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02"/>
  <workbookPr defaultThemeVersion="166925"/>
  <mc:AlternateContent xmlns:mc="http://schemas.openxmlformats.org/markup-compatibility/2006">
    <mc:Choice Requires="x15">
      <x15ac:absPath xmlns:x15ac="http://schemas.microsoft.com/office/spreadsheetml/2010/11/ac" url="https://wipro365.sharepoint.com/sites/BASMicrosoftPresales/Shared Documents/General/Sales Ops/Demand Generation/"/>
    </mc:Choice>
  </mc:AlternateContent>
  <xr:revisionPtr revIDLastSave="45" documentId="11_D0037BE5057BBD17B9E8EB2DB02B2BE821B98B5C" xr6:coauthVersionLast="47" xr6:coauthVersionMax="47" xr10:uidLastSave="{241244C7-6A80-43E4-ABFC-5DC0ED1B197D}"/>
  <bookViews>
    <workbookView xWindow="-120" yWindow="-120" windowWidth="20730" windowHeight="11160" firstSheet="1" activeTab="1" xr2:uid="{00000000-000D-0000-FFFF-FFFF00000000}"/>
  </bookViews>
  <sheets>
    <sheet name="Europe Discussions" sheetId="12" r:id="rId1"/>
    <sheet name="Workplace+Azure" sheetId="5" r:id="rId2"/>
    <sheet name="Azure" sheetId="1" r:id="rId3"/>
    <sheet name="Azure Description" sheetId="7" r:id="rId4"/>
    <sheet name="DMC Description" sheetId="13" r:id="rId5"/>
    <sheet name=".NET Core" sheetId="2" r:id="rId6"/>
    <sheet name="CTS Attack" sheetId="4" r:id="rId7"/>
    <sheet name="AccountMapping" sheetId="11" r:id="rId8"/>
    <sheet name="Workplace Description" sheetId="10" r:id="rId9"/>
    <sheet name="MW-Account-Mining" sheetId="17" r:id="rId10"/>
    <sheet name="MW-Account-Mining-SMU" sheetId="18" r:id="rId11"/>
    <sheet name="SP -Account Mining" sheetId="19" r:id="rId12"/>
    <sheet name="SP -Account Mining-SMU" sheetId="20" r:id="rId13"/>
    <sheet name="Microsoft Base data" sheetId="16" r:id="rId14"/>
    <sheet name="MW Target" sheetId="21" r:id="rId15"/>
  </sheets>
  <externalReferences>
    <externalReference r:id="rId16"/>
  </externalReferences>
  <definedNames>
    <definedName name="_xlnm._FilterDatabase" localSheetId="5" hidden="1">'.NET Core'!$A$7:$H$44</definedName>
    <definedName name="_xlnm._FilterDatabase" localSheetId="2" hidden="1">Azure!$A$6:$Y$6</definedName>
    <definedName name="_xlnm._FilterDatabase" localSheetId="13" hidden="1">'Microsoft Base data'!$A$7:$BU$647</definedName>
    <definedName name="_xlnm._FilterDatabase" localSheetId="9" hidden="1">'MW-Account-Mining'!$D$1:$D$77</definedName>
    <definedName name="_xlnm._FilterDatabase" localSheetId="10" hidden="1">'MW-Account-Mining-SMU'!$D$1:$D$43</definedName>
    <definedName name="_xlnm._FilterDatabase" localSheetId="11" hidden="1">'SP -Account Mining'!$E$1:$E$25</definedName>
    <definedName name="_xlnm._FilterDatabase" localSheetId="12" hidden="1">'SP -Account Mining-SMU'!$D$1:$D$26</definedName>
    <definedName name="_xlnm._FilterDatabase" localSheetId="1" hidden="1">'Workplace+Azure'!$A$6:$AB$80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12" l="1"/>
  <c r="BF26" i="20" l="1"/>
  <c r="AW26" i="20"/>
  <c r="AC26" i="20"/>
  <c r="AE26" i="20" s="1"/>
  <c r="X26" i="20"/>
  <c r="BF25" i="20"/>
  <c r="AW25" i="20"/>
  <c r="AC25" i="20"/>
  <c r="AE25" i="20" s="1"/>
  <c r="X25" i="20"/>
  <c r="BF24" i="20"/>
  <c r="AW24" i="20"/>
  <c r="AC24" i="20"/>
  <c r="AE24" i="20" s="1"/>
  <c r="X24" i="20"/>
  <c r="BF23" i="20"/>
  <c r="AW23" i="20"/>
  <c r="AC23" i="20"/>
  <c r="AE23" i="20" s="1"/>
  <c r="X23" i="20"/>
  <c r="BF22" i="20"/>
  <c r="AW22" i="20"/>
  <c r="AC22" i="20"/>
  <c r="AE22" i="20" s="1"/>
  <c r="AH22" i="20" s="1"/>
  <c r="BC22" i="20" s="1"/>
  <c r="X22" i="20"/>
  <c r="BF21" i="20"/>
  <c r="AW21" i="20"/>
  <c r="AC21" i="20"/>
  <c r="AE21" i="20" s="1"/>
  <c r="X21" i="20"/>
  <c r="BF20" i="20"/>
  <c r="AW20" i="20"/>
  <c r="AC20" i="20"/>
  <c r="AE20" i="20" s="1"/>
  <c r="AI20" i="20" s="1"/>
  <c r="BE20" i="20" s="1"/>
  <c r="X20" i="20"/>
  <c r="BF19" i="20"/>
  <c r="AW19" i="20"/>
  <c r="AC19" i="20"/>
  <c r="AE19" i="20" s="1"/>
  <c r="X19" i="20"/>
  <c r="BF18" i="20"/>
  <c r="AW18" i="20"/>
  <c r="AC18" i="20"/>
  <c r="AE18" i="20" s="1"/>
  <c r="X18" i="20"/>
  <c r="BF17" i="20"/>
  <c r="AW17" i="20"/>
  <c r="AC17" i="20"/>
  <c r="AE17" i="20" s="1"/>
  <c r="AH17" i="20" s="1"/>
  <c r="BC17" i="20" s="1"/>
  <c r="X17" i="20"/>
  <c r="BF16" i="20"/>
  <c r="AW16" i="20"/>
  <c r="AC16" i="20"/>
  <c r="AE16" i="20" s="1"/>
  <c r="AI16" i="20" s="1"/>
  <c r="BE16" i="20" s="1"/>
  <c r="X16" i="20"/>
  <c r="BF15" i="20"/>
  <c r="BL15" i="20" s="1"/>
  <c r="BR15" i="20" s="1"/>
  <c r="AW15" i="20"/>
  <c r="AC15" i="20"/>
  <c r="AE15" i="20" s="1"/>
  <c r="AF15" i="20" s="1"/>
  <c r="AY15" i="20" s="1"/>
  <c r="X15" i="20"/>
  <c r="BF14" i="20"/>
  <c r="AW14" i="20"/>
  <c r="AC14" i="20"/>
  <c r="AE14" i="20" s="1"/>
  <c r="AI14" i="20" s="1"/>
  <c r="BE14" i="20" s="1"/>
  <c r="X14" i="20"/>
  <c r="BF13" i="20"/>
  <c r="BK13" i="20" s="1"/>
  <c r="BQ13" i="20" s="1"/>
  <c r="AW13" i="20"/>
  <c r="AC13" i="20"/>
  <c r="AE13" i="20" s="1"/>
  <c r="X13" i="20"/>
  <c r="BF12" i="20"/>
  <c r="AW12" i="20"/>
  <c r="AC12" i="20"/>
  <c r="AE12" i="20" s="1"/>
  <c r="AI12" i="20" s="1"/>
  <c r="BE12" i="20" s="1"/>
  <c r="X12" i="20"/>
  <c r="BF11" i="20"/>
  <c r="AW11" i="20"/>
  <c r="AC11" i="20"/>
  <c r="AE11" i="20" s="1"/>
  <c r="X11" i="20"/>
  <c r="BF10" i="20"/>
  <c r="AW10" i="20"/>
  <c r="AC10" i="20"/>
  <c r="AE10" i="20" s="1"/>
  <c r="AG10" i="20" s="1"/>
  <c r="BA10" i="20" s="1"/>
  <c r="X10" i="20"/>
  <c r="BF9" i="20"/>
  <c r="AW9" i="20"/>
  <c r="AC9" i="20"/>
  <c r="AE9" i="20" s="1"/>
  <c r="AH9" i="20" s="1"/>
  <c r="BC9" i="20" s="1"/>
  <c r="X9" i="20"/>
  <c r="BF8" i="20"/>
  <c r="AW8" i="20"/>
  <c r="AC8" i="20"/>
  <c r="AE8" i="20" s="1"/>
  <c r="X8" i="20"/>
  <c r="BF7" i="20"/>
  <c r="BI7" i="20" s="1"/>
  <c r="BO7" i="20" s="1"/>
  <c r="AW7" i="20"/>
  <c r="AC7" i="20"/>
  <c r="AE7" i="20" s="1"/>
  <c r="AG7" i="20" s="1"/>
  <c r="BA7" i="20" s="1"/>
  <c r="X7" i="20"/>
  <c r="BF6" i="20"/>
  <c r="AW6" i="20"/>
  <c r="AC6" i="20"/>
  <c r="AE6" i="20" s="1"/>
  <c r="AI6" i="20" s="1"/>
  <c r="BE6" i="20" s="1"/>
  <c r="X6" i="20"/>
  <c r="BF5" i="20"/>
  <c r="BI5" i="20" s="1"/>
  <c r="BO5" i="20" s="1"/>
  <c r="AW5" i="20"/>
  <c r="AC5" i="20"/>
  <c r="AE5" i="20" s="1"/>
  <c r="AF5" i="20" s="1"/>
  <c r="AY5" i="20" s="1"/>
  <c r="X5" i="20"/>
  <c r="BF4" i="20"/>
  <c r="AW4" i="20"/>
  <c r="AC4" i="20"/>
  <c r="AE4" i="20" s="1"/>
  <c r="AH4" i="20" s="1"/>
  <c r="BC4" i="20" s="1"/>
  <c r="X4" i="20"/>
  <c r="BG25" i="19"/>
  <c r="BK25" i="19" s="1"/>
  <c r="BQ25" i="19" s="1"/>
  <c r="AX25" i="19"/>
  <c r="AD25" i="19"/>
  <c r="AF25" i="19" s="1"/>
  <c r="Y25" i="19"/>
  <c r="BG24" i="19"/>
  <c r="AX24" i="19"/>
  <c r="AD24" i="19"/>
  <c r="AF24" i="19" s="1"/>
  <c r="Y24" i="19"/>
  <c r="BG23" i="19"/>
  <c r="AX23" i="19"/>
  <c r="AD23" i="19"/>
  <c r="AF23" i="19" s="1"/>
  <c r="Y23" i="19"/>
  <c r="BG22" i="19"/>
  <c r="AX22" i="19"/>
  <c r="AD22" i="19"/>
  <c r="AF22" i="19" s="1"/>
  <c r="Y22" i="19"/>
  <c r="BG21" i="19"/>
  <c r="AX21" i="19"/>
  <c r="AD21" i="19"/>
  <c r="AF21" i="19" s="1"/>
  <c r="Y21" i="19"/>
  <c r="BG20" i="19"/>
  <c r="AX20" i="19"/>
  <c r="AD20" i="19"/>
  <c r="AF20" i="19" s="1"/>
  <c r="Y20" i="19"/>
  <c r="BG19" i="19"/>
  <c r="AX19" i="19"/>
  <c r="AD19" i="19"/>
  <c r="AF19" i="19" s="1"/>
  <c r="AJ19" i="19" s="1"/>
  <c r="BF19" i="19" s="1"/>
  <c r="Y19" i="19"/>
  <c r="BG18" i="19"/>
  <c r="AX18" i="19"/>
  <c r="AD18" i="19"/>
  <c r="AF18" i="19" s="1"/>
  <c r="Y18" i="19"/>
  <c r="BG17" i="19"/>
  <c r="AX17" i="19"/>
  <c r="AD17" i="19"/>
  <c r="AF17" i="19" s="1"/>
  <c r="Y17" i="19"/>
  <c r="BG16" i="19"/>
  <c r="BM16" i="19" s="1"/>
  <c r="BS16" i="19" s="1"/>
  <c r="AX16" i="19"/>
  <c r="AD16" i="19"/>
  <c r="AF16" i="19" s="1"/>
  <c r="Y16" i="19"/>
  <c r="BG15" i="19"/>
  <c r="AX15" i="19"/>
  <c r="AD15" i="19"/>
  <c r="AF15" i="19" s="1"/>
  <c r="AG15" i="19" s="1"/>
  <c r="AZ15" i="19" s="1"/>
  <c r="Y15" i="19"/>
  <c r="BG14" i="19"/>
  <c r="AX14" i="19"/>
  <c r="AD14" i="19"/>
  <c r="AF14" i="19" s="1"/>
  <c r="Y14" i="19"/>
  <c r="BG13" i="19"/>
  <c r="BJ13" i="19" s="1"/>
  <c r="BP13" i="19" s="1"/>
  <c r="AX13" i="19"/>
  <c r="AD13" i="19"/>
  <c r="AF13" i="19" s="1"/>
  <c r="Y13" i="19"/>
  <c r="BG12" i="19"/>
  <c r="AX12" i="19"/>
  <c r="AD12" i="19"/>
  <c r="AF12" i="19" s="1"/>
  <c r="AI12" i="19" s="1"/>
  <c r="BD12" i="19" s="1"/>
  <c r="Y12" i="19"/>
  <c r="BG11" i="19"/>
  <c r="AX11" i="19"/>
  <c r="AD11" i="19"/>
  <c r="AF11" i="19" s="1"/>
  <c r="AI11" i="19" s="1"/>
  <c r="BD11" i="19" s="1"/>
  <c r="Y11" i="19"/>
  <c r="BG10" i="19"/>
  <c r="AX10" i="19"/>
  <c r="AD10" i="19"/>
  <c r="AF10" i="19" s="1"/>
  <c r="AJ10" i="19" s="1"/>
  <c r="BF10" i="19" s="1"/>
  <c r="Y10" i="19"/>
  <c r="BG9" i="19"/>
  <c r="AX9" i="19"/>
  <c r="AD9" i="19"/>
  <c r="AF9" i="19" s="1"/>
  <c r="Y9" i="19"/>
  <c r="BG8" i="19"/>
  <c r="AX8" i="19"/>
  <c r="AD8" i="19"/>
  <c r="AF8" i="19" s="1"/>
  <c r="Y8" i="19"/>
  <c r="BG7" i="19"/>
  <c r="AX7" i="19"/>
  <c r="AD7" i="19"/>
  <c r="AF7" i="19" s="1"/>
  <c r="Y7" i="19"/>
  <c r="BG6" i="19"/>
  <c r="AX6" i="19"/>
  <c r="AD6" i="19"/>
  <c r="AF6" i="19" s="1"/>
  <c r="AI6" i="19" s="1"/>
  <c r="BD6" i="19" s="1"/>
  <c r="Y6" i="19"/>
  <c r="BG5" i="19"/>
  <c r="AX5" i="19"/>
  <c r="AD5" i="19"/>
  <c r="AF5" i="19" s="1"/>
  <c r="Y5" i="19"/>
  <c r="BG4" i="19"/>
  <c r="BI4" i="19" s="1"/>
  <c r="BO4" i="19" s="1"/>
  <c r="AX4" i="19"/>
  <c r="AD4" i="19"/>
  <c r="AF4" i="19" s="1"/>
  <c r="AI4" i="19" s="1"/>
  <c r="BD4" i="19" s="1"/>
  <c r="Y4" i="19"/>
  <c r="AJ5" i="19" l="1"/>
  <c r="BF5" i="19" s="1"/>
  <c r="AI5" i="19"/>
  <c r="BD5" i="19" s="1"/>
  <c r="AH5" i="19"/>
  <c r="BB5" i="19" s="1"/>
  <c r="BM5" i="19"/>
  <c r="BS5" i="19" s="1"/>
  <c r="BJ5" i="19"/>
  <c r="BP5" i="19" s="1"/>
  <c r="BM6" i="19"/>
  <c r="BS6" i="19" s="1"/>
  <c r="BI6" i="19"/>
  <c r="BO6" i="19" s="1"/>
  <c r="BJ7" i="19"/>
  <c r="BP7" i="19" s="1"/>
  <c r="BM7" i="19"/>
  <c r="BS7" i="19" s="1"/>
  <c r="BL7" i="19"/>
  <c r="BR7" i="19" s="1"/>
  <c r="BK7" i="19"/>
  <c r="BQ7" i="19" s="1"/>
  <c r="BI7" i="19"/>
  <c r="BO7" i="19" s="1"/>
  <c r="BH7" i="19"/>
  <c r="BN7" i="19" s="1"/>
  <c r="BM8" i="19"/>
  <c r="BS8" i="19" s="1"/>
  <c r="BL8" i="19"/>
  <c r="BR8" i="19" s="1"/>
  <c r="BK8" i="19"/>
  <c r="BQ8" i="19" s="1"/>
  <c r="BI9" i="19"/>
  <c r="BO9" i="19" s="1"/>
  <c r="BL9" i="19"/>
  <c r="BR9" i="19" s="1"/>
  <c r="BK9" i="19"/>
  <c r="BQ9" i="19" s="1"/>
  <c r="BJ9" i="19"/>
  <c r="BP9" i="19" s="1"/>
  <c r="BL10" i="19"/>
  <c r="BR10" i="19" s="1"/>
  <c r="BM10" i="19"/>
  <c r="BS10" i="19" s="1"/>
  <c r="BK10" i="19"/>
  <c r="BQ10" i="19" s="1"/>
  <c r="BJ10" i="19"/>
  <c r="BP10" i="19" s="1"/>
  <c r="BI10" i="19"/>
  <c r="BO10" i="19" s="1"/>
  <c r="BH10" i="19"/>
  <c r="BN10" i="19" s="1"/>
  <c r="BK11" i="19"/>
  <c r="BQ11" i="19" s="1"/>
  <c r="BM11" i="19"/>
  <c r="BS11" i="19" s="1"/>
  <c r="BL11" i="19"/>
  <c r="BR11" i="19" s="1"/>
  <c r="BJ11" i="19"/>
  <c r="BP11" i="19" s="1"/>
  <c r="BI11" i="19"/>
  <c r="BO11" i="19" s="1"/>
  <c r="BH11" i="19"/>
  <c r="BN11" i="19" s="1"/>
  <c r="BM12" i="19"/>
  <c r="BS12" i="19" s="1"/>
  <c r="BK12" i="19"/>
  <c r="BQ12" i="19" s="1"/>
  <c r="BI12" i="19"/>
  <c r="BO12" i="19" s="1"/>
  <c r="BH12" i="19"/>
  <c r="BN12" i="19" s="1"/>
  <c r="AJ13" i="19"/>
  <c r="BF13" i="19" s="1"/>
  <c r="AI13" i="19"/>
  <c r="BD13" i="19" s="1"/>
  <c r="AH13" i="19"/>
  <c r="BB13" i="19" s="1"/>
  <c r="AG13" i="19"/>
  <c r="AZ13" i="19" s="1"/>
  <c r="AI14" i="19"/>
  <c r="BD14" i="19" s="1"/>
  <c r="AJ14" i="19"/>
  <c r="BF14" i="19" s="1"/>
  <c r="AH14" i="19"/>
  <c r="BB14" i="19" s="1"/>
  <c r="AG14" i="19"/>
  <c r="AZ14" i="19" s="1"/>
  <c r="BJ15" i="19"/>
  <c r="BP15" i="19" s="1"/>
  <c r="BM15" i="19"/>
  <c r="BS15" i="19" s="1"/>
  <c r="BL15" i="19"/>
  <c r="BR15" i="19" s="1"/>
  <c r="BK15" i="19"/>
  <c r="BQ15" i="19" s="1"/>
  <c r="BI15" i="19"/>
  <c r="BO15" i="19" s="1"/>
  <c r="BH15" i="19"/>
  <c r="BN15" i="19" s="1"/>
  <c r="BJ17" i="19"/>
  <c r="BP17" i="19" s="1"/>
  <c r="BL17" i="19"/>
  <c r="BR17" i="19" s="1"/>
  <c r="BK17" i="19"/>
  <c r="BQ17" i="19" s="1"/>
  <c r="BL18" i="19"/>
  <c r="BR18" i="19" s="1"/>
  <c r="BM18" i="19"/>
  <c r="BS18" i="19" s="1"/>
  <c r="BK18" i="19"/>
  <c r="BQ18" i="19" s="1"/>
  <c r="BJ18" i="19"/>
  <c r="BP18" i="19" s="1"/>
  <c r="BI18" i="19"/>
  <c r="BO18" i="19" s="1"/>
  <c r="BH18" i="19"/>
  <c r="BN18" i="19" s="1"/>
  <c r="BK19" i="19"/>
  <c r="BQ19" i="19" s="1"/>
  <c r="BM19" i="19"/>
  <c r="BS19" i="19" s="1"/>
  <c r="BL19" i="19"/>
  <c r="BR19" i="19" s="1"/>
  <c r="BJ19" i="19"/>
  <c r="BP19" i="19" s="1"/>
  <c r="BI19" i="19"/>
  <c r="BO19" i="19" s="1"/>
  <c r="BH19" i="19"/>
  <c r="BN19" i="19" s="1"/>
  <c r="BM20" i="19"/>
  <c r="BS20" i="19" s="1"/>
  <c r="BL20" i="19"/>
  <c r="BR20" i="19" s="1"/>
  <c r="BK20" i="19"/>
  <c r="BQ20" i="19" s="1"/>
  <c r="BI20" i="19"/>
  <c r="BO20" i="19" s="1"/>
  <c r="BH20" i="19"/>
  <c r="BN20" i="19" s="1"/>
  <c r="AJ21" i="19"/>
  <c r="BF21" i="19" s="1"/>
  <c r="AI21" i="19"/>
  <c r="BD21" i="19" s="1"/>
  <c r="AH21" i="19"/>
  <c r="BB21" i="19" s="1"/>
  <c r="AG21" i="19"/>
  <c r="AZ21" i="19" s="1"/>
  <c r="BM21" i="19"/>
  <c r="BS21" i="19" s="1"/>
  <c r="BJ21" i="19"/>
  <c r="BP21" i="19" s="1"/>
  <c r="AI22" i="19"/>
  <c r="BD22" i="19" s="1"/>
  <c r="AJ22" i="19"/>
  <c r="BF22" i="19" s="1"/>
  <c r="AH22" i="19"/>
  <c r="BB22" i="19" s="1"/>
  <c r="AG22" i="19"/>
  <c r="AZ22" i="19" s="1"/>
  <c r="BM22" i="19"/>
  <c r="BS22" i="19" s="1"/>
  <c r="BI22" i="19"/>
  <c r="BO22" i="19" s="1"/>
  <c r="AJ23" i="19"/>
  <c r="BF23" i="19" s="1"/>
  <c r="AI23" i="19"/>
  <c r="BD23" i="19" s="1"/>
  <c r="BL23" i="19"/>
  <c r="BR23" i="19" s="1"/>
  <c r="BM23" i="19"/>
  <c r="BS23" i="19" s="1"/>
  <c r="BI23" i="19"/>
  <c r="BO23" i="19" s="1"/>
  <c r="BH23" i="19"/>
  <c r="BN23" i="19" s="1"/>
  <c r="BK24" i="19"/>
  <c r="BQ24" i="19" s="1"/>
  <c r="BM24" i="19"/>
  <c r="BS24" i="19" s="1"/>
  <c r="BL24" i="19"/>
  <c r="BR24" i="19" s="1"/>
  <c r="BH24" i="19"/>
  <c r="BN24" i="19" s="1"/>
  <c r="BK4" i="20"/>
  <c r="BQ4" i="20" s="1"/>
  <c r="BL4" i="20"/>
  <c r="BR4" i="20" s="1"/>
  <c r="BJ4" i="20"/>
  <c r="BP4" i="20" s="1"/>
  <c r="BI4" i="20"/>
  <c r="BO4" i="20" s="1"/>
  <c r="BH4" i="20"/>
  <c r="BN4" i="20" s="1"/>
  <c r="BG4" i="20"/>
  <c r="BM4" i="20" s="1"/>
  <c r="BJ8" i="20"/>
  <c r="BP8" i="20" s="1"/>
  <c r="BL8" i="20"/>
  <c r="BR8" i="20" s="1"/>
  <c r="BK8" i="20"/>
  <c r="BQ8" i="20" s="1"/>
  <c r="BH8" i="20"/>
  <c r="BN8" i="20" s="1"/>
  <c r="BI9" i="20"/>
  <c r="BO9" i="20" s="1"/>
  <c r="BL9" i="20"/>
  <c r="BR9" i="20" s="1"/>
  <c r="BK9" i="20"/>
  <c r="BQ9" i="20" s="1"/>
  <c r="BJ9" i="20"/>
  <c r="BP9" i="20" s="1"/>
  <c r="BH9" i="20"/>
  <c r="BN9" i="20" s="1"/>
  <c r="BG9" i="20"/>
  <c r="BM9" i="20" s="1"/>
  <c r="BK10" i="20"/>
  <c r="BQ10" i="20" s="1"/>
  <c r="BJ10" i="20"/>
  <c r="BP10" i="20" s="1"/>
  <c r="BI10" i="20"/>
  <c r="BO10" i="20" s="1"/>
  <c r="AI11" i="20"/>
  <c r="BE11" i="20" s="1"/>
  <c r="AF11" i="20"/>
  <c r="AY11" i="20" s="1"/>
  <c r="BG11" i="20"/>
  <c r="BM11" i="20" s="1"/>
  <c r="BK11" i="20"/>
  <c r="BQ11" i="20" s="1"/>
  <c r="BJ11" i="20"/>
  <c r="BP11" i="20" s="1"/>
  <c r="BI11" i="20"/>
  <c r="BO11" i="20" s="1"/>
  <c r="BH11" i="20"/>
  <c r="BN11" i="20" s="1"/>
  <c r="BK12" i="20"/>
  <c r="BQ12" i="20" s="1"/>
  <c r="BL12" i="20"/>
  <c r="BR12" i="20" s="1"/>
  <c r="BJ12" i="20"/>
  <c r="BP12" i="20" s="1"/>
  <c r="BI12" i="20"/>
  <c r="BO12" i="20" s="1"/>
  <c r="BH12" i="20"/>
  <c r="BN12" i="20" s="1"/>
  <c r="BG12" i="20"/>
  <c r="BM12" i="20" s="1"/>
  <c r="AF13" i="20"/>
  <c r="AY13" i="20" s="1"/>
  <c r="AI13" i="20"/>
  <c r="BE13" i="20" s="1"/>
  <c r="AH13" i="20"/>
  <c r="BC13" i="20" s="1"/>
  <c r="AG13" i="20"/>
  <c r="BA13" i="20" s="1"/>
  <c r="BJ14" i="20"/>
  <c r="BP14" i="20" s="1"/>
  <c r="BG14" i="20"/>
  <c r="BM14" i="20" s="1"/>
  <c r="BJ16" i="20"/>
  <c r="BP16" i="20" s="1"/>
  <c r="BL16" i="20"/>
  <c r="BR16" i="20" s="1"/>
  <c r="BK16" i="20"/>
  <c r="BQ16" i="20" s="1"/>
  <c r="BH16" i="20"/>
  <c r="BN16" i="20" s="1"/>
  <c r="BI17" i="20"/>
  <c r="BO17" i="20" s="1"/>
  <c r="BL17" i="20"/>
  <c r="BR17" i="20" s="1"/>
  <c r="BK17" i="20"/>
  <c r="BQ17" i="20" s="1"/>
  <c r="BJ17" i="20"/>
  <c r="BP17" i="20" s="1"/>
  <c r="BH17" i="20"/>
  <c r="BN17" i="20" s="1"/>
  <c r="BG17" i="20"/>
  <c r="BM17" i="20" s="1"/>
  <c r="BG19" i="20"/>
  <c r="BM19" i="20" s="1"/>
  <c r="BK19" i="20"/>
  <c r="BQ19" i="20" s="1"/>
  <c r="BJ19" i="20"/>
  <c r="BP19" i="20" s="1"/>
  <c r="BI19" i="20"/>
  <c r="BO19" i="20" s="1"/>
  <c r="BH19" i="20"/>
  <c r="BN19" i="20" s="1"/>
  <c r="BK20" i="20"/>
  <c r="BQ20" i="20" s="1"/>
  <c r="BL20" i="20"/>
  <c r="BR20" i="20" s="1"/>
  <c r="BJ20" i="20"/>
  <c r="BP20" i="20" s="1"/>
  <c r="BI20" i="20"/>
  <c r="BO20" i="20" s="1"/>
  <c r="BH20" i="20"/>
  <c r="BN20" i="20" s="1"/>
  <c r="BG20" i="20"/>
  <c r="BM20" i="20" s="1"/>
  <c r="BL21" i="20"/>
  <c r="BR21" i="20" s="1"/>
  <c r="BK21" i="20"/>
  <c r="BQ21" i="20" s="1"/>
  <c r="BH21" i="20"/>
  <c r="BN21" i="20" s="1"/>
  <c r="BG21" i="20"/>
  <c r="BM21" i="20" s="1"/>
  <c r="BL22" i="20"/>
  <c r="BR22" i="20" s="1"/>
  <c r="BJ22" i="20"/>
  <c r="BP22" i="20" s="1"/>
  <c r="BG22" i="20"/>
  <c r="BM22" i="20" s="1"/>
  <c r="AI23" i="20"/>
  <c r="BE23" i="20" s="1"/>
  <c r="AH23" i="20"/>
  <c r="BC23" i="20" s="1"/>
  <c r="AG23" i="20"/>
  <c r="BA23" i="20" s="1"/>
  <c r="AF23" i="20"/>
  <c r="AY23" i="20" s="1"/>
  <c r="AH24" i="20"/>
  <c r="BC24" i="20" s="1"/>
  <c r="AI24" i="20"/>
  <c r="BE24" i="20" s="1"/>
  <c r="AG24" i="20"/>
  <c r="BA24" i="20" s="1"/>
  <c r="AF24" i="20"/>
  <c r="AY24" i="20" s="1"/>
  <c r="BL24" i="20"/>
  <c r="BR24" i="20" s="1"/>
  <c r="BH24" i="20"/>
  <c r="BN24" i="20" s="1"/>
  <c r="BK25" i="20"/>
  <c r="BQ25" i="20" s="1"/>
  <c r="BL25" i="20"/>
  <c r="BR25" i="20" s="1"/>
  <c r="BG25" i="20"/>
  <c r="BM25" i="20" s="1"/>
  <c r="BJ26" i="20"/>
  <c r="BP26" i="20" s="1"/>
  <c r="BK26" i="20"/>
  <c r="BQ26" i="20" s="1"/>
  <c r="AH8" i="20"/>
  <c r="BC8" i="20" s="1"/>
  <c r="AG8" i="20"/>
  <c r="BA8" i="20" s="1"/>
  <c r="AI8" i="20"/>
  <c r="BE8" i="20" s="1"/>
  <c r="AF8" i="20"/>
  <c r="AY8" i="20" s="1"/>
  <c r="AI19" i="20"/>
  <c r="BE19" i="20" s="1"/>
  <c r="AH19" i="20"/>
  <c r="BC19" i="20" s="1"/>
  <c r="AG19" i="20"/>
  <c r="BA19" i="20" s="1"/>
  <c r="AG4" i="20"/>
  <c r="BA4" i="20" s="1"/>
  <c r="AF4" i="20"/>
  <c r="AY4" i="20" s="1"/>
  <c r="BG5" i="20"/>
  <c r="BM5" i="20" s="1"/>
  <c r="BK7" i="20"/>
  <c r="BQ7" i="20" s="1"/>
  <c r="BJ7" i="20"/>
  <c r="BP7" i="20" s="1"/>
  <c r="BH7" i="20"/>
  <c r="BN7" i="20" s="1"/>
  <c r="BG7" i="20"/>
  <c r="BM7" i="20" s="1"/>
  <c r="BL14" i="20"/>
  <c r="BR14" i="20" s="1"/>
  <c r="BK14" i="20"/>
  <c r="BQ14" i="20" s="1"/>
  <c r="BI14" i="20"/>
  <c r="BO14" i="20" s="1"/>
  <c r="BH14" i="20"/>
  <c r="BN14" i="20" s="1"/>
  <c r="BI15" i="20"/>
  <c r="BO15" i="20" s="1"/>
  <c r="AF16" i="20"/>
  <c r="AY16" i="20" s="1"/>
  <c r="AF19" i="20"/>
  <c r="AY19" i="20" s="1"/>
  <c r="BL6" i="20"/>
  <c r="BR6" i="20" s="1"/>
  <c r="BK6" i="20"/>
  <c r="BQ6" i="20" s="1"/>
  <c r="BI6" i="20"/>
  <c r="BO6" i="20" s="1"/>
  <c r="BH6" i="20"/>
  <c r="BN6" i="20" s="1"/>
  <c r="BI18" i="20"/>
  <c r="BO18" i="20" s="1"/>
  <c r="BH18" i="20"/>
  <c r="BN18" i="20" s="1"/>
  <c r="BG18" i="20"/>
  <c r="BM18" i="20" s="1"/>
  <c r="BL18" i="20"/>
  <c r="BR18" i="20" s="1"/>
  <c r="AI4" i="20"/>
  <c r="BE4" i="20" s="1"/>
  <c r="BL7" i="20"/>
  <c r="BR7" i="20" s="1"/>
  <c r="BJ18" i="20"/>
  <c r="BP18" i="20" s="1"/>
  <c r="BL5" i="20"/>
  <c r="BR5" i="20" s="1"/>
  <c r="BJ5" i="20"/>
  <c r="BP5" i="20" s="1"/>
  <c r="BH5" i="20"/>
  <c r="BN5" i="20" s="1"/>
  <c r="AI15" i="20"/>
  <c r="BE15" i="20" s="1"/>
  <c r="AH15" i="20"/>
  <c r="BC15" i="20" s="1"/>
  <c r="BG13" i="20"/>
  <c r="BM13" i="20" s="1"/>
  <c r="AH5" i="20"/>
  <c r="BC5" i="20" s="1"/>
  <c r="BK5" i="20"/>
  <c r="BQ5" i="20" s="1"/>
  <c r="AG6" i="20"/>
  <c r="BA6" i="20" s="1"/>
  <c r="BJ6" i="20"/>
  <c r="BP6" i="20" s="1"/>
  <c r="AF7" i="20"/>
  <c r="AY7" i="20" s="1"/>
  <c r="BH10" i="20"/>
  <c r="BN10" i="20" s="1"/>
  <c r="BG10" i="20"/>
  <c r="BM10" i="20" s="1"/>
  <c r="BL10" i="20"/>
  <c r="BR10" i="20" s="1"/>
  <c r="AH11" i="20"/>
  <c r="BC11" i="20" s="1"/>
  <c r="AG11" i="20"/>
  <c r="BA11" i="20" s="1"/>
  <c r="BH13" i="20"/>
  <c r="BN13" i="20" s="1"/>
  <c r="AG14" i="20"/>
  <c r="BA14" i="20" s="1"/>
  <c r="AG15" i="20"/>
  <c r="BA15" i="20" s="1"/>
  <c r="BK18" i="20"/>
  <c r="BQ18" i="20" s="1"/>
  <c r="AH21" i="20"/>
  <c r="BC21" i="20" s="1"/>
  <c r="AG21" i="20"/>
  <c r="BA21" i="20" s="1"/>
  <c r="AF21" i="20"/>
  <c r="AY21" i="20" s="1"/>
  <c r="AI26" i="20"/>
  <c r="BE26" i="20" s="1"/>
  <c r="AH26" i="20"/>
  <c r="BC26" i="20" s="1"/>
  <c r="AG26" i="20"/>
  <c r="BA26" i="20" s="1"/>
  <c r="AF26" i="20"/>
  <c r="AY26" i="20" s="1"/>
  <c r="AF14" i="20"/>
  <c r="AY14" i="20" s="1"/>
  <c r="AI5" i="20"/>
  <c r="BE5" i="20" s="1"/>
  <c r="AH6" i="20"/>
  <c r="BC6" i="20" s="1"/>
  <c r="AG12" i="20"/>
  <c r="BA12" i="20" s="1"/>
  <c r="AF12" i="20"/>
  <c r="AY12" i="20" s="1"/>
  <c r="AH14" i="20"/>
  <c r="BC14" i="20" s="1"/>
  <c r="AI18" i="20"/>
  <c r="BE18" i="20" s="1"/>
  <c r="AH18" i="20"/>
  <c r="BC18" i="20" s="1"/>
  <c r="AF18" i="20"/>
  <c r="AY18" i="20" s="1"/>
  <c r="AI21" i="20"/>
  <c r="BE21" i="20" s="1"/>
  <c r="BL23" i="20"/>
  <c r="BR23" i="20" s="1"/>
  <c r="BK23" i="20"/>
  <c r="BQ23" i="20" s="1"/>
  <c r="BJ23" i="20"/>
  <c r="BP23" i="20" s="1"/>
  <c r="BI23" i="20"/>
  <c r="BO23" i="20" s="1"/>
  <c r="BH23" i="20"/>
  <c r="BN23" i="20" s="1"/>
  <c r="BG23" i="20"/>
  <c r="BM23" i="20" s="1"/>
  <c r="AI25" i="20"/>
  <c r="BE25" i="20" s="1"/>
  <c r="AH25" i="20"/>
  <c r="BC25" i="20" s="1"/>
  <c r="AG25" i="20"/>
  <c r="BA25" i="20" s="1"/>
  <c r="AF25" i="20"/>
  <c r="AY25" i="20" s="1"/>
  <c r="AI9" i="20"/>
  <c r="BE9" i="20" s="1"/>
  <c r="AG9" i="20"/>
  <c r="BA9" i="20" s="1"/>
  <c r="AF9" i="20"/>
  <c r="AY9" i="20" s="1"/>
  <c r="BK15" i="20"/>
  <c r="BQ15" i="20" s="1"/>
  <c r="BJ15" i="20"/>
  <c r="BP15" i="20" s="1"/>
  <c r="BH15" i="20"/>
  <c r="BN15" i="20" s="1"/>
  <c r="BG15" i="20"/>
  <c r="BM15" i="20" s="1"/>
  <c r="AH16" i="20"/>
  <c r="BC16" i="20" s="1"/>
  <c r="AG16" i="20"/>
  <c r="BA16" i="20" s="1"/>
  <c r="BL13" i="20"/>
  <c r="BR13" i="20" s="1"/>
  <c r="BJ13" i="20"/>
  <c r="BP13" i="20" s="1"/>
  <c r="BI13" i="20"/>
  <c r="BO13" i="20" s="1"/>
  <c r="AG5" i="20"/>
  <c r="BA5" i="20" s="1"/>
  <c r="AF6" i="20"/>
  <c r="AY6" i="20" s="1"/>
  <c r="BG6" i="20"/>
  <c r="BM6" i="20" s="1"/>
  <c r="AI7" i="20"/>
  <c r="BE7" i="20" s="1"/>
  <c r="AH7" i="20"/>
  <c r="BC7" i="20" s="1"/>
  <c r="AH12" i="20"/>
  <c r="BC12" i="20" s="1"/>
  <c r="AG18" i="20"/>
  <c r="BA18" i="20" s="1"/>
  <c r="AG22" i="20"/>
  <c r="BA22" i="20" s="1"/>
  <c r="AF22" i="20"/>
  <c r="AY22" i="20" s="1"/>
  <c r="AI22" i="20"/>
  <c r="BE22" i="20" s="1"/>
  <c r="AI10" i="20"/>
  <c r="BE10" i="20" s="1"/>
  <c r="AH10" i="20"/>
  <c r="BC10" i="20" s="1"/>
  <c r="AF10" i="20"/>
  <c r="AY10" i="20" s="1"/>
  <c r="AI17" i="20"/>
  <c r="BE17" i="20" s="1"/>
  <c r="AG17" i="20"/>
  <c r="BA17" i="20" s="1"/>
  <c r="AF17" i="20"/>
  <c r="AY17" i="20" s="1"/>
  <c r="AH20" i="20"/>
  <c r="BC20" i="20" s="1"/>
  <c r="AG20" i="20"/>
  <c r="BA20" i="20" s="1"/>
  <c r="AF20" i="20"/>
  <c r="AY20" i="20" s="1"/>
  <c r="BI21" i="20"/>
  <c r="BO21" i="20" s="1"/>
  <c r="BH22" i="20"/>
  <c r="BN22" i="20" s="1"/>
  <c r="BL26" i="20"/>
  <c r="BR26" i="20" s="1"/>
  <c r="BG8" i="20"/>
  <c r="BM8" i="20" s="1"/>
  <c r="BL11" i="20"/>
  <c r="BR11" i="20" s="1"/>
  <c r="BG16" i="20"/>
  <c r="BM16" i="20" s="1"/>
  <c r="BL19" i="20"/>
  <c r="BR19" i="20" s="1"/>
  <c r="BJ21" i="20"/>
  <c r="BP21" i="20" s="1"/>
  <c r="BI22" i="20"/>
  <c r="BO22" i="20" s="1"/>
  <c r="BG24" i="20"/>
  <c r="BM24" i="20" s="1"/>
  <c r="BI8" i="20"/>
  <c r="BO8" i="20" s="1"/>
  <c r="BI16" i="20"/>
  <c r="BO16" i="20" s="1"/>
  <c r="BK22" i="20"/>
  <c r="BQ22" i="20" s="1"/>
  <c r="BI24" i="20"/>
  <c r="BO24" i="20" s="1"/>
  <c r="BH25" i="20"/>
  <c r="BN25" i="20" s="1"/>
  <c r="BG26" i="20"/>
  <c r="BM26" i="20" s="1"/>
  <c r="BJ24" i="20"/>
  <c r="BP24" i="20" s="1"/>
  <c r="BI25" i="20"/>
  <c r="BO25" i="20" s="1"/>
  <c r="BH26" i="20"/>
  <c r="BN26" i="20" s="1"/>
  <c r="BK24" i="20"/>
  <c r="BQ24" i="20" s="1"/>
  <c r="BJ25" i="20"/>
  <c r="BP25" i="20" s="1"/>
  <c r="BI26" i="20"/>
  <c r="BO26" i="20" s="1"/>
  <c r="AJ8" i="19"/>
  <c r="BF8" i="19" s="1"/>
  <c r="AI8" i="19"/>
  <c r="BD8" i="19" s="1"/>
  <c r="AG8" i="19"/>
  <c r="AZ8" i="19" s="1"/>
  <c r="AH8" i="19"/>
  <c r="BB8" i="19" s="1"/>
  <c r="AJ7" i="19"/>
  <c r="BF7" i="19" s="1"/>
  <c r="AH7" i="19"/>
  <c r="BB7" i="19" s="1"/>
  <c r="AI7" i="19"/>
  <c r="BD7" i="19" s="1"/>
  <c r="AG7" i="19"/>
  <c r="AZ7" i="19" s="1"/>
  <c r="AG4" i="19"/>
  <c r="AZ4" i="19" s="1"/>
  <c r="BM4" i="19"/>
  <c r="BS4" i="19" s="1"/>
  <c r="BJ4" i="19"/>
  <c r="BP4" i="19" s="1"/>
  <c r="AH6" i="19"/>
  <c r="BB6" i="19" s="1"/>
  <c r="BL16" i="19"/>
  <c r="BR16" i="19" s="1"/>
  <c r="AH4" i="19"/>
  <c r="BB4" i="19" s="1"/>
  <c r="BH4" i="19"/>
  <c r="BN4" i="19" s="1"/>
  <c r="AJ6" i="19"/>
  <c r="BF6" i="19" s="1"/>
  <c r="AH12" i="19"/>
  <c r="BB12" i="19" s="1"/>
  <c r="AG12" i="19"/>
  <c r="AZ12" i="19" s="1"/>
  <c r="AJ15" i="19"/>
  <c r="BF15" i="19" s="1"/>
  <c r="AH15" i="19"/>
  <c r="BB15" i="19" s="1"/>
  <c r="AJ18" i="19"/>
  <c r="BF18" i="19" s="1"/>
  <c r="AI18" i="19"/>
  <c r="BD18" i="19" s="1"/>
  <c r="AH18" i="19"/>
  <c r="BB18" i="19" s="1"/>
  <c r="AG18" i="19"/>
  <c r="AZ18" i="19" s="1"/>
  <c r="AG6" i="19"/>
  <c r="AZ6" i="19" s="1"/>
  <c r="BM14" i="19"/>
  <c r="BS14" i="19" s="1"/>
  <c r="BL14" i="19"/>
  <c r="BR14" i="19" s="1"/>
  <c r="BK14" i="19"/>
  <c r="BQ14" i="19" s="1"/>
  <c r="BJ14" i="19"/>
  <c r="BP14" i="19" s="1"/>
  <c r="BH14" i="19"/>
  <c r="BN14" i="19" s="1"/>
  <c r="AJ16" i="19"/>
  <c r="BF16" i="19" s="1"/>
  <c r="AI16" i="19"/>
  <c r="BD16" i="19" s="1"/>
  <c r="AG16" i="19"/>
  <c r="AZ16" i="19" s="1"/>
  <c r="AH20" i="19"/>
  <c r="BB20" i="19" s="1"/>
  <c r="AG20" i="19"/>
  <c r="AZ20" i="19" s="1"/>
  <c r="AJ20" i="19"/>
  <c r="BF20" i="19" s="1"/>
  <c r="AJ4" i="19"/>
  <c r="BF4" i="19" s="1"/>
  <c r="BK4" i="19"/>
  <c r="BQ4" i="19" s="1"/>
  <c r="AI10" i="19"/>
  <c r="BD10" i="19" s="1"/>
  <c r="AH10" i="19"/>
  <c r="BB10" i="19" s="1"/>
  <c r="AG10" i="19"/>
  <c r="AZ10" i="19" s="1"/>
  <c r="AH11" i="19"/>
  <c r="BB11" i="19" s="1"/>
  <c r="AG11" i="19"/>
  <c r="AZ11" i="19" s="1"/>
  <c r="AJ12" i="19"/>
  <c r="BF12" i="19" s="1"/>
  <c r="BI14" i="19"/>
  <c r="BO14" i="19" s="1"/>
  <c r="AI15" i="19"/>
  <c r="BD15" i="19" s="1"/>
  <c r="AH16" i="19"/>
  <c r="BB16" i="19" s="1"/>
  <c r="AI20" i="19"/>
  <c r="BD20" i="19" s="1"/>
  <c r="BK16" i="19"/>
  <c r="BQ16" i="19" s="1"/>
  <c r="BJ16" i="19"/>
  <c r="BP16" i="19" s="1"/>
  <c r="BI16" i="19"/>
  <c r="BO16" i="19" s="1"/>
  <c r="BH16" i="19"/>
  <c r="BN16" i="19" s="1"/>
  <c r="BL4" i="19"/>
  <c r="BR4" i="19" s="1"/>
  <c r="AJ17" i="19"/>
  <c r="BF17" i="19" s="1"/>
  <c r="AI17" i="19"/>
  <c r="BD17" i="19" s="1"/>
  <c r="AH17" i="19"/>
  <c r="BB17" i="19" s="1"/>
  <c r="AJ25" i="19"/>
  <c r="BF25" i="19" s="1"/>
  <c r="AI25" i="19"/>
  <c r="BD25" i="19" s="1"/>
  <c r="AH25" i="19"/>
  <c r="BB25" i="19" s="1"/>
  <c r="AG25" i="19"/>
  <c r="AZ25" i="19" s="1"/>
  <c r="BL5" i="19"/>
  <c r="BR5" i="19" s="1"/>
  <c r="BK5" i="19"/>
  <c r="BQ5" i="19" s="1"/>
  <c r="BI5" i="19"/>
  <c r="BO5" i="19" s="1"/>
  <c r="AJ9" i="19"/>
  <c r="BF9" i="19" s="1"/>
  <c r="AI9" i="19"/>
  <c r="BD9" i="19" s="1"/>
  <c r="AH9" i="19"/>
  <c r="BB9" i="19" s="1"/>
  <c r="BM13" i="19"/>
  <c r="BS13" i="19" s="1"/>
  <c r="BL13" i="19"/>
  <c r="BR13" i="19" s="1"/>
  <c r="BK13" i="19"/>
  <c r="BQ13" i="19" s="1"/>
  <c r="BI13" i="19"/>
  <c r="BO13" i="19" s="1"/>
  <c r="AG5" i="19"/>
  <c r="AZ5" i="19" s="1"/>
  <c r="BH5" i="19"/>
  <c r="BN5" i="19" s="1"/>
  <c r="BL6" i="19"/>
  <c r="BR6" i="19" s="1"/>
  <c r="BK6" i="19"/>
  <c r="BQ6" i="19" s="1"/>
  <c r="BJ6" i="19"/>
  <c r="BP6" i="19" s="1"/>
  <c r="BH6" i="19"/>
  <c r="BN6" i="19" s="1"/>
  <c r="BJ8" i="19"/>
  <c r="BP8" i="19" s="1"/>
  <c r="BI8" i="19"/>
  <c r="BO8" i="19" s="1"/>
  <c r="BH8" i="19"/>
  <c r="BN8" i="19" s="1"/>
  <c r="AG9" i="19"/>
  <c r="AZ9" i="19" s="1"/>
  <c r="AJ11" i="19"/>
  <c r="BF11" i="19" s="1"/>
  <c r="BH13" i="19"/>
  <c r="BN13" i="19" s="1"/>
  <c r="AG17" i="19"/>
  <c r="AZ17" i="19" s="1"/>
  <c r="AJ24" i="19"/>
  <c r="BF24" i="19" s="1"/>
  <c r="AI24" i="19"/>
  <c r="BD24" i="19" s="1"/>
  <c r="AH24" i="19"/>
  <c r="BB24" i="19" s="1"/>
  <c r="AG24" i="19"/>
  <c r="AZ24" i="19" s="1"/>
  <c r="AI19" i="19"/>
  <c r="BD19" i="19" s="1"/>
  <c r="AH19" i="19"/>
  <c r="BB19" i="19" s="1"/>
  <c r="AG19" i="19"/>
  <c r="AZ19" i="19" s="1"/>
  <c r="BH21" i="19"/>
  <c r="BN21" i="19" s="1"/>
  <c r="AG23" i="19"/>
  <c r="AZ23" i="19" s="1"/>
  <c r="BL25" i="19"/>
  <c r="BR25" i="19" s="1"/>
  <c r="BM9" i="19"/>
  <c r="BS9" i="19" s="1"/>
  <c r="BJ12" i="19"/>
  <c r="BP12" i="19" s="1"/>
  <c r="BM17" i="19"/>
  <c r="BS17" i="19" s="1"/>
  <c r="BJ20" i="19"/>
  <c r="BP20" i="19" s="1"/>
  <c r="BI21" i="19"/>
  <c r="BO21" i="19" s="1"/>
  <c r="BH22" i="19"/>
  <c r="BN22" i="19" s="1"/>
  <c r="AH23" i="19"/>
  <c r="BB23" i="19" s="1"/>
  <c r="BM25" i="19"/>
  <c r="BS25" i="19" s="1"/>
  <c r="BL12" i="19"/>
  <c r="BR12" i="19" s="1"/>
  <c r="BK21" i="19"/>
  <c r="BQ21" i="19" s="1"/>
  <c r="BJ22" i="19"/>
  <c r="BP22" i="19" s="1"/>
  <c r="BH9" i="19"/>
  <c r="BN9" i="19" s="1"/>
  <c r="BH17" i="19"/>
  <c r="BN17" i="19" s="1"/>
  <c r="BL21" i="19"/>
  <c r="BR21" i="19" s="1"/>
  <c r="BK22" i="19"/>
  <c r="BQ22" i="19" s="1"/>
  <c r="BJ23" i="19"/>
  <c r="BP23" i="19" s="1"/>
  <c r="BI24" i="19"/>
  <c r="BO24" i="19" s="1"/>
  <c r="BH25" i="19"/>
  <c r="BN25" i="19" s="1"/>
  <c r="BI17" i="19"/>
  <c r="BO17" i="19" s="1"/>
  <c r="BL22" i="19"/>
  <c r="BR22" i="19" s="1"/>
  <c r="BK23" i="19"/>
  <c r="BQ23" i="19" s="1"/>
  <c r="BJ24" i="19"/>
  <c r="BP24" i="19" s="1"/>
  <c r="BI25" i="19"/>
  <c r="BO25" i="19" s="1"/>
  <c r="BJ25" i="19"/>
  <c r="BP25" i="19" s="1"/>
  <c r="BD647" i="16"/>
  <c r="AU647" i="16"/>
  <c r="AF647" i="16"/>
  <c r="BA647" i="16" s="1"/>
  <c r="AE647" i="16"/>
  <c r="AY647" i="16" s="1"/>
  <c r="AD647" i="16"/>
  <c r="AW647" i="16" s="1"/>
  <c r="AA647" i="16"/>
  <c r="AC647" i="16" s="1"/>
  <c r="V647" i="16"/>
  <c r="BD646" i="16"/>
  <c r="AU646" i="16"/>
  <c r="AF646" i="16"/>
  <c r="BA646" i="16" s="1"/>
  <c r="AE646" i="16"/>
  <c r="AY646" i="16" s="1"/>
  <c r="AD646" i="16"/>
  <c r="AW646" i="16" s="1"/>
  <c r="AA646" i="16"/>
  <c r="AC646" i="16" s="1"/>
  <c r="V646" i="16"/>
  <c r="BD645" i="16"/>
  <c r="AU645" i="16"/>
  <c r="AF645" i="16"/>
  <c r="BA645" i="16" s="1"/>
  <c r="AE645" i="16"/>
  <c r="AY645" i="16" s="1"/>
  <c r="AD645" i="16"/>
  <c r="AW645" i="16" s="1"/>
  <c r="AA645" i="16"/>
  <c r="AC645" i="16" s="1"/>
  <c r="V645" i="16"/>
  <c r="BD644" i="16"/>
  <c r="AU644" i="16"/>
  <c r="AF644" i="16"/>
  <c r="BA644" i="16" s="1"/>
  <c r="AE644" i="16"/>
  <c r="AY644" i="16" s="1"/>
  <c r="AD644" i="16"/>
  <c r="AW644" i="16" s="1"/>
  <c r="AA644" i="16"/>
  <c r="AC644" i="16" s="1"/>
  <c r="V644" i="16"/>
  <c r="BD643" i="16"/>
  <c r="AU643" i="16"/>
  <c r="AF643" i="16"/>
  <c r="BA643" i="16" s="1"/>
  <c r="AE643" i="16"/>
  <c r="AY643" i="16" s="1"/>
  <c r="AD643" i="16"/>
  <c r="AW643" i="16" s="1"/>
  <c r="AA643" i="16"/>
  <c r="AC643" i="16" s="1"/>
  <c r="V643" i="16"/>
  <c r="BD642" i="16"/>
  <c r="AU642" i="16"/>
  <c r="AF642" i="16"/>
  <c r="BA642" i="16" s="1"/>
  <c r="AE642" i="16"/>
  <c r="AY642" i="16" s="1"/>
  <c r="AD642" i="16"/>
  <c r="AW642" i="16" s="1"/>
  <c r="AA642" i="16"/>
  <c r="AC642" i="16" s="1"/>
  <c r="V642" i="16"/>
  <c r="BD641" i="16"/>
  <c r="AU641" i="16"/>
  <c r="AF641" i="16"/>
  <c r="BA641" i="16" s="1"/>
  <c r="AE641" i="16"/>
  <c r="AY641" i="16" s="1"/>
  <c r="AD641" i="16"/>
  <c r="AW641" i="16" s="1"/>
  <c r="AA641" i="16"/>
  <c r="AC641" i="16" s="1"/>
  <c r="V641" i="16"/>
  <c r="BD640" i="16"/>
  <c r="AU640" i="16"/>
  <c r="AF640" i="16"/>
  <c r="BA640" i="16" s="1"/>
  <c r="AE640" i="16"/>
  <c r="AY640" i="16" s="1"/>
  <c r="AD640" i="16"/>
  <c r="AW640" i="16" s="1"/>
  <c r="AA640" i="16"/>
  <c r="AC640" i="16" s="1"/>
  <c r="V640" i="16"/>
  <c r="BD639" i="16"/>
  <c r="AU639" i="16"/>
  <c r="AF639" i="16"/>
  <c r="BA639" i="16" s="1"/>
  <c r="AE639" i="16"/>
  <c r="AY639" i="16" s="1"/>
  <c r="AD639" i="16"/>
  <c r="AW639" i="16" s="1"/>
  <c r="AA639" i="16"/>
  <c r="AC639" i="16" s="1"/>
  <c r="V639" i="16"/>
  <c r="BD638" i="16"/>
  <c r="AU638" i="16"/>
  <c r="AF638" i="16"/>
  <c r="BA638" i="16" s="1"/>
  <c r="AE638" i="16"/>
  <c r="AY638" i="16" s="1"/>
  <c r="AD638" i="16"/>
  <c r="AW638" i="16" s="1"/>
  <c r="AA638" i="16"/>
  <c r="AC638" i="16" s="1"/>
  <c r="V638" i="16"/>
  <c r="BD637" i="16"/>
  <c r="AU637" i="16"/>
  <c r="AF637" i="16"/>
  <c r="BA637" i="16" s="1"/>
  <c r="AE637" i="16"/>
  <c r="AY637" i="16" s="1"/>
  <c r="AD637" i="16"/>
  <c r="AW637" i="16" s="1"/>
  <c r="AA637" i="16"/>
  <c r="AC637" i="16" s="1"/>
  <c r="V637" i="16"/>
  <c r="BD636" i="16"/>
  <c r="AU636" i="16"/>
  <c r="AF636" i="16"/>
  <c r="BA636" i="16" s="1"/>
  <c r="AE636" i="16"/>
  <c r="AY636" i="16" s="1"/>
  <c r="AD636" i="16"/>
  <c r="AW636" i="16" s="1"/>
  <c r="AA636" i="16"/>
  <c r="AC636" i="16" s="1"/>
  <c r="V636" i="16"/>
  <c r="BD635" i="16"/>
  <c r="AU635" i="16"/>
  <c r="AF635" i="16"/>
  <c r="BA635" i="16" s="1"/>
  <c r="AE635" i="16"/>
  <c r="AY635" i="16" s="1"/>
  <c r="AD635" i="16"/>
  <c r="AW635" i="16" s="1"/>
  <c r="AA635" i="16"/>
  <c r="AC635" i="16" s="1"/>
  <c r="V635" i="16"/>
  <c r="BD634" i="16"/>
  <c r="AU634" i="16"/>
  <c r="AF634" i="16"/>
  <c r="BA634" i="16" s="1"/>
  <c r="AE634" i="16"/>
  <c r="AY634" i="16" s="1"/>
  <c r="AD634" i="16"/>
  <c r="AW634" i="16" s="1"/>
  <c r="AA634" i="16"/>
  <c r="AC634" i="16" s="1"/>
  <c r="V634" i="16"/>
  <c r="BD633" i="16"/>
  <c r="AU633" i="16"/>
  <c r="AF633" i="16"/>
  <c r="BA633" i="16" s="1"/>
  <c r="AE633" i="16"/>
  <c r="AY633" i="16" s="1"/>
  <c r="AD633" i="16"/>
  <c r="AW633" i="16" s="1"/>
  <c r="AA633" i="16"/>
  <c r="AC633" i="16" s="1"/>
  <c r="V633" i="16"/>
  <c r="BD632" i="16"/>
  <c r="AU632" i="16"/>
  <c r="AF632" i="16"/>
  <c r="BA632" i="16" s="1"/>
  <c r="AE632" i="16"/>
  <c r="AY632" i="16" s="1"/>
  <c r="AD632" i="16"/>
  <c r="AW632" i="16" s="1"/>
  <c r="AA632" i="16"/>
  <c r="AC632" i="16" s="1"/>
  <c r="V632" i="16"/>
  <c r="BD631" i="16"/>
  <c r="AU631" i="16"/>
  <c r="AF631" i="16"/>
  <c r="BA631" i="16" s="1"/>
  <c r="AE631" i="16"/>
  <c r="AY631" i="16" s="1"/>
  <c r="AD631" i="16"/>
  <c r="AW631" i="16" s="1"/>
  <c r="AA631" i="16"/>
  <c r="AC631" i="16" s="1"/>
  <c r="V631" i="16"/>
  <c r="BD630" i="16"/>
  <c r="AU630" i="16"/>
  <c r="AF630" i="16"/>
  <c r="BA630" i="16" s="1"/>
  <c r="AE630" i="16"/>
  <c r="AY630" i="16" s="1"/>
  <c r="AD630" i="16"/>
  <c r="AW630" i="16" s="1"/>
  <c r="AA630" i="16"/>
  <c r="AC630" i="16" s="1"/>
  <c r="V630" i="16"/>
  <c r="BD629" i="16"/>
  <c r="AU629" i="16"/>
  <c r="AF629" i="16"/>
  <c r="BA629" i="16" s="1"/>
  <c r="AE629" i="16"/>
  <c r="AY629" i="16" s="1"/>
  <c r="AD629" i="16"/>
  <c r="AW629" i="16" s="1"/>
  <c r="AA629" i="16"/>
  <c r="AC629" i="16" s="1"/>
  <c r="V629" i="16"/>
  <c r="BD628" i="16"/>
  <c r="AU628" i="16"/>
  <c r="AF628" i="16"/>
  <c r="BA628" i="16" s="1"/>
  <c r="AE628" i="16"/>
  <c r="AY628" i="16" s="1"/>
  <c r="AD628" i="16"/>
  <c r="AW628" i="16" s="1"/>
  <c r="AA628" i="16"/>
  <c r="AC628" i="16" s="1"/>
  <c r="V628" i="16"/>
  <c r="BD627" i="16"/>
  <c r="AU627" i="16"/>
  <c r="AF627" i="16"/>
  <c r="BA627" i="16" s="1"/>
  <c r="AE627" i="16"/>
  <c r="AY627" i="16" s="1"/>
  <c r="AD627" i="16"/>
  <c r="AW627" i="16" s="1"/>
  <c r="AA627" i="16"/>
  <c r="AC627" i="16" s="1"/>
  <c r="V627" i="16"/>
  <c r="BD626" i="16"/>
  <c r="AU626" i="16"/>
  <c r="AF626" i="16"/>
  <c r="BA626" i="16" s="1"/>
  <c r="AE626" i="16"/>
  <c r="AY626" i="16" s="1"/>
  <c r="AD626" i="16"/>
  <c r="AW626" i="16" s="1"/>
  <c r="AA626" i="16"/>
  <c r="AC626" i="16" s="1"/>
  <c r="V626" i="16"/>
  <c r="BD625" i="16"/>
  <c r="AU625" i="16"/>
  <c r="AF625" i="16"/>
  <c r="BA625" i="16" s="1"/>
  <c r="AE625" i="16"/>
  <c r="AY625" i="16" s="1"/>
  <c r="AD625" i="16"/>
  <c r="AW625" i="16" s="1"/>
  <c r="AA625" i="16"/>
  <c r="AC625" i="16" s="1"/>
  <c r="V625" i="16"/>
  <c r="BD624" i="16"/>
  <c r="AU624" i="16"/>
  <c r="AF624" i="16"/>
  <c r="BA624" i="16" s="1"/>
  <c r="AE624" i="16"/>
  <c r="AY624" i="16" s="1"/>
  <c r="AD624" i="16"/>
  <c r="AW624" i="16" s="1"/>
  <c r="AA624" i="16"/>
  <c r="AC624" i="16" s="1"/>
  <c r="V624" i="16"/>
  <c r="BD623" i="16"/>
  <c r="AU623" i="16"/>
  <c r="AF623" i="16"/>
  <c r="BA623" i="16" s="1"/>
  <c r="AE623" i="16"/>
  <c r="AY623" i="16" s="1"/>
  <c r="AD623" i="16"/>
  <c r="AW623" i="16" s="1"/>
  <c r="AA623" i="16"/>
  <c r="AC623" i="16" s="1"/>
  <c r="V623" i="16"/>
  <c r="BD622" i="16"/>
  <c r="AU622" i="16"/>
  <c r="AF622" i="16"/>
  <c r="BA622" i="16" s="1"/>
  <c r="AE622" i="16"/>
  <c r="AY622" i="16" s="1"/>
  <c r="AD622" i="16"/>
  <c r="AW622" i="16" s="1"/>
  <c r="AA622" i="16"/>
  <c r="AC622" i="16" s="1"/>
  <c r="V622" i="16"/>
  <c r="BD621" i="16"/>
  <c r="AU621" i="16"/>
  <c r="AF621" i="16"/>
  <c r="BA621" i="16" s="1"/>
  <c r="AE621" i="16"/>
  <c r="AY621" i="16" s="1"/>
  <c r="AD621" i="16"/>
  <c r="AW621" i="16" s="1"/>
  <c r="AA621" i="16"/>
  <c r="AC621" i="16" s="1"/>
  <c r="V621" i="16"/>
  <c r="BD620" i="16"/>
  <c r="AU620" i="16"/>
  <c r="AF620" i="16"/>
  <c r="BA620" i="16" s="1"/>
  <c r="AE620" i="16"/>
  <c r="AY620" i="16" s="1"/>
  <c r="AD620" i="16"/>
  <c r="AW620" i="16" s="1"/>
  <c r="AA620" i="16"/>
  <c r="AC620" i="16" s="1"/>
  <c r="V620" i="16"/>
  <c r="BD619" i="16"/>
  <c r="AU619" i="16"/>
  <c r="AF619" i="16"/>
  <c r="BA619" i="16" s="1"/>
  <c r="AE619" i="16"/>
  <c r="AY619" i="16" s="1"/>
  <c r="AD619" i="16"/>
  <c r="AW619" i="16" s="1"/>
  <c r="AA619" i="16"/>
  <c r="AC619" i="16" s="1"/>
  <c r="V619" i="16"/>
  <c r="BD618" i="16"/>
  <c r="AU618" i="16"/>
  <c r="AF618" i="16"/>
  <c r="BA618" i="16" s="1"/>
  <c r="AE618" i="16"/>
  <c r="AY618" i="16" s="1"/>
  <c r="AD618" i="16"/>
  <c r="AW618" i="16" s="1"/>
  <c r="AA618" i="16"/>
  <c r="AC618" i="16" s="1"/>
  <c r="V618" i="16"/>
  <c r="BD617" i="16"/>
  <c r="BI617" i="16" s="1"/>
  <c r="BO617" i="16" s="1"/>
  <c r="AU617" i="16"/>
  <c r="AF617" i="16"/>
  <c r="BA617" i="16" s="1"/>
  <c r="AE617" i="16"/>
  <c r="AY617" i="16" s="1"/>
  <c r="AD617" i="16"/>
  <c r="AW617" i="16" s="1"/>
  <c r="AA617" i="16"/>
  <c r="AC617" i="16" s="1"/>
  <c r="V617" i="16"/>
  <c r="BD616" i="16"/>
  <c r="AU616" i="16"/>
  <c r="AF616" i="16"/>
  <c r="BA616" i="16" s="1"/>
  <c r="AE616" i="16"/>
  <c r="AY616" i="16" s="1"/>
  <c r="AD616" i="16"/>
  <c r="AW616" i="16" s="1"/>
  <c r="AA616" i="16"/>
  <c r="AC616" i="16" s="1"/>
  <c r="V616" i="16"/>
  <c r="BD615" i="16"/>
  <c r="AU615" i="16"/>
  <c r="AF615" i="16"/>
  <c r="BA615" i="16" s="1"/>
  <c r="AE615" i="16"/>
  <c r="AY615" i="16" s="1"/>
  <c r="AD615" i="16"/>
  <c r="AW615" i="16" s="1"/>
  <c r="AA615" i="16"/>
  <c r="AC615" i="16" s="1"/>
  <c r="V615" i="16"/>
  <c r="BD614" i="16"/>
  <c r="AU614" i="16"/>
  <c r="AF614" i="16"/>
  <c r="BA614" i="16" s="1"/>
  <c r="AE614" i="16"/>
  <c r="AY614" i="16" s="1"/>
  <c r="AD614" i="16"/>
  <c r="AW614" i="16" s="1"/>
  <c r="AA614" i="16"/>
  <c r="AC614" i="16" s="1"/>
  <c r="V614" i="16"/>
  <c r="BD613" i="16"/>
  <c r="AU613" i="16"/>
  <c r="AF613" i="16"/>
  <c r="BA613" i="16" s="1"/>
  <c r="AE613" i="16"/>
  <c r="AY613" i="16" s="1"/>
  <c r="AD613" i="16"/>
  <c r="AW613" i="16" s="1"/>
  <c r="AA613" i="16"/>
  <c r="AC613" i="16" s="1"/>
  <c r="V613" i="16"/>
  <c r="BD612" i="16"/>
  <c r="AU612" i="16"/>
  <c r="AF612" i="16"/>
  <c r="BA612" i="16" s="1"/>
  <c r="AE612" i="16"/>
  <c r="AY612" i="16" s="1"/>
  <c r="AD612" i="16"/>
  <c r="AW612" i="16" s="1"/>
  <c r="AA612" i="16"/>
  <c r="AC612" i="16" s="1"/>
  <c r="V612" i="16"/>
  <c r="BD611" i="16"/>
  <c r="AU611" i="16"/>
  <c r="AF611" i="16"/>
  <c r="BA611" i="16" s="1"/>
  <c r="AE611" i="16"/>
  <c r="AY611" i="16" s="1"/>
  <c r="AD611" i="16"/>
  <c r="AW611" i="16" s="1"/>
  <c r="AA611" i="16"/>
  <c r="AC611" i="16" s="1"/>
  <c r="V611" i="16"/>
  <c r="BD610" i="16"/>
  <c r="AU610" i="16"/>
  <c r="AF610" i="16"/>
  <c r="BA610" i="16" s="1"/>
  <c r="AE610" i="16"/>
  <c r="AY610" i="16" s="1"/>
  <c r="AD610" i="16"/>
  <c r="AW610" i="16" s="1"/>
  <c r="AA610" i="16"/>
  <c r="AC610" i="16" s="1"/>
  <c r="V610" i="16"/>
  <c r="BD609" i="16"/>
  <c r="BH609" i="16" s="1"/>
  <c r="BN609" i="16" s="1"/>
  <c r="AU609" i="16"/>
  <c r="AF609" i="16"/>
  <c r="BA609" i="16" s="1"/>
  <c r="AE609" i="16"/>
  <c r="AY609" i="16" s="1"/>
  <c r="AD609" i="16"/>
  <c r="AW609" i="16" s="1"/>
  <c r="AA609" i="16"/>
  <c r="AC609" i="16" s="1"/>
  <c r="V609" i="16"/>
  <c r="BD608" i="16"/>
  <c r="AU608" i="16"/>
  <c r="AF608" i="16"/>
  <c r="BA608" i="16" s="1"/>
  <c r="AE608" i="16"/>
  <c r="AY608" i="16" s="1"/>
  <c r="AD608" i="16"/>
  <c r="AW608" i="16" s="1"/>
  <c r="AA608" i="16"/>
  <c r="AC608" i="16" s="1"/>
  <c r="V608" i="16"/>
  <c r="BD607" i="16"/>
  <c r="AU607" i="16"/>
  <c r="AF607" i="16"/>
  <c r="BA607" i="16" s="1"/>
  <c r="AE607" i="16"/>
  <c r="AY607" i="16" s="1"/>
  <c r="AD607" i="16"/>
  <c r="AW607" i="16" s="1"/>
  <c r="AA607" i="16"/>
  <c r="AC607" i="16" s="1"/>
  <c r="V607" i="16"/>
  <c r="BD606" i="16"/>
  <c r="AU606" i="16"/>
  <c r="AF606" i="16"/>
  <c r="BA606" i="16" s="1"/>
  <c r="AE606" i="16"/>
  <c r="AY606" i="16" s="1"/>
  <c r="AD606" i="16"/>
  <c r="AW606" i="16" s="1"/>
  <c r="AA606" i="16"/>
  <c r="AC606" i="16" s="1"/>
  <c r="V606" i="16"/>
  <c r="BD605" i="16"/>
  <c r="AU605" i="16"/>
  <c r="AF605" i="16"/>
  <c r="BA605" i="16" s="1"/>
  <c r="AE605" i="16"/>
  <c r="AY605" i="16" s="1"/>
  <c r="AD605" i="16"/>
  <c r="AW605" i="16" s="1"/>
  <c r="AA605" i="16"/>
  <c r="AC605" i="16" s="1"/>
  <c r="V605" i="16"/>
  <c r="BD604" i="16"/>
  <c r="BG604" i="16" s="1"/>
  <c r="BM604" i="16" s="1"/>
  <c r="AU604" i="16"/>
  <c r="AF604" i="16"/>
  <c r="BA604" i="16" s="1"/>
  <c r="AE604" i="16"/>
  <c r="AY604" i="16" s="1"/>
  <c r="AD604" i="16"/>
  <c r="AW604" i="16" s="1"/>
  <c r="AA604" i="16"/>
  <c r="AC604" i="16" s="1"/>
  <c r="V604" i="16"/>
  <c r="BD603" i="16"/>
  <c r="AU603" i="16"/>
  <c r="AF603" i="16"/>
  <c r="BA603" i="16" s="1"/>
  <c r="AE603" i="16"/>
  <c r="AY603" i="16" s="1"/>
  <c r="AD603" i="16"/>
  <c r="AW603" i="16" s="1"/>
  <c r="AA603" i="16"/>
  <c r="AC603" i="16" s="1"/>
  <c r="V603" i="16"/>
  <c r="BD602" i="16"/>
  <c r="AU602" i="16"/>
  <c r="AF602" i="16"/>
  <c r="BA602" i="16" s="1"/>
  <c r="AE602" i="16"/>
  <c r="AY602" i="16" s="1"/>
  <c r="AD602" i="16"/>
  <c r="AW602" i="16" s="1"/>
  <c r="AA602" i="16"/>
  <c r="AC602" i="16" s="1"/>
  <c r="V602" i="16"/>
  <c r="BP601" i="16"/>
  <c r="BO601" i="16"/>
  <c r="BN601" i="16"/>
  <c r="BM601" i="16"/>
  <c r="BL601" i="16"/>
  <c r="BK601" i="16"/>
  <c r="BD601" i="16"/>
  <c r="AU601" i="16"/>
  <c r="AF601" i="16"/>
  <c r="BA601" i="16" s="1"/>
  <c r="AE601" i="16"/>
  <c r="AY601" i="16" s="1"/>
  <c r="AD601" i="16"/>
  <c r="AW601" i="16" s="1"/>
  <c r="AA601" i="16"/>
  <c r="AC601" i="16" s="1"/>
  <c r="V601" i="16"/>
  <c r="BP600" i="16"/>
  <c r="BO600" i="16"/>
  <c r="BN600" i="16"/>
  <c r="BM600" i="16"/>
  <c r="BL600" i="16"/>
  <c r="BK600" i="16"/>
  <c r="BD600" i="16"/>
  <c r="AU600" i="16"/>
  <c r="AF600" i="16"/>
  <c r="BA600" i="16" s="1"/>
  <c r="AE600" i="16"/>
  <c r="AY600" i="16" s="1"/>
  <c r="AD600" i="16"/>
  <c r="AW600" i="16" s="1"/>
  <c r="AA600" i="16"/>
  <c r="AC600" i="16" s="1"/>
  <c r="V600" i="16"/>
  <c r="BD599" i="16"/>
  <c r="AU599" i="16"/>
  <c r="AF599" i="16"/>
  <c r="BA599" i="16" s="1"/>
  <c r="AE599" i="16"/>
  <c r="AY599" i="16" s="1"/>
  <c r="AD599" i="16"/>
  <c r="AW599" i="16" s="1"/>
  <c r="AA599" i="16"/>
  <c r="AC599" i="16" s="1"/>
  <c r="V599" i="16"/>
  <c r="BD598" i="16"/>
  <c r="AU598" i="16"/>
  <c r="AF598" i="16"/>
  <c r="BA598" i="16" s="1"/>
  <c r="AE598" i="16"/>
  <c r="AY598" i="16" s="1"/>
  <c r="AD598" i="16"/>
  <c r="AW598" i="16" s="1"/>
  <c r="AA598" i="16"/>
  <c r="AC598" i="16" s="1"/>
  <c r="V598" i="16"/>
  <c r="BD597" i="16"/>
  <c r="AU597" i="16"/>
  <c r="AF597" i="16"/>
  <c r="BA597" i="16" s="1"/>
  <c r="AE597" i="16"/>
  <c r="AY597" i="16" s="1"/>
  <c r="AD597" i="16"/>
  <c r="AW597" i="16" s="1"/>
  <c r="AA597" i="16"/>
  <c r="AC597" i="16" s="1"/>
  <c r="V597" i="16"/>
  <c r="BD596" i="16"/>
  <c r="AU596" i="16"/>
  <c r="AF596" i="16"/>
  <c r="BA596" i="16" s="1"/>
  <c r="AE596" i="16"/>
  <c r="AY596" i="16" s="1"/>
  <c r="AD596" i="16"/>
  <c r="AW596" i="16" s="1"/>
  <c r="AA596" i="16"/>
  <c r="AC596" i="16" s="1"/>
  <c r="V596" i="16"/>
  <c r="BD595" i="16"/>
  <c r="AU595" i="16"/>
  <c r="AF595" i="16"/>
  <c r="BA595" i="16" s="1"/>
  <c r="AE595" i="16"/>
  <c r="AY595" i="16" s="1"/>
  <c r="AD595" i="16"/>
  <c r="AW595" i="16" s="1"/>
  <c r="AA595" i="16"/>
  <c r="AC595" i="16" s="1"/>
  <c r="V595" i="16"/>
  <c r="BD594" i="16"/>
  <c r="AU594" i="16"/>
  <c r="AF594" i="16"/>
  <c r="BA594" i="16" s="1"/>
  <c r="AE594" i="16"/>
  <c r="AY594" i="16" s="1"/>
  <c r="AD594" i="16"/>
  <c r="AW594" i="16" s="1"/>
  <c r="AA594" i="16"/>
  <c r="AC594" i="16" s="1"/>
  <c r="V594" i="16"/>
  <c r="BD593" i="16"/>
  <c r="AU593" i="16"/>
  <c r="AF593" i="16"/>
  <c r="BA593" i="16" s="1"/>
  <c r="AE593" i="16"/>
  <c r="AY593" i="16" s="1"/>
  <c r="AD593" i="16"/>
  <c r="AW593" i="16" s="1"/>
  <c r="AA593" i="16"/>
  <c r="AC593" i="16" s="1"/>
  <c r="V593" i="16"/>
  <c r="BD592" i="16"/>
  <c r="AU592" i="16"/>
  <c r="AF592" i="16"/>
  <c r="BA592" i="16" s="1"/>
  <c r="AE592" i="16"/>
  <c r="AY592" i="16" s="1"/>
  <c r="AD592" i="16"/>
  <c r="AW592" i="16" s="1"/>
  <c r="AA592" i="16"/>
  <c r="AC592" i="16" s="1"/>
  <c r="V592" i="16"/>
  <c r="BD591" i="16"/>
  <c r="AU591" i="16"/>
  <c r="AF591" i="16"/>
  <c r="BA591" i="16" s="1"/>
  <c r="AE591" i="16"/>
  <c r="AY591" i="16" s="1"/>
  <c r="AD591" i="16"/>
  <c r="AW591" i="16" s="1"/>
  <c r="AA591" i="16"/>
  <c r="AC591" i="16" s="1"/>
  <c r="V591" i="16"/>
  <c r="BD590" i="16"/>
  <c r="AU590" i="16"/>
  <c r="AF590" i="16"/>
  <c r="BA590" i="16" s="1"/>
  <c r="AE590" i="16"/>
  <c r="AY590" i="16" s="1"/>
  <c r="AD590" i="16"/>
  <c r="AW590" i="16" s="1"/>
  <c r="AA590" i="16"/>
  <c r="AC590" i="16" s="1"/>
  <c r="V590" i="16"/>
  <c r="BD589" i="16"/>
  <c r="AU589" i="16"/>
  <c r="AF589" i="16"/>
  <c r="BA589" i="16" s="1"/>
  <c r="AE589" i="16"/>
  <c r="AY589" i="16" s="1"/>
  <c r="AD589" i="16"/>
  <c r="AW589" i="16" s="1"/>
  <c r="AA589" i="16"/>
  <c r="AC589" i="16" s="1"/>
  <c r="V589" i="16"/>
  <c r="BD588" i="16"/>
  <c r="AU588" i="16"/>
  <c r="AF588" i="16"/>
  <c r="BA588" i="16" s="1"/>
  <c r="AE588" i="16"/>
  <c r="AY588" i="16" s="1"/>
  <c r="AD588" i="16"/>
  <c r="AW588" i="16" s="1"/>
  <c r="AA588" i="16"/>
  <c r="AC588" i="16" s="1"/>
  <c r="V588" i="16"/>
  <c r="BD587" i="16"/>
  <c r="AU587" i="16"/>
  <c r="AF587" i="16"/>
  <c r="BA587" i="16" s="1"/>
  <c r="AE587" i="16"/>
  <c r="AY587" i="16" s="1"/>
  <c r="AD587" i="16"/>
  <c r="AW587" i="16" s="1"/>
  <c r="AA587" i="16"/>
  <c r="AC587" i="16" s="1"/>
  <c r="V587" i="16"/>
  <c r="BD586" i="16"/>
  <c r="AU586" i="16"/>
  <c r="AF586" i="16"/>
  <c r="BA586" i="16" s="1"/>
  <c r="AE586" i="16"/>
  <c r="AY586" i="16" s="1"/>
  <c r="AD586" i="16"/>
  <c r="AW586" i="16" s="1"/>
  <c r="AA586" i="16"/>
  <c r="AC586" i="16" s="1"/>
  <c r="V586" i="16"/>
  <c r="BD585" i="16"/>
  <c r="AU585" i="16"/>
  <c r="AF585" i="16"/>
  <c r="BA585" i="16" s="1"/>
  <c r="AE585" i="16"/>
  <c r="AY585" i="16" s="1"/>
  <c r="AD585" i="16"/>
  <c r="AW585" i="16" s="1"/>
  <c r="AA585" i="16"/>
  <c r="AC585" i="16" s="1"/>
  <c r="V585" i="16"/>
  <c r="BD584" i="16"/>
  <c r="AU584" i="16"/>
  <c r="AF584" i="16"/>
  <c r="BA584" i="16" s="1"/>
  <c r="AE584" i="16"/>
  <c r="AY584" i="16" s="1"/>
  <c r="AD584" i="16"/>
  <c r="AW584" i="16" s="1"/>
  <c r="AA584" i="16"/>
  <c r="AC584" i="16" s="1"/>
  <c r="V584" i="16"/>
  <c r="BD583" i="16"/>
  <c r="AU583" i="16"/>
  <c r="AF583" i="16"/>
  <c r="BA583" i="16" s="1"/>
  <c r="AE583" i="16"/>
  <c r="AY583" i="16" s="1"/>
  <c r="AD583" i="16"/>
  <c r="AW583" i="16" s="1"/>
  <c r="AA583" i="16"/>
  <c r="AC583" i="16" s="1"/>
  <c r="V583" i="16"/>
  <c r="BD582" i="16"/>
  <c r="AU582" i="16"/>
  <c r="AF582" i="16"/>
  <c r="BA582" i="16" s="1"/>
  <c r="AE582" i="16"/>
  <c r="AY582" i="16" s="1"/>
  <c r="AD582" i="16"/>
  <c r="AW582" i="16" s="1"/>
  <c r="AA582" i="16"/>
  <c r="AC582" i="16" s="1"/>
  <c r="V582" i="16"/>
  <c r="BD581" i="16"/>
  <c r="AU581" i="16"/>
  <c r="AF581" i="16"/>
  <c r="BA581" i="16" s="1"/>
  <c r="AE581" i="16"/>
  <c r="AY581" i="16" s="1"/>
  <c r="AD581" i="16"/>
  <c r="AW581" i="16" s="1"/>
  <c r="AA581" i="16"/>
  <c r="AC581" i="16" s="1"/>
  <c r="V581" i="16"/>
  <c r="BD580" i="16"/>
  <c r="AU580" i="16"/>
  <c r="AF580" i="16"/>
  <c r="BA580" i="16" s="1"/>
  <c r="AE580" i="16"/>
  <c r="AY580" i="16" s="1"/>
  <c r="AD580" i="16"/>
  <c r="AW580" i="16" s="1"/>
  <c r="AA580" i="16"/>
  <c r="AC580" i="16" s="1"/>
  <c r="V580" i="16"/>
  <c r="BD579" i="16"/>
  <c r="AU579" i="16"/>
  <c r="AF579" i="16"/>
  <c r="BA579" i="16" s="1"/>
  <c r="AE579" i="16"/>
  <c r="AY579" i="16" s="1"/>
  <c r="AD579" i="16"/>
  <c r="AW579" i="16" s="1"/>
  <c r="AA579" i="16"/>
  <c r="AC579" i="16" s="1"/>
  <c r="V579" i="16"/>
  <c r="BD578" i="16"/>
  <c r="AU578" i="16"/>
  <c r="AF578" i="16"/>
  <c r="BA578" i="16" s="1"/>
  <c r="AE578" i="16"/>
  <c r="AY578" i="16" s="1"/>
  <c r="AD578" i="16"/>
  <c r="AW578" i="16" s="1"/>
  <c r="AA578" i="16"/>
  <c r="AC578" i="16" s="1"/>
  <c r="V578" i="16"/>
  <c r="BD577" i="16"/>
  <c r="AU577" i="16"/>
  <c r="AF577" i="16"/>
  <c r="BA577" i="16" s="1"/>
  <c r="AE577" i="16"/>
  <c r="AY577" i="16" s="1"/>
  <c r="AD577" i="16"/>
  <c r="AW577" i="16" s="1"/>
  <c r="AA577" i="16"/>
  <c r="AC577" i="16" s="1"/>
  <c r="V577" i="16"/>
  <c r="BD576" i="16"/>
  <c r="AU576" i="16"/>
  <c r="AF576" i="16"/>
  <c r="BA576" i="16" s="1"/>
  <c r="AE576" i="16"/>
  <c r="AY576" i="16" s="1"/>
  <c r="AD576" i="16"/>
  <c r="AW576" i="16" s="1"/>
  <c r="AA576" i="16"/>
  <c r="AC576" i="16" s="1"/>
  <c r="V576" i="16"/>
  <c r="BD575" i="16"/>
  <c r="AU575" i="16"/>
  <c r="AF575" i="16"/>
  <c r="BA575" i="16" s="1"/>
  <c r="AE575" i="16"/>
  <c r="AY575" i="16" s="1"/>
  <c r="AD575" i="16"/>
  <c r="AW575" i="16" s="1"/>
  <c r="AA575" i="16"/>
  <c r="AC575" i="16" s="1"/>
  <c r="V575" i="16"/>
  <c r="BD574" i="16"/>
  <c r="AU574" i="16"/>
  <c r="AF574" i="16"/>
  <c r="BA574" i="16" s="1"/>
  <c r="AE574" i="16"/>
  <c r="AY574" i="16" s="1"/>
  <c r="AD574" i="16"/>
  <c r="AW574" i="16" s="1"/>
  <c r="AA574" i="16"/>
  <c r="AC574" i="16" s="1"/>
  <c r="V574" i="16"/>
  <c r="BD573" i="16"/>
  <c r="AU573" i="16"/>
  <c r="AF573" i="16"/>
  <c r="BA573" i="16" s="1"/>
  <c r="AE573" i="16"/>
  <c r="AY573" i="16" s="1"/>
  <c r="AD573" i="16"/>
  <c r="AW573" i="16" s="1"/>
  <c r="AA573" i="16"/>
  <c r="AC573" i="16" s="1"/>
  <c r="V573" i="16"/>
  <c r="BD572" i="16"/>
  <c r="AU572" i="16"/>
  <c r="AF572" i="16"/>
  <c r="BA572" i="16" s="1"/>
  <c r="AE572" i="16"/>
  <c r="AY572" i="16" s="1"/>
  <c r="AD572" i="16"/>
  <c r="AW572" i="16" s="1"/>
  <c r="AA572" i="16"/>
  <c r="AC572" i="16" s="1"/>
  <c r="V572" i="16"/>
  <c r="BD571" i="16"/>
  <c r="AU571" i="16"/>
  <c r="AF571" i="16"/>
  <c r="BA571" i="16" s="1"/>
  <c r="AE571" i="16"/>
  <c r="AY571" i="16" s="1"/>
  <c r="AD571" i="16"/>
  <c r="AW571" i="16" s="1"/>
  <c r="AA571" i="16"/>
  <c r="AC571" i="16" s="1"/>
  <c r="V571" i="16"/>
  <c r="BD570" i="16"/>
  <c r="AU570" i="16"/>
  <c r="AF570" i="16"/>
  <c r="BA570" i="16" s="1"/>
  <c r="AE570" i="16"/>
  <c r="AY570" i="16" s="1"/>
  <c r="AD570" i="16"/>
  <c r="AW570" i="16" s="1"/>
  <c r="AA570" i="16"/>
  <c r="AC570" i="16" s="1"/>
  <c r="V570" i="16"/>
  <c r="BD569" i="16"/>
  <c r="AU569" i="16"/>
  <c r="AF569" i="16"/>
  <c r="BA569" i="16" s="1"/>
  <c r="AE569" i="16"/>
  <c r="AY569" i="16" s="1"/>
  <c r="AD569" i="16"/>
  <c r="AW569" i="16" s="1"/>
  <c r="AA569" i="16"/>
  <c r="AC569" i="16" s="1"/>
  <c r="V569" i="16"/>
  <c r="BD568" i="16"/>
  <c r="AU568" i="16"/>
  <c r="AF568" i="16"/>
  <c r="BA568" i="16" s="1"/>
  <c r="AE568" i="16"/>
  <c r="AY568" i="16" s="1"/>
  <c r="AD568" i="16"/>
  <c r="AW568" i="16" s="1"/>
  <c r="AA568" i="16"/>
  <c r="AC568" i="16" s="1"/>
  <c r="V568" i="16"/>
  <c r="BD567" i="16"/>
  <c r="AU567" i="16"/>
  <c r="AF567" i="16"/>
  <c r="BA567" i="16" s="1"/>
  <c r="AE567" i="16"/>
  <c r="AY567" i="16" s="1"/>
  <c r="AD567" i="16"/>
  <c r="AW567" i="16" s="1"/>
  <c r="AA567" i="16"/>
  <c r="AC567" i="16" s="1"/>
  <c r="V567" i="16"/>
  <c r="BD566" i="16"/>
  <c r="AU566" i="16"/>
  <c r="AF566" i="16"/>
  <c r="BA566" i="16" s="1"/>
  <c r="AE566" i="16"/>
  <c r="AY566" i="16" s="1"/>
  <c r="AD566" i="16"/>
  <c r="AW566" i="16" s="1"/>
  <c r="AA566" i="16"/>
  <c r="AC566" i="16" s="1"/>
  <c r="V566" i="16"/>
  <c r="BD565" i="16"/>
  <c r="AU565" i="16"/>
  <c r="AF565" i="16"/>
  <c r="BA565" i="16" s="1"/>
  <c r="AE565" i="16"/>
  <c r="AY565" i="16" s="1"/>
  <c r="AD565" i="16"/>
  <c r="AW565" i="16" s="1"/>
  <c r="AA565" i="16"/>
  <c r="AC565" i="16" s="1"/>
  <c r="V565" i="16"/>
  <c r="BD564" i="16"/>
  <c r="AU564" i="16"/>
  <c r="AF564" i="16"/>
  <c r="BA564" i="16" s="1"/>
  <c r="AE564" i="16"/>
  <c r="AY564" i="16" s="1"/>
  <c r="AD564" i="16"/>
  <c r="AW564" i="16" s="1"/>
  <c r="AA564" i="16"/>
  <c r="AC564" i="16" s="1"/>
  <c r="V564" i="16"/>
  <c r="BD563" i="16"/>
  <c r="AU563" i="16"/>
  <c r="AF563" i="16"/>
  <c r="BA563" i="16" s="1"/>
  <c r="AE563" i="16"/>
  <c r="AY563" i="16" s="1"/>
  <c r="AD563" i="16"/>
  <c r="AW563" i="16" s="1"/>
  <c r="AA563" i="16"/>
  <c r="AC563" i="16" s="1"/>
  <c r="V563" i="16"/>
  <c r="BD562" i="16"/>
  <c r="AU562" i="16"/>
  <c r="AF562" i="16"/>
  <c r="BA562" i="16" s="1"/>
  <c r="AE562" i="16"/>
  <c r="AY562" i="16" s="1"/>
  <c r="AD562" i="16"/>
  <c r="AW562" i="16" s="1"/>
  <c r="AA562" i="16"/>
  <c r="AC562" i="16" s="1"/>
  <c r="V562" i="16"/>
  <c r="BD561" i="16"/>
  <c r="AU561" i="16"/>
  <c r="AF561" i="16"/>
  <c r="BA561" i="16" s="1"/>
  <c r="AE561" i="16"/>
  <c r="AY561" i="16" s="1"/>
  <c r="AD561" i="16"/>
  <c r="AW561" i="16" s="1"/>
  <c r="AA561" i="16"/>
  <c r="AC561" i="16" s="1"/>
  <c r="V561" i="16"/>
  <c r="BD560" i="16"/>
  <c r="AU560" i="16"/>
  <c r="AF560" i="16"/>
  <c r="BA560" i="16" s="1"/>
  <c r="AE560" i="16"/>
  <c r="AY560" i="16" s="1"/>
  <c r="AD560" i="16"/>
  <c r="AW560" i="16" s="1"/>
  <c r="AA560" i="16"/>
  <c r="AC560" i="16" s="1"/>
  <c r="V560" i="16"/>
  <c r="BD559" i="16"/>
  <c r="AU559" i="16"/>
  <c r="AF559" i="16"/>
  <c r="BA559" i="16" s="1"/>
  <c r="AE559" i="16"/>
  <c r="AY559" i="16" s="1"/>
  <c r="AD559" i="16"/>
  <c r="AW559" i="16" s="1"/>
  <c r="AA559" i="16"/>
  <c r="AC559" i="16" s="1"/>
  <c r="V559" i="16"/>
  <c r="BD558" i="16"/>
  <c r="AU558" i="16"/>
  <c r="AF558" i="16"/>
  <c r="BA558" i="16" s="1"/>
  <c r="AE558" i="16"/>
  <c r="AY558" i="16" s="1"/>
  <c r="AD558" i="16"/>
  <c r="AW558" i="16" s="1"/>
  <c r="AA558" i="16"/>
  <c r="AC558" i="16" s="1"/>
  <c r="V558" i="16"/>
  <c r="BD557" i="16"/>
  <c r="AU557" i="16"/>
  <c r="AF557" i="16"/>
  <c r="BA557" i="16" s="1"/>
  <c r="AE557" i="16"/>
  <c r="AY557" i="16" s="1"/>
  <c r="AD557" i="16"/>
  <c r="AW557" i="16" s="1"/>
  <c r="AA557" i="16"/>
  <c r="AC557" i="16" s="1"/>
  <c r="V557" i="16"/>
  <c r="BD556" i="16"/>
  <c r="AU556" i="16"/>
  <c r="AF556" i="16"/>
  <c r="BA556" i="16" s="1"/>
  <c r="AE556" i="16"/>
  <c r="AY556" i="16" s="1"/>
  <c r="AD556" i="16"/>
  <c r="AW556" i="16" s="1"/>
  <c r="AA556" i="16"/>
  <c r="AC556" i="16" s="1"/>
  <c r="V556" i="16"/>
  <c r="BD555" i="16"/>
  <c r="AU555" i="16"/>
  <c r="AF555" i="16"/>
  <c r="BA555" i="16" s="1"/>
  <c r="AE555" i="16"/>
  <c r="AY555" i="16" s="1"/>
  <c r="AD555" i="16"/>
  <c r="AW555" i="16" s="1"/>
  <c r="AA555" i="16"/>
  <c r="AC555" i="16" s="1"/>
  <c r="V555" i="16"/>
  <c r="BD554" i="16"/>
  <c r="AU554" i="16"/>
  <c r="AF554" i="16"/>
  <c r="BA554" i="16" s="1"/>
  <c r="AE554" i="16"/>
  <c r="AY554" i="16" s="1"/>
  <c r="AD554" i="16"/>
  <c r="AW554" i="16" s="1"/>
  <c r="AA554" i="16"/>
  <c r="AC554" i="16" s="1"/>
  <c r="V554" i="16"/>
  <c r="BD553" i="16"/>
  <c r="BG553" i="16" s="1"/>
  <c r="BM553" i="16" s="1"/>
  <c r="AU553" i="16"/>
  <c r="AF553" i="16"/>
  <c r="BA553" i="16" s="1"/>
  <c r="AE553" i="16"/>
  <c r="AY553" i="16" s="1"/>
  <c r="AD553" i="16"/>
  <c r="AW553" i="16" s="1"/>
  <c r="AA553" i="16"/>
  <c r="AC553" i="16" s="1"/>
  <c r="V553" i="16"/>
  <c r="BD552" i="16"/>
  <c r="AU552" i="16"/>
  <c r="AF552" i="16"/>
  <c r="BA552" i="16" s="1"/>
  <c r="AE552" i="16"/>
  <c r="AY552" i="16" s="1"/>
  <c r="AD552" i="16"/>
  <c r="AW552" i="16" s="1"/>
  <c r="AA552" i="16"/>
  <c r="AC552" i="16" s="1"/>
  <c r="V552" i="16"/>
  <c r="BD551" i="16"/>
  <c r="AU551" i="16"/>
  <c r="AF551" i="16"/>
  <c r="BA551" i="16" s="1"/>
  <c r="AE551" i="16"/>
  <c r="AY551" i="16" s="1"/>
  <c r="AD551" i="16"/>
  <c r="AW551" i="16" s="1"/>
  <c r="AA551" i="16"/>
  <c r="AC551" i="16" s="1"/>
  <c r="V551" i="16"/>
  <c r="BD550" i="16"/>
  <c r="AU550" i="16"/>
  <c r="AF550" i="16"/>
  <c r="BA550" i="16" s="1"/>
  <c r="AE550" i="16"/>
  <c r="AY550" i="16" s="1"/>
  <c r="AD550" i="16"/>
  <c r="AW550" i="16" s="1"/>
  <c r="AA550" i="16"/>
  <c r="AC550" i="16" s="1"/>
  <c r="V550" i="16"/>
  <c r="BD549" i="16"/>
  <c r="BJ549" i="16" s="1"/>
  <c r="BP549" i="16" s="1"/>
  <c r="AU549" i="16"/>
  <c r="AF549" i="16"/>
  <c r="BA549" i="16" s="1"/>
  <c r="AE549" i="16"/>
  <c r="AY549" i="16" s="1"/>
  <c r="AD549" i="16"/>
  <c r="AW549" i="16" s="1"/>
  <c r="AA549" i="16"/>
  <c r="AC549" i="16" s="1"/>
  <c r="V549" i="16"/>
  <c r="BD548" i="16"/>
  <c r="AU548" i="16"/>
  <c r="AF548" i="16"/>
  <c r="BA548" i="16" s="1"/>
  <c r="AE548" i="16"/>
  <c r="AY548" i="16" s="1"/>
  <c r="AD548" i="16"/>
  <c r="AW548" i="16" s="1"/>
  <c r="AA548" i="16"/>
  <c r="AC548" i="16" s="1"/>
  <c r="V548" i="16"/>
  <c r="BD547" i="16"/>
  <c r="AU547" i="16"/>
  <c r="AF547" i="16"/>
  <c r="BA547" i="16" s="1"/>
  <c r="AE547" i="16"/>
  <c r="AY547" i="16" s="1"/>
  <c r="AD547" i="16"/>
  <c r="AW547" i="16" s="1"/>
  <c r="AA547" i="16"/>
  <c r="AC547" i="16" s="1"/>
  <c r="V547" i="16"/>
  <c r="BD546" i="16"/>
  <c r="AU546" i="16"/>
  <c r="AF546" i="16"/>
  <c r="BA546" i="16" s="1"/>
  <c r="AE546" i="16"/>
  <c r="AY546" i="16" s="1"/>
  <c r="AD546" i="16"/>
  <c r="AW546" i="16" s="1"/>
  <c r="AA546" i="16"/>
  <c r="AC546" i="16" s="1"/>
  <c r="V546" i="16"/>
  <c r="BD545" i="16"/>
  <c r="AU545" i="16"/>
  <c r="AF545" i="16"/>
  <c r="BA545" i="16" s="1"/>
  <c r="AE545" i="16"/>
  <c r="AY545" i="16" s="1"/>
  <c r="AD545" i="16"/>
  <c r="AW545" i="16" s="1"/>
  <c r="AA545" i="16"/>
  <c r="AC545" i="16" s="1"/>
  <c r="V545" i="16"/>
  <c r="BD544" i="16"/>
  <c r="AU544" i="16"/>
  <c r="AF544" i="16"/>
  <c r="BA544" i="16" s="1"/>
  <c r="AE544" i="16"/>
  <c r="AY544" i="16" s="1"/>
  <c r="AD544" i="16"/>
  <c r="AW544" i="16" s="1"/>
  <c r="AA544" i="16"/>
  <c r="AC544" i="16" s="1"/>
  <c r="V544" i="16"/>
  <c r="BD543" i="16"/>
  <c r="AU543" i="16"/>
  <c r="AF543" i="16"/>
  <c r="BA543" i="16" s="1"/>
  <c r="AE543" i="16"/>
  <c r="AY543" i="16" s="1"/>
  <c r="AD543" i="16"/>
  <c r="AW543" i="16" s="1"/>
  <c r="AA543" i="16"/>
  <c r="AC543" i="16" s="1"/>
  <c r="V543" i="16"/>
  <c r="BD542" i="16"/>
  <c r="AU542" i="16"/>
  <c r="AF542" i="16"/>
  <c r="BA542" i="16" s="1"/>
  <c r="AE542" i="16"/>
  <c r="AY542" i="16" s="1"/>
  <c r="AD542" i="16"/>
  <c r="AW542" i="16" s="1"/>
  <c r="AA542" i="16"/>
  <c r="AC542" i="16" s="1"/>
  <c r="V542" i="16"/>
  <c r="BD541" i="16"/>
  <c r="AU541" i="16"/>
  <c r="AF541" i="16"/>
  <c r="BA541" i="16" s="1"/>
  <c r="AE541" i="16"/>
  <c r="AY541" i="16" s="1"/>
  <c r="AD541" i="16"/>
  <c r="AW541" i="16" s="1"/>
  <c r="AA541" i="16"/>
  <c r="AC541" i="16" s="1"/>
  <c r="V541" i="16"/>
  <c r="BD540" i="16"/>
  <c r="AU540" i="16"/>
  <c r="AF540" i="16"/>
  <c r="BA540" i="16" s="1"/>
  <c r="AE540" i="16"/>
  <c r="AY540" i="16" s="1"/>
  <c r="AD540" i="16"/>
  <c r="AW540" i="16" s="1"/>
  <c r="AA540" i="16"/>
  <c r="AC540" i="16" s="1"/>
  <c r="V540" i="16"/>
  <c r="BD539" i="16"/>
  <c r="AU539" i="16"/>
  <c r="AF539" i="16"/>
  <c r="BA539" i="16" s="1"/>
  <c r="AE539" i="16"/>
  <c r="AY539" i="16" s="1"/>
  <c r="AD539" i="16"/>
  <c r="AW539" i="16" s="1"/>
  <c r="AA539" i="16"/>
  <c r="AC539" i="16" s="1"/>
  <c r="V539" i="16"/>
  <c r="BD538" i="16"/>
  <c r="AU538" i="16"/>
  <c r="AF538" i="16"/>
  <c r="BA538" i="16" s="1"/>
  <c r="AE538" i="16"/>
  <c r="AY538" i="16" s="1"/>
  <c r="AD538" i="16"/>
  <c r="AW538" i="16" s="1"/>
  <c r="AA538" i="16"/>
  <c r="AC538" i="16" s="1"/>
  <c r="V538" i="16"/>
  <c r="BD537" i="16"/>
  <c r="AU537" i="16"/>
  <c r="AF537" i="16"/>
  <c r="BA537" i="16" s="1"/>
  <c r="AE537" i="16"/>
  <c r="AY537" i="16" s="1"/>
  <c r="AD537" i="16"/>
  <c r="AW537" i="16" s="1"/>
  <c r="AA537" i="16"/>
  <c r="AC537" i="16" s="1"/>
  <c r="V537" i="16"/>
  <c r="BD536" i="16"/>
  <c r="AU536" i="16"/>
  <c r="AF536" i="16"/>
  <c r="BA536" i="16" s="1"/>
  <c r="AE536" i="16"/>
  <c r="AY536" i="16" s="1"/>
  <c r="AD536" i="16"/>
  <c r="AW536" i="16" s="1"/>
  <c r="AA536" i="16"/>
  <c r="AC536" i="16" s="1"/>
  <c r="V536" i="16"/>
  <c r="BD535" i="16"/>
  <c r="AU535" i="16"/>
  <c r="AF535" i="16"/>
  <c r="BA535" i="16" s="1"/>
  <c r="AE535" i="16"/>
  <c r="AY535" i="16" s="1"/>
  <c r="AD535" i="16"/>
  <c r="AW535" i="16" s="1"/>
  <c r="AA535" i="16"/>
  <c r="AC535" i="16" s="1"/>
  <c r="V535" i="16"/>
  <c r="BD534" i="16"/>
  <c r="AU534" i="16"/>
  <c r="AF534" i="16"/>
  <c r="BA534" i="16" s="1"/>
  <c r="AE534" i="16"/>
  <c r="AY534" i="16" s="1"/>
  <c r="AD534" i="16"/>
  <c r="AW534" i="16" s="1"/>
  <c r="AA534" i="16"/>
  <c r="AC534" i="16" s="1"/>
  <c r="V534" i="16"/>
  <c r="BD533" i="16"/>
  <c r="AU533" i="16"/>
  <c r="AF533" i="16"/>
  <c r="BA533" i="16" s="1"/>
  <c r="AE533" i="16"/>
  <c r="AY533" i="16" s="1"/>
  <c r="AD533" i="16"/>
  <c r="AW533" i="16" s="1"/>
  <c r="AA533" i="16"/>
  <c r="AC533" i="16" s="1"/>
  <c r="V533" i="16"/>
  <c r="BD532" i="16"/>
  <c r="AU532" i="16"/>
  <c r="AF532" i="16"/>
  <c r="BA532" i="16" s="1"/>
  <c r="AE532" i="16"/>
  <c r="AY532" i="16" s="1"/>
  <c r="AD532" i="16"/>
  <c r="AW532" i="16" s="1"/>
  <c r="AA532" i="16"/>
  <c r="AC532" i="16" s="1"/>
  <c r="V532" i="16"/>
  <c r="BD531" i="16"/>
  <c r="AU531" i="16"/>
  <c r="AF531" i="16"/>
  <c r="BA531" i="16" s="1"/>
  <c r="AE531" i="16"/>
  <c r="AY531" i="16" s="1"/>
  <c r="AD531" i="16"/>
  <c r="AW531" i="16" s="1"/>
  <c r="AA531" i="16"/>
  <c r="AC531" i="16" s="1"/>
  <c r="V531" i="16"/>
  <c r="BD530" i="16"/>
  <c r="AU530" i="16"/>
  <c r="AF530" i="16"/>
  <c r="BA530" i="16" s="1"/>
  <c r="AE530" i="16"/>
  <c r="AY530" i="16" s="1"/>
  <c r="AD530" i="16"/>
  <c r="AW530" i="16" s="1"/>
  <c r="AA530" i="16"/>
  <c r="AC530" i="16" s="1"/>
  <c r="V530" i="16"/>
  <c r="BD529" i="16"/>
  <c r="AU529" i="16"/>
  <c r="AF529" i="16"/>
  <c r="BA529" i="16" s="1"/>
  <c r="AE529" i="16"/>
  <c r="AY529" i="16" s="1"/>
  <c r="AD529" i="16"/>
  <c r="AW529" i="16" s="1"/>
  <c r="AA529" i="16"/>
  <c r="AC529" i="16" s="1"/>
  <c r="V529" i="16"/>
  <c r="BD528" i="16"/>
  <c r="AU528" i="16"/>
  <c r="AF528" i="16"/>
  <c r="BA528" i="16" s="1"/>
  <c r="AE528" i="16"/>
  <c r="AY528" i="16" s="1"/>
  <c r="AD528" i="16"/>
  <c r="AW528" i="16" s="1"/>
  <c r="AA528" i="16"/>
  <c r="AC528" i="16" s="1"/>
  <c r="V528" i="16"/>
  <c r="BD527" i="16"/>
  <c r="AU527" i="16"/>
  <c r="AF527" i="16"/>
  <c r="BA527" i="16" s="1"/>
  <c r="AE527" i="16"/>
  <c r="AY527" i="16" s="1"/>
  <c r="AD527" i="16"/>
  <c r="AW527" i="16" s="1"/>
  <c r="AA527" i="16"/>
  <c r="AC527" i="16" s="1"/>
  <c r="V527" i="16"/>
  <c r="BD526" i="16"/>
  <c r="AU526" i="16"/>
  <c r="AF526" i="16"/>
  <c r="BA526" i="16" s="1"/>
  <c r="AE526" i="16"/>
  <c r="AY526" i="16" s="1"/>
  <c r="AD526" i="16"/>
  <c r="AW526" i="16" s="1"/>
  <c r="AA526" i="16"/>
  <c r="AC526" i="16" s="1"/>
  <c r="V526" i="16"/>
  <c r="BD525" i="16"/>
  <c r="AU525" i="16"/>
  <c r="AF525" i="16"/>
  <c r="BA525" i="16" s="1"/>
  <c r="AE525" i="16"/>
  <c r="AY525" i="16" s="1"/>
  <c r="AD525" i="16"/>
  <c r="AW525" i="16" s="1"/>
  <c r="AA525" i="16"/>
  <c r="AC525" i="16" s="1"/>
  <c r="V525" i="16"/>
  <c r="BD524" i="16"/>
  <c r="BJ524" i="16" s="1"/>
  <c r="BP524" i="16" s="1"/>
  <c r="AU524" i="16"/>
  <c r="AF524" i="16"/>
  <c r="BA524" i="16" s="1"/>
  <c r="AE524" i="16"/>
  <c r="AY524" i="16" s="1"/>
  <c r="AD524" i="16"/>
  <c r="AW524" i="16" s="1"/>
  <c r="AA524" i="16"/>
  <c r="AC524" i="16" s="1"/>
  <c r="V524" i="16"/>
  <c r="BD523" i="16"/>
  <c r="BI523" i="16" s="1"/>
  <c r="BO523" i="16" s="1"/>
  <c r="AU523" i="16"/>
  <c r="AF523" i="16"/>
  <c r="BA523" i="16" s="1"/>
  <c r="AE523" i="16"/>
  <c r="AY523" i="16" s="1"/>
  <c r="AD523" i="16"/>
  <c r="AW523" i="16" s="1"/>
  <c r="AA523" i="16"/>
  <c r="AC523" i="16" s="1"/>
  <c r="V523" i="16"/>
  <c r="BD522" i="16"/>
  <c r="AU522" i="16"/>
  <c r="AF522" i="16"/>
  <c r="BA522" i="16" s="1"/>
  <c r="AE522" i="16"/>
  <c r="AY522" i="16" s="1"/>
  <c r="AD522" i="16"/>
  <c r="AW522" i="16" s="1"/>
  <c r="AA522" i="16"/>
  <c r="AC522" i="16" s="1"/>
  <c r="V522" i="16"/>
  <c r="BD521" i="16"/>
  <c r="AU521" i="16"/>
  <c r="AF521" i="16"/>
  <c r="BA521" i="16" s="1"/>
  <c r="AE521" i="16"/>
  <c r="AY521" i="16" s="1"/>
  <c r="AD521" i="16"/>
  <c r="AW521" i="16" s="1"/>
  <c r="AA521" i="16"/>
  <c r="AC521" i="16" s="1"/>
  <c r="V521" i="16"/>
  <c r="BD520" i="16"/>
  <c r="AU520" i="16"/>
  <c r="AF520" i="16"/>
  <c r="BA520" i="16" s="1"/>
  <c r="AE520" i="16"/>
  <c r="AY520" i="16" s="1"/>
  <c r="AD520" i="16"/>
  <c r="AW520" i="16" s="1"/>
  <c r="AA520" i="16"/>
  <c r="AC520" i="16" s="1"/>
  <c r="V520" i="16"/>
  <c r="BD519" i="16"/>
  <c r="AU519" i="16"/>
  <c r="AF519" i="16"/>
  <c r="BA519" i="16" s="1"/>
  <c r="AE519" i="16"/>
  <c r="AY519" i="16" s="1"/>
  <c r="AD519" i="16"/>
  <c r="AW519" i="16" s="1"/>
  <c r="AA519" i="16"/>
  <c r="AC519" i="16" s="1"/>
  <c r="V519" i="16"/>
  <c r="BD518" i="16"/>
  <c r="AU518" i="16"/>
  <c r="AF518" i="16"/>
  <c r="BA518" i="16" s="1"/>
  <c r="AE518" i="16"/>
  <c r="AY518" i="16" s="1"/>
  <c r="AD518" i="16"/>
  <c r="AW518" i="16" s="1"/>
  <c r="AA518" i="16"/>
  <c r="AC518" i="16" s="1"/>
  <c r="V518" i="16"/>
  <c r="BD517" i="16"/>
  <c r="AU517" i="16"/>
  <c r="AF517" i="16"/>
  <c r="BA517" i="16" s="1"/>
  <c r="AE517" i="16"/>
  <c r="AY517" i="16" s="1"/>
  <c r="AD517" i="16"/>
  <c r="AW517" i="16" s="1"/>
  <c r="AA517" i="16"/>
  <c r="AC517" i="16" s="1"/>
  <c r="V517" i="16"/>
  <c r="BD516" i="16"/>
  <c r="AU516" i="16"/>
  <c r="AF516" i="16"/>
  <c r="BA516" i="16" s="1"/>
  <c r="AE516" i="16"/>
  <c r="AY516" i="16" s="1"/>
  <c r="AD516" i="16"/>
  <c r="AW516" i="16" s="1"/>
  <c r="AA516" i="16"/>
  <c r="AC516" i="16" s="1"/>
  <c r="V516" i="16"/>
  <c r="BD515" i="16"/>
  <c r="AU515" i="16"/>
  <c r="AF515" i="16"/>
  <c r="BA515" i="16" s="1"/>
  <c r="AE515" i="16"/>
  <c r="AY515" i="16" s="1"/>
  <c r="AD515" i="16"/>
  <c r="AW515" i="16" s="1"/>
  <c r="AA515" i="16"/>
  <c r="AC515" i="16" s="1"/>
  <c r="V515" i="16"/>
  <c r="BD514" i="16"/>
  <c r="AU514" i="16"/>
  <c r="AF514" i="16"/>
  <c r="BA514" i="16" s="1"/>
  <c r="AE514" i="16"/>
  <c r="AY514" i="16" s="1"/>
  <c r="AD514" i="16"/>
  <c r="AW514" i="16" s="1"/>
  <c r="AA514" i="16"/>
  <c r="AC514" i="16" s="1"/>
  <c r="V514" i="16"/>
  <c r="BD513" i="16"/>
  <c r="BF513" i="16" s="1"/>
  <c r="BL513" i="16" s="1"/>
  <c r="AU513" i="16"/>
  <c r="AF513" i="16"/>
  <c r="BA513" i="16" s="1"/>
  <c r="AE513" i="16"/>
  <c r="AY513" i="16" s="1"/>
  <c r="AD513" i="16"/>
  <c r="AW513" i="16" s="1"/>
  <c r="AA513" i="16"/>
  <c r="AC513" i="16" s="1"/>
  <c r="V513" i="16"/>
  <c r="BD512" i="16"/>
  <c r="AU512" i="16"/>
  <c r="AF512" i="16"/>
  <c r="BA512" i="16" s="1"/>
  <c r="AE512" i="16"/>
  <c r="AY512" i="16" s="1"/>
  <c r="AD512" i="16"/>
  <c r="AW512" i="16" s="1"/>
  <c r="AA512" i="16"/>
  <c r="AC512" i="16" s="1"/>
  <c r="V512" i="16"/>
  <c r="BD511" i="16"/>
  <c r="AU511" i="16"/>
  <c r="AF511" i="16"/>
  <c r="BA511" i="16" s="1"/>
  <c r="AE511" i="16"/>
  <c r="AY511" i="16" s="1"/>
  <c r="AD511" i="16"/>
  <c r="AW511" i="16" s="1"/>
  <c r="AA511" i="16"/>
  <c r="AC511" i="16" s="1"/>
  <c r="V511" i="16"/>
  <c r="BD510" i="16"/>
  <c r="AU510" i="16"/>
  <c r="AF510" i="16"/>
  <c r="BA510" i="16" s="1"/>
  <c r="AE510" i="16"/>
  <c r="AY510" i="16" s="1"/>
  <c r="AD510" i="16"/>
  <c r="AW510" i="16" s="1"/>
  <c r="AA510" i="16"/>
  <c r="AC510" i="16" s="1"/>
  <c r="V510" i="16"/>
  <c r="BD509" i="16"/>
  <c r="BE509" i="16" s="1"/>
  <c r="BK509" i="16" s="1"/>
  <c r="AU509" i="16"/>
  <c r="AF509" i="16"/>
  <c r="BA509" i="16" s="1"/>
  <c r="AE509" i="16"/>
  <c r="AY509" i="16" s="1"/>
  <c r="AD509" i="16"/>
  <c r="AW509" i="16" s="1"/>
  <c r="AA509" i="16"/>
  <c r="AC509" i="16" s="1"/>
  <c r="V509" i="16"/>
  <c r="BD508" i="16"/>
  <c r="AU508" i="16"/>
  <c r="AF508" i="16"/>
  <c r="BA508" i="16" s="1"/>
  <c r="AE508" i="16"/>
  <c r="AY508" i="16" s="1"/>
  <c r="AD508" i="16"/>
  <c r="AW508" i="16" s="1"/>
  <c r="AA508" i="16"/>
  <c r="AC508" i="16" s="1"/>
  <c r="V508" i="16"/>
  <c r="BD507" i="16"/>
  <c r="AU507" i="16"/>
  <c r="AF507" i="16"/>
  <c r="BA507" i="16" s="1"/>
  <c r="AE507" i="16"/>
  <c r="AY507" i="16" s="1"/>
  <c r="AD507" i="16"/>
  <c r="AW507" i="16" s="1"/>
  <c r="AA507" i="16"/>
  <c r="AC507" i="16" s="1"/>
  <c r="V507" i="16"/>
  <c r="BD506" i="16"/>
  <c r="AU506" i="16"/>
  <c r="AF506" i="16"/>
  <c r="BA506" i="16" s="1"/>
  <c r="AE506" i="16"/>
  <c r="AY506" i="16" s="1"/>
  <c r="AD506" i="16"/>
  <c r="AW506" i="16" s="1"/>
  <c r="AA506" i="16"/>
  <c r="AC506" i="16" s="1"/>
  <c r="V506" i="16"/>
  <c r="BD505" i="16"/>
  <c r="AU505" i="16"/>
  <c r="AF505" i="16"/>
  <c r="BA505" i="16" s="1"/>
  <c r="AE505" i="16"/>
  <c r="AY505" i="16" s="1"/>
  <c r="AD505" i="16"/>
  <c r="AW505" i="16" s="1"/>
  <c r="AA505" i="16"/>
  <c r="AC505" i="16" s="1"/>
  <c r="V505" i="16"/>
  <c r="BD504" i="16"/>
  <c r="AU504" i="16"/>
  <c r="AF504" i="16"/>
  <c r="BA504" i="16" s="1"/>
  <c r="AE504" i="16"/>
  <c r="AY504" i="16" s="1"/>
  <c r="AD504" i="16"/>
  <c r="AW504" i="16" s="1"/>
  <c r="AA504" i="16"/>
  <c r="AC504" i="16" s="1"/>
  <c r="V504" i="16"/>
  <c r="BD503" i="16"/>
  <c r="AU503" i="16"/>
  <c r="AF503" i="16"/>
  <c r="BA503" i="16" s="1"/>
  <c r="AE503" i="16"/>
  <c r="AY503" i="16" s="1"/>
  <c r="AD503" i="16"/>
  <c r="AW503" i="16" s="1"/>
  <c r="AA503" i="16"/>
  <c r="AC503" i="16" s="1"/>
  <c r="V503" i="16"/>
  <c r="BD502" i="16"/>
  <c r="AU502" i="16"/>
  <c r="AF502" i="16"/>
  <c r="BA502" i="16" s="1"/>
  <c r="AE502" i="16"/>
  <c r="AY502" i="16" s="1"/>
  <c r="AD502" i="16"/>
  <c r="AW502" i="16" s="1"/>
  <c r="AA502" i="16"/>
  <c r="AC502" i="16" s="1"/>
  <c r="V502" i="16"/>
  <c r="BD501" i="16"/>
  <c r="AU501" i="16"/>
  <c r="AF501" i="16"/>
  <c r="BA501" i="16" s="1"/>
  <c r="AE501" i="16"/>
  <c r="AY501" i="16" s="1"/>
  <c r="AD501" i="16"/>
  <c r="AW501" i="16" s="1"/>
  <c r="AA501" i="16"/>
  <c r="AC501" i="16" s="1"/>
  <c r="V501" i="16"/>
  <c r="BD500" i="16"/>
  <c r="AU500" i="16"/>
  <c r="AF500" i="16"/>
  <c r="BA500" i="16" s="1"/>
  <c r="AE500" i="16"/>
  <c r="AY500" i="16" s="1"/>
  <c r="AD500" i="16"/>
  <c r="AW500" i="16" s="1"/>
  <c r="AA500" i="16"/>
  <c r="AC500" i="16" s="1"/>
  <c r="V500" i="16"/>
  <c r="BD499" i="16"/>
  <c r="AU499" i="16"/>
  <c r="AF499" i="16"/>
  <c r="BA499" i="16" s="1"/>
  <c r="AE499" i="16"/>
  <c r="AY499" i="16" s="1"/>
  <c r="AD499" i="16"/>
  <c r="AW499" i="16" s="1"/>
  <c r="AA499" i="16"/>
  <c r="AC499" i="16" s="1"/>
  <c r="V499" i="16"/>
  <c r="BD498" i="16"/>
  <c r="AU498" i="16"/>
  <c r="AF498" i="16"/>
  <c r="BA498" i="16" s="1"/>
  <c r="AE498" i="16"/>
  <c r="AY498" i="16" s="1"/>
  <c r="AD498" i="16"/>
  <c r="AW498" i="16" s="1"/>
  <c r="AA498" i="16"/>
  <c r="AC498" i="16" s="1"/>
  <c r="V498" i="16"/>
  <c r="BD497" i="16"/>
  <c r="AU497" i="16"/>
  <c r="AF497" i="16"/>
  <c r="BA497" i="16" s="1"/>
  <c r="AE497" i="16"/>
  <c r="AY497" i="16" s="1"/>
  <c r="AD497" i="16"/>
  <c r="AW497" i="16" s="1"/>
  <c r="AA497" i="16"/>
  <c r="AC497" i="16" s="1"/>
  <c r="V497" i="16"/>
  <c r="BD496" i="16"/>
  <c r="BG496" i="16" s="1"/>
  <c r="BM496" i="16" s="1"/>
  <c r="AU496" i="16"/>
  <c r="AF496" i="16"/>
  <c r="BA496" i="16" s="1"/>
  <c r="AE496" i="16"/>
  <c r="AY496" i="16" s="1"/>
  <c r="AD496" i="16"/>
  <c r="AW496" i="16" s="1"/>
  <c r="AA496" i="16"/>
  <c r="AC496" i="16" s="1"/>
  <c r="V496" i="16"/>
  <c r="BD495" i="16"/>
  <c r="AU495" i="16"/>
  <c r="AF495" i="16"/>
  <c r="BA495" i="16" s="1"/>
  <c r="AE495" i="16"/>
  <c r="AY495" i="16" s="1"/>
  <c r="AD495" i="16"/>
  <c r="AW495" i="16" s="1"/>
  <c r="AA495" i="16"/>
  <c r="AC495" i="16" s="1"/>
  <c r="V495" i="16"/>
  <c r="BD494" i="16"/>
  <c r="AU494" i="16"/>
  <c r="AF494" i="16"/>
  <c r="BA494" i="16" s="1"/>
  <c r="AE494" i="16"/>
  <c r="AY494" i="16" s="1"/>
  <c r="AD494" i="16"/>
  <c r="AW494" i="16" s="1"/>
  <c r="AA494" i="16"/>
  <c r="AC494" i="16" s="1"/>
  <c r="V494" i="16"/>
  <c r="BD493" i="16"/>
  <c r="AU493" i="16"/>
  <c r="AF493" i="16"/>
  <c r="BA493" i="16" s="1"/>
  <c r="AE493" i="16"/>
  <c r="AY493" i="16" s="1"/>
  <c r="AD493" i="16"/>
  <c r="AW493" i="16" s="1"/>
  <c r="AA493" i="16"/>
  <c r="AC493" i="16" s="1"/>
  <c r="V493" i="16"/>
  <c r="BD492" i="16"/>
  <c r="AU492" i="16"/>
  <c r="AF492" i="16"/>
  <c r="BA492" i="16" s="1"/>
  <c r="AE492" i="16"/>
  <c r="AY492" i="16" s="1"/>
  <c r="AD492" i="16"/>
  <c r="AW492" i="16" s="1"/>
  <c r="AA492" i="16"/>
  <c r="AC492" i="16" s="1"/>
  <c r="V492" i="16"/>
  <c r="BD491" i="16"/>
  <c r="AU491" i="16"/>
  <c r="AF491" i="16"/>
  <c r="BA491" i="16" s="1"/>
  <c r="AE491" i="16"/>
  <c r="AY491" i="16" s="1"/>
  <c r="AD491" i="16"/>
  <c r="AW491" i="16" s="1"/>
  <c r="AA491" i="16"/>
  <c r="AC491" i="16" s="1"/>
  <c r="V491" i="16"/>
  <c r="BD490" i="16"/>
  <c r="AU490" i="16"/>
  <c r="AF490" i="16"/>
  <c r="BA490" i="16" s="1"/>
  <c r="AE490" i="16"/>
  <c r="AY490" i="16" s="1"/>
  <c r="AD490" i="16"/>
  <c r="AW490" i="16" s="1"/>
  <c r="AA490" i="16"/>
  <c r="AC490" i="16" s="1"/>
  <c r="V490" i="16"/>
  <c r="BD489" i="16"/>
  <c r="BI489" i="16" s="1"/>
  <c r="BO489" i="16" s="1"/>
  <c r="AU489" i="16"/>
  <c r="AF489" i="16"/>
  <c r="BA489" i="16" s="1"/>
  <c r="AE489" i="16"/>
  <c r="AY489" i="16" s="1"/>
  <c r="AD489" i="16"/>
  <c r="AW489" i="16" s="1"/>
  <c r="AA489" i="16"/>
  <c r="AC489" i="16" s="1"/>
  <c r="V489" i="16"/>
  <c r="BD488" i="16"/>
  <c r="BG488" i="16" s="1"/>
  <c r="BM488" i="16" s="1"/>
  <c r="AU488" i="16"/>
  <c r="AF488" i="16"/>
  <c r="BA488" i="16" s="1"/>
  <c r="AE488" i="16"/>
  <c r="AY488" i="16" s="1"/>
  <c r="AD488" i="16"/>
  <c r="AW488" i="16" s="1"/>
  <c r="AA488" i="16"/>
  <c r="AC488" i="16" s="1"/>
  <c r="V488" i="16"/>
  <c r="BD487" i="16"/>
  <c r="AU487" i="16"/>
  <c r="AF487" i="16"/>
  <c r="BA487" i="16" s="1"/>
  <c r="AE487" i="16"/>
  <c r="AY487" i="16" s="1"/>
  <c r="AD487" i="16"/>
  <c r="AW487" i="16" s="1"/>
  <c r="AA487" i="16"/>
  <c r="AC487" i="16" s="1"/>
  <c r="V487" i="16"/>
  <c r="BD486" i="16"/>
  <c r="AU486" i="16"/>
  <c r="AF486" i="16"/>
  <c r="BA486" i="16" s="1"/>
  <c r="AE486" i="16"/>
  <c r="AY486" i="16" s="1"/>
  <c r="AD486" i="16"/>
  <c r="AW486" i="16" s="1"/>
  <c r="AA486" i="16"/>
  <c r="AC486" i="16" s="1"/>
  <c r="V486" i="16"/>
  <c r="BD485" i="16"/>
  <c r="BG485" i="16" s="1"/>
  <c r="BM485" i="16" s="1"/>
  <c r="AU485" i="16"/>
  <c r="AF485" i="16"/>
  <c r="BA485" i="16" s="1"/>
  <c r="AE485" i="16"/>
  <c r="AY485" i="16" s="1"/>
  <c r="AD485" i="16"/>
  <c r="AW485" i="16" s="1"/>
  <c r="AA485" i="16"/>
  <c r="AC485" i="16" s="1"/>
  <c r="V485" i="16"/>
  <c r="BD484" i="16"/>
  <c r="BJ484" i="16" s="1"/>
  <c r="BP484" i="16" s="1"/>
  <c r="AU484" i="16"/>
  <c r="AF484" i="16"/>
  <c r="BA484" i="16" s="1"/>
  <c r="AE484" i="16"/>
  <c r="AY484" i="16" s="1"/>
  <c r="AD484" i="16"/>
  <c r="AW484" i="16" s="1"/>
  <c r="AA484" i="16"/>
  <c r="AC484" i="16" s="1"/>
  <c r="V484" i="16"/>
  <c r="BD483" i="16"/>
  <c r="AU483" i="16"/>
  <c r="AF483" i="16"/>
  <c r="BA483" i="16" s="1"/>
  <c r="AE483" i="16"/>
  <c r="AY483" i="16" s="1"/>
  <c r="AD483" i="16"/>
  <c r="AW483" i="16" s="1"/>
  <c r="AA483" i="16"/>
  <c r="AC483" i="16" s="1"/>
  <c r="V483" i="16"/>
  <c r="BD482" i="16"/>
  <c r="AU482" i="16"/>
  <c r="AF482" i="16"/>
  <c r="BA482" i="16" s="1"/>
  <c r="AE482" i="16"/>
  <c r="AY482" i="16" s="1"/>
  <c r="AD482" i="16"/>
  <c r="AW482" i="16" s="1"/>
  <c r="AA482" i="16"/>
  <c r="AC482" i="16" s="1"/>
  <c r="V482" i="16"/>
  <c r="BD481" i="16"/>
  <c r="AU481" i="16"/>
  <c r="AF481" i="16"/>
  <c r="BA481" i="16" s="1"/>
  <c r="AE481" i="16"/>
  <c r="AY481" i="16" s="1"/>
  <c r="AD481" i="16"/>
  <c r="AW481" i="16" s="1"/>
  <c r="AA481" i="16"/>
  <c r="AC481" i="16" s="1"/>
  <c r="V481" i="16"/>
  <c r="BD480" i="16"/>
  <c r="AU480" i="16"/>
  <c r="AF480" i="16"/>
  <c r="BA480" i="16" s="1"/>
  <c r="AE480" i="16"/>
  <c r="AY480" i="16" s="1"/>
  <c r="AD480" i="16"/>
  <c r="AW480" i="16" s="1"/>
  <c r="AA480" i="16"/>
  <c r="AC480" i="16" s="1"/>
  <c r="V480" i="16"/>
  <c r="BD479" i="16"/>
  <c r="AU479" i="16"/>
  <c r="AF479" i="16"/>
  <c r="BA479" i="16" s="1"/>
  <c r="AE479" i="16"/>
  <c r="AY479" i="16" s="1"/>
  <c r="AD479" i="16"/>
  <c r="AW479" i="16" s="1"/>
  <c r="AA479" i="16"/>
  <c r="AC479" i="16" s="1"/>
  <c r="V479" i="16"/>
  <c r="BD478" i="16"/>
  <c r="AU478" i="16"/>
  <c r="AF478" i="16"/>
  <c r="BA478" i="16" s="1"/>
  <c r="AE478" i="16"/>
  <c r="AY478" i="16" s="1"/>
  <c r="AD478" i="16"/>
  <c r="AW478" i="16" s="1"/>
  <c r="AA478" i="16"/>
  <c r="AC478" i="16" s="1"/>
  <c r="V478" i="16"/>
  <c r="BD477" i="16"/>
  <c r="AU477" i="16"/>
  <c r="AF477" i="16"/>
  <c r="BA477" i="16" s="1"/>
  <c r="AE477" i="16"/>
  <c r="AY477" i="16" s="1"/>
  <c r="AD477" i="16"/>
  <c r="AW477" i="16" s="1"/>
  <c r="AA477" i="16"/>
  <c r="AC477" i="16" s="1"/>
  <c r="V477" i="16"/>
  <c r="BD476" i="16"/>
  <c r="BH476" i="16" s="1"/>
  <c r="BN476" i="16" s="1"/>
  <c r="AU476" i="16"/>
  <c r="AF476" i="16"/>
  <c r="BA476" i="16" s="1"/>
  <c r="AE476" i="16"/>
  <c r="AY476" i="16" s="1"/>
  <c r="AD476" i="16"/>
  <c r="AW476" i="16" s="1"/>
  <c r="AA476" i="16"/>
  <c r="AC476" i="16" s="1"/>
  <c r="V476" i="16"/>
  <c r="BD475" i="16"/>
  <c r="AU475" i="16"/>
  <c r="AF475" i="16"/>
  <c r="BA475" i="16" s="1"/>
  <c r="AE475" i="16"/>
  <c r="AY475" i="16" s="1"/>
  <c r="AD475" i="16"/>
  <c r="AW475" i="16" s="1"/>
  <c r="AA475" i="16"/>
  <c r="AC475" i="16" s="1"/>
  <c r="V475" i="16"/>
  <c r="BD474" i="16"/>
  <c r="AU474" i="16"/>
  <c r="AF474" i="16"/>
  <c r="BA474" i="16" s="1"/>
  <c r="AE474" i="16"/>
  <c r="AY474" i="16" s="1"/>
  <c r="AD474" i="16"/>
  <c r="AW474" i="16" s="1"/>
  <c r="AA474" i="16"/>
  <c r="AC474" i="16" s="1"/>
  <c r="V474" i="16"/>
  <c r="BD473" i="16"/>
  <c r="AU473" i="16"/>
  <c r="AF473" i="16"/>
  <c r="BA473" i="16" s="1"/>
  <c r="AE473" i="16"/>
  <c r="AY473" i="16" s="1"/>
  <c r="AD473" i="16"/>
  <c r="AW473" i="16" s="1"/>
  <c r="AA473" i="16"/>
  <c r="AC473" i="16" s="1"/>
  <c r="V473" i="16"/>
  <c r="BD472" i="16"/>
  <c r="AU472" i="16"/>
  <c r="AF472" i="16"/>
  <c r="BA472" i="16" s="1"/>
  <c r="AE472" i="16"/>
  <c r="AY472" i="16" s="1"/>
  <c r="AD472" i="16"/>
  <c r="AW472" i="16" s="1"/>
  <c r="AA472" i="16"/>
  <c r="AC472" i="16" s="1"/>
  <c r="V472" i="16"/>
  <c r="BD471" i="16"/>
  <c r="BI471" i="16" s="1"/>
  <c r="BO471" i="16" s="1"/>
  <c r="AU471" i="16"/>
  <c r="AF471" i="16"/>
  <c r="BA471" i="16" s="1"/>
  <c r="AE471" i="16"/>
  <c r="AY471" i="16" s="1"/>
  <c r="AD471" i="16"/>
  <c r="AW471" i="16" s="1"/>
  <c r="AA471" i="16"/>
  <c r="AC471" i="16" s="1"/>
  <c r="V471" i="16"/>
  <c r="BD470" i="16"/>
  <c r="AU470" i="16"/>
  <c r="AF470" i="16"/>
  <c r="BA470" i="16" s="1"/>
  <c r="AE470" i="16"/>
  <c r="AY470" i="16" s="1"/>
  <c r="AD470" i="16"/>
  <c r="AW470" i="16" s="1"/>
  <c r="AA470" i="16"/>
  <c r="AC470" i="16" s="1"/>
  <c r="V470" i="16"/>
  <c r="BD469" i="16"/>
  <c r="AU469" i="16"/>
  <c r="AF469" i="16"/>
  <c r="BA469" i="16" s="1"/>
  <c r="AE469" i="16"/>
  <c r="AY469" i="16" s="1"/>
  <c r="AD469" i="16"/>
  <c r="AW469" i="16" s="1"/>
  <c r="AA469" i="16"/>
  <c r="AC469" i="16" s="1"/>
  <c r="V469" i="16"/>
  <c r="BD468" i="16"/>
  <c r="AU468" i="16"/>
  <c r="AF468" i="16"/>
  <c r="BA468" i="16" s="1"/>
  <c r="AE468" i="16"/>
  <c r="AY468" i="16" s="1"/>
  <c r="AD468" i="16"/>
  <c r="AW468" i="16" s="1"/>
  <c r="AA468" i="16"/>
  <c r="AC468" i="16" s="1"/>
  <c r="V468" i="16"/>
  <c r="BD467" i="16"/>
  <c r="AU467" i="16"/>
  <c r="AF467" i="16"/>
  <c r="BA467" i="16" s="1"/>
  <c r="AE467" i="16"/>
  <c r="AY467" i="16" s="1"/>
  <c r="AD467" i="16"/>
  <c r="AW467" i="16" s="1"/>
  <c r="AA467" i="16"/>
  <c r="AC467" i="16" s="1"/>
  <c r="V467" i="16"/>
  <c r="BD466" i="16"/>
  <c r="AU466" i="16"/>
  <c r="AF466" i="16"/>
  <c r="BA466" i="16" s="1"/>
  <c r="AE466" i="16"/>
  <c r="AY466" i="16" s="1"/>
  <c r="AD466" i="16"/>
  <c r="AW466" i="16" s="1"/>
  <c r="AA466" i="16"/>
  <c r="AC466" i="16" s="1"/>
  <c r="V466" i="16"/>
  <c r="BD465" i="16"/>
  <c r="AU465" i="16"/>
  <c r="AF465" i="16"/>
  <c r="BA465" i="16" s="1"/>
  <c r="AE465" i="16"/>
  <c r="AY465" i="16" s="1"/>
  <c r="AD465" i="16"/>
  <c r="AW465" i="16" s="1"/>
  <c r="AA465" i="16"/>
  <c r="AC465" i="16" s="1"/>
  <c r="V465" i="16"/>
  <c r="BD464" i="16"/>
  <c r="BF464" i="16" s="1"/>
  <c r="BL464" i="16" s="1"/>
  <c r="AU464" i="16"/>
  <c r="AF464" i="16"/>
  <c r="BA464" i="16" s="1"/>
  <c r="AE464" i="16"/>
  <c r="AY464" i="16" s="1"/>
  <c r="AD464" i="16"/>
  <c r="AW464" i="16" s="1"/>
  <c r="AA464" i="16"/>
  <c r="AC464" i="16" s="1"/>
  <c r="V464" i="16"/>
  <c r="BD463" i="16"/>
  <c r="AU463" i="16"/>
  <c r="AF463" i="16"/>
  <c r="BA463" i="16" s="1"/>
  <c r="AE463" i="16"/>
  <c r="AY463" i="16" s="1"/>
  <c r="AD463" i="16"/>
  <c r="AW463" i="16" s="1"/>
  <c r="AA463" i="16"/>
  <c r="AC463" i="16" s="1"/>
  <c r="V463" i="16"/>
  <c r="BD462" i="16"/>
  <c r="AU462" i="16"/>
  <c r="AF462" i="16"/>
  <c r="BA462" i="16" s="1"/>
  <c r="AE462" i="16"/>
  <c r="AY462" i="16" s="1"/>
  <c r="AD462" i="16"/>
  <c r="AW462" i="16" s="1"/>
  <c r="AA462" i="16"/>
  <c r="AC462" i="16" s="1"/>
  <c r="V462" i="16"/>
  <c r="BD461" i="16"/>
  <c r="AU461" i="16"/>
  <c r="AF461" i="16"/>
  <c r="BA461" i="16" s="1"/>
  <c r="AE461" i="16"/>
  <c r="AY461" i="16" s="1"/>
  <c r="AD461" i="16"/>
  <c r="AW461" i="16" s="1"/>
  <c r="AA461" i="16"/>
  <c r="AC461" i="16" s="1"/>
  <c r="V461" i="16"/>
  <c r="BD460" i="16"/>
  <c r="AU460" i="16"/>
  <c r="AF460" i="16"/>
  <c r="BA460" i="16" s="1"/>
  <c r="AE460" i="16"/>
  <c r="AY460" i="16" s="1"/>
  <c r="AD460" i="16"/>
  <c r="AW460" i="16" s="1"/>
  <c r="AA460" i="16"/>
  <c r="AC460" i="16" s="1"/>
  <c r="V460" i="16"/>
  <c r="BD459" i="16"/>
  <c r="AU459" i="16"/>
  <c r="AF459" i="16"/>
  <c r="BA459" i="16" s="1"/>
  <c r="AE459" i="16"/>
  <c r="AY459" i="16" s="1"/>
  <c r="AD459" i="16"/>
  <c r="AW459" i="16" s="1"/>
  <c r="AA459" i="16"/>
  <c r="AC459" i="16" s="1"/>
  <c r="V459" i="16"/>
  <c r="BD458" i="16"/>
  <c r="AU458" i="16"/>
  <c r="AF458" i="16"/>
  <c r="BA458" i="16" s="1"/>
  <c r="AE458" i="16"/>
  <c r="AY458" i="16" s="1"/>
  <c r="AD458" i="16"/>
  <c r="AW458" i="16" s="1"/>
  <c r="AA458" i="16"/>
  <c r="AC458" i="16" s="1"/>
  <c r="V458" i="16"/>
  <c r="BD457" i="16"/>
  <c r="AU457" i="16"/>
  <c r="AF457" i="16"/>
  <c r="BA457" i="16" s="1"/>
  <c r="AE457" i="16"/>
  <c r="AY457" i="16" s="1"/>
  <c r="AD457" i="16"/>
  <c r="AW457" i="16" s="1"/>
  <c r="AA457" i="16"/>
  <c r="AC457" i="16" s="1"/>
  <c r="V457" i="16"/>
  <c r="BD456" i="16"/>
  <c r="AU456" i="16"/>
  <c r="AF456" i="16"/>
  <c r="BA456" i="16" s="1"/>
  <c r="AE456" i="16"/>
  <c r="AY456" i="16" s="1"/>
  <c r="AD456" i="16"/>
  <c r="AW456" i="16" s="1"/>
  <c r="AA456" i="16"/>
  <c r="AC456" i="16" s="1"/>
  <c r="V456" i="16"/>
  <c r="BD455" i="16"/>
  <c r="AU455" i="16"/>
  <c r="AF455" i="16"/>
  <c r="BA455" i="16" s="1"/>
  <c r="AE455" i="16"/>
  <c r="AY455" i="16" s="1"/>
  <c r="AD455" i="16"/>
  <c r="AW455" i="16" s="1"/>
  <c r="AA455" i="16"/>
  <c r="AC455" i="16" s="1"/>
  <c r="V455" i="16"/>
  <c r="BD454" i="16"/>
  <c r="AU454" i="16"/>
  <c r="AF454" i="16"/>
  <c r="BA454" i="16" s="1"/>
  <c r="AE454" i="16"/>
  <c r="AY454" i="16" s="1"/>
  <c r="AD454" i="16"/>
  <c r="AW454" i="16" s="1"/>
  <c r="AA454" i="16"/>
  <c r="AC454" i="16" s="1"/>
  <c r="V454" i="16"/>
  <c r="BD453" i="16"/>
  <c r="AU453" i="16"/>
  <c r="AF453" i="16"/>
  <c r="BA453" i="16" s="1"/>
  <c r="AE453" i="16"/>
  <c r="AY453" i="16" s="1"/>
  <c r="AD453" i="16"/>
  <c r="AW453" i="16" s="1"/>
  <c r="AA453" i="16"/>
  <c r="AC453" i="16" s="1"/>
  <c r="V453" i="16"/>
  <c r="BD452" i="16"/>
  <c r="AU452" i="16"/>
  <c r="AF452" i="16"/>
  <c r="BA452" i="16" s="1"/>
  <c r="AE452" i="16"/>
  <c r="AY452" i="16" s="1"/>
  <c r="AD452" i="16"/>
  <c r="AW452" i="16" s="1"/>
  <c r="AA452" i="16"/>
  <c r="AC452" i="16" s="1"/>
  <c r="V452" i="16"/>
  <c r="BD451" i="16"/>
  <c r="AU451" i="16"/>
  <c r="AF451" i="16"/>
  <c r="BA451" i="16" s="1"/>
  <c r="AE451" i="16"/>
  <c r="AY451" i="16" s="1"/>
  <c r="AD451" i="16"/>
  <c r="AW451" i="16" s="1"/>
  <c r="AA451" i="16"/>
  <c r="AC451" i="16" s="1"/>
  <c r="V451" i="16"/>
  <c r="BD450" i="16"/>
  <c r="BI450" i="16" s="1"/>
  <c r="BO450" i="16" s="1"/>
  <c r="AU450" i="16"/>
  <c r="AF450" i="16"/>
  <c r="BA450" i="16" s="1"/>
  <c r="AE450" i="16"/>
  <c r="AY450" i="16" s="1"/>
  <c r="AD450" i="16"/>
  <c r="AW450" i="16" s="1"/>
  <c r="AA450" i="16"/>
  <c r="AC450" i="16" s="1"/>
  <c r="V450" i="16"/>
  <c r="BD449" i="16"/>
  <c r="AU449" i="16"/>
  <c r="AF449" i="16"/>
  <c r="BA449" i="16" s="1"/>
  <c r="AE449" i="16"/>
  <c r="AY449" i="16" s="1"/>
  <c r="AD449" i="16"/>
  <c r="AW449" i="16" s="1"/>
  <c r="AA449" i="16"/>
  <c r="AC449" i="16" s="1"/>
  <c r="V449" i="16"/>
  <c r="BD448" i="16"/>
  <c r="AU448" i="16"/>
  <c r="AF448" i="16"/>
  <c r="BA448" i="16" s="1"/>
  <c r="AE448" i="16"/>
  <c r="AY448" i="16" s="1"/>
  <c r="AD448" i="16"/>
  <c r="AW448" i="16" s="1"/>
  <c r="AA448" i="16"/>
  <c r="AC448" i="16" s="1"/>
  <c r="V448" i="16"/>
  <c r="BD447" i="16"/>
  <c r="AU447" i="16"/>
  <c r="AF447" i="16"/>
  <c r="BA447" i="16" s="1"/>
  <c r="AE447" i="16"/>
  <c r="AY447" i="16" s="1"/>
  <c r="AD447" i="16"/>
  <c r="AW447" i="16" s="1"/>
  <c r="AA447" i="16"/>
  <c r="AC447" i="16" s="1"/>
  <c r="V447" i="16"/>
  <c r="BD446" i="16"/>
  <c r="AU446" i="16"/>
  <c r="AF446" i="16"/>
  <c r="BA446" i="16" s="1"/>
  <c r="AE446" i="16"/>
  <c r="AY446" i="16" s="1"/>
  <c r="AD446" i="16"/>
  <c r="AW446" i="16" s="1"/>
  <c r="AA446" i="16"/>
  <c r="AC446" i="16" s="1"/>
  <c r="V446" i="16"/>
  <c r="BD445" i="16"/>
  <c r="AU445" i="16"/>
  <c r="AF445" i="16"/>
  <c r="BA445" i="16" s="1"/>
  <c r="AE445" i="16"/>
  <c r="AY445" i="16" s="1"/>
  <c r="AD445" i="16"/>
  <c r="AW445" i="16" s="1"/>
  <c r="AA445" i="16"/>
  <c r="AC445" i="16" s="1"/>
  <c r="V445" i="16"/>
  <c r="BD444" i="16"/>
  <c r="AU444" i="16"/>
  <c r="AF444" i="16"/>
  <c r="BA444" i="16" s="1"/>
  <c r="AE444" i="16"/>
  <c r="AY444" i="16" s="1"/>
  <c r="AD444" i="16"/>
  <c r="AW444" i="16" s="1"/>
  <c r="AA444" i="16"/>
  <c r="AC444" i="16" s="1"/>
  <c r="V444" i="16"/>
  <c r="BD443" i="16"/>
  <c r="AU443" i="16"/>
  <c r="AF443" i="16"/>
  <c r="BA443" i="16" s="1"/>
  <c r="AE443" i="16"/>
  <c r="AY443" i="16" s="1"/>
  <c r="AD443" i="16"/>
  <c r="AW443" i="16" s="1"/>
  <c r="AA443" i="16"/>
  <c r="AC443" i="16" s="1"/>
  <c r="V443" i="16"/>
  <c r="BD442" i="16"/>
  <c r="AU442" i="16"/>
  <c r="AF442" i="16"/>
  <c r="BA442" i="16" s="1"/>
  <c r="AE442" i="16"/>
  <c r="AY442" i="16" s="1"/>
  <c r="AD442" i="16"/>
  <c r="AW442" i="16" s="1"/>
  <c r="AA442" i="16"/>
  <c r="AC442" i="16" s="1"/>
  <c r="V442" i="16"/>
  <c r="BD441" i="16"/>
  <c r="AU441" i="16"/>
  <c r="AF441" i="16"/>
  <c r="BA441" i="16" s="1"/>
  <c r="AE441" i="16"/>
  <c r="AY441" i="16" s="1"/>
  <c r="AD441" i="16"/>
  <c r="AW441" i="16" s="1"/>
  <c r="AA441" i="16"/>
  <c r="AC441" i="16" s="1"/>
  <c r="V441" i="16"/>
  <c r="BD440" i="16"/>
  <c r="BI440" i="16" s="1"/>
  <c r="BO440" i="16" s="1"/>
  <c r="AU440" i="16"/>
  <c r="AF440" i="16"/>
  <c r="BA440" i="16" s="1"/>
  <c r="AE440" i="16"/>
  <c r="AY440" i="16" s="1"/>
  <c r="AD440" i="16"/>
  <c r="AW440" i="16" s="1"/>
  <c r="AA440" i="16"/>
  <c r="AC440" i="16" s="1"/>
  <c r="V440" i="16"/>
  <c r="BD439" i="16"/>
  <c r="AU439" i="16"/>
  <c r="AF439" i="16"/>
  <c r="BA439" i="16" s="1"/>
  <c r="AE439" i="16"/>
  <c r="AY439" i="16" s="1"/>
  <c r="AD439" i="16"/>
  <c r="AW439" i="16" s="1"/>
  <c r="AA439" i="16"/>
  <c r="AC439" i="16" s="1"/>
  <c r="V439" i="16"/>
  <c r="BD438" i="16"/>
  <c r="AU438" i="16"/>
  <c r="AF438" i="16"/>
  <c r="BA438" i="16" s="1"/>
  <c r="AE438" i="16"/>
  <c r="AY438" i="16" s="1"/>
  <c r="AD438" i="16"/>
  <c r="AW438" i="16" s="1"/>
  <c r="AA438" i="16"/>
  <c r="AC438" i="16" s="1"/>
  <c r="V438" i="16"/>
  <c r="BD437" i="16"/>
  <c r="AU437" i="16"/>
  <c r="AF437" i="16"/>
  <c r="BA437" i="16" s="1"/>
  <c r="AE437" i="16"/>
  <c r="AY437" i="16" s="1"/>
  <c r="AD437" i="16"/>
  <c r="AW437" i="16" s="1"/>
  <c r="AA437" i="16"/>
  <c r="AC437" i="16" s="1"/>
  <c r="V437" i="16"/>
  <c r="BD436" i="16"/>
  <c r="AU436" i="16"/>
  <c r="AF436" i="16"/>
  <c r="BA436" i="16" s="1"/>
  <c r="AE436" i="16"/>
  <c r="AY436" i="16" s="1"/>
  <c r="AD436" i="16"/>
  <c r="AW436" i="16" s="1"/>
  <c r="AA436" i="16"/>
  <c r="AC436" i="16" s="1"/>
  <c r="V436" i="16"/>
  <c r="BD435" i="16"/>
  <c r="AU435" i="16"/>
  <c r="AF435" i="16"/>
  <c r="BA435" i="16" s="1"/>
  <c r="AE435" i="16"/>
  <c r="AY435" i="16" s="1"/>
  <c r="AD435" i="16"/>
  <c r="AW435" i="16" s="1"/>
  <c r="AA435" i="16"/>
  <c r="AC435" i="16" s="1"/>
  <c r="V435" i="16"/>
  <c r="BD434" i="16"/>
  <c r="AU434" i="16"/>
  <c r="AF434" i="16"/>
  <c r="BA434" i="16" s="1"/>
  <c r="AE434" i="16"/>
  <c r="AY434" i="16" s="1"/>
  <c r="AD434" i="16"/>
  <c r="AW434" i="16" s="1"/>
  <c r="AA434" i="16"/>
  <c r="AC434" i="16" s="1"/>
  <c r="V434" i="16"/>
  <c r="BD433" i="16"/>
  <c r="AU433" i="16"/>
  <c r="AF433" i="16"/>
  <c r="BA433" i="16" s="1"/>
  <c r="AE433" i="16"/>
  <c r="AY433" i="16" s="1"/>
  <c r="AD433" i="16"/>
  <c r="AW433" i="16" s="1"/>
  <c r="AA433" i="16"/>
  <c r="AC433" i="16" s="1"/>
  <c r="V433" i="16"/>
  <c r="BD432" i="16"/>
  <c r="AU432" i="16"/>
  <c r="AF432" i="16"/>
  <c r="BA432" i="16" s="1"/>
  <c r="AE432" i="16"/>
  <c r="AY432" i="16" s="1"/>
  <c r="AD432" i="16"/>
  <c r="AW432" i="16" s="1"/>
  <c r="AA432" i="16"/>
  <c r="AC432" i="16" s="1"/>
  <c r="V432" i="16"/>
  <c r="BD431" i="16"/>
  <c r="AU431" i="16"/>
  <c r="AF431" i="16"/>
  <c r="BA431" i="16" s="1"/>
  <c r="AE431" i="16"/>
  <c r="AY431" i="16" s="1"/>
  <c r="AD431" i="16"/>
  <c r="AW431" i="16" s="1"/>
  <c r="AA431" i="16"/>
  <c r="AC431" i="16" s="1"/>
  <c r="V431" i="16"/>
  <c r="BD430" i="16"/>
  <c r="AU430" i="16"/>
  <c r="AF430" i="16"/>
  <c r="BA430" i="16" s="1"/>
  <c r="AE430" i="16"/>
  <c r="AY430" i="16" s="1"/>
  <c r="AD430" i="16"/>
  <c r="AW430" i="16" s="1"/>
  <c r="AA430" i="16"/>
  <c r="AC430" i="16" s="1"/>
  <c r="V430" i="16"/>
  <c r="BD429" i="16"/>
  <c r="AU429" i="16"/>
  <c r="AF429" i="16"/>
  <c r="BA429" i="16" s="1"/>
  <c r="AE429" i="16"/>
  <c r="AY429" i="16" s="1"/>
  <c r="AD429" i="16"/>
  <c r="AW429" i="16" s="1"/>
  <c r="AA429" i="16"/>
  <c r="AC429" i="16" s="1"/>
  <c r="V429" i="16"/>
  <c r="BD428" i="16"/>
  <c r="AU428" i="16"/>
  <c r="AF428" i="16"/>
  <c r="BA428" i="16" s="1"/>
  <c r="AE428" i="16"/>
  <c r="AY428" i="16" s="1"/>
  <c r="AD428" i="16"/>
  <c r="AW428" i="16" s="1"/>
  <c r="AA428" i="16"/>
  <c r="AC428" i="16" s="1"/>
  <c r="V428" i="16"/>
  <c r="BD427" i="16"/>
  <c r="AU427" i="16"/>
  <c r="AF427" i="16"/>
  <c r="BA427" i="16" s="1"/>
  <c r="AE427" i="16"/>
  <c r="AY427" i="16" s="1"/>
  <c r="AD427" i="16"/>
  <c r="AW427" i="16" s="1"/>
  <c r="AA427" i="16"/>
  <c r="AC427" i="16" s="1"/>
  <c r="V427" i="16"/>
  <c r="BD426" i="16"/>
  <c r="AU426" i="16"/>
  <c r="AF426" i="16"/>
  <c r="BA426" i="16" s="1"/>
  <c r="AE426" i="16"/>
  <c r="AY426" i="16" s="1"/>
  <c r="AD426" i="16"/>
  <c r="AW426" i="16" s="1"/>
  <c r="AA426" i="16"/>
  <c r="AC426" i="16" s="1"/>
  <c r="V426" i="16"/>
  <c r="BD425" i="16"/>
  <c r="AU425" i="16"/>
  <c r="AF425" i="16"/>
  <c r="BA425" i="16" s="1"/>
  <c r="AE425" i="16"/>
  <c r="AY425" i="16" s="1"/>
  <c r="AD425" i="16"/>
  <c r="AW425" i="16" s="1"/>
  <c r="AA425" i="16"/>
  <c r="AC425" i="16" s="1"/>
  <c r="V425" i="16"/>
  <c r="BD424" i="16"/>
  <c r="AU424" i="16"/>
  <c r="AF424" i="16"/>
  <c r="BA424" i="16" s="1"/>
  <c r="AE424" i="16"/>
  <c r="AY424" i="16" s="1"/>
  <c r="AD424" i="16"/>
  <c r="AW424" i="16" s="1"/>
  <c r="AA424" i="16"/>
  <c r="AC424" i="16" s="1"/>
  <c r="V424" i="16"/>
  <c r="BD423" i="16"/>
  <c r="AU423" i="16"/>
  <c r="AF423" i="16"/>
  <c r="BA423" i="16" s="1"/>
  <c r="AE423" i="16"/>
  <c r="AY423" i="16" s="1"/>
  <c r="AD423" i="16"/>
  <c r="AW423" i="16" s="1"/>
  <c r="AA423" i="16"/>
  <c r="AC423" i="16" s="1"/>
  <c r="V423" i="16"/>
  <c r="BD422" i="16"/>
  <c r="AU422" i="16"/>
  <c r="AF422" i="16"/>
  <c r="BA422" i="16" s="1"/>
  <c r="AE422" i="16"/>
  <c r="AY422" i="16" s="1"/>
  <c r="AD422" i="16"/>
  <c r="AW422" i="16" s="1"/>
  <c r="AA422" i="16"/>
  <c r="AC422" i="16" s="1"/>
  <c r="V422" i="16"/>
  <c r="BD421" i="16"/>
  <c r="AU421" i="16"/>
  <c r="AF421" i="16"/>
  <c r="BA421" i="16" s="1"/>
  <c r="AE421" i="16"/>
  <c r="AY421" i="16" s="1"/>
  <c r="AD421" i="16"/>
  <c r="AW421" i="16" s="1"/>
  <c r="AA421" i="16"/>
  <c r="AC421" i="16" s="1"/>
  <c r="V421" i="16"/>
  <c r="BD420" i="16"/>
  <c r="AU420" i="16"/>
  <c r="AF420" i="16"/>
  <c r="BA420" i="16" s="1"/>
  <c r="AE420" i="16"/>
  <c r="AY420" i="16" s="1"/>
  <c r="AD420" i="16"/>
  <c r="AW420" i="16" s="1"/>
  <c r="AA420" i="16"/>
  <c r="AC420" i="16" s="1"/>
  <c r="V420" i="16"/>
  <c r="BD419" i="16"/>
  <c r="BH419" i="16" s="1"/>
  <c r="BN419" i="16" s="1"/>
  <c r="AU419" i="16"/>
  <c r="AF419" i="16"/>
  <c r="BA419" i="16" s="1"/>
  <c r="AE419" i="16"/>
  <c r="AY419" i="16" s="1"/>
  <c r="AD419" i="16"/>
  <c r="AW419" i="16" s="1"/>
  <c r="AA419" i="16"/>
  <c r="AC419" i="16" s="1"/>
  <c r="V419" i="16"/>
  <c r="BD418" i="16"/>
  <c r="AU418" i="16"/>
  <c r="AF418" i="16"/>
  <c r="BA418" i="16" s="1"/>
  <c r="AE418" i="16"/>
  <c r="AY418" i="16" s="1"/>
  <c r="AD418" i="16"/>
  <c r="AW418" i="16" s="1"/>
  <c r="AA418" i="16"/>
  <c r="AC418" i="16" s="1"/>
  <c r="V418" i="16"/>
  <c r="BD417" i="16"/>
  <c r="AU417" i="16"/>
  <c r="AF417" i="16"/>
  <c r="BA417" i="16" s="1"/>
  <c r="AE417" i="16"/>
  <c r="AY417" i="16" s="1"/>
  <c r="AD417" i="16"/>
  <c r="AW417" i="16" s="1"/>
  <c r="AA417" i="16"/>
  <c r="AC417" i="16" s="1"/>
  <c r="V417" i="16"/>
  <c r="BD416" i="16"/>
  <c r="AU416" i="16"/>
  <c r="AF416" i="16"/>
  <c r="BA416" i="16" s="1"/>
  <c r="AE416" i="16"/>
  <c r="AY416" i="16" s="1"/>
  <c r="AD416" i="16"/>
  <c r="AW416" i="16" s="1"/>
  <c r="AA416" i="16"/>
  <c r="AC416" i="16" s="1"/>
  <c r="V416" i="16"/>
  <c r="BD415" i="16"/>
  <c r="AU415" i="16"/>
  <c r="AF415" i="16"/>
  <c r="BA415" i="16" s="1"/>
  <c r="AE415" i="16"/>
  <c r="AY415" i="16" s="1"/>
  <c r="AD415" i="16"/>
  <c r="AW415" i="16" s="1"/>
  <c r="AA415" i="16"/>
  <c r="AC415" i="16" s="1"/>
  <c r="V415" i="16"/>
  <c r="BD414" i="16"/>
  <c r="AU414" i="16"/>
  <c r="AF414" i="16"/>
  <c r="BA414" i="16" s="1"/>
  <c r="AE414" i="16"/>
  <c r="AY414" i="16" s="1"/>
  <c r="AD414" i="16"/>
  <c r="AW414" i="16" s="1"/>
  <c r="AA414" i="16"/>
  <c r="AC414" i="16" s="1"/>
  <c r="V414" i="16"/>
  <c r="BD413" i="16"/>
  <c r="AU413" i="16"/>
  <c r="AF413" i="16"/>
  <c r="BA413" i="16" s="1"/>
  <c r="AE413" i="16"/>
  <c r="AY413" i="16" s="1"/>
  <c r="AD413" i="16"/>
  <c r="AW413" i="16" s="1"/>
  <c r="AA413" i="16"/>
  <c r="AC413" i="16" s="1"/>
  <c r="V413" i="16"/>
  <c r="BD412" i="16"/>
  <c r="AU412" i="16"/>
  <c r="AF412" i="16"/>
  <c r="BA412" i="16" s="1"/>
  <c r="AE412" i="16"/>
  <c r="AY412" i="16" s="1"/>
  <c r="AD412" i="16"/>
  <c r="AW412" i="16" s="1"/>
  <c r="AA412" i="16"/>
  <c r="AC412" i="16" s="1"/>
  <c r="V412" i="16"/>
  <c r="BD411" i="16"/>
  <c r="AU411" i="16"/>
  <c r="AF411" i="16"/>
  <c r="BA411" i="16" s="1"/>
  <c r="AE411" i="16"/>
  <c r="AY411" i="16" s="1"/>
  <c r="AD411" i="16"/>
  <c r="AW411" i="16" s="1"/>
  <c r="AA411" i="16"/>
  <c r="AC411" i="16" s="1"/>
  <c r="V411" i="16"/>
  <c r="BD410" i="16"/>
  <c r="AU410" i="16"/>
  <c r="AF410" i="16"/>
  <c r="BA410" i="16" s="1"/>
  <c r="AE410" i="16"/>
  <c r="AY410" i="16" s="1"/>
  <c r="AD410" i="16"/>
  <c r="AW410" i="16" s="1"/>
  <c r="AA410" i="16"/>
  <c r="AC410" i="16" s="1"/>
  <c r="V410" i="16"/>
  <c r="BD409" i="16"/>
  <c r="AU409" i="16"/>
  <c r="AF409" i="16"/>
  <c r="BA409" i="16" s="1"/>
  <c r="AE409" i="16"/>
  <c r="AY409" i="16" s="1"/>
  <c r="AD409" i="16"/>
  <c r="AW409" i="16" s="1"/>
  <c r="AA409" i="16"/>
  <c r="AC409" i="16" s="1"/>
  <c r="V409" i="16"/>
  <c r="BD408" i="16"/>
  <c r="AU408" i="16"/>
  <c r="AF408" i="16"/>
  <c r="BA408" i="16" s="1"/>
  <c r="AE408" i="16"/>
  <c r="AY408" i="16" s="1"/>
  <c r="AD408" i="16"/>
  <c r="AW408" i="16" s="1"/>
  <c r="AA408" i="16"/>
  <c r="AC408" i="16" s="1"/>
  <c r="V408" i="16"/>
  <c r="BD407" i="16"/>
  <c r="AU407" i="16"/>
  <c r="AF407" i="16"/>
  <c r="BA407" i="16" s="1"/>
  <c r="AE407" i="16"/>
  <c r="AY407" i="16" s="1"/>
  <c r="AD407" i="16"/>
  <c r="AW407" i="16" s="1"/>
  <c r="AA407" i="16"/>
  <c r="AC407" i="16" s="1"/>
  <c r="V407" i="16"/>
  <c r="BD406" i="16"/>
  <c r="AU406" i="16"/>
  <c r="AF406" i="16"/>
  <c r="BA406" i="16" s="1"/>
  <c r="AE406" i="16"/>
  <c r="AY406" i="16" s="1"/>
  <c r="AD406" i="16"/>
  <c r="AW406" i="16" s="1"/>
  <c r="AA406" i="16"/>
  <c r="AC406" i="16" s="1"/>
  <c r="V406" i="16"/>
  <c r="BD405" i="16"/>
  <c r="AU405" i="16"/>
  <c r="AF405" i="16"/>
  <c r="BA405" i="16" s="1"/>
  <c r="AE405" i="16"/>
  <c r="AY405" i="16" s="1"/>
  <c r="AD405" i="16"/>
  <c r="AW405" i="16" s="1"/>
  <c r="AA405" i="16"/>
  <c r="AC405" i="16" s="1"/>
  <c r="V405" i="16"/>
  <c r="BD404" i="16"/>
  <c r="AU404" i="16"/>
  <c r="AF404" i="16"/>
  <c r="BA404" i="16" s="1"/>
  <c r="AE404" i="16"/>
  <c r="AY404" i="16" s="1"/>
  <c r="AD404" i="16"/>
  <c r="AW404" i="16" s="1"/>
  <c r="AA404" i="16"/>
  <c r="AC404" i="16" s="1"/>
  <c r="V404" i="16"/>
  <c r="BD403" i="16"/>
  <c r="AU403" i="16"/>
  <c r="AF403" i="16"/>
  <c r="BA403" i="16" s="1"/>
  <c r="AE403" i="16"/>
  <c r="AY403" i="16" s="1"/>
  <c r="AD403" i="16"/>
  <c r="AW403" i="16" s="1"/>
  <c r="AA403" i="16"/>
  <c r="AC403" i="16" s="1"/>
  <c r="V403" i="16"/>
  <c r="BD402" i="16"/>
  <c r="AU402" i="16"/>
  <c r="AF402" i="16"/>
  <c r="BA402" i="16" s="1"/>
  <c r="AE402" i="16"/>
  <c r="AY402" i="16" s="1"/>
  <c r="AD402" i="16"/>
  <c r="AW402" i="16" s="1"/>
  <c r="AA402" i="16"/>
  <c r="AC402" i="16" s="1"/>
  <c r="V402" i="16"/>
  <c r="BD401" i="16"/>
  <c r="AU401" i="16"/>
  <c r="AF401" i="16"/>
  <c r="BA401" i="16" s="1"/>
  <c r="AE401" i="16"/>
  <c r="AY401" i="16" s="1"/>
  <c r="AD401" i="16"/>
  <c r="AW401" i="16" s="1"/>
  <c r="AA401" i="16"/>
  <c r="AC401" i="16" s="1"/>
  <c r="V401" i="16"/>
  <c r="BD400" i="16"/>
  <c r="AU400" i="16"/>
  <c r="AF400" i="16"/>
  <c r="BA400" i="16" s="1"/>
  <c r="AE400" i="16"/>
  <c r="AY400" i="16" s="1"/>
  <c r="AD400" i="16"/>
  <c r="AW400" i="16" s="1"/>
  <c r="AA400" i="16"/>
  <c r="AC400" i="16" s="1"/>
  <c r="V400" i="16"/>
  <c r="BD399" i="16"/>
  <c r="AU399" i="16"/>
  <c r="AF399" i="16"/>
  <c r="BA399" i="16" s="1"/>
  <c r="AE399" i="16"/>
  <c r="AY399" i="16" s="1"/>
  <c r="AD399" i="16"/>
  <c r="AW399" i="16" s="1"/>
  <c r="AA399" i="16"/>
  <c r="AC399" i="16" s="1"/>
  <c r="V399" i="16"/>
  <c r="BD398" i="16"/>
  <c r="AU398" i="16"/>
  <c r="AF398" i="16"/>
  <c r="BA398" i="16" s="1"/>
  <c r="AE398" i="16"/>
  <c r="AY398" i="16" s="1"/>
  <c r="AD398" i="16"/>
  <c r="AW398" i="16" s="1"/>
  <c r="AA398" i="16"/>
  <c r="AC398" i="16" s="1"/>
  <c r="V398" i="16"/>
  <c r="BD397" i="16"/>
  <c r="AU397" i="16"/>
  <c r="AF397" i="16"/>
  <c r="BA397" i="16" s="1"/>
  <c r="AE397" i="16"/>
  <c r="AY397" i="16" s="1"/>
  <c r="AD397" i="16"/>
  <c r="AW397" i="16" s="1"/>
  <c r="AA397" i="16"/>
  <c r="AC397" i="16" s="1"/>
  <c r="V397" i="16"/>
  <c r="BD396" i="16"/>
  <c r="AU396" i="16"/>
  <c r="AF396" i="16"/>
  <c r="BA396" i="16" s="1"/>
  <c r="AE396" i="16"/>
  <c r="AY396" i="16" s="1"/>
  <c r="AD396" i="16"/>
  <c r="AW396" i="16" s="1"/>
  <c r="AA396" i="16"/>
  <c r="AC396" i="16" s="1"/>
  <c r="V396" i="16"/>
  <c r="BD395" i="16"/>
  <c r="BE395" i="16" s="1"/>
  <c r="BK395" i="16" s="1"/>
  <c r="AU395" i="16"/>
  <c r="AF395" i="16"/>
  <c r="BA395" i="16" s="1"/>
  <c r="AE395" i="16"/>
  <c r="AY395" i="16" s="1"/>
  <c r="AD395" i="16"/>
  <c r="AW395" i="16" s="1"/>
  <c r="AA395" i="16"/>
  <c r="AC395" i="16" s="1"/>
  <c r="V395" i="16"/>
  <c r="BD394" i="16"/>
  <c r="BG394" i="16" s="1"/>
  <c r="BM394" i="16" s="1"/>
  <c r="AU394" i="16"/>
  <c r="AF394" i="16"/>
  <c r="BA394" i="16" s="1"/>
  <c r="AE394" i="16"/>
  <c r="AY394" i="16" s="1"/>
  <c r="AD394" i="16"/>
  <c r="AW394" i="16" s="1"/>
  <c r="AA394" i="16"/>
  <c r="AC394" i="16" s="1"/>
  <c r="V394" i="16"/>
  <c r="BD393" i="16"/>
  <c r="AU393" i="16"/>
  <c r="AF393" i="16"/>
  <c r="BA393" i="16" s="1"/>
  <c r="AE393" i="16"/>
  <c r="AY393" i="16" s="1"/>
  <c r="AD393" i="16"/>
  <c r="AW393" i="16" s="1"/>
  <c r="AA393" i="16"/>
  <c r="AC393" i="16" s="1"/>
  <c r="V393" i="16"/>
  <c r="BD392" i="16"/>
  <c r="AU392" i="16"/>
  <c r="AF392" i="16"/>
  <c r="BA392" i="16" s="1"/>
  <c r="AE392" i="16"/>
  <c r="AY392" i="16" s="1"/>
  <c r="AD392" i="16"/>
  <c r="AW392" i="16" s="1"/>
  <c r="AA392" i="16"/>
  <c r="AC392" i="16" s="1"/>
  <c r="V392" i="16"/>
  <c r="BD391" i="16"/>
  <c r="AU391" i="16"/>
  <c r="AF391" i="16"/>
  <c r="BA391" i="16" s="1"/>
  <c r="AE391" i="16"/>
  <c r="AY391" i="16" s="1"/>
  <c r="AD391" i="16"/>
  <c r="AW391" i="16" s="1"/>
  <c r="AA391" i="16"/>
  <c r="AC391" i="16" s="1"/>
  <c r="V391" i="16"/>
  <c r="BD390" i="16"/>
  <c r="AU390" i="16"/>
  <c r="AF390" i="16"/>
  <c r="BA390" i="16" s="1"/>
  <c r="AE390" i="16"/>
  <c r="AY390" i="16" s="1"/>
  <c r="AD390" i="16"/>
  <c r="AW390" i="16" s="1"/>
  <c r="AA390" i="16"/>
  <c r="AC390" i="16" s="1"/>
  <c r="V390" i="16"/>
  <c r="BD389" i="16"/>
  <c r="AU389" i="16"/>
  <c r="AF389" i="16"/>
  <c r="BA389" i="16" s="1"/>
  <c r="AE389" i="16"/>
  <c r="AY389" i="16" s="1"/>
  <c r="AD389" i="16"/>
  <c r="AW389" i="16" s="1"/>
  <c r="AA389" i="16"/>
  <c r="AC389" i="16" s="1"/>
  <c r="V389" i="16"/>
  <c r="BD388" i="16"/>
  <c r="AU388" i="16"/>
  <c r="AF388" i="16"/>
  <c r="BA388" i="16" s="1"/>
  <c r="AE388" i="16"/>
  <c r="AY388" i="16" s="1"/>
  <c r="AD388" i="16"/>
  <c r="AW388" i="16" s="1"/>
  <c r="AA388" i="16"/>
  <c r="AC388" i="16" s="1"/>
  <c r="V388" i="16"/>
  <c r="BD387" i="16"/>
  <c r="AU387" i="16"/>
  <c r="AF387" i="16"/>
  <c r="BA387" i="16" s="1"/>
  <c r="AE387" i="16"/>
  <c r="AY387" i="16" s="1"/>
  <c r="AD387" i="16"/>
  <c r="AW387" i="16" s="1"/>
  <c r="AA387" i="16"/>
  <c r="AC387" i="16" s="1"/>
  <c r="V387" i="16"/>
  <c r="BD386" i="16"/>
  <c r="AU386" i="16"/>
  <c r="AF386" i="16"/>
  <c r="BA386" i="16" s="1"/>
  <c r="AE386" i="16"/>
  <c r="AY386" i="16" s="1"/>
  <c r="AD386" i="16"/>
  <c r="AW386" i="16" s="1"/>
  <c r="AA386" i="16"/>
  <c r="AC386" i="16" s="1"/>
  <c r="V386" i="16"/>
  <c r="BD385" i="16"/>
  <c r="AU385" i="16"/>
  <c r="AF385" i="16"/>
  <c r="BA385" i="16" s="1"/>
  <c r="AE385" i="16"/>
  <c r="AY385" i="16" s="1"/>
  <c r="AD385" i="16"/>
  <c r="AW385" i="16" s="1"/>
  <c r="AA385" i="16"/>
  <c r="AC385" i="16" s="1"/>
  <c r="V385" i="16"/>
  <c r="BD384" i="16"/>
  <c r="AU384" i="16"/>
  <c r="AF384" i="16"/>
  <c r="BA384" i="16" s="1"/>
  <c r="AE384" i="16"/>
  <c r="AY384" i="16" s="1"/>
  <c r="AD384" i="16"/>
  <c r="AW384" i="16" s="1"/>
  <c r="AA384" i="16"/>
  <c r="AC384" i="16" s="1"/>
  <c r="V384" i="16"/>
  <c r="BD383" i="16"/>
  <c r="BG383" i="16" s="1"/>
  <c r="BM383" i="16" s="1"/>
  <c r="AU383" i="16"/>
  <c r="AF383" i="16"/>
  <c r="BA383" i="16" s="1"/>
  <c r="AE383" i="16"/>
  <c r="AY383" i="16" s="1"/>
  <c r="AD383" i="16"/>
  <c r="AW383" i="16" s="1"/>
  <c r="AA383" i="16"/>
  <c r="AC383" i="16" s="1"/>
  <c r="V383" i="16"/>
  <c r="BD382" i="16"/>
  <c r="AU382" i="16"/>
  <c r="AF382" i="16"/>
  <c r="BA382" i="16" s="1"/>
  <c r="AE382" i="16"/>
  <c r="AY382" i="16" s="1"/>
  <c r="AD382" i="16"/>
  <c r="AW382" i="16" s="1"/>
  <c r="AA382" i="16"/>
  <c r="AC382" i="16" s="1"/>
  <c r="V382" i="16"/>
  <c r="BD381" i="16"/>
  <c r="AU381" i="16"/>
  <c r="AF381" i="16"/>
  <c r="BA381" i="16" s="1"/>
  <c r="AE381" i="16"/>
  <c r="AY381" i="16" s="1"/>
  <c r="AD381" i="16"/>
  <c r="AW381" i="16" s="1"/>
  <c r="AA381" i="16"/>
  <c r="AC381" i="16" s="1"/>
  <c r="V381" i="16"/>
  <c r="BD380" i="16"/>
  <c r="AU380" i="16"/>
  <c r="AF380" i="16"/>
  <c r="BA380" i="16" s="1"/>
  <c r="AE380" i="16"/>
  <c r="AY380" i="16" s="1"/>
  <c r="AD380" i="16"/>
  <c r="AW380" i="16" s="1"/>
  <c r="AA380" i="16"/>
  <c r="AC380" i="16" s="1"/>
  <c r="V380" i="16"/>
  <c r="BD379" i="16"/>
  <c r="AU379" i="16"/>
  <c r="AF379" i="16"/>
  <c r="BA379" i="16" s="1"/>
  <c r="AE379" i="16"/>
  <c r="AY379" i="16" s="1"/>
  <c r="AD379" i="16"/>
  <c r="AW379" i="16" s="1"/>
  <c r="AA379" i="16"/>
  <c r="AC379" i="16" s="1"/>
  <c r="V379" i="16"/>
  <c r="BD378" i="16"/>
  <c r="AU378" i="16"/>
  <c r="AF378" i="16"/>
  <c r="BA378" i="16" s="1"/>
  <c r="AE378" i="16"/>
  <c r="AY378" i="16" s="1"/>
  <c r="AD378" i="16"/>
  <c r="AW378" i="16" s="1"/>
  <c r="AA378" i="16"/>
  <c r="AC378" i="16" s="1"/>
  <c r="V378" i="16"/>
  <c r="BD377" i="16"/>
  <c r="AU377" i="16"/>
  <c r="AF377" i="16"/>
  <c r="BA377" i="16" s="1"/>
  <c r="AE377" i="16"/>
  <c r="AY377" i="16" s="1"/>
  <c r="AD377" i="16"/>
  <c r="AW377" i="16" s="1"/>
  <c r="AA377" i="16"/>
  <c r="AC377" i="16" s="1"/>
  <c r="V377" i="16"/>
  <c r="BD376" i="16"/>
  <c r="AU376" i="16"/>
  <c r="AF376" i="16"/>
  <c r="BA376" i="16" s="1"/>
  <c r="AE376" i="16"/>
  <c r="AY376" i="16" s="1"/>
  <c r="AD376" i="16"/>
  <c r="AW376" i="16" s="1"/>
  <c r="AA376" i="16"/>
  <c r="AC376" i="16" s="1"/>
  <c r="V376" i="16"/>
  <c r="BD375" i="16"/>
  <c r="AU375" i="16"/>
  <c r="AF375" i="16"/>
  <c r="BA375" i="16" s="1"/>
  <c r="AE375" i="16"/>
  <c r="AY375" i="16" s="1"/>
  <c r="AD375" i="16"/>
  <c r="AW375" i="16" s="1"/>
  <c r="AA375" i="16"/>
  <c r="AC375" i="16" s="1"/>
  <c r="V375" i="16"/>
  <c r="BD374" i="16"/>
  <c r="AU374" i="16"/>
  <c r="AF374" i="16"/>
  <c r="BA374" i="16" s="1"/>
  <c r="AE374" i="16"/>
  <c r="AY374" i="16" s="1"/>
  <c r="AD374" i="16"/>
  <c r="AW374" i="16" s="1"/>
  <c r="AA374" i="16"/>
  <c r="AC374" i="16" s="1"/>
  <c r="V374" i="16"/>
  <c r="BD373" i="16"/>
  <c r="AU373" i="16"/>
  <c r="AF373" i="16"/>
  <c r="BA373" i="16" s="1"/>
  <c r="AE373" i="16"/>
  <c r="AY373" i="16" s="1"/>
  <c r="AD373" i="16"/>
  <c r="AW373" i="16" s="1"/>
  <c r="AA373" i="16"/>
  <c r="AC373" i="16" s="1"/>
  <c r="V373" i="16"/>
  <c r="BD372" i="16"/>
  <c r="AU372" i="16"/>
  <c r="AF372" i="16"/>
  <c r="BA372" i="16" s="1"/>
  <c r="AE372" i="16"/>
  <c r="AY372" i="16" s="1"/>
  <c r="AD372" i="16"/>
  <c r="AW372" i="16" s="1"/>
  <c r="AA372" i="16"/>
  <c r="AC372" i="16" s="1"/>
  <c r="V372" i="16"/>
  <c r="BD371" i="16"/>
  <c r="AU371" i="16"/>
  <c r="AF371" i="16"/>
  <c r="BA371" i="16" s="1"/>
  <c r="AE371" i="16"/>
  <c r="AY371" i="16" s="1"/>
  <c r="AD371" i="16"/>
  <c r="AW371" i="16" s="1"/>
  <c r="AA371" i="16"/>
  <c r="AC371" i="16" s="1"/>
  <c r="V371" i="16"/>
  <c r="BD370" i="16"/>
  <c r="AU370" i="16"/>
  <c r="AF370" i="16"/>
  <c r="BA370" i="16" s="1"/>
  <c r="AE370" i="16"/>
  <c r="AY370" i="16" s="1"/>
  <c r="AD370" i="16"/>
  <c r="AW370" i="16" s="1"/>
  <c r="AA370" i="16"/>
  <c r="AC370" i="16" s="1"/>
  <c r="V370" i="16"/>
  <c r="BD369" i="16"/>
  <c r="AU369" i="16"/>
  <c r="AF369" i="16"/>
  <c r="BA369" i="16" s="1"/>
  <c r="AE369" i="16"/>
  <c r="AY369" i="16" s="1"/>
  <c r="AD369" i="16"/>
  <c r="AW369" i="16" s="1"/>
  <c r="AA369" i="16"/>
  <c r="AC369" i="16" s="1"/>
  <c r="V369" i="16"/>
  <c r="BD368" i="16"/>
  <c r="AU368" i="16"/>
  <c r="AF368" i="16"/>
  <c r="BA368" i="16" s="1"/>
  <c r="AE368" i="16"/>
  <c r="AY368" i="16" s="1"/>
  <c r="AD368" i="16"/>
  <c r="AW368" i="16" s="1"/>
  <c r="AA368" i="16"/>
  <c r="AC368" i="16" s="1"/>
  <c r="V368" i="16"/>
  <c r="BD367" i="16"/>
  <c r="AU367" i="16"/>
  <c r="AF367" i="16"/>
  <c r="BA367" i="16" s="1"/>
  <c r="AE367" i="16"/>
  <c r="AY367" i="16" s="1"/>
  <c r="AD367" i="16"/>
  <c r="AW367" i="16" s="1"/>
  <c r="AA367" i="16"/>
  <c r="AC367" i="16" s="1"/>
  <c r="V367" i="16"/>
  <c r="BD366" i="16"/>
  <c r="AU366" i="16"/>
  <c r="AF366" i="16"/>
  <c r="BA366" i="16" s="1"/>
  <c r="AE366" i="16"/>
  <c r="AY366" i="16" s="1"/>
  <c r="AD366" i="16"/>
  <c r="AW366" i="16" s="1"/>
  <c r="AA366" i="16"/>
  <c r="AC366" i="16" s="1"/>
  <c r="V366" i="16"/>
  <c r="BD365" i="16"/>
  <c r="AU365" i="16"/>
  <c r="AF365" i="16"/>
  <c r="BA365" i="16" s="1"/>
  <c r="AE365" i="16"/>
  <c r="AY365" i="16" s="1"/>
  <c r="AD365" i="16"/>
  <c r="AW365" i="16" s="1"/>
  <c r="AA365" i="16"/>
  <c r="AC365" i="16" s="1"/>
  <c r="V365" i="16"/>
  <c r="BD364" i="16"/>
  <c r="AU364" i="16"/>
  <c r="AF364" i="16"/>
  <c r="BA364" i="16" s="1"/>
  <c r="AE364" i="16"/>
  <c r="AY364" i="16" s="1"/>
  <c r="AD364" i="16"/>
  <c r="AW364" i="16" s="1"/>
  <c r="AA364" i="16"/>
  <c r="AC364" i="16" s="1"/>
  <c r="V364" i="16"/>
  <c r="BD363" i="16"/>
  <c r="AU363" i="16"/>
  <c r="AF363" i="16"/>
  <c r="BA363" i="16" s="1"/>
  <c r="AE363" i="16"/>
  <c r="AY363" i="16" s="1"/>
  <c r="AD363" i="16"/>
  <c r="AW363" i="16" s="1"/>
  <c r="AA363" i="16"/>
  <c r="AC363" i="16" s="1"/>
  <c r="V363" i="16"/>
  <c r="BD362" i="16"/>
  <c r="AU362" i="16"/>
  <c r="AF362" i="16"/>
  <c r="BA362" i="16" s="1"/>
  <c r="AE362" i="16"/>
  <c r="AY362" i="16" s="1"/>
  <c r="AD362" i="16"/>
  <c r="AW362" i="16" s="1"/>
  <c r="AA362" i="16"/>
  <c r="AC362" i="16" s="1"/>
  <c r="V362" i="16"/>
  <c r="BD361" i="16"/>
  <c r="AU361" i="16"/>
  <c r="AF361" i="16"/>
  <c r="BA361" i="16" s="1"/>
  <c r="AE361" i="16"/>
  <c r="AY361" i="16" s="1"/>
  <c r="AD361" i="16"/>
  <c r="AW361" i="16" s="1"/>
  <c r="AA361" i="16"/>
  <c r="AC361" i="16" s="1"/>
  <c r="V361" i="16"/>
  <c r="BD360" i="16"/>
  <c r="AU360" i="16"/>
  <c r="AF360" i="16"/>
  <c r="BA360" i="16" s="1"/>
  <c r="AE360" i="16"/>
  <c r="AY360" i="16" s="1"/>
  <c r="AD360" i="16"/>
  <c r="AW360" i="16" s="1"/>
  <c r="AA360" i="16"/>
  <c r="AC360" i="16" s="1"/>
  <c r="V360" i="16"/>
  <c r="BD359" i="16"/>
  <c r="AU359" i="16"/>
  <c r="AF359" i="16"/>
  <c r="BA359" i="16" s="1"/>
  <c r="AE359" i="16"/>
  <c r="AY359" i="16" s="1"/>
  <c r="AD359" i="16"/>
  <c r="AW359" i="16" s="1"/>
  <c r="AA359" i="16"/>
  <c r="AC359" i="16" s="1"/>
  <c r="V359" i="16"/>
  <c r="BD358" i="16"/>
  <c r="BI358" i="16" s="1"/>
  <c r="BO358" i="16" s="1"/>
  <c r="AU358" i="16"/>
  <c r="AF358" i="16"/>
  <c r="BA358" i="16" s="1"/>
  <c r="AE358" i="16"/>
  <c r="AY358" i="16" s="1"/>
  <c r="AD358" i="16"/>
  <c r="AW358" i="16" s="1"/>
  <c r="AA358" i="16"/>
  <c r="AC358" i="16" s="1"/>
  <c r="V358" i="16"/>
  <c r="BD357" i="16"/>
  <c r="AU357" i="16"/>
  <c r="AF357" i="16"/>
  <c r="BA357" i="16" s="1"/>
  <c r="AE357" i="16"/>
  <c r="AY357" i="16" s="1"/>
  <c r="AD357" i="16"/>
  <c r="AW357" i="16" s="1"/>
  <c r="AA357" i="16"/>
  <c r="AC357" i="16" s="1"/>
  <c r="V357" i="16"/>
  <c r="BD356" i="16"/>
  <c r="AU356" i="16"/>
  <c r="AF356" i="16"/>
  <c r="BA356" i="16" s="1"/>
  <c r="AE356" i="16"/>
  <c r="AY356" i="16" s="1"/>
  <c r="AD356" i="16"/>
  <c r="AW356" i="16" s="1"/>
  <c r="AA356" i="16"/>
  <c r="AC356" i="16" s="1"/>
  <c r="V356" i="16"/>
  <c r="BD355" i="16"/>
  <c r="AU355" i="16"/>
  <c r="AF355" i="16"/>
  <c r="BA355" i="16" s="1"/>
  <c r="AE355" i="16"/>
  <c r="AY355" i="16" s="1"/>
  <c r="AD355" i="16"/>
  <c r="AW355" i="16" s="1"/>
  <c r="AA355" i="16"/>
  <c r="AC355" i="16" s="1"/>
  <c r="V355" i="16"/>
  <c r="BD354" i="16"/>
  <c r="AU354" i="16"/>
  <c r="AF354" i="16"/>
  <c r="BA354" i="16" s="1"/>
  <c r="AE354" i="16"/>
  <c r="AY354" i="16" s="1"/>
  <c r="AD354" i="16"/>
  <c r="AW354" i="16" s="1"/>
  <c r="AA354" i="16"/>
  <c r="AC354" i="16" s="1"/>
  <c r="V354" i="16"/>
  <c r="BD353" i="16"/>
  <c r="AU353" i="16"/>
  <c r="AF353" i="16"/>
  <c r="BA353" i="16" s="1"/>
  <c r="AE353" i="16"/>
  <c r="AY353" i="16" s="1"/>
  <c r="AD353" i="16"/>
  <c r="AW353" i="16" s="1"/>
  <c r="AA353" i="16"/>
  <c r="AC353" i="16" s="1"/>
  <c r="V353" i="16"/>
  <c r="BD352" i="16"/>
  <c r="AU352" i="16"/>
  <c r="AF352" i="16"/>
  <c r="BA352" i="16" s="1"/>
  <c r="AE352" i="16"/>
  <c r="AY352" i="16" s="1"/>
  <c r="AD352" i="16"/>
  <c r="AW352" i="16" s="1"/>
  <c r="AA352" i="16"/>
  <c r="AC352" i="16" s="1"/>
  <c r="V352" i="16"/>
  <c r="BD351" i="16"/>
  <c r="AU351" i="16"/>
  <c r="AF351" i="16"/>
  <c r="BA351" i="16" s="1"/>
  <c r="AE351" i="16"/>
  <c r="AY351" i="16" s="1"/>
  <c r="AD351" i="16"/>
  <c r="AW351" i="16" s="1"/>
  <c r="AA351" i="16"/>
  <c r="AC351" i="16" s="1"/>
  <c r="V351" i="16"/>
  <c r="BD350" i="16"/>
  <c r="AU350" i="16"/>
  <c r="AF350" i="16"/>
  <c r="BA350" i="16" s="1"/>
  <c r="AE350" i="16"/>
  <c r="AY350" i="16" s="1"/>
  <c r="AD350" i="16"/>
  <c r="AW350" i="16" s="1"/>
  <c r="AA350" i="16"/>
  <c r="AC350" i="16" s="1"/>
  <c r="V350" i="16"/>
  <c r="BD349" i="16"/>
  <c r="AU349" i="16"/>
  <c r="AF349" i="16"/>
  <c r="BA349" i="16" s="1"/>
  <c r="AE349" i="16"/>
  <c r="AY349" i="16" s="1"/>
  <c r="AD349" i="16"/>
  <c r="AW349" i="16" s="1"/>
  <c r="AA349" i="16"/>
  <c r="AC349" i="16" s="1"/>
  <c r="V349" i="16"/>
  <c r="BD348" i="16"/>
  <c r="AU348" i="16"/>
  <c r="AF348" i="16"/>
  <c r="BA348" i="16" s="1"/>
  <c r="AE348" i="16"/>
  <c r="AY348" i="16" s="1"/>
  <c r="AD348" i="16"/>
  <c r="AW348" i="16" s="1"/>
  <c r="AA348" i="16"/>
  <c r="AC348" i="16" s="1"/>
  <c r="V348" i="16"/>
  <c r="BD347" i="16"/>
  <c r="AU347" i="16"/>
  <c r="AF347" i="16"/>
  <c r="BA347" i="16" s="1"/>
  <c r="AE347" i="16"/>
  <c r="AY347" i="16" s="1"/>
  <c r="AD347" i="16"/>
  <c r="AW347" i="16" s="1"/>
  <c r="AA347" i="16"/>
  <c r="AC347" i="16" s="1"/>
  <c r="V347" i="16"/>
  <c r="BD346" i="16"/>
  <c r="AU346" i="16"/>
  <c r="AF346" i="16"/>
  <c r="BA346" i="16" s="1"/>
  <c r="AE346" i="16"/>
  <c r="AY346" i="16" s="1"/>
  <c r="AD346" i="16"/>
  <c r="AW346" i="16" s="1"/>
  <c r="AA346" i="16"/>
  <c r="AC346" i="16" s="1"/>
  <c r="V346" i="16"/>
  <c r="BD345" i="16"/>
  <c r="AU345" i="16"/>
  <c r="AF345" i="16"/>
  <c r="BA345" i="16" s="1"/>
  <c r="AE345" i="16"/>
  <c r="AY345" i="16" s="1"/>
  <c r="AD345" i="16"/>
  <c r="AW345" i="16" s="1"/>
  <c r="AA345" i="16"/>
  <c r="AC345" i="16" s="1"/>
  <c r="V345" i="16"/>
  <c r="BD344" i="16"/>
  <c r="AU344" i="16"/>
  <c r="AF344" i="16"/>
  <c r="BA344" i="16" s="1"/>
  <c r="AE344" i="16"/>
  <c r="AY344" i="16" s="1"/>
  <c r="AD344" i="16"/>
  <c r="AW344" i="16" s="1"/>
  <c r="AA344" i="16"/>
  <c r="AC344" i="16" s="1"/>
  <c r="V344" i="16"/>
  <c r="BD343" i="16"/>
  <c r="AU343" i="16"/>
  <c r="AF343" i="16"/>
  <c r="BA343" i="16" s="1"/>
  <c r="AE343" i="16"/>
  <c r="AY343" i="16" s="1"/>
  <c r="AD343" i="16"/>
  <c r="AW343" i="16" s="1"/>
  <c r="AA343" i="16"/>
  <c r="AC343" i="16" s="1"/>
  <c r="V343" i="16"/>
  <c r="BD342" i="16"/>
  <c r="AU342" i="16"/>
  <c r="AF342" i="16"/>
  <c r="BA342" i="16" s="1"/>
  <c r="AE342" i="16"/>
  <c r="AY342" i="16" s="1"/>
  <c r="AD342" i="16"/>
  <c r="AW342" i="16" s="1"/>
  <c r="AA342" i="16"/>
  <c r="AC342" i="16" s="1"/>
  <c r="V342" i="16"/>
  <c r="BD341" i="16"/>
  <c r="AU341" i="16"/>
  <c r="AF341" i="16"/>
  <c r="BA341" i="16" s="1"/>
  <c r="AE341" i="16"/>
  <c r="AY341" i="16" s="1"/>
  <c r="AD341" i="16"/>
  <c r="AW341" i="16" s="1"/>
  <c r="AA341" i="16"/>
  <c r="AC341" i="16" s="1"/>
  <c r="V341" i="16"/>
  <c r="BD340" i="16"/>
  <c r="AU340" i="16"/>
  <c r="AF340" i="16"/>
  <c r="BA340" i="16" s="1"/>
  <c r="AE340" i="16"/>
  <c r="AY340" i="16" s="1"/>
  <c r="AD340" i="16"/>
  <c r="AW340" i="16" s="1"/>
  <c r="AA340" i="16"/>
  <c r="AC340" i="16" s="1"/>
  <c r="V340" i="16"/>
  <c r="BD339" i="16"/>
  <c r="AU339" i="16"/>
  <c r="AF339" i="16"/>
  <c r="BA339" i="16" s="1"/>
  <c r="AE339" i="16"/>
  <c r="AY339" i="16" s="1"/>
  <c r="AD339" i="16"/>
  <c r="AW339" i="16" s="1"/>
  <c r="AA339" i="16"/>
  <c r="AC339" i="16" s="1"/>
  <c r="V339" i="16"/>
  <c r="BD338" i="16"/>
  <c r="AU338" i="16"/>
  <c r="AF338" i="16"/>
  <c r="BA338" i="16" s="1"/>
  <c r="AE338" i="16"/>
  <c r="AY338" i="16" s="1"/>
  <c r="AD338" i="16"/>
  <c r="AW338" i="16" s="1"/>
  <c r="AA338" i="16"/>
  <c r="AC338" i="16" s="1"/>
  <c r="V338" i="16"/>
  <c r="BD337" i="16"/>
  <c r="AU337" i="16"/>
  <c r="AF337" i="16"/>
  <c r="BA337" i="16" s="1"/>
  <c r="AE337" i="16"/>
  <c r="AY337" i="16" s="1"/>
  <c r="AD337" i="16"/>
  <c r="AW337" i="16" s="1"/>
  <c r="AA337" i="16"/>
  <c r="AC337" i="16" s="1"/>
  <c r="V337" i="16"/>
  <c r="BD336" i="16"/>
  <c r="AU336" i="16"/>
  <c r="AF336" i="16"/>
  <c r="BA336" i="16" s="1"/>
  <c r="AE336" i="16"/>
  <c r="AY336" i="16" s="1"/>
  <c r="AD336" i="16"/>
  <c r="AW336" i="16" s="1"/>
  <c r="AA336" i="16"/>
  <c r="AC336" i="16" s="1"/>
  <c r="V336" i="16"/>
  <c r="BD335" i="16"/>
  <c r="AU335" i="16"/>
  <c r="AF335" i="16"/>
  <c r="BA335" i="16" s="1"/>
  <c r="AE335" i="16"/>
  <c r="AY335" i="16" s="1"/>
  <c r="AD335" i="16"/>
  <c r="AW335" i="16" s="1"/>
  <c r="AA335" i="16"/>
  <c r="AC335" i="16" s="1"/>
  <c r="V335" i="16"/>
  <c r="BD334" i="16"/>
  <c r="AU334" i="16"/>
  <c r="AF334" i="16"/>
  <c r="BA334" i="16" s="1"/>
  <c r="AE334" i="16"/>
  <c r="AY334" i="16" s="1"/>
  <c r="AD334" i="16"/>
  <c r="AW334" i="16" s="1"/>
  <c r="AA334" i="16"/>
  <c r="AC334" i="16" s="1"/>
  <c r="V334" i="16"/>
  <c r="BD333" i="16"/>
  <c r="AU333" i="16"/>
  <c r="AF333" i="16"/>
  <c r="BA333" i="16" s="1"/>
  <c r="AE333" i="16"/>
  <c r="AY333" i="16" s="1"/>
  <c r="AD333" i="16"/>
  <c r="AW333" i="16" s="1"/>
  <c r="AA333" i="16"/>
  <c r="AC333" i="16" s="1"/>
  <c r="V333" i="16"/>
  <c r="BD332" i="16"/>
  <c r="AU332" i="16"/>
  <c r="AF332" i="16"/>
  <c r="BA332" i="16" s="1"/>
  <c r="AE332" i="16"/>
  <c r="AY332" i="16" s="1"/>
  <c r="AD332" i="16"/>
  <c r="AW332" i="16" s="1"/>
  <c r="AA332" i="16"/>
  <c r="AC332" i="16" s="1"/>
  <c r="V332" i="16"/>
  <c r="BD331" i="16"/>
  <c r="AU331" i="16"/>
  <c r="AF331" i="16"/>
  <c r="BA331" i="16" s="1"/>
  <c r="AE331" i="16"/>
  <c r="AY331" i="16" s="1"/>
  <c r="AD331" i="16"/>
  <c r="AW331" i="16" s="1"/>
  <c r="AA331" i="16"/>
  <c r="AC331" i="16" s="1"/>
  <c r="V331" i="16"/>
  <c r="BD330" i="16"/>
  <c r="AU330" i="16"/>
  <c r="AF330" i="16"/>
  <c r="BA330" i="16" s="1"/>
  <c r="AE330" i="16"/>
  <c r="AY330" i="16" s="1"/>
  <c r="AD330" i="16"/>
  <c r="AW330" i="16" s="1"/>
  <c r="AA330" i="16"/>
  <c r="AC330" i="16" s="1"/>
  <c r="V330" i="16"/>
  <c r="BD329" i="16"/>
  <c r="AU329" i="16"/>
  <c r="AF329" i="16"/>
  <c r="BA329" i="16" s="1"/>
  <c r="AE329" i="16"/>
  <c r="AY329" i="16" s="1"/>
  <c r="AD329" i="16"/>
  <c r="AW329" i="16" s="1"/>
  <c r="AA329" i="16"/>
  <c r="AC329" i="16" s="1"/>
  <c r="V329" i="16"/>
  <c r="BD328" i="16"/>
  <c r="BG328" i="16" s="1"/>
  <c r="BM328" i="16" s="1"/>
  <c r="AU328" i="16"/>
  <c r="AF328" i="16"/>
  <c r="BA328" i="16" s="1"/>
  <c r="AE328" i="16"/>
  <c r="AY328" i="16" s="1"/>
  <c r="AD328" i="16"/>
  <c r="AW328" i="16" s="1"/>
  <c r="AA328" i="16"/>
  <c r="AC328" i="16" s="1"/>
  <c r="V328" i="16"/>
  <c r="BD327" i="16"/>
  <c r="BF327" i="16" s="1"/>
  <c r="BL327" i="16" s="1"/>
  <c r="AU327" i="16"/>
  <c r="AF327" i="16"/>
  <c r="BA327" i="16" s="1"/>
  <c r="AE327" i="16"/>
  <c r="AY327" i="16" s="1"/>
  <c r="AD327" i="16"/>
  <c r="AW327" i="16" s="1"/>
  <c r="AA327" i="16"/>
  <c r="AC327" i="16" s="1"/>
  <c r="V327" i="16"/>
  <c r="BD326" i="16"/>
  <c r="AU326" i="16"/>
  <c r="AF326" i="16"/>
  <c r="BA326" i="16" s="1"/>
  <c r="AE326" i="16"/>
  <c r="AY326" i="16" s="1"/>
  <c r="AD326" i="16"/>
  <c r="AW326" i="16" s="1"/>
  <c r="AA326" i="16"/>
  <c r="AC326" i="16" s="1"/>
  <c r="V326" i="16"/>
  <c r="BD325" i="16"/>
  <c r="AU325" i="16"/>
  <c r="AF325" i="16"/>
  <c r="BA325" i="16" s="1"/>
  <c r="AE325" i="16"/>
  <c r="AY325" i="16" s="1"/>
  <c r="AD325" i="16"/>
  <c r="AW325" i="16" s="1"/>
  <c r="AA325" i="16"/>
  <c r="AC325" i="16" s="1"/>
  <c r="V325" i="16"/>
  <c r="BD324" i="16"/>
  <c r="AU324" i="16"/>
  <c r="AF324" i="16"/>
  <c r="BA324" i="16" s="1"/>
  <c r="AE324" i="16"/>
  <c r="AY324" i="16" s="1"/>
  <c r="AD324" i="16"/>
  <c r="AW324" i="16" s="1"/>
  <c r="AA324" i="16"/>
  <c r="AC324" i="16" s="1"/>
  <c r="V324" i="16"/>
  <c r="BD323" i="16"/>
  <c r="AU323" i="16"/>
  <c r="AF323" i="16"/>
  <c r="BA323" i="16" s="1"/>
  <c r="AE323" i="16"/>
  <c r="AY323" i="16" s="1"/>
  <c r="AD323" i="16"/>
  <c r="AW323" i="16" s="1"/>
  <c r="AA323" i="16"/>
  <c r="AC323" i="16" s="1"/>
  <c r="V323" i="16"/>
  <c r="BD322" i="16"/>
  <c r="AU322" i="16"/>
  <c r="AF322" i="16"/>
  <c r="BA322" i="16" s="1"/>
  <c r="AE322" i="16"/>
  <c r="AY322" i="16" s="1"/>
  <c r="AD322" i="16"/>
  <c r="AW322" i="16" s="1"/>
  <c r="AA322" i="16"/>
  <c r="AC322" i="16" s="1"/>
  <c r="V322" i="16"/>
  <c r="BD321" i="16"/>
  <c r="BJ321" i="16" s="1"/>
  <c r="BP321" i="16" s="1"/>
  <c r="AU321" i="16"/>
  <c r="AF321" i="16"/>
  <c r="BA321" i="16" s="1"/>
  <c r="AE321" i="16"/>
  <c r="AY321" i="16" s="1"/>
  <c r="AD321" i="16"/>
  <c r="AW321" i="16" s="1"/>
  <c r="AA321" i="16"/>
  <c r="AC321" i="16" s="1"/>
  <c r="V321" i="16"/>
  <c r="BD320" i="16"/>
  <c r="BJ320" i="16" s="1"/>
  <c r="BP320" i="16" s="1"/>
  <c r="AU320" i="16"/>
  <c r="AF320" i="16"/>
  <c r="BA320" i="16" s="1"/>
  <c r="AE320" i="16"/>
  <c r="AY320" i="16" s="1"/>
  <c r="AD320" i="16"/>
  <c r="AW320" i="16" s="1"/>
  <c r="AA320" i="16"/>
  <c r="AC320" i="16" s="1"/>
  <c r="V320" i="16"/>
  <c r="BD319" i="16"/>
  <c r="AU319" i="16"/>
  <c r="AF319" i="16"/>
  <c r="BA319" i="16" s="1"/>
  <c r="AE319" i="16"/>
  <c r="AY319" i="16" s="1"/>
  <c r="AD319" i="16"/>
  <c r="AW319" i="16" s="1"/>
  <c r="AA319" i="16"/>
  <c r="AC319" i="16" s="1"/>
  <c r="V319" i="16"/>
  <c r="BD318" i="16"/>
  <c r="BJ318" i="16" s="1"/>
  <c r="BP318" i="16" s="1"/>
  <c r="AU318" i="16"/>
  <c r="AF318" i="16"/>
  <c r="BA318" i="16" s="1"/>
  <c r="AE318" i="16"/>
  <c r="AY318" i="16" s="1"/>
  <c r="AD318" i="16"/>
  <c r="AW318" i="16" s="1"/>
  <c r="AA318" i="16"/>
  <c r="AC318" i="16" s="1"/>
  <c r="V318" i="16"/>
  <c r="BD317" i="16"/>
  <c r="AU317" i="16"/>
  <c r="AF317" i="16"/>
  <c r="BA317" i="16" s="1"/>
  <c r="AE317" i="16"/>
  <c r="AY317" i="16" s="1"/>
  <c r="AD317" i="16"/>
  <c r="AW317" i="16" s="1"/>
  <c r="AA317" i="16"/>
  <c r="AC317" i="16" s="1"/>
  <c r="V317" i="16"/>
  <c r="BD316" i="16"/>
  <c r="AU316" i="16"/>
  <c r="AF316" i="16"/>
  <c r="BA316" i="16" s="1"/>
  <c r="AE316" i="16"/>
  <c r="AY316" i="16" s="1"/>
  <c r="AD316" i="16"/>
  <c r="AW316" i="16" s="1"/>
  <c r="AA316" i="16"/>
  <c r="AC316" i="16" s="1"/>
  <c r="V316" i="16"/>
  <c r="BD315" i="16"/>
  <c r="AU315" i="16"/>
  <c r="AF315" i="16"/>
  <c r="BA315" i="16" s="1"/>
  <c r="AE315" i="16"/>
  <c r="AY315" i="16" s="1"/>
  <c r="AD315" i="16"/>
  <c r="AW315" i="16" s="1"/>
  <c r="AA315" i="16"/>
  <c r="AC315" i="16" s="1"/>
  <c r="V315" i="16"/>
  <c r="BD314" i="16"/>
  <c r="AU314" i="16"/>
  <c r="AF314" i="16"/>
  <c r="BA314" i="16" s="1"/>
  <c r="AE314" i="16"/>
  <c r="AY314" i="16" s="1"/>
  <c r="AD314" i="16"/>
  <c r="AW314" i="16" s="1"/>
  <c r="AA314" i="16"/>
  <c r="AC314" i="16" s="1"/>
  <c r="V314" i="16"/>
  <c r="BD313" i="16"/>
  <c r="AU313" i="16"/>
  <c r="AF313" i="16"/>
  <c r="BA313" i="16" s="1"/>
  <c r="AE313" i="16"/>
  <c r="AY313" i="16" s="1"/>
  <c r="AD313" i="16"/>
  <c r="AW313" i="16" s="1"/>
  <c r="AA313" i="16"/>
  <c r="AC313" i="16" s="1"/>
  <c r="V313" i="16"/>
  <c r="BD312" i="16"/>
  <c r="AU312" i="16"/>
  <c r="AF312" i="16"/>
  <c r="BA312" i="16" s="1"/>
  <c r="AE312" i="16"/>
  <c r="AY312" i="16" s="1"/>
  <c r="AD312" i="16"/>
  <c r="AW312" i="16" s="1"/>
  <c r="AA312" i="16"/>
  <c r="AC312" i="16" s="1"/>
  <c r="V312" i="16"/>
  <c r="BD311" i="16"/>
  <c r="AU311" i="16"/>
  <c r="AF311" i="16"/>
  <c r="BA311" i="16" s="1"/>
  <c r="AE311" i="16"/>
  <c r="AY311" i="16" s="1"/>
  <c r="AD311" i="16"/>
  <c r="AW311" i="16" s="1"/>
  <c r="AA311" i="16"/>
  <c r="AC311" i="16" s="1"/>
  <c r="V311" i="16"/>
  <c r="BD310" i="16"/>
  <c r="AU310" i="16"/>
  <c r="AF310" i="16"/>
  <c r="BA310" i="16" s="1"/>
  <c r="AE310" i="16"/>
  <c r="AY310" i="16" s="1"/>
  <c r="AD310" i="16"/>
  <c r="AW310" i="16" s="1"/>
  <c r="AA310" i="16"/>
  <c r="AC310" i="16" s="1"/>
  <c r="V310" i="16"/>
  <c r="BD309" i="16"/>
  <c r="AU309" i="16"/>
  <c r="AF309" i="16"/>
  <c r="BA309" i="16" s="1"/>
  <c r="AE309" i="16"/>
  <c r="AY309" i="16" s="1"/>
  <c r="AD309" i="16"/>
  <c r="AW309" i="16" s="1"/>
  <c r="AA309" i="16"/>
  <c r="AC309" i="16" s="1"/>
  <c r="V309" i="16"/>
  <c r="BD308" i="16"/>
  <c r="AU308" i="16"/>
  <c r="AF308" i="16"/>
  <c r="BA308" i="16" s="1"/>
  <c r="AE308" i="16"/>
  <c r="AY308" i="16" s="1"/>
  <c r="AD308" i="16"/>
  <c r="AW308" i="16" s="1"/>
  <c r="AA308" i="16"/>
  <c r="AC308" i="16" s="1"/>
  <c r="V308" i="16"/>
  <c r="BD307" i="16"/>
  <c r="AU307" i="16"/>
  <c r="AF307" i="16"/>
  <c r="BA307" i="16" s="1"/>
  <c r="AE307" i="16"/>
  <c r="AY307" i="16" s="1"/>
  <c r="AD307" i="16"/>
  <c r="AW307" i="16" s="1"/>
  <c r="AA307" i="16"/>
  <c r="AC307" i="16" s="1"/>
  <c r="V307" i="16"/>
  <c r="BD306" i="16"/>
  <c r="AU306" i="16"/>
  <c r="AF306" i="16"/>
  <c r="BA306" i="16" s="1"/>
  <c r="AE306" i="16"/>
  <c r="AY306" i="16" s="1"/>
  <c r="AD306" i="16"/>
  <c r="AW306" i="16" s="1"/>
  <c r="AA306" i="16"/>
  <c r="AC306" i="16" s="1"/>
  <c r="V306" i="16"/>
  <c r="BD305" i="16"/>
  <c r="AU305" i="16"/>
  <c r="AF305" i="16"/>
  <c r="BA305" i="16" s="1"/>
  <c r="AE305" i="16"/>
  <c r="AY305" i="16" s="1"/>
  <c r="AD305" i="16"/>
  <c r="AW305" i="16" s="1"/>
  <c r="AA305" i="16"/>
  <c r="AC305" i="16" s="1"/>
  <c r="V305" i="16"/>
  <c r="BD304" i="16"/>
  <c r="AU304" i="16"/>
  <c r="AF304" i="16"/>
  <c r="BA304" i="16" s="1"/>
  <c r="AE304" i="16"/>
  <c r="AY304" i="16" s="1"/>
  <c r="AD304" i="16"/>
  <c r="AW304" i="16" s="1"/>
  <c r="AA304" i="16"/>
  <c r="AC304" i="16" s="1"/>
  <c r="V304" i="16"/>
  <c r="BD303" i="16"/>
  <c r="AU303" i="16"/>
  <c r="AF303" i="16"/>
  <c r="BA303" i="16" s="1"/>
  <c r="AE303" i="16"/>
  <c r="AY303" i="16" s="1"/>
  <c r="AD303" i="16"/>
  <c r="AW303" i="16" s="1"/>
  <c r="AA303" i="16"/>
  <c r="AC303" i="16" s="1"/>
  <c r="V303" i="16"/>
  <c r="BD302" i="16"/>
  <c r="AU302" i="16"/>
  <c r="AF302" i="16"/>
  <c r="BA302" i="16" s="1"/>
  <c r="AE302" i="16"/>
  <c r="AY302" i="16" s="1"/>
  <c r="AD302" i="16"/>
  <c r="AW302" i="16" s="1"/>
  <c r="AA302" i="16"/>
  <c r="AC302" i="16" s="1"/>
  <c r="V302" i="16"/>
  <c r="BD301" i="16"/>
  <c r="AU301" i="16"/>
  <c r="AF301" i="16"/>
  <c r="BA301" i="16" s="1"/>
  <c r="AE301" i="16"/>
  <c r="AY301" i="16" s="1"/>
  <c r="AD301" i="16"/>
  <c r="AW301" i="16" s="1"/>
  <c r="AA301" i="16"/>
  <c r="AC301" i="16" s="1"/>
  <c r="V301" i="16"/>
  <c r="BD300" i="16"/>
  <c r="BI300" i="16" s="1"/>
  <c r="BO300" i="16" s="1"/>
  <c r="AU300" i="16"/>
  <c r="AF300" i="16"/>
  <c r="BA300" i="16" s="1"/>
  <c r="AE300" i="16"/>
  <c r="AY300" i="16" s="1"/>
  <c r="AD300" i="16"/>
  <c r="AW300" i="16" s="1"/>
  <c r="AA300" i="16"/>
  <c r="AC300" i="16" s="1"/>
  <c r="V300" i="16"/>
  <c r="BD299" i="16"/>
  <c r="AU299" i="16"/>
  <c r="AF299" i="16"/>
  <c r="BA299" i="16" s="1"/>
  <c r="AE299" i="16"/>
  <c r="AY299" i="16" s="1"/>
  <c r="AD299" i="16"/>
  <c r="AW299" i="16" s="1"/>
  <c r="AA299" i="16"/>
  <c r="AC299" i="16" s="1"/>
  <c r="V299" i="16"/>
  <c r="BD298" i="16"/>
  <c r="AU298" i="16"/>
  <c r="AF298" i="16"/>
  <c r="BA298" i="16" s="1"/>
  <c r="AE298" i="16"/>
  <c r="AY298" i="16" s="1"/>
  <c r="AD298" i="16"/>
  <c r="AW298" i="16" s="1"/>
  <c r="AA298" i="16"/>
  <c r="AC298" i="16" s="1"/>
  <c r="V298" i="16"/>
  <c r="BD297" i="16"/>
  <c r="BG297" i="16" s="1"/>
  <c r="BM297" i="16" s="1"/>
  <c r="AU297" i="16"/>
  <c r="AF297" i="16"/>
  <c r="BA297" i="16" s="1"/>
  <c r="AE297" i="16"/>
  <c r="AY297" i="16" s="1"/>
  <c r="AD297" i="16"/>
  <c r="AW297" i="16" s="1"/>
  <c r="AA297" i="16"/>
  <c r="AC297" i="16" s="1"/>
  <c r="V297" i="16"/>
  <c r="BD296" i="16"/>
  <c r="BI296" i="16" s="1"/>
  <c r="BO296" i="16" s="1"/>
  <c r="AU296" i="16"/>
  <c r="AF296" i="16"/>
  <c r="BA296" i="16" s="1"/>
  <c r="AE296" i="16"/>
  <c r="AY296" i="16" s="1"/>
  <c r="AD296" i="16"/>
  <c r="AW296" i="16" s="1"/>
  <c r="AA296" i="16"/>
  <c r="AC296" i="16" s="1"/>
  <c r="V296" i="16"/>
  <c r="BD295" i="16"/>
  <c r="AU295" i="16"/>
  <c r="AF295" i="16"/>
  <c r="BA295" i="16" s="1"/>
  <c r="AE295" i="16"/>
  <c r="AY295" i="16" s="1"/>
  <c r="AD295" i="16"/>
  <c r="AW295" i="16" s="1"/>
  <c r="AA295" i="16"/>
  <c r="AC295" i="16" s="1"/>
  <c r="V295" i="16"/>
  <c r="BD294" i="16"/>
  <c r="AU294" i="16"/>
  <c r="AF294" i="16"/>
  <c r="BA294" i="16" s="1"/>
  <c r="AE294" i="16"/>
  <c r="AY294" i="16" s="1"/>
  <c r="AD294" i="16"/>
  <c r="AW294" i="16" s="1"/>
  <c r="AA294" i="16"/>
  <c r="AC294" i="16" s="1"/>
  <c r="V294" i="16"/>
  <c r="BD293" i="16"/>
  <c r="AU293" i="16"/>
  <c r="AF293" i="16"/>
  <c r="BA293" i="16" s="1"/>
  <c r="AE293" i="16"/>
  <c r="AY293" i="16" s="1"/>
  <c r="AD293" i="16"/>
  <c r="AW293" i="16" s="1"/>
  <c r="AA293" i="16"/>
  <c r="AC293" i="16" s="1"/>
  <c r="V293" i="16"/>
  <c r="BD292" i="16"/>
  <c r="BH292" i="16" s="1"/>
  <c r="BN292" i="16" s="1"/>
  <c r="AU292" i="16"/>
  <c r="AF292" i="16"/>
  <c r="BA292" i="16" s="1"/>
  <c r="AE292" i="16"/>
  <c r="AY292" i="16" s="1"/>
  <c r="AD292" i="16"/>
  <c r="AW292" i="16" s="1"/>
  <c r="AA292" i="16"/>
  <c r="AC292" i="16" s="1"/>
  <c r="V292" i="16"/>
  <c r="BD291" i="16"/>
  <c r="AU291" i="16"/>
  <c r="AF291" i="16"/>
  <c r="BA291" i="16" s="1"/>
  <c r="AE291" i="16"/>
  <c r="AY291" i="16" s="1"/>
  <c r="AD291" i="16"/>
  <c r="AW291" i="16" s="1"/>
  <c r="AA291" i="16"/>
  <c r="AC291" i="16" s="1"/>
  <c r="V291" i="16"/>
  <c r="BD290" i="16"/>
  <c r="BH290" i="16" s="1"/>
  <c r="BN290" i="16" s="1"/>
  <c r="AU290" i="16"/>
  <c r="AF290" i="16"/>
  <c r="BA290" i="16" s="1"/>
  <c r="AE290" i="16"/>
  <c r="AY290" i="16" s="1"/>
  <c r="AD290" i="16"/>
  <c r="AW290" i="16" s="1"/>
  <c r="AA290" i="16"/>
  <c r="AC290" i="16" s="1"/>
  <c r="V290" i="16"/>
  <c r="BD289" i="16"/>
  <c r="AU289" i="16"/>
  <c r="AF289" i="16"/>
  <c r="BA289" i="16" s="1"/>
  <c r="AE289" i="16"/>
  <c r="AY289" i="16" s="1"/>
  <c r="AD289" i="16"/>
  <c r="AW289" i="16" s="1"/>
  <c r="AA289" i="16"/>
  <c r="AC289" i="16" s="1"/>
  <c r="V289" i="16"/>
  <c r="BD288" i="16"/>
  <c r="BH288" i="16" s="1"/>
  <c r="BN288" i="16" s="1"/>
  <c r="AU288" i="16"/>
  <c r="AF288" i="16"/>
  <c r="BA288" i="16" s="1"/>
  <c r="AE288" i="16"/>
  <c r="AY288" i="16" s="1"/>
  <c r="AD288" i="16"/>
  <c r="AW288" i="16" s="1"/>
  <c r="AA288" i="16"/>
  <c r="AC288" i="16" s="1"/>
  <c r="V288" i="16"/>
  <c r="BD287" i="16"/>
  <c r="BJ287" i="16" s="1"/>
  <c r="BP287" i="16" s="1"/>
  <c r="AU287" i="16"/>
  <c r="AF287" i="16"/>
  <c r="BA287" i="16" s="1"/>
  <c r="AE287" i="16"/>
  <c r="AY287" i="16" s="1"/>
  <c r="AD287" i="16"/>
  <c r="AW287" i="16" s="1"/>
  <c r="AA287" i="16"/>
  <c r="AC287" i="16" s="1"/>
  <c r="V287" i="16"/>
  <c r="BD286" i="16"/>
  <c r="AU286" i="16"/>
  <c r="AF286" i="16"/>
  <c r="BA286" i="16" s="1"/>
  <c r="AE286" i="16"/>
  <c r="AY286" i="16" s="1"/>
  <c r="AD286" i="16"/>
  <c r="AW286" i="16" s="1"/>
  <c r="AA286" i="16"/>
  <c r="AC286" i="16" s="1"/>
  <c r="V286" i="16"/>
  <c r="BD285" i="16"/>
  <c r="AU285" i="16"/>
  <c r="AF285" i="16"/>
  <c r="BA285" i="16" s="1"/>
  <c r="AE285" i="16"/>
  <c r="AY285" i="16" s="1"/>
  <c r="AD285" i="16"/>
  <c r="AW285" i="16" s="1"/>
  <c r="AA285" i="16"/>
  <c r="AC285" i="16" s="1"/>
  <c r="V285" i="16"/>
  <c r="BD284" i="16"/>
  <c r="AU284" i="16"/>
  <c r="AF284" i="16"/>
  <c r="BA284" i="16" s="1"/>
  <c r="AE284" i="16"/>
  <c r="AY284" i="16" s="1"/>
  <c r="AD284" i="16"/>
  <c r="AW284" i="16" s="1"/>
  <c r="AA284" i="16"/>
  <c r="AC284" i="16" s="1"/>
  <c r="V284" i="16"/>
  <c r="BD283" i="16"/>
  <c r="BI283" i="16" s="1"/>
  <c r="BO283" i="16" s="1"/>
  <c r="AU283" i="16"/>
  <c r="AF283" i="16"/>
  <c r="BA283" i="16" s="1"/>
  <c r="AE283" i="16"/>
  <c r="AY283" i="16" s="1"/>
  <c r="AD283" i="16"/>
  <c r="AW283" i="16" s="1"/>
  <c r="AA283" i="16"/>
  <c r="AC283" i="16" s="1"/>
  <c r="V283" i="16"/>
  <c r="BD282" i="16"/>
  <c r="AU282" i="16"/>
  <c r="AF282" i="16"/>
  <c r="BA282" i="16" s="1"/>
  <c r="AE282" i="16"/>
  <c r="AY282" i="16" s="1"/>
  <c r="AD282" i="16"/>
  <c r="AW282" i="16" s="1"/>
  <c r="AA282" i="16"/>
  <c r="AC282" i="16" s="1"/>
  <c r="V282" i="16"/>
  <c r="BD281" i="16"/>
  <c r="BG281" i="16" s="1"/>
  <c r="BM281" i="16" s="1"/>
  <c r="AU281" i="16"/>
  <c r="AF281" i="16"/>
  <c r="BA281" i="16" s="1"/>
  <c r="AE281" i="16"/>
  <c r="AY281" i="16" s="1"/>
  <c r="AD281" i="16"/>
  <c r="AW281" i="16" s="1"/>
  <c r="AA281" i="16"/>
  <c r="AC281" i="16" s="1"/>
  <c r="V281" i="16"/>
  <c r="BD280" i="16"/>
  <c r="BH280" i="16" s="1"/>
  <c r="BN280" i="16" s="1"/>
  <c r="AU280" i="16"/>
  <c r="AF280" i="16"/>
  <c r="BA280" i="16" s="1"/>
  <c r="AE280" i="16"/>
  <c r="AY280" i="16" s="1"/>
  <c r="AD280" i="16"/>
  <c r="AW280" i="16" s="1"/>
  <c r="AA280" i="16"/>
  <c r="AC280" i="16" s="1"/>
  <c r="V280" i="16"/>
  <c r="BD279" i="16"/>
  <c r="AU279" i="16"/>
  <c r="AF279" i="16"/>
  <c r="BA279" i="16" s="1"/>
  <c r="AE279" i="16"/>
  <c r="AY279" i="16" s="1"/>
  <c r="AD279" i="16"/>
  <c r="AW279" i="16" s="1"/>
  <c r="AA279" i="16"/>
  <c r="AC279" i="16" s="1"/>
  <c r="V279" i="16"/>
  <c r="BD278" i="16"/>
  <c r="BG278" i="16" s="1"/>
  <c r="BM278" i="16" s="1"/>
  <c r="AU278" i="16"/>
  <c r="AF278" i="16"/>
  <c r="BA278" i="16" s="1"/>
  <c r="AE278" i="16"/>
  <c r="AY278" i="16" s="1"/>
  <c r="AD278" i="16"/>
  <c r="AW278" i="16" s="1"/>
  <c r="AA278" i="16"/>
  <c r="AC278" i="16" s="1"/>
  <c r="V278" i="16"/>
  <c r="BD277" i="16"/>
  <c r="AU277" i="16"/>
  <c r="AF277" i="16"/>
  <c r="BA277" i="16" s="1"/>
  <c r="AE277" i="16"/>
  <c r="AY277" i="16" s="1"/>
  <c r="AD277" i="16"/>
  <c r="AW277" i="16" s="1"/>
  <c r="AA277" i="16"/>
  <c r="AC277" i="16" s="1"/>
  <c r="V277" i="16"/>
  <c r="BD276" i="16"/>
  <c r="AU276" i="16"/>
  <c r="AF276" i="16"/>
  <c r="BA276" i="16" s="1"/>
  <c r="AE276" i="16"/>
  <c r="AY276" i="16" s="1"/>
  <c r="AD276" i="16"/>
  <c r="AW276" i="16" s="1"/>
  <c r="AA276" i="16"/>
  <c r="AC276" i="16" s="1"/>
  <c r="V276" i="16"/>
  <c r="BD275" i="16"/>
  <c r="AU275" i="16"/>
  <c r="AF275" i="16"/>
  <c r="BA275" i="16" s="1"/>
  <c r="AE275" i="16"/>
  <c r="AY275" i="16" s="1"/>
  <c r="AD275" i="16"/>
  <c r="AW275" i="16" s="1"/>
  <c r="AA275" i="16"/>
  <c r="AC275" i="16" s="1"/>
  <c r="V275" i="16"/>
  <c r="BD274" i="16"/>
  <c r="AU274" i="16"/>
  <c r="AF274" i="16"/>
  <c r="BA274" i="16" s="1"/>
  <c r="AE274" i="16"/>
  <c r="AY274" i="16" s="1"/>
  <c r="AD274" i="16"/>
  <c r="AW274" i="16" s="1"/>
  <c r="AA274" i="16"/>
  <c r="AC274" i="16" s="1"/>
  <c r="V274" i="16"/>
  <c r="BD273" i="16"/>
  <c r="AU273" i="16"/>
  <c r="AF273" i="16"/>
  <c r="BA273" i="16" s="1"/>
  <c r="AE273" i="16"/>
  <c r="AY273" i="16" s="1"/>
  <c r="AD273" i="16"/>
  <c r="AW273" i="16" s="1"/>
  <c r="AA273" i="16"/>
  <c r="AC273" i="16" s="1"/>
  <c r="V273" i="16"/>
  <c r="BD272" i="16"/>
  <c r="AU272" i="16"/>
  <c r="AF272" i="16"/>
  <c r="BA272" i="16" s="1"/>
  <c r="AE272" i="16"/>
  <c r="AY272" i="16" s="1"/>
  <c r="AD272" i="16"/>
  <c r="AW272" i="16" s="1"/>
  <c r="AA272" i="16"/>
  <c r="AC272" i="16" s="1"/>
  <c r="V272" i="16"/>
  <c r="BD271" i="16"/>
  <c r="AU271" i="16"/>
  <c r="AF271" i="16"/>
  <c r="BA271" i="16" s="1"/>
  <c r="AE271" i="16"/>
  <c r="AY271" i="16" s="1"/>
  <c r="AD271" i="16"/>
  <c r="AW271" i="16" s="1"/>
  <c r="AA271" i="16"/>
  <c r="AC271" i="16" s="1"/>
  <c r="V271" i="16"/>
  <c r="BD270" i="16"/>
  <c r="AU270" i="16"/>
  <c r="AF270" i="16"/>
  <c r="BA270" i="16" s="1"/>
  <c r="AE270" i="16"/>
  <c r="AY270" i="16" s="1"/>
  <c r="AD270" i="16"/>
  <c r="AW270" i="16" s="1"/>
  <c r="AA270" i="16"/>
  <c r="AC270" i="16" s="1"/>
  <c r="V270" i="16"/>
  <c r="BD269" i="16"/>
  <c r="AU269" i="16"/>
  <c r="AF269" i="16"/>
  <c r="BA269" i="16" s="1"/>
  <c r="AE269" i="16"/>
  <c r="AY269" i="16" s="1"/>
  <c r="AD269" i="16"/>
  <c r="AW269" i="16" s="1"/>
  <c r="AA269" i="16"/>
  <c r="AC269" i="16" s="1"/>
  <c r="V269" i="16"/>
  <c r="BD268" i="16"/>
  <c r="AU268" i="16"/>
  <c r="AF268" i="16"/>
  <c r="BA268" i="16" s="1"/>
  <c r="AE268" i="16"/>
  <c r="AY268" i="16" s="1"/>
  <c r="AD268" i="16"/>
  <c r="AW268" i="16" s="1"/>
  <c r="AA268" i="16"/>
  <c r="AC268" i="16" s="1"/>
  <c r="V268" i="16"/>
  <c r="BD267" i="16"/>
  <c r="BF267" i="16" s="1"/>
  <c r="BL267" i="16" s="1"/>
  <c r="AU267" i="16"/>
  <c r="AF267" i="16"/>
  <c r="BA267" i="16" s="1"/>
  <c r="AE267" i="16"/>
  <c r="AY267" i="16" s="1"/>
  <c r="AD267" i="16"/>
  <c r="AW267" i="16" s="1"/>
  <c r="AA267" i="16"/>
  <c r="AC267" i="16" s="1"/>
  <c r="V267" i="16"/>
  <c r="BD266" i="16"/>
  <c r="AU266" i="16"/>
  <c r="AF266" i="16"/>
  <c r="BA266" i="16" s="1"/>
  <c r="AE266" i="16"/>
  <c r="AY266" i="16" s="1"/>
  <c r="AD266" i="16"/>
  <c r="AW266" i="16" s="1"/>
  <c r="AA266" i="16"/>
  <c r="AC266" i="16" s="1"/>
  <c r="V266" i="16"/>
  <c r="BD265" i="16"/>
  <c r="AU265" i="16"/>
  <c r="AF265" i="16"/>
  <c r="BA265" i="16" s="1"/>
  <c r="AE265" i="16"/>
  <c r="AY265" i="16" s="1"/>
  <c r="AD265" i="16"/>
  <c r="AW265" i="16" s="1"/>
  <c r="AA265" i="16"/>
  <c r="AC265" i="16" s="1"/>
  <c r="V265" i="16"/>
  <c r="BD264" i="16"/>
  <c r="AU264" i="16"/>
  <c r="AF264" i="16"/>
  <c r="BA264" i="16" s="1"/>
  <c r="AE264" i="16"/>
  <c r="AY264" i="16" s="1"/>
  <c r="AD264" i="16"/>
  <c r="AW264" i="16" s="1"/>
  <c r="AA264" i="16"/>
  <c r="AC264" i="16" s="1"/>
  <c r="V264" i="16"/>
  <c r="BD263" i="16"/>
  <c r="AU263" i="16"/>
  <c r="AF263" i="16"/>
  <c r="BA263" i="16" s="1"/>
  <c r="AE263" i="16"/>
  <c r="AY263" i="16" s="1"/>
  <c r="AD263" i="16"/>
  <c r="AW263" i="16" s="1"/>
  <c r="AA263" i="16"/>
  <c r="AC263" i="16" s="1"/>
  <c r="V263" i="16"/>
  <c r="BD262" i="16"/>
  <c r="AU262" i="16"/>
  <c r="AF262" i="16"/>
  <c r="BA262" i="16" s="1"/>
  <c r="AE262" i="16"/>
  <c r="AY262" i="16" s="1"/>
  <c r="AD262" i="16"/>
  <c r="AW262" i="16" s="1"/>
  <c r="AA262" i="16"/>
  <c r="AC262" i="16" s="1"/>
  <c r="V262" i="16"/>
  <c r="BD261" i="16"/>
  <c r="AU261" i="16"/>
  <c r="AF261" i="16"/>
  <c r="BA261" i="16" s="1"/>
  <c r="AE261" i="16"/>
  <c r="AY261" i="16" s="1"/>
  <c r="AD261" i="16"/>
  <c r="AW261" i="16" s="1"/>
  <c r="AA261" i="16"/>
  <c r="AC261" i="16" s="1"/>
  <c r="V261" i="16"/>
  <c r="BD260" i="16"/>
  <c r="AU260" i="16"/>
  <c r="AF260" i="16"/>
  <c r="BA260" i="16" s="1"/>
  <c r="AE260" i="16"/>
  <c r="AY260" i="16" s="1"/>
  <c r="AD260" i="16"/>
  <c r="AW260" i="16" s="1"/>
  <c r="AA260" i="16"/>
  <c r="AC260" i="16" s="1"/>
  <c r="V260" i="16"/>
  <c r="BD259" i="16"/>
  <c r="AU259" i="16"/>
  <c r="AF259" i="16"/>
  <c r="BA259" i="16" s="1"/>
  <c r="AE259" i="16"/>
  <c r="AY259" i="16" s="1"/>
  <c r="AD259" i="16"/>
  <c r="AW259" i="16" s="1"/>
  <c r="AA259" i="16"/>
  <c r="AC259" i="16" s="1"/>
  <c r="V259" i="16"/>
  <c r="BD258" i="16"/>
  <c r="AU258" i="16"/>
  <c r="AF258" i="16"/>
  <c r="BA258" i="16" s="1"/>
  <c r="AE258" i="16"/>
  <c r="AY258" i="16" s="1"/>
  <c r="AD258" i="16"/>
  <c r="AW258" i="16" s="1"/>
  <c r="AA258" i="16"/>
  <c r="AC258" i="16" s="1"/>
  <c r="V258" i="16"/>
  <c r="BD257" i="16"/>
  <c r="AU257" i="16"/>
  <c r="AF257" i="16"/>
  <c r="BA257" i="16" s="1"/>
  <c r="AE257" i="16"/>
  <c r="AY257" i="16" s="1"/>
  <c r="AD257" i="16"/>
  <c r="AW257" i="16" s="1"/>
  <c r="AA257" i="16"/>
  <c r="AC257" i="16" s="1"/>
  <c r="V257" i="16"/>
  <c r="BD256" i="16"/>
  <c r="AU256" i="16"/>
  <c r="AF256" i="16"/>
  <c r="BA256" i="16" s="1"/>
  <c r="AE256" i="16"/>
  <c r="AY256" i="16" s="1"/>
  <c r="AD256" i="16"/>
  <c r="AW256" i="16" s="1"/>
  <c r="AA256" i="16"/>
  <c r="AC256" i="16" s="1"/>
  <c r="V256" i="16"/>
  <c r="BD255" i="16"/>
  <c r="AU255" i="16"/>
  <c r="AF255" i="16"/>
  <c r="BA255" i="16" s="1"/>
  <c r="AE255" i="16"/>
  <c r="AY255" i="16" s="1"/>
  <c r="AD255" i="16"/>
  <c r="AW255" i="16" s="1"/>
  <c r="AA255" i="16"/>
  <c r="AC255" i="16" s="1"/>
  <c r="V255" i="16"/>
  <c r="BD254" i="16"/>
  <c r="AU254" i="16"/>
  <c r="AF254" i="16"/>
  <c r="BA254" i="16" s="1"/>
  <c r="AE254" i="16"/>
  <c r="AY254" i="16" s="1"/>
  <c r="AD254" i="16"/>
  <c r="AW254" i="16" s="1"/>
  <c r="AA254" i="16"/>
  <c r="AC254" i="16" s="1"/>
  <c r="V254" i="16"/>
  <c r="BD253" i="16"/>
  <c r="AU253" i="16"/>
  <c r="AF253" i="16"/>
  <c r="BA253" i="16" s="1"/>
  <c r="AE253" i="16"/>
  <c r="AY253" i="16" s="1"/>
  <c r="AD253" i="16"/>
  <c r="AW253" i="16" s="1"/>
  <c r="AA253" i="16"/>
  <c r="AC253" i="16" s="1"/>
  <c r="V253" i="16"/>
  <c r="BD252" i="16"/>
  <c r="AU252" i="16"/>
  <c r="AF252" i="16"/>
  <c r="BA252" i="16" s="1"/>
  <c r="AE252" i="16"/>
  <c r="AY252" i="16" s="1"/>
  <c r="AD252" i="16"/>
  <c r="AW252" i="16" s="1"/>
  <c r="AA252" i="16"/>
  <c r="AC252" i="16" s="1"/>
  <c r="V252" i="16"/>
  <c r="BD251" i="16"/>
  <c r="AU251" i="16"/>
  <c r="AF251" i="16"/>
  <c r="BA251" i="16" s="1"/>
  <c r="AE251" i="16"/>
  <c r="AY251" i="16" s="1"/>
  <c r="AD251" i="16"/>
  <c r="AW251" i="16" s="1"/>
  <c r="AA251" i="16"/>
  <c r="AC251" i="16" s="1"/>
  <c r="V251" i="16"/>
  <c r="BD250" i="16"/>
  <c r="AU250" i="16"/>
  <c r="AF250" i="16"/>
  <c r="BA250" i="16" s="1"/>
  <c r="AE250" i="16"/>
  <c r="AY250" i="16" s="1"/>
  <c r="AD250" i="16"/>
  <c r="AW250" i="16" s="1"/>
  <c r="AA250" i="16"/>
  <c r="AC250" i="16" s="1"/>
  <c r="V250" i="16"/>
  <c r="BD249" i="16"/>
  <c r="AU249" i="16"/>
  <c r="AF249" i="16"/>
  <c r="BA249" i="16" s="1"/>
  <c r="AE249" i="16"/>
  <c r="AY249" i="16" s="1"/>
  <c r="AD249" i="16"/>
  <c r="AW249" i="16" s="1"/>
  <c r="AA249" i="16"/>
  <c r="AC249" i="16" s="1"/>
  <c r="V249" i="16"/>
  <c r="BD248" i="16"/>
  <c r="AU248" i="16"/>
  <c r="AF248" i="16"/>
  <c r="BA248" i="16" s="1"/>
  <c r="AE248" i="16"/>
  <c r="AY248" i="16" s="1"/>
  <c r="AD248" i="16"/>
  <c r="AW248" i="16" s="1"/>
  <c r="AA248" i="16"/>
  <c r="AC248" i="16" s="1"/>
  <c r="V248" i="16"/>
  <c r="BD247" i="16"/>
  <c r="AU247" i="16"/>
  <c r="AF247" i="16"/>
  <c r="BA247" i="16" s="1"/>
  <c r="AE247" i="16"/>
  <c r="AY247" i="16" s="1"/>
  <c r="AD247" i="16"/>
  <c r="AW247" i="16" s="1"/>
  <c r="AA247" i="16"/>
  <c r="AC247" i="16" s="1"/>
  <c r="V247" i="16"/>
  <c r="BD246" i="16"/>
  <c r="AU246" i="16"/>
  <c r="AF246" i="16"/>
  <c r="BA246" i="16" s="1"/>
  <c r="AE246" i="16"/>
  <c r="AY246" i="16" s="1"/>
  <c r="AD246" i="16"/>
  <c r="AW246" i="16" s="1"/>
  <c r="AA246" i="16"/>
  <c r="AC246" i="16" s="1"/>
  <c r="V246" i="16"/>
  <c r="BD245" i="16"/>
  <c r="AU245" i="16"/>
  <c r="AF245" i="16"/>
  <c r="BA245" i="16" s="1"/>
  <c r="AE245" i="16"/>
  <c r="AY245" i="16" s="1"/>
  <c r="AD245" i="16"/>
  <c r="AW245" i="16" s="1"/>
  <c r="AA245" i="16"/>
  <c r="AC245" i="16" s="1"/>
  <c r="V245" i="16"/>
  <c r="BD244" i="16"/>
  <c r="AU244" i="16"/>
  <c r="AF244" i="16"/>
  <c r="BA244" i="16" s="1"/>
  <c r="AE244" i="16"/>
  <c r="AY244" i="16" s="1"/>
  <c r="AD244" i="16"/>
  <c r="AW244" i="16" s="1"/>
  <c r="AA244" i="16"/>
  <c r="AC244" i="16" s="1"/>
  <c r="V244" i="16"/>
  <c r="BD243" i="16"/>
  <c r="AU243" i="16"/>
  <c r="AF243" i="16"/>
  <c r="BA243" i="16" s="1"/>
  <c r="AE243" i="16"/>
  <c r="AY243" i="16" s="1"/>
  <c r="AD243" i="16"/>
  <c r="AW243" i="16" s="1"/>
  <c r="AA243" i="16"/>
  <c r="AC243" i="16" s="1"/>
  <c r="V243" i="16"/>
  <c r="BD242" i="16"/>
  <c r="AU242" i="16"/>
  <c r="AF242" i="16"/>
  <c r="BA242" i="16" s="1"/>
  <c r="AE242" i="16"/>
  <c r="AY242" i="16" s="1"/>
  <c r="AD242" i="16"/>
  <c r="AW242" i="16" s="1"/>
  <c r="AA242" i="16"/>
  <c r="AC242" i="16" s="1"/>
  <c r="V242" i="16"/>
  <c r="BD241" i="16"/>
  <c r="AU241" i="16"/>
  <c r="AF241" i="16"/>
  <c r="BA241" i="16" s="1"/>
  <c r="AE241" i="16"/>
  <c r="AY241" i="16" s="1"/>
  <c r="AD241" i="16"/>
  <c r="AW241" i="16" s="1"/>
  <c r="AA241" i="16"/>
  <c r="AC241" i="16" s="1"/>
  <c r="V241" i="16"/>
  <c r="BD240" i="16"/>
  <c r="AU240" i="16"/>
  <c r="AF240" i="16"/>
  <c r="BA240" i="16" s="1"/>
  <c r="AE240" i="16"/>
  <c r="AY240" i="16" s="1"/>
  <c r="AD240" i="16"/>
  <c r="AW240" i="16" s="1"/>
  <c r="AA240" i="16"/>
  <c r="AC240" i="16" s="1"/>
  <c r="V240" i="16"/>
  <c r="BD239" i="16"/>
  <c r="AU239" i="16"/>
  <c r="AF239" i="16"/>
  <c r="BA239" i="16" s="1"/>
  <c r="AE239" i="16"/>
  <c r="AY239" i="16" s="1"/>
  <c r="AD239" i="16"/>
  <c r="AW239" i="16" s="1"/>
  <c r="AA239" i="16"/>
  <c r="AC239" i="16" s="1"/>
  <c r="V239" i="16"/>
  <c r="BD238" i="16"/>
  <c r="AU238" i="16"/>
  <c r="AF238" i="16"/>
  <c r="BA238" i="16" s="1"/>
  <c r="AE238" i="16"/>
  <c r="AY238" i="16" s="1"/>
  <c r="AD238" i="16"/>
  <c r="AW238" i="16" s="1"/>
  <c r="AA238" i="16"/>
  <c r="AC238" i="16" s="1"/>
  <c r="V238" i="16"/>
  <c r="BD237" i="16"/>
  <c r="AU237" i="16"/>
  <c r="AF237" i="16"/>
  <c r="BA237" i="16" s="1"/>
  <c r="AE237" i="16"/>
  <c r="AY237" i="16" s="1"/>
  <c r="AD237" i="16"/>
  <c r="AW237" i="16" s="1"/>
  <c r="AA237" i="16"/>
  <c r="AC237" i="16" s="1"/>
  <c r="V237" i="16"/>
  <c r="BD236" i="16"/>
  <c r="AU236" i="16"/>
  <c r="AF236" i="16"/>
  <c r="BA236" i="16" s="1"/>
  <c r="AE236" i="16"/>
  <c r="AY236" i="16" s="1"/>
  <c r="AD236" i="16"/>
  <c r="AW236" i="16" s="1"/>
  <c r="AA236" i="16"/>
  <c r="AC236" i="16" s="1"/>
  <c r="V236" i="16"/>
  <c r="BD235" i="16"/>
  <c r="AU235" i="16"/>
  <c r="AF235" i="16"/>
  <c r="BA235" i="16" s="1"/>
  <c r="AE235" i="16"/>
  <c r="AY235" i="16" s="1"/>
  <c r="AD235" i="16"/>
  <c r="AW235" i="16" s="1"/>
  <c r="AA235" i="16"/>
  <c r="AC235" i="16" s="1"/>
  <c r="V235" i="16"/>
  <c r="BD234" i="16"/>
  <c r="AU234" i="16"/>
  <c r="AF234" i="16"/>
  <c r="BA234" i="16" s="1"/>
  <c r="AE234" i="16"/>
  <c r="AY234" i="16" s="1"/>
  <c r="AD234" i="16"/>
  <c r="AW234" i="16" s="1"/>
  <c r="AA234" i="16"/>
  <c r="AC234" i="16" s="1"/>
  <c r="V234" i="16"/>
  <c r="BD233" i="16"/>
  <c r="AU233" i="16"/>
  <c r="AF233" i="16"/>
  <c r="BA233" i="16" s="1"/>
  <c r="AE233" i="16"/>
  <c r="AY233" i="16" s="1"/>
  <c r="AD233" i="16"/>
  <c r="AW233" i="16" s="1"/>
  <c r="AA233" i="16"/>
  <c r="AC233" i="16" s="1"/>
  <c r="V233" i="16"/>
  <c r="BD232" i="16"/>
  <c r="AU232" i="16"/>
  <c r="AF232" i="16"/>
  <c r="BA232" i="16" s="1"/>
  <c r="AE232" i="16"/>
  <c r="AY232" i="16" s="1"/>
  <c r="AD232" i="16"/>
  <c r="AW232" i="16" s="1"/>
  <c r="AA232" i="16"/>
  <c r="AC232" i="16" s="1"/>
  <c r="V232" i="16"/>
  <c r="BD231" i="16"/>
  <c r="AU231" i="16"/>
  <c r="AF231" i="16"/>
  <c r="BA231" i="16" s="1"/>
  <c r="AE231" i="16"/>
  <c r="AY231" i="16" s="1"/>
  <c r="AD231" i="16"/>
  <c r="AW231" i="16" s="1"/>
  <c r="AA231" i="16"/>
  <c r="AC231" i="16" s="1"/>
  <c r="V231" i="16"/>
  <c r="BD230" i="16"/>
  <c r="AU230" i="16"/>
  <c r="AF230" i="16"/>
  <c r="BA230" i="16" s="1"/>
  <c r="AE230" i="16"/>
  <c r="AY230" i="16" s="1"/>
  <c r="AD230" i="16"/>
  <c r="AW230" i="16" s="1"/>
  <c r="AA230" i="16"/>
  <c r="AC230" i="16" s="1"/>
  <c r="V230" i="16"/>
  <c r="BD229" i="16"/>
  <c r="BI229" i="16" s="1"/>
  <c r="BO229" i="16" s="1"/>
  <c r="AU229" i="16"/>
  <c r="AF229" i="16"/>
  <c r="BA229" i="16" s="1"/>
  <c r="AE229" i="16"/>
  <c r="AY229" i="16" s="1"/>
  <c r="AD229" i="16"/>
  <c r="AW229" i="16" s="1"/>
  <c r="AA229" i="16"/>
  <c r="AC229" i="16" s="1"/>
  <c r="V229" i="16"/>
  <c r="BD228" i="16"/>
  <c r="AU228" i="16"/>
  <c r="AF228" i="16"/>
  <c r="BA228" i="16" s="1"/>
  <c r="AE228" i="16"/>
  <c r="AY228" i="16" s="1"/>
  <c r="AD228" i="16"/>
  <c r="AW228" i="16" s="1"/>
  <c r="AA228" i="16"/>
  <c r="AC228" i="16" s="1"/>
  <c r="V228" i="16"/>
  <c r="BD227" i="16"/>
  <c r="AU227" i="16"/>
  <c r="AF227" i="16"/>
  <c r="BA227" i="16" s="1"/>
  <c r="AE227" i="16"/>
  <c r="AY227" i="16" s="1"/>
  <c r="AD227" i="16"/>
  <c r="AW227" i="16" s="1"/>
  <c r="AA227" i="16"/>
  <c r="AC227" i="16" s="1"/>
  <c r="V227" i="16"/>
  <c r="BD226" i="16"/>
  <c r="BH226" i="16" s="1"/>
  <c r="BN226" i="16" s="1"/>
  <c r="AU226" i="16"/>
  <c r="AF226" i="16"/>
  <c r="BA226" i="16" s="1"/>
  <c r="AE226" i="16"/>
  <c r="AY226" i="16" s="1"/>
  <c r="AD226" i="16"/>
  <c r="AW226" i="16" s="1"/>
  <c r="AA226" i="16"/>
  <c r="AC226" i="16" s="1"/>
  <c r="V226" i="16"/>
  <c r="BD225" i="16"/>
  <c r="BH225" i="16" s="1"/>
  <c r="BN225" i="16" s="1"/>
  <c r="AU225" i="16"/>
  <c r="AF225" i="16"/>
  <c r="BA225" i="16" s="1"/>
  <c r="AE225" i="16"/>
  <c r="AY225" i="16" s="1"/>
  <c r="AD225" i="16"/>
  <c r="AW225" i="16" s="1"/>
  <c r="AA225" i="16"/>
  <c r="AC225" i="16" s="1"/>
  <c r="V225" i="16"/>
  <c r="BD224" i="16"/>
  <c r="AU224" i="16"/>
  <c r="AF224" i="16"/>
  <c r="BA224" i="16" s="1"/>
  <c r="AE224" i="16"/>
  <c r="AY224" i="16" s="1"/>
  <c r="AD224" i="16"/>
  <c r="AW224" i="16" s="1"/>
  <c r="AA224" i="16"/>
  <c r="AC224" i="16" s="1"/>
  <c r="V224" i="16"/>
  <c r="BD223" i="16"/>
  <c r="BG223" i="16" s="1"/>
  <c r="BM223" i="16" s="1"/>
  <c r="AU223" i="16"/>
  <c r="AF223" i="16"/>
  <c r="BA223" i="16" s="1"/>
  <c r="AE223" i="16"/>
  <c r="AY223" i="16" s="1"/>
  <c r="AD223" i="16"/>
  <c r="AW223" i="16" s="1"/>
  <c r="AA223" i="16"/>
  <c r="AC223" i="16" s="1"/>
  <c r="V223" i="16"/>
  <c r="BD222" i="16"/>
  <c r="AU222" i="16"/>
  <c r="AF222" i="16"/>
  <c r="BA222" i="16" s="1"/>
  <c r="AE222" i="16"/>
  <c r="AY222" i="16" s="1"/>
  <c r="AD222" i="16"/>
  <c r="AW222" i="16" s="1"/>
  <c r="AA222" i="16"/>
  <c r="AC222" i="16" s="1"/>
  <c r="V222" i="16"/>
  <c r="BD221" i="16"/>
  <c r="AU221" i="16"/>
  <c r="AF221" i="16"/>
  <c r="BA221" i="16" s="1"/>
  <c r="AE221" i="16"/>
  <c r="AY221" i="16" s="1"/>
  <c r="AD221" i="16"/>
  <c r="AW221" i="16" s="1"/>
  <c r="AA221" i="16"/>
  <c r="AC221" i="16" s="1"/>
  <c r="V221" i="16"/>
  <c r="BD220" i="16"/>
  <c r="AU220" i="16"/>
  <c r="AF220" i="16"/>
  <c r="BA220" i="16" s="1"/>
  <c r="AE220" i="16"/>
  <c r="AY220" i="16" s="1"/>
  <c r="AD220" i="16"/>
  <c r="AW220" i="16" s="1"/>
  <c r="AA220" i="16"/>
  <c r="AC220" i="16" s="1"/>
  <c r="V220" i="16"/>
  <c r="BD219" i="16"/>
  <c r="AU219" i="16"/>
  <c r="AF219" i="16"/>
  <c r="BA219" i="16" s="1"/>
  <c r="AE219" i="16"/>
  <c r="AY219" i="16" s="1"/>
  <c r="AD219" i="16"/>
  <c r="AW219" i="16" s="1"/>
  <c r="AA219" i="16"/>
  <c r="AC219" i="16" s="1"/>
  <c r="V219" i="16"/>
  <c r="BD218" i="16"/>
  <c r="AU218" i="16"/>
  <c r="AF218" i="16"/>
  <c r="BA218" i="16" s="1"/>
  <c r="AE218" i="16"/>
  <c r="AY218" i="16" s="1"/>
  <c r="AD218" i="16"/>
  <c r="AW218" i="16" s="1"/>
  <c r="AA218" i="16"/>
  <c r="AC218" i="16" s="1"/>
  <c r="V218" i="16"/>
  <c r="BD217" i="16"/>
  <c r="AU217" i="16"/>
  <c r="AF217" i="16"/>
  <c r="BA217" i="16" s="1"/>
  <c r="AE217" i="16"/>
  <c r="AY217" i="16" s="1"/>
  <c r="AD217" i="16"/>
  <c r="AW217" i="16" s="1"/>
  <c r="AA217" i="16"/>
  <c r="AC217" i="16" s="1"/>
  <c r="V217" i="16"/>
  <c r="BD216" i="16"/>
  <c r="AU216" i="16"/>
  <c r="AF216" i="16"/>
  <c r="BA216" i="16" s="1"/>
  <c r="AE216" i="16"/>
  <c r="AY216" i="16" s="1"/>
  <c r="AD216" i="16"/>
  <c r="AW216" i="16" s="1"/>
  <c r="AA216" i="16"/>
  <c r="AC216" i="16" s="1"/>
  <c r="V216" i="16"/>
  <c r="BD215" i="16"/>
  <c r="AU215" i="16"/>
  <c r="AF215" i="16"/>
  <c r="BA215" i="16" s="1"/>
  <c r="AE215" i="16"/>
  <c r="AY215" i="16" s="1"/>
  <c r="AD215" i="16"/>
  <c r="AW215" i="16" s="1"/>
  <c r="AA215" i="16"/>
  <c r="AC215" i="16" s="1"/>
  <c r="V215" i="16"/>
  <c r="BD214" i="16"/>
  <c r="AU214" i="16"/>
  <c r="AF214" i="16"/>
  <c r="BA214" i="16" s="1"/>
  <c r="AE214" i="16"/>
  <c r="AY214" i="16" s="1"/>
  <c r="AD214" i="16"/>
  <c r="AW214" i="16" s="1"/>
  <c r="AA214" i="16"/>
  <c r="AC214" i="16" s="1"/>
  <c r="V214" i="16"/>
  <c r="BD213" i="16"/>
  <c r="AU213" i="16"/>
  <c r="AF213" i="16"/>
  <c r="BA213" i="16" s="1"/>
  <c r="AE213" i="16"/>
  <c r="AY213" i="16" s="1"/>
  <c r="AD213" i="16"/>
  <c r="AW213" i="16" s="1"/>
  <c r="AA213" i="16"/>
  <c r="AC213" i="16" s="1"/>
  <c r="V213" i="16"/>
  <c r="BD212" i="16"/>
  <c r="AU212" i="16"/>
  <c r="AF212" i="16"/>
  <c r="BA212" i="16" s="1"/>
  <c r="AE212" i="16"/>
  <c r="AY212" i="16" s="1"/>
  <c r="AD212" i="16"/>
  <c r="AW212" i="16" s="1"/>
  <c r="AA212" i="16"/>
  <c r="AC212" i="16" s="1"/>
  <c r="V212" i="16"/>
  <c r="BD211" i="16"/>
  <c r="AU211" i="16"/>
  <c r="AF211" i="16"/>
  <c r="BA211" i="16" s="1"/>
  <c r="AE211" i="16"/>
  <c r="AY211" i="16" s="1"/>
  <c r="AD211" i="16"/>
  <c r="AW211" i="16" s="1"/>
  <c r="AA211" i="16"/>
  <c r="AC211" i="16" s="1"/>
  <c r="V211" i="16"/>
  <c r="BD210" i="16"/>
  <c r="AU210" i="16"/>
  <c r="AF210" i="16"/>
  <c r="BA210" i="16" s="1"/>
  <c r="AE210" i="16"/>
  <c r="AY210" i="16" s="1"/>
  <c r="AD210" i="16"/>
  <c r="AW210" i="16" s="1"/>
  <c r="AA210" i="16"/>
  <c r="AC210" i="16" s="1"/>
  <c r="V210" i="16"/>
  <c r="BD209" i="16"/>
  <c r="AU209" i="16"/>
  <c r="AF209" i="16"/>
  <c r="BA209" i="16" s="1"/>
  <c r="AE209" i="16"/>
  <c r="AY209" i="16" s="1"/>
  <c r="AD209" i="16"/>
  <c r="AW209" i="16" s="1"/>
  <c r="AA209" i="16"/>
  <c r="AC209" i="16" s="1"/>
  <c r="V209" i="16"/>
  <c r="BD208" i="16"/>
  <c r="AU208" i="16"/>
  <c r="AF208" i="16"/>
  <c r="BA208" i="16" s="1"/>
  <c r="AE208" i="16"/>
  <c r="AY208" i="16" s="1"/>
  <c r="AD208" i="16"/>
  <c r="AW208" i="16" s="1"/>
  <c r="AA208" i="16"/>
  <c r="AC208" i="16" s="1"/>
  <c r="V208" i="16"/>
  <c r="BD207" i="16"/>
  <c r="AU207" i="16"/>
  <c r="AF207" i="16"/>
  <c r="BA207" i="16" s="1"/>
  <c r="AE207" i="16"/>
  <c r="AY207" i="16" s="1"/>
  <c r="AD207" i="16"/>
  <c r="AW207" i="16" s="1"/>
  <c r="AA207" i="16"/>
  <c r="AC207" i="16" s="1"/>
  <c r="V207" i="16"/>
  <c r="BD206" i="16"/>
  <c r="AU206" i="16"/>
  <c r="AF206" i="16"/>
  <c r="BA206" i="16" s="1"/>
  <c r="AE206" i="16"/>
  <c r="AY206" i="16" s="1"/>
  <c r="AD206" i="16"/>
  <c r="AW206" i="16" s="1"/>
  <c r="AA206" i="16"/>
  <c r="AC206" i="16" s="1"/>
  <c r="V206" i="16"/>
  <c r="BD205" i="16"/>
  <c r="AU205" i="16"/>
  <c r="AF205" i="16"/>
  <c r="BA205" i="16" s="1"/>
  <c r="AE205" i="16"/>
  <c r="AY205" i="16" s="1"/>
  <c r="AD205" i="16"/>
  <c r="AW205" i="16" s="1"/>
  <c r="AA205" i="16"/>
  <c r="AC205" i="16" s="1"/>
  <c r="V205" i="16"/>
  <c r="BD204" i="16"/>
  <c r="AU204" i="16"/>
  <c r="AF204" i="16"/>
  <c r="BA204" i="16" s="1"/>
  <c r="AE204" i="16"/>
  <c r="AY204" i="16" s="1"/>
  <c r="AD204" i="16"/>
  <c r="AW204" i="16" s="1"/>
  <c r="AA204" i="16"/>
  <c r="AC204" i="16" s="1"/>
  <c r="V204" i="16"/>
  <c r="BD203" i="16"/>
  <c r="AU203" i="16"/>
  <c r="AF203" i="16"/>
  <c r="BA203" i="16" s="1"/>
  <c r="AE203" i="16"/>
  <c r="AY203" i="16" s="1"/>
  <c r="AD203" i="16"/>
  <c r="AW203" i="16" s="1"/>
  <c r="AA203" i="16"/>
  <c r="AC203" i="16" s="1"/>
  <c r="V203" i="16"/>
  <c r="BD202" i="16"/>
  <c r="AU202" i="16"/>
  <c r="AF202" i="16"/>
  <c r="BA202" i="16" s="1"/>
  <c r="AE202" i="16"/>
  <c r="AY202" i="16" s="1"/>
  <c r="AD202" i="16"/>
  <c r="AW202" i="16" s="1"/>
  <c r="AA202" i="16"/>
  <c r="AC202" i="16" s="1"/>
  <c r="V202" i="16"/>
  <c r="BD201" i="16"/>
  <c r="AU201" i="16"/>
  <c r="AF201" i="16"/>
  <c r="BA201" i="16" s="1"/>
  <c r="AE201" i="16"/>
  <c r="AY201" i="16" s="1"/>
  <c r="AD201" i="16"/>
  <c r="AW201" i="16" s="1"/>
  <c r="AA201" i="16"/>
  <c r="AC201" i="16" s="1"/>
  <c r="V201" i="16"/>
  <c r="BD200" i="16"/>
  <c r="AU200" i="16"/>
  <c r="AF200" i="16"/>
  <c r="BA200" i="16" s="1"/>
  <c r="AE200" i="16"/>
  <c r="AY200" i="16" s="1"/>
  <c r="AD200" i="16"/>
  <c r="AW200" i="16" s="1"/>
  <c r="AA200" i="16"/>
  <c r="AC200" i="16" s="1"/>
  <c r="V200" i="16"/>
  <c r="BD199" i="16"/>
  <c r="AU199" i="16"/>
  <c r="AF199" i="16"/>
  <c r="BA199" i="16" s="1"/>
  <c r="AE199" i="16"/>
  <c r="AY199" i="16" s="1"/>
  <c r="AD199" i="16"/>
  <c r="AW199" i="16" s="1"/>
  <c r="AA199" i="16"/>
  <c r="AC199" i="16" s="1"/>
  <c r="V199" i="16"/>
  <c r="BD198" i="16"/>
  <c r="AU198" i="16"/>
  <c r="AF198" i="16"/>
  <c r="BA198" i="16" s="1"/>
  <c r="AE198" i="16"/>
  <c r="AY198" i="16" s="1"/>
  <c r="AD198" i="16"/>
  <c r="AW198" i="16" s="1"/>
  <c r="AA198" i="16"/>
  <c r="AC198" i="16" s="1"/>
  <c r="V198" i="16"/>
  <c r="BD197" i="16"/>
  <c r="AU197" i="16"/>
  <c r="AF197" i="16"/>
  <c r="BA197" i="16" s="1"/>
  <c r="AE197" i="16"/>
  <c r="AY197" i="16" s="1"/>
  <c r="AD197" i="16"/>
  <c r="AW197" i="16" s="1"/>
  <c r="AA197" i="16"/>
  <c r="AC197" i="16" s="1"/>
  <c r="V197" i="16"/>
  <c r="BD196" i="16"/>
  <c r="AU196" i="16"/>
  <c r="AF196" i="16"/>
  <c r="BA196" i="16" s="1"/>
  <c r="AE196" i="16"/>
  <c r="AY196" i="16" s="1"/>
  <c r="AD196" i="16"/>
  <c r="AW196" i="16" s="1"/>
  <c r="AA196" i="16"/>
  <c r="AC196" i="16" s="1"/>
  <c r="V196" i="16"/>
  <c r="BD195" i="16"/>
  <c r="AU195" i="16"/>
  <c r="AF195" i="16"/>
  <c r="BA195" i="16" s="1"/>
  <c r="AE195" i="16"/>
  <c r="AY195" i="16" s="1"/>
  <c r="AD195" i="16"/>
  <c r="AW195" i="16" s="1"/>
  <c r="AA195" i="16"/>
  <c r="AC195" i="16" s="1"/>
  <c r="V195" i="16"/>
  <c r="BD194" i="16"/>
  <c r="AU194" i="16"/>
  <c r="AF194" i="16"/>
  <c r="BA194" i="16" s="1"/>
  <c r="AE194" i="16"/>
  <c r="AY194" i="16" s="1"/>
  <c r="AD194" i="16"/>
  <c r="AW194" i="16" s="1"/>
  <c r="AA194" i="16"/>
  <c r="AC194" i="16" s="1"/>
  <c r="V194" i="16"/>
  <c r="BD193" i="16"/>
  <c r="AU193" i="16"/>
  <c r="AF193" i="16"/>
  <c r="BA193" i="16" s="1"/>
  <c r="AE193" i="16"/>
  <c r="AY193" i="16" s="1"/>
  <c r="AD193" i="16"/>
  <c r="AW193" i="16" s="1"/>
  <c r="AA193" i="16"/>
  <c r="AC193" i="16" s="1"/>
  <c r="V193" i="16"/>
  <c r="BD192" i="16"/>
  <c r="BF192" i="16" s="1"/>
  <c r="BL192" i="16" s="1"/>
  <c r="AU192" i="16"/>
  <c r="AF192" i="16"/>
  <c r="BA192" i="16" s="1"/>
  <c r="AE192" i="16"/>
  <c r="AY192" i="16" s="1"/>
  <c r="AD192" i="16"/>
  <c r="AW192" i="16" s="1"/>
  <c r="AA192" i="16"/>
  <c r="AC192" i="16" s="1"/>
  <c r="V192" i="16"/>
  <c r="BD191" i="16"/>
  <c r="BE191" i="16" s="1"/>
  <c r="BK191" i="16" s="1"/>
  <c r="AU191" i="16"/>
  <c r="AF191" i="16"/>
  <c r="BA191" i="16" s="1"/>
  <c r="AE191" i="16"/>
  <c r="AY191" i="16" s="1"/>
  <c r="AD191" i="16"/>
  <c r="AW191" i="16" s="1"/>
  <c r="AA191" i="16"/>
  <c r="AC191" i="16" s="1"/>
  <c r="V191" i="16"/>
  <c r="BD190" i="16"/>
  <c r="AU190" i="16"/>
  <c r="AF190" i="16"/>
  <c r="BA190" i="16" s="1"/>
  <c r="AE190" i="16"/>
  <c r="AY190" i="16" s="1"/>
  <c r="AD190" i="16"/>
  <c r="AW190" i="16" s="1"/>
  <c r="AA190" i="16"/>
  <c r="AC190" i="16" s="1"/>
  <c r="V190" i="16"/>
  <c r="BD189" i="16"/>
  <c r="AU189" i="16"/>
  <c r="AF189" i="16"/>
  <c r="BA189" i="16" s="1"/>
  <c r="AE189" i="16"/>
  <c r="AY189" i="16" s="1"/>
  <c r="AD189" i="16"/>
  <c r="AW189" i="16" s="1"/>
  <c r="AA189" i="16"/>
  <c r="AC189" i="16" s="1"/>
  <c r="V189" i="16"/>
  <c r="BD188" i="16"/>
  <c r="AU188" i="16"/>
  <c r="AF188" i="16"/>
  <c r="BA188" i="16" s="1"/>
  <c r="AE188" i="16"/>
  <c r="AY188" i="16" s="1"/>
  <c r="AD188" i="16"/>
  <c r="AW188" i="16" s="1"/>
  <c r="AA188" i="16"/>
  <c r="AC188" i="16" s="1"/>
  <c r="V188" i="16"/>
  <c r="BD187" i="16"/>
  <c r="AU187" i="16"/>
  <c r="AF187" i="16"/>
  <c r="BA187" i="16" s="1"/>
  <c r="AE187" i="16"/>
  <c r="AY187" i="16" s="1"/>
  <c r="AD187" i="16"/>
  <c r="AW187" i="16" s="1"/>
  <c r="AA187" i="16"/>
  <c r="AC187" i="16" s="1"/>
  <c r="V187" i="16"/>
  <c r="BD186" i="16"/>
  <c r="AU186" i="16"/>
  <c r="AF186" i="16"/>
  <c r="BA186" i="16" s="1"/>
  <c r="AE186" i="16"/>
  <c r="AY186" i="16" s="1"/>
  <c r="AD186" i="16"/>
  <c r="AW186" i="16" s="1"/>
  <c r="AA186" i="16"/>
  <c r="AC186" i="16" s="1"/>
  <c r="V186" i="16"/>
  <c r="BD185" i="16"/>
  <c r="AU185" i="16"/>
  <c r="AF185" i="16"/>
  <c r="BA185" i="16" s="1"/>
  <c r="AE185" i="16"/>
  <c r="AY185" i="16" s="1"/>
  <c r="AD185" i="16"/>
  <c r="AW185" i="16" s="1"/>
  <c r="AA185" i="16"/>
  <c r="AC185" i="16" s="1"/>
  <c r="V185" i="16"/>
  <c r="BD184" i="16"/>
  <c r="AU184" i="16"/>
  <c r="AF184" i="16"/>
  <c r="BA184" i="16" s="1"/>
  <c r="AE184" i="16"/>
  <c r="AY184" i="16" s="1"/>
  <c r="AD184" i="16"/>
  <c r="AW184" i="16" s="1"/>
  <c r="AA184" i="16"/>
  <c r="AC184" i="16" s="1"/>
  <c r="V184" i="16"/>
  <c r="BD183" i="16"/>
  <c r="AU183" i="16"/>
  <c r="AF183" i="16"/>
  <c r="BA183" i="16" s="1"/>
  <c r="AE183" i="16"/>
  <c r="AY183" i="16" s="1"/>
  <c r="AD183" i="16"/>
  <c r="AW183" i="16" s="1"/>
  <c r="AA183" i="16"/>
  <c r="AC183" i="16" s="1"/>
  <c r="V183" i="16"/>
  <c r="BD182" i="16"/>
  <c r="AU182" i="16"/>
  <c r="AF182" i="16"/>
  <c r="BA182" i="16" s="1"/>
  <c r="AE182" i="16"/>
  <c r="AY182" i="16" s="1"/>
  <c r="AD182" i="16"/>
  <c r="AW182" i="16" s="1"/>
  <c r="AA182" i="16"/>
  <c r="AC182" i="16" s="1"/>
  <c r="V182" i="16"/>
  <c r="BD181" i="16"/>
  <c r="AU181" i="16"/>
  <c r="AF181" i="16"/>
  <c r="BA181" i="16" s="1"/>
  <c r="AE181" i="16"/>
  <c r="AY181" i="16" s="1"/>
  <c r="AD181" i="16"/>
  <c r="AW181" i="16" s="1"/>
  <c r="AA181" i="16"/>
  <c r="AC181" i="16" s="1"/>
  <c r="V181" i="16"/>
  <c r="BD180" i="16"/>
  <c r="AU180" i="16"/>
  <c r="AF180" i="16"/>
  <c r="BA180" i="16" s="1"/>
  <c r="AE180" i="16"/>
  <c r="AY180" i="16" s="1"/>
  <c r="AD180" i="16"/>
  <c r="AW180" i="16" s="1"/>
  <c r="AA180" i="16"/>
  <c r="AC180" i="16" s="1"/>
  <c r="V180" i="16"/>
  <c r="BD179" i="16"/>
  <c r="BE179" i="16" s="1"/>
  <c r="BK179" i="16" s="1"/>
  <c r="AU179" i="16"/>
  <c r="AF179" i="16"/>
  <c r="BA179" i="16" s="1"/>
  <c r="AE179" i="16"/>
  <c r="AY179" i="16" s="1"/>
  <c r="AD179" i="16"/>
  <c r="AW179" i="16" s="1"/>
  <c r="AA179" i="16"/>
  <c r="AC179" i="16" s="1"/>
  <c r="V179" i="16"/>
  <c r="BD178" i="16"/>
  <c r="AU178" i="16"/>
  <c r="AF178" i="16"/>
  <c r="BA178" i="16" s="1"/>
  <c r="AE178" i="16"/>
  <c r="AY178" i="16" s="1"/>
  <c r="AD178" i="16"/>
  <c r="AW178" i="16" s="1"/>
  <c r="AA178" i="16"/>
  <c r="AC178" i="16" s="1"/>
  <c r="V178" i="16"/>
  <c r="BD177" i="16"/>
  <c r="AU177" i="16"/>
  <c r="AF177" i="16"/>
  <c r="BA177" i="16" s="1"/>
  <c r="AE177" i="16"/>
  <c r="AY177" i="16" s="1"/>
  <c r="AD177" i="16"/>
  <c r="AW177" i="16" s="1"/>
  <c r="AA177" i="16"/>
  <c r="AC177" i="16" s="1"/>
  <c r="V177" i="16"/>
  <c r="BD176" i="16"/>
  <c r="BF176" i="16" s="1"/>
  <c r="BL176" i="16" s="1"/>
  <c r="AU176" i="16"/>
  <c r="AF176" i="16"/>
  <c r="BA176" i="16" s="1"/>
  <c r="AE176" i="16"/>
  <c r="AY176" i="16" s="1"/>
  <c r="AD176" i="16"/>
  <c r="AW176" i="16" s="1"/>
  <c r="AA176" i="16"/>
  <c r="AC176" i="16" s="1"/>
  <c r="V176" i="16"/>
  <c r="BD175" i="16"/>
  <c r="AU175" i="16"/>
  <c r="AF175" i="16"/>
  <c r="BA175" i="16" s="1"/>
  <c r="AE175" i="16"/>
  <c r="AY175" i="16" s="1"/>
  <c r="AD175" i="16"/>
  <c r="AW175" i="16" s="1"/>
  <c r="AA175" i="16"/>
  <c r="AC175" i="16" s="1"/>
  <c r="V175" i="16"/>
  <c r="BD174" i="16"/>
  <c r="AU174" i="16"/>
  <c r="AF174" i="16"/>
  <c r="BA174" i="16" s="1"/>
  <c r="AE174" i="16"/>
  <c r="AY174" i="16" s="1"/>
  <c r="AD174" i="16"/>
  <c r="AW174" i="16" s="1"/>
  <c r="AA174" i="16"/>
  <c r="AC174" i="16" s="1"/>
  <c r="V174" i="16"/>
  <c r="BD173" i="16"/>
  <c r="AU173" i="16"/>
  <c r="AF173" i="16"/>
  <c r="BA173" i="16" s="1"/>
  <c r="AE173" i="16"/>
  <c r="AY173" i="16" s="1"/>
  <c r="AD173" i="16"/>
  <c r="AW173" i="16" s="1"/>
  <c r="AA173" i="16"/>
  <c r="AC173" i="16" s="1"/>
  <c r="V173" i="16"/>
  <c r="BD172" i="16"/>
  <c r="AU172" i="16"/>
  <c r="AF172" i="16"/>
  <c r="BA172" i="16" s="1"/>
  <c r="AE172" i="16"/>
  <c r="AY172" i="16" s="1"/>
  <c r="AD172" i="16"/>
  <c r="AW172" i="16" s="1"/>
  <c r="AA172" i="16"/>
  <c r="AC172" i="16" s="1"/>
  <c r="V172" i="16"/>
  <c r="BD171" i="16"/>
  <c r="AU171" i="16"/>
  <c r="AF171" i="16"/>
  <c r="BA171" i="16" s="1"/>
  <c r="AE171" i="16"/>
  <c r="AY171" i="16" s="1"/>
  <c r="AD171" i="16"/>
  <c r="AW171" i="16" s="1"/>
  <c r="AA171" i="16"/>
  <c r="AC171" i="16" s="1"/>
  <c r="V171" i="16"/>
  <c r="BD170" i="16"/>
  <c r="AU170" i="16"/>
  <c r="AF170" i="16"/>
  <c r="BA170" i="16" s="1"/>
  <c r="AE170" i="16"/>
  <c r="AY170" i="16" s="1"/>
  <c r="AD170" i="16"/>
  <c r="AW170" i="16" s="1"/>
  <c r="AA170" i="16"/>
  <c r="AC170" i="16" s="1"/>
  <c r="V170" i="16"/>
  <c r="BD169" i="16"/>
  <c r="AU169" i="16"/>
  <c r="AF169" i="16"/>
  <c r="BA169" i="16" s="1"/>
  <c r="AE169" i="16"/>
  <c r="AY169" i="16" s="1"/>
  <c r="AD169" i="16"/>
  <c r="AW169" i="16" s="1"/>
  <c r="AA169" i="16"/>
  <c r="AC169" i="16" s="1"/>
  <c r="V169" i="16"/>
  <c r="BD168" i="16"/>
  <c r="AU168" i="16"/>
  <c r="AF168" i="16"/>
  <c r="BA168" i="16" s="1"/>
  <c r="AE168" i="16"/>
  <c r="AY168" i="16" s="1"/>
  <c r="AD168" i="16"/>
  <c r="AW168" i="16" s="1"/>
  <c r="AA168" i="16"/>
  <c r="AC168" i="16" s="1"/>
  <c r="V168" i="16"/>
  <c r="BD167" i="16"/>
  <c r="AU167" i="16"/>
  <c r="AF167" i="16"/>
  <c r="BA167" i="16" s="1"/>
  <c r="AE167" i="16"/>
  <c r="AY167" i="16" s="1"/>
  <c r="AD167" i="16"/>
  <c r="AW167" i="16" s="1"/>
  <c r="AA167" i="16"/>
  <c r="AC167" i="16" s="1"/>
  <c r="V167" i="16"/>
  <c r="BD166" i="16"/>
  <c r="BF166" i="16" s="1"/>
  <c r="BL166" i="16" s="1"/>
  <c r="AU166" i="16"/>
  <c r="AF166" i="16"/>
  <c r="BA166" i="16" s="1"/>
  <c r="AE166" i="16"/>
  <c r="AY166" i="16" s="1"/>
  <c r="AD166" i="16"/>
  <c r="AW166" i="16" s="1"/>
  <c r="AA166" i="16"/>
  <c r="AC166" i="16" s="1"/>
  <c r="V166" i="16"/>
  <c r="BD165" i="16"/>
  <c r="AU165" i="16"/>
  <c r="AF165" i="16"/>
  <c r="BA165" i="16" s="1"/>
  <c r="AE165" i="16"/>
  <c r="AY165" i="16" s="1"/>
  <c r="AD165" i="16"/>
  <c r="AW165" i="16" s="1"/>
  <c r="AA165" i="16"/>
  <c r="AC165" i="16" s="1"/>
  <c r="V165" i="16"/>
  <c r="BD164" i="16"/>
  <c r="AU164" i="16"/>
  <c r="AF164" i="16"/>
  <c r="BA164" i="16" s="1"/>
  <c r="AE164" i="16"/>
  <c r="AY164" i="16" s="1"/>
  <c r="AD164" i="16"/>
  <c r="AW164" i="16" s="1"/>
  <c r="AA164" i="16"/>
  <c r="AC164" i="16" s="1"/>
  <c r="V164" i="16"/>
  <c r="BD163" i="16"/>
  <c r="AU163" i="16"/>
  <c r="AF163" i="16"/>
  <c r="BA163" i="16" s="1"/>
  <c r="AE163" i="16"/>
  <c r="AY163" i="16" s="1"/>
  <c r="AD163" i="16"/>
  <c r="AW163" i="16" s="1"/>
  <c r="AA163" i="16"/>
  <c r="AC163" i="16" s="1"/>
  <c r="V163" i="16"/>
  <c r="BD162" i="16"/>
  <c r="AU162" i="16"/>
  <c r="AF162" i="16"/>
  <c r="BA162" i="16" s="1"/>
  <c r="AE162" i="16"/>
  <c r="AY162" i="16" s="1"/>
  <c r="AD162" i="16"/>
  <c r="AW162" i="16" s="1"/>
  <c r="AA162" i="16"/>
  <c r="AC162" i="16" s="1"/>
  <c r="V162" i="16"/>
  <c r="BD161" i="16"/>
  <c r="AU161" i="16"/>
  <c r="AF161" i="16"/>
  <c r="BA161" i="16" s="1"/>
  <c r="AE161" i="16"/>
  <c r="AY161" i="16" s="1"/>
  <c r="AD161" i="16"/>
  <c r="AW161" i="16" s="1"/>
  <c r="AA161" i="16"/>
  <c r="AC161" i="16" s="1"/>
  <c r="V161" i="16"/>
  <c r="BD160" i="16"/>
  <c r="AU160" i="16"/>
  <c r="AF160" i="16"/>
  <c r="BA160" i="16" s="1"/>
  <c r="AE160" i="16"/>
  <c r="AY160" i="16" s="1"/>
  <c r="AD160" i="16"/>
  <c r="AW160" i="16" s="1"/>
  <c r="AA160" i="16"/>
  <c r="AC160" i="16" s="1"/>
  <c r="V160" i="16"/>
  <c r="BD159" i="16"/>
  <c r="AU159" i="16"/>
  <c r="AF159" i="16"/>
  <c r="BA159" i="16" s="1"/>
  <c r="AE159" i="16"/>
  <c r="AY159" i="16" s="1"/>
  <c r="AD159" i="16"/>
  <c r="AW159" i="16" s="1"/>
  <c r="AA159" i="16"/>
  <c r="AC159" i="16" s="1"/>
  <c r="V159" i="16"/>
  <c r="BD158" i="16"/>
  <c r="AU158" i="16"/>
  <c r="AF158" i="16"/>
  <c r="BA158" i="16" s="1"/>
  <c r="AE158" i="16"/>
  <c r="AY158" i="16" s="1"/>
  <c r="AD158" i="16"/>
  <c r="AW158" i="16" s="1"/>
  <c r="AA158" i="16"/>
  <c r="AC158" i="16" s="1"/>
  <c r="V158" i="16"/>
  <c r="BD157" i="16"/>
  <c r="AU157" i="16"/>
  <c r="AF157" i="16"/>
  <c r="BA157" i="16" s="1"/>
  <c r="AE157" i="16"/>
  <c r="AY157" i="16" s="1"/>
  <c r="AD157" i="16"/>
  <c r="AW157" i="16" s="1"/>
  <c r="AA157" i="16"/>
  <c r="AC157" i="16" s="1"/>
  <c r="V157" i="16"/>
  <c r="BD156" i="16"/>
  <c r="AU156" i="16"/>
  <c r="AF156" i="16"/>
  <c r="BA156" i="16" s="1"/>
  <c r="AE156" i="16"/>
  <c r="AY156" i="16" s="1"/>
  <c r="AD156" i="16"/>
  <c r="AW156" i="16" s="1"/>
  <c r="AA156" i="16"/>
  <c r="AC156" i="16" s="1"/>
  <c r="V156" i="16"/>
  <c r="BD155" i="16"/>
  <c r="AU155" i="16"/>
  <c r="AF155" i="16"/>
  <c r="BA155" i="16" s="1"/>
  <c r="AE155" i="16"/>
  <c r="AY155" i="16" s="1"/>
  <c r="AD155" i="16"/>
  <c r="AW155" i="16" s="1"/>
  <c r="AA155" i="16"/>
  <c r="AC155" i="16" s="1"/>
  <c r="V155" i="16"/>
  <c r="BD154" i="16"/>
  <c r="AU154" i="16"/>
  <c r="AF154" i="16"/>
  <c r="BA154" i="16" s="1"/>
  <c r="AE154" i="16"/>
  <c r="AY154" i="16" s="1"/>
  <c r="AD154" i="16"/>
  <c r="AW154" i="16" s="1"/>
  <c r="AA154" i="16"/>
  <c r="AC154" i="16" s="1"/>
  <c r="V154" i="16"/>
  <c r="BD153" i="16"/>
  <c r="AU153" i="16"/>
  <c r="AF153" i="16"/>
  <c r="BA153" i="16" s="1"/>
  <c r="AE153" i="16"/>
  <c r="AY153" i="16" s="1"/>
  <c r="AD153" i="16"/>
  <c r="AW153" i="16" s="1"/>
  <c r="AA153" i="16"/>
  <c r="AC153" i="16" s="1"/>
  <c r="V153" i="16"/>
  <c r="BD152" i="16"/>
  <c r="AU152" i="16"/>
  <c r="AF152" i="16"/>
  <c r="BA152" i="16" s="1"/>
  <c r="AE152" i="16"/>
  <c r="AY152" i="16" s="1"/>
  <c r="AD152" i="16"/>
  <c r="AW152" i="16" s="1"/>
  <c r="AA152" i="16"/>
  <c r="AC152" i="16" s="1"/>
  <c r="V152" i="16"/>
  <c r="BD151" i="16"/>
  <c r="AU151" i="16"/>
  <c r="AF151" i="16"/>
  <c r="BA151" i="16" s="1"/>
  <c r="AE151" i="16"/>
  <c r="AY151" i="16" s="1"/>
  <c r="AD151" i="16"/>
  <c r="AW151" i="16" s="1"/>
  <c r="AA151" i="16"/>
  <c r="AC151" i="16" s="1"/>
  <c r="V151" i="16"/>
  <c r="BD150" i="16"/>
  <c r="AU150" i="16"/>
  <c r="AF150" i="16"/>
  <c r="BA150" i="16" s="1"/>
  <c r="AE150" i="16"/>
  <c r="AY150" i="16" s="1"/>
  <c r="AD150" i="16"/>
  <c r="AW150" i="16" s="1"/>
  <c r="AA150" i="16"/>
  <c r="AC150" i="16" s="1"/>
  <c r="V150" i="16"/>
  <c r="BD149" i="16"/>
  <c r="AU149" i="16"/>
  <c r="AF149" i="16"/>
  <c r="BA149" i="16" s="1"/>
  <c r="AE149" i="16"/>
  <c r="AY149" i="16" s="1"/>
  <c r="AD149" i="16"/>
  <c r="AW149" i="16" s="1"/>
  <c r="AA149" i="16"/>
  <c r="AC149" i="16" s="1"/>
  <c r="V149" i="16"/>
  <c r="BD148" i="16"/>
  <c r="AU148" i="16"/>
  <c r="AF148" i="16"/>
  <c r="BA148" i="16" s="1"/>
  <c r="AE148" i="16"/>
  <c r="AY148" i="16" s="1"/>
  <c r="AD148" i="16"/>
  <c r="AW148" i="16" s="1"/>
  <c r="AA148" i="16"/>
  <c r="AC148" i="16" s="1"/>
  <c r="V148" i="16"/>
  <c r="BD147" i="16"/>
  <c r="AU147" i="16"/>
  <c r="AF147" i="16"/>
  <c r="BA147" i="16" s="1"/>
  <c r="AE147" i="16"/>
  <c r="AY147" i="16" s="1"/>
  <c r="AD147" i="16"/>
  <c r="AW147" i="16" s="1"/>
  <c r="AA147" i="16"/>
  <c r="AC147" i="16" s="1"/>
  <c r="V147" i="16"/>
  <c r="BD146" i="16"/>
  <c r="AU146" i="16"/>
  <c r="AF146" i="16"/>
  <c r="BA146" i="16" s="1"/>
  <c r="AE146" i="16"/>
  <c r="AY146" i="16" s="1"/>
  <c r="AD146" i="16"/>
  <c r="AW146" i="16" s="1"/>
  <c r="AA146" i="16"/>
  <c r="AC146" i="16" s="1"/>
  <c r="V146" i="16"/>
  <c r="BD145" i="16"/>
  <c r="AU145" i="16"/>
  <c r="AF145" i="16"/>
  <c r="BA145" i="16" s="1"/>
  <c r="AE145" i="16"/>
  <c r="AY145" i="16" s="1"/>
  <c r="AD145" i="16"/>
  <c r="AW145" i="16" s="1"/>
  <c r="AA145" i="16"/>
  <c r="AC145" i="16" s="1"/>
  <c r="V145" i="16"/>
  <c r="BD144" i="16"/>
  <c r="AU144" i="16"/>
  <c r="AF144" i="16"/>
  <c r="BA144" i="16" s="1"/>
  <c r="AE144" i="16"/>
  <c r="AY144" i="16" s="1"/>
  <c r="AD144" i="16"/>
  <c r="AW144" i="16" s="1"/>
  <c r="AA144" i="16"/>
  <c r="AC144" i="16" s="1"/>
  <c r="V144" i="16"/>
  <c r="BD143" i="16"/>
  <c r="AU143" i="16"/>
  <c r="AF143" i="16"/>
  <c r="BA143" i="16" s="1"/>
  <c r="AE143" i="16"/>
  <c r="AY143" i="16" s="1"/>
  <c r="AD143" i="16"/>
  <c r="AW143" i="16" s="1"/>
  <c r="AA143" i="16"/>
  <c r="AC143" i="16" s="1"/>
  <c r="V143" i="16"/>
  <c r="BD142" i="16"/>
  <c r="AU142" i="16"/>
  <c r="AF142" i="16"/>
  <c r="BA142" i="16" s="1"/>
  <c r="AE142" i="16"/>
  <c r="AY142" i="16" s="1"/>
  <c r="AD142" i="16"/>
  <c r="AW142" i="16" s="1"/>
  <c r="AA142" i="16"/>
  <c r="AC142" i="16" s="1"/>
  <c r="V142" i="16"/>
  <c r="BD141" i="16"/>
  <c r="BH141" i="16" s="1"/>
  <c r="BN141" i="16" s="1"/>
  <c r="AU141" i="16"/>
  <c r="AF141" i="16"/>
  <c r="BA141" i="16" s="1"/>
  <c r="AE141" i="16"/>
  <c r="AY141" i="16" s="1"/>
  <c r="AD141" i="16"/>
  <c r="AW141" i="16" s="1"/>
  <c r="AA141" i="16"/>
  <c r="AC141" i="16" s="1"/>
  <c r="V141" i="16"/>
  <c r="BD140" i="16"/>
  <c r="AU140" i="16"/>
  <c r="AF140" i="16"/>
  <c r="BA140" i="16" s="1"/>
  <c r="AE140" i="16"/>
  <c r="AY140" i="16" s="1"/>
  <c r="AD140" i="16"/>
  <c r="AW140" i="16" s="1"/>
  <c r="AA140" i="16"/>
  <c r="AC140" i="16" s="1"/>
  <c r="V140" i="16"/>
  <c r="BD139" i="16"/>
  <c r="AU139" i="16"/>
  <c r="AF139" i="16"/>
  <c r="BA139" i="16" s="1"/>
  <c r="AE139" i="16"/>
  <c r="AY139" i="16" s="1"/>
  <c r="AD139" i="16"/>
  <c r="AW139" i="16" s="1"/>
  <c r="AA139" i="16"/>
  <c r="AC139" i="16" s="1"/>
  <c r="V139" i="16"/>
  <c r="BD138" i="16"/>
  <c r="BH138" i="16" s="1"/>
  <c r="BN138" i="16" s="1"/>
  <c r="AU138" i="16"/>
  <c r="AF138" i="16"/>
  <c r="BA138" i="16" s="1"/>
  <c r="AE138" i="16"/>
  <c r="AY138" i="16" s="1"/>
  <c r="AD138" i="16"/>
  <c r="AW138" i="16" s="1"/>
  <c r="AA138" i="16"/>
  <c r="AC138" i="16" s="1"/>
  <c r="V138" i="16"/>
  <c r="BD137" i="16"/>
  <c r="BJ137" i="16" s="1"/>
  <c r="BP137" i="16" s="1"/>
  <c r="AU137" i="16"/>
  <c r="AF137" i="16"/>
  <c r="BA137" i="16" s="1"/>
  <c r="AE137" i="16"/>
  <c r="AY137" i="16" s="1"/>
  <c r="AD137" i="16"/>
  <c r="AW137" i="16" s="1"/>
  <c r="AA137" i="16"/>
  <c r="AC137" i="16" s="1"/>
  <c r="V137" i="16"/>
  <c r="BD136" i="16"/>
  <c r="AU136" i="16"/>
  <c r="AF136" i="16"/>
  <c r="BA136" i="16" s="1"/>
  <c r="AE136" i="16"/>
  <c r="AY136" i="16" s="1"/>
  <c r="AD136" i="16"/>
  <c r="AW136" i="16" s="1"/>
  <c r="AA136" i="16"/>
  <c r="AC136" i="16" s="1"/>
  <c r="V136" i="16"/>
  <c r="BD135" i="16"/>
  <c r="AU135" i="16"/>
  <c r="AF135" i="16"/>
  <c r="BA135" i="16" s="1"/>
  <c r="AE135" i="16"/>
  <c r="AY135" i="16" s="1"/>
  <c r="AD135" i="16"/>
  <c r="AW135" i="16" s="1"/>
  <c r="AA135" i="16"/>
  <c r="AC135" i="16" s="1"/>
  <c r="V135" i="16"/>
  <c r="BD134" i="16"/>
  <c r="AU134" i="16"/>
  <c r="AF134" i="16"/>
  <c r="BA134" i="16" s="1"/>
  <c r="AE134" i="16"/>
  <c r="AY134" i="16" s="1"/>
  <c r="AD134" i="16"/>
  <c r="AW134" i="16" s="1"/>
  <c r="AA134" i="16"/>
  <c r="AC134" i="16" s="1"/>
  <c r="V134" i="16"/>
  <c r="BD133" i="16"/>
  <c r="AU133" i="16"/>
  <c r="AF133" i="16"/>
  <c r="BA133" i="16" s="1"/>
  <c r="AE133" i="16"/>
  <c r="AY133" i="16" s="1"/>
  <c r="AD133" i="16"/>
  <c r="AW133" i="16" s="1"/>
  <c r="AA133" i="16"/>
  <c r="AC133" i="16" s="1"/>
  <c r="V133" i="16"/>
  <c r="BD132" i="16"/>
  <c r="AU132" i="16"/>
  <c r="AF132" i="16"/>
  <c r="BA132" i="16" s="1"/>
  <c r="AE132" i="16"/>
  <c r="AY132" i="16" s="1"/>
  <c r="AD132" i="16"/>
  <c r="AW132" i="16" s="1"/>
  <c r="AA132" i="16"/>
  <c r="AC132" i="16" s="1"/>
  <c r="V132" i="16"/>
  <c r="BD131" i="16"/>
  <c r="AU131" i="16"/>
  <c r="AF131" i="16"/>
  <c r="BA131" i="16" s="1"/>
  <c r="AE131" i="16"/>
  <c r="AY131" i="16" s="1"/>
  <c r="AD131" i="16"/>
  <c r="AW131" i="16" s="1"/>
  <c r="AA131" i="16"/>
  <c r="AC131" i="16" s="1"/>
  <c r="V131" i="16"/>
  <c r="BD130" i="16"/>
  <c r="AU130" i="16"/>
  <c r="AF130" i="16"/>
  <c r="BA130" i="16" s="1"/>
  <c r="AE130" i="16"/>
  <c r="AY130" i="16" s="1"/>
  <c r="AD130" i="16"/>
  <c r="AW130" i="16" s="1"/>
  <c r="AA130" i="16"/>
  <c r="AC130" i="16" s="1"/>
  <c r="V130" i="16"/>
  <c r="BD129" i="16"/>
  <c r="AU129" i="16"/>
  <c r="AF129" i="16"/>
  <c r="BA129" i="16" s="1"/>
  <c r="AE129" i="16"/>
  <c r="AY129" i="16" s="1"/>
  <c r="AD129" i="16"/>
  <c r="AW129" i="16" s="1"/>
  <c r="AA129" i="16"/>
  <c r="AC129" i="16" s="1"/>
  <c r="V129" i="16"/>
  <c r="BD128" i="16"/>
  <c r="AU128" i="16"/>
  <c r="AF128" i="16"/>
  <c r="BA128" i="16" s="1"/>
  <c r="AE128" i="16"/>
  <c r="AY128" i="16" s="1"/>
  <c r="AD128" i="16"/>
  <c r="AW128" i="16" s="1"/>
  <c r="AA128" i="16"/>
  <c r="AC128" i="16" s="1"/>
  <c r="V128" i="16"/>
  <c r="BD127" i="16"/>
  <c r="AU127" i="16"/>
  <c r="AF127" i="16"/>
  <c r="BA127" i="16" s="1"/>
  <c r="AE127" i="16"/>
  <c r="AY127" i="16" s="1"/>
  <c r="AD127" i="16"/>
  <c r="AW127" i="16" s="1"/>
  <c r="AA127" i="16"/>
  <c r="AC127" i="16" s="1"/>
  <c r="V127" i="16"/>
  <c r="BD126" i="16"/>
  <c r="AU126" i="16"/>
  <c r="AF126" i="16"/>
  <c r="BA126" i="16" s="1"/>
  <c r="AE126" i="16"/>
  <c r="AY126" i="16" s="1"/>
  <c r="AD126" i="16"/>
  <c r="AW126" i="16" s="1"/>
  <c r="AA126" i="16"/>
  <c r="AC126" i="16" s="1"/>
  <c r="V126" i="16"/>
  <c r="BD125" i="16"/>
  <c r="AU125" i="16"/>
  <c r="AF125" i="16"/>
  <c r="BA125" i="16" s="1"/>
  <c r="AE125" i="16"/>
  <c r="AY125" i="16" s="1"/>
  <c r="AD125" i="16"/>
  <c r="AW125" i="16" s="1"/>
  <c r="AA125" i="16"/>
  <c r="AC125" i="16" s="1"/>
  <c r="V125" i="16"/>
  <c r="BD124" i="16"/>
  <c r="AU124" i="16"/>
  <c r="AF124" i="16"/>
  <c r="BA124" i="16" s="1"/>
  <c r="AE124" i="16"/>
  <c r="AY124" i="16" s="1"/>
  <c r="AD124" i="16"/>
  <c r="AW124" i="16" s="1"/>
  <c r="AA124" i="16"/>
  <c r="AC124" i="16" s="1"/>
  <c r="V124" i="16"/>
  <c r="BD123" i="16"/>
  <c r="AU123" i="16"/>
  <c r="AF123" i="16"/>
  <c r="BA123" i="16" s="1"/>
  <c r="AE123" i="16"/>
  <c r="AY123" i="16" s="1"/>
  <c r="AD123" i="16"/>
  <c r="AW123" i="16" s="1"/>
  <c r="AA123" i="16"/>
  <c r="AC123" i="16" s="1"/>
  <c r="V123" i="16"/>
  <c r="BD122" i="16"/>
  <c r="BF122" i="16" s="1"/>
  <c r="BL122" i="16" s="1"/>
  <c r="AU122" i="16"/>
  <c r="AF122" i="16"/>
  <c r="BA122" i="16" s="1"/>
  <c r="AE122" i="16"/>
  <c r="AY122" i="16" s="1"/>
  <c r="AD122" i="16"/>
  <c r="AW122" i="16" s="1"/>
  <c r="AA122" i="16"/>
  <c r="AC122" i="16" s="1"/>
  <c r="V122" i="16"/>
  <c r="BD121" i="16"/>
  <c r="AU121" i="16"/>
  <c r="AF121" i="16"/>
  <c r="BA121" i="16" s="1"/>
  <c r="AE121" i="16"/>
  <c r="AY121" i="16" s="1"/>
  <c r="AD121" i="16"/>
  <c r="AW121" i="16" s="1"/>
  <c r="AA121" i="16"/>
  <c r="AC121" i="16" s="1"/>
  <c r="V121" i="16"/>
  <c r="BD120" i="16"/>
  <c r="AU120" i="16"/>
  <c r="AF120" i="16"/>
  <c r="BA120" i="16" s="1"/>
  <c r="AE120" i="16"/>
  <c r="AY120" i="16" s="1"/>
  <c r="AD120" i="16"/>
  <c r="AW120" i="16" s="1"/>
  <c r="AA120" i="16"/>
  <c r="AC120" i="16" s="1"/>
  <c r="V120" i="16"/>
  <c r="BD119" i="16"/>
  <c r="AU119" i="16"/>
  <c r="AF119" i="16"/>
  <c r="BA119" i="16" s="1"/>
  <c r="AE119" i="16"/>
  <c r="AY119" i="16" s="1"/>
  <c r="AD119" i="16"/>
  <c r="AW119" i="16" s="1"/>
  <c r="AA119" i="16"/>
  <c r="AC119" i="16" s="1"/>
  <c r="V119" i="16"/>
  <c r="BD118" i="16"/>
  <c r="AU118" i="16"/>
  <c r="AF118" i="16"/>
  <c r="BA118" i="16" s="1"/>
  <c r="AE118" i="16"/>
  <c r="AY118" i="16" s="1"/>
  <c r="AD118" i="16"/>
  <c r="AW118" i="16" s="1"/>
  <c r="AA118" i="16"/>
  <c r="AC118" i="16" s="1"/>
  <c r="V118" i="16"/>
  <c r="BD117" i="16"/>
  <c r="AU117" i="16"/>
  <c r="AF117" i="16"/>
  <c r="BA117" i="16" s="1"/>
  <c r="AE117" i="16"/>
  <c r="AY117" i="16" s="1"/>
  <c r="AD117" i="16"/>
  <c r="AW117" i="16" s="1"/>
  <c r="AA117" i="16"/>
  <c r="AC117" i="16" s="1"/>
  <c r="V117" i="16"/>
  <c r="BD116" i="16"/>
  <c r="BH116" i="16" s="1"/>
  <c r="BN116" i="16" s="1"/>
  <c r="AU116" i="16"/>
  <c r="AF116" i="16"/>
  <c r="BA116" i="16" s="1"/>
  <c r="AE116" i="16"/>
  <c r="AY116" i="16" s="1"/>
  <c r="AD116" i="16"/>
  <c r="AW116" i="16" s="1"/>
  <c r="AA116" i="16"/>
  <c r="AC116" i="16" s="1"/>
  <c r="V116" i="16"/>
  <c r="BD115" i="16"/>
  <c r="BJ115" i="16" s="1"/>
  <c r="BP115" i="16" s="1"/>
  <c r="AU115" i="16"/>
  <c r="AF115" i="16"/>
  <c r="BA115" i="16" s="1"/>
  <c r="AE115" i="16"/>
  <c r="AY115" i="16" s="1"/>
  <c r="AD115" i="16"/>
  <c r="AW115" i="16" s="1"/>
  <c r="AA115" i="16"/>
  <c r="AC115" i="16" s="1"/>
  <c r="V115" i="16"/>
  <c r="BD114" i="16"/>
  <c r="AU114" i="16"/>
  <c r="AF114" i="16"/>
  <c r="BA114" i="16" s="1"/>
  <c r="AE114" i="16"/>
  <c r="AY114" i="16" s="1"/>
  <c r="AD114" i="16"/>
  <c r="AW114" i="16" s="1"/>
  <c r="AA114" i="16"/>
  <c r="AC114" i="16" s="1"/>
  <c r="V114" i="16"/>
  <c r="BD113" i="16"/>
  <c r="AU113" i="16"/>
  <c r="AF113" i="16"/>
  <c r="BA113" i="16" s="1"/>
  <c r="AE113" i="16"/>
  <c r="AY113" i="16" s="1"/>
  <c r="AD113" i="16"/>
  <c r="AW113" i="16" s="1"/>
  <c r="AA113" i="16"/>
  <c r="AC113" i="16" s="1"/>
  <c r="V113" i="16"/>
  <c r="BD112" i="16"/>
  <c r="AU112" i="16"/>
  <c r="AF112" i="16"/>
  <c r="BA112" i="16" s="1"/>
  <c r="AE112" i="16"/>
  <c r="AY112" i="16" s="1"/>
  <c r="AD112" i="16"/>
  <c r="AW112" i="16" s="1"/>
  <c r="AA112" i="16"/>
  <c r="AC112" i="16" s="1"/>
  <c r="V112" i="16"/>
  <c r="BD111" i="16"/>
  <c r="AU111" i="16"/>
  <c r="AF111" i="16"/>
  <c r="BA111" i="16" s="1"/>
  <c r="AE111" i="16"/>
  <c r="AY111" i="16" s="1"/>
  <c r="AD111" i="16"/>
  <c r="AW111" i="16" s="1"/>
  <c r="AA111" i="16"/>
  <c r="AC111" i="16" s="1"/>
  <c r="V111" i="16"/>
  <c r="BD110" i="16"/>
  <c r="BH110" i="16" s="1"/>
  <c r="BN110" i="16" s="1"/>
  <c r="AU110" i="16"/>
  <c r="AF110" i="16"/>
  <c r="BA110" i="16" s="1"/>
  <c r="AE110" i="16"/>
  <c r="AY110" i="16" s="1"/>
  <c r="AD110" i="16"/>
  <c r="AW110" i="16" s="1"/>
  <c r="AA110" i="16"/>
  <c r="AC110" i="16" s="1"/>
  <c r="V110" i="16"/>
  <c r="BD109" i="16"/>
  <c r="AU109" i="16"/>
  <c r="AF109" i="16"/>
  <c r="BA109" i="16" s="1"/>
  <c r="AE109" i="16"/>
  <c r="AY109" i="16" s="1"/>
  <c r="AD109" i="16"/>
  <c r="AW109" i="16" s="1"/>
  <c r="AA109" i="16"/>
  <c r="AC109" i="16" s="1"/>
  <c r="V109" i="16"/>
  <c r="BD108" i="16"/>
  <c r="AU108" i="16"/>
  <c r="AF108" i="16"/>
  <c r="BA108" i="16" s="1"/>
  <c r="AE108" i="16"/>
  <c r="AY108" i="16" s="1"/>
  <c r="AD108" i="16"/>
  <c r="AW108" i="16" s="1"/>
  <c r="AA108" i="16"/>
  <c r="AC108" i="16" s="1"/>
  <c r="V108" i="16"/>
  <c r="BD107" i="16"/>
  <c r="AU107" i="16"/>
  <c r="AF107" i="16"/>
  <c r="BA107" i="16" s="1"/>
  <c r="AE107" i="16"/>
  <c r="AY107" i="16" s="1"/>
  <c r="AD107" i="16"/>
  <c r="AW107" i="16" s="1"/>
  <c r="AA107" i="16"/>
  <c r="AC107" i="16" s="1"/>
  <c r="V107" i="16"/>
  <c r="BD106" i="16"/>
  <c r="AU106" i="16"/>
  <c r="AF106" i="16"/>
  <c r="BA106" i="16" s="1"/>
  <c r="AE106" i="16"/>
  <c r="AY106" i="16" s="1"/>
  <c r="AD106" i="16"/>
  <c r="AW106" i="16" s="1"/>
  <c r="AA106" i="16"/>
  <c r="AC106" i="16" s="1"/>
  <c r="V106" i="16"/>
  <c r="BD105" i="16"/>
  <c r="AU105" i="16"/>
  <c r="AF105" i="16"/>
  <c r="BA105" i="16" s="1"/>
  <c r="AE105" i="16"/>
  <c r="AY105" i="16" s="1"/>
  <c r="AD105" i="16"/>
  <c r="AW105" i="16" s="1"/>
  <c r="AA105" i="16"/>
  <c r="AC105" i="16" s="1"/>
  <c r="V105" i="16"/>
  <c r="BD104" i="16"/>
  <c r="AU104" i="16"/>
  <c r="AF104" i="16"/>
  <c r="BA104" i="16" s="1"/>
  <c r="AE104" i="16"/>
  <c r="AY104" i="16" s="1"/>
  <c r="AD104" i="16"/>
  <c r="AW104" i="16" s="1"/>
  <c r="AA104" i="16"/>
  <c r="AC104" i="16" s="1"/>
  <c r="V104" i="16"/>
  <c r="BD103" i="16"/>
  <c r="AU103" i="16"/>
  <c r="AF103" i="16"/>
  <c r="BA103" i="16" s="1"/>
  <c r="AE103" i="16"/>
  <c r="AY103" i="16" s="1"/>
  <c r="AD103" i="16"/>
  <c r="AW103" i="16" s="1"/>
  <c r="AA103" i="16"/>
  <c r="AC103" i="16" s="1"/>
  <c r="V103" i="16"/>
  <c r="BD102" i="16"/>
  <c r="AU102" i="16"/>
  <c r="AF102" i="16"/>
  <c r="BA102" i="16" s="1"/>
  <c r="AE102" i="16"/>
  <c r="AY102" i="16" s="1"/>
  <c r="AD102" i="16"/>
  <c r="AW102" i="16" s="1"/>
  <c r="AA102" i="16"/>
  <c r="AC102" i="16" s="1"/>
  <c r="V102" i="16"/>
  <c r="BD101" i="16"/>
  <c r="AU101" i="16"/>
  <c r="AF101" i="16"/>
  <c r="BA101" i="16" s="1"/>
  <c r="AE101" i="16"/>
  <c r="AY101" i="16" s="1"/>
  <c r="AD101" i="16"/>
  <c r="AW101" i="16" s="1"/>
  <c r="AA101" i="16"/>
  <c r="AC101" i="16" s="1"/>
  <c r="V101" i="16"/>
  <c r="BD100" i="16"/>
  <c r="AU100" i="16"/>
  <c r="AF100" i="16"/>
  <c r="BA100" i="16" s="1"/>
  <c r="AE100" i="16"/>
  <c r="AY100" i="16" s="1"/>
  <c r="AD100" i="16"/>
  <c r="AW100" i="16" s="1"/>
  <c r="AA100" i="16"/>
  <c r="AC100" i="16" s="1"/>
  <c r="V100" i="16"/>
  <c r="BD99" i="16"/>
  <c r="AU99" i="16"/>
  <c r="AF99" i="16"/>
  <c r="BA99" i="16" s="1"/>
  <c r="AE99" i="16"/>
  <c r="AY99" i="16" s="1"/>
  <c r="AD99" i="16"/>
  <c r="AW99" i="16" s="1"/>
  <c r="AA99" i="16"/>
  <c r="AC99" i="16" s="1"/>
  <c r="V99" i="16"/>
  <c r="BD98" i="16"/>
  <c r="BE98" i="16" s="1"/>
  <c r="BK98" i="16" s="1"/>
  <c r="AU98" i="16"/>
  <c r="AF98" i="16"/>
  <c r="BA98" i="16" s="1"/>
  <c r="AE98" i="16"/>
  <c r="AY98" i="16" s="1"/>
  <c r="AD98" i="16"/>
  <c r="AW98" i="16" s="1"/>
  <c r="AA98" i="16"/>
  <c r="AC98" i="16" s="1"/>
  <c r="V98" i="16"/>
  <c r="BD97" i="16"/>
  <c r="AU97" i="16"/>
  <c r="AF97" i="16"/>
  <c r="BA97" i="16" s="1"/>
  <c r="AE97" i="16"/>
  <c r="AY97" i="16" s="1"/>
  <c r="AD97" i="16"/>
  <c r="AW97" i="16" s="1"/>
  <c r="AA97" i="16"/>
  <c r="AC97" i="16" s="1"/>
  <c r="V97" i="16"/>
  <c r="BD96" i="16"/>
  <c r="BJ96" i="16" s="1"/>
  <c r="BP96" i="16" s="1"/>
  <c r="AU96" i="16"/>
  <c r="AF96" i="16"/>
  <c r="BA96" i="16" s="1"/>
  <c r="AE96" i="16"/>
  <c r="AY96" i="16" s="1"/>
  <c r="AD96" i="16"/>
  <c r="AW96" i="16" s="1"/>
  <c r="AA96" i="16"/>
  <c r="AC96" i="16" s="1"/>
  <c r="V96" i="16"/>
  <c r="BD95" i="16"/>
  <c r="AU95" i="16"/>
  <c r="AF95" i="16"/>
  <c r="BA95" i="16" s="1"/>
  <c r="AE95" i="16"/>
  <c r="AY95" i="16" s="1"/>
  <c r="AD95" i="16"/>
  <c r="AW95" i="16" s="1"/>
  <c r="AA95" i="16"/>
  <c r="AC95" i="16" s="1"/>
  <c r="V95" i="16"/>
  <c r="BD94" i="16"/>
  <c r="AU94" i="16"/>
  <c r="AF94" i="16"/>
  <c r="BA94" i="16" s="1"/>
  <c r="AE94" i="16"/>
  <c r="AY94" i="16" s="1"/>
  <c r="AD94" i="16"/>
  <c r="AW94" i="16" s="1"/>
  <c r="AA94" i="16"/>
  <c r="AC94" i="16" s="1"/>
  <c r="V94" i="16"/>
  <c r="BD93" i="16"/>
  <c r="AU93" i="16"/>
  <c r="AF93" i="16"/>
  <c r="BA93" i="16" s="1"/>
  <c r="AE93" i="16"/>
  <c r="AY93" i="16" s="1"/>
  <c r="AD93" i="16"/>
  <c r="AW93" i="16" s="1"/>
  <c r="AA93" i="16"/>
  <c r="AC93" i="16" s="1"/>
  <c r="V93" i="16"/>
  <c r="BD92" i="16"/>
  <c r="AU92" i="16"/>
  <c r="AF92" i="16"/>
  <c r="BA92" i="16" s="1"/>
  <c r="AE92" i="16"/>
  <c r="AY92" i="16" s="1"/>
  <c r="AD92" i="16"/>
  <c r="AW92" i="16" s="1"/>
  <c r="AA92" i="16"/>
  <c r="AC92" i="16" s="1"/>
  <c r="V92" i="16"/>
  <c r="BD91" i="16"/>
  <c r="AU91" i="16"/>
  <c r="AF91" i="16"/>
  <c r="BA91" i="16" s="1"/>
  <c r="AE91" i="16"/>
  <c r="AY91" i="16" s="1"/>
  <c r="AD91" i="16"/>
  <c r="AW91" i="16" s="1"/>
  <c r="AA91" i="16"/>
  <c r="AC91" i="16" s="1"/>
  <c r="V91" i="16"/>
  <c r="BD90" i="16"/>
  <c r="AU90" i="16"/>
  <c r="AF90" i="16"/>
  <c r="BA90" i="16" s="1"/>
  <c r="AE90" i="16"/>
  <c r="AY90" i="16" s="1"/>
  <c r="AD90" i="16"/>
  <c r="AW90" i="16" s="1"/>
  <c r="AA90" i="16"/>
  <c r="AC90" i="16" s="1"/>
  <c r="V90" i="16"/>
  <c r="BD89" i="16"/>
  <c r="AU89" i="16"/>
  <c r="AF89" i="16"/>
  <c r="BA89" i="16" s="1"/>
  <c r="AE89" i="16"/>
  <c r="AY89" i="16" s="1"/>
  <c r="AD89" i="16"/>
  <c r="AW89" i="16" s="1"/>
  <c r="AA89" i="16"/>
  <c r="AC89" i="16" s="1"/>
  <c r="V89" i="16"/>
  <c r="BD88" i="16"/>
  <c r="BG88" i="16" s="1"/>
  <c r="BM88" i="16" s="1"/>
  <c r="AU88" i="16"/>
  <c r="AF88" i="16"/>
  <c r="BA88" i="16" s="1"/>
  <c r="AE88" i="16"/>
  <c r="AY88" i="16" s="1"/>
  <c r="AD88" i="16"/>
  <c r="AW88" i="16" s="1"/>
  <c r="AA88" i="16"/>
  <c r="AC88" i="16" s="1"/>
  <c r="V88" i="16"/>
  <c r="BD87" i="16"/>
  <c r="BI87" i="16" s="1"/>
  <c r="BO87" i="16" s="1"/>
  <c r="AU87" i="16"/>
  <c r="AF87" i="16"/>
  <c r="BA87" i="16" s="1"/>
  <c r="AE87" i="16"/>
  <c r="AY87" i="16" s="1"/>
  <c r="AD87" i="16"/>
  <c r="AW87" i="16" s="1"/>
  <c r="AA87" i="16"/>
  <c r="AC87" i="16" s="1"/>
  <c r="V87" i="16"/>
  <c r="BD86" i="16"/>
  <c r="BE86" i="16" s="1"/>
  <c r="BK86" i="16" s="1"/>
  <c r="AU86" i="16"/>
  <c r="AF86" i="16"/>
  <c r="BA86" i="16" s="1"/>
  <c r="AE86" i="16"/>
  <c r="AY86" i="16" s="1"/>
  <c r="AD86" i="16"/>
  <c r="AW86" i="16" s="1"/>
  <c r="AA86" i="16"/>
  <c r="AC86" i="16" s="1"/>
  <c r="V86" i="16"/>
  <c r="BD85" i="16"/>
  <c r="AU85" i="16"/>
  <c r="AF85" i="16"/>
  <c r="BA85" i="16" s="1"/>
  <c r="AE85" i="16"/>
  <c r="AY85" i="16" s="1"/>
  <c r="AD85" i="16"/>
  <c r="AW85" i="16" s="1"/>
  <c r="AA85" i="16"/>
  <c r="AC85" i="16" s="1"/>
  <c r="V85" i="16"/>
  <c r="BD84" i="16"/>
  <c r="AU84" i="16"/>
  <c r="AF84" i="16"/>
  <c r="BA84" i="16" s="1"/>
  <c r="AE84" i="16"/>
  <c r="AY84" i="16" s="1"/>
  <c r="AD84" i="16"/>
  <c r="AW84" i="16" s="1"/>
  <c r="AA84" i="16"/>
  <c r="AC84" i="16" s="1"/>
  <c r="V84" i="16"/>
  <c r="BD83" i="16"/>
  <c r="BF83" i="16" s="1"/>
  <c r="BL83" i="16" s="1"/>
  <c r="AU83" i="16"/>
  <c r="AF83" i="16"/>
  <c r="BA83" i="16" s="1"/>
  <c r="AE83" i="16"/>
  <c r="AY83" i="16" s="1"/>
  <c r="AD83" i="16"/>
  <c r="AW83" i="16" s="1"/>
  <c r="AA83" i="16"/>
  <c r="AC83" i="16" s="1"/>
  <c r="V83" i="16"/>
  <c r="BD82" i="16"/>
  <c r="AU82" i="16"/>
  <c r="AF82" i="16"/>
  <c r="BA82" i="16" s="1"/>
  <c r="AE82" i="16"/>
  <c r="AY82" i="16" s="1"/>
  <c r="AD82" i="16"/>
  <c r="AW82" i="16" s="1"/>
  <c r="AA82" i="16"/>
  <c r="AC82" i="16" s="1"/>
  <c r="V82" i="16"/>
  <c r="BD81" i="16"/>
  <c r="AU81" i="16"/>
  <c r="AF81" i="16"/>
  <c r="BA81" i="16" s="1"/>
  <c r="AE81" i="16"/>
  <c r="AY81" i="16" s="1"/>
  <c r="AD81" i="16"/>
  <c r="AW81" i="16" s="1"/>
  <c r="AA81" i="16"/>
  <c r="AC81" i="16" s="1"/>
  <c r="V81" i="16"/>
  <c r="BD80" i="16"/>
  <c r="AU80" i="16"/>
  <c r="AF80" i="16"/>
  <c r="BA80" i="16" s="1"/>
  <c r="AE80" i="16"/>
  <c r="AY80" i="16" s="1"/>
  <c r="AD80" i="16"/>
  <c r="AW80" i="16" s="1"/>
  <c r="AA80" i="16"/>
  <c r="AC80" i="16" s="1"/>
  <c r="V80" i="16"/>
  <c r="BD79" i="16"/>
  <c r="AU79" i="16"/>
  <c r="AF79" i="16"/>
  <c r="BA79" i="16" s="1"/>
  <c r="AE79" i="16"/>
  <c r="AY79" i="16" s="1"/>
  <c r="AD79" i="16"/>
  <c r="AW79" i="16" s="1"/>
  <c r="AA79" i="16"/>
  <c r="AC79" i="16" s="1"/>
  <c r="V79" i="16"/>
  <c r="BD78" i="16"/>
  <c r="BF78" i="16" s="1"/>
  <c r="BL78" i="16" s="1"/>
  <c r="AU78" i="16"/>
  <c r="AF78" i="16"/>
  <c r="BA78" i="16" s="1"/>
  <c r="AE78" i="16"/>
  <c r="AY78" i="16" s="1"/>
  <c r="AD78" i="16"/>
  <c r="AW78" i="16" s="1"/>
  <c r="AA78" i="16"/>
  <c r="AC78" i="16" s="1"/>
  <c r="V78" i="16"/>
  <c r="BD77" i="16"/>
  <c r="AU77" i="16"/>
  <c r="AF77" i="16"/>
  <c r="BA77" i="16" s="1"/>
  <c r="AE77" i="16"/>
  <c r="AY77" i="16" s="1"/>
  <c r="AD77" i="16"/>
  <c r="AW77" i="16" s="1"/>
  <c r="AA77" i="16"/>
  <c r="AC77" i="16" s="1"/>
  <c r="V77" i="16"/>
  <c r="BD76" i="16"/>
  <c r="AU76" i="16"/>
  <c r="AF76" i="16"/>
  <c r="BA76" i="16" s="1"/>
  <c r="AE76" i="16"/>
  <c r="AY76" i="16" s="1"/>
  <c r="AD76" i="16"/>
  <c r="AW76" i="16" s="1"/>
  <c r="AA76" i="16"/>
  <c r="AC76" i="16" s="1"/>
  <c r="V76" i="16"/>
  <c r="BD75" i="16"/>
  <c r="AU75" i="16"/>
  <c r="AF75" i="16"/>
  <c r="BA75" i="16" s="1"/>
  <c r="AE75" i="16"/>
  <c r="AY75" i="16" s="1"/>
  <c r="AD75" i="16"/>
  <c r="AW75" i="16" s="1"/>
  <c r="AA75" i="16"/>
  <c r="AC75" i="16" s="1"/>
  <c r="V75" i="16"/>
  <c r="BD74" i="16"/>
  <c r="AU74" i="16"/>
  <c r="AF74" i="16"/>
  <c r="BA74" i="16" s="1"/>
  <c r="AE74" i="16"/>
  <c r="AY74" i="16" s="1"/>
  <c r="AD74" i="16"/>
  <c r="AW74" i="16" s="1"/>
  <c r="AA74" i="16"/>
  <c r="AC74" i="16" s="1"/>
  <c r="V74" i="16"/>
  <c r="BD73" i="16"/>
  <c r="AU73" i="16"/>
  <c r="AF73" i="16"/>
  <c r="BA73" i="16" s="1"/>
  <c r="AE73" i="16"/>
  <c r="AY73" i="16" s="1"/>
  <c r="AD73" i="16"/>
  <c r="AW73" i="16" s="1"/>
  <c r="AA73" i="16"/>
  <c r="AC73" i="16" s="1"/>
  <c r="V73" i="16"/>
  <c r="BD72" i="16"/>
  <c r="AU72" i="16"/>
  <c r="AF72" i="16"/>
  <c r="BA72" i="16" s="1"/>
  <c r="AE72" i="16"/>
  <c r="AY72" i="16" s="1"/>
  <c r="AD72" i="16"/>
  <c r="AW72" i="16" s="1"/>
  <c r="AA72" i="16"/>
  <c r="AC72" i="16" s="1"/>
  <c r="V72" i="16"/>
  <c r="BD71" i="16"/>
  <c r="BF71" i="16" s="1"/>
  <c r="BL71" i="16" s="1"/>
  <c r="AU71" i="16"/>
  <c r="AF71" i="16"/>
  <c r="BA71" i="16" s="1"/>
  <c r="AE71" i="16"/>
  <c r="AY71" i="16" s="1"/>
  <c r="AD71" i="16"/>
  <c r="AW71" i="16" s="1"/>
  <c r="AA71" i="16"/>
  <c r="AC71" i="16" s="1"/>
  <c r="V71" i="16"/>
  <c r="BD70" i="16"/>
  <c r="AU70" i="16"/>
  <c r="AF70" i="16"/>
  <c r="BA70" i="16" s="1"/>
  <c r="AE70" i="16"/>
  <c r="AY70" i="16" s="1"/>
  <c r="AD70" i="16"/>
  <c r="AW70" i="16" s="1"/>
  <c r="AA70" i="16"/>
  <c r="AC70" i="16" s="1"/>
  <c r="V70" i="16"/>
  <c r="BD69" i="16"/>
  <c r="AU69" i="16"/>
  <c r="AF69" i="16"/>
  <c r="BA69" i="16" s="1"/>
  <c r="AE69" i="16"/>
  <c r="AY69" i="16" s="1"/>
  <c r="AD69" i="16"/>
  <c r="AW69" i="16" s="1"/>
  <c r="AA69" i="16"/>
  <c r="AC69" i="16" s="1"/>
  <c r="V69" i="16"/>
  <c r="BD68" i="16"/>
  <c r="AU68" i="16"/>
  <c r="AF68" i="16"/>
  <c r="BA68" i="16" s="1"/>
  <c r="AE68" i="16"/>
  <c r="AY68" i="16" s="1"/>
  <c r="AD68" i="16"/>
  <c r="AW68" i="16" s="1"/>
  <c r="AA68" i="16"/>
  <c r="AC68" i="16" s="1"/>
  <c r="V68" i="16"/>
  <c r="BD67" i="16"/>
  <c r="AU67" i="16"/>
  <c r="AF67" i="16"/>
  <c r="BA67" i="16" s="1"/>
  <c r="AE67" i="16"/>
  <c r="AY67" i="16" s="1"/>
  <c r="AD67" i="16"/>
  <c r="AW67" i="16" s="1"/>
  <c r="AA67" i="16"/>
  <c r="AC67" i="16" s="1"/>
  <c r="V67" i="16"/>
  <c r="BD66" i="16"/>
  <c r="BE66" i="16" s="1"/>
  <c r="BK66" i="16" s="1"/>
  <c r="AU66" i="16"/>
  <c r="AF66" i="16"/>
  <c r="BA66" i="16" s="1"/>
  <c r="AE66" i="16"/>
  <c r="AY66" i="16" s="1"/>
  <c r="AD66" i="16"/>
  <c r="AW66" i="16" s="1"/>
  <c r="AA66" i="16"/>
  <c r="AC66" i="16" s="1"/>
  <c r="V66" i="16"/>
  <c r="BD65" i="16"/>
  <c r="AU65" i="16"/>
  <c r="AF65" i="16"/>
  <c r="BA65" i="16" s="1"/>
  <c r="AE65" i="16"/>
  <c r="AY65" i="16" s="1"/>
  <c r="AD65" i="16"/>
  <c r="AW65" i="16" s="1"/>
  <c r="AA65" i="16"/>
  <c r="AC65" i="16" s="1"/>
  <c r="V65" i="16"/>
  <c r="BD64" i="16"/>
  <c r="AU64" i="16"/>
  <c r="AF64" i="16"/>
  <c r="BA64" i="16" s="1"/>
  <c r="AE64" i="16"/>
  <c r="AY64" i="16" s="1"/>
  <c r="AD64" i="16"/>
  <c r="AW64" i="16" s="1"/>
  <c r="AA64" i="16"/>
  <c r="AC64" i="16" s="1"/>
  <c r="V64" i="16"/>
  <c r="BD63" i="16"/>
  <c r="BI63" i="16" s="1"/>
  <c r="BO63" i="16" s="1"/>
  <c r="AU63" i="16"/>
  <c r="AF63" i="16"/>
  <c r="BA63" i="16" s="1"/>
  <c r="AE63" i="16"/>
  <c r="AY63" i="16" s="1"/>
  <c r="AD63" i="16"/>
  <c r="AW63" i="16" s="1"/>
  <c r="AA63" i="16"/>
  <c r="AC63" i="16" s="1"/>
  <c r="V63" i="16"/>
  <c r="BD62" i="16"/>
  <c r="AU62" i="16"/>
  <c r="AF62" i="16"/>
  <c r="BA62" i="16" s="1"/>
  <c r="AE62" i="16"/>
  <c r="AY62" i="16" s="1"/>
  <c r="AD62" i="16"/>
  <c r="AW62" i="16" s="1"/>
  <c r="AA62" i="16"/>
  <c r="AC62" i="16" s="1"/>
  <c r="V62" i="16"/>
  <c r="BD61" i="16"/>
  <c r="AU61" i="16"/>
  <c r="AF61" i="16"/>
  <c r="BA61" i="16" s="1"/>
  <c r="AE61" i="16"/>
  <c r="AY61" i="16" s="1"/>
  <c r="AD61" i="16"/>
  <c r="AW61" i="16" s="1"/>
  <c r="AA61" i="16"/>
  <c r="AC61" i="16" s="1"/>
  <c r="V61" i="16"/>
  <c r="BD60" i="16"/>
  <c r="AU60" i="16"/>
  <c r="AF60" i="16"/>
  <c r="BA60" i="16" s="1"/>
  <c r="AE60" i="16"/>
  <c r="AY60" i="16" s="1"/>
  <c r="AD60" i="16"/>
  <c r="AW60" i="16" s="1"/>
  <c r="AA60" i="16"/>
  <c r="AC60" i="16" s="1"/>
  <c r="V60" i="16"/>
  <c r="BD59" i="16"/>
  <c r="AU59" i="16"/>
  <c r="AF59" i="16"/>
  <c r="BA59" i="16" s="1"/>
  <c r="AE59" i="16"/>
  <c r="AY59" i="16" s="1"/>
  <c r="AD59" i="16"/>
  <c r="AW59" i="16" s="1"/>
  <c r="AA59" i="16"/>
  <c r="AC59" i="16" s="1"/>
  <c r="V59" i="16"/>
  <c r="BD58" i="16"/>
  <c r="AU58" i="16"/>
  <c r="AF58" i="16"/>
  <c r="BA58" i="16" s="1"/>
  <c r="AE58" i="16"/>
  <c r="AY58" i="16" s="1"/>
  <c r="AD58" i="16"/>
  <c r="AW58" i="16" s="1"/>
  <c r="AA58" i="16"/>
  <c r="AC58" i="16" s="1"/>
  <c r="V58" i="16"/>
  <c r="BD57" i="16"/>
  <c r="AU57" i="16"/>
  <c r="AF57" i="16"/>
  <c r="BA57" i="16" s="1"/>
  <c r="AE57" i="16"/>
  <c r="AY57" i="16" s="1"/>
  <c r="AD57" i="16"/>
  <c r="AW57" i="16" s="1"/>
  <c r="AA57" i="16"/>
  <c r="AC57" i="16" s="1"/>
  <c r="V57" i="16"/>
  <c r="BD56" i="16"/>
  <c r="BJ56" i="16" s="1"/>
  <c r="BP56" i="16" s="1"/>
  <c r="AU56" i="16"/>
  <c r="AF56" i="16"/>
  <c r="BA56" i="16" s="1"/>
  <c r="AE56" i="16"/>
  <c r="AY56" i="16" s="1"/>
  <c r="AD56" i="16"/>
  <c r="AW56" i="16" s="1"/>
  <c r="AA56" i="16"/>
  <c r="AC56" i="16" s="1"/>
  <c r="V56" i="16"/>
  <c r="BD55" i="16"/>
  <c r="AU55" i="16"/>
  <c r="AF55" i="16"/>
  <c r="BA55" i="16" s="1"/>
  <c r="AE55" i="16"/>
  <c r="AY55" i="16" s="1"/>
  <c r="AD55" i="16"/>
  <c r="AW55" i="16" s="1"/>
  <c r="AA55" i="16"/>
  <c r="AC55" i="16" s="1"/>
  <c r="V55" i="16"/>
  <c r="BD54" i="16"/>
  <c r="BE54" i="16" s="1"/>
  <c r="BK54" i="16" s="1"/>
  <c r="AU54" i="16"/>
  <c r="AF54" i="16"/>
  <c r="BA54" i="16" s="1"/>
  <c r="AE54" i="16"/>
  <c r="AY54" i="16" s="1"/>
  <c r="AD54" i="16"/>
  <c r="AW54" i="16" s="1"/>
  <c r="AA54" i="16"/>
  <c r="AC54" i="16" s="1"/>
  <c r="V54" i="16"/>
  <c r="BD53" i="16"/>
  <c r="AU53" i="16"/>
  <c r="AF53" i="16"/>
  <c r="BA53" i="16" s="1"/>
  <c r="AE53" i="16"/>
  <c r="AY53" i="16" s="1"/>
  <c r="AD53" i="16"/>
  <c r="AW53" i="16" s="1"/>
  <c r="AA53" i="16"/>
  <c r="AC53" i="16" s="1"/>
  <c r="V53" i="16"/>
  <c r="BD52" i="16"/>
  <c r="AU52" i="16"/>
  <c r="AF52" i="16"/>
  <c r="BA52" i="16" s="1"/>
  <c r="AE52" i="16"/>
  <c r="AY52" i="16" s="1"/>
  <c r="AD52" i="16"/>
  <c r="AW52" i="16" s="1"/>
  <c r="AA52" i="16"/>
  <c r="AC52" i="16" s="1"/>
  <c r="V52" i="16"/>
  <c r="BD51" i="16"/>
  <c r="BF51" i="16" s="1"/>
  <c r="BL51" i="16" s="1"/>
  <c r="AU51" i="16"/>
  <c r="AF51" i="16"/>
  <c r="BA51" i="16" s="1"/>
  <c r="AE51" i="16"/>
  <c r="AY51" i="16" s="1"/>
  <c r="AD51" i="16"/>
  <c r="AW51" i="16" s="1"/>
  <c r="AA51" i="16"/>
  <c r="AC51" i="16" s="1"/>
  <c r="V51" i="16"/>
  <c r="BD50" i="16"/>
  <c r="AU50" i="16"/>
  <c r="AF50" i="16"/>
  <c r="BA50" i="16" s="1"/>
  <c r="AE50" i="16"/>
  <c r="AY50" i="16" s="1"/>
  <c r="AD50" i="16"/>
  <c r="AW50" i="16" s="1"/>
  <c r="AA50" i="16"/>
  <c r="AC50" i="16" s="1"/>
  <c r="V50" i="16"/>
  <c r="BD49" i="16"/>
  <c r="AU49" i="16"/>
  <c r="AF49" i="16"/>
  <c r="BA49" i="16" s="1"/>
  <c r="AE49" i="16"/>
  <c r="AY49" i="16" s="1"/>
  <c r="AD49" i="16"/>
  <c r="AW49" i="16" s="1"/>
  <c r="AA49" i="16"/>
  <c r="AC49" i="16" s="1"/>
  <c r="V49" i="16"/>
  <c r="BD48" i="16"/>
  <c r="BH48" i="16" s="1"/>
  <c r="BN48" i="16" s="1"/>
  <c r="AU48" i="16"/>
  <c r="AF48" i="16"/>
  <c r="BA48" i="16" s="1"/>
  <c r="AE48" i="16"/>
  <c r="AY48" i="16" s="1"/>
  <c r="AD48" i="16"/>
  <c r="AW48" i="16" s="1"/>
  <c r="AA48" i="16"/>
  <c r="AC48" i="16" s="1"/>
  <c r="V48" i="16"/>
  <c r="BD47" i="16"/>
  <c r="AU47" i="16"/>
  <c r="AF47" i="16"/>
  <c r="BA47" i="16" s="1"/>
  <c r="AE47" i="16"/>
  <c r="AY47" i="16" s="1"/>
  <c r="AD47" i="16"/>
  <c r="AW47" i="16" s="1"/>
  <c r="AA47" i="16"/>
  <c r="AC47" i="16" s="1"/>
  <c r="V47" i="16"/>
  <c r="BD46" i="16"/>
  <c r="BH46" i="16" s="1"/>
  <c r="BN46" i="16" s="1"/>
  <c r="AU46" i="16"/>
  <c r="AF46" i="16"/>
  <c r="BA46" i="16" s="1"/>
  <c r="AE46" i="16"/>
  <c r="AY46" i="16" s="1"/>
  <c r="AD46" i="16"/>
  <c r="AW46" i="16" s="1"/>
  <c r="AA46" i="16"/>
  <c r="AC46" i="16" s="1"/>
  <c r="V46" i="16"/>
  <c r="BD45" i="16"/>
  <c r="AU45" i="16"/>
  <c r="AF45" i="16"/>
  <c r="BA45" i="16" s="1"/>
  <c r="AE45" i="16"/>
  <c r="AY45" i="16" s="1"/>
  <c r="AD45" i="16"/>
  <c r="AW45" i="16" s="1"/>
  <c r="AA45" i="16"/>
  <c r="AC45" i="16" s="1"/>
  <c r="V45" i="16"/>
  <c r="BD44" i="16"/>
  <c r="AU44" i="16"/>
  <c r="AF44" i="16"/>
  <c r="BA44" i="16" s="1"/>
  <c r="AE44" i="16"/>
  <c r="AY44" i="16" s="1"/>
  <c r="AD44" i="16"/>
  <c r="AW44" i="16" s="1"/>
  <c r="AA44" i="16"/>
  <c r="AC44" i="16" s="1"/>
  <c r="V44" i="16"/>
  <c r="BD43" i="16"/>
  <c r="AU43" i="16"/>
  <c r="AF43" i="16"/>
  <c r="BA43" i="16" s="1"/>
  <c r="AE43" i="16"/>
  <c r="AY43" i="16" s="1"/>
  <c r="AD43" i="16"/>
  <c r="AW43" i="16" s="1"/>
  <c r="AA43" i="16"/>
  <c r="AC43" i="16" s="1"/>
  <c r="V43" i="16"/>
  <c r="BD42" i="16"/>
  <c r="AU42" i="16"/>
  <c r="AF42" i="16"/>
  <c r="BA42" i="16" s="1"/>
  <c r="AE42" i="16"/>
  <c r="AY42" i="16" s="1"/>
  <c r="AD42" i="16"/>
  <c r="AW42" i="16" s="1"/>
  <c r="AA42" i="16"/>
  <c r="AC42" i="16" s="1"/>
  <c r="V42" i="16"/>
  <c r="BD41" i="16"/>
  <c r="AU41" i="16"/>
  <c r="AF41" i="16"/>
  <c r="BA41" i="16" s="1"/>
  <c r="AE41" i="16"/>
  <c r="AY41" i="16" s="1"/>
  <c r="AD41" i="16"/>
  <c r="AW41" i="16" s="1"/>
  <c r="AA41" i="16"/>
  <c r="AC41" i="16" s="1"/>
  <c r="V41" i="16"/>
  <c r="BD40" i="16"/>
  <c r="AU40" i="16"/>
  <c r="AF40" i="16"/>
  <c r="BA40" i="16" s="1"/>
  <c r="AE40" i="16"/>
  <c r="AY40" i="16" s="1"/>
  <c r="AD40" i="16"/>
  <c r="AW40" i="16" s="1"/>
  <c r="AA40" i="16"/>
  <c r="AC40" i="16" s="1"/>
  <c r="V40" i="16"/>
  <c r="BD39" i="16"/>
  <c r="BF39" i="16" s="1"/>
  <c r="BL39" i="16" s="1"/>
  <c r="AU39" i="16"/>
  <c r="AF39" i="16"/>
  <c r="BA39" i="16" s="1"/>
  <c r="AE39" i="16"/>
  <c r="AY39" i="16" s="1"/>
  <c r="AD39" i="16"/>
  <c r="AW39" i="16" s="1"/>
  <c r="AA39" i="16"/>
  <c r="AC39" i="16" s="1"/>
  <c r="V39" i="16"/>
  <c r="BD38" i="16"/>
  <c r="BF38" i="16" s="1"/>
  <c r="BL38" i="16" s="1"/>
  <c r="AU38" i="16"/>
  <c r="AF38" i="16"/>
  <c r="BA38" i="16" s="1"/>
  <c r="AE38" i="16"/>
  <c r="AY38" i="16" s="1"/>
  <c r="AD38" i="16"/>
  <c r="AW38" i="16" s="1"/>
  <c r="AA38" i="16"/>
  <c r="AC38" i="16" s="1"/>
  <c r="V38" i="16"/>
  <c r="BD37" i="16"/>
  <c r="AU37" i="16"/>
  <c r="AF37" i="16"/>
  <c r="BA37" i="16" s="1"/>
  <c r="AE37" i="16"/>
  <c r="AY37" i="16" s="1"/>
  <c r="AD37" i="16"/>
  <c r="AW37" i="16" s="1"/>
  <c r="AA37" i="16"/>
  <c r="AC37" i="16" s="1"/>
  <c r="V37" i="16"/>
  <c r="BD36" i="16"/>
  <c r="AU36" i="16"/>
  <c r="AF36" i="16"/>
  <c r="BA36" i="16" s="1"/>
  <c r="AE36" i="16"/>
  <c r="AY36" i="16" s="1"/>
  <c r="AD36" i="16"/>
  <c r="AW36" i="16" s="1"/>
  <c r="AA36" i="16"/>
  <c r="AC36" i="16" s="1"/>
  <c r="V36" i="16"/>
  <c r="BD35" i="16"/>
  <c r="AU35" i="16"/>
  <c r="AF35" i="16"/>
  <c r="BA35" i="16" s="1"/>
  <c r="AE35" i="16"/>
  <c r="AY35" i="16" s="1"/>
  <c r="AD35" i="16"/>
  <c r="AW35" i="16" s="1"/>
  <c r="AA35" i="16"/>
  <c r="AC35" i="16" s="1"/>
  <c r="V35" i="16"/>
  <c r="BD34" i="16"/>
  <c r="BE34" i="16" s="1"/>
  <c r="BK34" i="16" s="1"/>
  <c r="AU34" i="16"/>
  <c r="AF34" i="16"/>
  <c r="BA34" i="16" s="1"/>
  <c r="AE34" i="16"/>
  <c r="AY34" i="16" s="1"/>
  <c r="AD34" i="16"/>
  <c r="AW34" i="16" s="1"/>
  <c r="AA34" i="16"/>
  <c r="AC34" i="16" s="1"/>
  <c r="V34" i="16"/>
  <c r="BD33" i="16"/>
  <c r="AU33" i="16"/>
  <c r="AF33" i="16"/>
  <c r="BA33" i="16" s="1"/>
  <c r="AE33" i="16"/>
  <c r="AY33" i="16" s="1"/>
  <c r="AD33" i="16"/>
  <c r="AW33" i="16" s="1"/>
  <c r="AA33" i="16"/>
  <c r="AC33" i="16" s="1"/>
  <c r="V33" i="16"/>
  <c r="BD32" i="16"/>
  <c r="BJ32" i="16" s="1"/>
  <c r="BP32" i="16" s="1"/>
  <c r="AU32" i="16"/>
  <c r="AF32" i="16"/>
  <c r="BA32" i="16" s="1"/>
  <c r="AE32" i="16"/>
  <c r="AY32" i="16" s="1"/>
  <c r="AD32" i="16"/>
  <c r="AW32" i="16" s="1"/>
  <c r="AA32" i="16"/>
  <c r="AC32" i="16" s="1"/>
  <c r="V32" i="16"/>
  <c r="BD31" i="16"/>
  <c r="BI31" i="16" s="1"/>
  <c r="BO31" i="16" s="1"/>
  <c r="AU31" i="16"/>
  <c r="AF31" i="16"/>
  <c r="BA31" i="16" s="1"/>
  <c r="AE31" i="16"/>
  <c r="AY31" i="16" s="1"/>
  <c r="AD31" i="16"/>
  <c r="AW31" i="16" s="1"/>
  <c r="AA31" i="16"/>
  <c r="AC31" i="16" s="1"/>
  <c r="V31" i="16"/>
  <c r="BD30" i="16"/>
  <c r="AU30" i="16"/>
  <c r="AF30" i="16"/>
  <c r="BA30" i="16" s="1"/>
  <c r="AE30" i="16"/>
  <c r="AY30" i="16" s="1"/>
  <c r="AD30" i="16"/>
  <c r="AW30" i="16" s="1"/>
  <c r="AA30" i="16"/>
  <c r="AC30" i="16" s="1"/>
  <c r="V30" i="16"/>
  <c r="BD29" i="16"/>
  <c r="AU29" i="16"/>
  <c r="AF29" i="16"/>
  <c r="BA29" i="16" s="1"/>
  <c r="AE29" i="16"/>
  <c r="AY29" i="16" s="1"/>
  <c r="AD29" i="16"/>
  <c r="AW29" i="16" s="1"/>
  <c r="AA29" i="16"/>
  <c r="AC29" i="16" s="1"/>
  <c r="V29" i="16"/>
  <c r="BD28" i="16"/>
  <c r="AU28" i="16"/>
  <c r="AF28" i="16"/>
  <c r="BA28" i="16" s="1"/>
  <c r="AE28" i="16"/>
  <c r="AY28" i="16" s="1"/>
  <c r="AD28" i="16"/>
  <c r="AW28" i="16" s="1"/>
  <c r="AA28" i="16"/>
  <c r="AC28" i="16" s="1"/>
  <c r="V28" i="16"/>
  <c r="BD27" i="16"/>
  <c r="AU27" i="16"/>
  <c r="AF27" i="16"/>
  <c r="BA27" i="16" s="1"/>
  <c r="AE27" i="16"/>
  <c r="AY27" i="16" s="1"/>
  <c r="AD27" i="16"/>
  <c r="AW27" i="16" s="1"/>
  <c r="AA27" i="16"/>
  <c r="AC27" i="16" s="1"/>
  <c r="V27" i="16"/>
  <c r="BD26" i="16"/>
  <c r="AU26" i="16"/>
  <c r="AF26" i="16"/>
  <c r="BA26" i="16" s="1"/>
  <c r="AE26" i="16"/>
  <c r="AY26" i="16" s="1"/>
  <c r="AD26" i="16"/>
  <c r="AW26" i="16" s="1"/>
  <c r="AA26" i="16"/>
  <c r="AC26" i="16" s="1"/>
  <c r="V26" i="16"/>
  <c r="BD25" i="16"/>
  <c r="AU25" i="16"/>
  <c r="AF25" i="16"/>
  <c r="BA25" i="16" s="1"/>
  <c r="AE25" i="16"/>
  <c r="AY25" i="16" s="1"/>
  <c r="AD25" i="16"/>
  <c r="AW25" i="16" s="1"/>
  <c r="AA25" i="16"/>
  <c r="AC25" i="16" s="1"/>
  <c r="V25" i="16"/>
  <c r="BD24" i="16"/>
  <c r="BG24" i="16" s="1"/>
  <c r="BM24" i="16" s="1"/>
  <c r="AU24" i="16"/>
  <c r="AF24" i="16"/>
  <c r="BA24" i="16" s="1"/>
  <c r="AE24" i="16"/>
  <c r="AY24" i="16" s="1"/>
  <c r="AD24" i="16"/>
  <c r="AW24" i="16" s="1"/>
  <c r="AA24" i="16"/>
  <c r="AC24" i="16" s="1"/>
  <c r="V24" i="16"/>
  <c r="BD23" i="16"/>
  <c r="AU23" i="16"/>
  <c r="AF23" i="16"/>
  <c r="BA23" i="16" s="1"/>
  <c r="AE23" i="16"/>
  <c r="AY23" i="16" s="1"/>
  <c r="AD23" i="16"/>
  <c r="AW23" i="16" s="1"/>
  <c r="AA23" i="16"/>
  <c r="AC23" i="16" s="1"/>
  <c r="V23" i="16"/>
  <c r="BD22" i="16"/>
  <c r="AU22" i="16"/>
  <c r="AF22" i="16"/>
  <c r="BA22" i="16" s="1"/>
  <c r="AE22" i="16"/>
  <c r="AY22" i="16" s="1"/>
  <c r="AD22" i="16"/>
  <c r="AW22" i="16" s="1"/>
  <c r="AA22" i="16"/>
  <c r="AC22" i="16" s="1"/>
  <c r="V22" i="16"/>
  <c r="BD21" i="16"/>
  <c r="AU21" i="16"/>
  <c r="AF21" i="16"/>
  <c r="BA21" i="16" s="1"/>
  <c r="AE21" i="16"/>
  <c r="AY21" i="16" s="1"/>
  <c r="AD21" i="16"/>
  <c r="AW21" i="16" s="1"/>
  <c r="AA21" i="16"/>
  <c r="AC21" i="16" s="1"/>
  <c r="V21" i="16"/>
  <c r="BD20" i="16"/>
  <c r="AU20" i="16"/>
  <c r="AF20" i="16"/>
  <c r="BA20" i="16" s="1"/>
  <c r="AE20" i="16"/>
  <c r="AY20" i="16" s="1"/>
  <c r="AD20" i="16"/>
  <c r="AW20" i="16" s="1"/>
  <c r="AA20" i="16"/>
  <c r="AC20" i="16" s="1"/>
  <c r="V20" i="16"/>
  <c r="BD19" i="16"/>
  <c r="BF19" i="16" s="1"/>
  <c r="BL19" i="16" s="1"/>
  <c r="AU19" i="16"/>
  <c r="AF19" i="16"/>
  <c r="BA19" i="16" s="1"/>
  <c r="AE19" i="16"/>
  <c r="AY19" i="16" s="1"/>
  <c r="AD19" i="16"/>
  <c r="AW19" i="16" s="1"/>
  <c r="AA19" i="16"/>
  <c r="AC19" i="16" s="1"/>
  <c r="V19" i="16"/>
  <c r="BD18" i="16"/>
  <c r="AU18" i="16"/>
  <c r="AF18" i="16"/>
  <c r="BA18" i="16" s="1"/>
  <c r="AE18" i="16"/>
  <c r="AY18" i="16" s="1"/>
  <c r="AD18" i="16"/>
  <c r="AW18" i="16" s="1"/>
  <c r="AA18" i="16"/>
  <c r="AC18" i="16" s="1"/>
  <c r="V18" i="16"/>
  <c r="BD17" i="16"/>
  <c r="AU17" i="16"/>
  <c r="AF17" i="16"/>
  <c r="BA17" i="16" s="1"/>
  <c r="AE17" i="16"/>
  <c r="AY17" i="16" s="1"/>
  <c r="AD17" i="16"/>
  <c r="AW17" i="16" s="1"/>
  <c r="AA17" i="16"/>
  <c r="AC17" i="16" s="1"/>
  <c r="V17" i="16"/>
  <c r="BD16" i="16"/>
  <c r="AU16" i="16"/>
  <c r="AF16" i="16"/>
  <c r="BA16" i="16" s="1"/>
  <c r="AE16" i="16"/>
  <c r="AY16" i="16" s="1"/>
  <c r="AD16" i="16"/>
  <c r="AW16" i="16" s="1"/>
  <c r="AA16" i="16"/>
  <c r="AC16" i="16" s="1"/>
  <c r="V16" i="16"/>
  <c r="BD15" i="16"/>
  <c r="AU15" i="16"/>
  <c r="AF15" i="16"/>
  <c r="BA15" i="16" s="1"/>
  <c r="AE15" i="16"/>
  <c r="AY15" i="16" s="1"/>
  <c r="AD15" i="16"/>
  <c r="AW15" i="16" s="1"/>
  <c r="AA15" i="16"/>
  <c r="AC15" i="16" s="1"/>
  <c r="V15" i="16"/>
  <c r="BD14" i="16"/>
  <c r="AU14" i="16"/>
  <c r="AF14" i="16"/>
  <c r="BA14" i="16" s="1"/>
  <c r="AE14" i="16"/>
  <c r="AY14" i="16" s="1"/>
  <c r="AD14" i="16"/>
  <c r="AW14" i="16" s="1"/>
  <c r="AA14" i="16"/>
  <c r="AC14" i="16" s="1"/>
  <c r="V14" i="16"/>
  <c r="BD13" i="16"/>
  <c r="AU13" i="16"/>
  <c r="AF13" i="16"/>
  <c r="BA13" i="16" s="1"/>
  <c r="AE13" i="16"/>
  <c r="AY13" i="16" s="1"/>
  <c r="AD13" i="16"/>
  <c r="AW13" i="16" s="1"/>
  <c r="AA13" i="16"/>
  <c r="AC13" i="16" s="1"/>
  <c r="V13" i="16"/>
  <c r="BD12" i="16"/>
  <c r="AU12" i="16"/>
  <c r="AF12" i="16"/>
  <c r="BA12" i="16" s="1"/>
  <c r="AE12" i="16"/>
  <c r="AY12" i="16" s="1"/>
  <c r="AD12" i="16"/>
  <c r="AW12" i="16" s="1"/>
  <c r="AA12" i="16"/>
  <c r="AC12" i="16" s="1"/>
  <c r="V12" i="16"/>
  <c r="BD11" i="16"/>
  <c r="BI11" i="16" s="1"/>
  <c r="BO11" i="16" s="1"/>
  <c r="AU11" i="16"/>
  <c r="AF11" i="16"/>
  <c r="BA11" i="16" s="1"/>
  <c r="AE11" i="16"/>
  <c r="AY11" i="16" s="1"/>
  <c r="AD11" i="16"/>
  <c r="AW11" i="16" s="1"/>
  <c r="AA11" i="16"/>
  <c r="AC11" i="16" s="1"/>
  <c r="V11" i="16"/>
  <c r="AU10" i="16"/>
  <c r="AF10" i="16"/>
  <c r="BA10" i="16" s="1"/>
  <c r="AE10" i="16"/>
  <c r="AY10" i="16" s="1"/>
  <c r="AD10" i="16"/>
  <c r="AW10" i="16" s="1"/>
  <c r="U10" i="16"/>
  <c r="BD9" i="16"/>
  <c r="AU9" i="16"/>
  <c r="AF9" i="16"/>
  <c r="BA9" i="16" s="1"/>
  <c r="AE9" i="16"/>
  <c r="AD9" i="16"/>
  <c r="AW9" i="16" s="1"/>
  <c r="AA9" i="16"/>
  <c r="AC9" i="16" s="1"/>
  <c r="V9" i="16"/>
  <c r="BD8" i="16"/>
  <c r="AU8" i="16"/>
  <c r="AF8" i="16"/>
  <c r="AE8" i="16"/>
  <c r="AY8" i="16" s="1"/>
  <c r="AD8" i="16"/>
  <c r="AW8" i="16" s="1"/>
  <c r="AA8" i="16"/>
  <c r="AC8" i="16" s="1"/>
  <c r="V8" i="16"/>
  <c r="BB4" i="16"/>
  <c r="AZ4" i="16"/>
  <c r="AX4" i="16"/>
  <c r="AV4" i="16"/>
  <c r="AT4" i="16"/>
  <c r="AH4" i="16"/>
  <c r="AB4" i="16"/>
  <c r="Z4" i="16"/>
  <c r="Y4" i="16"/>
  <c r="Y3" i="16" s="1"/>
  <c r="X4" i="16"/>
  <c r="X3" i="16" s="1"/>
  <c r="U4" i="16"/>
  <c r="AG2" i="16" s="1"/>
  <c r="T4" i="16"/>
  <c r="S4" i="16"/>
  <c r="R4" i="16"/>
  <c r="Q4" i="16"/>
  <c r="Z3" i="16"/>
  <c r="V3" i="16"/>
  <c r="AG1" i="16"/>
  <c r="BQ601" i="16" l="1"/>
  <c r="BQ600" i="16"/>
  <c r="AG129" i="16"/>
  <c r="BC129" i="16" s="1"/>
  <c r="AG118" i="16"/>
  <c r="BC118" i="16" s="1"/>
  <c r="AG109" i="16"/>
  <c r="BC109" i="16" s="1"/>
  <c r="AG101" i="16"/>
  <c r="BC101" i="16" s="1"/>
  <c r="AG99" i="16"/>
  <c r="BC99" i="16" s="1"/>
  <c r="AG94" i="16"/>
  <c r="BC94" i="16" s="1"/>
  <c r="AG91" i="16"/>
  <c r="BC91" i="16" s="1"/>
  <c r="AG86" i="16"/>
  <c r="BC86" i="16" s="1"/>
  <c r="AG77" i="16"/>
  <c r="BC77" i="16" s="1"/>
  <c r="AG69" i="16"/>
  <c r="BC69" i="16" s="1"/>
  <c r="AG67" i="16"/>
  <c r="BC67" i="16" s="1"/>
  <c r="AG62" i="16"/>
  <c r="BC62" i="16" s="1"/>
  <c r="AG59" i="16"/>
  <c r="BC59" i="16" s="1"/>
  <c r="AG54" i="16"/>
  <c r="BC54" i="16" s="1"/>
  <c r="AG45" i="16"/>
  <c r="BC45" i="16" s="1"/>
  <c r="AG37" i="16"/>
  <c r="BC37" i="16" s="1"/>
  <c r="AG35" i="16"/>
  <c r="BC35" i="16" s="1"/>
  <c r="AG30" i="16"/>
  <c r="BC30" i="16" s="1"/>
  <c r="AG27" i="16"/>
  <c r="BC27" i="16" s="1"/>
  <c r="AG22" i="16"/>
  <c r="BC22" i="16" s="1"/>
  <c r="AG13" i="16"/>
  <c r="BC13" i="16" s="1"/>
  <c r="AG12" i="16"/>
  <c r="BC12" i="16" s="1"/>
  <c r="AG10" i="16"/>
  <c r="BC10" i="16" s="1"/>
  <c r="AG8" i="16"/>
  <c r="BC8" i="16" s="1"/>
  <c r="AC3" i="16"/>
  <c r="BJ8" i="16"/>
  <c r="BP8" i="16" s="1"/>
  <c r="BI8" i="16"/>
  <c r="BO8" i="16" s="1"/>
  <c r="BH8" i="16"/>
  <c r="BN8" i="16" s="1"/>
  <c r="BG8" i="16"/>
  <c r="BM8" i="16" s="1"/>
  <c r="BQ8" i="16" s="1"/>
  <c r="BF8" i="16"/>
  <c r="BL8" i="16" s="1"/>
  <c r="BE8" i="16"/>
  <c r="BK8" i="16" s="1"/>
  <c r="AE4" i="16"/>
  <c r="AU4" i="16"/>
  <c r="BI9" i="16"/>
  <c r="BO9" i="16" s="1"/>
  <c r="BG9" i="16"/>
  <c r="BM9" i="16" s="1"/>
  <c r="BF9" i="16"/>
  <c r="BL9" i="16" s="1"/>
  <c r="BO10" i="16"/>
  <c r="BK10" i="16"/>
  <c r="BD10" i="16"/>
  <c r="BJ10" i="16" s="1"/>
  <c r="BP10" i="16" s="1"/>
  <c r="AA10" i="16"/>
  <c r="AC10" i="16" s="1"/>
  <c r="V10" i="16"/>
  <c r="BE12" i="16"/>
  <c r="BK12" i="16" s="1"/>
  <c r="BH12" i="16"/>
  <c r="BN12" i="16" s="1"/>
  <c r="BF12" i="16"/>
  <c r="BL12" i="16" s="1"/>
  <c r="BI13" i="16"/>
  <c r="BO13" i="16" s="1"/>
  <c r="BH13" i="16"/>
  <c r="BN13" i="16" s="1"/>
  <c r="BG13" i="16"/>
  <c r="BM13" i="16" s="1"/>
  <c r="BJ15" i="16"/>
  <c r="BP15" i="16" s="1"/>
  <c r="BI15" i="16"/>
  <c r="BO15" i="16" s="1"/>
  <c r="BF15" i="16"/>
  <c r="BL15" i="16" s="1"/>
  <c r="BI17" i="16"/>
  <c r="BO17" i="16" s="1"/>
  <c r="BJ17" i="16"/>
  <c r="BP17" i="16" s="1"/>
  <c r="BH17" i="16"/>
  <c r="BN17" i="16" s="1"/>
  <c r="BG17" i="16"/>
  <c r="BM17" i="16" s="1"/>
  <c r="BF17" i="16"/>
  <c r="BL17" i="16" s="1"/>
  <c r="BE17" i="16"/>
  <c r="BK17" i="16" s="1"/>
  <c r="BF18" i="16"/>
  <c r="BL18" i="16" s="1"/>
  <c r="BH18" i="16"/>
  <c r="BN18" i="16" s="1"/>
  <c r="BE18" i="16"/>
  <c r="BK18" i="16" s="1"/>
  <c r="BJ20" i="16"/>
  <c r="BP20" i="16" s="1"/>
  <c r="BI20" i="16"/>
  <c r="BO20" i="16" s="1"/>
  <c r="BH20" i="16"/>
  <c r="BN20" i="16" s="1"/>
  <c r="BI21" i="16"/>
  <c r="BO21" i="16" s="1"/>
  <c r="BJ21" i="16"/>
  <c r="BP21" i="16" s="1"/>
  <c r="BH21" i="16"/>
  <c r="BN21" i="16" s="1"/>
  <c r="BG21" i="16"/>
  <c r="BM21" i="16" s="1"/>
  <c r="BF21" i="16"/>
  <c r="BL21" i="16" s="1"/>
  <c r="BE21" i="16"/>
  <c r="BK21" i="16" s="1"/>
  <c r="BE22" i="16"/>
  <c r="BK22" i="16" s="1"/>
  <c r="BH22" i="16"/>
  <c r="BN22" i="16" s="1"/>
  <c r="BI25" i="16"/>
  <c r="BO25" i="16" s="1"/>
  <c r="BJ25" i="16"/>
  <c r="BP25" i="16" s="1"/>
  <c r="BH25" i="16"/>
  <c r="BN25" i="16" s="1"/>
  <c r="BG25" i="16"/>
  <c r="BM25" i="16" s="1"/>
  <c r="BF25" i="16"/>
  <c r="BL25" i="16" s="1"/>
  <c r="BE25" i="16"/>
  <c r="BK25" i="16" s="1"/>
  <c r="BH26" i="16"/>
  <c r="BN26" i="16" s="1"/>
  <c r="BE26" i="16"/>
  <c r="BK26" i="16" s="1"/>
  <c r="BJ27" i="16"/>
  <c r="BP27" i="16" s="1"/>
  <c r="BI27" i="16"/>
  <c r="BO27" i="16" s="1"/>
  <c r="BJ28" i="16"/>
  <c r="BP28" i="16" s="1"/>
  <c r="BI28" i="16"/>
  <c r="BO28" i="16" s="1"/>
  <c r="BG28" i="16"/>
  <c r="BM28" i="16" s="1"/>
  <c r="BI29" i="16"/>
  <c r="BO29" i="16" s="1"/>
  <c r="BJ29" i="16"/>
  <c r="BP29" i="16" s="1"/>
  <c r="BQ29" i="16" s="1"/>
  <c r="BH29" i="16"/>
  <c r="BN29" i="16" s="1"/>
  <c r="BG29" i="16"/>
  <c r="BM29" i="16" s="1"/>
  <c r="BF29" i="16"/>
  <c r="BL29" i="16" s="1"/>
  <c r="BE29" i="16"/>
  <c r="BK29" i="16" s="1"/>
  <c r="BH30" i="16"/>
  <c r="BN30" i="16" s="1"/>
  <c r="BF30" i="16"/>
  <c r="BL30" i="16" s="1"/>
  <c r="BE30" i="16"/>
  <c r="BK30" i="16" s="1"/>
  <c r="BI33" i="16"/>
  <c r="BO33" i="16" s="1"/>
  <c r="BJ33" i="16"/>
  <c r="BP33" i="16" s="1"/>
  <c r="BH33" i="16"/>
  <c r="BN33" i="16" s="1"/>
  <c r="BG33" i="16"/>
  <c r="BM33" i="16" s="1"/>
  <c r="BF33" i="16"/>
  <c r="BL33" i="16" s="1"/>
  <c r="BE33" i="16"/>
  <c r="BK33" i="16" s="1"/>
  <c r="BI35" i="16"/>
  <c r="BO35" i="16" s="1"/>
  <c r="BJ35" i="16"/>
  <c r="BP35" i="16" s="1"/>
  <c r="BF35" i="16"/>
  <c r="BL35" i="16" s="1"/>
  <c r="BI36" i="16"/>
  <c r="BO36" i="16" s="1"/>
  <c r="BG36" i="16"/>
  <c r="BM36" i="16" s="1"/>
  <c r="BI37" i="16"/>
  <c r="BO37" i="16" s="1"/>
  <c r="BJ37" i="16"/>
  <c r="BP37" i="16" s="1"/>
  <c r="BH37" i="16"/>
  <c r="BN37" i="16" s="1"/>
  <c r="BG37" i="16"/>
  <c r="BM37" i="16" s="1"/>
  <c r="BF37" i="16"/>
  <c r="BL37" i="16" s="1"/>
  <c r="BE37" i="16"/>
  <c r="BK37" i="16" s="1"/>
  <c r="BJ40" i="16"/>
  <c r="BP40" i="16" s="1"/>
  <c r="BI40" i="16"/>
  <c r="BO40" i="16" s="1"/>
  <c r="BH40" i="16"/>
  <c r="BN40" i="16" s="1"/>
  <c r="BG40" i="16"/>
  <c r="BM40" i="16" s="1"/>
  <c r="BI41" i="16"/>
  <c r="BO41" i="16" s="1"/>
  <c r="BJ41" i="16"/>
  <c r="BP41" i="16" s="1"/>
  <c r="BH41" i="16"/>
  <c r="BN41" i="16" s="1"/>
  <c r="BG41" i="16"/>
  <c r="BM41" i="16" s="1"/>
  <c r="BF41" i="16"/>
  <c r="BL41" i="16" s="1"/>
  <c r="BE41" i="16"/>
  <c r="BK41" i="16" s="1"/>
  <c r="BH42" i="16"/>
  <c r="BN42" i="16" s="1"/>
  <c r="BF42" i="16"/>
  <c r="BL42" i="16" s="1"/>
  <c r="BJ43" i="16"/>
  <c r="BP43" i="16" s="1"/>
  <c r="BF43" i="16"/>
  <c r="BL43" i="16" s="1"/>
  <c r="BJ44" i="16"/>
  <c r="BP44" i="16" s="1"/>
  <c r="BG44" i="16"/>
  <c r="BM44" i="16" s="1"/>
  <c r="BI45" i="16"/>
  <c r="BO45" i="16" s="1"/>
  <c r="BJ45" i="16"/>
  <c r="BP45" i="16" s="1"/>
  <c r="BH45" i="16"/>
  <c r="BN45" i="16" s="1"/>
  <c r="BG45" i="16"/>
  <c r="BM45" i="16" s="1"/>
  <c r="BF45" i="16"/>
  <c r="BL45" i="16" s="1"/>
  <c r="BE45" i="16"/>
  <c r="BK45" i="16" s="1"/>
  <c r="BJ47" i="16"/>
  <c r="BP47" i="16" s="1"/>
  <c r="BI47" i="16"/>
  <c r="BO47" i="16" s="1"/>
  <c r="BF47" i="16"/>
  <c r="BL47" i="16" s="1"/>
  <c r="BI49" i="16"/>
  <c r="BO49" i="16" s="1"/>
  <c r="BJ49" i="16"/>
  <c r="BP49" i="16" s="1"/>
  <c r="BH49" i="16"/>
  <c r="BN49" i="16" s="1"/>
  <c r="BG49" i="16"/>
  <c r="BM49" i="16" s="1"/>
  <c r="BF49" i="16"/>
  <c r="BL49" i="16" s="1"/>
  <c r="BE49" i="16"/>
  <c r="BK49" i="16" s="1"/>
  <c r="BH50" i="16"/>
  <c r="BN50" i="16" s="1"/>
  <c r="BF50" i="16"/>
  <c r="BL50" i="16" s="1"/>
  <c r="BE50" i="16"/>
  <c r="BK50" i="16" s="1"/>
  <c r="BJ52" i="16"/>
  <c r="BP52" i="16" s="1"/>
  <c r="BI52" i="16"/>
  <c r="BO52" i="16" s="1"/>
  <c r="BH52" i="16"/>
  <c r="BN52" i="16" s="1"/>
  <c r="BI53" i="16"/>
  <c r="BO53" i="16" s="1"/>
  <c r="BJ53" i="16"/>
  <c r="BP53" i="16" s="1"/>
  <c r="BH53" i="16"/>
  <c r="BN53" i="16" s="1"/>
  <c r="BQ53" i="16" s="1"/>
  <c r="BG53" i="16"/>
  <c r="BM53" i="16" s="1"/>
  <c r="BF53" i="16"/>
  <c r="BL53" i="16" s="1"/>
  <c r="BE53" i="16"/>
  <c r="BK53" i="16" s="1"/>
  <c r="BJ55" i="16"/>
  <c r="BP55" i="16" s="1"/>
  <c r="BI55" i="16"/>
  <c r="BO55" i="16" s="1"/>
  <c r="BI57" i="16"/>
  <c r="BO57" i="16" s="1"/>
  <c r="BJ57" i="16"/>
  <c r="BP57" i="16" s="1"/>
  <c r="BH57" i="16"/>
  <c r="BN57" i="16" s="1"/>
  <c r="BQ57" i="16" s="1"/>
  <c r="BG57" i="16"/>
  <c r="BM57" i="16" s="1"/>
  <c r="BF57" i="16"/>
  <c r="BL57" i="16" s="1"/>
  <c r="BE57" i="16"/>
  <c r="BK57" i="16" s="1"/>
  <c r="BH58" i="16"/>
  <c r="BN58" i="16" s="1"/>
  <c r="BE58" i="16"/>
  <c r="BK58" i="16" s="1"/>
  <c r="BJ59" i="16"/>
  <c r="BP59" i="16" s="1"/>
  <c r="BI59" i="16"/>
  <c r="BO59" i="16" s="1"/>
  <c r="BJ60" i="16"/>
  <c r="BP60" i="16" s="1"/>
  <c r="BI60" i="16"/>
  <c r="BO60" i="16" s="1"/>
  <c r="BH60" i="16"/>
  <c r="BN60" i="16" s="1"/>
  <c r="BG60" i="16"/>
  <c r="BM60" i="16" s="1"/>
  <c r="BI61" i="16"/>
  <c r="BO61" i="16" s="1"/>
  <c r="BJ61" i="16"/>
  <c r="BP61" i="16" s="1"/>
  <c r="BH61" i="16"/>
  <c r="BN61" i="16" s="1"/>
  <c r="BG61" i="16"/>
  <c r="BM61" i="16" s="1"/>
  <c r="BF61" i="16"/>
  <c r="BL61" i="16" s="1"/>
  <c r="BE61" i="16"/>
  <c r="BK61" i="16" s="1"/>
  <c r="BH62" i="16"/>
  <c r="BN62" i="16" s="1"/>
  <c r="BF62" i="16"/>
  <c r="BL62" i="16" s="1"/>
  <c r="BE62" i="16"/>
  <c r="BK62" i="16" s="1"/>
  <c r="BG64" i="16"/>
  <c r="BM64" i="16" s="1"/>
  <c r="BJ64" i="16"/>
  <c r="BP64" i="16" s="1"/>
  <c r="BI65" i="16"/>
  <c r="BO65" i="16" s="1"/>
  <c r="BJ65" i="16"/>
  <c r="BP65" i="16" s="1"/>
  <c r="BH65" i="16"/>
  <c r="BN65" i="16" s="1"/>
  <c r="BG65" i="16"/>
  <c r="BM65" i="16" s="1"/>
  <c r="BF65" i="16"/>
  <c r="BL65" i="16" s="1"/>
  <c r="BE65" i="16"/>
  <c r="BK65" i="16" s="1"/>
  <c r="BJ67" i="16"/>
  <c r="BP67" i="16" s="1"/>
  <c r="BI67" i="16"/>
  <c r="BO67" i="16" s="1"/>
  <c r="BF67" i="16"/>
  <c r="BL67" i="16" s="1"/>
  <c r="BI68" i="16"/>
  <c r="BO68" i="16" s="1"/>
  <c r="BG68" i="16"/>
  <c r="BM68" i="16" s="1"/>
  <c r="BI69" i="16"/>
  <c r="BO69" i="16" s="1"/>
  <c r="BJ69" i="16"/>
  <c r="BP69" i="16" s="1"/>
  <c r="BH69" i="16"/>
  <c r="BN69" i="16" s="1"/>
  <c r="BG69" i="16"/>
  <c r="BM69" i="16" s="1"/>
  <c r="BF69" i="16"/>
  <c r="BL69" i="16" s="1"/>
  <c r="BE69" i="16"/>
  <c r="BK69" i="16" s="1"/>
  <c r="BH70" i="16"/>
  <c r="BN70" i="16" s="1"/>
  <c r="BF70" i="16"/>
  <c r="BL70" i="16" s="1"/>
  <c r="BJ72" i="16"/>
  <c r="BP72" i="16" s="1"/>
  <c r="BI72" i="16"/>
  <c r="BO72" i="16" s="1"/>
  <c r="BH72" i="16"/>
  <c r="BN72" i="16" s="1"/>
  <c r="BG72" i="16"/>
  <c r="BM72" i="16" s="1"/>
  <c r="BI73" i="16"/>
  <c r="BO73" i="16" s="1"/>
  <c r="BJ73" i="16"/>
  <c r="BP73" i="16" s="1"/>
  <c r="BH73" i="16"/>
  <c r="BN73" i="16" s="1"/>
  <c r="BQ73" i="16" s="1"/>
  <c r="BG73" i="16"/>
  <c r="BM73" i="16" s="1"/>
  <c r="BF73" i="16"/>
  <c r="BL73" i="16" s="1"/>
  <c r="BE73" i="16"/>
  <c r="BK73" i="16" s="1"/>
  <c r="BH74" i="16"/>
  <c r="BN74" i="16" s="1"/>
  <c r="BF74" i="16"/>
  <c r="BL74" i="16" s="1"/>
  <c r="BJ75" i="16"/>
  <c r="BP75" i="16" s="1"/>
  <c r="BF75" i="16"/>
  <c r="BL75" i="16" s="1"/>
  <c r="BJ76" i="16"/>
  <c r="BP76" i="16" s="1"/>
  <c r="BG76" i="16"/>
  <c r="BM76" i="16" s="1"/>
  <c r="BI77" i="16"/>
  <c r="BO77" i="16" s="1"/>
  <c r="BJ77" i="16"/>
  <c r="BP77" i="16" s="1"/>
  <c r="BH77" i="16"/>
  <c r="BN77" i="16" s="1"/>
  <c r="BG77" i="16"/>
  <c r="BM77" i="16" s="1"/>
  <c r="BF77" i="16"/>
  <c r="BL77" i="16" s="1"/>
  <c r="BE77" i="16"/>
  <c r="BK77" i="16" s="1"/>
  <c r="BJ79" i="16"/>
  <c r="BP79" i="16" s="1"/>
  <c r="BI79" i="16"/>
  <c r="BO79" i="16" s="1"/>
  <c r="BF79" i="16"/>
  <c r="BL79" i="16" s="1"/>
  <c r="BJ80" i="16"/>
  <c r="BP80" i="16" s="1"/>
  <c r="BH80" i="16"/>
  <c r="BN80" i="16" s="1"/>
  <c r="BI81" i="16"/>
  <c r="BO81" i="16" s="1"/>
  <c r="BJ81" i="16"/>
  <c r="BP81" i="16" s="1"/>
  <c r="BH81" i="16"/>
  <c r="BN81" i="16" s="1"/>
  <c r="BG81" i="16"/>
  <c r="BM81" i="16" s="1"/>
  <c r="BQ81" i="16" s="1"/>
  <c r="BF81" i="16"/>
  <c r="BL81" i="16" s="1"/>
  <c r="BE81" i="16"/>
  <c r="BK81" i="16" s="1"/>
  <c r="BH82" i="16"/>
  <c r="BN82" i="16" s="1"/>
  <c r="BF82" i="16"/>
  <c r="BL82" i="16" s="1"/>
  <c r="BE82" i="16"/>
  <c r="BK82" i="16" s="1"/>
  <c r="BJ84" i="16"/>
  <c r="BP84" i="16" s="1"/>
  <c r="BI84" i="16"/>
  <c r="BO84" i="16" s="1"/>
  <c r="BH84" i="16"/>
  <c r="BN84" i="16" s="1"/>
  <c r="BI85" i="16"/>
  <c r="BO85" i="16" s="1"/>
  <c r="BJ85" i="16"/>
  <c r="BP85" i="16" s="1"/>
  <c r="BH85" i="16"/>
  <c r="BN85" i="16" s="1"/>
  <c r="BG85" i="16"/>
  <c r="BM85" i="16" s="1"/>
  <c r="BF85" i="16"/>
  <c r="BL85" i="16" s="1"/>
  <c r="BE85" i="16"/>
  <c r="BK85" i="16" s="1"/>
  <c r="BI89" i="16"/>
  <c r="BO89" i="16" s="1"/>
  <c r="BJ89" i="16"/>
  <c r="BP89" i="16" s="1"/>
  <c r="BQ89" i="16" s="1"/>
  <c r="BH89" i="16"/>
  <c r="BN89" i="16" s="1"/>
  <c r="BG89" i="16"/>
  <c r="BM89" i="16" s="1"/>
  <c r="BF89" i="16"/>
  <c r="BL89" i="16" s="1"/>
  <c r="BE89" i="16"/>
  <c r="BK89" i="16" s="1"/>
  <c r="BH90" i="16"/>
  <c r="BN90" i="16" s="1"/>
  <c r="BE90" i="16"/>
  <c r="BK90" i="16" s="1"/>
  <c r="BJ91" i="16"/>
  <c r="BP91" i="16" s="1"/>
  <c r="BI91" i="16"/>
  <c r="BO91" i="16" s="1"/>
  <c r="BJ92" i="16"/>
  <c r="BP92" i="16" s="1"/>
  <c r="BI92" i="16"/>
  <c r="BO92" i="16" s="1"/>
  <c r="BH92" i="16"/>
  <c r="BN92" i="16" s="1"/>
  <c r="BG92" i="16"/>
  <c r="BM92" i="16" s="1"/>
  <c r="BI93" i="16"/>
  <c r="BO93" i="16" s="1"/>
  <c r="BJ93" i="16"/>
  <c r="BP93" i="16" s="1"/>
  <c r="BH93" i="16"/>
  <c r="BN93" i="16" s="1"/>
  <c r="BG93" i="16"/>
  <c r="BM93" i="16" s="1"/>
  <c r="BQ93" i="16" s="1"/>
  <c r="BF93" i="16"/>
  <c r="BL93" i="16" s="1"/>
  <c r="BE93" i="16"/>
  <c r="BK93" i="16" s="1"/>
  <c r="BH94" i="16"/>
  <c r="BN94" i="16" s="1"/>
  <c r="BF94" i="16"/>
  <c r="BL94" i="16" s="1"/>
  <c r="BE94" i="16"/>
  <c r="BK94" i="16" s="1"/>
  <c r="BI97" i="16"/>
  <c r="BO97" i="16" s="1"/>
  <c r="BJ97" i="16"/>
  <c r="BP97" i="16" s="1"/>
  <c r="BH97" i="16"/>
  <c r="BN97" i="16" s="1"/>
  <c r="BQ97" i="16" s="1"/>
  <c r="BG97" i="16"/>
  <c r="BM97" i="16" s="1"/>
  <c r="BF97" i="16"/>
  <c r="BL97" i="16" s="1"/>
  <c r="BE97" i="16"/>
  <c r="BK97" i="16" s="1"/>
  <c r="BJ99" i="16"/>
  <c r="BP99" i="16" s="1"/>
  <c r="BI99" i="16"/>
  <c r="BO99" i="16" s="1"/>
  <c r="BF99" i="16"/>
  <c r="BL99" i="16" s="1"/>
  <c r="BI100" i="16"/>
  <c r="BO100" i="16" s="1"/>
  <c r="BG100" i="16"/>
  <c r="BM100" i="16" s="1"/>
  <c r="BI101" i="16"/>
  <c r="BO101" i="16" s="1"/>
  <c r="BJ101" i="16"/>
  <c r="BP101" i="16" s="1"/>
  <c r="BH101" i="16"/>
  <c r="BN101" i="16" s="1"/>
  <c r="BG101" i="16"/>
  <c r="BM101" i="16" s="1"/>
  <c r="BF101" i="16"/>
  <c r="BL101" i="16" s="1"/>
  <c r="BE101" i="16"/>
  <c r="BK101" i="16" s="1"/>
  <c r="BH102" i="16"/>
  <c r="BN102" i="16" s="1"/>
  <c r="BF102" i="16"/>
  <c r="BL102" i="16" s="1"/>
  <c r="BJ104" i="16"/>
  <c r="BP104" i="16" s="1"/>
  <c r="BI104" i="16"/>
  <c r="BO104" i="16" s="1"/>
  <c r="BH104" i="16"/>
  <c r="BN104" i="16" s="1"/>
  <c r="BG104" i="16"/>
  <c r="BM104" i="16" s="1"/>
  <c r="BI105" i="16"/>
  <c r="BO105" i="16" s="1"/>
  <c r="BJ105" i="16"/>
  <c r="BP105" i="16" s="1"/>
  <c r="BH105" i="16"/>
  <c r="BN105" i="16" s="1"/>
  <c r="BG105" i="16"/>
  <c r="BM105" i="16" s="1"/>
  <c r="BQ105" i="16" s="1"/>
  <c r="BF105" i="16"/>
  <c r="BL105" i="16" s="1"/>
  <c r="BE105" i="16"/>
  <c r="BK105" i="16" s="1"/>
  <c r="BH106" i="16"/>
  <c r="BN106" i="16" s="1"/>
  <c r="BF106" i="16"/>
  <c r="BL106" i="16" s="1"/>
  <c r="BJ107" i="16"/>
  <c r="BP107" i="16" s="1"/>
  <c r="BF107" i="16"/>
  <c r="BL107" i="16" s="1"/>
  <c r="BJ108" i="16"/>
  <c r="BP108" i="16" s="1"/>
  <c r="BG108" i="16"/>
  <c r="BM108" i="16" s="1"/>
  <c r="BI109" i="16"/>
  <c r="BO109" i="16" s="1"/>
  <c r="BJ109" i="16"/>
  <c r="BP109" i="16" s="1"/>
  <c r="BH109" i="16"/>
  <c r="BN109" i="16" s="1"/>
  <c r="BG109" i="16"/>
  <c r="BM109" i="16" s="1"/>
  <c r="BF109" i="16"/>
  <c r="BL109" i="16" s="1"/>
  <c r="BE109" i="16"/>
  <c r="BK109" i="16" s="1"/>
  <c r="BJ111" i="16"/>
  <c r="BP111" i="16" s="1"/>
  <c r="BI111" i="16"/>
  <c r="BO111" i="16" s="1"/>
  <c r="BF111" i="16"/>
  <c r="BL111" i="16" s="1"/>
  <c r="BJ112" i="16"/>
  <c r="BP112" i="16" s="1"/>
  <c r="BH112" i="16"/>
  <c r="BN112" i="16" s="1"/>
  <c r="BI113" i="16"/>
  <c r="BO113" i="16" s="1"/>
  <c r="BJ113" i="16"/>
  <c r="BP113" i="16" s="1"/>
  <c r="BH113" i="16"/>
  <c r="BN113" i="16" s="1"/>
  <c r="BG113" i="16"/>
  <c r="BM113" i="16" s="1"/>
  <c r="BF113" i="16"/>
  <c r="BL113" i="16" s="1"/>
  <c r="BQ113" i="16" s="1"/>
  <c r="BE113" i="16"/>
  <c r="BK113" i="16" s="1"/>
  <c r="BH114" i="16"/>
  <c r="BN114" i="16" s="1"/>
  <c r="BF114" i="16"/>
  <c r="BL114" i="16" s="1"/>
  <c r="BE114" i="16"/>
  <c r="BK114" i="16" s="1"/>
  <c r="BI117" i="16"/>
  <c r="BO117" i="16" s="1"/>
  <c r="BJ117" i="16"/>
  <c r="BP117" i="16" s="1"/>
  <c r="BH117" i="16"/>
  <c r="BN117" i="16" s="1"/>
  <c r="BG117" i="16"/>
  <c r="BM117" i="16" s="1"/>
  <c r="BF117" i="16"/>
  <c r="BL117" i="16" s="1"/>
  <c r="BE117" i="16"/>
  <c r="BK117" i="16" s="1"/>
  <c r="BH118" i="16"/>
  <c r="BN118" i="16" s="1"/>
  <c r="BF118" i="16"/>
  <c r="BL118" i="16" s="1"/>
  <c r="BJ119" i="16"/>
  <c r="BP119" i="16" s="1"/>
  <c r="BI119" i="16"/>
  <c r="BO119" i="16" s="1"/>
  <c r="BF119" i="16"/>
  <c r="BL119" i="16" s="1"/>
  <c r="BJ120" i="16"/>
  <c r="BP120" i="16" s="1"/>
  <c r="BH120" i="16"/>
  <c r="BN120" i="16" s="1"/>
  <c r="BG120" i="16"/>
  <c r="BM120" i="16" s="1"/>
  <c r="BI121" i="16"/>
  <c r="BO121" i="16" s="1"/>
  <c r="BJ121" i="16"/>
  <c r="BP121" i="16" s="1"/>
  <c r="BH121" i="16"/>
  <c r="BN121" i="16" s="1"/>
  <c r="BG121" i="16"/>
  <c r="BM121" i="16" s="1"/>
  <c r="BF121" i="16"/>
  <c r="BL121" i="16" s="1"/>
  <c r="BE121" i="16"/>
  <c r="BK121" i="16" s="1"/>
  <c r="BI125" i="16"/>
  <c r="BO125" i="16" s="1"/>
  <c r="BJ125" i="16"/>
  <c r="BP125" i="16" s="1"/>
  <c r="BH125" i="16"/>
  <c r="BN125" i="16" s="1"/>
  <c r="BG125" i="16"/>
  <c r="BM125" i="16" s="1"/>
  <c r="BF125" i="16"/>
  <c r="BL125" i="16" s="1"/>
  <c r="BE125" i="16"/>
  <c r="BK125" i="16" s="1"/>
  <c r="BH126" i="16"/>
  <c r="BN126" i="16" s="1"/>
  <c r="BF126" i="16"/>
  <c r="BL126" i="16" s="1"/>
  <c r="BJ127" i="16"/>
  <c r="BP127" i="16" s="1"/>
  <c r="BF127" i="16"/>
  <c r="BL127" i="16" s="1"/>
  <c r="BI128" i="16"/>
  <c r="BO128" i="16" s="1"/>
  <c r="BJ128" i="16"/>
  <c r="BP128" i="16" s="1"/>
  <c r="BH128" i="16"/>
  <c r="BN128" i="16" s="1"/>
  <c r="BG128" i="16"/>
  <c r="BM128" i="16" s="1"/>
  <c r="BE128" i="16"/>
  <c r="BK128" i="16" s="1"/>
  <c r="BG129" i="16"/>
  <c r="BM129" i="16" s="1"/>
  <c r="BH129" i="16"/>
  <c r="BN129" i="16" s="1"/>
  <c r="BE129" i="16"/>
  <c r="BK129" i="16" s="1"/>
  <c r="BE130" i="16"/>
  <c r="BK130" i="16" s="1"/>
  <c r="BJ130" i="16"/>
  <c r="BP130" i="16" s="1"/>
  <c r="BH130" i="16"/>
  <c r="BN130" i="16" s="1"/>
  <c r="BF130" i="16"/>
  <c r="BL130" i="16" s="1"/>
  <c r="BJ131" i="16"/>
  <c r="BP131" i="16" s="1"/>
  <c r="BI131" i="16"/>
  <c r="BO131" i="16" s="1"/>
  <c r="BH131" i="16"/>
  <c r="BN131" i="16" s="1"/>
  <c r="BG131" i="16"/>
  <c r="BM131" i="16" s="1"/>
  <c r="BF131" i="16"/>
  <c r="BL131" i="16" s="1"/>
  <c r="BE131" i="16"/>
  <c r="BK131" i="16" s="1"/>
  <c r="BI132" i="16"/>
  <c r="BO132" i="16" s="1"/>
  <c r="BJ132" i="16"/>
  <c r="BP132" i="16" s="1"/>
  <c r="BH132" i="16"/>
  <c r="BN132" i="16" s="1"/>
  <c r="BG132" i="16"/>
  <c r="BM132" i="16" s="1"/>
  <c r="BQ132" i="16" s="1"/>
  <c r="BF132" i="16"/>
  <c r="BL132" i="16" s="1"/>
  <c r="BE132" i="16"/>
  <c r="BK132" i="16" s="1"/>
  <c r="BG133" i="16"/>
  <c r="BM133" i="16" s="1"/>
  <c r="BJ133" i="16"/>
  <c r="BP133" i="16" s="1"/>
  <c r="BI133" i="16"/>
  <c r="BO133" i="16" s="1"/>
  <c r="BH133" i="16"/>
  <c r="BN133" i="16" s="1"/>
  <c r="BF133" i="16"/>
  <c r="BL133" i="16" s="1"/>
  <c r="BE133" i="16"/>
  <c r="BK133" i="16" s="1"/>
  <c r="BQ133" i="16" s="1"/>
  <c r="BE134" i="16"/>
  <c r="BK134" i="16" s="1"/>
  <c r="BJ134" i="16"/>
  <c r="BP134" i="16" s="1"/>
  <c r="BI134" i="16"/>
  <c r="BO134" i="16" s="1"/>
  <c r="BH134" i="16"/>
  <c r="BN134" i="16" s="1"/>
  <c r="BG134" i="16"/>
  <c r="BM134" i="16" s="1"/>
  <c r="BF134" i="16"/>
  <c r="BL134" i="16" s="1"/>
  <c r="BJ136" i="16"/>
  <c r="BP136" i="16" s="1"/>
  <c r="BH136" i="16"/>
  <c r="BN136" i="16" s="1"/>
  <c r="BG136" i="16"/>
  <c r="BM136" i="16" s="1"/>
  <c r="BF136" i="16"/>
  <c r="BL136" i="16" s="1"/>
  <c r="BF139" i="16"/>
  <c r="BL139" i="16" s="1"/>
  <c r="BJ139" i="16"/>
  <c r="BP139" i="16" s="1"/>
  <c r="BH139" i="16"/>
  <c r="BN139" i="16" s="1"/>
  <c r="BG139" i="16"/>
  <c r="BM139" i="16" s="1"/>
  <c r="BE139" i="16"/>
  <c r="BK139" i="16" s="1"/>
  <c r="BJ140" i="16"/>
  <c r="BP140" i="16" s="1"/>
  <c r="BH140" i="16"/>
  <c r="BN140" i="16" s="1"/>
  <c r="BG140" i="16"/>
  <c r="BM140" i="16" s="1"/>
  <c r="BE140" i="16"/>
  <c r="BK140" i="16" s="1"/>
  <c r="BE142" i="16"/>
  <c r="BK142" i="16" s="1"/>
  <c r="BJ142" i="16"/>
  <c r="BP142" i="16" s="1"/>
  <c r="BI142" i="16"/>
  <c r="BO142" i="16" s="1"/>
  <c r="BH142" i="16"/>
  <c r="BN142" i="16" s="1"/>
  <c r="BG142" i="16"/>
  <c r="BM142" i="16" s="1"/>
  <c r="BQ142" i="16" s="1"/>
  <c r="BF142" i="16"/>
  <c r="BL142" i="16" s="1"/>
  <c r="BH144" i="16"/>
  <c r="BN144" i="16" s="1"/>
  <c r="BJ144" i="16"/>
  <c r="BP144" i="16" s="1"/>
  <c r="BG144" i="16"/>
  <c r="BM144" i="16" s="1"/>
  <c r="BJ145" i="16"/>
  <c r="BP145" i="16" s="1"/>
  <c r="BI145" i="16"/>
  <c r="BO145" i="16" s="1"/>
  <c r="BH145" i="16"/>
  <c r="BN145" i="16" s="1"/>
  <c r="BF145" i="16"/>
  <c r="BL145" i="16" s="1"/>
  <c r="BI146" i="16"/>
  <c r="BO146" i="16" s="1"/>
  <c r="BJ146" i="16"/>
  <c r="BP146" i="16" s="1"/>
  <c r="BG146" i="16"/>
  <c r="BM146" i="16" s="1"/>
  <c r="BI147" i="16"/>
  <c r="BO147" i="16" s="1"/>
  <c r="BH147" i="16"/>
  <c r="BN147" i="16" s="1"/>
  <c r="BG147" i="16"/>
  <c r="BM147" i="16" s="1"/>
  <c r="BE147" i="16"/>
  <c r="BK147" i="16" s="1"/>
  <c r="BJ148" i="16"/>
  <c r="BP148" i="16" s="1"/>
  <c r="BH148" i="16"/>
  <c r="BN148" i="16" s="1"/>
  <c r="BE148" i="16"/>
  <c r="BK148" i="16" s="1"/>
  <c r="BJ149" i="16"/>
  <c r="BP149" i="16" s="1"/>
  <c r="BI149" i="16"/>
  <c r="BO149" i="16" s="1"/>
  <c r="BE149" i="16"/>
  <c r="BK149" i="16" s="1"/>
  <c r="BI150" i="16"/>
  <c r="BO150" i="16" s="1"/>
  <c r="BJ150" i="16"/>
  <c r="BP150" i="16" s="1"/>
  <c r="BH150" i="16"/>
  <c r="BN150" i="16" s="1"/>
  <c r="BJ151" i="16"/>
  <c r="BP151" i="16" s="1"/>
  <c r="BF151" i="16"/>
  <c r="BL151" i="16" s="1"/>
  <c r="BH152" i="16"/>
  <c r="BN152" i="16" s="1"/>
  <c r="BF152" i="16"/>
  <c r="BL152" i="16" s="1"/>
  <c r="BE152" i="16"/>
  <c r="BK152" i="16" s="1"/>
  <c r="BJ153" i="16"/>
  <c r="BP153" i="16" s="1"/>
  <c r="BI153" i="16"/>
  <c r="BO153" i="16" s="1"/>
  <c r="BE153" i="16"/>
  <c r="BK153" i="16" s="1"/>
  <c r="BJ154" i="16"/>
  <c r="BP154" i="16" s="1"/>
  <c r="BI154" i="16"/>
  <c r="BO154" i="16" s="1"/>
  <c r="BG154" i="16"/>
  <c r="BM154" i="16" s="1"/>
  <c r="BF154" i="16"/>
  <c r="BL154" i="16" s="1"/>
  <c r="BJ155" i="16"/>
  <c r="BP155" i="16" s="1"/>
  <c r="BI155" i="16"/>
  <c r="BO155" i="16" s="1"/>
  <c r="BE155" i="16"/>
  <c r="BK155" i="16" s="1"/>
  <c r="BJ156" i="16"/>
  <c r="BP156" i="16" s="1"/>
  <c r="BQ156" i="16" s="1"/>
  <c r="BG156" i="16"/>
  <c r="BM156" i="16" s="1"/>
  <c r="BF156" i="16"/>
  <c r="BL156" i="16" s="1"/>
  <c r="BE156" i="16"/>
  <c r="BK156" i="16" s="1"/>
  <c r="BH157" i="16"/>
  <c r="BN157" i="16" s="1"/>
  <c r="BJ157" i="16"/>
  <c r="BP157" i="16" s="1"/>
  <c r="BF157" i="16"/>
  <c r="BL157" i="16" s="1"/>
  <c r="BJ158" i="16"/>
  <c r="BP158" i="16" s="1"/>
  <c r="BH158" i="16"/>
  <c r="BN158" i="16" s="1"/>
  <c r="BG158" i="16"/>
  <c r="BM158" i="16" s="1"/>
  <c r="BH159" i="16"/>
  <c r="BN159" i="16" s="1"/>
  <c r="BJ159" i="16"/>
  <c r="BP159" i="16" s="1"/>
  <c r="BF159" i="16"/>
  <c r="BL159" i="16" s="1"/>
  <c r="BH161" i="16"/>
  <c r="BN161" i="16" s="1"/>
  <c r="BI161" i="16"/>
  <c r="BO161" i="16" s="1"/>
  <c r="BF161" i="16"/>
  <c r="BL161" i="16" s="1"/>
  <c r="BI162" i="16"/>
  <c r="BO162" i="16" s="1"/>
  <c r="BH162" i="16"/>
  <c r="BN162" i="16" s="1"/>
  <c r="BG162" i="16"/>
  <c r="BM162" i="16" s="1"/>
  <c r="BI163" i="16"/>
  <c r="BO163" i="16" s="1"/>
  <c r="BG163" i="16"/>
  <c r="BM163" i="16" s="1"/>
  <c r="BF163" i="16"/>
  <c r="BL163" i="16" s="1"/>
  <c r="BE163" i="16"/>
  <c r="BK163" i="16" s="1"/>
  <c r="BI164" i="16"/>
  <c r="BO164" i="16" s="1"/>
  <c r="BJ164" i="16"/>
  <c r="BP164" i="16" s="1"/>
  <c r="BE164" i="16"/>
  <c r="BK164" i="16" s="1"/>
  <c r="BJ165" i="16"/>
  <c r="BP165" i="16" s="1"/>
  <c r="BI165" i="16"/>
  <c r="BO165" i="16" s="1"/>
  <c r="BH165" i="16"/>
  <c r="BN165" i="16" s="1"/>
  <c r="BF165" i="16"/>
  <c r="BL165" i="16" s="1"/>
  <c r="BJ167" i="16"/>
  <c r="BP167" i="16" s="1"/>
  <c r="BI167" i="16"/>
  <c r="BO167" i="16" s="1"/>
  <c r="BH167" i="16"/>
  <c r="BN167" i="16" s="1"/>
  <c r="BG167" i="16"/>
  <c r="BM167" i="16" s="1"/>
  <c r="BF167" i="16"/>
  <c r="BL167" i="16" s="1"/>
  <c r="BQ167" i="16" s="1"/>
  <c r="BE167" i="16"/>
  <c r="BK167" i="16" s="1"/>
  <c r="BJ168" i="16"/>
  <c r="BP168" i="16" s="1"/>
  <c r="BG168" i="16"/>
  <c r="BM168" i="16" s="1"/>
  <c r="BJ169" i="16"/>
  <c r="BP169" i="16" s="1"/>
  <c r="BI169" i="16"/>
  <c r="BO169" i="16" s="1"/>
  <c r="BF169" i="16"/>
  <c r="BL169" i="16" s="1"/>
  <c r="BE169" i="16"/>
  <c r="BK169" i="16" s="1"/>
  <c r="BI170" i="16"/>
  <c r="BO170" i="16" s="1"/>
  <c r="BG170" i="16"/>
  <c r="BM170" i="16" s="1"/>
  <c r="BJ171" i="16"/>
  <c r="BP171" i="16" s="1"/>
  <c r="BI171" i="16"/>
  <c r="BO171" i="16" s="1"/>
  <c r="BH171" i="16"/>
  <c r="BN171" i="16" s="1"/>
  <c r="BG171" i="16"/>
  <c r="BM171" i="16" s="1"/>
  <c r="BF171" i="16"/>
  <c r="BL171" i="16" s="1"/>
  <c r="BE171" i="16"/>
  <c r="BK171" i="16" s="1"/>
  <c r="BI172" i="16"/>
  <c r="BO172" i="16" s="1"/>
  <c r="BJ172" i="16"/>
  <c r="BP172" i="16" s="1"/>
  <c r="BH172" i="16"/>
  <c r="BN172" i="16" s="1"/>
  <c r="BG172" i="16"/>
  <c r="BM172" i="16" s="1"/>
  <c r="BF172" i="16"/>
  <c r="BL172" i="16" s="1"/>
  <c r="BE172" i="16"/>
  <c r="BK172" i="16" s="1"/>
  <c r="BG173" i="16"/>
  <c r="BM173" i="16" s="1"/>
  <c r="BJ173" i="16"/>
  <c r="BP173" i="16" s="1"/>
  <c r="BI173" i="16"/>
  <c r="BO173" i="16" s="1"/>
  <c r="BH173" i="16"/>
  <c r="BN173" i="16" s="1"/>
  <c r="BF173" i="16"/>
  <c r="BL173" i="16" s="1"/>
  <c r="BE173" i="16"/>
  <c r="BK173" i="16" s="1"/>
  <c r="BE174" i="16"/>
  <c r="BK174" i="16" s="1"/>
  <c r="BJ174" i="16"/>
  <c r="BP174" i="16" s="1"/>
  <c r="BI174" i="16"/>
  <c r="BO174" i="16" s="1"/>
  <c r="BH174" i="16"/>
  <c r="BN174" i="16" s="1"/>
  <c r="BG174" i="16"/>
  <c r="BM174" i="16" s="1"/>
  <c r="BF174" i="16"/>
  <c r="BL174" i="16" s="1"/>
  <c r="BG175" i="16"/>
  <c r="BM175" i="16" s="1"/>
  <c r="BJ175" i="16"/>
  <c r="BP175" i="16" s="1"/>
  <c r="BF175" i="16"/>
  <c r="BL175" i="16" s="1"/>
  <c r="BJ177" i="16"/>
  <c r="BP177" i="16" s="1"/>
  <c r="BI177" i="16"/>
  <c r="BO177" i="16" s="1"/>
  <c r="BH177" i="16"/>
  <c r="BN177" i="16" s="1"/>
  <c r="BF177" i="16"/>
  <c r="BL177" i="16" s="1"/>
  <c r="BJ178" i="16"/>
  <c r="BP178" i="16" s="1"/>
  <c r="BI178" i="16"/>
  <c r="BO178" i="16" s="1"/>
  <c r="BJ180" i="16"/>
  <c r="BP180" i="16" s="1"/>
  <c r="BH180" i="16"/>
  <c r="BN180" i="16" s="1"/>
  <c r="BG180" i="16"/>
  <c r="BM180" i="16" s="1"/>
  <c r="BE180" i="16"/>
  <c r="BK180" i="16" s="1"/>
  <c r="BJ181" i="16"/>
  <c r="BP181" i="16" s="1"/>
  <c r="BI181" i="16"/>
  <c r="BO181" i="16" s="1"/>
  <c r="BH182" i="16"/>
  <c r="BN182" i="16" s="1"/>
  <c r="BI182" i="16"/>
  <c r="BO182" i="16" s="1"/>
  <c r="BF182" i="16"/>
  <c r="BL182" i="16" s="1"/>
  <c r="BG183" i="16"/>
  <c r="BM183" i="16" s="1"/>
  <c r="BJ183" i="16"/>
  <c r="BP183" i="16" s="1"/>
  <c r="BI183" i="16"/>
  <c r="BO183" i="16" s="1"/>
  <c r="BH183" i="16"/>
  <c r="BN183" i="16" s="1"/>
  <c r="BF183" i="16"/>
  <c r="BL183" i="16" s="1"/>
  <c r="BJ185" i="16"/>
  <c r="BP185" i="16" s="1"/>
  <c r="BI185" i="16"/>
  <c r="BO185" i="16" s="1"/>
  <c r="BF185" i="16"/>
  <c r="BL185" i="16" s="1"/>
  <c r="BE185" i="16"/>
  <c r="BK185" i="16" s="1"/>
  <c r="BJ186" i="16"/>
  <c r="BP186" i="16" s="1"/>
  <c r="BI186" i="16"/>
  <c r="BO186" i="16" s="1"/>
  <c r="BG186" i="16"/>
  <c r="BM186" i="16" s="1"/>
  <c r="BF186" i="16"/>
  <c r="BL186" i="16" s="1"/>
  <c r="BI187" i="16"/>
  <c r="BO187" i="16" s="1"/>
  <c r="BJ187" i="16"/>
  <c r="BP187" i="16" s="1"/>
  <c r="BE187" i="16"/>
  <c r="BK187" i="16" s="1"/>
  <c r="BF188" i="16"/>
  <c r="BL188" i="16" s="1"/>
  <c r="BG188" i="16"/>
  <c r="BM188" i="16" s="1"/>
  <c r="BJ189" i="16"/>
  <c r="BP189" i="16" s="1"/>
  <c r="BF189" i="16"/>
  <c r="BL189" i="16" s="1"/>
  <c r="BJ190" i="16"/>
  <c r="BP190" i="16" s="1"/>
  <c r="BH190" i="16"/>
  <c r="BN190" i="16" s="1"/>
  <c r="BG190" i="16"/>
  <c r="BM190" i="16" s="1"/>
  <c r="BI193" i="16"/>
  <c r="BO193" i="16" s="1"/>
  <c r="BF193" i="16"/>
  <c r="BL193" i="16" s="1"/>
  <c r="BI194" i="16"/>
  <c r="BO194" i="16" s="1"/>
  <c r="BH194" i="16"/>
  <c r="BN194" i="16" s="1"/>
  <c r="BG194" i="16"/>
  <c r="BM194" i="16" s="1"/>
  <c r="BJ195" i="16"/>
  <c r="BP195" i="16" s="1"/>
  <c r="BI195" i="16"/>
  <c r="BO195" i="16" s="1"/>
  <c r="BF195" i="16"/>
  <c r="BL195" i="16" s="1"/>
  <c r="BE195" i="16"/>
  <c r="BK195" i="16" s="1"/>
  <c r="BH196" i="16"/>
  <c r="BN196" i="16" s="1"/>
  <c r="BG196" i="16"/>
  <c r="BM196" i="16" s="1"/>
  <c r="BE196" i="16"/>
  <c r="BK196" i="16" s="1"/>
  <c r="BG197" i="16"/>
  <c r="BM197" i="16" s="1"/>
  <c r="BJ197" i="16"/>
  <c r="BP197" i="16" s="1"/>
  <c r="BI197" i="16"/>
  <c r="BO197" i="16" s="1"/>
  <c r="BH197" i="16"/>
  <c r="BN197" i="16" s="1"/>
  <c r="BF197" i="16"/>
  <c r="BL197" i="16" s="1"/>
  <c r="BJ198" i="16"/>
  <c r="BP198" i="16" s="1"/>
  <c r="BI198" i="16"/>
  <c r="BO198" i="16" s="1"/>
  <c r="BI199" i="16"/>
  <c r="BO199" i="16" s="1"/>
  <c r="BH199" i="16"/>
  <c r="BN199" i="16" s="1"/>
  <c r="BF199" i="16"/>
  <c r="BL199" i="16" s="1"/>
  <c r="BQ199" i="16" s="1"/>
  <c r="BE199" i="16"/>
  <c r="BK199" i="16" s="1"/>
  <c r="BI200" i="16"/>
  <c r="BO200" i="16" s="1"/>
  <c r="BJ200" i="16"/>
  <c r="BP200" i="16" s="1"/>
  <c r="BH200" i="16"/>
  <c r="BN200" i="16" s="1"/>
  <c r="BG200" i="16"/>
  <c r="BM200" i="16" s="1"/>
  <c r="BF200" i="16"/>
  <c r="BL200" i="16" s="1"/>
  <c r="BJ201" i="16"/>
  <c r="BP201" i="16" s="1"/>
  <c r="BI201" i="16"/>
  <c r="BO201" i="16" s="1"/>
  <c r="BJ203" i="16"/>
  <c r="BP203" i="16" s="1"/>
  <c r="BI203" i="16"/>
  <c r="BO203" i="16" s="1"/>
  <c r="BH203" i="16"/>
  <c r="BN203" i="16" s="1"/>
  <c r="BG203" i="16"/>
  <c r="BM203" i="16" s="1"/>
  <c r="BF203" i="16"/>
  <c r="BL203" i="16" s="1"/>
  <c r="BE203" i="16"/>
  <c r="BK203" i="16" s="1"/>
  <c r="BQ203" i="16" s="1"/>
  <c r="BI204" i="16"/>
  <c r="BO204" i="16" s="1"/>
  <c r="BJ204" i="16"/>
  <c r="BP204" i="16" s="1"/>
  <c r="BH204" i="16"/>
  <c r="BN204" i="16" s="1"/>
  <c r="BG204" i="16"/>
  <c r="BM204" i="16" s="1"/>
  <c r="BF204" i="16"/>
  <c r="BL204" i="16" s="1"/>
  <c r="BE204" i="16"/>
  <c r="BK204" i="16" s="1"/>
  <c r="BG205" i="16"/>
  <c r="BM205" i="16" s="1"/>
  <c r="BJ205" i="16"/>
  <c r="BP205" i="16" s="1"/>
  <c r="BQ205" i="16" s="1"/>
  <c r="BI205" i="16"/>
  <c r="BO205" i="16" s="1"/>
  <c r="BH205" i="16"/>
  <c r="BN205" i="16" s="1"/>
  <c r="BF205" i="16"/>
  <c r="BL205" i="16" s="1"/>
  <c r="BE205" i="16"/>
  <c r="BK205" i="16" s="1"/>
  <c r="BE206" i="16"/>
  <c r="BK206" i="16" s="1"/>
  <c r="BJ206" i="16"/>
  <c r="BP206" i="16" s="1"/>
  <c r="BI206" i="16"/>
  <c r="BO206" i="16" s="1"/>
  <c r="BH206" i="16"/>
  <c r="BN206" i="16" s="1"/>
  <c r="BG206" i="16"/>
  <c r="BM206" i="16" s="1"/>
  <c r="BF206" i="16"/>
  <c r="BL206" i="16" s="1"/>
  <c r="BI207" i="16"/>
  <c r="BO207" i="16" s="1"/>
  <c r="BG207" i="16"/>
  <c r="BM207" i="16" s="1"/>
  <c r="BF207" i="16"/>
  <c r="BL207" i="16" s="1"/>
  <c r="BJ208" i="16"/>
  <c r="BP208" i="16" s="1"/>
  <c r="BH208" i="16"/>
  <c r="BN208" i="16" s="1"/>
  <c r="BG208" i="16"/>
  <c r="BM208" i="16" s="1"/>
  <c r="BF208" i="16"/>
  <c r="BL208" i="16" s="1"/>
  <c r="BJ209" i="16"/>
  <c r="BP209" i="16" s="1"/>
  <c r="BH209" i="16"/>
  <c r="BN209" i="16" s="1"/>
  <c r="BF209" i="16"/>
  <c r="BL209" i="16" s="1"/>
  <c r="BJ210" i="16"/>
  <c r="BP210" i="16" s="1"/>
  <c r="BI210" i="16"/>
  <c r="BO210" i="16" s="1"/>
  <c r="BH210" i="16"/>
  <c r="BN210" i="16" s="1"/>
  <c r="BG210" i="16"/>
  <c r="BM210" i="16" s="1"/>
  <c r="BJ211" i="16"/>
  <c r="BP211" i="16" s="1"/>
  <c r="BI211" i="16"/>
  <c r="BO211" i="16" s="1"/>
  <c r="BG211" i="16"/>
  <c r="BM211" i="16" s="1"/>
  <c r="BJ212" i="16"/>
  <c r="BP212" i="16" s="1"/>
  <c r="BH212" i="16"/>
  <c r="BN212" i="16" s="1"/>
  <c r="BG212" i="16"/>
  <c r="BM212" i="16" s="1"/>
  <c r="BG215" i="16"/>
  <c r="BM215" i="16" s="1"/>
  <c r="BJ215" i="16"/>
  <c r="BP215" i="16" s="1"/>
  <c r="BI215" i="16"/>
  <c r="BO215" i="16" s="1"/>
  <c r="BH215" i="16"/>
  <c r="BN215" i="16" s="1"/>
  <c r="BQ215" i="16" s="1"/>
  <c r="BF215" i="16"/>
  <c r="BL215" i="16" s="1"/>
  <c r="BE215" i="16"/>
  <c r="BK215" i="16" s="1"/>
  <c r="BI216" i="16"/>
  <c r="BO216" i="16" s="1"/>
  <c r="BJ216" i="16"/>
  <c r="BP216" i="16" s="1"/>
  <c r="BH216" i="16"/>
  <c r="BN216" i="16" s="1"/>
  <c r="BF216" i="16"/>
  <c r="BL216" i="16" s="1"/>
  <c r="BE216" i="16"/>
  <c r="BK216" i="16" s="1"/>
  <c r="BG217" i="16"/>
  <c r="BM217" i="16" s="1"/>
  <c r="BJ217" i="16"/>
  <c r="BP217" i="16" s="1"/>
  <c r="BI217" i="16"/>
  <c r="BO217" i="16" s="1"/>
  <c r="BF217" i="16"/>
  <c r="BL217" i="16" s="1"/>
  <c r="BE217" i="16"/>
  <c r="BK217" i="16" s="1"/>
  <c r="BE218" i="16"/>
  <c r="BK218" i="16" s="1"/>
  <c r="BJ218" i="16"/>
  <c r="BP218" i="16" s="1"/>
  <c r="BI218" i="16"/>
  <c r="BO218" i="16" s="1"/>
  <c r="BG218" i="16"/>
  <c r="BM218" i="16" s="1"/>
  <c r="BF218" i="16"/>
  <c r="BL218" i="16" s="1"/>
  <c r="BJ219" i="16"/>
  <c r="BP219" i="16" s="1"/>
  <c r="BI219" i="16"/>
  <c r="BO219" i="16" s="1"/>
  <c r="BI220" i="16"/>
  <c r="BO220" i="16" s="1"/>
  <c r="BJ220" i="16"/>
  <c r="BP220" i="16" s="1"/>
  <c r="BF220" i="16"/>
  <c r="BL220" i="16" s="1"/>
  <c r="BG221" i="16"/>
  <c r="BM221" i="16" s="1"/>
  <c r="BJ221" i="16"/>
  <c r="BP221" i="16" s="1"/>
  <c r="BF221" i="16"/>
  <c r="BL221" i="16" s="1"/>
  <c r="BE222" i="16"/>
  <c r="BK222" i="16" s="1"/>
  <c r="BJ222" i="16"/>
  <c r="BP222" i="16" s="1"/>
  <c r="BG222" i="16"/>
  <c r="BM222" i="16" s="1"/>
  <c r="BH227" i="16"/>
  <c r="BN227" i="16" s="1"/>
  <c r="BE227" i="16"/>
  <c r="BK227" i="16" s="1"/>
  <c r="BH231" i="16"/>
  <c r="BN231" i="16" s="1"/>
  <c r="BI231" i="16"/>
  <c r="BO231" i="16" s="1"/>
  <c r="BF231" i="16"/>
  <c r="BL231" i="16" s="1"/>
  <c r="BE231" i="16"/>
  <c r="BK231" i="16" s="1"/>
  <c r="BI232" i="16"/>
  <c r="BO232" i="16" s="1"/>
  <c r="BJ232" i="16"/>
  <c r="BP232" i="16" s="1"/>
  <c r="BF232" i="16"/>
  <c r="BL232" i="16" s="1"/>
  <c r="BE232" i="16"/>
  <c r="BK232" i="16" s="1"/>
  <c r="BG233" i="16"/>
  <c r="BM233" i="16" s="1"/>
  <c r="BJ233" i="16"/>
  <c r="BP233" i="16" s="1"/>
  <c r="BF233" i="16"/>
  <c r="BL233" i="16" s="1"/>
  <c r="BE233" i="16"/>
  <c r="BK233" i="16" s="1"/>
  <c r="BE234" i="16"/>
  <c r="BK234" i="16" s="1"/>
  <c r="BJ234" i="16"/>
  <c r="BP234" i="16" s="1"/>
  <c r="BH234" i="16"/>
  <c r="BN234" i="16" s="1"/>
  <c r="BG234" i="16"/>
  <c r="BM234" i="16" s="1"/>
  <c r="BF234" i="16"/>
  <c r="BL234" i="16" s="1"/>
  <c r="BF235" i="16"/>
  <c r="BL235" i="16" s="1"/>
  <c r="BJ235" i="16"/>
  <c r="BP235" i="16" s="1"/>
  <c r="BI235" i="16"/>
  <c r="BO235" i="16" s="1"/>
  <c r="BH235" i="16"/>
  <c r="BN235" i="16" s="1"/>
  <c r="BG235" i="16"/>
  <c r="BM235" i="16" s="1"/>
  <c r="BE235" i="16"/>
  <c r="BK235" i="16" s="1"/>
  <c r="BJ236" i="16"/>
  <c r="BP236" i="16" s="1"/>
  <c r="BI236" i="16"/>
  <c r="BO236" i="16" s="1"/>
  <c r="BH236" i="16"/>
  <c r="BN236" i="16" s="1"/>
  <c r="BQ236" i="16" s="1"/>
  <c r="BG236" i="16"/>
  <c r="BM236" i="16" s="1"/>
  <c r="BF236" i="16"/>
  <c r="BL236" i="16" s="1"/>
  <c r="BE236" i="16"/>
  <c r="BK236" i="16" s="1"/>
  <c r="BJ237" i="16"/>
  <c r="BP237" i="16" s="1"/>
  <c r="BI237" i="16"/>
  <c r="BO237" i="16" s="1"/>
  <c r="BH237" i="16"/>
  <c r="BN237" i="16" s="1"/>
  <c r="BG237" i="16"/>
  <c r="BM237" i="16" s="1"/>
  <c r="BF237" i="16"/>
  <c r="BL237" i="16" s="1"/>
  <c r="BE237" i="16"/>
  <c r="BK237" i="16" s="1"/>
  <c r="BH238" i="16"/>
  <c r="BN238" i="16" s="1"/>
  <c r="BJ238" i="16"/>
  <c r="BP238" i="16" s="1"/>
  <c r="BI238" i="16"/>
  <c r="BO238" i="16" s="1"/>
  <c r="BG238" i="16"/>
  <c r="BM238" i="16" s="1"/>
  <c r="BF238" i="16"/>
  <c r="BL238" i="16" s="1"/>
  <c r="BQ238" i="16" s="1"/>
  <c r="BE238" i="16"/>
  <c r="BK238" i="16" s="1"/>
  <c r="BI239" i="16"/>
  <c r="BO239" i="16" s="1"/>
  <c r="BH239" i="16"/>
  <c r="BN239" i="16" s="1"/>
  <c r="BG239" i="16"/>
  <c r="BM239" i="16" s="1"/>
  <c r="BJ240" i="16"/>
  <c r="BP240" i="16" s="1"/>
  <c r="BI240" i="16"/>
  <c r="BO240" i="16" s="1"/>
  <c r="BH240" i="16"/>
  <c r="BN240" i="16" s="1"/>
  <c r="BG240" i="16"/>
  <c r="BM240" i="16" s="1"/>
  <c r="BF240" i="16"/>
  <c r="BL240" i="16" s="1"/>
  <c r="BE240" i="16"/>
  <c r="BK240" i="16" s="1"/>
  <c r="BQ240" i="16" s="1"/>
  <c r="BH241" i="16"/>
  <c r="BN241" i="16" s="1"/>
  <c r="BI241" i="16"/>
  <c r="BO241" i="16" s="1"/>
  <c r="BG241" i="16"/>
  <c r="BM241" i="16" s="1"/>
  <c r="BE241" i="16"/>
  <c r="BK241" i="16" s="1"/>
  <c r="BJ242" i="16"/>
  <c r="BP242" i="16" s="1"/>
  <c r="BI242" i="16"/>
  <c r="BO242" i="16" s="1"/>
  <c r="BJ243" i="16"/>
  <c r="BP243" i="16" s="1"/>
  <c r="BI243" i="16"/>
  <c r="BO243" i="16" s="1"/>
  <c r="BG243" i="16"/>
  <c r="BM243" i="16" s="1"/>
  <c r="BE243" i="16"/>
  <c r="BK243" i="16" s="1"/>
  <c r="BJ244" i="16"/>
  <c r="BP244" i="16" s="1"/>
  <c r="BI244" i="16"/>
  <c r="BO244" i="16" s="1"/>
  <c r="BH244" i="16"/>
  <c r="BN244" i="16" s="1"/>
  <c r="BG244" i="16"/>
  <c r="BM244" i="16" s="1"/>
  <c r="BF244" i="16"/>
  <c r="BL244" i="16" s="1"/>
  <c r="BE244" i="16"/>
  <c r="BK244" i="16" s="1"/>
  <c r="BI245" i="16"/>
  <c r="BO245" i="16" s="1"/>
  <c r="BG245" i="16"/>
  <c r="BM245" i="16" s="1"/>
  <c r="BF247" i="16"/>
  <c r="BL247" i="16" s="1"/>
  <c r="BI247" i="16"/>
  <c r="BO247" i="16" s="1"/>
  <c r="BH247" i="16"/>
  <c r="BN247" i="16" s="1"/>
  <c r="BG247" i="16"/>
  <c r="BM247" i="16" s="1"/>
  <c r="BE247" i="16"/>
  <c r="BK247" i="16" s="1"/>
  <c r="BJ248" i="16"/>
  <c r="BP248" i="16" s="1"/>
  <c r="BI248" i="16"/>
  <c r="BO248" i="16" s="1"/>
  <c r="BH248" i="16"/>
  <c r="BN248" i="16" s="1"/>
  <c r="BG248" i="16"/>
  <c r="BM248" i="16" s="1"/>
  <c r="BF248" i="16"/>
  <c r="BL248" i="16" s="1"/>
  <c r="BE248" i="16"/>
  <c r="BK248" i="16" s="1"/>
  <c r="BI249" i="16"/>
  <c r="BO249" i="16" s="1"/>
  <c r="BG249" i="16"/>
  <c r="BM249" i="16" s="1"/>
  <c r="BF249" i="16"/>
  <c r="BL249" i="16" s="1"/>
  <c r="BH250" i="16"/>
  <c r="BN250" i="16" s="1"/>
  <c r="BJ250" i="16"/>
  <c r="BP250" i="16" s="1"/>
  <c r="BI250" i="16"/>
  <c r="BO250" i="16" s="1"/>
  <c r="BG250" i="16"/>
  <c r="BM250" i="16" s="1"/>
  <c r="BF250" i="16"/>
  <c r="BL250" i="16" s="1"/>
  <c r="BJ252" i="16"/>
  <c r="BP252" i="16" s="1"/>
  <c r="BI252" i="16"/>
  <c r="BO252" i="16" s="1"/>
  <c r="BH252" i="16"/>
  <c r="BN252" i="16" s="1"/>
  <c r="BG252" i="16"/>
  <c r="BM252" i="16" s="1"/>
  <c r="BF252" i="16"/>
  <c r="BL252" i="16" s="1"/>
  <c r="BE252" i="16"/>
  <c r="BK252" i="16" s="1"/>
  <c r="BJ253" i="16"/>
  <c r="BP253" i="16" s="1"/>
  <c r="BI253" i="16"/>
  <c r="BO253" i="16" s="1"/>
  <c r="BH253" i="16"/>
  <c r="BN253" i="16" s="1"/>
  <c r="BG253" i="16"/>
  <c r="BM253" i="16" s="1"/>
  <c r="BF253" i="16"/>
  <c r="BL253" i="16" s="1"/>
  <c r="BE253" i="16"/>
  <c r="BK253" i="16" s="1"/>
  <c r="BH254" i="16"/>
  <c r="BN254" i="16" s="1"/>
  <c r="BJ254" i="16"/>
  <c r="BP254" i="16" s="1"/>
  <c r="BI254" i="16"/>
  <c r="BO254" i="16" s="1"/>
  <c r="BG254" i="16"/>
  <c r="BM254" i="16" s="1"/>
  <c r="BF254" i="16"/>
  <c r="BL254" i="16" s="1"/>
  <c r="BQ254" i="16" s="1"/>
  <c r="BE254" i="16"/>
  <c r="BK254" i="16" s="1"/>
  <c r="BJ256" i="16"/>
  <c r="BP256" i="16" s="1"/>
  <c r="BQ256" i="16" s="1"/>
  <c r="BI256" i="16"/>
  <c r="BO256" i="16" s="1"/>
  <c r="BH256" i="16"/>
  <c r="BN256" i="16" s="1"/>
  <c r="BG256" i="16"/>
  <c r="BM256" i="16" s="1"/>
  <c r="BF256" i="16"/>
  <c r="BL256" i="16" s="1"/>
  <c r="BE256" i="16"/>
  <c r="BK256" i="16" s="1"/>
  <c r="BH258" i="16"/>
  <c r="BN258" i="16" s="1"/>
  <c r="BF258" i="16"/>
  <c r="BL258" i="16" s="1"/>
  <c r="BE258" i="16"/>
  <c r="BK258" i="16" s="1"/>
  <c r="BI259" i="16"/>
  <c r="BO259" i="16" s="1"/>
  <c r="BH259" i="16"/>
  <c r="BN259" i="16" s="1"/>
  <c r="BF259" i="16"/>
  <c r="BL259" i="16" s="1"/>
  <c r="BE259" i="16"/>
  <c r="BK259" i="16" s="1"/>
  <c r="BI260" i="16"/>
  <c r="BO260" i="16" s="1"/>
  <c r="BH260" i="16"/>
  <c r="BN260" i="16" s="1"/>
  <c r="BI262" i="16"/>
  <c r="BO262" i="16" s="1"/>
  <c r="BJ262" i="16"/>
  <c r="BP262" i="16" s="1"/>
  <c r="BG262" i="16"/>
  <c r="BM262" i="16" s="1"/>
  <c r="BF262" i="16"/>
  <c r="BL262" i="16" s="1"/>
  <c r="BE262" i="16"/>
  <c r="BK262" i="16" s="1"/>
  <c r="BJ263" i="16"/>
  <c r="BP263" i="16" s="1"/>
  <c r="BI263" i="16"/>
  <c r="BO263" i="16" s="1"/>
  <c r="BI265" i="16"/>
  <c r="BO265" i="16" s="1"/>
  <c r="BJ265" i="16"/>
  <c r="BP265" i="16" s="1"/>
  <c r="BH265" i="16"/>
  <c r="BN265" i="16" s="1"/>
  <c r="BQ265" i="16" s="1"/>
  <c r="BG265" i="16"/>
  <c r="BM265" i="16" s="1"/>
  <c r="BF265" i="16"/>
  <c r="BL265" i="16" s="1"/>
  <c r="BE265" i="16"/>
  <c r="BK265" i="16" s="1"/>
  <c r="BI268" i="16"/>
  <c r="BO268" i="16" s="1"/>
  <c r="BG268" i="16"/>
  <c r="BM268" i="16" s="1"/>
  <c r="BJ269" i="16"/>
  <c r="BP269" i="16" s="1"/>
  <c r="BI269" i="16"/>
  <c r="BO269" i="16" s="1"/>
  <c r="BH269" i="16"/>
  <c r="BN269" i="16" s="1"/>
  <c r="BG269" i="16"/>
  <c r="BM269" i="16" s="1"/>
  <c r="BF269" i="16"/>
  <c r="BL269" i="16" s="1"/>
  <c r="BE269" i="16"/>
  <c r="BK269" i="16" s="1"/>
  <c r="BI270" i="16"/>
  <c r="BO270" i="16" s="1"/>
  <c r="BJ270" i="16"/>
  <c r="BP270" i="16" s="1"/>
  <c r="BH270" i="16"/>
  <c r="BN270" i="16" s="1"/>
  <c r="BG270" i="16"/>
  <c r="BM270" i="16" s="1"/>
  <c r="BF270" i="16"/>
  <c r="BL270" i="16" s="1"/>
  <c r="BQ270" i="16" s="1"/>
  <c r="BE270" i="16"/>
  <c r="BK270" i="16" s="1"/>
  <c r="BG271" i="16"/>
  <c r="BM271" i="16" s="1"/>
  <c r="BJ271" i="16"/>
  <c r="BP271" i="16" s="1"/>
  <c r="BI271" i="16"/>
  <c r="BO271" i="16" s="1"/>
  <c r="BH271" i="16"/>
  <c r="BN271" i="16" s="1"/>
  <c r="BF271" i="16"/>
  <c r="BL271" i="16" s="1"/>
  <c r="BE271" i="16"/>
  <c r="BK271" i="16" s="1"/>
  <c r="BE272" i="16"/>
  <c r="BK272" i="16" s="1"/>
  <c r="BQ272" i="16" s="1"/>
  <c r="BJ272" i="16"/>
  <c r="BP272" i="16" s="1"/>
  <c r="BI272" i="16"/>
  <c r="BO272" i="16" s="1"/>
  <c r="BH272" i="16"/>
  <c r="BN272" i="16" s="1"/>
  <c r="BG272" i="16"/>
  <c r="BM272" i="16" s="1"/>
  <c r="BF272" i="16"/>
  <c r="BL272" i="16" s="1"/>
  <c r="BE273" i="16"/>
  <c r="BK273" i="16" s="1"/>
  <c r="BH273" i="16"/>
  <c r="BN273" i="16" s="1"/>
  <c r="BJ274" i="16"/>
  <c r="BP274" i="16" s="1"/>
  <c r="BH274" i="16"/>
  <c r="BN274" i="16" s="1"/>
  <c r="BG274" i="16"/>
  <c r="BM274" i="16" s="1"/>
  <c r="BF274" i="16"/>
  <c r="BL274" i="16" s="1"/>
  <c r="BJ275" i="16"/>
  <c r="BP275" i="16" s="1"/>
  <c r="BI275" i="16"/>
  <c r="BO275" i="16" s="1"/>
  <c r="BH275" i="16"/>
  <c r="BN275" i="16" s="1"/>
  <c r="BJ276" i="16"/>
  <c r="BP276" i="16" s="1"/>
  <c r="BI276" i="16"/>
  <c r="BO276" i="16" s="1"/>
  <c r="BH276" i="16"/>
  <c r="BN276" i="16" s="1"/>
  <c r="BG276" i="16"/>
  <c r="BM276" i="16" s="1"/>
  <c r="BJ277" i="16"/>
  <c r="BP277" i="16" s="1"/>
  <c r="BI277" i="16"/>
  <c r="BO277" i="16" s="1"/>
  <c r="BG277" i="16"/>
  <c r="BM277" i="16" s="1"/>
  <c r="BE277" i="16"/>
  <c r="BK277" i="16" s="1"/>
  <c r="BJ279" i="16"/>
  <c r="BP279" i="16" s="1"/>
  <c r="BI279" i="16"/>
  <c r="BO279" i="16" s="1"/>
  <c r="BH279" i="16"/>
  <c r="BN279" i="16" s="1"/>
  <c r="BE279" i="16"/>
  <c r="BK279" i="16" s="1"/>
  <c r="BJ282" i="16"/>
  <c r="BP282" i="16" s="1"/>
  <c r="BH282" i="16"/>
  <c r="BN282" i="16" s="1"/>
  <c r="BE282" i="16"/>
  <c r="BK282" i="16" s="1"/>
  <c r="BJ285" i="16"/>
  <c r="BP285" i="16" s="1"/>
  <c r="BI285" i="16"/>
  <c r="BO285" i="16" s="1"/>
  <c r="BJ286" i="16"/>
  <c r="BP286" i="16" s="1"/>
  <c r="BF286" i="16"/>
  <c r="BL286" i="16" s="1"/>
  <c r="BJ289" i="16"/>
  <c r="BP289" i="16" s="1"/>
  <c r="BH289" i="16"/>
  <c r="BN289" i="16" s="1"/>
  <c r="BG289" i="16"/>
  <c r="BM289" i="16" s="1"/>
  <c r="BF289" i="16"/>
  <c r="BL289" i="16" s="1"/>
  <c r="BI291" i="16"/>
  <c r="BO291" i="16" s="1"/>
  <c r="BF291" i="16"/>
  <c r="BL291" i="16" s="1"/>
  <c r="BE291" i="16"/>
  <c r="BK291" i="16" s="1"/>
  <c r="BJ293" i="16"/>
  <c r="BP293" i="16" s="1"/>
  <c r="BI293" i="16"/>
  <c r="BO293" i="16" s="1"/>
  <c r="BH293" i="16"/>
  <c r="BN293" i="16" s="1"/>
  <c r="BG293" i="16"/>
  <c r="BM293" i="16" s="1"/>
  <c r="BE293" i="16"/>
  <c r="BK293" i="16" s="1"/>
  <c r="BJ294" i="16"/>
  <c r="BP294" i="16" s="1"/>
  <c r="BG294" i="16"/>
  <c r="BM294" i="16" s="1"/>
  <c r="BI295" i="16"/>
  <c r="BO295" i="16" s="1"/>
  <c r="BH295" i="16"/>
  <c r="BN295" i="16" s="1"/>
  <c r="BF295" i="16"/>
  <c r="BL295" i="16" s="1"/>
  <c r="BI298" i="16"/>
  <c r="BO298" i="16" s="1"/>
  <c r="BJ298" i="16"/>
  <c r="BP298" i="16" s="1"/>
  <c r="BH298" i="16"/>
  <c r="BN298" i="16" s="1"/>
  <c r="BG298" i="16"/>
  <c r="BM298" i="16" s="1"/>
  <c r="BE298" i="16"/>
  <c r="BK298" i="16" s="1"/>
  <c r="BI299" i="16"/>
  <c r="BO299" i="16" s="1"/>
  <c r="BH299" i="16"/>
  <c r="BN299" i="16" s="1"/>
  <c r="BF299" i="16"/>
  <c r="BL299" i="16" s="1"/>
  <c r="BJ301" i="16"/>
  <c r="BP301" i="16" s="1"/>
  <c r="BI301" i="16"/>
  <c r="BO301" i="16" s="1"/>
  <c r="BH301" i="16"/>
  <c r="BN301" i="16" s="1"/>
  <c r="BG301" i="16"/>
  <c r="BM301" i="16" s="1"/>
  <c r="BF301" i="16"/>
  <c r="BL301" i="16" s="1"/>
  <c r="BE301" i="16"/>
  <c r="BK301" i="16" s="1"/>
  <c r="BQ301" i="16" s="1"/>
  <c r="BI302" i="16"/>
  <c r="BO302" i="16" s="1"/>
  <c r="BJ302" i="16"/>
  <c r="BP302" i="16" s="1"/>
  <c r="BH302" i="16"/>
  <c r="BN302" i="16" s="1"/>
  <c r="BG302" i="16"/>
  <c r="BM302" i="16" s="1"/>
  <c r="BF302" i="16"/>
  <c r="BL302" i="16" s="1"/>
  <c r="BE302" i="16"/>
  <c r="BK302" i="16" s="1"/>
  <c r="BQ302" i="16" s="1"/>
  <c r="BG303" i="16"/>
  <c r="BM303" i="16" s="1"/>
  <c r="BJ303" i="16"/>
  <c r="BP303" i="16" s="1"/>
  <c r="BI303" i="16"/>
  <c r="BO303" i="16" s="1"/>
  <c r="BH303" i="16"/>
  <c r="BN303" i="16" s="1"/>
  <c r="BF303" i="16"/>
  <c r="BL303" i="16" s="1"/>
  <c r="BE303" i="16"/>
  <c r="BK303" i="16" s="1"/>
  <c r="BE304" i="16"/>
  <c r="BK304" i="16" s="1"/>
  <c r="BJ304" i="16"/>
  <c r="BP304" i="16" s="1"/>
  <c r="BI304" i="16"/>
  <c r="BO304" i="16" s="1"/>
  <c r="BH304" i="16"/>
  <c r="BN304" i="16" s="1"/>
  <c r="BG304" i="16"/>
  <c r="BM304" i="16" s="1"/>
  <c r="BF304" i="16"/>
  <c r="BL304" i="16" s="1"/>
  <c r="BE305" i="16"/>
  <c r="BK305" i="16" s="1"/>
  <c r="BJ305" i="16"/>
  <c r="BP305" i="16" s="1"/>
  <c r="BI305" i="16"/>
  <c r="BO305" i="16" s="1"/>
  <c r="BH305" i="16"/>
  <c r="BN305" i="16" s="1"/>
  <c r="BG305" i="16"/>
  <c r="BM305" i="16" s="1"/>
  <c r="BF305" i="16"/>
  <c r="BL305" i="16" s="1"/>
  <c r="BI306" i="16"/>
  <c r="BO306" i="16" s="1"/>
  <c r="BJ306" i="16"/>
  <c r="BP306" i="16" s="1"/>
  <c r="BH306" i="16"/>
  <c r="BN306" i="16" s="1"/>
  <c r="BG306" i="16"/>
  <c r="BM306" i="16" s="1"/>
  <c r="BF306" i="16"/>
  <c r="BL306" i="16" s="1"/>
  <c r="BG307" i="16"/>
  <c r="BM307" i="16" s="1"/>
  <c r="BJ307" i="16"/>
  <c r="BP307" i="16" s="1"/>
  <c r="BI307" i="16"/>
  <c r="BO307" i="16" s="1"/>
  <c r="BH307" i="16"/>
  <c r="BN307" i="16" s="1"/>
  <c r="BF307" i="16"/>
  <c r="BL307" i="16" s="1"/>
  <c r="BE308" i="16"/>
  <c r="BK308" i="16" s="1"/>
  <c r="BJ308" i="16"/>
  <c r="BP308" i="16" s="1"/>
  <c r="BI308" i="16"/>
  <c r="BO308" i="16" s="1"/>
  <c r="BH308" i="16"/>
  <c r="BN308" i="16" s="1"/>
  <c r="BG308" i="16"/>
  <c r="BM308" i="16" s="1"/>
  <c r="BI309" i="16"/>
  <c r="BO309" i="16" s="1"/>
  <c r="BJ309" i="16"/>
  <c r="BP309" i="16" s="1"/>
  <c r="BJ311" i="16"/>
  <c r="BP311" i="16" s="1"/>
  <c r="BH311" i="16"/>
  <c r="BN311" i="16" s="1"/>
  <c r="BJ312" i="16"/>
  <c r="BP312" i="16" s="1"/>
  <c r="BI312" i="16"/>
  <c r="BO312" i="16" s="1"/>
  <c r="BJ314" i="16"/>
  <c r="BP314" i="16" s="1"/>
  <c r="BE314" i="16"/>
  <c r="BK314" i="16" s="1"/>
  <c r="BG315" i="16"/>
  <c r="BM315" i="16" s="1"/>
  <c r="BJ315" i="16"/>
  <c r="BP315" i="16" s="1"/>
  <c r="BI315" i="16"/>
  <c r="BO315" i="16" s="1"/>
  <c r="BE315" i="16"/>
  <c r="BK315" i="16" s="1"/>
  <c r="BE316" i="16"/>
  <c r="BK316" i="16" s="1"/>
  <c r="BJ316" i="16"/>
  <c r="BP316" i="16" s="1"/>
  <c r="BI316" i="16"/>
  <c r="BO316" i="16" s="1"/>
  <c r="BF316" i="16"/>
  <c r="BL316" i="16" s="1"/>
  <c r="BF326" i="16"/>
  <c r="BL326" i="16" s="1"/>
  <c r="BE326" i="16"/>
  <c r="BK326" i="16" s="1"/>
  <c r="BG329" i="16"/>
  <c r="BM329" i="16" s="1"/>
  <c r="BF329" i="16"/>
  <c r="BL329" i="16" s="1"/>
  <c r="BE329" i="16"/>
  <c r="BK329" i="16" s="1"/>
  <c r="BG330" i="16"/>
  <c r="BM330" i="16" s="1"/>
  <c r="BF330" i="16"/>
  <c r="BL330" i="16" s="1"/>
  <c r="BE330" i="16"/>
  <c r="BK330" i="16" s="1"/>
  <c r="BH331" i="16"/>
  <c r="BN331" i="16" s="1"/>
  <c r="BF331" i="16"/>
  <c r="BL331" i="16" s="1"/>
  <c r="BE331" i="16"/>
  <c r="BK331" i="16" s="1"/>
  <c r="BH332" i="16"/>
  <c r="BN332" i="16" s="1"/>
  <c r="BG332" i="16"/>
  <c r="BM332" i="16" s="1"/>
  <c r="BJ333" i="16"/>
  <c r="BP333" i="16" s="1"/>
  <c r="BI333" i="16"/>
  <c r="BO333" i="16" s="1"/>
  <c r="BH333" i="16"/>
  <c r="BN333" i="16" s="1"/>
  <c r="BG333" i="16"/>
  <c r="BM333" i="16" s="1"/>
  <c r="BF333" i="16"/>
  <c r="BL333" i="16" s="1"/>
  <c r="BE333" i="16"/>
  <c r="BK333" i="16" s="1"/>
  <c r="BI334" i="16"/>
  <c r="BO334" i="16" s="1"/>
  <c r="BJ334" i="16"/>
  <c r="BP334" i="16" s="1"/>
  <c r="BH334" i="16"/>
  <c r="BN334" i="16" s="1"/>
  <c r="BG334" i="16"/>
  <c r="BM334" i="16" s="1"/>
  <c r="BF334" i="16"/>
  <c r="BL334" i="16" s="1"/>
  <c r="BE334" i="16"/>
  <c r="BK334" i="16" s="1"/>
  <c r="BQ334" i="16" s="1"/>
  <c r="BG335" i="16"/>
  <c r="BM335" i="16" s="1"/>
  <c r="BJ335" i="16"/>
  <c r="BP335" i="16" s="1"/>
  <c r="BI335" i="16"/>
  <c r="BO335" i="16" s="1"/>
  <c r="BH335" i="16"/>
  <c r="BN335" i="16" s="1"/>
  <c r="BF335" i="16"/>
  <c r="BL335" i="16" s="1"/>
  <c r="BE335" i="16"/>
  <c r="BK335" i="16" s="1"/>
  <c r="BE336" i="16"/>
  <c r="BK336" i="16" s="1"/>
  <c r="BJ336" i="16"/>
  <c r="BP336" i="16" s="1"/>
  <c r="BI336" i="16"/>
  <c r="BO336" i="16" s="1"/>
  <c r="BH336" i="16"/>
  <c r="BN336" i="16" s="1"/>
  <c r="BG336" i="16"/>
  <c r="BM336" i="16" s="1"/>
  <c r="BF336" i="16"/>
  <c r="BL336" i="16" s="1"/>
  <c r="BE337" i="16"/>
  <c r="BK337" i="16" s="1"/>
  <c r="BJ337" i="16"/>
  <c r="BP337" i="16" s="1"/>
  <c r="BI337" i="16"/>
  <c r="BO337" i="16" s="1"/>
  <c r="BG337" i="16"/>
  <c r="BM337" i="16" s="1"/>
  <c r="BF337" i="16"/>
  <c r="BL337" i="16" s="1"/>
  <c r="BJ339" i="16"/>
  <c r="BP339" i="16" s="1"/>
  <c r="BI339" i="16"/>
  <c r="BO339" i="16" s="1"/>
  <c r="BH339" i="16"/>
  <c r="BN339" i="16" s="1"/>
  <c r="BJ341" i="16"/>
  <c r="BP341" i="16" s="1"/>
  <c r="BI341" i="16"/>
  <c r="BO341" i="16" s="1"/>
  <c r="BJ342" i="16"/>
  <c r="BP342" i="16" s="1"/>
  <c r="BH342" i="16"/>
  <c r="BN342" i="16" s="1"/>
  <c r="BE342" i="16"/>
  <c r="BK342" i="16" s="1"/>
  <c r="BJ344" i="16"/>
  <c r="BP344" i="16" s="1"/>
  <c r="BI344" i="16"/>
  <c r="BO344" i="16" s="1"/>
  <c r="BJ345" i="16"/>
  <c r="BP345" i="16" s="1"/>
  <c r="BI345" i="16"/>
  <c r="BO345" i="16" s="1"/>
  <c r="BF345" i="16"/>
  <c r="BL345" i="16" s="1"/>
  <c r="BE345" i="16"/>
  <c r="BK345" i="16" s="1"/>
  <c r="BJ347" i="16"/>
  <c r="BP347" i="16" s="1"/>
  <c r="BF347" i="16"/>
  <c r="BL347" i="16" s="1"/>
  <c r="BE347" i="16"/>
  <c r="BK347" i="16" s="1"/>
  <c r="BJ349" i="16"/>
  <c r="BP349" i="16" s="1"/>
  <c r="BG349" i="16"/>
  <c r="BM349" i="16" s="1"/>
  <c r="BF349" i="16"/>
  <c r="BL349" i="16" s="1"/>
  <c r="BE349" i="16"/>
  <c r="BK349" i="16" s="1"/>
  <c r="BQ349" i="16" s="1"/>
  <c r="BH351" i="16"/>
  <c r="BN351" i="16" s="1"/>
  <c r="BF351" i="16"/>
  <c r="BL351" i="16" s="1"/>
  <c r="BE351" i="16"/>
  <c r="BK351" i="16" s="1"/>
  <c r="BH353" i="16"/>
  <c r="BN353" i="16" s="1"/>
  <c r="BG353" i="16"/>
  <c r="BM353" i="16" s="1"/>
  <c r="BF353" i="16"/>
  <c r="BL353" i="16" s="1"/>
  <c r="BE353" i="16"/>
  <c r="BK353" i="16" s="1"/>
  <c r="BI355" i="16"/>
  <c r="BO355" i="16" s="1"/>
  <c r="BH355" i="16"/>
  <c r="BN355" i="16" s="1"/>
  <c r="BF355" i="16"/>
  <c r="BL355" i="16" s="1"/>
  <c r="BE355" i="16"/>
  <c r="BK355" i="16" s="1"/>
  <c r="BG356" i="16"/>
  <c r="BM356" i="16" s="1"/>
  <c r="BF356" i="16"/>
  <c r="BL356" i="16" s="1"/>
  <c r="BJ357" i="16"/>
  <c r="BP357" i="16" s="1"/>
  <c r="BI357" i="16"/>
  <c r="BO357" i="16" s="1"/>
  <c r="BH357" i="16"/>
  <c r="BN357" i="16" s="1"/>
  <c r="BG357" i="16"/>
  <c r="BM357" i="16" s="1"/>
  <c r="BF357" i="16"/>
  <c r="BL357" i="16" s="1"/>
  <c r="BE357" i="16"/>
  <c r="BK357" i="16" s="1"/>
  <c r="BG359" i="16"/>
  <c r="BM359" i="16" s="1"/>
  <c r="BJ359" i="16"/>
  <c r="BP359" i="16" s="1"/>
  <c r="BI359" i="16"/>
  <c r="BO359" i="16" s="1"/>
  <c r="BE360" i="16"/>
  <c r="BK360" i="16" s="1"/>
  <c r="BF360" i="16"/>
  <c r="BL360" i="16" s="1"/>
  <c r="BJ361" i="16"/>
  <c r="BP361" i="16" s="1"/>
  <c r="BI361" i="16"/>
  <c r="BO361" i="16" s="1"/>
  <c r="BH361" i="16"/>
  <c r="BN361" i="16" s="1"/>
  <c r="BQ361" i="16" s="1"/>
  <c r="BG361" i="16"/>
  <c r="BM361" i="16" s="1"/>
  <c r="BF361" i="16"/>
  <c r="BL361" i="16" s="1"/>
  <c r="BE361" i="16"/>
  <c r="BK361" i="16" s="1"/>
  <c r="BI362" i="16"/>
  <c r="BO362" i="16" s="1"/>
  <c r="BJ362" i="16"/>
  <c r="BP362" i="16" s="1"/>
  <c r="BH362" i="16"/>
  <c r="BN362" i="16" s="1"/>
  <c r="BG362" i="16"/>
  <c r="BM362" i="16" s="1"/>
  <c r="BF362" i="16"/>
  <c r="BL362" i="16" s="1"/>
  <c r="BE362" i="16"/>
  <c r="BK362" i="16" s="1"/>
  <c r="BJ363" i="16"/>
  <c r="BP363" i="16" s="1"/>
  <c r="BI363" i="16"/>
  <c r="BO363" i="16" s="1"/>
  <c r="BF363" i="16"/>
  <c r="BL363" i="16" s="1"/>
  <c r="BE363" i="16"/>
  <c r="BK363" i="16" s="1"/>
  <c r="BG364" i="16"/>
  <c r="BM364" i="16" s="1"/>
  <c r="BE364" i="16"/>
  <c r="BK364" i="16" s="1"/>
  <c r="BJ365" i="16"/>
  <c r="BP365" i="16" s="1"/>
  <c r="BI365" i="16"/>
  <c r="BO365" i="16" s="1"/>
  <c r="BH365" i="16"/>
  <c r="BN365" i="16" s="1"/>
  <c r="BG365" i="16"/>
  <c r="BM365" i="16" s="1"/>
  <c r="BF365" i="16"/>
  <c r="BL365" i="16" s="1"/>
  <c r="BE365" i="16"/>
  <c r="BK365" i="16" s="1"/>
  <c r="BQ365" i="16" s="1"/>
  <c r="BH366" i="16"/>
  <c r="BN366" i="16" s="1"/>
  <c r="BG366" i="16"/>
  <c r="BM366" i="16" s="1"/>
  <c r="BF366" i="16"/>
  <c r="BL366" i="16" s="1"/>
  <c r="BE366" i="16"/>
  <c r="BK366" i="16" s="1"/>
  <c r="BI367" i="16"/>
  <c r="BO367" i="16" s="1"/>
  <c r="BE367" i="16"/>
  <c r="BK367" i="16" s="1"/>
  <c r="BI368" i="16"/>
  <c r="BO368" i="16" s="1"/>
  <c r="BH368" i="16"/>
  <c r="BN368" i="16" s="1"/>
  <c r="BE368" i="16"/>
  <c r="BK368" i="16" s="1"/>
  <c r="BJ369" i="16"/>
  <c r="BP369" i="16" s="1"/>
  <c r="BI369" i="16"/>
  <c r="BO369" i="16" s="1"/>
  <c r="BH369" i="16"/>
  <c r="BN369" i="16" s="1"/>
  <c r="BG369" i="16"/>
  <c r="BM369" i="16" s="1"/>
  <c r="BF369" i="16"/>
  <c r="BL369" i="16" s="1"/>
  <c r="BE369" i="16"/>
  <c r="BK369" i="16" s="1"/>
  <c r="BG371" i="16"/>
  <c r="BM371" i="16" s="1"/>
  <c r="BE371" i="16"/>
  <c r="BK371" i="16" s="1"/>
  <c r="BF372" i="16"/>
  <c r="BL372" i="16" s="1"/>
  <c r="BJ372" i="16"/>
  <c r="BP372" i="16" s="1"/>
  <c r="BI372" i="16"/>
  <c r="BO372" i="16" s="1"/>
  <c r="BH372" i="16"/>
  <c r="BN372" i="16" s="1"/>
  <c r="BG372" i="16"/>
  <c r="BM372" i="16" s="1"/>
  <c r="BE372" i="16"/>
  <c r="BK372" i="16" s="1"/>
  <c r="BJ373" i="16"/>
  <c r="BP373" i="16" s="1"/>
  <c r="BI373" i="16"/>
  <c r="BO373" i="16" s="1"/>
  <c r="BH373" i="16"/>
  <c r="BN373" i="16" s="1"/>
  <c r="BG373" i="16"/>
  <c r="BM373" i="16" s="1"/>
  <c r="BQ373" i="16" s="1"/>
  <c r="BF373" i="16"/>
  <c r="BL373" i="16" s="1"/>
  <c r="BE373" i="16"/>
  <c r="BK373" i="16" s="1"/>
  <c r="BI374" i="16"/>
  <c r="BO374" i="16" s="1"/>
  <c r="BH374" i="16"/>
  <c r="BN374" i="16" s="1"/>
  <c r="BJ375" i="16"/>
  <c r="BP375" i="16" s="1"/>
  <c r="BI375" i="16"/>
  <c r="BO375" i="16" s="1"/>
  <c r="BG375" i="16"/>
  <c r="BM375" i="16" s="1"/>
  <c r="BJ376" i="16"/>
  <c r="BP376" i="16" s="1"/>
  <c r="BE376" i="16"/>
  <c r="BK376" i="16" s="1"/>
  <c r="BJ377" i="16"/>
  <c r="BP377" i="16" s="1"/>
  <c r="BI377" i="16"/>
  <c r="BO377" i="16" s="1"/>
  <c r="BH377" i="16"/>
  <c r="BN377" i="16" s="1"/>
  <c r="BG377" i="16"/>
  <c r="BM377" i="16" s="1"/>
  <c r="BF377" i="16"/>
  <c r="BL377" i="16" s="1"/>
  <c r="BE377" i="16"/>
  <c r="BK377" i="16" s="1"/>
  <c r="BQ377" i="16" s="1"/>
  <c r="BI378" i="16"/>
  <c r="BO378" i="16" s="1"/>
  <c r="BF378" i="16"/>
  <c r="BL378" i="16" s="1"/>
  <c r="BE378" i="16"/>
  <c r="BK378" i="16" s="1"/>
  <c r="BF379" i="16"/>
  <c r="BL379" i="16" s="1"/>
  <c r="BE379" i="16"/>
  <c r="BK379" i="16" s="1"/>
  <c r="BJ381" i="16"/>
  <c r="BP381" i="16" s="1"/>
  <c r="BI381" i="16"/>
  <c r="BO381" i="16" s="1"/>
  <c r="BH381" i="16"/>
  <c r="BN381" i="16" s="1"/>
  <c r="BG381" i="16"/>
  <c r="BM381" i="16" s="1"/>
  <c r="BF381" i="16"/>
  <c r="BL381" i="16" s="1"/>
  <c r="BE381" i="16"/>
  <c r="BK381" i="16" s="1"/>
  <c r="BH382" i="16"/>
  <c r="BN382" i="16" s="1"/>
  <c r="BG382" i="16"/>
  <c r="BM382" i="16" s="1"/>
  <c r="BF382" i="16"/>
  <c r="BL382" i="16" s="1"/>
  <c r="BE382" i="16"/>
  <c r="BK382" i="16" s="1"/>
  <c r="BF384" i="16"/>
  <c r="BL384" i="16" s="1"/>
  <c r="BJ384" i="16"/>
  <c r="BP384" i="16" s="1"/>
  <c r="BI384" i="16"/>
  <c r="BO384" i="16" s="1"/>
  <c r="BJ385" i="16"/>
  <c r="BP385" i="16" s="1"/>
  <c r="BI385" i="16"/>
  <c r="BO385" i="16" s="1"/>
  <c r="BH385" i="16"/>
  <c r="BN385" i="16" s="1"/>
  <c r="BG385" i="16"/>
  <c r="BM385" i="16" s="1"/>
  <c r="BF385" i="16"/>
  <c r="BL385" i="16" s="1"/>
  <c r="BE385" i="16"/>
  <c r="BK385" i="16" s="1"/>
  <c r="BQ385" i="16" s="1"/>
  <c r="BJ386" i="16"/>
  <c r="BP386" i="16" s="1"/>
  <c r="BI386" i="16"/>
  <c r="BO386" i="16" s="1"/>
  <c r="BH386" i="16"/>
  <c r="BN386" i="16" s="1"/>
  <c r="BG386" i="16"/>
  <c r="BM386" i="16" s="1"/>
  <c r="BF386" i="16"/>
  <c r="BL386" i="16" s="1"/>
  <c r="BE386" i="16"/>
  <c r="BK386" i="16" s="1"/>
  <c r="BQ386" i="16" s="1"/>
  <c r="BH387" i="16"/>
  <c r="BN387" i="16" s="1"/>
  <c r="BJ387" i="16"/>
  <c r="BP387" i="16" s="1"/>
  <c r="BI387" i="16"/>
  <c r="BO387" i="16" s="1"/>
  <c r="BG387" i="16"/>
  <c r="BM387" i="16" s="1"/>
  <c r="BF387" i="16"/>
  <c r="BL387" i="16" s="1"/>
  <c r="BE387" i="16"/>
  <c r="BK387" i="16" s="1"/>
  <c r="BF388" i="16"/>
  <c r="BL388" i="16" s="1"/>
  <c r="BJ388" i="16"/>
  <c r="BP388" i="16" s="1"/>
  <c r="BI388" i="16"/>
  <c r="BO388" i="16" s="1"/>
  <c r="BH388" i="16"/>
  <c r="BN388" i="16" s="1"/>
  <c r="BQ388" i="16" s="1"/>
  <c r="BG388" i="16"/>
  <c r="BM388" i="16" s="1"/>
  <c r="BE388" i="16"/>
  <c r="BK388" i="16" s="1"/>
  <c r="BJ389" i="16"/>
  <c r="BP389" i="16" s="1"/>
  <c r="BI389" i="16"/>
  <c r="BO389" i="16" s="1"/>
  <c r="BH389" i="16"/>
  <c r="BN389" i="16" s="1"/>
  <c r="BG389" i="16"/>
  <c r="BM389" i="16" s="1"/>
  <c r="BF389" i="16"/>
  <c r="BL389" i="16" s="1"/>
  <c r="BE389" i="16"/>
  <c r="BK389" i="16" s="1"/>
  <c r="BQ389" i="16" s="1"/>
  <c r="BJ391" i="16"/>
  <c r="BP391" i="16" s="1"/>
  <c r="BI391" i="16"/>
  <c r="BO391" i="16" s="1"/>
  <c r="BJ392" i="16"/>
  <c r="BP392" i="16" s="1"/>
  <c r="BE392" i="16"/>
  <c r="BK392" i="16" s="1"/>
  <c r="BJ393" i="16"/>
  <c r="BP393" i="16" s="1"/>
  <c r="BI393" i="16"/>
  <c r="BO393" i="16" s="1"/>
  <c r="BH393" i="16"/>
  <c r="BN393" i="16" s="1"/>
  <c r="BG393" i="16"/>
  <c r="BM393" i="16" s="1"/>
  <c r="BQ393" i="16" s="1"/>
  <c r="BF393" i="16"/>
  <c r="BL393" i="16" s="1"/>
  <c r="BE393" i="16"/>
  <c r="BK393" i="16" s="1"/>
  <c r="BJ396" i="16"/>
  <c r="BP396" i="16" s="1"/>
  <c r="BI396" i="16"/>
  <c r="BO396" i="16" s="1"/>
  <c r="BG396" i="16"/>
  <c r="BM396" i="16" s="1"/>
  <c r="BE396" i="16"/>
  <c r="BK396" i="16" s="1"/>
  <c r="BJ397" i="16"/>
  <c r="BP397" i="16" s="1"/>
  <c r="BI397" i="16"/>
  <c r="BO397" i="16" s="1"/>
  <c r="BH397" i="16"/>
  <c r="BN397" i="16" s="1"/>
  <c r="BG397" i="16"/>
  <c r="BM397" i="16" s="1"/>
  <c r="BF397" i="16"/>
  <c r="BL397" i="16" s="1"/>
  <c r="BE397" i="16"/>
  <c r="BK397" i="16" s="1"/>
  <c r="BG399" i="16"/>
  <c r="BM399" i="16" s="1"/>
  <c r="BF399" i="16"/>
  <c r="BL399" i="16" s="1"/>
  <c r="BE399" i="16"/>
  <c r="BK399" i="16" s="1"/>
  <c r="BI400" i="16"/>
  <c r="BO400" i="16" s="1"/>
  <c r="BH400" i="16"/>
  <c r="BN400" i="16" s="1"/>
  <c r="BG400" i="16"/>
  <c r="BM400" i="16" s="1"/>
  <c r="BE400" i="16"/>
  <c r="BK400" i="16" s="1"/>
  <c r="BJ401" i="16"/>
  <c r="BP401" i="16" s="1"/>
  <c r="BI401" i="16"/>
  <c r="BO401" i="16" s="1"/>
  <c r="BH401" i="16"/>
  <c r="BN401" i="16" s="1"/>
  <c r="BG401" i="16"/>
  <c r="BM401" i="16" s="1"/>
  <c r="BF401" i="16"/>
  <c r="BL401" i="16" s="1"/>
  <c r="BE401" i="16"/>
  <c r="BK401" i="16" s="1"/>
  <c r="BJ403" i="16"/>
  <c r="BP403" i="16" s="1"/>
  <c r="BG403" i="16"/>
  <c r="BM403" i="16" s="1"/>
  <c r="BF403" i="16"/>
  <c r="BL403" i="16" s="1"/>
  <c r="BE403" i="16"/>
  <c r="BK403" i="16" s="1"/>
  <c r="BF404" i="16"/>
  <c r="BL404" i="16" s="1"/>
  <c r="BJ404" i="16"/>
  <c r="BP404" i="16" s="1"/>
  <c r="BI404" i="16"/>
  <c r="BO404" i="16" s="1"/>
  <c r="BH404" i="16"/>
  <c r="BN404" i="16" s="1"/>
  <c r="BG404" i="16"/>
  <c r="BM404" i="16" s="1"/>
  <c r="BE404" i="16"/>
  <c r="BK404" i="16" s="1"/>
  <c r="BJ405" i="16"/>
  <c r="BP405" i="16" s="1"/>
  <c r="BI405" i="16"/>
  <c r="BO405" i="16" s="1"/>
  <c r="BH405" i="16"/>
  <c r="BN405" i="16" s="1"/>
  <c r="BG405" i="16"/>
  <c r="BM405" i="16" s="1"/>
  <c r="BF405" i="16"/>
  <c r="BL405" i="16" s="1"/>
  <c r="BQ405" i="16" s="1"/>
  <c r="BE405" i="16"/>
  <c r="BK405" i="16" s="1"/>
  <c r="BJ406" i="16"/>
  <c r="BP406" i="16" s="1"/>
  <c r="BI406" i="16"/>
  <c r="BO406" i="16" s="1"/>
  <c r="BH406" i="16"/>
  <c r="BN406" i="16" s="1"/>
  <c r="BG406" i="16"/>
  <c r="BM406" i="16" s="1"/>
  <c r="BF406" i="16"/>
  <c r="BL406" i="16" s="1"/>
  <c r="BQ406" i="16" s="1"/>
  <c r="BE406" i="16"/>
  <c r="BK406" i="16" s="1"/>
  <c r="BH407" i="16"/>
  <c r="BN407" i="16" s="1"/>
  <c r="BJ407" i="16"/>
  <c r="BP407" i="16" s="1"/>
  <c r="BI407" i="16"/>
  <c r="BO407" i="16" s="1"/>
  <c r="BG407" i="16"/>
  <c r="BM407" i="16" s="1"/>
  <c r="BF407" i="16"/>
  <c r="BL407" i="16" s="1"/>
  <c r="BE407" i="16"/>
  <c r="BK407" i="16" s="1"/>
  <c r="BJ408" i="16"/>
  <c r="BP408" i="16" s="1"/>
  <c r="BI408" i="16"/>
  <c r="BO408" i="16" s="1"/>
  <c r="BH408" i="16"/>
  <c r="BN408" i="16" s="1"/>
  <c r="BG408" i="16"/>
  <c r="BM408" i="16" s="1"/>
  <c r="BJ409" i="16"/>
  <c r="BP409" i="16" s="1"/>
  <c r="BI409" i="16"/>
  <c r="BO409" i="16" s="1"/>
  <c r="BH409" i="16"/>
  <c r="BN409" i="16" s="1"/>
  <c r="BG409" i="16"/>
  <c r="BM409" i="16" s="1"/>
  <c r="BF409" i="16"/>
  <c r="BL409" i="16" s="1"/>
  <c r="BQ409" i="16" s="1"/>
  <c r="BE409" i="16"/>
  <c r="BK409" i="16" s="1"/>
  <c r="BI410" i="16"/>
  <c r="BO410" i="16" s="1"/>
  <c r="BG410" i="16"/>
  <c r="BM410" i="16" s="1"/>
  <c r="BE410" i="16"/>
  <c r="BK410" i="16" s="1"/>
  <c r="BJ411" i="16"/>
  <c r="BP411" i="16" s="1"/>
  <c r="BG411" i="16"/>
  <c r="BM411" i="16" s="1"/>
  <c r="BE411" i="16"/>
  <c r="BK411" i="16" s="1"/>
  <c r="BJ412" i="16"/>
  <c r="BP412" i="16" s="1"/>
  <c r="BI412" i="16"/>
  <c r="BO412" i="16" s="1"/>
  <c r="BG412" i="16"/>
  <c r="BM412" i="16" s="1"/>
  <c r="BE412" i="16"/>
  <c r="BK412" i="16" s="1"/>
  <c r="BJ413" i="16"/>
  <c r="BP413" i="16" s="1"/>
  <c r="BI413" i="16"/>
  <c r="BO413" i="16" s="1"/>
  <c r="BH413" i="16"/>
  <c r="BN413" i="16" s="1"/>
  <c r="BG413" i="16"/>
  <c r="BM413" i="16" s="1"/>
  <c r="BF413" i="16"/>
  <c r="BL413" i="16" s="1"/>
  <c r="BE413" i="16"/>
  <c r="BK413" i="16" s="1"/>
  <c r="BG414" i="16"/>
  <c r="BM414" i="16" s="1"/>
  <c r="BF414" i="16"/>
  <c r="BL414" i="16" s="1"/>
  <c r="BE414" i="16"/>
  <c r="BK414" i="16" s="1"/>
  <c r="BI416" i="16"/>
  <c r="BO416" i="16" s="1"/>
  <c r="BH416" i="16"/>
  <c r="BN416" i="16" s="1"/>
  <c r="BG416" i="16"/>
  <c r="BM416" i="16" s="1"/>
  <c r="BJ417" i="16"/>
  <c r="BP417" i="16" s="1"/>
  <c r="BI417" i="16"/>
  <c r="BO417" i="16" s="1"/>
  <c r="BH417" i="16"/>
  <c r="BN417" i="16" s="1"/>
  <c r="BG417" i="16"/>
  <c r="BM417" i="16" s="1"/>
  <c r="BF417" i="16"/>
  <c r="BL417" i="16" s="1"/>
  <c r="BE417" i="16"/>
  <c r="BK417" i="16" s="1"/>
  <c r="BI418" i="16"/>
  <c r="BO418" i="16" s="1"/>
  <c r="BG418" i="16"/>
  <c r="BM418" i="16" s="1"/>
  <c r="BF418" i="16"/>
  <c r="BL418" i="16" s="1"/>
  <c r="BE418" i="16"/>
  <c r="BK418" i="16" s="1"/>
  <c r="BF420" i="16"/>
  <c r="BL420" i="16" s="1"/>
  <c r="BJ420" i="16"/>
  <c r="BP420" i="16" s="1"/>
  <c r="BI420" i="16"/>
  <c r="BO420" i="16" s="1"/>
  <c r="BH420" i="16"/>
  <c r="BN420" i="16" s="1"/>
  <c r="BE420" i="16"/>
  <c r="BK420" i="16" s="1"/>
  <c r="BJ421" i="16"/>
  <c r="BP421" i="16" s="1"/>
  <c r="BI421" i="16"/>
  <c r="BO421" i="16" s="1"/>
  <c r="BH421" i="16"/>
  <c r="BN421" i="16" s="1"/>
  <c r="BG421" i="16"/>
  <c r="BM421" i="16" s="1"/>
  <c r="BF421" i="16"/>
  <c r="BL421" i="16" s="1"/>
  <c r="BE421" i="16"/>
  <c r="BK421" i="16" s="1"/>
  <c r="BJ422" i="16"/>
  <c r="BP422" i="16" s="1"/>
  <c r="BI422" i="16"/>
  <c r="BO422" i="16" s="1"/>
  <c r="BH422" i="16"/>
  <c r="BN422" i="16" s="1"/>
  <c r="BG422" i="16"/>
  <c r="BM422" i="16" s="1"/>
  <c r="BF422" i="16"/>
  <c r="BL422" i="16" s="1"/>
  <c r="BE422" i="16"/>
  <c r="BK422" i="16" s="1"/>
  <c r="BH423" i="16"/>
  <c r="BN423" i="16" s="1"/>
  <c r="BJ423" i="16"/>
  <c r="BP423" i="16" s="1"/>
  <c r="BI423" i="16"/>
  <c r="BO423" i="16" s="1"/>
  <c r="BG423" i="16"/>
  <c r="BM423" i="16" s="1"/>
  <c r="BF423" i="16"/>
  <c r="BL423" i="16" s="1"/>
  <c r="BE423" i="16"/>
  <c r="BK423" i="16" s="1"/>
  <c r="BQ423" i="16" s="1"/>
  <c r="BJ424" i="16"/>
  <c r="BP424" i="16" s="1"/>
  <c r="BI424" i="16"/>
  <c r="BO424" i="16" s="1"/>
  <c r="BJ425" i="16"/>
  <c r="BP425" i="16" s="1"/>
  <c r="BI425" i="16"/>
  <c r="BO425" i="16" s="1"/>
  <c r="BH425" i="16"/>
  <c r="BN425" i="16" s="1"/>
  <c r="BG425" i="16"/>
  <c r="BM425" i="16" s="1"/>
  <c r="BF425" i="16"/>
  <c r="BL425" i="16" s="1"/>
  <c r="BE425" i="16"/>
  <c r="BK425" i="16" s="1"/>
  <c r="BQ425" i="16" s="1"/>
  <c r="BI427" i="16"/>
  <c r="BO427" i="16" s="1"/>
  <c r="BG427" i="16"/>
  <c r="BM427" i="16" s="1"/>
  <c r="BE427" i="16"/>
  <c r="BK427" i="16" s="1"/>
  <c r="BJ428" i="16"/>
  <c r="BP428" i="16" s="1"/>
  <c r="BI428" i="16"/>
  <c r="BO428" i="16" s="1"/>
  <c r="BE428" i="16"/>
  <c r="BK428" i="16" s="1"/>
  <c r="BJ429" i="16"/>
  <c r="BP429" i="16" s="1"/>
  <c r="BI429" i="16"/>
  <c r="BO429" i="16" s="1"/>
  <c r="BH429" i="16"/>
  <c r="BN429" i="16" s="1"/>
  <c r="BG429" i="16"/>
  <c r="BM429" i="16" s="1"/>
  <c r="BF429" i="16"/>
  <c r="BL429" i="16" s="1"/>
  <c r="BE429" i="16"/>
  <c r="BK429" i="16" s="1"/>
  <c r="BJ431" i="16"/>
  <c r="BP431" i="16" s="1"/>
  <c r="BG431" i="16"/>
  <c r="BM431" i="16" s="1"/>
  <c r="BF431" i="16"/>
  <c r="BL431" i="16" s="1"/>
  <c r="BE431" i="16"/>
  <c r="BK431" i="16" s="1"/>
  <c r="BI432" i="16"/>
  <c r="BO432" i="16" s="1"/>
  <c r="BG432" i="16"/>
  <c r="BM432" i="16" s="1"/>
  <c r="BJ433" i="16"/>
  <c r="BP433" i="16" s="1"/>
  <c r="BI433" i="16"/>
  <c r="BO433" i="16" s="1"/>
  <c r="BH433" i="16"/>
  <c r="BN433" i="16" s="1"/>
  <c r="BG433" i="16"/>
  <c r="BM433" i="16" s="1"/>
  <c r="BF433" i="16"/>
  <c r="BL433" i="16" s="1"/>
  <c r="BE433" i="16"/>
  <c r="BK433" i="16" s="1"/>
  <c r="BJ435" i="16"/>
  <c r="BP435" i="16" s="1"/>
  <c r="BG435" i="16"/>
  <c r="BM435" i="16" s="1"/>
  <c r="BF435" i="16"/>
  <c r="BL435" i="16" s="1"/>
  <c r="BE435" i="16"/>
  <c r="BK435" i="16" s="1"/>
  <c r="BJ437" i="16"/>
  <c r="BP437" i="16" s="1"/>
  <c r="BI437" i="16"/>
  <c r="BO437" i="16" s="1"/>
  <c r="BH437" i="16"/>
  <c r="BN437" i="16" s="1"/>
  <c r="BG437" i="16"/>
  <c r="BM437" i="16" s="1"/>
  <c r="BF437" i="16"/>
  <c r="BL437" i="16" s="1"/>
  <c r="BE437" i="16"/>
  <c r="BK437" i="16" s="1"/>
  <c r="BQ437" i="16" s="1"/>
  <c r="BJ438" i="16"/>
  <c r="BP438" i="16" s="1"/>
  <c r="BI438" i="16"/>
  <c r="BO438" i="16" s="1"/>
  <c r="BH438" i="16"/>
  <c r="BN438" i="16" s="1"/>
  <c r="BG438" i="16"/>
  <c r="BM438" i="16" s="1"/>
  <c r="BF438" i="16"/>
  <c r="BL438" i="16" s="1"/>
  <c r="BE438" i="16"/>
  <c r="BK438" i="16" s="1"/>
  <c r="BQ438" i="16" s="1"/>
  <c r="BH439" i="16"/>
  <c r="BN439" i="16" s="1"/>
  <c r="BJ439" i="16"/>
  <c r="BP439" i="16" s="1"/>
  <c r="BI439" i="16"/>
  <c r="BO439" i="16" s="1"/>
  <c r="BQ439" i="16" s="1"/>
  <c r="BG439" i="16"/>
  <c r="BM439" i="16" s="1"/>
  <c r="BF439" i="16"/>
  <c r="BL439" i="16" s="1"/>
  <c r="BE439" i="16"/>
  <c r="BK439" i="16" s="1"/>
  <c r="BJ441" i="16"/>
  <c r="BP441" i="16" s="1"/>
  <c r="BI441" i="16"/>
  <c r="BO441" i="16" s="1"/>
  <c r="BH441" i="16"/>
  <c r="BN441" i="16" s="1"/>
  <c r="BG441" i="16"/>
  <c r="BM441" i="16" s="1"/>
  <c r="BF441" i="16"/>
  <c r="BL441" i="16" s="1"/>
  <c r="BQ441" i="16" s="1"/>
  <c r="BE441" i="16"/>
  <c r="BK441" i="16" s="1"/>
  <c r="BJ442" i="16"/>
  <c r="BP442" i="16" s="1"/>
  <c r="BI442" i="16"/>
  <c r="BO442" i="16" s="1"/>
  <c r="BH442" i="16"/>
  <c r="BN442" i="16" s="1"/>
  <c r="BG442" i="16"/>
  <c r="BM442" i="16" s="1"/>
  <c r="BE442" i="16"/>
  <c r="BK442" i="16" s="1"/>
  <c r="BH443" i="16"/>
  <c r="BN443" i="16" s="1"/>
  <c r="BJ443" i="16"/>
  <c r="BP443" i="16" s="1"/>
  <c r="BI443" i="16"/>
  <c r="BO443" i="16" s="1"/>
  <c r="BG443" i="16"/>
  <c r="BM443" i="16" s="1"/>
  <c r="BE443" i="16"/>
  <c r="BK443" i="16" s="1"/>
  <c r="BJ444" i="16"/>
  <c r="BP444" i="16" s="1"/>
  <c r="BI444" i="16"/>
  <c r="BO444" i="16" s="1"/>
  <c r="BG444" i="16"/>
  <c r="BM444" i="16" s="1"/>
  <c r="BJ445" i="16"/>
  <c r="BP445" i="16" s="1"/>
  <c r="BI445" i="16"/>
  <c r="BO445" i="16" s="1"/>
  <c r="BH445" i="16"/>
  <c r="BN445" i="16" s="1"/>
  <c r="BG445" i="16"/>
  <c r="BM445" i="16" s="1"/>
  <c r="BF445" i="16"/>
  <c r="BL445" i="16" s="1"/>
  <c r="BE445" i="16"/>
  <c r="BK445" i="16" s="1"/>
  <c r="BJ446" i="16"/>
  <c r="BP446" i="16" s="1"/>
  <c r="BI446" i="16"/>
  <c r="BO446" i="16" s="1"/>
  <c r="BG446" i="16"/>
  <c r="BM446" i="16" s="1"/>
  <c r="BE446" i="16"/>
  <c r="BK446" i="16" s="1"/>
  <c r="BH447" i="16"/>
  <c r="BN447" i="16" s="1"/>
  <c r="BJ447" i="16"/>
  <c r="BP447" i="16" s="1"/>
  <c r="BG447" i="16"/>
  <c r="BM447" i="16" s="1"/>
  <c r="BE447" i="16"/>
  <c r="BK447" i="16" s="1"/>
  <c r="BI448" i="16"/>
  <c r="BO448" i="16" s="1"/>
  <c r="BG448" i="16"/>
  <c r="BM448" i="16" s="1"/>
  <c r="BJ449" i="16"/>
  <c r="BP449" i="16" s="1"/>
  <c r="BI449" i="16"/>
  <c r="BO449" i="16" s="1"/>
  <c r="BH449" i="16"/>
  <c r="BN449" i="16" s="1"/>
  <c r="BG449" i="16"/>
  <c r="BM449" i="16" s="1"/>
  <c r="BF449" i="16"/>
  <c r="BL449" i="16" s="1"/>
  <c r="BE449" i="16"/>
  <c r="BK449" i="16" s="1"/>
  <c r="BJ451" i="16"/>
  <c r="BP451" i="16" s="1"/>
  <c r="BE451" i="16"/>
  <c r="BK451" i="16" s="1"/>
  <c r="BI452" i="16"/>
  <c r="BO452" i="16" s="1"/>
  <c r="BE452" i="16"/>
  <c r="BK452" i="16" s="1"/>
  <c r="BJ453" i="16"/>
  <c r="BP453" i="16" s="1"/>
  <c r="BI453" i="16"/>
  <c r="BO453" i="16" s="1"/>
  <c r="BH453" i="16"/>
  <c r="BN453" i="16" s="1"/>
  <c r="BG453" i="16"/>
  <c r="BM453" i="16" s="1"/>
  <c r="BF453" i="16"/>
  <c r="BL453" i="16" s="1"/>
  <c r="BE453" i="16"/>
  <c r="BK453" i="16" s="1"/>
  <c r="BJ454" i="16"/>
  <c r="BP454" i="16" s="1"/>
  <c r="BQ454" i="16" s="1"/>
  <c r="BI454" i="16"/>
  <c r="BO454" i="16" s="1"/>
  <c r="BH454" i="16"/>
  <c r="BN454" i="16" s="1"/>
  <c r="BG454" i="16"/>
  <c r="BM454" i="16" s="1"/>
  <c r="BF454" i="16"/>
  <c r="BL454" i="16" s="1"/>
  <c r="BE454" i="16"/>
  <c r="BK454" i="16" s="1"/>
  <c r="BH455" i="16"/>
  <c r="BN455" i="16" s="1"/>
  <c r="BJ455" i="16"/>
  <c r="BP455" i="16" s="1"/>
  <c r="BI455" i="16"/>
  <c r="BO455" i="16" s="1"/>
  <c r="BG455" i="16"/>
  <c r="BM455" i="16" s="1"/>
  <c r="BF455" i="16"/>
  <c r="BL455" i="16" s="1"/>
  <c r="BE455" i="16"/>
  <c r="BK455" i="16" s="1"/>
  <c r="BF456" i="16"/>
  <c r="BL456" i="16" s="1"/>
  <c r="BI456" i="16"/>
  <c r="BO456" i="16" s="1"/>
  <c r="BH456" i="16"/>
  <c r="BN456" i="16" s="1"/>
  <c r="BG456" i="16"/>
  <c r="BM456" i="16" s="1"/>
  <c r="BJ457" i="16"/>
  <c r="BP457" i="16" s="1"/>
  <c r="BI457" i="16"/>
  <c r="BO457" i="16" s="1"/>
  <c r="BQ457" i="16" s="1"/>
  <c r="BH457" i="16"/>
  <c r="BN457" i="16" s="1"/>
  <c r="BG457" i="16"/>
  <c r="BM457" i="16" s="1"/>
  <c r="BF457" i="16"/>
  <c r="BL457" i="16" s="1"/>
  <c r="BE457" i="16"/>
  <c r="BK457" i="16" s="1"/>
  <c r="BJ458" i="16"/>
  <c r="BP458" i="16" s="1"/>
  <c r="BI458" i="16"/>
  <c r="BO458" i="16" s="1"/>
  <c r="BH458" i="16"/>
  <c r="BN458" i="16" s="1"/>
  <c r="BG458" i="16"/>
  <c r="BM458" i="16" s="1"/>
  <c r="BE458" i="16"/>
  <c r="BK458" i="16" s="1"/>
  <c r="BH459" i="16"/>
  <c r="BN459" i="16" s="1"/>
  <c r="BJ459" i="16"/>
  <c r="BP459" i="16" s="1"/>
  <c r="BI459" i="16"/>
  <c r="BO459" i="16" s="1"/>
  <c r="BG459" i="16"/>
  <c r="BM459" i="16" s="1"/>
  <c r="BE459" i="16"/>
  <c r="BK459" i="16" s="1"/>
  <c r="BF460" i="16"/>
  <c r="BL460" i="16" s="1"/>
  <c r="BJ460" i="16"/>
  <c r="BP460" i="16" s="1"/>
  <c r="BI460" i="16"/>
  <c r="BO460" i="16" s="1"/>
  <c r="BJ461" i="16"/>
  <c r="BP461" i="16" s="1"/>
  <c r="BI461" i="16"/>
  <c r="BO461" i="16" s="1"/>
  <c r="BH461" i="16"/>
  <c r="BN461" i="16" s="1"/>
  <c r="BG461" i="16"/>
  <c r="BM461" i="16" s="1"/>
  <c r="BF461" i="16"/>
  <c r="BL461" i="16" s="1"/>
  <c r="BE461" i="16"/>
  <c r="BK461" i="16" s="1"/>
  <c r="BJ462" i="16"/>
  <c r="BP462" i="16" s="1"/>
  <c r="BI462" i="16"/>
  <c r="BO462" i="16" s="1"/>
  <c r="BG462" i="16"/>
  <c r="BM462" i="16" s="1"/>
  <c r="BF462" i="16"/>
  <c r="BL462" i="16" s="1"/>
  <c r="BE462" i="16"/>
  <c r="BK462" i="16" s="1"/>
  <c r="BH463" i="16"/>
  <c r="BN463" i="16" s="1"/>
  <c r="BJ463" i="16"/>
  <c r="BP463" i="16" s="1"/>
  <c r="BG463" i="16"/>
  <c r="BM463" i="16" s="1"/>
  <c r="BF463" i="16"/>
  <c r="BL463" i="16" s="1"/>
  <c r="BE463" i="16"/>
  <c r="BK463" i="16" s="1"/>
  <c r="BJ466" i="16"/>
  <c r="BP466" i="16" s="1"/>
  <c r="BI466" i="16"/>
  <c r="BO466" i="16" s="1"/>
  <c r="BH466" i="16"/>
  <c r="BN466" i="16" s="1"/>
  <c r="BG466" i="16"/>
  <c r="BM466" i="16" s="1"/>
  <c r="BF466" i="16"/>
  <c r="BL466" i="16" s="1"/>
  <c r="BE466" i="16"/>
  <c r="BK466" i="16" s="1"/>
  <c r="BI467" i="16"/>
  <c r="BO467" i="16" s="1"/>
  <c r="BH467" i="16"/>
  <c r="BN467" i="16" s="1"/>
  <c r="BE467" i="16"/>
  <c r="BK467" i="16" s="1"/>
  <c r="BI468" i="16"/>
  <c r="BO468" i="16" s="1"/>
  <c r="BG468" i="16"/>
  <c r="BM468" i="16" s="1"/>
  <c r="BE468" i="16"/>
  <c r="BK468" i="16" s="1"/>
  <c r="BJ470" i="16"/>
  <c r="BP470" i="16" s="1"/>
  <c r="BI470" i="16"/>
  <c r="BO470" i="16" s="1"/>
  <c r="BH470" i="16"/>
  <c r="BN470" i="16" s="1"/>
  <c r="BQ470" i="16" s="1"/>
  <c r="BG470" i="16"/>
  <c r="BM470" i="16" s="1"/>
  <c r="BF470" i="16"/>
  <c r="BL470" i="16" s="1"/>
  <c r="BE470" i="16"/>
  <c r="BK470" i="16" s="1"/>
  <c r="BI473" i="16"/>
  <c r="BO473" i="16" s="1"/>
  <c r="BH473" i="16"/>
  <c r="BN473" i="16" s="1"/>
  <c r="BG473" i="16"/>
  <c r="BM473" i="16" s="1"/>
  <c r="BE473" i="16"/>
  <c r="BK473" i="16" s="1"/>
  <c r="BJ474" i="16"/>
  <c r="BP474" i="16" s="1"/>
  <c r="BI474" i="16"/>
  <c r="BO474" i="16" s="1"/>
  <c r="BH474" i="16"/>
  <c r="BN474" i="16" s="1"/>
  <c r="BG474" i="16"/>
  <c r="BM474" i="16" s="1"/>
  <c r="BF474" i="16"/>
  <c r="BL474" i="16" s="1"/>
  <c r="BE474" i="16"/>
  <c r="BK474" i="16" s="1"/>
  <c r="BJ475" i="16"/>
  <c r="BP475" i="16" s="1"/>
  <c r="BI475" i="16"/>
  <c r="BO475" i="16" s="1"/>
  <c r="BH475" i="16"/>
  <c r="BN475" i="16" s="1"/>
  <c r="BF477" i="16"/>
  <c r="BL477" i="16" s="1"/>
  <c r="BI477" i="16"/>
  <c r="BO477" i="16" s="1"/>
  <c r="BH477" i="16"/>
  <c r="BN477" i="16" s="1"/>
  <c r="BG477" i="16"/>
  <c r="BM477" i="16" s="1"/>
  <c r="BJ478" i="16"/>
  <c r="BP478" i="16" s="1"/>
  <c r="BI478" i="16"/>
  <c r="BO478" i="16" s="1"/>
  <c r="BH478" i="16"/>
  <c r="BN478" i="16" s="1"/>
  <c r="BG478" i="16"/>
  <c r="BM478" i="16" s="1"/>
  <c r="BQ478" i="16" s="1"/>
  <c r="BF478" i="16"/>
  <c r="BL478" i="16" s="1"/>
  <c r="BE478" i="16"/>
  <c r="BK478" i="16" s="1"/>
  <c r="BJ479" i="16"/>
  <c r="BP479" i="16" s="1"/>
  <c r="BI479" i="16"/>
  <c r="BO479" i="16" s="1"/>
  <c r="BH479" i="16"/>
  <c r="BN479" i="16" s="1"/>
  <c r="BG479" i="16"/>
  <c r="BM479" i="16" s="1"/>
  <c r="BF479" i="16"/>
  <c r="BL479" i="16" s="1"/>
  <c r="BE479" i="16"/>
  <c r="BK479" i="16" s="1"/>
  <c r="BH480" i="16"/>
  <c r="BN480" i="16" s="1"/>
  <c r="BJ480" i="16"/>
  <c r="BP480" i="16" s="1"/>
  <c r="BI480" i="16"/>
  <c r="BO480" i="16" s="1"/>
  <c r="BG480" i="16"/>
  <c r="BM480" i="16" s="1"/>
  <c r="BF480" i="16"/>
  <c r="BL480" i="16" s="1"/>
  <c r="BE480" i="16"/>
  <c r="BK480" i="16" s="1"/>
  <c r="BJ481" i="16"/>
  <c r="BP481" i="16" s="1"/>
  <c r="BI481" i="16"/>
  <c r="BO481" i="16" s="1"/>
  <c r="BJ482" i="16"/>
  <c r="BP482" i="16" s="1"/>
  <c r="BI482" i="16"/>
  <c r="BO482" i="16" s="1"/>
  <c r="BH482" i="16"/>
  <c r="BN482" i="16" s="1"/>
  <c r="BG482" i="16"/>
  <c r="BM482" i="16" s="1"/>
  <c r="BF482" i="16"/>
  <c r="BL482" i="16" s="1"/>
  <c r="BE482" i="16"/>
  <c r="BK482" i="16" s="1"/>
  <c r="BI483" i="16"/>
  <c r="BO483" i="16" s="1"/>
  <c r="BE483" i="16"/>
  <c r="BK483" i="16" s="1"/>
  <c r="BJ486" i="16"/>
  <c r="BP486" i="16" s="1"/>
  <c r="BI486" i="16"/>
  <c r="BO486" i="16" s="1"/>
  <c r="BH486" i="16"/>
  <c r="BN486" i="16" s="1"/>
  <c r="BG486" i="16"/>
  <c r="BM486" i="16" s="1"/>
  <c r="BF486" i="16"/>
  <c r="BL486" i="16" s="1"/>
  <c r="BE486" i="16"/>
  <c r="BK486" i="16" s="1"/>
  <c r="BG487" i="16"/>
  <c r="BM487" i="16" s="1"/>
  <c r="BF487" i="16"/>
  <c r="BL487" i="16" s="1"/>
  <c r="BJ490" i="16"/>
  <c r="BP490" i="16" s="1"/>
  <c r="BI490" i="16"/>
  <c r="BO490" i="16" s="1"/>
  <c r="BH490" i="16"/>
  <c r="BN490" i="16" s="1"/>
  <c r="BG490" i="16"/>
  <c r="BM490" i="16" s="1"/>
  <c r="BF490" i="16"/>
  <c r="BL490" i="16" s="1"/>
  <c r="BE490" i="16"/>
  <c r="BK490" i="16" s="1"/>
  <c r="BJ491" i="16"/>
  <c r="BP491" i="16" s="1"/>
  <c r="BI491" i="16"/>
  <c r="BO491" i="16" s="1"/>
  <c r="BH491" i="16"/>
  <c r="BN491" i="16" s="1"/>
  <c r="BG491" i="16"/>
  <c r="BM491" i="16" s="1"/>
  <c r="BF491" i="16"/>
  <c r="BL491" i="16" s="1"/>
  <c r="BE491" i="16"/>
  <c r="BK491" i="16" s="1"/>
  <c r="BH492" i="16"/>
  <c r="BN492" i="16" s="1"/>
  <c r="BJ492" i="16"/>
  <c r="BP492" i="16" s="1"/>
  <c r="BI492" i="16"/>
  <c r="BO492" i="16" s="1"/>
  <c r="BG492" i="16"/>
  <c r="BM492" i="16" s="1"/>
  <c r="BF492" i="16"/>
  <c r="BL492" i="16" s="1"/>
  <c r="BE492" i="16"/>
  <c r="BK492" i="16" s="1"/>
  <c r="BF493" i="16"/>
  <c r="BL493" i="16" s="1"/>
  <c r="BJ493" i="16"/>
  <c r="BP493" i="16" s="1"/>
  <c r="BI493" i="16"/>
  <c r="BO493" i="16" s="1"/>
  <c r="BH493" i="16"/>
  <c r="BN493" i="16" s="1"/>
  <c r="BG493" i="16"/>
  <c r="BM493" i="16" s="1"/>
  <c r="BF494" i="16"/>
  <c r="BL494" i="16" s="1"/>
  <c r="BJ494" i="16"/>
  <c r="BP494" i="16" s="1"/>
  <c r="BI494" i="16"/>
  <c r="BO494" i="16" s="1"/>
  <c r="BH494" i="16"/>
  <c r="BN494" i="16" s="1"/>
  <c r="BG494" i="16"/>
  <c r="BM494" i="16" s="1"/>
  <c r="BE494" i="16"/>
  <c r="BK494" i="16" s="1"/>
  <c r="BQ494" i="16" s="1"/>
  <c r="BJ495" i="16"/>
  <c r="BP495" i="16" s="1"/>
  <c r="BI495" i="16"/>
  <c r="BO495" i="16" s="1"/>
  <c r="BH495" i="16"/>
  <c r="BN495" i="16" s="1"/>
  <c r="BG495" i="16"/>
  <c r="BM495" i="16" s="1"/>
  <c r="BF495" i="16"/>
  <c r="BL495" i="16" s="1"/>
  <c r="BE495" i="16"/>
  <c r="BK495" i="16" s="1"/>
  <c r="BJ497" i="16"/>
  <c r="BP497" i="16" s="1"/>
  <c r="BI497" i="16"/>
  <c r="BO497" i="16" s="1"/>
  <c r="BG497" i="16"/>
  <c r="BM497" i="16" s="1"/>
  <c r="BF497" i="16"/>
  <c r="BL497" i="16" s="1"/>
  <c r="BF498" i="16"/>
  <c r="BL498" i="16" s="1"/>
  <c r="BJ498" i="16"/>
  <c r="BP498" i="16" s="1"/>
  <c r="BI498" i="16"/>
  <c r="BO498" i="16" s="1"/>
  <c r="BH498" i="16"/>
  <c r="BN498" i="16" s="1"/>
  <c r="BE498" i="16"/>
  <c r="BK498" i="16" s="1"/>
  <c r="BJ499" i="16"/>
  <c r="BP499" i="16" s="1"/>
  <c r="BI499" i="16"/>
  <c r="BO499" i="16" s="1"/>
  <c r="BH499" i="16"/>
  <c r="BN499" i="16" s="1"/>
  <c r="BG499" i="16"/>
  <c r="BM499" i="16" s="1"/>
  <c r="BQ499" i="16" s="1"/>
  <c r="BF499" i="16"/>
  <c r="BL499" i="16" s="1"/>
  <c r="BE499" i="16"/>
  <c r="BK499" i="16" s="1"/>
  <c r="BI500" i="16"/>
  <c r="BO500" i="16" s="1"/>
  <c r="BH500" i="16"/>
  <c r="BN500" i="16" s="1"/>
  <c r="BF500" i="16"/>
  <c r="BL500" i="16" s="1"/>
  <c r="BJ502" i="16"/>
  <c r="BP502" i="16" s="1"/>
  <c r="BH502" i="16"/>
  <c r="BN502" i="16" s="1"/>
  <c r="BJ503" i="16"/>
  <c r="BP503" i="16" s="1"/>
  <c r="BI503" i="16"/>
  <c r="BO503" i="16" s="1"/>
  <c r="BH503" i="16"/>
  <c r="BN503" i="16" s="1"/>
  <c r="BG503" i="16"/>
  <c r="BM503" i="16" s="1"/>
  <c r="BF503" i="16"/>
  <c r="BL503" i="16" s="1"/>
  <c r="BE503" i="16"/>
  <c r="BK503" i="16" s="1"/>
  <c r="BQ503" i="16" s="1"/>
  <c r="BI505" i="16"/>
  <c r="BO505" i="16" s="1"/>
  <c r="BF505" i="16"/>
  <c r="BL505" i="16" s="1"/>
  <c r="BE505" i="16"/>
  <c r="BK505" i="16" s="1"/>
  <c r="BH506" i="16"/>
  <c r="BN506" i="16" s="1"/>
  <c r="BG506" i="16"/>
  <c r="BM506" i="16" s="1"/>
  <c r="BE506" i="16"/>
  <c r="BK506" i="16" s="1"/>
  <c r="BJ507" i="16"/>
  <c r="BP507" i="16" s="1"/>
  <c r="BI507" i="16"/>
  <c r="BO507" i="16" s="1"/>
  <c r="BH507" i="16"/>
  <c r="BN507" i="16" s="1"/>
  <c r="BG507" i="16"/>
  <c r="BM507" i="16" s="1"/>
  <c r="BQ507" i="16" s="1"/>
  <c r="BF507" i="16"/>
  <c r="BL507" i="16" s="1"/>
  <c r="BE507" i="16"/>
  <c r="BK507" i="16" s="1"/>
  <c r="BG508" i="16"/>
  <c r="BM508" i="16" s="1"/>
  <c r="BH508" i="16"/>
  <c r="BN508" i="16" s="1"/>
  <c r="BF508" i="16"/>
  <c r="BL508" i="16" s="1"/>
  <c r="BF510" i="16"/>
  <c r="BL510" i="16" s="1"/>
  <c r="BQ510" i="16" s="1"/>
  <c r="BJ510" i="16"/>
  <c r="BP510" i="16" s="1"/>
  <c r="BI510" i="16"/>
  <c r="BO510" i="16" s="1"/>
  <c r="BH510" i="16"/>
  <c r="BN510" i="16" s="1"/>
  <c r="BG510" i="16"/>
  <c r="BM510" i="16" s="1"/>
  <c r="BE510" i="16"/>
  <c r="BK510" i="16" s="1"/>
  <c r="BJ511" i="16"/>
  <c r="BP511" i="16" s="1"/>
  <c r="BI511" i="16"/>
  <c r="BO511" i="16" s="1"/>
  <c r="BH511" i="16"/>
  <c r="BN511" i="16" s="1"/>
  <c r="BG511" i="16"/>
  <c r="BM511" i="16" s="1"/>
  <c r="BF511" i="16"/>
  <c r="BL511" i="16" s="1"/>
  <c r="BE511" i="16"/>
  <c r="BK511" i="16" s="1"/>
  <c r="BH512" i="16"/>
  <c r="BN512" i="16" s="1"/>
  <c r="BI512" i="16"/>
  <c r="BO512" i="16" s="1"/>
  <c r="BG512" i="16"/>
  <c r="BM512" i="16" s="1"/>
  <c r="BF514" i="16"/>
  <c r="BL514" i="16" s="1"/>
  <c r="BJ514" i="16"/>
  <c r="BP514" i="16" s="1"/>
  <c r="BI514" i="16"/>
  <c r="BO514" i="16" s="1"/>
  <c r="BH514" i="16"/>
  <c r="BN514" i="16" s="1"/>
  <c r="BE514" i="16"/>
  <c r="BK514" i="16" s="1"/>
  <c r="BJ515" i="16"/>
  <c r="BP515" i="16" s="1"/>
  <c r="BI515" i="16"/>
  <c r="BO515" i="16" s="1"/>
  <c r="BH515" i="16"/>
  <c r="BN515" i="16" s="1"/>
  <c r="BG515" i="16"/>
  <c r="BM515" i="16" s="1"/>
  <c r="BF515" i="16"/>
  <c r="BL515" i="16" s="1"/>
  <c r="BE515" i="16"/>
  <c r="BK515" i="16" s="1"/>
  <c r="BI516" i="16"/>
  <c r="BO516" i="16" s="1"/>
  <c r="BH516" i="16"/>
  <c r="BN516" i="16" s="1"/>
  <c r="BF516" i="16"/>
  <c r="BL516" i="16" s="1"/>
  <c r="BJ519" i="16"/>
  <c r="BP519" i="16" s="1"/>
  <c r="BI519" i="16"/>
  <c r="BO519" i="16" s="1"/>
  <c r="BH519" i="16"/>
  <c r="BN519" i="16" s="1"/>
  <c r="BG519" i="16"/>
  <c r="BM519" i="16" s="1"/>
  <c r="BF519" i="16"/>
  <c r="BL519" i="16" s="1"/>
  <c r="BE519" i="16"/>
  <c r="BK519" i="16" s="1"/>
  <c r="BQ519" i="16" s="1"/>
  <c r="BH520" i="16"/>
  <c r="BN520" i="16" s="1"/>
  <c r="BJ520" i="16"/>
  <c r="BP520" i="16" s="1"/>
  <c r="BI520" i="16"/>
  <c r="BO520" i="16" s="1"/>
  <c r="BG520" i="16"/>
  <c r="BM520" i="16" s="1"/>
  <c r="BF520" i="16"/>
  <c r="BL520" i="16" s="1"/>
  <c r="BE520" i="16"/>
  <c r="BK520" i="16" s="1"/>
  <c r="BQ520" i="16" s="1"/>
  <c r="BG521" i="16"/>
  <c r="BM521" i="16" s="1"/>
  <c r="BJ521" i="16"/>
  <c r="BP521" i="16" s="1"/>
  <c r="BI521" i="16"/>
  <c r="BO521" i="16" s="1"/>
  <c r="BH521" i="16"/>
  <c r="BN521" i="16" s="1"/>
  <c r="BJ522" i="16"/>
  <c r="BP522" i="16" s="1"/>
  <c r="BI522" i="16"/>
  <c r="BO522" i="16" s="1"/>
  <c r="BH522" i="16"/>
  <c r="BN522" i="16" s="1"/>
  <c r="BG522" i="16"/>
  <c r="BM522" i="16" s="1"/>
  <c r="BF522" i="16"/>
  <c r="BL522" i="16" s="1"/>
  <c r="BE522" i="16"/>
  <c r="BK522" i="16" s="1"/>
  <c r="BJ525" i="16"/>
  <c r="BP525" i="16" s="1"/>
  <c r="BI525" i="16"/>
  <c r="BO525" i="16" s="1"/>
  <c r="BG525" i="16"/>
  <c r="BM525" i="16" s="1"/>
  <c r="BE525" i="16"/>
  <c r="BK525" i="16" s="1"/>
  <c r="BJ526" i="16"/>
  <c r="BP526" i="16" s="1"/>
  <c r="BI526" i="16"/>
  <c r="BO526" i="16" s="1"/>
  <c r="BH526" i="16"/>
  <c r="BN526" i="16" s="1"/>
  <c r="BG526" i="16"/>
  <c r="BM526" i="16" s="1"/>
  <c r="BF526" i="16"/>
  <c r="BL526" i="16" s="1"/>
  <c r="BE526" i="16"/>
  <c r="BK526" i="16" s="1"/>
  <c r="BI527" i="16"/>
  <c r="BO527" i="16" s="1"/>
  <c r="BG527" i="16"/>
  <c r="BM527" i="16" s="1"/>
  <c r="BE527" i="16"/>
  <c r="BK527" i="16" s="1"/>
  <c r="BI529" i="16"/>
  <c r="BO529" i="16" s="1"/>
  <c r="BH529" i="16"/>
  <c r="BN529" i="16" s="1"/>
  <c r="BG529" i="16"/>
  <c r="BM529" i="16" s="1"/>
  <c r="BJ530" i="16"/>
  <c r="BP530" i="16" s="1"/>
  <c r="BI530" i="16"/>
  <c r="BO530" i="16" s="1"/>
  <c r="BH530" i="16"/>
  <c r="BN530" i="16" s="1"/>
  <c r="BG530" i="16"/>
  <c r="BM530" i="16" s="1"/>
  <c r="BF530" i="16"/>
  <c r="BL530" i="16" s="1"/>
  <c r="BE530" i="16"/>
  <c r="BK530" i="16" s="1"/>
  <c r="BJ531" i="16"/>
  <c r="BP531" i="16" s="1"/>
  <c r="BI531" i="16"/>
  <c r="BO531" i="16" s="1"/>
  <c r="BG531" i="16"/>
  <c r="BM531" i="16" s="1"/>
  <c r="BE531" i="16"/>
  <c r="BK531" i="16" s="1"/>
  <c r="BH532" i="16"/>
  <c r="BN532" i="16" s="1"/>
  <c r="BG532" i="16"/>
  <c r="BM532" i="16" s="1"/>
  <c r="BE532" i="16"/>
  <c r="BK532" i="16" s="1"/>
  <c r="BF533" i="16"/>
  <c r="BL533" i="16" s="1"/>
  <c r="BJ533" i="16"/>
  <c r="BP533" i="16" s="1"/>
  <c r="BI533" i="16"/>
  <c r="BO533" i="16" s="1"/>
  <c r="BH533" i="16"/>
  <c r="BN533" i="16" s="1"/>
  <c r="BE533" i="16"/>
  <c r="BK533" i="16" s="1"/>
  <c r="BJ534" i="16"/>
  <c r="BP534" i="16" s="1"/>
  <c r="BI534" i="16"/>
  <c r="BO534" i="16" s="1"/>
  <c r="BH534" i="16"/>
  <c r="BN534" i="16" s="1"/>
  <c r="BG534" i="16"/>
  <c r="BM534" i="16" s="1"/>
  <c r="BF534" i="16"/>
  <c r="BL534" i="16" s="1"/>
  <c r="BE534" i="16"/>
  <c r="BK534" i="16" s="1"/>
  <c r="BQ534" i="16" s="1"/>
  <c r="BJ535" i="16"/>
  <c r="BP535" i="16" s="1"/>
  <c r="BI535" i="16"/>
  <c r="BO535" i="16" s="1"/>
  <c r="BH535" i="16"/>
  <c r="BN535" i="16" s="1"/>
  <c r="BG535" i="16"/>
  <c r="BM535" i="16" s="1"/>
  <c r="BF535" i="16"/>
  <c r="BL535" i="16" s="1"/>
  <c r="BE535" i="16"/>
  <c r="BK535" i="16" s="1"/>
  <c r="BH536" i="16"/>
  <c r="BN536" i="16" s="1"/>
  <c r="BJ536" i="16"/>
  <c r="BP536" i="16" s="1"/>
  <c r="BI536" i="16"/>
  <c r="BO536" i="16" s="1"/>
  <c r="BG536" i="16"/>
  <c r="BM536" i="16" s="1"/>
  <c r="BF536" i="16"/>
  <c r="BL536" i="16" s="1"/>
  <c r="BE536" i="16"/>
  <c r="BK536" i="16" s="1"/>
  <c r="BJ537" i="16"/>
  <c r="BP537" i="16" s="1"/>
  <c r="BG537" i="16"/>
  <c r="BM537" i="16" s="1"/>
  <c r="BJ538" i="16"/>
  <c r="BP538" i="16" s="1"/>
  <c r="BI538" i="16"/>
  <c r="BO538" i="16" s="1"/>
  <c r="BH538" i="16"/>
  <c r="BN538" i="16" s="1"/>
  <c r="BG538" i="16"/>
  <c r="BM538" i="16" s="1"/>
  <c r="BF538" i="16"/>
  <c r="BL538" i="16" s="1"/>
  <c r="BE538" i="16"/>
  <c r="BK538" i="16" s="1"/>
  <c r="BI539" i="16"/>
  <c r="BO539" i="16" s="1"/>
  <c r="BG539" i="16"/>
  <c r="BM539" i="16" s="1"/>
  <c r="BJ540" i="16"/>
  <c r="BP540" i="16" s="1"/>
  <c r="BG540" i="16"/>
  <c r="BM540" i="16" s="1"/>
  <c r="BF541" i="16"/>
  <c r="BL541" i="16" s="1"/>
  <c r="BI541" i="16"/>
  <c r="BO541" i="16" s="1"/>
  <c r="BG541" i="16"/>
  <c r="BM541" i="16" s="1"/>
  <c r="BE541" i="16"/>
  <c r="BK541" i="16" s="1"/>
  <c r="BJ542" i="16"/>
  <c r="BP542" i="16" s="1"/>
  <c r="BI542" i="16"/>
  <c r="BO542" i="16" s="1"/>
  <c r="BH542" i="16"/>
  <c r="BN542" i="16" s="1"/>
  <c r="BG542" i="16"/>
  <c r="BM542" i="16" s="1"/>
  <c r="BF542" i="16"/>
  <c r="BL542" i="16" s="1"/>
  <c r="BE542" i="16"/>
  <c r="BK542" i="16" s="1"/>
  <c r="BI543" i="16"/>
  <c r="BO543" i="16" s="1"/>
  <c r="BG543" i="16"/>
  <c r="BM543" i="16" s="1"/>
  <c r="BF545" i="16"/>
  <c r="BL545" i="16" s="1"/>
  <c r="BI545" i="16"/>
  <c r="BO545" i="16" s="1"/>
  <c r="BH545" i="16"/>
  <c r="BN545" i="16" s="1"/>
  <c r="BE545" i="16"/>
  <c r="BK545" i="16" s="1"/>
  <c r="BJ546" i="16"/>
  <c r="BP546" i="16" s="1"/>
  <c r="BI546" i="16"/>
  <c r="BO546" i="16" s="1"/>
  <c r="BH546" i="16"/>
  <c r="BN546" i="16" s="1"/>
  <c r="BG546" i="16"/>
  <c r="BM546" i="16" s="1"/>
  <c r="BF546" i="16"/>
  <c r="BL546" i="16" s="1"/>
  <c r="BE546" i="16"/>
  <c r="BK546" i="16" s="1"/>
  <c r="BQ546" i="16" s="1"/>
  <c r="BJ547" i="16"/>
  <c r="BP547" i="16" s="1"/>
  <c r="BI547" i="16"/>
  <c r="BO547" i="16" s="1"/>
  <c r="BH547" i="16"/>
  <c r="BN547" i="16" s="1"/>
  <c r="BG547" i="16"/>
  <c r="BM547" i="16" s="1"/>
  <c r="BF547" i="16"/>
  <c r="BL547" i="16" s="1"/>
  <c r="BE547" i="16"/>
  <c r="BK547" i="16" s="1"/>
  <c r="BH548" i="16"/>
  <c r="BN548" i="16" s="1"/>
  <c r="BJ548" i="16"/>
  <c r="BP548" i="16" s="1"/>
  <c r="BI548" i="16"/>
  <c r="BO548" i="16" s="1"/>
  <c r="BG548" i="16"/>
  <c r="BM548" i="16" s="1"/>
  <c r="BF548" i="16"/>
  <c r="BL548" i="16" s="1"/>
  <c r="BQ548" i="16" s="1"/>
  <c r="BE548" i="16"/>
  <c r="BK548" i="16" s="1"/>
  <c r="BJ550" i="16"/>
  <c r="BP550" i="16" s="1"/>
  <c r="BI550" i="16"/>
  <c r="BO550" i="16" s="1"/>
  <c r="BH550" i="16"/>
  <c r="BN550" i="16" s="1"/>
  <c r="BG550" i="16"/>
  <c r="BM550" i="16" s="1"/>
  <c r="BF550" i="16"/>
  <c r="BL550" i="16" s="1"/>
  <c r="BE550" i="16"/>
  <c r="BK550" i="16" s="1"/>
  <c r="BQ550" i="16" s="1"/>
  <c r="BJ551" i="16"/>
  <c r="BP551" i="16" s="1"/>
  <c r="BI551" i="16"/>
  <c r="BO551" i="16" s="1"/>
  <c r="BH551" i="16"/>
  <c r="BN551" i="16" s="1"/>
  <c r="BG551" i="16"/>
  <c r="BM551" i="16" s="1"/>
  <c r="BF551" i="16"/>
  <c r="BL551" i="16" s="1"/>
  <c r="BE551" i="16"/>
  <c r="BK551" i="16" s="1"/>
  <c r="BQ551" i="16" s="1"/>
  <c r="BH552" i="16"/>
  <c r="BN552" i="16" s="1"/>
  <c r="BJ552" i="16"/>
  <c r="BP552" i="16" s="1"/>
  <c r="BI552" i="16"/>
  <c r="BO552" i="16" s="1"/>
  <c r="BG552" i="16"/>
  <c r="BM552" i="16" s="1"/>
  <c r="BF552" i="16"/>
  <c r="BL552" i="16" s="1"/>
  <c r="BE552" i="16"/>
  <c r="BK552" i="16" s="1"/>
  <c r="BJ554" i="16"/>
  <c r="BP554" i="16" s="1"/>
  <c r="BI554" i="16"/>
  <c r="BO554" i="16" s="1"/>
  <c r="BH554" i="16"/>
  <c r="BN554" i="16" s="1"/>
  <c r="BG554" i="16"/>
  <c r="BM554" i="16" s="1"/>
  <c r="BF554" i="16"/>
  <c r="BL554" i="16" s="1"/>
  <c r="BE554" i="16"/>
  <c r="BK554" i="16" s="1"/>
  <c r="BG555" i="16"/>
  <c r="BM555" i="16" s="1"/>
  <c r="BE555" i="16"/>
  <c r="BK555" i="16" s="1"/>
  <c r="BF557" i="16"/>
  <c r="BL557" i="16" s="1"/>
  <c r="BI557" i="16"/>
  <c r="BO557" i="16" s="1"/>
  <c r="BG557" i="16"/>
  <c r="BM557" i="16" s="1"/>
  <c r="BE557" i="16"/>
  <c r="BK557" i="16" s="1"/>
  <c r="BJ558" i="16"/>
  <c r="BP558" i="16" s="1"/>
  <c r="BI558" i="16"/>
  <c r="BO558" i="16" s="1"/>
  <c r="BH558" i="16"/>
  <c r="BN558" i="16" s="1"/>
  <c r="BG558" i="16"/>
  <c r="BM558" i="16" s="1"/>
  <c r="BF558" i="16"/>
  <c r="BL558" i="16" s="1"/>
  <c r="BE558" i="16"/>
  <c r="BK558" i="16" s="1"/>
  <c r="BJ559" i="16"/>
  <c r="BP559" i="16" s="1"/>
  <c r="BI559" i="16"/>
  <c r="BO559" i="16" s="1"/>
  <c r="BG559" i="16"/>
  <c r="BM559" i="16" s="1"/>
  <c r="BF559" i="16"/>
  <c r="BL559" i="16" s="1"/>
  <c r="BH560" i="16"/>
  <c r="BN560" i="16" s="1"/>
  <c r="BJ560" i="16"/>
  <c r="BP560" i="16" s="1"/>
  <c r="BG560" i="16"/>
  <c r="BM560" i="16" s="1"/>
  <c r="BF560" i="16"/>
  <c r="BL560" i="16" s="1"/>
  <c r="BF561" i="16"/>
  <c r="BL561" i="16" s="1"/>
  <c r="BI561" i="16"/>
  <c r="BO561" i="16" s="1"/>
  <c r="BH561" i="16"/>
  <c r="BN561" i="16" s="1"/>
  <c r="BG561" i="16"/>
  <c r="BM561" i="16" s="1"/>
  <c r="BE561" i="16"/>
  <c r="BK561" i="16" s="1"/>
  <c r="BJ562" i="16"/>
  <c r="BP562" i="16" s="1"/>
  <c r="BI562" i="16"/>
  <c r="BO562" i="16" s="1"/>
  <c r="BH562" i="16"/>
  <c r="BN562" i="16" s="1"/>
  <c r="BG562" i="16"/>
  <c r="BM562" i="16" s="1"/>
  <c r="BF562" i="16"/>
  <c r="BL562" i="16" s="1"/>
  <c r="BQ562" i="16" s="1"/>
  <c r="BE562" i="16"/>
  <c r="BK562" i="16" s="1"/>
  <c r="BJ563" i="16"/>
  <c r="BP563" i="16" s="1"/>
  <c r="BI563" i="16"/>
  <c r="BO563" i="16" s="1"/>
  <c r="BH563" i="16"/>
  <c r="BN563" i="16" s="1"/>
  <c r="BG563" i="16"/>
  <c r="BM563" i="16" s="1"/>
  <c r="BF563" i="16"/>
  <c r="BL563" i="16" s="1"/>
  <c r="BQ563" i="16" s="1"/>
  <c r="BE563" i="16"/>
  <c r="BK563" i="16" s="1"/>
  <c r="BH564" i="16"/>
  <c r="BN564" i="16" s="1"/>
  <c r="BJ564" i="16"/>
  <c r="BP564" i="16" s="1"/>
  <c r="BI564" i="16"/>
  <c r="BO564" i="16" s="1"/>
  <c r="BG564" i="16"/>
  <c r="BM564" i="16" s="1"/>
  <c r="BF564" i="16"/>
  <c r="BL564" i="16" s="1"/>
  <c r="BE564" i="16"/>
  <c r="BK564" i="16" s="1"/>
  <c r="BJ566" i="16"/>
  <c r="BP566" i="16" s="1"/>
  <c r="BI566" i="16"/>
  <c r="BO566" i="16" s="1"/>
  <c r="BH566" i="16"/>
  <c r="BN566" i="16" s="1"/>
  <c r="BG566" i="16"/>
  <c r="BM566" i="16" s="1"/>
  <c r="BQ566" i="16" s="1"/>
  <c r="BF566" i="16"/>
  <c r="BL566" i="16" s="1"/>
  <c r="BE566" i="16"/>
  <c r="BK566" i="16" s="1"/>
  <c r="BJ567" i="16"/>
  <c r="BP567" i="16" s="1"/>
  <c r="BI567" i="16"/>
  <c r="BO567" i="16" s="1"/>
  <c r="BH567" i="16"/>
  <c r="BN567" i="16" s="1"/>
  <c r="BG567" i="16"/>
  <c r="BM567" i="16" s="1"/>
  <c r="BF567" i="16"/>
  <c r="BL567" i="16" s="1"/>
  <c r="BE567" i="16"/>
  <c r="BK567" i="16" s="1"/>
  <c r="BH568" i="16"/>
  <c r="BN568" i="16" s="1"/>
  <c r="BJ568" i="16"/>
  <c r="BP568" i="16" s="1"/>
  <c r="BI568" i="16"/>
  <c r="BO568" i="16" s="1"/>
  <c r="BG568" i="16"/>
  <c r="BM568" i="16" s="1"/>
  <c r="BF568" i="16"/>
  <c r="BL568" i="16" s="1"/>
  <c r="BE568" i="16"/>
  <c r="BK568" i="16" s="1"/>
  <c r="BI569" i="16"/>
  <c r="BO569" i="16" s="1"/>
  <c r="BH569" i="16"/>
  <c r="BN569" i="16" s="1"/>
  <c r="BG569" i="16"/>
  <c r="BM569" i="16" s="1"/>
  <c r="BJ570" i="16"/>
  <c r="BP570" i="16" s="1"/>
  <c r="BI570" i="16"/>
  <c r="BO570" i="16" s="1"/>
  <c r="BG570" i="16"/>
  <c r="BM570" i="16" s="1"/>
  <c r="BF570" i="16"/>
  <c r="BL570" i="16" s="1"/>
  <c r="BH571" i="16"/>
  <c r="BN571" i="16" s="1"/>
  <c r="BG571" i="16"/>
  <c r="BM571" i="16" s="1"/>
  <c r="BE571" i="16"/>
  <c r="BK571" i="16" s="1"/>
  <c r="BG572" i="16"/>
  <c r="BM572" i="16" s="1"/>
  <c r="BJ572" i="16"/>
  <c r="BP572" i="16" s="1"/>
  <c r="BI572" i="16"/>
  <c r="BO572" i="16" s="1"/>
  <c r="BH572" i="16"/>
  <c r="BN572" i="16" s="1"/>
  <c r="BF572" i="16"/>
  <c r="BL572" i="16" s="1"/>
  <c r="BE572" i="16"/>
  <c r="BK572" i="16" s="1"/>
  <c r="BI573" i="16"/>
  <c r="BO573" i="16" s="1"/>
  <c r="BH573" i="16"/>
  <c r="BN573" i="16" s="1"/>
  <c r="BJ574" i="16"/>
  <c r="BP574" i="16" s="1"/>
  <c r="BG574" i="16"/>
  <c r="BM574" i="16" s="1"/>
  <c r="BF574" i="16"/>
  <c r="BL574" i="16" s="1"/>
  <c r="BJ575" i="16"/>
  <c r="BP575" i="16" s="1"/>
  <c r="BG575" i="16"/>
  <c r="BM575" i="16" s="1"/>
  <c r="BG576" i="16"/>
  <c r="BM576" i="16" s="1"/>
  <c r="BJ576" i="16"/>
  <c r="BP576" i="16" s="1"/>
  <c r="BQ576" i="16" s="1"/>
  <c r="BI576" i="16"/>
  <c r="BO576" i="16" s="1"/>
  <c r="BH576" i="16"/>
  <c r="BN576" i="16" s="1"/>
  <c r="BF576" i="16"/>
  <c r="BL576" i="16" s="1"/>
  <c r="BE576" i="16"/>
  <c r="BK576" i="16" s="1"/>
  <c r="BI578" i="16"/>
  <c r="BO578" i="16" s="1"/>
  <c r="BG578" i="16"/>
  <c r="BM578" i="16" s="1"/>
  <c r="BJ579" i="16"/>
  <c r="BP579" i="16" s="1"/>
  <c r="BH579" i="16"/>
  <c r="BN579" i="16" s="1"/>
  <c r="BG579" i="16"/>
  <c r="BM579" i="16" s="1"/>
  <c r="BE579" i="16"/>
  <c r="BK579" i="16" s="1"/>
  <c r="BG580" i="16"/>
  <c r="BM580" i="16" s="1"/>
  <c r="BJ580" i="16"/>
  <c r="BP580" i="16" s="1"/>
  <c r="BI580" i="16"/>
  <c r="BO580" i="16" s="1"/>
  <c r="BH580" i="16"/>
  <c r="BN580" i="16" s="1"/>
  <c r="BF580" i="16"/>
  <c r="BL580" i="16" s="1"/>
  <c r="BE580" i="16"/>
  <c r="BK580" i="16" s="1"/>
  <c r="BQ580" i="16" s="1"/>
  <c r="BH581" i="16"/>
  <c r="BN581" i="16" s="1"/>
  <c r="BG581" i="16"/>
  <c r="BM581" i="16" s="1"/>
  <c r="BF581" i="16"/>
  <c r="BL581" i="16" s="1"/>
  <c r="BH582" i="16"/>
  <c r="BN582" i="16" s="1"/>
  <c r="BJ582" i="16"/>
  <c r="BP582" i="16" s="1"/>
  <c r="BI582" i="16"/>
  <c r="BO582" i="16" s="1"/>
  <c r="BG582" i="16"/>
  <c r="BM582" i="16" s="1"/>
  <c r="BF582" i="16"/>
  <c r="BL582" i="16" s="1"/>
  <c r="BE582" i="16"/>
  <c r="BK582" i="16" s="1"/>
  <c r="BJ583" i="16"/>
  <c r="BP583" i="16" s="1"/>
  <c r="BH583" i="16"/>
  <c r="BN583" i="16" s="1"/>
  <c r="BG584" i="16"/>
  <c r="BM584" i="16" s="1"/>
  <c r="BJ584" i="16"/>
  <c r="BP584" i="16" s="1"/>
  <c r="BI584" i="16"/>
  <c r="BO584" i="16" s="1"/>
  <c r="BH584" i="16"/>
  <c r="BN584" i="16" s="1"/>
  <c r="BF584" i="16"/>
  <c r="BL584" i="16" s="1"/>
  <c r="BE584" i="16"/>
  <c r="BK584" i="16" s="1"/>
  <c r="BJ585" i="16"/>
  <c r="BP585" i="16" s="1"/>
  <c r="BH585" i="16"/>
  <c r="BN585" i="16" s="1"/>
  <c r="BG585" i="16"/>
  <c r="BM585" i="16" s="1"/>
  <c r="BE585" i="16"/>
  <c r="BK585" i="16" s="1"/>
  <c r="BI586" i="16"/>
  <c r="BO586" i="16" s="1"/>
  <c r="BH586" i="16"/>
  <c r="BN586" i="16" s="1"/>
  <c r="BJ587" i="16"/>
  <c r="BP587" i="16" s="1"/>
  <c r="BI587" i="16"/>
  <c r="BO587" i="16" s="1"/>
  <c r="BG588" i="16"/>
  <c r="BM588" i="16" s="1"/>
  <c r="BJ588" i="16"/>
  <c r="BP588" i="16" s="1"/>
  <c r="BI588" i="16"/>
  <c r="BO588" i="16" s="1"/>
  <c r="BH588" i="16"/>
  <c r="BN588" i="16" s="1"/>
  <c r="BF588" i="16"/>
  <c r="BL588" i="16" s="1"/>
  <c r="BE588" i="16"/>
  <c r="BK588" i="16" s="1"/>
  <c r="BI589" i="16"/>
  <c r="BO589" i="16" s="1"/>
  <c r="BJ589" i="16"/>
  <c r="BP589" i="16" s="1"/>
  <c r="BH589" i="16"/>
  <c r="BN589" i="16" s="1"/>
  <c r="BG589" i="16"/>
  <c r="BM589" i="16" s="1"/>
  <c r="BF589" i="16"/>
  <c r="BL589" i="16" s="1"/>
  <c r="BE589" i="16"/>
  <c r="BK589" i="16" s="1"/>
  <c r="BG590" i="16"/>
  <c r="BM590" i="16" s="1"/>
  <c r="BJ590" i="16"/>
  <c r="BP590" i="16" s="1"/>
  <c r="BI590" i="16"/>
  <c r="BO590" i="16" s="1"/>
  <c r="BH590" i="16"/>
  <c r="BN590" i="16" s="1"/>
  <c r="BF590" i="16"/>
  <c r="BL590" i="16" s="1"/>
  <c r="BE590" i="16"/>
  <c r="BK590" i="16" s="1"/>
  <c r="BE591" i="16"/>
  <c r="BK591" i="16" s="1"/>
  <c r="BJ591" i="16"/>
  <c r="BP591" i="16" s="1"/>
  <c r="BI591" i="16"/>
  <c r="BO591" i="16" s="1"/>
  <c r="BH591" i="16"/>
  <c r="BN591" i="16" s="1"/>
  <c r="BG591" i="16"/>
  <c r="BM591" i="16" s="1"/>
  <c r="BF591" i="16"/>
  <c r="BL591" i="16" s="1"/>
  <c r="BQ591" i="16" s="1"/>
  <c r="BJ592" i="16"/>
  <c r="BP592" i="16" s="1"/>
  <c r="BI592" i="16"/>
  <c r="BO592" i="16" s="1"/>
  <c r="BF592" i="16"/>
  <c r="BL592" i="16" s="1"/>
  <c r="BJ593" i="16"/>
  <c r="BP593" i="16" s="1"/>
  <c r="BF593" i="16"/>
  <c r="BL593" i="16" s="1"/>
  <c r="BJ596" i="16"/>
  <c r="BP596" i="16" s="1"/>
  <c r="BG596" i="16"/>
  <c r="BM596" i="16" s="1"/>
  <c r="BE596" i="16"/>
  <c r="BK596" i="16" s="1"/>
  <c r="BG597" i="16"/>
  <c r="BM597" i="16" s="1"/>
  <c r="BE597" i="16"/>
  <c r="BK597" i="16" s="1"/>
  <c r="BJ598" i="16"/>
  <c r="BP598" i="16" s="1"/>
  <c r="BF598" i="16"/>
  <c r="BL598" i="16" s="1"/>
  <c r="BE598" i="16"/>
  <c r="BK598" i="16" s="1"/>
  <c r="BI599" i="16"/>
  <c r="BO599" i="16" s="1"/>
  <c r="BH599" i="16"/>
  <c r="BN599" i="16" s="1"/>
  <c r="BG599" i="16"/>
  <c r="BM599" i="16" s="1"/>
  <c r="BJ602" i="16"/>
  <c r="BP602" i="16" s="1"/>
  <c r="BI602" i="16"/>
  <c r="BO602" i="16" s="1"/>
  <c r="BH602" i="16"/>
  <c r="BN602" i="16" s="1"/>
  <c r="BG602" i="16"/>
  <c r="BM602" i="16" s="1"/>
  <c r="BF602" i="16"/>
  <c r="BL602" i="16" s="1"/>
  <c r="BQ602" i="16" s="1"/>
  <c r="BE602" i="16"/>
  <c r="BK602" i="16" s="1"/>
  <c r="BF605" i="16"/>
  <c r="BL605" i="16" s="1"/>
  <c r="BJ605" i="16"/>
  <c r="BP605" i="16" s="1"/>
  <c r="BI605" i="16"/>
  <c r="BO605" i="16" s="1"/>
  <c r="BH605" i="16"/>
  <c r="BN605" i="16" s="1"/>
  <c r="BG605" i="16"/>
  <c r="BM605" i="16" s="1"/>
  <c r="BE605" i="16"/>
  <c r="BK605" i="16" s="1"/>
  <c r="BJ606" i="16"/>
  <c r="BP606" i="16" s="1"/>
  <c r="BI606" i="16"/>
  <c r="BO606" i="16" s="1"/>
  <c r="BH606" i="16"/>
  <c r="BN606" i="16" s="1"/>
  <c r="BG606" i="16"/>
  <c r="BM606" i="16" s="1"/>
  <c r="BQ606" i="16" s="1"/>
  <c r="BF606" i="16"/>
  <c r="BL606" i="16" s="1"/>
  <c r="BE606" i="16"/>
  <c r="BK606" i="16" s="1"/>
  <c r="BI607" i="16"/>
  <c r="BO607" i="16" s="1"/>
  <c r="BF607" i="16"/>
  <c r="BL607" i="16" s="1"/>
  <c r="BH608" i="16"/>
  <c r="BN608" i="16" s="1"/>
  <c r="BJ608" i="16"/>
  <c r="BP608" i="16" s="1"/>
  <c r="BF608" i="16"/>
  <c r="BL608" i="16" s="1"/>
  <c r="BJ610" i="16"/>
  <c r="BP610" i="16" s="1"/>
  <c r="BI610" i="16"/>
  <c r="BO610" i="16" s="1"/>
  <c r="BH610" i="16"/>
  <c r="BN610" i="16" s="1"/>
  <c r="BG610" i="16"/>
  <c r="BM610" i="16" s="1"/>
  <c r="BF610" i="16"/>
  <c r="BL610" i="16" s="1"/>
  <c r="BE610" i="16"/>
  <c r="BK610" i="16" s="1"/>
  <c r="BE611" i="16"/>
  <c r="BK611" i="16" s="1"/>
  <c r="BH611" i="16"/>
  <c r="BN611" i="16" s="1"/>
  <c r="BI612" i="16"/>
  <c r="BO612" i="16" s="1"/>
  <c r="BE612" i="16"/>
  <c r="BK612" i="16" s="1"/>
  <c r="BF613" i="16"/>
  <c r="BL613" i="16" s="1"/>
  <c r="BJ613" i="16"/>
  <c r="BP613" i="16" s="1"/>
  <c r="BG613" i="16"/>
  <c r="BM613" i="16" s="1"/>
  <c r="BE613" i="16"/>
  <c r="BK613" i="16" s="1"/>
  <c r="BJ614" i="16"/>
  <c r="BP614" i="16" s="1"/>
  <c r="BI614" i="16"/>
  <c r="BO614" i="16" s="1"/>
  <c r="BG614" i="16"/>
  <c r="BM614" i="16" s="1"/>
  <c r="BI615" i="16"/>
  <c r="BO615" i="16" s="1"/>
  <c r="BE615" i="16"/>
  <c r="BK615" i="16" s="1"/>
  <c r="BI616" i="16"/>
  <c r="BO616" i="16" s="1"/>
  <c r="BJ616" i="16"/>
  <c r="BP616" i="16" s="1"/>
  <c r="BH616" i="16"/>
  <c r="BN616" i="16" s="1"/>
  <c r="BG616" i="16"/>
  <c r="BM616" i="16" s="1"/>
  <c r="BF616" i="16"/>
  <c r="BL616" i="16" s="1"/>
  <c r="BE616" i="16"/>
  <c r="BK616" i="16" s="1"/>
  <c r="BQ616" i="16" s="1"/>
  <c r="BF619" i="16"/>
  <c r="BL619" i="16" s="1"/>
  <c r="BJ619" i="16"/>
  <c r="BP619" i="16" s="1"/>
  <c r="BI619" i="16"/>
  <c r="BO619" i="16" s="1"/>
  <c r="BH619" i="16"/>
  <c r="BN619" i="16" s="1"/>
  <c r="BG619" i="16"/>
  <c r="BM619" i="16" s="1"/>
  <c r="BE619" i="16"/>
  <c r="BK619" i="16" s="1"/>
  <c r="BI620" i="16"/>
  <c r="BO620" i="16" s="1"/>
  <c r="BQ620" i="16" s="1"/>
  <c r="BJ620" i="16"/>
  <c r="BP620" i="16" s="1"/>
  <c r="BH620" i="16"/>
  <c r="BN620" i="16" s="1"/>
  <c r="BG620" i="16"/>
  <c r="BM620" i="16" s="1"/>
  <c r="BF620" i="16"/>
  <c r="BL620" i="16" s="1"/>
  <c r="BE620" i="16"/>
  <c r="BK620" i="16" s="1"/>
  <c r="BI621" i="16"/>
  <c r="BO621" i="16" s="1"/>
  <c r="BH621" i="16"/>
  <c r="BN621" i="16" s="1"/>
  <c r="BF621" i="16"/>
  <c r="BL621" i="16" s="1"/>
  <c r="BE621" i="16"/>
  <c r="BK621" i="16" s="1"/>
  <c r="BJ622" i="16"/>
  <c r="BP622" i="16" s="1"/>
  <c r="BI622" i="16"/>
  <c r="BO622" i="16" s="1"/>
  <c r="BI624" i="16"/>
  <c r="BO624" i="16" s="1"/>
  <c r="BJ624" i="16"/>
  <c r="BP624" i="16" s="1"/>
  <c r="BH624" i="16"/>
  <c r="BN624" i="16" s="1"/>
  <c r="BG624" i="16"/>
  <c r="BM624" i="16" s="1"/>
  <c r="BF624" i="16"/>
  <c r="BL624" i="16" s="1"/>
  <c r="BE624" i="16"/>
  <c r="BK624" i="16" s="1"/>
  <c r="BQ624" i="16" s="1"/>
  <c r="BI625" i="16"/>
  <c r="BO625" i="16" s="1"/>
  <c r="BH625" i="16"/>
  <c r="BN625" i="16" s="1"/>
  <c r="BF625" i="16"/>
  <c r="BL625" i="16" s="1"/>
  <c r="BE625" i="16"/>
  <c r="BK625" i="16" s="1"/>
  <c r="BJ626" i="16"/>
  <c r="BP626" i="16" s="1"/>
  <c r="BI626" i="16"/>
  <c r="BO626" i="16" s="1"/>
  <c r="BI628" i="16"/>
  <c r="BO628" i="16" s="1"/>
  <c r="BQ628" i="16" s="1"/>
  <c r="BJ628" i="16"/>
  <c r="BP628" i="16" s="1"/>
  <c r="BH628" i="16"/>
  <c r="BN628" i="16" s="1"/>
  <c r="BG628" i="16"/>
  <c r="BM628" i="16" s="1"/>
  <c r="BF628" i="16"/>
  <c r="BL628" i="16" s="1"/>
  <c r="BE628" i="16"/>
  <c r="BK628" i="16" s="1"/>
  <c r="BH629" i="16"/>
  <c r="BN629" i="16" s="1"/>
  <c r="BI629" i="16"/>
  <c r="BO629" i="16" s="1"/>
  <c r="BF629" i="16"/>
  <c r="BL629" i="16" s="1"/>
  <c r="BE629" i="16"/>
  <c r="BK629" i="16" s="1"/>
  <c r="BJ630" i="16"/>
  <c r="BP630" i="16" s="1"/>
  <c r="BI630" i="16"/>
  <c r="BO630" i="16" s="1"/>
  <c r="BF630" i="16"/>
  <c r="BL630" i="16" s="1"/>
  <c r="BF631" i="16"/>
  <c r="BL631" i="16" s="1"/>
  <c r="BJ631" i="16"/>
  <c r="BP631" i="16" s="1"/>
  <c r="BI631" i="16"/>
  <c r="BO631" i="16" s="1"/>
  <c r="BH631" i="16"/>
  <c r="BN631" i="16" s="1"/>
  <c r="BG631" i="16"/>
  <c r="BM631" i="16" s="1"/>
  <c r="BI632" i="16"/>
  <c r="BO632" i="16" s="1"/>
  <c r="BJ632" i="16"/>
  <c r="BP632" i="16" s="1"/>
  <c r="BH632" i="16"/>
  <c r="BN632" i="16" s="1"/>
  <c r="BG632" i="16"/>
  <c r="BM632" i="16" s="1"/>
  <c r="BF632" i="16"/>
  <c r="BL632" i="16" s="1"/>
  <c r="BE632" i="16"/>
  <c r="BK632" i="16" s="1"/>
  <c r="BI633" i="16"/>
  <c r="BO633" i="16" s="1"/>
  <c r="BF633" i="16"/>
  <c r="BL633" i="16" s="1"/>
  <c r="BE633" i="16"/>
  <c r="BK633" i="16" s="1"/>
  <c r="BJ634" i="16"/>
  <c r="BP634" i="16" s="1"/>
  <c r="BI634" i="16"/>
  <c r="BO634" i="16" s="1"/>
  <c r="BG634" i="16"/>
  <c r="BM634" i="16" s="1"/>
  <c r="BF634" i="16"/>
  <c r="BL634" i="16" s="1"/>
  <c r="BF635" i="16"/>
  <c r="BL635" i="16" s="1"/>
  <c r="BG635" i="16"/>
  <c r="BM635" i="16" s="1"/>
  <c r="BI636" i="16"/>
  <c r="BO636" i="16" s="1"/>
  <c r="BJ636" i="16"/>
  <c r="BP636" i="16" s="1"/>
  <c r="BH636" i="16"/>
  <c r="BN636" i="16" s="1"/>
  <c r="BG636" i="16"/>
  <c r="BM636" i="16" s="1"/>
  <c r="BF636" i="16"/>
  <c r="BL636" i="16" s="1"/>
  <c r="BE636" i="16"/>
  <c r="BK636" i="16" s="1"/>
  <c r="BI637" i="16"/>
  <c r="BO637" i="16" s="1"/>
  <c r="BF637" i="16"/>
  <c r="BL637" i="16" s="1"/>
  <c r="BI638" i="16"/>
  <c r="BO638" i="16" s="1"/>
  <c r="BJ638" i="16"/>
  <c r="BP638" i="16" s="1"/>
  <c r="BF638" i="16"/>
  <c r="BL638" i="16" s="1"/>
  <c r="BF639" i="16"/>
  <c r="BL639" i="16" s="1"/>
  <c r="BJ639" i="16"/>
  <c r="BP639" i="16" s="1"/>
  <c r="BH639" i="16"/>
  <c r="BN639" i="16" s="1"/>
  <c r="BG639" i="16"/>
  <c r="BM639" i="16" s="1"/>
  <c r="BI640" i="16"/>
  <c r="BO640" i="16" s="1"/>
  <c r="BQ640" i="16" s="1"/>
  <c r="BJ640" i="16"/>
  <c r="BP640" i="16" s="1"/>
  <c r="BH640" i="16"/>
  <c r="BN640" i="16" s="1"/>
  <c r="BG640" i="16"/>
  <c r="BM640" i="16" s="1"/>
  <c r="BF640" i="16"/>
  <c r="BL640" i="16" s="1"/>
  <c r="BE640" i="16"/>
  <c r="BK640" i="16" s="1"/>
  <c r="BI641" i="16"/>
  <c r="BO641" i="16" s="1"/>
  <c r="BF641" i="16"/>
  <c r="BL641" i="16" s="1"/>
  <c r="BJ642" i="16"/>
  <c r="BP642" i="16" s="1"/>
  <c r="BI642" i="16"/>
  <c r="BO642" i="16" s="1"/>
  <c r="BG642" i="16"/>
  <c r="BM642" i="16" s="1"/>
  <c r="BF642" i="16"/>
  <c r="BL642" i="16" s="1"/>
  <c r="BI644" i="16"/>
  <c r="BO644" i="16" s="1"/>
  <c r="BJ644" i="16"/>
  <c r="BP644" i="16" s="1"/>
  <c r="BH644" i="16"/>
  <c r="BN644" i="16" s="1"/>
  <c r="BG644" i="16"/>
  <c r="BM644" i="16" s="1"/>
  <c r="BF644" i="16"/>
  <c r="BL644" i="16" s="1"/>
  <c r="BE644" i="16"/>
  <c r="BK644" i="16" s="1"/>
  <c r="BQ644" i="16" s="1"/>
  <c r="BE645" i="16"/>
  <c r="BK645" i="16" s="1"/>
  <c r="BI645" i="16"/>
  <c r="BO645" i="16" s="1"/>
  <c r="BH645" i="16"/>
  <c r="BN645" i="16" s="1"/>
  <c r="BI646" i="16"/>
  <c r="BO646" i="16" s="1"/>
  <c r="BJ646" i="16"/>
  <c r="BP646" i="16" s="1"/>
  <c r="BG646" i="16"/>
  <c r="BM646" i="16" s="1"/>
  <c r="BF646" i="16"/>
  <c r="BL646" i="16" s="1"/>
  <c r="BI647" i="16"/>
  <c r="BO647" i="16" s="1"/>
  <c r="BE647" i="16"/>
  <c r="BK647" i="16" s="1"/>
  <c r="AH1" i="16"/>
  <c r="AF2" i="16"/>
  <c r="AE2" i="16"/>
  <c r="AC4" i="16"/>
  <c r="AH3" i="16" s="1"/>
  <c r="AW4" i="16"/>
  <c r="BF16" i="16"/>
  <c r="BL16" i="16" s="1"/>
  <c r="BE16" i="16"/>
  <c r="BK16" i="16" s="1"/>
  <c r="BH23" i="16"/>
  <c r="BN23" i="16" s="1"/>
  <c r="BG23" i="16"/>
  <c r="BM23" i="16" s="1"/>
  <c r="BE23" i="16"/>
  <c r="BK23" i="16" s="1"/>
  <c r="BQ33" i="16"/>
  <c r="BF48" i="16"/>
  <c r="BL48" i="16" s="1"/>
  <c r="BE48" i="16"/>
  <c r="BK48" i="16" s="1"/>
  <c r="BQ65" i="16"/>
  <c r="BH87" i="16"/>
  <c r="BN87" i="16" s="1"/>
  <c r="BG87" i="16"/>
  <c r="BM87" i="16" s="1"/>
  <c r="BE87" i="16"/>
  <c r="BK87" i="16" s="1"/>
  <c r="AG647" i="16"/>
  <c r="BC647" i="16" s="1"/>
  <c r="AG643" i="16"/>
  <c r="BC643" i="16" s="1"/>
  <c r="AG639" i="16"/>
  <c r="BC639" i="16" s="1"/>
  <c r="AG635" i="16"/>
  <c r="BC635" i="16" s="1"/>
  <c r="AG631" i="16"/>
  <c r="BC631" i="16" s="1"/>
  <c r="AG627" i="16"/>
  <c r="BC627" i="16" s="1"/>
  <c r="AG623" i="16"/>
  <c r="BC623" i="16" s="1"/>
  <c r="AG619" i="16"/>
  <c r="BC619" i="16" s="1"/>
  <c r="AG615" i="16"/>
  <c r="BC615" i="16" s="1"/>
  <c r="AG646" i="16"/>
  <c r="BC646" i="16" s="1"/>
  <c r="AG645" i="16"/>
  <c r="BC645" i="16" s="1"/>
  <c r="AG642" i="16"/>
  <c r="BC642" i="16" s="1"/>
  <c r="AG636" i="16"/>
  <c r="BC636" i="16" s="1"/>
  <c r="AG633" i="16"/>
  <c r="BC633" i="16" s="1"/>
  <c r="AG634" i="16"/>
  <c r="BC634" i="16" s="1"/>
  <c r="AG640" i="16"/>
  <c r="BC640" i="16" s="1"/>
  <c r="AG637" i="16"/>
  <c r="BC637" i="16" s="1"/>
  <c r="AG638" i="16"/>
  <c r="BC638" i="16" s="1"/>
  <c r="AG632" i="16"/>
  <c r="BC632" i="16" s="1"/>
  <c r="AG629" i="16"/>
  <c r="BC629" i="16" s="1"/>
  <c r="AG613" i="16"/>
  <c r="BC613" i="16" s="1"/>
  <c r="AG609" i="16"/>
  <c r="BC609" i="16" s="1"/>
  <c r="AG605" i="16"/>
  <c r="BC605" i="16" s="1"/>
  <c r="AG599" i="16"/>
  <c r="BC599" i="16" s="1"/>
  <c r="AG644" i="16"/>
  <c r="BC644" i="16" s="1"/>
  <c r="AG641" i="16"/>
  <c r="BC641" i="16" s="1"/>
  <c r="AG621" i="16"/>
  <c r="BC621" i="16" s="1"/>
  <c r="AG625" i="16"/>
  <c r="BC625" i="16" s="1"/>
  <c r="AG618" i="16"/>
  <c r="BC618" i="16" s="1"/>
  <c r="AG620" i="16"/>
  <c r="BC620" i="16" s="1"/>
  <c r="AG626" i="16"/>
  <c r="BC626" i="16" s="1"/>
  <c r="AG622" i="16"/>
  <c r="BC622" i="16" s="1"/>
  <c r="AG608" i="16"/>
  <c r="BC608" i="16" s="1"/>
  <c r="AG607" i="16"/>
  <c r="BC607" i="16" s="1"/>
  <c r="AG606" i="16"/>
  <c r="BC606" i="16" s="1"/>
  <c r="AG630" i="16"/>
  <c r="BC630" i="16" s="1"/>
  <c r="AG617" i="16"/>
  <c r="BC617" i="16" s="1"/>
  <c r="AG612" i="16"/>
  <c r="BC612" i="16" s="1"/>
  <c r="AG611" i="16"/>
  <c r="BC611" i="16" s="1"/>
  <c r="AG610" i="16"/>
  <c r="BC610" i="16" s="1"/>
  <c r="AG616" i="16"/>
  <c r="BC616" i="16" s="1"/>
  <c r="AG604" i="16"/>
  <c r="BC604" i="16" s="1"/>
  <c r="AG600" i="16"/>
  <c r="BC600" i="16" s="1"/>
  <c r="AG589" i="16"/>
  <c r="BC589" i="16" s="1"/>
  <c r="AG588" i="16"/>
  <c r="BC588" i="16" s="1"/>
  <c r="AG587" i="16"/>
  <c r="BC587" i="16" s="1"/>
  <c r="AG586" i="16"/>
  <c r="BC586" i="16" s="1"/>
  <c r="AG624" i="16"/>
  <c r="BC624" i="16" s="1"/>
  <c r="AG593" i="16"/>
  <c r="BC593" i="16" s="1"/>
  <c r="AG592" i="16"/>
  <c r="BC592" i="16" s="1"/>
  <c r="AG591" i="16"/>
  <c r="BC591" i="16" s="1"/>
  <c r="AG590" i="16"/>
  <c r="BC590" i="16" s="1"/>
  <c r="AG603" i="16"/>
  <c r="BC603" i="16" s="1"/>
  <c r="AG598" i="16"/>
  <c r="BC598" i="16" s="1"/>
  <c r="AG583" i="16"/>
  <c r="BC583" i="16" s="1"/>
  <c r="AG579" i="16"/>
  <c r="BC579" i="16" s="1"/>
  <c r="AG575" i="16"/>
  <c r="BC575" i="16" s="1"/>
  <c r="AG571" i="16"/>
  <c r="BC571" i="16" s="1"/>
  <c r="AG628" i="16"/>
  <c r="BC628" i="16" s="1"/>
  <c r="AG614" i="16"/>
  <c r="BC614" i="16" s="1"/>
  <c r="AG595" i="16"/>
  <c r="BC595" i="16" s="1"/>
  <c r="AG580" i="16"/>
  <c r="BC580" i="16" s="1"/>
  <c r="AG574" i="16"/>
  <c r="BC574" i="16" s="1"/>
  <c r="AG565" i="16"/>
  <c r="BC565" i="16" s="1"/>
  <c r="AG561" i="16"/>
  <c r="BC561" i="16" s="1"/>
  <c r="AG557" i="16"/>
  <c r="BC557" i="16" s="1"/>
  <c r="AG553" i="16"/>
  <c r="BC553" i="16" s="1"/>
  <c r="AG549" i="16"/>
  <c r="BC549" i="16" s="1"/>
  <c r="AG545" i="16"/>
  <c r="BC545" i="16" s="1"/>
  <c r="AG541" i="16"/>
  <c r="BC541" i="16" s="1"/>
  <c r="AG537" i="16"/>
  <c r="BC537" i="16" s="1"/>
  <c r="AG533" i="16"/>
  <c r="BC533" i="16" s="1"/>
  <c r="AG529" i="16"/>
  <c r="BC529" i="16" s="1"/>
  <c r="AG525" i="16"/>
  <c r="BC525" i="16" s="1"/>
  <c r="AG521" i="16"/>
  <c r="BC521" i="16" s="1"/>
  <c r="AG602" i="16"/>
  <c r="BC602" i="16" s="1"/>
  <c r="AG601" i="16"/>
  <c r="BC601" i="16" s="1"/>
  <c r="AG594" i="16"/>
  <c r="BC594" i="16" s="1"/>
  <c r="AG597" i="16"/>
  <c r="BC597" i="16" s="1"/>
  <c r="AG596" i="16"/>
  <c r="BC596" i="16" s="1"/>
  <c r="AG585" i="16"/>
  <c r="BC585" i="16" s="1"/>
  <c r="AG582" i="16"/>
  <c r="BC582" i="16" s="1"/>
  <c r="AG560" i="16"/>
  <c r="BC560" i="16" s="1"/>
  <c r="AG576" i="16"/>
  <c r="BC576" i="16" s="1"/>
  <c r="AG573" i="16"/>
  <c r="BC573" i="16" s="1"/>
  <c r="AG564" i="16"/>
  <c r="BC564" i="16" s="1"/>
  <c r="AG563" i="16"/>
  <c r="BC563" i="16" s="1"/>
  <c r="AG562" i="16"/>
  <c r="BC562" i="16" s="1"/>
  <c r="AG548" i="16"/>
  <c r="BC548" i="16" s="1"/>
  <c r="AG547" i="16"/>
  <c r="BC547" i="16" s="1"/>
  <c r="AG546" i="16"/>
  <c r="BC546" i="16" s="1"/>
  <c r="AG581" i="16"/>
  <c r="BC581" i="16" s="1"/>
  <c r="AG570" i="16"/>
  <c r="BC570" i="16" s="1"/>
  <c r="AG577" i="16"/>
  <c r="BC577" i="16" s="1"/>
  <c r="AG568" i="16"/>
  <c r="BC568" i="16" s="1"/>
  <c r="AG567" i="16"/>
  <c r="BC567" i="16" s="1"/>
  <c r="AG566" i="16"/>
  <c r="BC566" i="16" s="1"/>
  <c r="AG552" i="16"/>
  <c r="BC552" i="16" s="1"/>
  <c r="AG551" i="16"/>
  <c r="BC551" i="16" s="1"/>
  <c r="AG550" i="16"/>
  <c r="BC550" i="16" s="1"/>
  <c r="AG584" i="16"/>
  <c r="BC584" i="16" s="1"/>
  <c r="AG569" i="16"/>
  <c r="BC569" i="16" s="1"/>
  <c r="AG518" i="16"/>
  <c r="BC518" i="16" s="1"/>
  <c r="AG514" i="16"/>
  <c r="BC514" i="16" s="1"/>
  <c r="AG510" i="16"/>
  <c r="BC510" i="16" s="1"/>
  <c r="AG506" i="16"/>
  <c r="BC506" i="16" s="1"/>
  <c r="AG502" i="16"/>
  <c r="BC502" i="16" s="1"/>
  <c r="AG498" i="16"/>
  <c r="BC498" i="16" s="1"/>
  <c r="AG578" i="16"/>
  <c r="BC578" i="16" s="1"/>
  <c r="AG558" i="16"/>
  <c r="BC558" i="16" s="1"/>
  <c r="AG544" i="16"/>
  <c r="BC544" i="16" s="1"/>
  <c r="AG542" i="16"/>
  <c r="BC542" i="16" s="1"/>
  <c r="AG538" i="16"/>
  <c r="BC538" i="16" s="1"/>
  <c r="AG536" i="16"/>
  <c r="BC536" i="16" s="1"/>
  <c r="AG572" i="16"/>
  <c r="BC572" i="16" s="1"/>
  <c r="AG543" i="16"/>
  <c r="BC543" i="16" s="1"/>
  <c r="AG555" i="16"/>
  <c r="BC555" i="16" s="1"/>
  <c r="AG539" i="16"/>
  <c r="BC539" i="16" s="1"/>
  <c r="AG559" i="16"/>
  <c r="BC559" i="16" s="1"/>
  <c r="AG531" i="16"/>
  <c r="BC531" i="16" s="1"/>
  <c r="AG530" i="16"/>
  <c r="BC530" i="16" s="1"/>
  <c r="AG526" i="16"/>
  <c r="BC526" i="16" s="1"/>
  <c r="AG523" i="16"/>
  <c r="BC523" i="16" s="1"/>
  <c r="AG517" i="16"/>
  <c r="BC517" i="16" s="1"/>
  <c r="AG516" i="16"/>
  <c r="BC516" i="16" s="1"/>
  <c r="AG515" i="16"/>
  <c r="BC515" i="16" s="1"/>
  <c r="AG501" i="16"/>
  <c r="BC501" i="16" s="1"/>
  <c r="AG500" i="16"/>
  <c r="BC500" i="16" s="1"/>
  <c r="AG499" i="16"/>
  <c r="BC499" i="16" s="1"/>
  <c r="AG493" i="16"/>
  <c r="BC493" i="16" s="1"/>
  <c r="AG489" i="16"/>
  <c r="BC489" i="16" s="1"/>
  <c r="AG485" i="16"/>
  <c r="BC485" i="16" s="1"/>
  <c r="AG481" i="16"/>
  <c r="BC481" i="16" s="1"/>
  <c r="AG477" i="16"/>
  <c r="BC477" i="16" s="1"/>
  <c r="AG473" i="16"/>
  <c r="BC473" i="16" s="1"/>
  <c r="AG469" i="16"/>
  <c r="BC469" i="16" s="1"/>
  <c r="AG465" i="16"/>
  <c r="BC465" i="16" s="1"/>
  <c r="AG556" i="16"/>
  <c r="BC556" i="16" s="1"/>
  <c r="AG534" i="16"/>
  <c r="BC534" i="16" s="1"/>
  <c r="AG527" i="16"/>
  <c r="BC527" i="16" s="1"/>
  <c r="AG554" i="16"/>
  <c r="BC554" i="16" s="1"/>
  <c r="AG540" i="16"/>
  <c r="BC540" i="16" s="1"/>
  <c r="AG532" i="16"/>
  <c r="BC532" i="16" s="1"/>
  <c r="AG524" i="16"/>
  <c r="BC524" i="16" s="1"/>
  <c r="AG520" i="16"/>
  <c r="BC520" i="16" s="1"/>
  <c r="AG519" i="16"/>
  <c r="BC519" i="16" s="1"/>
  <c r="AG505" i="16"/>
  <c r="BC505" i="16" s="1"/>
  <c r="AG504" i="16"/>
  <c r="BC504" i="16" s="1"/>
  <c r="AG503" i="16"/>
  <c r="BC503" i="16" s="1"/>
  <c r="AG509" i="16"/>
  <c r="BC509" i="16" s="1"/>
  <c r="AG507" i="16"/>
  <c r="BC507" i="16" s="1"/>
  <c r="AG528" i="16"/>
  <c r="BC528" i="16" s="1"/>
  <c r="AG513" i="16"/>
  <c r="BC513" i="16" s="1"/>
  <c r="AG495" i="16"/>
  <c r="BC495" i="16" s="1"/>
  <c r="AG522" i="16"/>
  <c r="BC522" i="16" s="1"/>
  <c r="AG511" i="16"/>
  <c r="BC511" i="16" s="1"/>
  <c r="AG496" i="16"/>
  <c r="BC496" i="16" s="1"/>
  <c r="AG484" i="16"/>
  <c r="BC484" i="16" s="1"/>
  <c r="AG483" i="16"/>
  <c r="BC483" i="16" s="1"/>
  <c r="AG482" i="16"/>
  <c r="BC482" i="16" s="1"/>
  <c r="AG508" i="16"/>
  <c r="BC508" i="16" s="1"/>
  <c r="AG464" i="16"/>
  <c r="BC464" i="16" s="1"/>
  <c r="AG460" i="16"/>
  <c r="BC460" i="16" s="1"/>
  <c r="AG456" i="16"/>
  <c r="BC456" i="16" s="1"/>
  <c r="AG452" i="16"/>
  <c r="BC452" i="16" s="1"/>
  <c r="AG448" i="16"/>
  <c r="BC448" i="16" s="1"/>
  <c r="AG444" i="16"/>
  <c r="BC444" i="16" s="1"/>
  <c r="AG440" i="16"/>
  <c r="BC440" i="16" s="1"/>
  <c r="AG436" i="16"/>
  <c r="BC436" i="16" s="1"/>
  <c r="AG432" i="16"/>
  <c r="BC432" i="16" s="1"/>
  <c r="AG428" i="16"/>
  <c r="BC428" i="16" s="1"/>
  <c r="AG424" i="16"/>
  <c r="BC424" i="16" s="1"/>
  <c r="AG420" i="16"/>
  <c r="BC420" i="16" s="1"/>
  <c r="AG416" i="16"/>
  <c r="BC416" i="16" s="1"/>
  <c r="AG412" i="16"/>
  <c r="BC412" i="16" s="1"/>
  <c r="AG408" i="16"/>
  <c r="BC408" i="16" s="1"/>
  <c r="AG404" i="16"/>
  <c r="BC404" i="16" s="1"/>
  <c r="AG400" i="16"/>
  <c r="BC400" i="16" s="1"/>
  <c r="AG396" i="16"/>
  <c r="BC396" i="16" s="1"/>
  <c r="AG392" i="16"/>
  <c r="BC392" i="16" s="1"/>
  <c r="AG388" i="16"/>
  <c r="BC388" i="16" s="1"/>
  <c r="AG384" i="16"/>
  <c r="BC384" i="16" s="1"/>
  <c r="AG380" i="16"/>
  <c r="BC380" i="16" s="1"/>
  <c r="AG376" i="16"/>
  <c r="BC376" i="16" s="1"/>
  <c r="AG372" i="16"/>
  <c r="BC372" i="16" s="1"/>
  <c r="AG368" i="16"/>
  <c r="BC368" i="16" s="1"/>
  <c r="AG364" i="16"/>
  <c r="BC364" i="16" s="1"/>
  <c r="AG512" i="16"/>
  <c r="BC512" i="16" s="1"/>
  <c r="AG535" i="16"/>
  <c r="BC535" i="16" s="1"/>
  <c r="AG497" i="16"/>
  <c r="BC497" i="16" s="1"/>
  <c r="AG480" i="16"/>
  <c r="BC480" i="16" s="1"/>
  <c r="AG494" i="16"/>
  <c r="BC494" i="16" s="1"/>
  <c r="AG490" i="16"/>
  <c r="BC490" i="16" s="1"/>
  <c r="AG478" i="16"/>
  <c r="BC478" i="16" s="1"/>
  <c r="AG471" i="16"/>
  <c r="BC471" i="16" s="1"/>
  <c r="AG492" i="16"/>
  <c r="BC492" i="16" s="1"/>
  <c r="AG486" i="16"/>
  <c r="BC486" i="16" s="1"/>
  <c r="AG476" i="16"/>
  <c r="BC476" i="16" s="1"/>
  <c r="AG468" i="16"/>
  <c r="BC468" i="16" s="1"/>
  <c r="AG463" i="16"/>
  <c r="BC463" i="16" s="1"/>
  <c r="AG462" i="16"/>
  <c r="BC462" i="16" s="1"/>
  <c r="AG461" i="16"/>
  <c r="BC461" i="16" s="1"/>
  <c r="AG488" i="16"/>
  <c r="BC488" i="16" s="1"/>
  <c r="AG472" i="16"/>
  <c r="BC472" i="16" s="1"/>
  <c r="AG491" i="16"/>
  <c r="BC491" i="16" s="1"/>
  <c r="AG479" i="16"/>
  <c r="BC479" i="16" s="1"/>
  <c r="AG487" i="16"/>
  <c r="BC487" i="16" s="1"/>
  <c r="AG450" i="16"/>
  <c r="BC450" i="16" s="1"/>
  <c r="AG442" i="16"/>
  <c r="BC442" i="16" s="1"/>
  <c r="AG438" i="16"/>
  <c r="BC438" i="16" s="1"/>
  <c r="AG418" i="16"/>
  <c r="BC418" i="16" s="1"/>
  <c r="AG417" i="16"/>
  <c r="BC417" i="16" s="1"/>
  <c r="AG413" i="16"/>
  <c r="BC413" i="16" s="1"/>
  <c r="AG410" i="16"/>
  <c r="BC410" i="16" s="1"/>
  <c r="AG403" i="16"/>
  <c r="BC403" i="16" s="1"/>
  <c r="AG395" i="16"/>
  <c r="BC395" i="16" s="1"/>
  <c r="AG474" i="16"/>
  <c r="BC474" i="16" s="1"/>
  <c r="AG467" i="16"/>
  <c r="BC467" i="16" s="1"/>
  <c r="AG459" i="16"/>
  <c r="BC459" i="16" s="1"/>
  <c r="AG458" i="16"/>
  <c r="BC458" i="16" s="1"/>
  <c r="AG447" i="16"/>
  <c r="BC447" i="16" s="1"/>
  <c r="AG445" i="16"/>
  <c r="BC445" i="16" s="1"/>
  <c r="AG434" i="16"/>
  <c r="BC434" i="16" s="1"/>
  <c r="AG433" i="16"/>
  <c r="BC433" i="16" s="1"/>
  <c r="AG429" i="16"/>
  <c r="BC429" i="16" s="1"/>
  <c r="AG426" i="16"/>
  <c r="BC426" i="16" s="1"/>
  <c r="AG439" i="16"/>
  <c r="BC439" i="16" s="1"/>
  <c r="AG430" i="16"/>
  <c r="BC430" i="16" s="1"/>
  <c r="AG422" i="16"/>
  <c r="BC422" i="16" s="1"/>
  <c r="AG466" i="16"/>
  <c r="BC466" i="16" s="1"/>
  <c r="AG453" i="16"/>
  <c r="BC453" i="16" s="1"/>
  <c r="AG435" i="16"/>
  <c r="BC435" i="16" s="1"/>
  <c r="AG475" i="16"/>
  <c r="BC475" i="16" s="1"/>
  <c r="AG470" i="16"/>
  <c r="BC470" i="16" s="1"/>
  <c r="AG455" i="16"/>
  <c r="BC455" i="16" s="1"/>
  <c r="AG446" i="16"/>
  <c r="BC446" i="16" s="1"/>
  <c r="AG443" i="16"/>
  <c r="BC443" i="16" s="1"/>
  <c r="AG431" i="16"/>
  <c r="BC431" i="16" s="1"/>
  <c r="AG457" i="16"/>
  <c r="BC457" i="16" s="1"/>
  <c r="AG451" i="16"/>
  <c r="BC451" i="16" s="1"/>
  <c r="AG449" i="16"/>
  <c r="BC449" i="16" s="1"/>
  <c r="AG441" i="16"/>
  <c r="BC441" i="16" s="1"/>
  <c r="AG454" i="16"/>
  <c r="BC454" i="16" s="1"/>
  <c r="AG425" i="16"/>
  <c r="BC425" i="16" s="1"/>
  <c r="AG409" i="16"/>
  <c r="BC409" i="16" s="1"/>
  <c r="AG414" i="16"/>
  <c r="BC414" i="16" s="1"/>
  <c r="AG419" i="16"/>
  <c r="BC419" i="16" s="1"/>
  <c r="AG405" i="16"/>
  <c r="BC405" i="16" s="1"/>
  <c r="AG401" i="16"/>
  <c r="BC401" i="16" s="1"/>
  <c r="AG399" i="16"/>
  <c r="BC399" i="16" s="1"/>
  <c r="AG437" i="16"/>
  <c r="BC437" i="16" s="1"/>
  <c r="AG415" i="16"/>
  <c r="BC415" i="16" s="1"/>
  <c r="AG402" i="16"/>
  <c r="BC402" i="16" s="1"/>
  <c r="AG391" i="16"/>
  <c r="BC391" i="16" s="1"/>
  <c r="AG390" i="16"/>
  <c r="BC390" i="16" s="1"/>
  <c r="AG389" i="16"/>
  <c r="BC389" i="16" s="1"/>
  <c r="AG427" i="16"/>
  <c r="BC427" i="16" s="1"/>
  <c r="AG411" i="16"/>
  <c r="BC411" i="16" s="1"/>
  <c r="AG406" i="16"/>
  <c r="BC406" i="16" s="1"/>
  <c r="AG421" i="16"/>
  <c r="BC421" i="16" s="1"/>
  <c r="AG407" i="16"/>
  <c r="BC407" i="16" s="1"/>
  <c r="AG397" i="16"/>
  <c r="BC397" i="16" s="1"/>
  <c r="AG393" i="16"/>
  <c r="BC393" i="16" s="1"/>
  <c r="AG379" i="16"/>
  <c r="BC379" i="16" s="1"/>
  <c r="AG378" i="16"/>
  <c r="BC378" i="16" s="1"/>
  <c r="AG377" i="16"/>
  <c r="BC377" i="16" s="1"/>
  <c r="AG398" i="16"/>
  <c r="BC398" i="16" s="1"/>
  <c r="AG383" i="16"/>
  <c r="BC383" i="16" s="1"/>
  <c r="AG373" i="16"/>
  <c r="BC373" i="16" s="1"/>
  <c r="AG342" i="16"/>
  <c r="BC342" i="16" s="1"/>
  <c r="AG341" i="16"/>
  <c r="BC341" i="16" s="1"/>
  <c r="AG340" i="16"/>
  <c r="BC340" i="16" s="1"/>
  <c r="AG394" i="16"/>
  <c r="BC394" i="16" s="1"/>
  <c r="AG346" i="16"/>
  <c r="BC346" i="16" s="1"/>
  <c r="AG345" i="16"/>
  <c r="BC345" i="16" s="1"/>
  <c r="AG344" i="16"/>
  <c r="BC344" i="16" s="1"/>
  <c r="AG343" i="16"/>
  <c r="BC343" i="16" s="1"/>
  <c r="AG387" i="16"/>
  <c r="BC387" i="16" s="1"/>
  <c r="AG385" i="16"/>
  <c r="BC385" i="16" s="1"/>
  <c r="AG382" i="16"/>
  <c r="BC382" i="16" s="1"/>
  <c r="AG371" i="16"/>
  <c r="BC371" i="16" s="1"/>
  <c r="AG370" i="16"/>
  <c r="BC370" i="16" s="1"/>
  <c r="AG363" i="16"/>
  <c r="BC363" i="16" s="1"/>
  <c r="AG361" i="16"/>
  <c r="BC361" i="16" s="1"/>
  <c r="AG358" i="16"/>
  <c r="BC358" i="16" s="1"/>
  <c r="AG354" i="16"/>
  <c r="BC354" i="16" s="1"/>
  <c r="AG381" i="16"/>
  <c r="BC381" i="16" s="1"/>
  <c r="AG356" i="16"/>
  <c r="BC356" i="16" s="1"/>
  <c r="AG352" i="16"/>
  <c r="BC352" i="16" s="1"/>
  <c r="AG350" i="16"/>
  <c r="BC350" i="16" s="1"/>
  <c r="AG337" i="16"/>
  <c r="BC337" i="16" s="1"/>
  <c r="AG314" i="16"/>
  <c r="BC314" i="16" s="1"/>
  <c r="AG313" i="16"/>
  <c r="BC313" i="16" s="1"/>
  <c r="AG312" i="16"/>
  <c r="BC312" i="16" s="1"/>
  <c r="AG311" i="16"/>
  <c r="BC311" i="16" s="1"/>
  <c r="AG282" i="16"/>
  <c r="BC282" i="16" s="1"/>
  <c r="AG281" i="16"/>
  <c r="BC281" i="16" s="1"/>
  <c r="AG280" i="16"/>
  <c r="BC280" i="16" s="1"/>
  <c r="AG279" i="16"/>
  <c r="BC279" i="16" s="1"/>
  <c r="AG367" i="16"/>
  <c r="BC367" i="16" s="1"/>
  <c r="AG348" i="16"/>
  <c r="BC348" i="16" s="1"/>
  <c r="AG318" i="16"/>
  <c r="BC318" i="16" s="1"/>
  <c r="AG317" i="16"/>
  <c r="BC317" i="16" s="1"/>
  <c r="AG316" i="16"/>
  <c r="BC316" i="16" s="1"/>
  <c r="AG315" i="16"/>
  <c r="BC315" i="16" s="1"/>
  <c r="AG374" i="16"/>
  <c r="BC374" i="16" s="1"/>
  <c r="AG365" i="16"/>
  <c r="BC365" i="16" s="1"/>
  <c r="AG362" i="16"/>
  <c r="BC362" i="16" s="1"/>
  <c r="AG360" i="16"/>
  <c r="BC360" i="16" s="1"/>
  <c r="AG338" i="16"/>
  <c r="BC338" i="16" s="1"/>
  <c r="AG322" i="16"/>
  <c r="BC322" i="16" s="1"/>
  <c r="AG321" i="16"/>
  <c r="BC321" i="16" s="1"/>
  <c r="AG320" i="16"/>
  <c r="BC320" i="16" s="1"/>
  <c r="AG319" i="16"/>
  <c r="BC319" i="16" s="1"/>
  <c r="AG375" i="16"/>
  <c r="BC375" i="16" s="1"/>
  <c r="AG369" i="16"/>
  <c r="BC369" i="16" s="1"/>
  <c r="AG357" i="16"/>
  <c r="BC357" i="16" s="1"/>
  <c r="AG326" i="16"/>
  <c r="BC326" i="16" s="1"/>
  <c r="AG325" i="16"/>
  <c r="BC325" i="16" s="1"/>
  <c r="AG324" i="16"/>
  <c r="BC324" i="16" s="1"/>
  <c r="AG323" i="16"/>
  <c r="BC323" i="16" s="1"/>
  <c r="AG355" i="16"/>
  <c r="BC355" i="16" s="1"/>
  <c r="AG353" i="16"/>
  <c r="BC353" i="16" s="1"/>
  <c r="AG423" i="16"/>
  <c r="BC423" i="16" s="1"/>
  <c r="AG386" i="16"/>
  <c r="BC386" i="16" s="1"/>
  <c r="AG366" i="16"/>
  <c r="BC366" i="16" s="1"/>
  <c r="AG359" i="16"/>
  <c r="BC359" i="16" s="1"/>
  <c r="AG349" i="16"/>
  <c r="BC349" i="16" s="1"/>
  <c r="AG351" i="16"/>
  <c r="BC351" i="16" s="1"/>
  <c r="AG307" i="16"/>
  <c r="BC307" i="16" s="1"/>
  <c r="AG300" i="16"/>
  <c r="BC300" i="16" s="1"/>
  <c r="AG294" i="16"/>
  <c r="BC294" i="16" s="1"/>
  <c r="AG286" i="16"/>
  <c r="BC286" i="16" s="1"/>
  <c r="AG277" i="16"/>
  <c r="BC277" i="16" s="1"/>
  <c r="AG255" i="16"/>
  <c r="BC255" i="16" s="1"/>
  <c r="AG251" i="16"/>
  <c r="BC251" i="16" s="1"/>
  <c r="AG247" i="16"/>
  <c r="BC247" i="16" s="1"/>
  <c r="AG243" i="16"/>
  <c r="BC243" i="16" s="1"/>
  <c r="AG239" i="16"/>
  <c r="BC239" i="16" s="1"/>
  <c r="AG339" i="16"/>
  <c r="BC339" i="16" s="1"/>
  <c r="AG333" i="16"/>
  <c r="BC333" i="16" s="1"/>
  <c r="AG330" i="16"/>
  <c r="BC330" i="16" s="1"/>
  <c r="AG327" i="16"/>
  <c r="BC327" i="16" s="1"/>
  <c r="AG310" i="16"/>
  <c r="BC310" i="16" s="1"/>
  <c r="AG291" i="16"/>
  <c r="BC291" i="16" s="1"/>
  <c r="AG287" i="16"/>
  <c r="BC287" i="16" s="1"/>
  <c r="AG283" i="16"/>
  <c r="BC283" i="16" s="1"/>
  <c r="AG336" i="16"/>
  <c r="BC336" i="16" s="1"/>
  <c r="AG332" i="16"/>
  <c r="BC332" i="16" s="1"/>
  <c r="AG331" i="16"/>
  <c r="BC331" i="16" s="1"/>
  <c r="AG329" i="16"/>
  <c r="BC329" i="16" s="1"/>
  <c r="AG328" i="16"/>
  <c r="BC328" i="16" s="1"/>
  <c r="AG308" i="16"/>
  <c r="BC308" i="16" s="1"/>
  <c r="AG335" i="16"/>
  <c r="BC335" i="16" s="1"/>
  <c r="AG334" i="16"/>
  <c r="BC334" i="16" s="1"/>
  <c r="AG309" i="16"/>
  <c r="BC309" i="16" s="1"/>
  <c r="AG304" i="16"/>
  <c r="BC304" i="16" s="1"/>
  <c r="AG347" i="16"/>
  <c r="BC347" i="16" s="1"/>
  <c r="AG302" i="16"/>
  <c r="BC302" i="16" s="1"/>
  <c r="AG299" i="16"/>
  <c r="BC299" i="16" s="1"/>
  <c r="AG298" i="16"/>
  <c r="BC298" i="16" s="1"/>
  <c r="AG293" i="16"/>
  <c r="BC293" i="16" s="1"/>
  <c r="AG305" i="16"/>
  <c r="BC305" i="16" s="1"/>
  <c r="AG289" i="16"/>
  <c r="BC289" i="16" s="1"/>
  <c r="AG284" i="16"/>
  <c r="BC284" i="16" s="1"/>
  <c r="AG275" i="16"/>
  <c r="BC275" i="16" s="1"/>
  <c r="AG263" i="16"/>
  <c r="BC263" i="16" s="1"/>
  <c r="AG297" i="16"/>
  <c r="BC297" i="16" s="1"/>
  <c r="AG292" i="16"/>
  <c r="BC292" i="16" s="1"/>
  <c r="AG288" i="16"/>
  <c r="BC288" i="16" s="1"/>
  <c r="AG278" i="16"/>
  <c r="BC278" i="16" s="1"/>
  <c r="AG271" i="16"/>
  <c r="BC271" i="16" s="1"/>
  <c r="AG254" i="16"/>
  <c r="BC254" i="16" s="1"/>
  <c r="AG253" i="16"/>
  <c r="BC253" i="16" s="1"/>
  <c r="AG252" i="16"/>
  <c r="BC252" i="16" s="1"/>
  <c r="AG301" i="16"/>
  <c r="BC301" i="16" s="1"/>
  <c r="AG276" i="16"/>
  <c r="BC276" i="16" s="1"/>
  <c r="AG272" i="16"/>
  <c r="BC272" i="16" s="1"/>
  <c r="AG267" i="16"/>
  <c r="BC267" i="16" s="1"/>
  <c r="AG261" i="16"/>
  <c r="BC261" i="16" s="1"/>
  <c r="AG296" i="16"/>
  <c r="BC296" i="16" s="1"/>
  <c r="AG303" i="16"/>
  <c r="BC303" i="16" s="1"/>
  <c r="AG295" i="16"/>
  <c r="BC295" i="16" s="1"/>
  <c r="AG268" i="16"/>
  <c r="BC268" i="16" s="1"/>
  <c r="AG262" i="16"/>
  <c r="BC262" i="16" s="1"/>
  <c r="AG306" i="16"/>
  <c r="BC306" i="16" s="1"/>
  <c r="AG290" i="16"/>
  <c r="BC290" i="16" s="1"/>
  <c r="AG274" i="16"/>
  <c r="BC274" i="16" s="1"/>
  <c r="AG285" i="16"/>
  <c r="BC285" i="16" s="1"/>
  <c r="AG250" i="16"/>
  <c r="BC250" i="16" s="1"/>
  <c r="AG228" i="16"/>
  <c r="BC228" i="16" s="1"/>
  <c r="AG227" i="16"/>
  <c r="BC227" i="16" s="1"/>
  <c r="AG226" i="16"/>
  <c r="BC226" i="16" s="1"/>
  <c r="AG225" i="16"/>
  <c r="BC225" i="16" s="1"/>
  <c r="AG273" i="16"/>
  <c r="BC273" i="16" s="1"/>
  <c r="AG269" i="16"/>
  <c r="BC269" i="16" s="1"/>
  <c r="AG260" i="16"/>
  <c r="BC260" i="16" s="1"/>
  <c r="AG232" i="16"/>
  <c r="BC232" i="16" s="1"/>
  <c r="AG231" i="16"/>
  <c r="BC231" i="16" s="1"/>
  <c r="AG230" i="16"/>
  <c r="BC230" i="16" s="1"/>
  <c r="AG229" i="16"/>
  <c r="BC229" i="16" s="1"/>
  <c r="AG259" i="16"/>
  <c r="BC259" i="16" s="1"/>
  <c r="AG256" i="16"/>
  <c r="BC256" i="16" s="1"/>
  <c r="AG248" i="16"/>
  <c r="BC248" i="16" s="1"/>
  <c r="AG246" i="16"/>
  <c r="BC246" i="16" s="1"/>
  <c r="AG258" i="16"/>
  <c r="BC258" i="16" s="1"/>
  <c r="AG249" i="16"/>
  <c r="BC249" i="16" s="1"/>
  <c r="AG240" i="16"/>
  <c r="BC240" i="16" s="1"/>
  <c r="AG236" i="16"/>
  <c r="BC236" i="16" s="1"/>
  <c r="AG270" i="16"/>
  <c r="BC270" i="16" s="1"/>
  <c r="AG244" i="16"/>
  <c r="BC244" i="16" s="1"/>
  <c r="AG241" i="16"/>
  <c r="BC241" i="16" s="1"/>
  <c r="AG216" i="16"/>
  <c r="BC216" i="16" s="1"/>
  <c r="AG215" i="16"/>
  <c r="BC215" i="16" s="1"/>
  <c r="AG214" i="16"/>
  <c r="BC214" i="16" s="1"/>
  <c r="AG213" i="16"/>
  <c r="BC213" i="16" s="1"/>
  <c r="AG184" i="16"/>
  <c r="BC184" i="16" s="1"/>
  <c r="AG183" i="16"/>
  <c r="BC183" i="16" s="1"/>
  <c r="AG182" i="16"/>
  <c r="BC182" i="16" s="1"/>
  <c r="AG181" i="16"/>
  <c r="BC181" i="16" s="1"/>
  <c r="AG152" i="16"/>
  <c r="BC152" i="16" s="1"/>
  <c r="AG151" i="16"/>
  <c r="BC151" i="16" s="1"/>
  <c r="AG150" i="16"/>
  <c r="BC150" i="16" s="1"/>
  <c r="AG149" i="16"/>
  <c r="BC149" i="16" s="1"/>
  <c r="AG266" i="16"/>
  <c r="BC266" i="16" s="1"/>
  <c r="AG264" i="16"/>
  <c r="BC264" i="16" s="1"/>
  <c r="AG257" i="16"/>
  <c r="BC257" i="16" s="1"/>
  <c r="AG245" i="16"/>
  <c r="BC245" i="16" s="1"/>
  <c r="AG237" i="16"/>
  <c r="BC237" i="16" s="1"/>
  <c r="AG220" i="16"/>
  <c r="BC220" i="16" s="1"/>
  <c r="AG219" i="16"/>
  <c r="BC219" i="16" s="1"/>
  <c r="AG218" i="16"/>
  <c r="BC218" i="16" s="1"/>
  <c r="AG217" i="16"/>
  <c r="BC217" i="16" s="1"/>
  <c r="AG208" i="16"/>
  <c r="BC208" i="16" s="1"/>
  <c r="AG203" i="16"/>
  <c r="BC203" i="16" s="1"/>
  <c r="AG193" i="16"/>
  <c r="BC193" i="16" s="1"/>
  <c r="AG189" i="16"/>
  <c r="BC189" i="16" s="1"/>
  <c r="AG235" i="16"/>
  <c r="BC235" i="16" s="1"/>
  <c r="AG233" i="16"/>
  <c r="BC233" i="16" s="1"/>
  <c r="AG238" i="16"/>
  <c r="BC238" i="16" s="1"/>
  <c r="AG234" i="16"/>
  <c r="BC234" i="16" s="1"/>
  <c r="AG224" i="16"/>
  <c r="BC224" i="16" s="1"/>
  <c r="AG223" i="16"/>
  <c r="BC223" i="16" s="1"/>
  <c r="AG210" i="16"/>
  <c r="BC210" i="16" s="1"/>
  <c r="AG222" i="16"/>
  <c r="BC222" i="16" s="1"/>
  <c r="AG242" i="16"/>
  <c r="BC242" i="16" s="1"/>
  <c r="AG221" i="16"/>
  <c r="BC221" i="16" s="1"/>
  <c r="AG212" i="16"/>
  <c r="BC212" i="16" s="1"/>
  <c r="AG206" i="16"/>
  <c r="BC206" i="16" s="1"/>
  <c r="AG201" i="16"/>
  <c r="BC201" i="16" s="1"/>
  <c r="AG195" i="16"/>
  <c r="BC195" i="16" s="1"/>
  <c r="AG191" i="16"/>
  <c r="BC191" i="16" s="1"/>
  <c r="AG187" i="16"/>
  <c r="BC187" i="16" s="1"/>
  <c r="AG178" i="16"/>
  <c r="BC178" i="16" s="1"/>
  <c r="AG174" i="16"/>
  <c r="BC174" i="16" s="1"/>
  <c r="AG169" i="16"/>
  <c r="BC169" i="16" s="1"/>
  <c r="AG163" i="16"/>
  <c r="BC163" i="16" s="1"/>
  <c r="AG159" i="16"/>
  <c r="BC159" i="16" s="1"/>
  <c r="AG155" i="16"/>
  <c r="BC155" i="16" s="1"/>
  <c r="AG146" i="16"/>
  <c r="BC146" i="16" s="1"/>
  <c r="AG142" i="16"/>
  <c r="BC142" i="16" s="1"/>
  <c r="AG141" i="16"/>
  <c r="BC141" i="16" s="1"/>
  <c r="AG207" i="16"/>
  <c r="BC207" i="16" s="1"/>
  <c r="AG198" i="16"/>
  <c r="BC198" i="16" s="1"/>
  <c r="AG192" i="16"/>
  <c r="BC192" i="16" s="1"/>
  <c r="AG175" i="16"/>
  <c r="BC175" i="16" s="1"/>
  <c r="AG265" i="16"/>
  <c r="BC265" i="16" s="1"/>
  <c r="AG204" i="16"/>
  <c r="BC204" i="16" s="1"/>
  <c r="AG197" i="16"/>
  <c r="BC197" i="16" s="1"/>
  <c r="AG180" i="16"/>
  <c r="BC180" i="16" s="1"/>
  <c r="AG167" i="16"/>
  <c r="BC167" i="16" s="1"/>
  <c r="AG211" i="16"/>
  <c r="BC211" i="16" s="1"/>
  <c r="AG185" i="16"/>
  <c r="BC185" i="16" s="1"/>
  <c r="AG177" i="16"/>
  <c r="BC177" i="16" s="1"/>
  <c r="AG171" i="16"/>
  <c r="BC171" i="16" s="1"/>
  <c r="AG156" i="16"/>
  <c r="BC156" i="16" s="1"/>
  <c r="AG136" i="16"/>
  <c r="BC136" i="16" s="1"/>
  <c r="AG194" i="16"/>
  <c r="BC194" i="16" s="1"/>
  <c r="AG176" i="16"/>
  <c r="BC176" i="16" s="1"/>
  <c r="AG164" i="16"/>
  <c r="BC164" i="16" s="1"/>
  <c r="AG162" i="16"/>
  <c r="BC162" i="16" s="1"/>
  <c r="AG160" i="16"/>
  <c r="BC160" i="16" s="1"/>
  <c r="AG158" i="16"/>
  <c r="BC158" i="16" s="1"/>
  <c r="AG154" i="16"/>
  <c r="BC154" i="16" s="1"/>
  <c r="AG147" i="16"/>
  <c r="BC147" i="16" s="1"/>
  <c r="AG202" i="16"/>
  <c r="BC202" i="16" s="1"/>
  <c r="AG145" i="16"/>
  <c r="BC145" i="16" s="1"/>
  <c r="AG143" i="16"/>
  <c r="BC143" i="16" s="1"/>
  <c r="AG132" i="16"/>
  <c r="BC132" i="16" s="1"/>
  <c r="AG190" i="16"/>
  <c r="BC190" i="16" s="1"/>
  <c r="AG188" i="16"/>
  <c r="BC188" i="16" s="1"/>
  <c r="AG179" i="16"/>
  <c r="BC179" i="16" s="1"/>
  <c r="AG172" i="16"/>
  <c r="BC172" i="16" s="1"/>
  <c r="AG168" i="16"/>
  <c r="BC168" i="16" s="1"/>
  <c r="AG137" i="16"/>
  <c r="BC137" i="16" s="1"/>
  <c r="AG128" i="16"/>
  <c r="BC128" i="16" s="1"/>
  <c r="AG124" i="16"/>
  <c r="BC124" i="16" s="1"/>
  <c r="AG120" i="16"/>
  <c r="BC120" i="16" s="1"/>
  <c r="AG116" i="16"/>
  <c r="BC116" i="16" s="1"/>
  <c r="AG112" i="16"/>
  <c r="BC112" i="16" s="1"/>
  <c r="AG108" i="16"/>
  <c r="BC108" i="16" s="1"/>
  <c r="AG104" i="16"/>
  <c r="BC104" i="16" s="1"/>
  <c r="AG100" i="16"/>
  <c r="BC100" i="16" s="1"/>
  <c r="AG96" i="16"/>
  <c r="BC96" i="16" s="1"/>
  <c r="AG92" i="16"/>
  <c r="BC92" i="16" s="1"/>
  <c r="AG88" i="16"/>
  <c r="BC88" i="16" s="1"/>
  <c r="AG84" i="16"/>
  <c r="BC84" i="16" s="1"/>
  <c r="AG80" i="16"/>
  <c r="BC80" i="16" s="1"/>
  <c r="AG76" i="16"/>
  <c r="BC76" i="16" s="1"/>
  <c r="AG72" i="16"/>
  <c r="BC72" i="16" s="1"/>
  <c r="AG68" i="16"/>
  <c r="BC68" i="16" s="1"/>
  <c r="AG64" i="16"/>
  <c r="BC64" i="16" s="1"/>
  <c r="AG60" i="16"/>
  <c r="BC60" i="16" s="1"/>
  <c r="AG56" i="16"/>
  <c r="BC56" i="16" s="1"/>
  <c r="AG52" i="16"/>
  <c r="BC52" i="16" s="1"/>
  <c r="AG48" i="16"/>
  <c r="BC48" i="16" s="1"/>
  <c r="AG44" i="16"/>
  <c r="BC44" i="16" s="1"/>
  <c r="AG40" i="16"/>
  <c r="BC40" i="16" s="1"/>
  <c r="AG36" i="16"/>
  <c r="BC36" i="16" s="1"/>
  <c r="AG32" i="16"/>
  <c r="BC32" i="16" s="1"/>
  <c r="AG28" i="16"/>
  <c r="BC28" i="16" s="1"/>
  <c r="AG24" i="16"/>
  <c r="BC24" i="16" s="1"/>
  <c r="AG20" i="16"/>
  <c r="BC20" i="16" s="1"/>
  <c r="AG16" i="16"/>
  <c r="BC16" i="16" s="1"/>
  <c r="AG205" i="16"/>
  <c r="BC205" i="16" s="1"/>
  <c r="AG200" i="16"/>
  <c r="BC200" i="16" s="1"/>
  <c r="AG170" i="16"/>
  <c r="BC170" i="16" s="1"/>
  <c r="AG166" i="16"/>
  <c r="BC166" i="16" s="1"/>
  <c r="AG148" i="16"/>
  <c r="BC148" i="16" s="1"/>
  <c r="AG133" i="16"/>
  <c r="BC133" i="16" s="1"/>
  <c r="AG209" i="16"/>
  <c r="BC209" i="16" s="1"/>
  <c r="AG196" i="16"/>
  <c r="BC196" i="16" s="1"/>
  <c r="AG186" i="16"/>
  <c r="BC186" i="16" s="1"/>
  <c r="AG173" i="16"/>
  <c r="BC173" i="16" s="1"/>
  <c r="AG135" i="16"/>
  <c r="BC135" i="16" s="1"/>
  <c r="AF4" i="16"/>
  <c r="BA8" i="16"/>
  <c r="BA4" i="16" s="1"/>
  <c r="AG9" i="16"/>
  <c r="BC9" i="16" s="1"/>
  <c r="BG12" i="16"/>
  <c r="BM12" i="16" s="1"/>
  <c r="BJ13" i="16"/>
  <c r="BP13" i="16" s="1"/>
  <c r="AG15" i="16"/>
  <c r="BC15" i="16" s="1"/>
  <c r="BG16" i="16"/>
  <c r="BM16" i="16" s="1"/>
  <c r="BQ21" i="16"/>
  <c r="BF23" i="16"/>
  <c r="BL23" i="16" s="1"/>
  <c r="AG25" i="16"/>
  <c r="BC25" i="16" s="1"/>
  <c r="BJ26" i="16"/>
  <c r="BP26" i="16" s="1"/>
  <c r="BI26" i="16"/>
  <c r="BO26" i="16" s="1"/>
  <c r="BG26" i="16"/>
  <c r="BM26" i="16" s="1"/>
  <c r="BH28" i="16"/>
  <c r="BN28" i="16" s="1"/>
  <c r="BF36" i="16"/>
  <c r="BL36" i="16" s="1"/>
  <c r="BE36" i="16"/>
  <c r="BK36" i="16" s="1"/>
  <c r="BE38" i="16"/>
  <c r="BK38" i="16" s="1"/>
  <c r="AG42" i="16"/>
  <c r="BC42" i="16" s="1"/>
  <c r="BH43" i="16"/>
  <c r="BN43" i="16" s="1"/>
  <c r="BG43" i="16"/>
  <c r="BM43" i="16" s="1"/>
  <c r="BE43" i="16"/>
  <c r="BK43" i="16" s="1"/>
  <c r="AG47" i="16"/>
  <c r="BC47" i="16" s="1"/>
  <c r="BG48" i="16"/>
  <c r="BM48" i="16" s="1"/>
  <c r="BF55" i="16"/>
  <c r="BL55" i="16" s="1"/>
  <c r="AG57" i="16"/>
  <c r="BC57" i="16" s="1"/>
  <c r="BJ58" i="16"/>
  <c r="BP58" i="16" s="1"/>
  <c r="BI58" i="16"/>
  <c r="BO58" i="16" s="1"/>
  <c r="BG58" i="16"/>
  <c r="BM58" i="16" s="1"/>
  <c r="BF68" i="16"/>
  <c r="BL68" i="16" s="1"/>
  <c r="BE68" i="16"/>
  <c r="BK68" i="16" s="1"/>
  <c r="BE70" i="16"/>
  <c r="BK70" i="16" s="1"/>
  <c r="AG74" i="16"/>
  <c r="BC74" i="16" s="1"/>
  <c r="BH75" i="16"/>
  <c r="BN75" i="16" s="1"/>
  <c r="BG75" i="16"/>
  <c r="BM75" i="16" s="1"/>
  <c r="BE75" i="16"/>
  <c r="BK75" i="16" s="1"/>
  <c r="AG79" i="16"/>
  <c r="BC79" i="16" s="1"/>
  <c r="BG80" i="16"/>
  <c r="BM80" i="16" s="1"/>
  <c r="BQ85" i="16"/>
  <c r="BF87" i="16"/>
  <c r="BL87" i="16" s="1"/>
  <c r="AG89" i="16"/>
  <c r="BC89" i="16" s="1"/>
  <c r="BJ90" i="16"/>
  <c r="BP90" i="16" s="1"/>
  <c r="BI90" i="16"/>
  <c r="BO90" i="16" s="1"/>
  <c r="BG90" i="16"/>
  <c r="BM90" i="16" s="1"/>
  <c r="BF100" i="16"/>
  <c r="BL100" i="16" s="1"/>
  <c r="BE100" i="16"/>
  <c r="BK100" i="16" s="1"/>
  <c r="BE102" i="16"/>
  <c r="BK102" i="16" s="1"/>
  <c r="AG106" i="16"/>
  <c r="BC106" i="16" s="1"/>
  <c r="BH107" i="16"/>
  <c r="BN107" i="16" s="1"/>
  <c r="BG107" i="16"/>
  <c r="BM107" i="16" s="1"/>
  <c r="BE107" i="16"/>
  <c r="BK107" i="16" s="1"/>
  <c r="AG111" i="16"/>
  <c r="BC111" i="16" s="1"/>
  <c r="BG112" i="16"/>
  <c r="BM112" i="16" s="1"/>
  <c r="BQ121" i="16"/>
  <c r="AG125" i="16"/>
  <c r="BC125" i="16" s="1"/>
  <c r="AG130" i="16"/>
  <c r="BC130" i="16" s="1"/>
  <c r="BG137" i="16"/>
  <c r="BM137" i="16" s="1"/>
  <c r="BE137" i="16"/>
  <c r="BK137" i="16" s="1"/>
  <c r="BI137" i="16"/>
  <c r="BO137" i="16" s="1"/>
  <c r="BH137" i="16"/>
  <c r="BN137" i="16" s="1"/>
  <c r="BF137" i="16"/>
  <c r="BL137" i="16" s="1"/>
  <c r="BI184" i="16"/>
  <c r="BO184" i="16" s="1"/>
  <c r="BG184" i="16"/>
  <c r="BM184" i="16" s="1"/>
  <c r="BJ184" i="16"/>
  <c r="BP184" i="16" s="1"/>
  <c r="BH184" i="16"/>
  <c r="BN184" i="16" s="1"/>
  <c r="BF184" i="16"/>
  <c r="BL184" i="16" s="1"/>
  <c r="BE184" i="16"/>
  <c r="BK184" i="16" s="1"/>
  <c r="BJ14" i="16"/>
  <c r="BP14" i="16" s="1"/>
  <c r="BI14" i="16"/>
  <c r="BO14" i="16" s="1"/>
  <c r="BG14" i="16"/>
  <c r="BM14" i="16" s="1"/>
  <c r="BH16" i="16"/>
  <c r="BN16" i="16" s="1"/>
  <c r="BI23" i="16"/>
  <c r="BO23" i="16" s="1"/>
  <c r="BH95" i="16"/>
  <c r="BN95" i="16" s="1"/>
  <c r="BG95" i="16"/>
  <c r="BM95" i="16" s="1"/>
  <c r="BE95" i="16"/>
  <c r="BK95" i="16" s="1"/>
  <c r="AY9" i="16"/>
  <c r="BF11" i="16"/>
  <c r="BL11" i="16" s="1"/>
  <c r="BI12" i="16"/>
  <c r="BO12" i="16" s="1"/>
  <c r="BE14" i="16"/>
  <c r="BK14" i="16" s="1"/>
  <c r="BI16" i="16"/>
  <c r="BO16" i="16" s="1"/>
  <c r="AG18" i="16"/>
  <c r="BC18" i="16" s="1"/>
  <c r="BH19" i="16"/>
  <c r="BN19" i="16" s="1"/>
  <c r="BG19" i="16"/>
  <c r="BM19" i="16" s="1"/>
  <c r="BE19" i="16"/>
  <c r="BK19" i="16" s="1"/>
  <c r="AG23" i="16"/>
  <c r="BC23" i="16" s="1"/>
  <c r="BJ23" i="16"/>
  <c r="BP23" i="16" s="1"/>
  <c r="BF26" i="16"/>
  <c r="BL26" i="16" s="1"/>
  <c r="BF31" i="16"/>
  <c r="BL31" i="16" s="1"/>
  <c r="AG33" i="16"/>
  <c r="BC33" i="16" s="1"/>
  <c r="BJ34" i="16"/>
  <c r="BP34" i="16" s="1"/>
  <c r="BI34" i="16"/>
  <c r="BO34" i="16" s="1"/>
  <c r="BG34" i="16"/>
  <c r="BM34" i="16" s="1"/>
  <c r="BH36" i="16"/>
  <c r="BN36" i="16" s="1"/>
  <c r="BH38" i="16"/>
  <c r="BN38" i="16" s="1"/>
  <c r="BI43" i="16"/>
  <c r="BO43" i="16" s="1"/>
  <c r="BF44" i="16"/>
  <c r="BL44" i="16" s="1"/>
  <c r="BE44" i="16"/>
  <c r="BK44" i="16" s="1"/>
  <c r="BE46" i="16"/>
  <c r="BK46" i="16" s="1"/>
  <c r="BI48" i="16"/>
  <c r="BO48" i="16" s="1"/>
  <c r="AG50" i="16"/>
  <c r="BC50" i="16" s="1"/>
  <c r="BH51" i="16"/>
  <c r="BN51" i="16" s="1"/>
  <c r="BG51" i="16"/>
  <c r="BM51" i="16" s="1"/>
  <c r="BE51" i="16"/>
  <c r="BK51" i="16" s="1"/>
  <c r="AG55" i="16"/>
  <c r="BC55" i="16" s="1"/>
  <c r="BG56" i="16"/>
  <c r="BM56" i="16" s="1"/>
  <c r="BF58" i="16"/>
  <c r="BL58" i="16" s="1"/>
  <c r="BQ58" i="16" s="1"/>
  <c r="BQ61" i="16"/>
  <c r="BF63" i="16"/>
  <c r="BL63" i="16" s="1"/>
  <c r="AG65" i="16"/>
  <c r="BC65" i="16" s="1"/>
  <c r="BJ66" i="16"/>
  <c r="BP66" i="16" s="1"/>
  <c r="BI66" i="16"/>
  <c r="BO66" i="16" s="1"/>
  <c r="BG66" i="16"/>
  <c r="BM66" i="16" s="1"/>
  <c r="BH68" i="16"/>
  <c r="BN68" i="16" s="1"/>
  <c r="BI75" i="16"/>
  <c r="BO75" i="16" s="1"/>
  <c r="BF76" i="16"/>
  <c r="BL76" i="16" s="1"/>
  <c r="BE76" i="16"/>
  <c r="BK76" i="16" s="1"/>
  <c r="BE78" i="16"/>
  <c r="BK78" i="16" s="1"/>
  <c r="BI80" i="16"/>
  <c r="BO80" i="16" s="1"/>
  <c r="AG82" i="16"/>
  <c r="BC82" i="16" s="1"/>
  <c r="BH83" i="16"/>
  <c r="BN83" i="16" s="1"/>
  <c r="BG83" i="16"/>
  <c r="BM83" i="16" s="1"/>
  <c r="BE83" i="16"/>
  <c r="BK83" i="16" s="1"/>
  <c r="AG87" i="16"/>
  <c r="BC87" i="16" s="1"/>
  <c r="BJ87" i="16"/>
  <c r="BP87" i="16" s="1"/>
  <c r="BF90" i="16"/>
  <c r="BL90" i="16" s="1"/>
  <c r="BF95" i="16"/>
  <c r="BL95" i="16" s="1"/>
  <c r="AG97" i="16"/>
  <c r="BC97" i="16" s="1"/>
  <c r="BJ98" i="16"/>
  <c r="BP98" i="16" s="1"/>
  <c r="BI98" i="16"/>
  <c r="BO98" i="16" s="1"/>
  <c r="BG98" i="16"/>
  <c r="BM98" i="16" s="1"/>
  <c r="BH100" i="16"/>
  <c r="BN100" i="16" s="1"/>
  <c r="BI107" i="16"/>
  <c r="BO107" i="16" s="1"/>
  <c r="BF108" i="16"/>
  <c r="BL108" i="16" s="1"/>
  <c r="BE108" i="16"/>
  <c r="BK108" i="16" s="1"/>
  <c r="BE110" i="16"/>
  <c r="BK110" i="16" s="1"/>
  <c r="BI112" i="16"/>
  <c r="BO112" i="16" s="1"/>
  <c r="AG114" i="16"/>
  <c r="BC114" i="16" s="1"/>
  <c r="BF115" i="16"/>
  <c r="BL115" i="16" s="1"/>
  <c r="BG116" i="16"/>
  <c r="BM116" i="16" s="1"/>
  <c r="AG119" i="16"/>
  <c r="BC119" i="16" s="1"/>
  <c r="BE122" i="16"/>
  <c r="BK122" i="16" s="1"/>
  <c r="BJ122" i="16"/>
  <c r="BP122" i="16" s="1"/>
  <c r="BI122" i="16"/>
  <c r="BO122" i="16" s="1"/>
  <c r="BG122" i="16"/>
  <c r="BM122" i="16" s="1"/>
  <c r="AG127" i="16"/>
  <c r="BC127" i="16" s="1"/>
  <c r="AG138" i="16"/>
  <c r="BC138" i="16" s="1"/>
  <c r="BG141" i="16"/>
  <c r="BM141" i="16" s="1"/>
  <c r="BF141" i="16"/>
  <c r="BL141" i="16" s="1"/>
  <c r="BJ141" i="16"/>
  <c r="BP141" i="16" s="1"/>
  <c r="BI141" i="16"/>
  <c r="BO141" i="16" s="1"/>
  <c r="BE141" i="16"/>
  <c r="BK141" i="16" s="1"/>
  <c r="BF24" i="16"/>
  <c r="BL24" i="16" s="1"/>
  <c r="BE24" i="16"/>
  <c r="BK24" i="16" s="1"/>
  <c r="BQ41" i="16"/>
  <c r="BF88" i="16"/>
  <c r="BL88" i="16" s="1"/>
  <c r="BE88" i="16"/>
  <c r="BK88" i="16" s="1"/>
  <c r="BF14" i="16"/>
  <c r="BL14" i="16" s="1"/>
  <c r="BF32" i="16"/>
  <c r="BL32" i="16" s="1"/>
  <c r="BE32" i="16"/>
  <c r="BK32" i="16" s="1"/>
  <c r="BJ48" i="16"/>
  <c r="BP48" i="16" s="1"/>
  <c r="AG75" i="16"/>
  <c r="BC75" i="16" s="1"/>
  <c r="AG85" i="16"/>
  <c r="BC85" i="16" s="1"/>
  <c r="BF96" i="16"/>
  <c r="BL96" i="16" s="1"/>
  <c r="BE96" i="16"/>
  <c r="BK96" i="16" s="1"/>
  <c r="AG102" i="16"/>
  <c r="BC102" i="16" s="1"/>
  <c r="BH103" i="16"/>
  <c r="BN103" i="16" s="1"/>
  <c r="BG103" i="16"/>
  <c r="BM103" i="16" s="1"/>
  <c r="BE103" i="16"/>
  <c r="BK103" i="16" s="1"/>
  <c r="AG107" i="16"/>
  <c r="BC107" i="16" s="1"/>
  <c r="BF110" i="16"/>
  <c r="BL110" i="16" s="1"/>
  <c r="BI115" i="16"/>
  <c r="BO115" i="16" s="1"/>
  <c r="BQ117" i="16"/>
  <c r="AG121" i="16"/>
  <c r="BC121" i="16" s="1"/>
  <c r="BH123" i="16"/>
  <c r="BN123" i="16" s="1"/>
  <c r="BG123" i="16"/>
  <c r="BM123" i="16" s="1"/>
  <c r="BE123" i="16"/>
  <c r="BK123" i="16" s="1"/>
  <c r="BI124" i="16"/>
  <c r="BO124" i="16" s="1"/>
  <c r="BF124" i="16"/>
  <c r="BL124" i="16" s="1"/>
  <c r="BE124" i="16"/>
  <c r="BK124" i="16" s="1"/>
  <c r="AG126" i="16"/>
  <c r="BC126" i="16" s="1"/>
  <c r="AG157" i="16"/>
  <c r="BC157" i="16" s="1"/>
  <c r="AG165" i="16"/>
  <c r="BC165" i="16" s="1"/>
  <c r="BH63" i="16"/>
  <c r="BN63" i="16" s="1"/>
  <c r="BG63" i="16"/>
  <c r="BM63" i="16" s="1"/>
  <c r="BE63" i="16"/>
  <c r="BK63" i="16" s="1"/>
  <c r="BI116" i="16"/>
  <c r="BO116" i="16" s="1"/>
  <c r="BF116" i="16"/>
  <c r="BL116" i="16" s="1"/>
  <c r="BE116" i="16"/>
  <c r="BK116" i="16" s="1"/>
  <c r="BJ16" i="16"/>
  <c r="BP16" i="16" s="1"/>
  <c r="BF46" i="16"/>
  <c r="BL46" i="16" s="1"/>
  <c r="AY4" i="16"/>
  <c r="BJ9" i="16"/>
  <c r="BP9" i="16" s="1"/>
  <c r="BH9" i="16"/>
  <c r="BN9" i="16" s="1"/>
  <c r="BH10" i="16"/>
  <c r="BN10" i="16" s="1"/>
  <c r="BF10" i="16"/>
  <c r="BL10" i="16" s="1"/>
  <c r="BE13" i="16"/>
  <c r="BK13" i="16" s="1"/>
  <c r="AG14" i="16"/>
  <c r="BC14" i="16" s="1"/>
  <c r="BH14" i="16"/>
  <c r="BN14" i="16" s="1"/>
  <c r="BI19" i="16"/>
  <c r="BO19" i="16" s="1"/>
  <c r="BF20" i="16"/>
  <c r="BL20" i="16" s="1"/>
  <c r="BE20" i="16"/>
  <c r="BK20" i="16" s="1"/>
  <c r="BI24" i="16"/>
  <c r="BO24" i="16" s="1"/>
  <c r="AG26" i="16"/>
  <c r="BC26" i="16" s="1"/>
  <c r="BH27" i="16"/>
  <c r="BN27" i="16" s="1"/>
  <c r="BG27" i="16"/>
  <c r="BM27" i="16" s="1"/>
  <c r="BE27" i="16"/>
  <c r="BK27" i="16" s="1"/>
  <c r="AG31" i="16"/>
  <c r="BC31" i="16" s="1"/>
  <c r="BJ31" i="16"/>
  <c r="BP31" i="16" s="1"/>
  <c r="BG32" i="16"/>
  <c r="BM32" i="16" s="1"/>
  <c r="BF34" i="16"/>
  <c r="BL34" i="16" s="1"/>
  <c r="BJ36" i="16"/>
  <c r="BP36" i="16" s="1"/>
  <c r="BQ37" i="16"/>
  <c r="AG41" i="16"/>
  <c r="BC41" i="16" s="1"/>
  <c r="BJ42" i="16"/>
  <c r="BP42" i="16" s="1"/>
  <c r="BI42" i="16"/>
  <c r="BO42" i="16" s="1"/>
  <c r="BG42" i="16"/>
  <c r="BM42" i="16" s="1"/>
  <c r="BH44" i="16"/>
  <c r="BN44" i="16" s="1"/>
  <c r="BI51" i="16"/>
  <c r="BO51" i="16" s="1"/>
  <c r="BF52" i="16"/>
  <c r="BL52" i="16" s="1"/>
  <c r="BE52" i="16"/>
  <c r="BK52" i="16" s="1"/>
  <c r="BI56" i="16"/>
  <c r="BO56" i="16" s="1"/>
  <c r="AG58" i="16"/>
  <c r="BC58" i="16" s="1"/>
  <c r="BH59" i="16"/>
  <c r="BN59" i="16" s="1"/>
  <c r="BG59" i="16"/>
  <c r="BM59" i="16" s="1"/>
  <c r="BE59" i="16"/>
  <c r="BK59" i="16" s="1"/>
  <c r="AG63" i="16"/>
  <c r="BC63" i="16" s="1"/>
  <c r="BJ63" i="16"/>
  <c r="BP63" i="16" s="1"/>
  <c r="BF66" i="16"/>
  <c r="BL66" i="16" s="1"/>
  <c r="BJ68" i="16"/>
  <c r="BP68" i="16" s="1"/>
  <c r="BQ69" i="16"/>
  <c r="AG73" i="16"/>
  <c r="BC73" i="16" s="1"/>
  <c r="BJ74" i="16"/>
  <c r="BP74" i="16" s="1"/>
  <c r="BI74" i="16"/>
  <c r="BO74" i="16" s="1"/>
  <c r="BG74" i="16"/>
  <c r="BM74" i="16" s="1"/>
  <c r="BH76" i="16"/>
  <c r="BN76" i="16" s="1"/>
  <c r="BH78" i="16"/>
  <c r="BN78" i="16" s="1"/>
  <c r="BI83" i="16"/>
  <c r="BO83" i="16" s="1"/>
  <c r="BF84" i="16"/>
  <c r="BL84" i="16" s="1"/>
  <c r="BE84" i="16"/>
  <c r="BK84" i="16" s="1"/>
  <c r="BI88" i="16"/>
  <c r="BO88" i="16" s="1"/>
  <c r="AG90" i="16"/>
  <c r="BC90" i="16" s="1"/>
  <c r="BH91" i="16"/>
  <c r="BN91" i="16" s="1"/>
  <c r="BG91" i="16"/>
  <c r="BM91" i="16" s="1"/>
  <c r="BE91" i="16"/>
  <c r="BK91" i="16" s="1"/>
  <c r="AG95" i="16"/>
  <c r="BC95" i="16" s="1"/>
  <c r="BJ95" i="16"/>
  <c r="BP95" i="16" s="1"/>
  <c r="BG96" i="16"/>
  <c r="BM96" i="16" s="1"/>
  <c r="BF98" i="16"/>
  <c r="BL98" i="16" s="1"/>
  <c r="BJ100" i="16"/>
  <c r="BP100" i="16" s="1"/>
  <c r="BQ101" i="16"/>
  <c r="BF103" i="16"/>
  <c r="BL103" i="16" s="1"/>
  <c r="AG105" i="16"/>
  <c r="BC105" i="16" s="1"/>
  <c r="BJ106" i="16"/>
  <c r="BP106" i="16" s="1"/>
  <c r="BI106" i="16"/>
  <c r="BO106" i="16" s="1"/>
  <c r="BG106" i="16"/>
  <c r="BM106" i="16" s="1"/>
  <c r="BH108" i="16"/>
  <c r="BN108" i="16" s="1"/>
  <c r="BJ116" i="16"/>
  <c r="BP116" i="16" s="1"/>
  <c r="BH122" i="16"/>
  <c r="BN122" i="16" s="1"/>
  <c r="BF123" i="16"/>
  <c r="BL123" i="16" s="1"/>
  <c r="BG124" i="16"/>
  <c r="BM124" i="16" s="1"/>
  <c r="BE135" i="16"/>
  <c r="BK135" i="16" s="1"/>
  <c r="BF135" i="16"/>
  <c r="BL135" i="16" s="1"/>
  <c r="BJ135" i="16"/>
  <c r="BP135" i="16" s="1"/>
  <c r="BH135" i="16"/>
  <c r="BN135" i="16" s="1"/>
  <c r="BI160" i="16"/>
  <c r="BO160" i="16" s="1"/>
  <c r="BJ160" i="16"/>
  <c r="BP160" i="16" s="1"/>
  <c r="BH160" i="16"/>
  <c r="BN160" i="16" s="1"/>
  <c r="BG160" i="16"/>
  <c r="BM160" i="16" s="1"/>
  <c r="BF160" i="16"/>
  <c r="BL160" i="16" s="1"/>
  <c r="BE160" i="16"/>
  <c r="BK160" i="16" s="1"/>
  <c r="AG199" i="16"/>
  <c r="BC199" i="16" s="1"/>
  <c r="BG11" i="16"/>
  <c r="BM11" i="16" s="1"/>
  <c r="BE11" i="16"/>
  <c r="BK11" i="16" s="1"/>
  <c r="BJ110" i="16"/>
  <c r="BP110" i="16" s="1"/>
  <c r="BI110" i="16"/>
  <c r="BO110" i="16" s="1"/>
  <c r="BG110" i="16"/>
  <c r="BM110" i="16" s="1"/>
  <c r="BH115" i="16"/>
  <c r="BN115" i="16" s="1"/>
  <c r="BG115" i="16"/>
  <c r="BM115" i="16" s="1"/>
  <c r="BE115" i="16"/>
  <c r="BK115" i="16" s="1"/>
  <c r="AG11" i="16"/>
  <c r="BC11" i="16" s="1"/>
  <c r="BH11" i="16"/>
  <c r="BN11" i="16" s="1"/>
  <c r="BJ12" i="16"/>
  <c r="BP12" i="16" s="1"/>
  <c r="BQ17" i="16"/>
  <c r="AG21" i="16"/>
  <c r="BC21" i="16" s="1"/>
  <c r="BJ22" i="16"/>
  <c r="BP22" i="16" s="1"/>
  <c r="BI22" i="16"/>
  <c r="BO22" i="16" s="1"/>
  <c r="BG22" i="16"/>
  <c r="BM22" i="16" s="1"/>
  <c r="BH24" i="16"/>
  <c r="BN24" i="16" s="1"/>
  <c r="AG38" i="16"/>
  <c r="BC38" i="16" s="1"/>
  <c r="BH39" i="16"/>
  <c r="BN39" i="16" s="1"/>
  <c r="BG39" i="16"/>
  <c r="BM39" i="16" s="1"/>
  <c r="BE39" i="16"/>
  <c r="BK39" i="16" s="1"/>
  <c r="AG43" i="16"/>
  <c r="BC43" i="16" s="1"/>
  <c r="BQ49" i="16"/>
  <c r="AG53" i="16"/>
  <c r="BC53" i="16" s="1"/>
  <c r="BJ54" i="16"/>
  <c r="BP54" i="16" s="1"/>
  <c r="BI54" i="16"/>
  <c r="BO54" i="16" s="1"/>
  <c r="BG54" i="16"/>
  <c r="BM54" i="16" s="1"/>
  <c r="BH56" i="16"/>
  <c r="BN56" i="16" s="1"/>
  <c r="BF64" i="16"/>
  <c r="BL64" i="16" s="1"/>
  <c r="BE64" i="16"/>
  <c r="BK64" i="16" s="1"/>
  <c r="AG70" i="16"/>
  <c r="BC70" i="16" s="1"/>
  <c r="BH71" i="16"/>
  <c r="BN71" i="16" s="1"/>
  <c r="BG71" i="16"/>
  <c r="BM71" i="16" s="1"/>
  <c r="BE71" i="16"/>
  <c r="BK71" i="16" s="1"/>
  <c r="BJ86" i="16"/>
  <c r="BP86" i="16" s="1"/>
  <c r="BI86" i="16"/>
  <c r="BO86" i="16" s="1"/>
  <c r="BG86" i="16"/>
  <c r="BM86" i="16" s="1"/>
  <c r="BH88" i="16"/>
  <c r="BN88" i="16" s="1"/>
  <c r="BI95" i="16"/>
  <c r="BO95" i="16" s="1"/>
  <c r="BE9" i="16"/>
  <c r="BK9" i="16" s="1"/>
  <c r="BQ9" i="16" s="1"/>
  <c r="BG10" i="16"/>
  <c r="BM10" i="16" s="1"/>
  <c r="BJ11" i="16"/>
  <c r="BP11" i="16" s="1"/>
  <c r="BF13" i="16"/>
  <c r="BL13" i="16" s="1"/>
  <c r="BH15" i="16"/>
  <c r="BN15" i="16" s="1"/>
  <c r="BG15" i="16"/>
  <c r="BM15" i="16" s="1"/>
  <c r="BE15" i="16"/>
  <c r="BK15" i="16" s="1"/>
  <c r="AG19" i="16"/>
  <c r="BC19" i="16" s="1"/>
  <c r="BJ19" i="16"/>
  <c r="BP19" i="16" s="1"/>
  <c r="BG20" i="16"/>
  <c r="BM20" i="16" s="1"/>
  <c r="BF22" i="16"/>
  <c r="BL22" i="16" s="1"/>
  <c r="BJ24" i="16"/>
  <c r="BP24" i="16" s="1"/>
  <c r="BQ25" i="16"/>
  <c r="BF27" i="16"/>
  <c r="BL27" i="16" s="1"/>
  <c r="AG29" i="16"/>
  <c r="BC29" i="16" s="1"/>
  <c r="BJ30" i="16"/>
  <c r="BP30" i="16" s="1"/>
  <c r="BI30" i="16"/>
  <c r="BO30" i="16" s="1"/>
  <c r="BG30" i="16"/>
  <c r="BM30" i="16" s="1"/>
  <c r="BQ30" i="16" s="1"/>
  <c r="BH32" i="16"/>
  <c r="BN32" i="16" s="1"/>
  <c r="BH34" i="16"/>
  <c r="BN34" i="16" s="1"/>
  <c r="BI39" i="16"/>
  <c r="BO39" i="16" s="1"/>
  <c r="BF40" i="16"/>
  <c r="BL40" i="16" s="1"/>
  <c r="BE40" i="16"/>
  <c r="BK40" i="16" s="1"/>
  <c r="BE42" i="16"/>
  <c r="BK42" i="16" s="1"/>
  <c r="BI44" i="16"/>
  <c r="BO44" i="16" s="1"/>
  <c r="AG46" i="16"/>
  <c r="BC46" i="16" s="1"/>
  <c r="BH47" i="16"/>
  <c r="BN47" i="16" s="1"/>
  <c r="BG47" i="16"/>
  <c r="BM47" i="16" s="1"/>
  <c r="BE47" i="16"/>
  <c r="BK47" i="16" s="1"/>
  <c r="AG51" i="16"/>
  <c r="BC51" i="16" s="1"/>
  <c r="BJ51" i="16"/>
  <c r="BP51" i="16" s="1"/>
  <c r="BG52" i="16"/>
  <c r="BM52" i="16" s="1"/>
  <c r="BF54" i="16"/>
  <c r="BL54" i="16" s="1"/>
  <c r="BF59" i="16"/>
  <c r="BL59" i="16" s="1"/>
  <c r="AG61" i="16"/>
  <c r="BC61" i="16" s="1"/>
  <c r="BJ62" i="16"/>
  <c r="BP62" i="16" s="1"/>
  <c r="BI62" i="16"/>
  <c r="BO62" i="16" s="1"/>
  <c r="BG62" i="16"/>
  <c r="BM62" i="16" s="1"/>
  <c r="BH64" i="16"/>
  <c r="BN64" i="16" s="1"/>
  <c r="BH66" i="16"/>
  <c r="BN66" i="16" s="1"/>
  <c r="BI71" i="16"/>
  <c r="BO71" i="16" s="1"/>
  <c r="BF72" i="16"/>
  <c r="BL72" i="16" s="1"/>
  <c r="BE72" i="16"/>
  <c r="BK72" i="16" s="1"/>
  <c r="BQ72" i="16" s="1"/>
  <c r="BE74" i="16"/>
  <c r="BK74" i="16" s="1"/>
  <c r="BI76" i="16"/>
  <c r="BO76" i="16" s="1"/>
  <c r="AG78" i="16"/>
  <c r="BC78" i="16" s="1"/>
  <c r="BH79" i="16"/>
  <c r="BN79" i="16" s="1"/>
  <c r="BG79" i="16"/>
  <c r="BM79" i="16" s="1"/>
  <c r="BE79" i="16"/>
  <c r="BK79" i="16" s="1"/>
  <c r="AG83" i="16"/>
  <c r="BC83" i="16" s="1"/>
  <c r="BJ83" i="16"/>
  <c r="BP83" i="16" s="1"/>
  <c r="BG84" i="16"/>
  <c r="BM84" i="16" s="1"/>
  <c r="BF86" i="16"/>
  <c r="BL86" i="16" s="1"/>
  <c r="BJ88" i="16"/>
  <c r="BP88" i="16" s="1"/>
  <c r="BF91" i="16"/>
  <c r="BL91" i="16" s="1"/>
  <c r="AG93" i="16"/>
  <c r="BC93" i="16" s="1"/>
  <c r="BJ94" i="16"/>
  <c r="BP94" i="16" s="1"/>
  <c r="BI94" i="16"/>
  <c r="BO94" i="16" s="1"/>
  <c r="BG94" i="16"/>
  <c r="BM94" i="16" s="1"/>
  <c r="BH96" i="16"/>
  <c r="BN96" i="16" s="1"/>
  <c r="BH98" i="16"/>
  <c r="BN98" i="16" s="1"/>
  <c r="BI103" i="16"/>
  <c r="BO103" i="16" s="1"/>
  <c r="BF104" i="16"/>
  <c r="BL104" i="16" s="1"/>
  <c r="BE104" i="16"/>
  <c r="BK104" i="16" s="1"/>
  <c r="BQ104" i="16" s="1"/>
  <c r="BE106" i="16"/>
  <c r="BK106" i="16" s="1"/>
  <c r="BI108" i="16"/>
  <c r="BO108" i="16" s="1"/>
  <c r="AG110" i="16"/>
  <c r="BC110" i="16" s="1"/>
  <c r="BH111" i="16"/>
  <c r="BN111" i="16" s="1"/>
  <c r="BG111" i="16"/>
  <c r="BM111" i="16" s="1"/>
  <c r="BE111" i="16"/>
  <c r="BK111" i="16" s="1"/>
  <c r="AG115" i="16"/>
  <c r="BC115" i="16" s="1"/>
  <c r="BE118" i="16"/>
  <c r="BK118" i="16" s="1"/>
  <c r="BJ118" i="16"/>
  <c r="BP118" i="16" s="1"/>
  <c r="BI118" i="16"/>
  <c r="BO118" i="16" s="1"/>
  <c r="BG118" i="16"/>
  <c r="BM118" i="16" s="1"/>
  <c r="BI123" i="16"/>
  <c r="BO123" i="16" s="1"/>
  <c r="BH124" i="16"/>
  <c r="BN124" i="16" s="1"/>
  <c r="BQ125" i="16"/>
  <c r="BI127" i="16"/>
  <c r="BO127" i="16" s="1"/>
  <c r="BH127" i="16"/>
  <c r="BN127" i="16" s="1"/>
  <c r="BG127" i="16"/>
  <c r="BM127" i="16" s="1"/>
  <c r="BE127" i="16"/>
  <c r="BK127" i="16" s="1"/>
  <c r="AG134" i="16"/>
  <c r="BC134" i="16" s="1"/>
  <c r="BG135" i="16"/>
  <c r="BM135" i="16" s="1"/>
  <c r="BE138" i="16"/>
  <c r="BK138" i="16" s="1"/>
  <c r="BF138" i="16"/>
  <c r="BL138" i="16" s="1"/>
  <c r="BJ138" i="16"/>
  <c r="BP138" i="16" s="1"/>
  <c r="BI138" i="16"/>
  <c r="BO138" i="16" s="1"/>
  <c r="BG138" i="16"/>
  <c r="BM138" i="16" s="1"/>
  <c r="AG161" i="16"/>
  <c r="BC161" i="16" s="1"/>
  <c r="BH31" i="16"/>
  <c r="BN31" i="16" s="1"/>
  <c r="BG31" i="16"/>
  <c r="BM31" i="16" s="1"/>
  <c r="BE31" i="16"/>
  <c r="BK31" i="16" s="1"/>
  <c r="BJ46" i="16"/>
  <c r="BP46" i="16" s="1"/>
  <c r="BI46" i="16"/>
  <c r="BO46" i="16" s="1"/>
  <c r="BG46" i="16"/>
  <c r="BM46" i="16" s="1"/>
  <c r="BF56" i="16"/>
  <c r="BL56" i="16" s="1"/>
  <c r="BE56" i="16"/>
  <c r="BK56" i="16" s="1"/>
  <c r="BQ56" i="16" s="1"/>
  <c r="BJ78" i="16"/>
  <c r="BP78" i="16" s="1"/>
  <c r="BI78" i="16"/>
  <c r="BO78" i="16" s="1"/>
  <c r="BG78" i="16"/>
  <c r="BM78" i="16" s="1"/>
  <c r="AD4" i="16"/>
  <c r="AG17" i="16"/>
  <c r="BC17" i="16" s="1"/>
  <c r="BJ18" i="16"/>
  <c r="BP18" i="16" s="1"/>
  <c r="BI18" i="16"/>
  <c r="BO18" i="16" s="1"/>
  <c r="BG18" i="16"/>
  <c r="BM18" i="16" s="1"/>
  <c r="BQ18" i="16" s="1"/>
  <c r="BF28" i="16"/>
  <c r="BL28" i="16" s="1"/>
  <c r="BE28" i="16"/>
  <c r="BK28" i="16" s="1"/>
  <c r="BI32" i="16"/>
  <c r="BO32" i="16" s="1"/>
  <c r="AG34" i="16"/>
  <c r="BC34" i="16" s="1"/>
  <c r="BH35" i="16"/>
  <c r="BN35" i="16" s="1"/>
  <c r="BG35" i="16"/>
  <c r="BM35" i="16" s="1"/>
  <c r="BE35" i="16"/>
  <c r="BK35" i="16" s="1"/>
  <c r="AG39" i="16"/>
  <c r="BC39" i="16" s="1"/>
  <c r="BJ39" i="16"/>
  <c r="BP39" i="16" s="1"/>
  <c r="BQ45" i="16"/>
  <c r="AG49" i="16"/>
  <c r="BC49" i="16" s="1"/>
  <c r="BJ50" i="16"/>
  <c r="BP50" i="16" s="1"/>
  <c r="BI50" i="16"/>
  <c r="BO50" i="16" s="1"/>
  <c r="BG50" i="16"/>
  <c r="BM50" i="16" s="1"/>
  <c r="BH54" i="16"/>
  <c r="BN54" i="16" s="1"/>
  <c r="BF60" i="16"/>
  <c r="BL60" i="16" s="1"/>
  <c r="BE60" i="16"/>
  <c r="BK60" i="16" s="1"/>
  <c r="BI64" i="16"/>
  <c r="BO64" i="16" s="1"/>
  <c r="AG66" i="16"/>
  <c r="BC66" i="16" s="1"/>
  <c r="BH67" i="16"/>
  <c r="BN67" i="16" s="1"/>
  <c r="BG67" i="16"/>
  <c r="BM67" i="16" s="1"/>
  <c r="BE67" i="16"/>
  <c r="BK67" i="16" s="1"/>
  <c r="AG71" i="16"/>
  <c r="BC71" i="16" s="1"/>
  <c r="BJ71" i="16"/>
  <c r="BP71" i="16" s="1"/>
  <c r="BQ77" i="16"/>
  <c r="AG81" i="16"/>
  <c r="BC81" i="16" s="1"/>
  <c r="BJ82" i="16"/>
  <c r="BP82" i="16" s="1"/>
  <c r="BI82" i="16"/>
  <c r="BO82" i="16" s="1"/>
  <c r="BG82" i="16"/>
  <c r="BM82" i="16" s="1"/>
  <c r="BH86" i="16"/>
  <c r="BN86" i="16" s="1"/>
  <c r="BF92" i="16"/>
  <c r="BL92" i="16" s="1"/>
  <c r="BE92" i="16"/>
  <c r="BK92" i="16" s="1"/>
  <c r="BQ92" i="16" s="1"/>
  <c r="BI96" i="16"/>
  <c r="BO96" i="16" s="1"/>
  <c r="AG98" i="16"/>
  <c r="BC98" i="16" s="1"/>
  <c r="BH99" i="16"/>
  <c r="BN99" i="16" s="1"/>
  <c r="BG99" i="16"/>
  <c r="BM99" i="16" s="1"/>
  <c r="BE99" i="16"/>
  <c r="BK99" i="16" s="1"/>
  <c r="AG103" i="16"/>
  <c r="BC103" i="16" s="1"/>
  <c r="BJ103" i="16"/>
  <c r="BP103" i="16" s="1"/>
  <c r="BQ109" i="16"/>
  <c r="AG113" i="16"/>
  <c r="BC113" i="16" s="1"/>
  <c r="BJ114" i="16"/>
  <c r="BP114" i="16" s="1"/>
  <c r="BI114" i="16"/>
  <c r="BO114" i="16" s="1"/>
  <c r="BG114" i="16"/>
  <c r="BM114" i="16" s="1"/>
  <c r="AG117" i="16"/>
  <c r="BC117" i="16" s="1"/>
  <c r="BH119" i="16"/>
  <c r="BN119" i="16" s="1"/>
  <c r="BG119" i="16"/>
  <c r="BM119" i="16" s="1"/>
  <c r="BE119" i="16"/>
  <c r="BK119" i="16" s="1"/>
  <c r="BQ119" i="16" s="1"/>
  <c r="BI120" i="16"/>
  <c r="BO120" i="16" s="1"/>
  <c r="BF120" i="16"/>
  <c r="BL120" i="16" s="1"/>
  <c r="BE120" i="16"/>
  <c r="BK120" i="16" s="1"/>
  <c r="AG122" i="16"/>
  <c r="BC122" i="16" s="1"/>
  <c r="BJ123" i="16"/>
  <c r="BP123" i="16" s="1"/>
  <c r="BJ124" i="16"/>
  <c r="BP124" i="16" s="1"/>
  <c r="BE126" i="16"/>
  <c r="BK126" i="16" s="1"/>
  <c r="BJ126" i="16"/>
  <c r="BP126" i="16" s="1"/>
  <c r="BI126" i="16"/>
  <c r="BO126" i="16" s="1"/>
  <c r="BG126" i="16"/>
  <c r="BM126" i="16" s="1"/>
  <c r="BI135" i="16"/>
  <c r="BO135" i="16" s="1"/>
  <c r="BE143" i="16"/>
  <c r="BK143" i="16" s="1"/>
  <c r="BI143" i="16"/>
  <c r="BO143" i="16" s="1"/>
  <c r="BJ143" i="16"/>
  <c r="BP143" i="16" s="1"/>
  <c r="BH143" i="16"/>
  <c r="BN143" i="16" s="1"/>
  <c r="BG143" i="16"/>
  <c r="BM143" i="16" s="1"/>
  <c r="BF143" i="16"/>
  <c r="BL143" i="16" s="1"/>
  <c r="BQ10" i="16"/>
  <c r="BJ38" i="16"/>
  <c r="BP38" i="16" s="1"/>
  <c r="BI38" i="16"/>
  <c r="BO38" i="16" s="1"/>
  <c r="BG38" i="16"/>
  <c r="BM38" i="16" s="1"/>
  <c r="BH55" i="16"/>
  <c r="BN55" i="16" s="1"/>
  <c r="BG55" i="16"/>
  <c r="BM55" i="16" s="1"/>
  <c r="BE55" i="16"/>
  <c r="BK55" i="16" s="1"/>
  <c r="BJ70" i="16"/>
  <c r="BP70" i="16" s="1"/>
  <c r="BI70" i="16"/>
  <c r="BO70" i="16" s="1"/>
  <c r="BG70" i="16"/>
  <c r="BM70" i="16" s="1"/>
  <c r="BF80" i="16"/>
  <c r="BL80" i="16" s="1"/>
  <c r="BE80" i="16"/>
  <c r="BK80" i="16" s="1"/>
  <c r="BJ102" i="16"/>
  <c r="BP102" i="16" s="1"/>
  <c r="BI102" i="16"/>
  <c r="BO102" i="16" s="1"/>
  <c r="BG102" i="16"/>
  <c r="BM102" i="16" s="1"/>
  <c r="BF112" i="16"/>
  <c r="BL112" i="16" s="1"/>
  <c r="BE112" i="16"/>
  <c r="BK112" i="16" s="1"/>
  <c r="AG123" i="16"/>
  <c r="BC123" i="16" s="1"/>
  <c r="AG131" i="16"/>
  <c r="BC131" i="16" s="1"/>
  <c r="AG139" i="16"/>
  <c r="BC139" i="16" s="1"/>
  <c r="AG140" i="16"/>
  <c r="BC140" i="16" s="1"/>
  <c r="AG144" i="16"/>
  <c r="BC144" i="16" s="1"/>
  <c r="AG153" i="16"/>
  <c r="BC153" i="16" s="1"/>
  <c r="BF129" i="16"/>
  <c r="BL129" i="16" s="1"/>
  <c r="BI130" i="16"/>
  <c r="BO130" i="16" s="1"/>
  <c r="BI139" i="16"/>
  <c r="BO139" i="16" s="1"/>
  <c r="BQ139" i="16" s="1"/>
  <c r="BG148" i="16"/>
  <c r="BM148" i="16" s="1"/>
  <c r="BG151" i="16"/>
  <c r="BM151" i="16" s="1"/>
  <c r="BE151" i="16"/>
  <c r="BK151" i="16" s="1"/>
  <c r="BF153" i="16"/>
  <c r="BL153" i="16" s="1"/>
  <c r="BF155" i="16"/>
  <c r="BL155" i="16" s="1"/>
  <c r="BE166" i="16"/>
  <c r="BK166" i="16" s="1"/>
  <c r="BH166" i="16"/>
  <c r="BN166" i="16" s="1"/>
  <c r="BF168" i="16"/>
  <c r="BL168" i="16" s="1"/>
  <c r="BF170" i="16"/>
  <c r="BL170" i="16" s="1"/>
  <c r="BI176" i="16"/>
  <c r="BO176" i="16" s="1"/>
  <c r="BE176" i="16"/>
  <c r="BK176" i="16" s="1"/>
  <c r="BF179" i="16"/>
  <c r="BL179" i="16" s="1"/>
  <c r="BJ179" i="16"/>
  <c r="BP179" i="16" s="1"/>
  <c r="BI179" i="16"/>
  <c r="BO179" i="16" s="1"/>
  <c r="BI191" i="16"/>
  <c r="BO191" i="16" s="1"/>
  <c r="BG191" i="16"/>
  <c r="BM191" i="16" s="1"/>
  <c r="BF191" i="16"/>
  <c r="BL191" i="16" s="1"/>
  <c r="BI192" i="16"/>
  <c r="BO192" i="16" s="1"/>
  <c r="BJ192" i="16"/>
  <c r="BP192" i="16" s="1"/>
  <c r="BE192" i="16"/>
  <c r="BK192" i="16" s="1"/>
  <c r="BH192" i="16"/>
  <c r="BN192" i="16" s="1"/>
  <c r="BE193" i="16"/>
  <c r="BK193" i="16" s="1"/>
  <c r="BE201" i="16"/>
  <c r="BK201" i="16" s="1"/>
  <c r="BE202" i="16"/>
  <c r="BK202" i="16" s="1"/>
  <c r="BF202" i="16"/>
  <c r="BL202" i="16" s="1"/>
  <c r="BJ202" i="16"/>
  <c r="BP202" i="16" s="1"/>
  <c r="BI202" i="16"/>
  <c r="BO202" i="16" s="1"/>
  <c r="BF128" i="16"/>
  <c r="BL128" i="16" s="1"/>
  <c r="BQ128" i="16" s="1"/>
  <c r="BI129" i="16"/>
  <c r="BO129" i="16" s="1"/>
  <c r="BI140" i="16"/>
  <c r="BO140" i="16" s="1"/>
  <c r="BF140" i="16"/>
  <c r="BL140" i="16" s="1"/>
  <c r="BF147" i="16"/>
  <c r="BL147" i="16" s="1"/>
  <c r="BJ147" i="16"/>
  <c r="BP147" i="16" s="1"/>
  <c r="BG149" i="16"/>
  <c r="BM149" i="16" s="1"/>
  <c r="BF149" i="16"/>
  <c r="BL149" i="16" s="1"/>
  <c r="BH149" i="16"/>
  <c r="BN149" i="16" s="1"/>
  <c r="BH151" i="16"/>
  <c r="BN151" i="16" s="1"/>
  <c r="BI156" i="16"/>
  <c r="BO156" i="16" s="1"/>
  <c r="BH156" i="16"/>
  <c r="BN156" i="16" s="1"/>
  <c r="BE158" i="16"/>
  <c r="BK158" i="16" s="1"/>
  <c r="BI158" i="16"/>
  <c r="BO158" i="16" s="1"/>
  <c r="BF158" i="16"/>
  <c r="BL158" i="16" s="1"/>
  <c r="BE162" i="16"/>
  <c r="BK162" i="16" s="1"/>
  <c r="BJ162" i="16"/>
  <c r="BP162" i="16" s="1"/>
  <c r="BF162" i="16"/>
  <c r="BL162" i="16" s="1"/>
  <c r="BF164" i="16"/>
  <c r="BL164" i="16" s="1"/>
  <c r="BG166" i="16"/>
  <c r="BM166" i="16" s="1"/>
  <c r="BH168" i="16"/>
  <c r="BN168" i="16" s="1"/>
  <c r="BG169" i="16"/>
  <c r="BM169" i="16" s="1"/>
  <c r="BH169" i="16"/>
  <c r="BN169" i="16" s="1"/>
  <c r="BH170" i="16"/>
  <c r="BN170" i="16" s="1"/>
  <c r="BG176" i="16"/>
  <c r="BM176" i="16" s="1"/>
  <c r="BG179" i="16"/>
  <c r="BM179" i="16" s="1"/>
  <c r="BG185" i="16"/>
  <c r="BM185" i="16" s="1"/>
  <c r="BH185" i="16"/>
  <c r="BN185" i="16" s="1"/>
  <c r="BQ185" i="16" s="1"/>
  <c r="BH191" i="16"/>
  <c r="BN191" i="16" s="1"/>
  <c r="BG192" i="16"/>
  <c r="BM192" i="16" s="1"/>
  <c r="BG202" i="16"/>
  <c r="BM202" i="16" s="1"/>
  <c r="BJ129" i="16"/>
  <c r="BP129" i="16" s="1"/>
  <c r="BI136" i="16"/>
  <c r="BO136" i="16" s="1"/>
  <c r="BE136" i="16"/>
  <c r="BK136" i="16" s="1"/>
  <c r="BI151" i="16"/>
  <c r="BO151" i="16" s="1"/>
  <c r="BI152" i="16"/>
  <c r="BO152" i="16" s="1"/>
  <c r="BG152" i="16"/>
  <c r="BM152" i="16" s="1"/>
  <c r="BJ152" i="16"/>
  <c r="BP152" i="16" s="1"/>
  <c r="BG164" i="16"/>
  <c r="BM164" i="16" s="1"/>
  <c r="BI166" i="16"/>
  <c r="BO166" i="16" s="1"/>
  <c r="BH176" i="16"/>
  <c r="BN176" i="16" s="1"/>
  <c r="BH179" i="16"/>
  <c r="BN179" i="16" s="1"/>
  <c r="BI180" i="16"/>
  <c r="BO180" i="16" s="1"/>
  <c r="BF180" i="16"/>
  <c r="BL180" i="16" s="1"/>
  <c r="BJ191" i="16"/>
  <c r="BP191" i="16" s="1"/>
  <c r="BI196" i="16"/>
  <c r="BO196" i="16" s="1"/>
  <c r="BF196" i="16"/>
  <c r="BL196" i="16" s="1"/>
  <c r="BJ196" i="16"/>
  <c r="BP196" i="16" s="1"/>
  <c r="BH202" i="16"/>
  <c r="BN202" i="16" s="1"/>
  <c r="BJ163" i="16"/>
  <c r="BP163" i="16" s="1"/>
  <c r="BH163" i="16"/>
  <c r="BN163" i="16" s="1"/>
  <c r="BQ163" i="16" s="1"/>
  <c r="BH164" i="16"/>
  <c r="BN164" i="16" s="1"/>
  <c r="BG165" i="16"/>
  <c r="BM165" i="16" s="1"/>
  <c r="BE165" i="16"/>
  <c r="BK165" i="16" s="1"/>
  <c r="BJ166" i="16"/>
  <c r="BP166" i="16" s="1"/>
  <c r="BJ176" i="16"/>
  <c r="BP176" i="16" s="1"/>
  <c r="BG199" i="16"/>
  <c r="BM199" i="16" s="1"/>
  <c r="BJ199" i="16"/>
  <c r="BP199" i="16" s="1"/>
  <c r="BG213" i="16"/>
  <c r="BM213" i="16" s="1"/>
  <c r="BF213" i="16"/>
  <c r="BL213" i="16" s="1"/>
  <c r="BE213" i="16"/>
  <c r="BK213" i="16" s="1"/>
  <c r="BJ213" i="16"/>
  <c r="BP213" i="16" s="1"/>
  <c r="BI213" i="16"/>
  <c r="BO213" i="16" s="1"/>
  <c r="BH213" i="16"/>
  <c r="BN213" i="16" s="1"/>
  <c r="BI144" i="16"/>
  <c r="BO144" i="16" s="1"/>
  <c r="BE144" i="16"/>
  <c r="BK144" i="16" s="1"/>
  <c r="BE150" i="16"/>
  <c r="BK150" i="16" s="1"/>
  <c r="BG150" i="16"/>
  <c r="BM150" i="16" s="1"/>
  <c r="BG157" i="16"/>
  <c r="BM157" i="16" s="1"/>
  <c r="BI157" i="16"/>
  <c r="BO157" i="16" s="1"/>
  <c r="BI159" i="16"/>
  <c r="BO159" i="16" s="1"/>
  <c r="BG159" i="16"/>
  <c r="BM159" i="16" s="1"/>
  <c r="BG161" i="16"/>
  <c r="BM161" i="16" s="1"/>
  <c r="BJ161" i="16"/>
  <c r="BP161" i="16" s="1"/>
  <c r="BG189" i="16"/>
  <c r="BM189" i="16" s="1"/>
  <c r="BI189" i="16"/>
  <c r="BO189" i="16" s="1"/>
  <c r="BH189" i="16"/>
  <c r="BN189" i="16" s="1"/>
  <c r="BE198" i="16"/>
  <c r="BK198" i="16" s="1"/>
  <c r="BH198" i="16"/>
  <c r="BN198" i="16" s="1"/>
  <c r="BG198" i="16"/>
  <c r="BM198" i="16" s="1"/>
  <c r="BG130" i="16"/>
  <c r="BM130" i="16" s="1"/>
  <c r="BF144" i="16"/>
  <c r="BL144" i="16" s="1"/>
  <c r="BE146" i="16"/>
  <c r="BK146" i="16" s="1"/>
  <c r="BF146" i="16"/>
  <c r="BL146" i="16" s="1"/>
  <c r="BH146" i="16"/>
  <c r="BN146" i="16" s="1"/>
  <c r="BI148" i="16"/>
  <c r="BO148" i="16" s="1"/>
  <c r="BF148" i="16"/>
  <c r="BL148" i="16" s="1"/>
  <c r="BF150" i="16"/>
  <c r="BL150" i="16" s="1"/>
  <c r="BG153" i="16"/>
  <c r="BM153" i="16" s="1"/>
  <c r="BH153" i="16"/>
  <c r="BN153" i="16" s="1"/>
  <c r="BH155" i="16"/>
  <c r="BN155" i="16" s="1"/>
  <c r="BG155" i="16"/>
  <c r="BM155" i="16" s="1"/>
  <c r="BE157" i="16"/>
  <c r="BK157" i="16" s="1"/>
  <c r="BE159" i="16"/>
  <c r="BK159" i="16" s="1"/>
  <c r="BQ159" i="16" s="1"/>
  <c r="BE161" i="16"/>
  <c r="BK161" i="16" s="1"/>
  <c r="BE175" i="16"/>
  <c r="BK175" i="16" s="1"/>
  <c r="BI175" i="16"/>
  <c r="BO175" i="16" s="1"/>
  <c r="BH175" i="16"/>
  <c r="BN175" i="16" s="1"/>
  <c r="BE178" i="16"/>
  <c r="BK178" i="16" s="1"/>
  <c r="BF178" i="16"/>
  <c r="BL178" i="16" s="1"/>
  <c r="BH178" i="16"/>
  <c r="BN178" i="16" s="1"/>
  <c r="BG178" i="16"/>
  <c r="BM178" i="16" s="1"/>
  <c r="BG181" i="16"/>
  <c r="BM181" i="16" s="1"/>
  <c r="BF181" i="16"/>
  <c r="BL181" i="16" s="1"/>
  <c r="BH181" i="16"/>
  <c r="BN181" i="16" s="1"/>
  <c r="BE181" i="16"/>
  <c r="BK181" i="16" s="1"/>
  <c r="BE182" i="16"/>
  <c r="BK182" i="16" s="1"/>
  <c r="BG182" i="16"/>
  <c r="BM182" i="16" s="1"/>
  <c r="BJ182" i="16"/>
  <c r="BP182" i="16" s="1"/>
  <c r="BH187" i="16"/>
  <c r="BN187" i="16" s="1"/>
  <c r="BG187" i="16"/>
  <c r="BM187" i="16" s="1"/>
  <c r="BF187" i="16"/>
  <c r="BL187" i="16" s="1"/>
  <c r="BE189" i="16"/>
  <c r="BK189" i="16" s="1"/>
  <c r="BF198" i="16"/>
  <c r="BL198" i="16" s="1"/>
  <c r="BI168" i="16"/>
  <c r="BO168" i="16" s="1"/>
  <c r="BE168" i="16"/>
  <c r="BK168" i="16" s="1"/>
  <c r="BE170" i="16"/>
  <c r="BK170" i="16" s="1"/>
  <c r="BJ170" i="16"/>
  <c r="BP170" i="16" s="1"/>
  <c r="BI188" i="16"/>
  <c r="BO188" i="16" s="1"/>
  <c r="BH188" i="16"/>
  <c r="BN188" i="16" s="1"/>
  <c r="BE188" i="16"/>
  <c r="BK188" i="16" s="1"/>
  <c r="BJ188" i="16"/>
  <c r="BP188" i="16" s="1"/>
  <c r="BG193" i="16"/>
  <c r="BM193" i="16" s="1"/>
  <c r="BJ193" i="16"/>
  <c r="BP193" i="16" s="1"/>
  <c r="BH193" i="16"/>
  <c r="BN193" i="16" s="1"/>
  <c r="BG201" i="16"/>
  <c r="BM201" i="16" s="1"/>
  <c r="BH201" i="16"/>
  <c r="BN201" i="16" s="1"/>
  <c r="BF201" i="16"/>
  <c r="BL201" i="16" s="1"/>
  <c r="BI228" i="16"/>
  <c r="BO228" i="16" s="1"/>
  <c r="BG228" i="16"/>
  <c r="BM228" i="16" s="1"/>
  <c r="BF228" i="16"/>
  <c r="BL228" i="16" s="1"/>
  <c r="BJ228" i="16"/>
  <c r="BP228" i="16" s="1"/>
  <c r="BH228" i="16"/>
  <c r="BN228" i="16" s="1"/>
  <c r="BE228" i="16"/>
  <c r="BK228" i="16" s="1"/>
  <c r="BE214" i="16"/>
  <c r="BK214" i="16" s="1"/>
  <c r="BG214" i="16"/>
  <c r="BM214" i="16" s="1"/>
  <c r="BF214" i="16"/>
  <c r="BL214" i="16" s="1"/>
  <c r="BI224" i="16"/>
  <c r="BO224" i="16" s="1"/>
  <c r="BF224" i="16"/>
  <c r="BL224" i="16" s="1"/>
  <c r="BE224" i="16"/>
  <c r="BK224" i="16" s="1"/>
  <c r="BJ224" i="16"/>
  <c r="BP224" i="16" s="1"/>
  <c r="BH224" i="16"/>
  <c r="BN224" i="16" s="1"/>
  <c r="BE230" i="16"/>
  <c r="BK230" i="16" s="1"/>
  <c r="BH230" i="16"/>
  <c r="BN230" i="16" s="1"/>
  <c r="BG230" i="16"/>
  <c r="BM230" i="16" s="1"/>
  <c r="BJ230" i="16"/>
  <c r="BP230" i="16" s="1"/>
  <c r="BE190" i="16"/>
  <c r="BK190" i="16" s="1"/>
  <c r="BI190" i="16"/>
  <c r="BO190" i="16" s="1"/>
  <c r="BE194" i="16"/>
  <c r="BK194" i="16" s="1"/>
  <c r="BJ194" i="16"/>
  <c r="BP194" i="16" s="1"/>
  <c r="BG195" i="16"/>
  <c r="BM195" i="16" s="1"/>
  <c r="BH207" i="16"/>
  <c r="BN207" i="16" s="1"/>
  <c r="BI209" i="16"/>
  <c r="BO209" i="16" s="1"/>
  <c r="BH214" i="16"/>
  <c r="BN214" i="16" s="1"/>
  <c r="BF223" i="16"/>
  <c r="BL223" i="16" s="1"/>
  <c r="BE223" i="16"/>
  <c r="BK223" i="16" s="1"/>
  <c r="BJ223" i="16"/>
  <c r="BP223" i="16" s="1"/>
  <c r="BI223" i="16"/>
  <c r="BO223" i="16" s="1"/>
  <c r="BH223" i="16"/>
  <c r="BN223" i="16" s="1"/>
  <c r="BG224" i="16"/>
  <c r="BM224" i="16" s="1"/>
  <c r="BF230" i="16"/>
  <c r="BL230" i="16" s="1"/>
  <c r="BG145" i="16"/>
  <c r="BM145" i="16" s="1"/>
  <c r="BE145" i="16"/>
  <c r="BK145" i="16" s="1"/>
  <c r="BE154" i="16"/>
  <c r="BK154" i="16" s="1"/>
  <c r="BH154" i="16"/>
  <c r="BN154" i="16" s="1"/>
  <c r="BG177" i="16"/>
  <c r="BM177" i="16" s="1"/>
  <c r="BE177" i="16"/>
  <c r="BK177" i="16" s="1"/>
  <c r="BE183" i="16"/>
  <c r="BK183" i="16" s="1"/>
  <c r="BE186" i="16"/>
  <c r="BK186" i="16" s="1"/>
  <c r="BH186" i="16"/>
  <c r="BN186" i="16" s="1"/>
  <c r="BF190" i="16"/>
  <c r="BL190" i="16" s="1"/>
  <c r="BF194" i="16"/>
  <c r="BL194" i="16" s="1"/>
  <c r="BH195" i="16"/>
  <c r="BN195" i="16" s="1"/>
  <c r="BE197" i="16"/>
  <c r="BK197" i="16" s="1"/>
  <c r="BE200" i="16"/>
  <c r="BK200" i="16" s="1"/>
  <c r="BI208" i="16"/>
  <c r="BO208" i="16" s="1"/>
  <c r="BE208" i="16"/>
  <c r="BK208" i="16" s="1"/>
  <c r="BE210" i="16"/>
  <c r="BK210" i="16" s="1"/>
  <c r="BF210" i="16"/>
  <c r="BL210" i="16" s="1"/>
  <c r="BI214" i="16"/>
  <c r="BO214" i="16" s="1"/>
  <c r="BG227" i="16"/>
  <c r="BM227" i="16" s="1"/>
  <c r="BF227" i="16"/>
  <c r="BL227" i="16" s="1"/>
  <c r="BJ227" i="16"/>
  <c r="BP227" i="16" s="1"/>
  <c r="BI227" i="16"/>
  <c r="BO227" i="16" s="1"/>
  <c r="BI230" i="16"/>
  <c r="BO230" i="16" s="1"/>
  <c r="BQ237" i="16"/>
  <c r="BJ214" i="16"/>
  <c r="BP214" i="16" s="1"/>
  <c r="BG229" i="16"/>
  <c r="BM229" i="16" s="1"/>
  <c r="BH229" i="16"/>
  <c r="BN229" i="16" s="1"/>
  <c r="BF229" i="16"/>
  <c r="BL229" i="16" s="1"/>
  <c r="BJ229" i="16"/>
  <c r="BP229" i="16" s="1"/>
  <c r="BF211" i="16"/>
  <c r="BL211" i="16" s="1"/>
  <c r="BE211" i="16"/>
  <c r="BK211" i="16" s="1"/>
  <c r="BE226" i="16"/>
  <c r="BK226" i="16" s="1"/>
  <c r="BG226" i="16"/>
  <c r="BM226" i="16" s="1"/>
  <c r="BF226" i="16"/>
  <c r="BL226" i="16" s="1"/>
  <c r="BJ226" i="16"/>
  <c r="BP226" i="16" s="1"/>
  <c r="BI226" i="16"/>
  <c r="BO226" i="16" s="1"/>
  <c r="BE229" i="16"/>
  <c r="BK229" i="16" s="1"/>
  <c r="BE219" i="16"/>
  <c r="BK219" i="16" s="1"/>
  <c r="BH219" i="16"/>
  <c r="BN219" i="16" s="1"/>
  <c r="BG219" i="16"/>
  <c r="BM219" i="16" s="1"/>
  <c r="BH246" i="16"/>
  <c r="BN246" i="16" s="1"/>
  <c r="BI246" i="16"/>
  <c r="BO246" i="16" s="1"/>
  <c r="BJ246" i="16"/>
  <c r="BP246" i="16" s="1"/>
  <c r="BG246" i="16"/>
  <c r="BM246" i="16" s="1"/>
  <c r="BF246" i="16"/>
  <c r="BL246" i="16" s="1"/>
  <c r="BE246" i="16"/>
  <c r="BK246" i="16" s="1"/>
  <c r="BQ252" i="16"/>
  <c r="BQ269" i="16"/>
  <c r="BJ207" i="16"/>
  <c r="BP207" i="16" s="1"/>
  <c r="BE207" i="16"/>
  <c r="BK207" i="16" s="1"/>
  <c r="BG209" i="16"/>
  <c r="BM209" i="16" s="1"/>
  <c r="BE209" i="16"/>
  <c r="BK209" i="16" s="1"/>
  <c r="BH211" i="16"/>
  <c r="BN211" i="16" s="1"/>
  <c r="BI212" i="16"/>
  <c r="BO212" i="16" s="1"/>
  <c r="BF212" i="16"/>
  <c r="BL212" i="16" s="1"/>
  <c r="BE212" i="16"/>
  <c r="BK212" i="16" s="1"/>
  <c r="BF219" i="16"/>
  <c r="BL219" i="16" s="1"/>
  <c r="BG225" i="16"/>
  <c r="BM225" i="16" s="1"/>
  <c r="BF225" i="16"/>
  <c r="BL225" i="16" s="1"/>
  <c r="BE225" i="16"/>
  <c r="BK225" i="16" s="1"/>
  <c r="BJ225" i="16"/>
  <c r="BP225" i="16" s="1"/>
  <c r="BI225" i="16"/>
  <c r="BO225" i="16" s="1"/>
  <c r="BQ244" i="16"/>
  <c r="BF255" i="16"/>
  <c r="BL255" i="16" s="1"/>
  <c r="BI255" i="16"/>
  <c r="BO255" i="16" s="1"/>
  <c r="BH255" i="16"/>
  <c r="BN255" i="16" s="1"/>
  <c r="BE255" i="16"/>
  <c r="BK255" i="16" s="1"/>
  <c r="BJ255" i="16"/>
  <c r="BP255" i="16" s="1"/>
  <c r="BG255" i="16"/>
  <c r="BM255" i="16" s="1"/>
  <c r="BG220" i="16"/>
  <c r="BM220" i="16" s="1"/>
  <c r="BH221" i="16"/>
  <c r="BN221" i="16" s="1"/>
  <c r="BH222" i="16"/>
  <c r="BN222" i="16" s="1"/>
  <c r="BJ231" i="16"/>
  <c r="BP231" i="16" s="1"/>
  <c r="BJ261" i="16"/>
  <c r="BP261" i="16" s="1"/>
  <c r="BI261" i="16"/>
  <c r="BO261" i="16" s="1"/>
  <c r="BH261" i="16"/>
  <c r="BN261" i="16" s="1"/>
  <c r="BF261" i="16"/>
  <c r="BL261" i="16" s="1"/>
  <c r="BG216" i="16"/>
  <c r="BM216" i="16" s="1"/>
  <c r="BQ216" i="16" s="1"/>
  <c r="BH217" i="16"/>
  <c r="BN217" i="16" s="1"/>
  <c r="BQ217" i="16" s="1"/>
  <c r="BH218" i="16"/>
  <c r="BN218" i="16" s="1"/>
  <c r="BH220" i="16"/>
  <c r="BN220" i="16" s="1"/>
  <c r="BI221" i="16"/>
  <c r="BO221" i="16" s="1"/>
  <c r="BI222" i="16"/>
  <c r="BO222" i="16" s="1"/>
  <c r="BF243" i="16"/>
  <c r="BL243" i="16" s="1"/>
  <c r="BH243" i="16"/>
  <c r="BN243" i="16" s="1"/>
  <c r="BH249" i="16"/>
  <c r="BN249" i="16" s="1"/>
  <c r="BE260" i="16"/>
  <c r="BK260" i="16" s="1"/>
  <c r="BJ260" i="16"/>
  <c r="BP260" i="16" s="1"/>
  <c r="BG260" i="16"/>
  <c r="BM260" i="16" s="1"/>
  <c r="BF260" i="16"/>
  <c r="BL260" i="16" s="1"/>
  <c r="BE261" i="16"/>
  <c r="BK261" i="16" s="1"/>
  <c r="BE268" i="16"/>
  <c r="BK268" i="16" s="1"/>
  <c r="BJ268" i="16"/>
  <c r="BP268" i="16" s="1"/>
  <c r="BH268" i="16"/>
  <c r="BN268" i="16" s="1"/>
  <c r="BF239" i="16"/>
  <c r="BL239" i="16" s="1"/>
  <c r="BE239" i="16"/>
  <c r="BK239" i="16" s="1"/>
  <c r="BG261" i="16"/>
  <c r="BM261" i="16" s="1"/>
  <c r="BG267" i="16"/>
  <c r="BM267" i="16" s="1"/>
  <c r="BJ267" i="16"/>
  <c r="BP267" i="16" s="1"/>
  <c r="BI267" i="16"/>
  <c r="BO267" i="16" s="1"/>
  <c r="BH267" i="16"/>
  <c r="BN267" i="16" s="1"/>
  <c r="BE267" i="16"/>
  <c r="BK267" i="16" s="1"/>
  <c r="BF268" i="16"/>
  <c r="BL268" i="16" s="1"/>
  <c r="BF251" i="16"/>
  <c r="BL251" i="16" s="1"/>
  <c r="BG251" i="16"/>
  <c r="BM251" i="16" s="1"/>
  <c r="BE251" i="16"/>
  <c r="BK251" i="16" s="1"/>
  <c r="BI266" i="16"/>
  <c r="BO266" i="16" s="1"/>
  <c r="BG266" i="16"/>
  <c r="BM266" i="16" s="1"/>
  <c r="BF266" i="16"/>
  <c r="BL266" i="16" s="1"/>
  <c r="BE266" i="16"/>
  <c r="BK266" i="16" s="1"/>
  <c r="BH242" i="16"/>
  <c r="BN242" i="16" s="1"/>
  <c r="BF242" i="16"/>
  <c r="BL242" i="16" s="1"/>
  <c r="BJ245" i="16"/>
  <c r="BP245" i="16" s="1"/>
  <c r="BH245" i="16"/>
  <c r="BN245" i="16" s="1"/>
  <c r="BH251" i="16"/>
  <c r="BN251" i="16" s="1"/>
  <c r="BJ257" i="16"/>
  <c r="BP257" i="16" s="1"/>
  <c r="BI257" i="16"/>
  <c r="BO257" i="16" s="1"/>
  <c r="BH257" i="16"/>
  <c r="BN257" i="16" s="1"/>
  <c r="BF257" i="16"/>
  <c r="BL257" i="16" s="1"/>
  <c r="BE264" i="16"/>
  <c r="BK264" i="16" s="1"/>
  <c r="BJ264" i="16"/>
  <c r="BP264" i="16" s="1"/>
  <c r="BI264" i="16"/>
  <c r="BO264" i="16" s="1"/>
  <c r="BH264" i="16"/>
  <c r="BN264" i="16" s="1"/>
  <c r="BF264" i="16"/>
  <c r="BL264" i="16" s="1"/>
  <c r="BH266" i="16"/>
  <c r="BN266" i="16" s="1"/>
  <c r="BQ271" i="16"/>
  <c r="BG231" i="16"/>
  <c r="BM231" i="16" s="1"/>
  <c r="BG232" i="16"/>
  <c r="BM232" i="16" s="1"/>
  <c r="BH233" i="16"/>
  <c r="BN233" i="16" s="1"/>
  <c r="BE242" i="16"/>
  <c r="BK242" i="16" s="1"/>
  <c r="BE245" i="16"/>
  <c r="BK245" i="16" s="1"/>
  <c r="BI251" i="16"/>
  <c r="BO251" i="16" s="1"/>
  <c r="BE257" i="16"/>
  <c r="BK257" i="16" s="1"/>
  <c r="BG264" i="16"/>
  <c r="BM264" i="16" s="1"/>
  <c r="BJ266" i="16"/>
  <c r="BP266" i="16" s="1"/>
  <c r="BE220" i="16"/>
  <c r="BK220" i="16" s="1"/>
  <c r="BE221" i="16"/>
  <c r="BK221" i="16" s="1"/>
  <c r="BF222" i="16"/>
  <c r="BL222" i="16" s="1"/>
  <c r="BH232" i="16"/>
  <c r="BN232" i="16" s="1"/>
  <c r="BI233" i="16"/>
  <c r="BO233" i="16" s="1"/>
  <c r="BI234" i="16"/>
  <c r="BO234" i="16" s="1"/>
  <c r="BQ234" i="16" s="1"/>
  <c r="BJ239" i="16"/>
  <c r="BP239" i="16" s="1"/>
  <c r="BJ241" i="16"/>
  <c r="BP241" i="16" s="1"/>
  <c r="BF241" i="16"/>
  <c r="BL241" i="16" s="1"/>
  <c r="BQ241" i="16" s="1"/>
  <c r="BG242" i="16"/>
  <c r="BM242" i="16" s="1"/>
  <c r="BF245" i="16"/>
  <c r="BL245" i="16" s="1"/>
  <c r="BJ249" i="16"/>
  <c r="BP249" i="16" s="1"/>
  <c r="BE249" i="16"/>
  <c r="BK249" i="16" s="1"/>
  <c r="BJ251" i="16"/>
  <c r="BP251" i="16" s="1"/>
  <c r="BG257" i="16"/>
  <c r="BM257" i="16" s="1"/>
  <c r="BI258" i="16"/>
  <c r="BO258" i="16" s="1"/>
  <c r="BJ258" i="16"/>
  <c r="BP258" i="16" s="1"/>
  <c r="BG258" i="16"/>
  <c r="BM258" i="16" s="1"/>
  <c r="BG263" i="16"/>
  <c r="BM263" i="16" s="1"/>
  <c r="BH263" i="16"/>
  <c r="BN263" i="16" s="1"/>
  <c r="BF263" i="16"/>
  <c r="BL263" i="16" s="1"/>
  <c r="BE263" i="16"/>
  <c r="BK263" i="16" s="1"/>
  <c r="BJ281" i="16"/>
  <c r="BP281" i="16" s="1"/>
  <c r="BE287" i="16"/>
  <c r="BK287" i="16" s="1"/>
  <c r="BE288" i="16"/>
  <c r="BK288" i="16" s="1"/>
  <c r="BI288" i="16"/>
  <c r="BO288" i="16" s="1"/>
  <c r="BE292" i="16"/>
  <c r="BK292" i="16" s="1"/>
  <c r="BJ292" i="16"/>
  <c r="BP292" i="16" s="1"/>
  <c r="BE296" i="16"/>
  <c r="BK296" i="16" s="1"/>
  <c r="BF296" i="16"/>
  <c r="BL296" i="16" s="1"/>
  <c r="BJ297" i="16"/>
  <c r="BP297" i="16" s="1"/>
  <c r="BH297" i="16"/>
  <c r="BN297" i="16" s="1"/>
  <c r="BJ325" i="16"/>
  <c r="BP325" i="16" s="1"/>
  <c r="BI325" i="16"/>
  <c r="BO325" i="16" s="1"/>
  <c r="BH325" i="16"/>
  <c r="BN325" i="16" s="1"/>
  <c r="BG325" i="16"/>
  <c r="BM325" i="16" s="1"/>
  <c r="BF325" i="16"/>
  <c r="BL325" i="16" s="1"/>
  <c r="BE325" i="16"/>
  <c r="BK325" i="16" s="1"/>
  <c r="BF273" i="16"/>
  <c r="BL273" i="16" s="1"/>
  <c r="BI278" i="16"/>
  <c r="BO278" i="16" s="1"/>
  <c r="BF278" i="16"/>
  <c r="BL278" i="16" s="1"/>
  <c r="BE280" i="16"/>
  <c r="BK280" i="16" s="1"/>
  <c r="BG280" i="16"/>
  <c r="BM280" i="16" s="1"/>
  <c r="BI280" i="16"/>
  <c r="BO280" i="16" s="1"/>
  <c r="BG283" i="16"/>
  <c r="BM283" i="16" s="1"/>
  <c r="BH283" i="16"/>
  <c r="BN283" i="16" s="1"/>
  <c r="BJ283" i="16"/>
  <c r="BP283" i="16" s="1"/>
  <c r="BF283" i="16"/>
  <c r="BL283" i="16" s="1"/>
  <c r="BF287" i="16"/>
  <c r="BL287" i="16" s="1"/>
  <c r="BF288" i="16"/>
  <c r="BL288" i="16" s="1"/>
  <c r="BF292" i="16"/>
  <c r="BL292" i="16" s="1"/>
  <c r="BG296" i="16"/>
  <c r="BM296" i="16" s="1"/>
  <c r="BE297" i="16"/>
  <c r="BK297" i="16" s="1"/>
  <c r="BE300" i="16"/>
  <c r="BK300" i="16" s="1"/>
  <c r="BH300" i="16"/>
  <c r="BN300" i="16" s="1"/>
  <c r="BF300" i="16"/>
  <c r="BL300" i="16" s="1"/>
  <c r="BJ300" i="16"/>
  <c r="BP300" i="16" s="1"/>
  <c r="BI310" i="16"/>
  <c r="BO310" i="16" s="1"/>
  <c r="BF310" i="16"/>
  <c r="BL310" i="16" s="1"/>
  <c r="BE310" i="16"/>
  <c r="BK310" i="16" s="1"/>
  <c r="BJ310" i="16"/>
  <c r="BP310" i="16" s="1"/>
  <c r="BH310" i="16"/>
  <c r="BN310" i="16" s="1"/>
  <c r="BG310" i="16"/>
  <c r="BM310" i="16" s="1"/>
  <c r="BJ247" i="16"/>
  <c r="BP247" i="16" s="1"/>
  <c r="BQ247" i="16" s="1"/>
  <c r="BH262" i="16"/>
  <c r="BN262" i="16" s="1"/>
  <c r="BG273" i="16"/>
  <c r="BM273" i="16" s="1"/>
  <c r="BE276" i="16"/>
  <c r="BK276" i="16" s="1"/>
  <c r="BF276" i="16"/>
  <c r="BL276" i="16" s="1"/>
  <c r="BE278" i="16"/>
  <c r="BK278" i="16" s="1"/>
  <c r="BF280" i="16"/>
  <c r="BL280" i="16" s="1"/>
  <c r="BE283" i="16"/>
  <c r="BK283" i="16" s="1"/>
  <c r="BG288" i="16"/>
  <c r="BM288" i="16" s="1"/>
  <c r="BI289" i="16"/>
  <c r="BO289" i="16" s="1"/>
  <c r="BE289" i="16"/>
  <c r="BK289" i="16" s="1"/>
  <c r="BQ289" i="16" s="1"/>
  <c r="BG292" i="16"/>
  <c r="BM292" i="16" s="1"/>
  <c r="BH296" i="16"/>
  <c r="BN296" i="16" s="1"/>
  <c r="BF297" i="16"/>
  <c r="BL297" i="16" s="1"/>
  <c r="BG299" i="16"/>
  <c r="BM299" i="16" s="1"/>
  <c r="BJ299" i="16"/>
  <c r="BP299" i="16" s="1"/>
  <c r="BE299" i="16"/>
  <c r="BK299" i="16" s="1"/>
  <c r="BG300" i="16"/>
  <c r="BM300" i="16" s="1"/>
  <c r="BE284" i="16"/>
  <c r="BK284" i="16" s="1"/>
  <c r="BH284" i="16"/>
  <c r="BN284" i="16" s="1"/>
  <c r="BJ284" i="16"/>
  <c r="BP284" i="16" s="1"/>
  <c r="BG313" i="16"/>
  <c r="BM313" i="16" s="1"/>
  <c r="BF313" i="16"/>
  <c r="BL313" i="16" s="1"/>
  <c r="BJ313" i="16"/>
  <c r="BP313" i="16" s="1"/>
  <c r="BI313" i="16"/>
  <c r="BO313" i="16" s="1"/>
  <c r="BH313" i="16"/>
  <c r="BN313" i="16" s="1"/>
  <c r="BE313" i="16"/>
  <c r="BK313" i="16" s="1"/>
  <c r="BI273" i="16"/>
  <c r="BO273" i="16" s="1"/>
  <c r="BG275" i="16"/>
  <c r="BM275" i="16" s="1"/>
  <c r="BE275" i="16"/>
  <c r="BK275" i="16" s="1"/>
  <c r="BH278" i="16"/>
  <c r="BN278" i="16" s="1"/>
  <c r="BJ280" i="16"/>
  <c r="BP280" i="16" s="1"/>
  <c r="BE281" i="16"/>
  <c r="BK281" i="16" s="1"/>
  <c r="BF284" i="16"/>
  <c r="BL284" i="16" s="1"/>
  <c r="BH285" i="16"/>
  <c r="BN285" i="16" s="1"/>
  <c r="BE285" i="16"/>
  <c r="BK285" i="16" s="1"/>
  <c r="BJ288" i="16"/>
  <c r="BP288" i="16" s="1"/>
  <c r="BI292" i="16"/>
  <c r="BO292" i="16" s="1"/>
  <c r="BJ296" i="16"/>
  <c r="BP296" i="16" s="1"/>
  <c r="BI297" i="16"/>
  <c r="BO297" i="16" s="1"/>
  <c r="BE250" i="16"/>
  <c r="BK250" i="16" s="1"/>
  <c r="BQ250" i="16" s="1"/>
  <c r="BG259" i="16"/>
  <c r="BM259" i="16" s="1"/>
  <c r="BJ259" i="16"/>
  <c r="BP259" i="16" s="1"/>
  <c r="BJ273" i="16"/>
  <c r="BP273" i="16" s="1"/>
  <c r="BF275" i="16"/>
  <c r="BL275" i="16" s="1"/>
  <c r="BF277" i="16"/>
  <c r="BL277" i="16" s="1"/>
  <c r="BH277" i="16"/>
  <c r="BN277" i="16" s="1"/>
  <c r="BJ278" i="16"/>
  <c r="BP278" i="16" s="1"/>
  <c r="BF281" i="16"/>
  <c r="BL281" i="16" s="1"/>
  <c r="BG284" i="16"/>
  <c r="BM284" i="16" s="1"/>
  <c r="BF285" i="16"/>
  <c r="BL285" i="16" s="1"/>
  <c r="BI290" i="16"/>
  <c r="BO290" i="16" s="1"/>
  <c r="BJ290" i="16"/>
  <c r="BP290" i="16" s="1"/>
  <c r="BG290" i="16"/>
  <c r="BM290" i="16" s="1"/>
  <c r="BE290" i="16"/>
  <c r="BK290" i="16" s="1"/>
  <c r="BI294" i="16"/>
  <c r="BO294" i="16" s="1"/>
  <c r="BH294" i="16"/>
  <c r="BN294" i="16" s="1"/>
  <c r="BF294" i="16"/>
  <c r="BL294" i="16" s="1"/>
  <c r="BG295" i="16"/>
  <c r="BM295" i="16" s="1"/>
  <c r="BJ295" i="16"/>
  <c r="BP295" i="16" s="1"/>
  <c r="BI274" i="16"/>
  <c r="BO274" i="16" s="1"/>
  <c r="BE274" i="16"/>
  <c r="BK274" i="16" s="1"/>
  <c r="BH281" i="16"/>
  <c r="BN281" i="16" s="1"/>
  <c r="BI284" i="16"/>
  <c r="BO284" i="16" s="1"/>
  <c r="BG285" i="16"/>
  <c r="BM285" i="16" s="1"/>
  <c r="BI286" i="16"/>
  <c r="BO286" i="16" s="1"/>
  <c r="BH286" i="16"/>
  <c r="BN286" i="16" s="1"/>
  <c r="BG286" i="16"/>
  <c r="BM286" i="16" s="1"/>
  <c r="BE286" i="16"/>
  <c r="BK286" i="16" s="1"/>
  <c r="BF290" i="16"/>
  <c r="BL290" i="16" s="1"/>
  <c r="BG291" i="16"/>
  <c r="BM291" i="16" s="1"/>
  <c r="BJ291" i="16"/>
  <c r="BP291" i="16" s="1"/>
  <c r="BH291" i="16"/>
  <c r="BN291" i="16" s="1"/>
  <c r="BE294" i="16"/>
  <c r="BK294" i="16" s="1"/>
  <c r="BE295" i="16"/>
  <c r="BK295" i="16" s="1"/>
  <c r="BQ304" i="16"/>
  <c r="BH317" i="16"/>
  <c r="BN317" i="16" s="1"/>
  <c r="BG317" i="16"/>
  <c r="BM317" i="16" s="1"/>
  <c r="BF317" i="16"/>
  <c r="BL317" i="16" s="1"/>
  <c r="BE317" i="16"/>
  <c r="BK317" i="16" s="1"/>
  <c r="BJ317" i="16"/>
  <c r="BP317" i="16" s="1"/>
  <c r="BI317" i="16"/>
  <c r="BO317" i="16" s="1"/>
  <c r="BI281" i="16"/>
  <c r="BO281" i="16" s="1"/>
  <c r="BG287" i="16"/>
  <c r="BM287" i="16" s="1"/>
  <c r="BI287" i="16"/>
  <c r="BO287" i="16" s="1"/>
  <c r="BH287" i="16"/>
  <c r="BN287" i="16" s="1"/>
  <c r="BH309" i="16"/>
  <c r="BN309" i="16" s="1"/>
  <c r="BE312" i="16"/>
  <c r="BK312" i="16" s="1"/>
  <c r="BG312" i="16"/>
  <c r="BM312" i="16" s="1"/>
  <c r="BF312" i="16"/>
  <c r="BL312" i="16" s="1"/>
  <c r="BG319" i="16"/>
  <c r="BM319" i="16" s="1"/>
  <c r="BI319" i="16"/>
  <c r="BO319" i="16" s="1"/>
  <c r="BH319" i="16"/>
  <c r="BN319" i="16" s="1"/>
  <c r="BF319" i="16"/>
  <c r="BL319" i="16" s="1"/>
  <c r="BE319" i="16"/>
  <c r="BK319" i="16" s="1"/>
  <c r="BG327" i="16"/>
  <c r="BM327" i="16" s="1"/>
  <c r="BJ327" i="16"/>
  <c r="BP327" i="16" s="1"/>
  <c r="BI327" i="16"/>
  <c r="BO327" i="16" s="1"/>
  <c r="BH327" i="16"/>
  <c r="BN327" i="16" s="1"/>
  <c r="BE328" i="16"/>
  <c r="BK328" i="16" s="1"/>
  <c r="BJ328" i="16"/>
  <c r="BP328" i="16" s="1"/>
  <c r="BI328" i="16"/>
  <c r="BO328" i="16" s="1"/>
  <c r="BH328" i="16"/>
  <c r="BN328" i="16" s="1"/>
  <c r="BE332" i="16"/>
  <c r="BK332" i="16" s="1"/>
  <c r="BJ332" i="16"/>
  <c r="BP332" i="16" s="1"/>
  <c r="BI332" i="16"/>
  <c r="BO332" i="16" s="1"/>
  <c r="BE340" i="16"/>
  <c r="BK340" i="16" s="1"/>
  <c r="BG340" i="16"/>
  <c r="BM340" i="16" s="1"/>
  <c r="BF340" i="16"/>
  <c r="BL340" i="16" s="1"/>
  <c r="BJ340" i="16"/>
  <c r="BP340" i="16" s="1"/>
  <c r="BI340" i="16"/>
  <c r="BO340" i="16" s="1"/>
  <c r="BH340" i="16"/>
  <c r="BN340" i="16" s="1"/>
  <c r="BG343" i="16"/>
  <c r="BM343" i="16" s="1"/>
  <c r="BH343" i="16"/>
  <c r="BN343" i="16" s="1"/>
  <c r="BF343" i="16"/>
  <c r="BL343" i="16" s="1"/>
  <c r="BJ343" i="16"/>
  <c r="BP343" i="16" s="1"/>
  <c r="BI343" i="16"/>
  <c r="BO343" i="16" s="1"/>
  <c r="BE343" i="16"/>
  <c r="BK343" i="16" s="1"/>
  <c r="BI346" i="16"/>
  <c r="BO346" i="16" s="1"/>
  <c r="BH346" i="16"/>
  <c r="BN346" i="16" s="1"/>
  <c r="BG346" i="16"/>
  <c r="BM346" i="16" s="1"/>
  <c r="BJ346" i="16"/>
  <c r="BP346" i="16" s="1"/>
  <c r="BF346" i="16"/>
  <c r="BL346" i="16" s="1"/>
  <c r="BE346" i="16"/>
  <c r="BK346" i="16" s="1"/>
  <c r="BE348" i="16"/>
  <c r="BK348" i="16" s="1"/>
  <c r="BI348" i="16"/>
  <c r="BO348" i="16" s="1"/>
  <c r="BH348" i="16"/>
  <c r="BN348" i="16" s="1"/>
  <c r="BJ348" i="16"/>
  <c r="BP348" i="16" s="1"/>
  <c r="BG348" i="16"/>
  <c r="BM348" i="16" s="1"/>
  <c r="BF348" i="16"/>
  <c r="BL348" i="16" s="1"/>
  <c r="BH312" i="16"/>
  <c r="BN312" i="16" s="1"/>
  <c r="BI318" i="16"/>
  <c r="BO318" i="16" s="1"/>
  <c r="BH318" i="16"/>
  <c r="BN318" i="16" s="1"/>
  <c r="BG318" i="16"/>
  <c r="BM318" i="16" s="1"/>
  <c r="BF318" i="16"/>
  <c r="BL318" i="16" s="1"/>
  <c r="BE318" i="16"/>
  <c r="BK318" i="16" s="1"/>
  <c r="BJ319" i="16"/>
  <c r="BP319" i="16" s="1"/>
  <c r="BI326" i="16"/>
  <c r="BO326" i="16" s="1"/>
  <c r="BJ326" i="16"/>
  <c r="BP326" i="16" s="1"/>
  <c r="BH326" i="16"/>
  <c r="BN326" i="16" s="1"/>
  <c r="BG326" i="16"/>
  <c r="BM326" i="16" s="1"/>
  <c r="BE327" i="16"/>
  <c r="BK327" i="16" s="1"/>
  <c r="BF328" i="16"/>
  <c r="BL328" i="16" s="1"/>
  <c r="BF332" i="16"/>
  <c r="BL332" i="16" s="1"/>
  <c r="BE324" i="16"/>
  <c r="BK324" i="16" s="1"/>
  <c r="BJ324" i="16"/>
  <c r="BP324" i="16" s="1"/>
  <c r="BI324" i="16"/>
  <c r="BO324" i="16" s="1"/>
  <c r="BH324" i="16"/>
  <c r="BN324" i="16" s="1"/>
  <c r="BG324" i="16"/>
  <c r="BM324" i="16" s="1"/>
  <c r="BG323" i="16"/>
  <c r="BM323" i="16" s="1"/>
  <c r="BJ323" i="16"/>
  <c r="BP323" i="16" s="1"/>
  <c r="BI323" i="16"/>
  <c r="BO323" i="16" s="1"/>
  <c r="BH323" i="16"/>
  <c r="BN323" i="16" s="1"/>
  <c r="BF323" i="16"/>
  <c r="BL323" i="16" s="1"/>
  <c r="BF324" i="16"/>
  <c r="BL324" i="16" s="1"/>
  <c r="BI338" i="16"/>
  <c r="BO338" i="16" s="1"/>
  <c r="BE338" i="16"/>
  <c r="BK338" i="16" s="1"/>
  <c r="BJ338" i="16"/>
  <c r="BP338" i="16" s="1"/>
  <c r="BH338" i="16"/>
  <c r="BN338" i="16" s="1"/>
  <c r="BG338" i="16"/>
  <c r="BM338" i="16" s="1"/>
  <c r="BI282" i="16"/>
  <c r="BO282" i="16" s="1"/>
  <c r="BG282" i="16"/>
  <c r="BM282" i="16" s="1"/>
  <c r="BG311" i="16"/>
  <c r="BM311" i="16" s="1"/>
  <c r="BF311" i="16"/>
  <c r="BL311" i="16" s="1"/>
  <c r="BE311" i="16"/>
  <c r="BK311" i="16" s="1"/>
  <c r="BI314" i="16"/>
  <c r="BO314" i="16" s="1"/>
  <c r="BG314" i="16"/>
  <c r="BM314" i="16" s="1"/>
  <c r="BF314" i="16"/>
  <c r="BL314" i="16" s="1"/>
  <c r="BI322" i="16"/>
  <c r="BO322" i="16" s="1"/>
  <c r="BJ322" i="16"/>
  <c r="BP322" i="16" s="1"/>
  <c r="BH322" i="16"/>
  <c r="BN322" i="16" s="1"/>
  <c r="BG322" i="16"/>
  <c r="BM322" i="16" s="1"/>
  <c r="BF322" i="16"/>
  <c r="BL322" i="16" s="1"/>
  <c r="BE323" i="16"/>
  <c r="BK323" i="16" s="1"/>
  <c r="BF338" i="16"/>
  <c r="BL338" i="16" s="1"/>
  <c r="BF309" i="16"/>
  <c r="BL309" i="16" s="1"/>
  <c r="BE309" i="16"/>
  <c r="BK309" i="16" s="1"/>
  <c r="BI321" i="16"/>
  <c r="BO321" i="16" s="1"/>
  <c r="BH321" i="16"/>
  <c r="BN321" i="16" s="1"/>
  <c r="BG321" i="16"/>
  <c r="BM321" i="16" s="1"/>
  <c r="BF321" i="16"/>
  <c r="BL321" i="16" s="1"/>
  <c r="BE322" i="16"/>
  <c r="BK322" i="16" s="1"/>
  <c r="BG279" i="16"/>
  <c r="BM279" i="16" s="1"/>
  <c r="BF279" i="16"/>
  <c r="BL279" i="16" s="1"/>
  <c r="BQ279" i="16" s="1"/>
  <c r="BF282" i="16"/>
  <c r="BL282" i="16" s="1"/>
  <c r="BF293" i="16"/>
  <c r="BL293" i="16" s="1"/>
  <c r="BQ293" i="16" s="1"/>
  <c r="BF298" i="16"/>
  <c r="BL298" i="16" s="1"/>
  <c r="BQ298" i="16" s="1"/>
  <c r="BG309" i="16"/>
  <c r="BM309" i="16" s="1"/>
  <c r="BI311" i="16"/>
  <c r="BO311" i="16" s="1"/>
  <c r="BH314" i="16"/>
  <c r="BN314" i="16" s="1"/>
  <c r="BE320" i="16"/>
  <c r="BK320" i="16" s="1"/>
  <c r="BI320" i="16"/>
  <c r="BO320" i="16" s="1"/>
  <c r="BH320" i="16"/>
  <c r="BN320" i="16" s="1"/>
  <c r="BG320" i="16"/>
  <c r="BM320" i="16" s="1"/>
  <c r="BF320" i="16"/>
  <c r="BL320" i="16" s="1"/>
  <c r="BE321" i="16"/>
  <c r="BK321" i="16" s="1"/>
  <c r="BJ329" i="16"/>
  <c r="BP329" i="16" s="1"/>
  <c r="BI329" i="16"/>
  <c r="BO329" i="16" s="1"/>
  <c r="BH329" i="16"/>
  <c r="BN329" i="16" s="1"/>
  <c r="BQ329" i="16" s="1"/>
  <c r="BI330" i="16"/>
  <c r="BO330" i="16" s="1"/>
  <c r="BJ330" i="16"/>
  <c r="BP330" i="16" s="1"/>
  <c r="BH330" i="16"/>
  <c r="BN330" i="16" s="1"/>
  <c r="BQ330" i="16" s="1"/>
  <c r="BG331" i="16"/>
  <c r="BM331" i="16" s="1"/>
  <c r="BJ331" i="16"/>
  <c r="BP331" i="16" s="1"/>
  <c r="BI331" i="16"/>
  <c r="BO331" i="16" s="1"/>
  <c r="BI350" i="16"/>
  <c r="BO350" i="16" s="1"/>
  <c r="BJ350" i="16"/>
  <c r="BP350" i="16" s="1"/>
  <c r="BH350" i="16"/>
  <c r="BN350" i="16" s="1"/>
  <c r="BG350" i="16"/>
  <c r="BM350" i="16" s="1"/>
  <c r="BF350" i="16"/>
  <c r="BL350" i="16" s="1"/>
  <c r="BE350" i="16"/>
  <c r="BK350" i="16" s="1"/>
  <c r="BE352" i="16"/>
  <c r="BK352" i="16" s="1"/>
  <c r="BJ352" i="16"/>
  <c r="BP352" i="16" s="1"/>
  <c r="BI352" i="16"/>
  <c r="BO352" i="16" s="1"/>
  <c r="BI354" i="16"/>
  <c r="BO354" i="16" s="1"/>
  <c r="BJ354" i="16"/>
  <c r="BP354" i="16" s="1"/>
  <c r="BF352" i="16"/>
  <c r="BL352" i="16" s="1"/>
  <c r="BE354" i="16"/>
  <c r="BK354" i="16" s="1"/>
  <c r="BE356" i="16"/>
  <c r="BK356" i="16" s="1"/>
  <c r="BJ356" i="16"/>
  <c r="BP356" i="16" s="1"/>
  <c r="BE358" i="16"/>
  <c r="BK358" i="16" s="1"/>
  <c r="BG360" i="16"/>
  <c r="BM360" i="16" s="1"/>
  <c r="BH371" i="16"/>
  <c r="BN371" i="16" s="1"/>
  <c r="BJ371" i="16"/>
  <c r="BP371" i="16" s="1"/>
  <c r="BF371" i="16"/>
  <c r="BL371" i="16" s="1"/>
  <c r="BH383" i="16"/>
  <c r="BN383" i="16" s="1"/>
  <c r="BJ383" i="16"/>
  <c r="BP383" i="16" s="1"/>
  <c r="BI383" i="16"/>
  <c r="BO383" i="16" s="1"/>
  <c r="BF383" i="16"/>
  <c r="BL383" i="16" s="1"/>
  <c r="BE383" i="16"/>
  <c r="BK383" i="16" s="1"/>
  <c r="BH395" i="16"/>
  <c r="BN395" i="16" s="1"/>
  <c r="BF395" i="16"/>
  <c r="BL395" i="16" s="1"/>
  <c r="BI395" i="16"/>
  <c r="BO395" i="16" s="1"/>
  <c r="BJ395" i="16"/>
  <c r="BP395" i="16" s="1"/>
  <c r="BG395" i="16"/>
  <c r="BM395" i="16" s="1"/>
  <c r="BG341" i="16"/>
  <c r="BM341" i="16" s="1"/>
  <c r="BF341" i="16"/>
  <c r="BL341" i="16" s="1"/>
  <c r="BG352" i="16"/>
  <c r="BM352" i="16" s="1"/>
  <c r="BF354" i="16"/>
  <c r="BL354" i="16" s="1"/>
  <c r="BF358" i="16"/>
  <c r="BL358" i="16" s="1"/>
  <c r="BH360" i="16"/>
  <c r="BN360" i="16" s="1"/>
  <c r="BJ370" i="16"/>
  <c r="BP370" i="16" s="1"/>
  <c r="BG370" i="16"/>
  <c r="BM370" i="16" s="1"/>
  <c r="BF370" i="16"/>
  <c r="BL370" i="16" s="1"/>
  <c r="BF380" i="16"/>
  <c r="BL380" i="16" s="1"/>
  <c r="BJ380" i="16"/>
  <c r="BP380" i="16" s="1"/>
  <c r="BI380" i="16"/>
  <c r="BO380" i="16" s="1"/>
  <c r="BH380" i="16"/>
  <c r="BN380" i="16" s="1"/>
  <c r="BG380" i="16"/>
  <c r="BM380" i="16" s="1"/>
  <c r="BE380" i="16"/>
  <c r="BK380" i="16" s="1"/>
  <c r="BH415" i="16"/>
  <c r="BN415" i="16" s="1"/>
  <c r="BI415" i="16"/>
  <c r="BO415" i="16" s="1"/>
  <c r="BE415" i="16"/>
  <c r="BK415" i="16" s="1"/>
  <c r="BJ415" i="16"/>
  <c r="BP415" i="16" s="1"/>
  <c r="BG415" i="16"/>
  <c r="BM415" i="16" s="1"/>
  <c r="BF415" i="16"/>
  <c r="BL415" i="16" s="1"/>
  <c r="BF315" i="16"/>
  <c r="BL315" i="16" s="1"/>
  <c r="BG316" i="16"/>
  <c r="BM316" i="16" s="1"/>
  <c r="BE341" i="16"/>
  <c r="BK341" i="16" s="1"/>
  <c r="BE344" i="16"/>
  <c r="BK344" i="16" s="1"/>
  <c r="BH344" i="16"/>
  <c r="BN344" i="16" s="1"/>
  <c r="BG344" i="16"/>
  <c r="BM344" i="16" s="1"/>
  <c r="BH352" i="16"/>
  <c r="BN352" i="16" s="1"/>
  <c r="BG354" i="16"/>
  <c r="BM354" i="16" s="1"/>
  <c r="BG358" i="16"/>
  <c r="BM358" i="16" s="1"/>
  <c r="BI360" i="16"/>
  <c r="BO360" i="16" s="1"/>
  <c r="BE370" i="16"/>
  <c r="BK370" i="16" s="1"/>
  <c r="BE306" i="16"/>
  <c r="BK306" i="16" s="1"/>
  <c r="BQ306" i="16" s="1"/>
  <c r="BE307" i="16"/>
  <c r="BK307" i="16" s="1"/>
  <c r="BQ307" i="16" s="1"/>
  <c r="BF308" i="16"/>
  <c r="BL308" i="16" s="1"/>
  <c r="BQ308" i="16" s="1"/>
  <c r="BH315" i="16"/>
  <c r="BN315" i="16" s="1"/>
  <c r="BH316" i="16"/>
  <c r="BN316" i="16" s="1"/>
  <c r="BH337" i="16"/>
  <c r="BN337" i="16" s="1"/>
  <c r="BH341" i="16"/>
  <c r="BN341" i="16" s="1"/>
  <c r="BF344" i="16"/>
  <c r="BL344" i="16" s="1"/>
  <c r="BG347" i="16"/>
  <c r="BM347" i="16" s="1"/>
  <c r="BI347" i="16"/>
  <c r="BO347" i="16" s="1"/>
  <c r="BH347" i="16"/>
  <c r="BN347" i="16" s="1"/>
  <c r="BI349" i="16"/>
  <c r="BO349" i="16" s="1"/>
  <c r="BH349" i="16"/>
  <c r="BN349" i="16" s="1"/>
  <c r="BG351" i="16"/>
  <c r="BM351" i="16" s="1"/>
  <c r="BJ351" i="16"/>
  <c r="BP351" i="16" s="1"/>
  <c r="BI351" i="16"/>
  <c r="BO351" i="16" s="1"/>
  <c r="BJ353" i="16"/>
  <c r="BP353" i="16" s="1"/>
  <c r="BI353" i="16"/>
  <c r="BO353" i="16" s="1"/>
  <c r="BQ353" i="16" s="1"/>
  <c r="BH354" i="16"/>
  <c r="BN354" i="16" s="1"/>
  <c r="BG355" i="16"/>
  <c r="BM355" i="16" s="1"/>
  <c r="BJ355" i="16"/>
  <c r="BP355" i="16" s="1"/>
  <c r="BH356" i="16"/>
  <c r="BN356" i="16" s="1"/>
  <c r="BH358" i="16"/>
  <c r="BN358" i="16" s="1"/>
  <c r="BE359" i="16"/>
  <c r="BK359" i="16" s="1"/>
  <c r="BJ360" i="16"/>
  <c r="BP360" i="16" s="1"/>
  <c r="BH370" i="16"/>
  <c r="BN370" i="16" s="1"/>
  <c r="BI371" i="16"/>
  <c r="BO371" i="16" s="1"/>
  <c r="BQ371" i="16" s="1"/>
  <c r="BG339" i="16"/>
  <c r="BM339" i="16" s="1"/>
  <c r="BF339" i="16"/>
  <c r="BL339" i="16" s="1"/>
  <c r="BE339" i="16"/>
  <c r="BK339" i="16" s="1"/>
  <c r="BI342" i="16"/>
  <c r="BO342" i="16" s="1"/>
  <c r="BG342" i="16"/>
  <c r="BM342" i="16" s="1"/>
  <c r="BF342" i="16"/>
  <c r="BL342" i="16" s="1"/>
  <c r="BH345" i="16"/>
  <c r="BN345" i="16" s="1"/>
  <c r="BG345" i="16"/>
  <c r="BM345" i="16" s="1"/>
  <c r="BI356" i="16"/>
  <c r="BO356" i="16" s="1"/>
  <c r="BJ358" i="16"/>
  <c r="BP358" i="16" s="1"/>
  <c r="BF359" i="16"/>
  <c r="BL359" i="16" s="1"/>
  <c r="BF368" i="16"/>
  <c r="BL368" i="16" s="1"/>
  <c r="BJ368" i="16"/>
  <c r="BP368" i="16" s="1"/>
  <c r="BG368" i="16"/>
  <c r="BM368" i="16" s="1"/>
  <c r="BI370" i="16"/>
  <c r="BO370" i="16" s="1"/>
  <c r="BH359" i="16"/>
  <c r="BN359" i="16" s="1"/>
  <c r="BH367" i="16"/>
  <c r="BN367" i="16" s="1"/>
  <c r="BJ367" i="16"/>
  <c r="BP367" i="16" s="1"/>
  <c r="BG367" i="16"/>
  <c r="BM367" i="16" s="1"/>
  <c r="BF367" i="16"/>
  <c r="BL367" i="16" s="1"/>
  <c r="BQ367" i="16" s="1"/>
  <c r="BJ374" i="16"/>
  <c r="BP374" i="16" s="1"/>
  <c r="BF374" i="16"/>
  <c r="BL374" i="16" s="1"/>
  <c r="BE374" i="16"/>
  <c r="BK374" i="16" s="1"/>
  <c r="BG374" i="16"/>
  <c r="BM374" i="16" s="1"/>
  <c r="BF376" i="16"/>
  <c r="BL376" i="16" s="1"/>
  <c r="BH376" i="16"/>
  <c r="BN376" i="16" s="1"/>
  <c r="BG376" i="16"/>
  <c r="BM376" i="16" s="1"/>
  <c r="BI376" i="16"/>
  <c r="BO376" i="16" s="1"/>
  <c r="BJ394" i="16"/>
  <c r="BP394" i="16" s="1"/>
  <c r="BF394" i="16"/>
  <c r="BL394" i="16" s="1"/>
  <c r="BE394" i="16"/>
  <c r="BK394" i="16" s="1"/>
  <c r="BI394" i="16"/>
  <c r="BO394" i="16" s="1"/>
  <c r="BH394" i="16"/>
  <c r="BN394" i="16" s="1"/>
  <c r="BJ398" i="16"/>
  <c r="BP398" i="16" s="1"/>
  <c r="BH398" i="16"/>
  <c r="BN398" i="16" s="1"/>
  <c r="BF398" i="16"/>
  <c r="BL398" i="16" s="1"/>
  <c r="BF364" i="16"/>
  <c r="BL364" i="16" s="1"/>
  <c r="BI364" i="16"/>
  <c r="BO364" i="16" s="1"/>
  <c r="BH379" i="16"/>
  <c r="BN379" i="16" s="1"/>
  <c r="BI379" i="16"/>
  <c r="BO379" i="16" s="1"/>
  <c r="BG379" i="16"/>
  <c r="BM379" i="16" s="1"/>
  <c r="BE398" i="16"/>
  <c r="BK398" i="16" s="1"/>
  <c r="BG398" i="16"/>
  <c r="BM398" i="16" s="1"/>
  <c r="BJ390" i="16"/>
  <c r="BP390" i="16" s="1"/>
  <c r="BG390" i="16"/>
  <c r="BM390" i="16" s="1"/>
  <c r="BF390" i="16"/>
  <c r="BL390" i="16" s="1"/>
  <c r="BE390" i="16"/>
  <c r="BK390" i="16" s="1"/>
  <c r="BI398" i="16"/>
  <c r="BO398" i="16" s="1"/>
  <c r="BH364" i="16"/>
  <c r="BN364" i="16" s="1"/>
  <c r="BJ366" i="16"/>
  <c r="BP366" i="16" s="1"/>
  <c r="BI366" i="16"/>
  <c r="BO366" i="16" s="1"/>
  <c r="BQ366" i="16" s="1"/>
  <c r="BH375" i="16"/>
  <c r="BN375" i="16" s="1"/>
  <c r="BF375" i="16"/>
  <c r="BL375" i="16" s="1"/>
  <c r="BE375" i="16"/>
  <c r="BK375" i="16" s="1"/>
  <c r="BJ379" i="16"/>
  <c r="BP379" i="16" s="1"/>
  <c r="BJ382" i="16"/>
  <c r="BP382" i="16" s="1"/>
  <c r="BI382" i="16"/>
  <c r="BO382" i="16" s="1"/>
  <c r="BQ382" i="16" s="1"/>
  <c r="BE384" i="16"/>
  <c r="BK384" i="16" s="1"/>
  <c r="BH390" i="16"/>
  <c r="BN390" i="16" s="1"/>
  <c r="BH391" i="16"/>
  <c r="BN391" i="16" s="1"/>
  <c r="BG391" i="16"/>
  <c r="BM391" i="16" s="1"/>
  <c r="BF391" i="16"/>
  <c r="BL391" i="16" s="1"/>
  <c r="BE391" i="16"/>
  <c r="BK391" i="16" s="1"/>
  <c r="BF392" i="16"/>
  <c r="BL392" i="16" s="1"/>
  <c r="BI392" i="16"/>
  <c r="BO392" i="16" s="1"/>
  <c r="BH392" i="16"/>
  <c r="BN392" i="16" s="1"/>
  <c r="BG392" i="16"/>
  <c r="BM392" i="16" s="1"/>
  <c r="BJ402" i="16"/>
  <c r="BP402" i="16" s="1"/>
  <c r="BF402" i="16"/>
  <c r="BL402" i="16" s="1"/>
  <c r="BI402" i="16"/>
  <c r="BO402" i="16" s="1"/>
  <c r="BH402" i="16"/>
  <c r="BN402" i="16" s="1"/>
  <c r="BG402" i="16"/>
  <c r="BM402" i="16" s="1"/>
  <c r="BH363" i="16"/>
  <c r="BN363" i="16" s="1"/>
  <c r="BG363" i="16"/>
  <c r="BM363" i="16" s="1"/>
  <c r="BJ364" i="16"/>
  <c r="BP364" i="16" s="1"/>
  <c r="BG384" i="16"/>
  <c r="BM384" i="16" s="1"/>
  <c r="BI390" i="16"/>
  <c r="BO390" i="16" s="1"/>
  <c r="BE402" i="16"/>
  <c r="BK402" i="16" s="1"/>
  <c r="BJ426" i="16"/>
  <c r="BP426" i="16" s="1"/>
  <c r="BF426" i="16"/>
  <c r="BL426" i="16" s="1"/>
  <c r="BH426" i="16"/>
  <c r="BN426" i="16" s="1"/>
  <c r="BG426" i="16"/>
  <c r="BM426" i="16" s="1"/>
  <c r="BE426" i="16"/>
  <c r="BK426" i="16" s="1"/>
  <c r="BI426" i="16"/>
  <c r="BO426" i="16" s="1"/>
  <c r="BJ378" i="16"/>
  <c r="BP378" i="16" s="1"/>
  <c r="BH378" i="16"/>
  <c r="BN378" i="16" s="1"/>
  <c r="BG378" i="16"/>
  <c r="BM378" i="16" s="1"/>
  <c r="BQ378" i="16" s="1"/>
  <c r="BH384" i="16"/>
  <c r="BN384" i="16" s="1"/>
  <c r="BQ401" i="16"/>
  <c r="BH399" i="16"/>
  <c r="BN399" i="16" s="1"/>
  <c r="BI399" i="16"/>
  <c r="BO399" i="16" s="1"/>
  <c r="BJ399" i="16"/>
  <c r="BP399" i="16" s="1"/>
  <c r="BF408" i="16"/>
  <c r="BL408" i="16" s="1"/>
  <c r="BE408" i="16"/>
  <c r="BK408" i="16" s="1"/>
  <c r="BI411" i="16"/>
  <c r="BO411" i="16" s="1"/>
  <c r="BE419" i="16"/>
  <c r="BK419" i="16" s="1"/>
  <c r="BQ422" i="16"/>
  <c r="BQ433" i="16"/>
  <c r="BF396" i="16"/>
  <c r="BL396" i="16" s="1"/>
  <c r="BH396" i="16"/>
  <c r="BN396" i="16" s="1"/>
  <c r="BH403" i="16"/>
  <c r="BN403" i="16" s="1"/>
  <c r="BI403" i="16"/>
  <c r="BO403" i="16" s="1"/>
  <c r="BJ410" i="16"/>
  <c r="BP410" i="16" s="1"/>
  <c r="BF410" i="16"/>
  <c r="BL410" i="16" s="1"/>
  <c r="BH410" i="16"/>
  <c r="BN410" i="16" s="1"/>
  <c r="BF419" i="16"/>
  <c r="BL419" i="16" s="1"/>
  <c r="BF436" i="16"/>
  <c r="BL436" i="16" s="1"/>
  <c r="BJ436" i="16"/>
  <c r="BP436" i="16" s="1"/>
  <c r="BI436" i="16"/>
  <c r="BO436" i="16" s="1"/>
  <c r="BH436" i="16"/>
  <c r="BN436" i="16" s="1"/>
  <c r="BG436" i="16"/>
  <c r="BM436" i="16" s="1"/>
  <c r="BE436" i="16"/>
  <c r="BK436" i="16" s="1"/>
  <c r="BJ414" i="16"/>
  <c r="BP414" i="16" s="1"/>
  <c r="BH414" i="16"/>
  <c r="BN414" i="16" s="1"/>
  <c r="BI414" i="16"/>
  <c r="BO414" i="16" s="1"/>
  <c r="BF416" i="16"/>
  <c r="BL416" i="16" s="1"/>
  <c r="BJ416" i="16"/>
  <c r="BP416" i="16" s="1"/>
  <c r="BE416" i="16"/>
  <c r="BK416" i="16" s="1"/>
  <c r="BG419" i="16"/>
  <c r="BM419" i="16" s="1"/>
  <c r="BJ430" i="16"/>
  <c r="BP430" i="16" s="1"/>
  <c r="BH430" i="16"/>
  <c r="BN430" i="16" s="1"/>
  <c r="BI430" i="16"/>
  <c r="BO430" i="16" s="1"/>
  <c r="BG430" i="16"/>
  <c r="BM430" i="16" s="1"/>
  <c r="BF430" i="16"/>
  <c r="BL430" i="16" s="1"/>
  <c r="BE430" i="16"/>
  <c r="BK430" i="16" s="1"/>
  <c r="BJ434" i="16"/>
  <c r="BP434" i="16" s="1"/>
  <c r="BH434" i="16"/>
  <c r="BN434" i="16" s="1"/>
  <c r="BG434" i="16"/>
  <c r="BM434" i="16" s="1"/>
  <c r="BF434" i="16"/>
  <c r="BL434" i="16" s="1"/>
  <c r="BE434" i="16"/>
  <c r="BK434" i="16" s="1"/>
  <c r="BF400" i="16"/>
  <c r="BL400" i="16" s="1"/>
  <c r="BJ400" i="16"/>
  <c r="BP400" i="16" s="1"/>
  <c r="BJ418" i="16"/>
  <c r="BP418" i="16" s="1"/>
  <c r="BH418" i="16"/>
  <c r="BN418" i="16" s="1"/>
  <c r="BI419" i="16"/>
  <c r="BO419" i="16" s="1"/>
  <c r="BF424" i="16"/>
  <c r="BL424" i="16" s="1"/>
  <c r="BE424" i="16"/>
  <c r="BK424" i="16" s="1"/>
  <c r="BG424" i="16"/>
  <c r="BM424" i="16" s="1"/>
  <c r="BI434" i="16"/>
  <c r="BO434" i="16" s="1"/>
  <c r="BJ419" i="16"/>
  <c r="BP419" i="16" s="1"/>
  <c r="BH424" i="16"/>
  <c r="BN424" i="16" s="1"/>
  <c r="BQ453" i="16"/>
  <c r="BH411" i="16"/>
  <c r="BN411" i="16" s="1"/>
  <c r="BF411" i="16"/>
  <c r="BL411" i="16" s="1"/>
  <c r="BH427" i="16"/>
  <c r="BN427" i="16" s="1"/>
  <c r="BF427" i="16"/>
  <c r="BL427" i="16" s="1"/>
  <c r="BF444" i="16"/>
  <c r="BL444" i="16" s="1"/>
  <c r="BH444" i="16"/>
  <c r="BN444" i="16" s="1"/>
  <c r="BE444" i="16"/>
  <c r="BK444" i="16" s="1"/>
  <c r="BF469" i="16"/>
  <c r="BL469" i="16" s="1"/>
  <c r="BH469" i="16"/>
  <c r="BN469" i="16" s="1"/>
  <c r="BE469" i="16"/>
  <c r="BK469" i="16" s="1"/>
  <c r="BJ469" i="16"/>
  <c r="BP469" i="16" s="1"/>
  <c r="BI469" i="16"/>
  <c r="BO469" i="16" s="1"/>
  <c r="BG469" i="16"/>
  <c r="BM469" i="16" s="1"/>
  <c r="BF440" i="16"/>
  <c r="BL440" i="16" s="1"/>
  <c r="BE440" i="16"/>
  <c r="BK440" i="16" s="1"/>
  <c r="BJ440" i="16"/>
  <c r="BP440" i="16" s="1"/>
  <c r="BJ450" i="16"/>
  <c r="BP450" i="16" s="1"/>
  <c r="BH450" i="16"/>
  <c r="BN450" i="16" s="1"/>
  <c r="BF450" i="16"/>
  <c r="BL450" i="16" s="1"/>
  <c r="BF465" i="16"/>
  <c r="BL465" i="16" s="1"/>
  <c r="BE465" i="16"/>
  <c r="BK465" i="16" s="1"/>
  <c r="BJ465" i="16"/>
  <c r="BP465" i="16" s="1"/>
  <c r="BI465" i="16"/>
  <c r="BO465" i="16" s="1"/>
  <c r="BH465" i="16"/>
  <c r="BN465" i="16" s="1"/>
  <c r="BG465" i="16"/>
  <c r="BM465" i="16" s="1"/>
  <c r="BJ427" i="16"/>
  <c r="BP427" i="16" s="1"/>
  <c r="BF432" i="16"/>
  <c r="BL432" i="16" s="1"/>
  <c r="BJ432" i="16"/>
  <c r="BP432" i="16" s="1"/>
  <c r="BG440" i="16"/>
  <c r="BM440" i="16" s="1"/>
  <c r="BF448" i="16"/>
  <c r="BL448" i="16" s="1"/>
  <c r="BJ448" i="16"/>
  <c r="BP448" i="16" s="1"/>
  <c r="BH448" i="16"/>
  <c r="BN448" i="16" s="1"/>
  <c r="BE448" i="16"/>
  <c r="BK448" i="16" s="1"/>
  <c r="BE450" i="16"/>
  <c r="BK450" i="16" s="1"/>
  <c r="BF428" i="16"/>
  <c r="BL428" i="16" s="1"/>
  <c r="BH428" i="16"/>
  <c r="BN428" i="16" s="1"/>
  <c r="BE432" i="16"/>
  <c r="BK432" i="16" s="1"/>
  <c r="BH440" i="16"/>
  <c r="BN440" i="16" s="1"/>
  <c r="BG450" i="16"/>
  <c r="BM450" i="16" s="1"/>
  <c r="BH451" i="16"/>
  <c r="BN451" i="16" s="1"/>
  <c r="BI451" i="16"/>
  <c r="BO451" i="16" s="1"/>
  <c r="BF451" i="16"/>
  <c r="BL451" i="16" s="1"/>
  <c r="BF452" i="16"/>
  <c r="BL452" i="16" s="1"/>
  <c r="BJ452" i="16"/>
  <c r="BP452" i="16" s="1"/>
  <c r="BH452" i="16"/>
  <c r="BN452" i="16" s="1"/>
  <c r="BF412" i="16"/>
  <c r="BL412" i="16" s="1"/>
  <c r="BH412" i="16"/>
  <c r="BN412" i="16" s="1"/>
  <c r="BG420" i="16"/>
  <c r="BM420" i="16" s="1"/>
  <c r="BG428" i="16"/>
  <c r="BM428" i="16" s="1"/>
  <c r="BH431" i="16"/>
  <c r="BN431" i="16" s="1"/>
  <c r="BI431" i="16"/>
  <c r="BO431" i="16" s="1"/>
  <c r="BH432" i="16"/>
  <c r="BN432" i="16" s="1"/>
  <c r="BH435" i="16"/>
  <c r="BN435" i="16" s="1"/>
  <c r="BI435" i="16"/>
  <c r="BO435" i="16" s="1"/>
  <c r="BG451" i="16"/>
  <c r="BM451" i="16" s="1"/>
  <c r="BG452" i="16"/>
  <c r="BM452" i="16" s="1"/>
  <c r="BH472" i="16"/>
  <c r="BN472" i="16" s="1"/>
  <c r="BI472" i="16"/>
  <c r="BO472" i="16" s="1"/>
  <c r="BF488" i="16"/>
  <c r="BL488" i="16" s="1"/>
  <c r="BG489" i="16"/>
  <c r="BM489" i="16" s="1"/>
  <c r="BF496" i="16"/>
  <c r="BL496" i="16" s="1"/>
  <c r="BJ456" i="16"/>
  <c r="BP456" i="16" s="1"/>
  <c r="BE464" i="16"/>
  <c r="BK464" i="16" s="1"/>
  <c r="BH468" i="16"/>
  <c r="BN468" i="16" s="1"/>
  <c r="BF468" i="16"/>
  <c r="BL468" i="16" s="1"/>
  <c r="BE472" i="16"/>
  <c r="BK472" i="16" s="1"/>
  <c r="BE476" i="16"/>
  <c r="BK476" i="16" s="1"/>
  <c r="BJ477" i="16"/>
  <c r="BP477" i="16" s="1"/>
  <c r="BF481" i="16"/>
  <c r="BL481" i="16" s="1"/>
  <c r="BH481" i="16"/>
  <c r="BN481" i="16" s="1"/>
  <c r="BG481" i="16"/>
  <c r="BM481" i="16" s="1"/>
  <c r="BE481" i="16"/>
  <c r="BK481" i="16" s="1"/>
  <c r="BH489" i="16"/>
  <c r="BN489" i="16" s="1"/>
  <c r="BH528" i="16"/>
  <c r="BN528" i="16" s="1"/>
  <c r="BI528" i="16"/>
  <c r="BO528" i="16" s="1"/>
  <c r="BF528" i="16"/>
  <c r="BL528" i="16" s="1"/>
  <c r="BJ528" i="16"/>
  <c r="BP528" i="16" s="1"/>
  <c r="BG528" i="16"/>
  <c r="BM528" i="16" s="1"/>
  <c r="BE528" i="16"/>
  <c r="BK528" i="16" s="1"/>
  <c r="BG464" i="16"/>
  <c r="BM464" i="16" s="1"/>
  <c r="BJ471" i="16"/>
  <c r="BP471" i="16" s="1"/>
  <c r="BH471" i="16"/>
  <c r="BN471" i="16" s="1"/>
  <c r="BF472" i="16"/>
  <c r="BL472" i="16" s="1"/>
  <c r="BF476" i="16"/>
  <c r="BL476" i="16" s="1"/>
  <c r="BF446" i="16"/>
  <c r="BL446" i="16" s="1"/>
  <c r="BF447" i="16"/>
  <c r="BL447" i="16" s="1"/>
  <c r="BE460" i="16"/>
  <c r="BK460" i="16" s="1"/>
  <c r="BH464" i="16"/>
  <c r="BN464" i="16" s="1"/>
  <c r="BJ467" i="16"/>
  <c r="BP467" i="16" s="1"/>
  <c r="BF467" i="16"/>
  <c r="BL467" i="16" s="1"/>
  <c r="BE471" i="16"/>
  <c r="BK471" i="16" s="1"/>
  <c r="BG472" i="16"/>
  <c r="BM472" i="16" s="1"/>
  <c r="BE475" i="16"/>
  <c r="BK475" i="16" s="1"/>
  <c r="BG476" i="16"/>
  <c r="BM476" i="16" s="1"/>
  <c r="BJ504" i="16"/>
  <c r="BP504" i="16" s="1"/>
  <c r="BI504" i="16"/>
  <c r="BO504" i="16" s="1"/>
  <c r="BG504" i="16"/>
  <c r="BM504" i="16" s="1"/>
  <c r="BH504" i="16"/>
  <c r="BN504" i="16" s="1"/>
  <c r="BF504" i="16"/>
  <c r="BL504" i="16" s="1"/>
  <c r="BE504" i="16"/>
  <c r="BK504" i="16" s="1"/>
  <c r="BG460" i="16"/>
  <c r="BM460" i="16" s="1"/>
  <c r="BI464" i="16"/>
  <c r="BO464" i="16" s="1"/>
  <c r="BF471" i="16"/>
  <c r="BL471" i="16" s="1"/>
  <c r="BJ472" i="16"/>
  <c r="BP472" i="16" s="1"/>
  <c r="BF475" i="16"/>
  <c r="BL475" i="16" s="1"/>
  <c r="BI476" i="16"/>
  <c r="BO476" i="16" s="1"/>
  <c r="BJ487" i="16"/>
  <c r="BP487" i="16" s="1"/>
  <c r="BI487" i="16"/>
  <c r="BO487" i="16" s="1"/>
  <c r="BH487" i="16"/>
  <c r="BN487" i="16" s="1"/>
  <c r="BF442" i="16"/>
  <c r="BL442" i="16" s="1"/>
  <c r="BQ442" i="16" s="1"/>
  <c r="BF443" i="16"/>
  <c r="BL443" i="16" s="1"/>
  <c r="BH446" i="16"/>
  <c r="BN446" i="16" s="1"/>
  <c r="BI447" i="16"/>
  <c r="BO447" i="16" s="1"/>
  <c r="BQ447" i="16" s="1"/>
  <c r="BE456" i="16"/>
  <c r="BK456" i="16" s="1"/>
  <c r="BF458" i="16"/>
  <c r="BL458" i="16" s="1"/>
  <c r="BF459" i="16"/>
  <c r="BL459" i="16" s="1"/>
  <c r="BH460" i="16"/>
  <c r="BN460" i="16" s="1"/>
  <c r="BH462" i="16"/>
  <c r="BN462" i="16" s="1"/>
  <c r="BQ462" i="16" s="1"/>
  <c r="BI463" i="16"/>
  <c r="BO463" i="16" s="1"/>
  <c r="BJ464" i="16"/>
  <c r="BP464" i="16" s="1"/>
  <c r="BG467" i="16"/>
  <c r="BM467" i="16" s="1"/>
  <c r="BJ468" i="16"/>
  <c r="BP468" i="16" s="1"/>
  <c r="BG471" i="16"/>
  <c r="BM471" i="16" s="1"/>
  <c r="BF473" i="16"/>
  <c r="BL473" i="16" s="1"/>
  <c r="BJ473" i="16"/>
  <c r="BP473" i="16" s="1"/>
  <c r="BG475" i="16"/>
  <c r="BM475" i="16" s="1"/>
  <c r="BJ476" i="16"/>
  <c r="BP476" i="16" s="1"/>
  <c r="BE477" i="16"/>
  <c r="BK477" i="16" s="1"/>
  <c r="BQ477" i="16" s="1"/>
  <c r="BJ483" i="16"/>
  <c r="BP483" i="16" s="1"/>
  <c r="BH483" i="16"/>
  <c r="BN483" i="16" s="1"/>
  <c r="BG483" i="16"/>
  <c r="BM483" i="16" s="1"/>
  <c r="BF483" i="16"/>
  <c r="BL483" i="16" s="1"/>
  <c r="BE487" i="16"/>
  <c r="BK487" i="16" s="1"/>
  <c r="BH501" i="16"/>
  <c r="BN501" i="16" s="1"/>
  <c r="BG501" i="16"/>
  <c r="BM501" i="16" s="1"/>
  <c r="BE501" i="16"/>
  <c r="BK501" i="16" s="1"/>
  <c r="BJ501" i="16"/>
  <c r="BP501" i="16" s="1"/>
  <c r="BI501" i="16"/>
  <c r="BO501" i="16" s="1"/>
  <c r="BF501" i="16"/>
  <c r="BL501" i="16" s="1"/>
  <c r="BH517" i="16"/>
  <c r="BN517" i="16" s="1"/>
  <c r="BG517" i="16"/>
  <c r="BM517" i="16" s="1"/>
  <c r="BE517" i="16"/>
  <c r="BK517" i="16" s="1"/>
  <c r="BJ517" i="16"/>
  <c r="BP517" i="16" s="1"/>
  <c r="BI517" i="16"/>
  <c r="BO517" i="16" s="1"/>
  <c r="BF517" i="16"/>
  <c r="BL517" i="16" s="1"/>
  <c r="BH484" i="16"/>
  <c r="BN484" i="16" s="1"/>
  <c r="BI484" i="16"/>
  <c r="BO484" i="16" s="1"/>
  <c r="BG484" i="16"/>
  <c r="BM484" i="16" s="1"/>
  <c r="BF484" i="16"/>
  <c r="BL484" i="16" s="1"/>
  <c r="BF485" i="16"/>
  <c r="BL485" i="16" s="1"/>
  <c r="BJ485" i="16"/>
  <c r="BP485" i="16" s="1"/>
  <c r="BI485" i="16"/>
  <c r="BO485" i="16" s="1"/>
  <c r="BH485" i="16"/>
  <c r="BN485" i="16" s="1"/>
  <c r="BH488" i="16"/>
  <c r="BN488" i="16" s="1"/>
  <c r="BJ488" i="16"/>
  <c r="BP488" i="16" s="1"/>
  <c r="BI488" i="16"/>
  <c r="BO488" i="16" s="1"/>
  <c r="BF489" i="16"/>
  <c r="BL489" i="16" s="1"/>
  <c r="BJ489" i="16"/>
  <c r="BP489" i="16" s="1"/>
  <c r="BE484" i="16"/>
  <c r="BK484" i="16" s="1"/>
  <c r="BQ484" i="16" s="1"/>
  <c r="BE485" i="16"/>
  <c r="BK485" i="16" s="1"/>
  <c r="BE488" i="16"/>
  <c r="BK488" i="16" s="1"/>
  <c r="BE489" i="16"/>
  <c r="BK489" i="16" s="1"/>
  <c r="BJ496" i="16"/>
  <c r="BP496" i="16" s="1"/>
  <c r="BE496" i="16"/>
  <c r="BK496" i="16" s="1"/>
  <c r="BI496" i="16"/>
  <c r="BO496" i="16" s="1"/>
  <c r="BH496" i="16"/>
  <c r="BN496" i="16" s="1"/>
  <c r="BJ500" i="16"/>
  <c r="BP500" i="16" s="1"/>
  <c r="BG500" i="16"/>
  <c r="BM500" i="16" s="1"/>
  <c r="BE500" i="16"/>
  <c r="BK500" i="16" s="1"/>
  <c r="BF506" i="16"/>
  <c r="BL506" i="16" s="1"/>
  <c r="BI506" i="16"/>
  <c r="BO506" i="16" s="1"/>
  <c r="BE508" i="16"/>
  <c r="BK508" i="16" s="1"/>
  <c r="BF512" i="16"/>
  <c r="BL512" i="16" s="1"/>
  <c r="BH509" i="16"/>
  <c r="BN509" i="16" s="1"/>
  <c r="BJ509" i="16"/>
  <c r="BP509" i="16" s="1"/>
  <c r="BH513" i="16"/>
  <c r="BN513" i="16" s="1"/>
  <c r="BE513" i="16"/>
  <c r="BK513" i="16" s="1"/>
  <c r="BF518" i="16"/>
  <c r="BL518" i="16" s="1"/>
  <c r="BI518" i="16"/>
  <c r="BO518" i="16" s="1"/>
  <c r="BG518" i="16"/>
  <c r="BM518" i="16" s="1"/>
  <c r="BH497" i="16"/>
  <c r="BN497" i="16" s="1"/>
  <c r="BE497" i="16"/>
  <c r="BK497" i="16" s="1"/>
  <c r="BJ506" i="16"/>
  <c r="BP506" i="16" s="1"/>
  <c r="BF509" i="16"/>
  <c r="BL509" i="16" s="1"/>
  <c r="BG513" i="16"/>
  <c r="BM513" i="16" s="1"/>
  <c r="BE518" i="16"/>
  <c r="BK518" i="16" s="1"/>
  <c r="BF502" i="16"/>
  <c r="BL502" i="16" s="1"/>
  <c r="BI502" i="16"/>
  <c r="BO502" i="16" s="1"/>
  <c r="BG502" i="16"/>
  <c r="BM502" i="16" s="1"/>
  <c r="BG509" i="16"/>
  <c r="BM509" i="16" s="1"/>
  <c r="BI513" i="16"/>
  <c r="BO513" i="16" s="1"/>
  <c r="BH518" i="16"/>
  <c r="BN518" i="16" s="1"/>
  <c r="BJ523" i="16"/>
  <c r="BP523" i="16" s="1"/>
  <c r="BF523" i="16"/>
  <c r="BL523" i="16" s="1"/>
  <c r="BH523" i="16"/>
  <c r="BN523" i="16" s="1"/>
  <c r="BE523" i="16"/>
  <c r="BK523" i="16" s="1"/>
  <c r="BH524" i="16"/>
  <c r="BN524" i="16" s="1"/>
  <c r="BF524" i="16"/>
  <c r="BL524" i="16" s="1"/>
  <c r="BE524" i="16"/>
  <c r="BK524" i="16" s="1"/>
  <c r="BI524" i="16"/>
  <c r="BO524" i="16" s="1"/>
  <c r="BE493" i="16"/>
  <c r="BK493" i="16" s="1"/>
  <c r="BE502" i="16"/>
  <c r="BK502" i="16" s="1"/>
  <c r="BH505" i="16"/>
  <c r="BN505" i="16" s="1"/>
  <c r="BJ505" i="16"/>
  <c r="BP505" i="16" s="1"/>
  <c r="BG505" i="16"/>
  <c r="BM505" i="16" s="1"/>
  <c r="BQ505" i="16" s="1"/>
  <c r="BI509" i="16"/>
  <c r="BO509" i="16" s="1"/>
  <c r="BJ513" i="16"/>
  <c r="BP513" i="16" s="1"/>
  <c r="BJ516" i="16"/>
  <c r="BP516" i="16" s="1"/>
  <c r="BG516" i="16"/>
  <c r="BM516" i="16" s="1"/>
  <c r="BE516" i="16"/>
  <c r="BK516" i="16" s="1"/>
  <c r="BJ518" i="16"/>
  <c r="BP518" i="16" s="1"/>
  <c r="BG523" i="16"/>
  <c r="BM523" i="16" s="1"/>
  <c r="BG524" i="16"/>
  <c r="BM524" i="16" s="1"/>
  <c r="BQ530" i="16"/>
  <c r="BJ508" i="16"/>
  <c r="BP508" i="16" s="1"/>
  <c r="BI508" i="16"/>
  <c r="BO508" i="16" s="1"/>
  <c r="BJ512" i="16"/>
  <c r="BP512" i="16" s="1"/>
  <c r="BE512" i="16"/>
  <c r="BK512" i="16" s="1"/>
  <c r="BF521" i="16"/>
  <c r="BL521" i="16" s="1"/>
  <c r="BE521" i="16"/>
  <c r="BK521" i="16" s="1"/>
  <c r="BQ536" i="16"/>
  <c r="BQ558" i="16"/>
  <c r="BF527" i="16"/>
  <c r="BL527" i="16" s="1"/>
  <c r="BF531" i="16"/>
  <c r="BL531" i="16" s="1"/>
  <c r="BI532" i="16"/>
  <c r="BO532" i="16" s="1"/>
  <c r="BF537" i="16"/>
  <c r="BL537" i="16" s="1"/>
  <c r="BH537" i="16"/>
  <c r="BN537" i="16" s="1"/>
  <c r="BE537" i="16"/>
  <c r="BK537" i="16" s="1"/>
  <c r="BF565" i="16"/>
  <c r="BL565" i="16" s="1"/>
  <c r="BJ565" i="16"/>
  <c r="BP565" i="16" s="1"/>
  <c r="BI565" i="16"/>
  <c r="BO565" i="16" s="1"/>
  <c r="BH565" i="16"/>
  <c r="BN565" i="16" s="1"/>
  <c r="BG565" i="16"/>
  <c r="BM565" i="16" s="1"/>
  <c r="BE565" i="16"/>
  <c r="BK565" i="16" s="1"/>
  <c r="BE577" i="16"/>
  <c r="BK577" i="16" s="1"/>
  <c r="BJ577" i="16"/>
  <c r="BP577" i="16" s="1"/>
  <c r="BH577" i="16"/>
  <c r="BN577" i="16" s="1"/>
  <c r="BI577" i="16"/>
  <c r="BO577" i="16" s="1"/>
  <c r="BG577" i="16"/>
  <c r="BM577" i="16" s="1"/>
  <c r="BF577" i="16"/>
  <c r="BL577" i="16" s="1"/>
  <c r="BF529" i="16"/>
  <c r="BL529" i="16" s="1"/>
  <c r="BJ529" i="16"/>
  <c r="BP529" i="16" s="1"/>
  <c r="BJ532" i="16"/>
  <c r="BP532" i="16" s="1"/>
  <c r="BJ539" i="16"/>
  <c r="BP539" i="16" s="1"/>
  <c r="BH539" i="16"/>
  <c r="BN539" i="16" s="1"/>
  <c r="BF539" i="16"/>
  <c r="BL539" i="16" s="1"/>
  <c r="BJ543" i="16"/>
  <c r="BP543" i="16" s="1"/>
  <c r="BE543" i="16"/>
  <c r="BK543" i="16" s="1"/>
  <c r="BH543" i="16"/>
  <c r="BN543" i="16" s="1"/>
  <c r="BQ572" i="16"/>
  <c r="BG498" i="16"/>
  <c r="BM498" i="16" s="1"/>
  <c r="BQ498" i="16" s="1"/>
  <c r="BG514" i="16"/>
  <c r="BM514" i="16" s="1"/>
  <c r="BQ514" i="16" s="1"/>
  <c r="BF525" i="16"/>
  <c r="BL525" i="16" s="1"/>
  <c r="BH525" i="16"/>
  <c r="BN525" i="16" s="1"/>
  <c r="BE529" i="16"/>
  <c r="BK529" i="16" s="1"/>
  <c r="BH531" i="16"/>
  <c r="BN531" i="16" s="1"/>
  <c r="BG533" i="16"/>
  <c r="BM533" i="16" s="1"/>
  <c r="BI537" i="16"/>
  <c r="BO537" i="16" s="1"/>
  <c r="BE539" i="16"/>
  <c r="BK539" i="16" s="1"/>
  <c r="BF543" i="16"/>
  <c r="BL543" i="16" s="1"/>
  <c r="BF549" i="16"/>
  <c r="BL549" i="16" s="1"/>
  <c r="BI549" i="16"/>
  <c r="BO549" i="16" s="1"/>
  <c r="BH549" i="16"/>
  <c r="BN549" i="16" s="1"/>
  <c r="BG549" i="16"/>
  <c r="BM549" i="16" s="1"/>
  <c r="BE549" i="16"/>
  <c r="BK549" i="16" s="1"/>
  <c r="BQ564" i="16"/>
  <c r="BQ582" i="16"/>
  <c r="BH544" i="16"/>
  <c r="BN544" i="16" s="1"/>
  <c r="BE544" i="16"/>
  <c r="BK544" i="16" s="1"/>
  <c r="BI544" i="16"/>
  <c r="BO544" i="16" s="1"/>
  <c r="BF544" i="16"/>
  <c r="BL544" i="16" s="1"/>
  <c r="BQ554" i="16"/>
  <c r="BH556" i="16"/>
  <c r="BN556" i="16" s="1"/>
  <c r="BJ556" i="16"/>
  <c r="BP556" i="16" s="1"/>
  <c r="BI556" i="16"/>
  <c r="BO556" i="16" s="1"/>
  <c r="BF556" i="16"/>
  <c r="BL556" i="16" s="1"/>
  <c r="BQ588" i="16"/>
  <c r="BH540" i="16"/>
  <c r="BN540" i="16" s="1"/>
  <c r="BI540" i="16"/>
  <c r="BO540" i="16" s="1"/>
  <c r="BF540" i="16"/>
  <c r="BL540" i="16" s="1"/>
  <c r="BG544" i="16"/>
  <c r="BM544" i="16" s="1"/>
  <c r="BE556" i="16"/>
  <c r="BK556" i="16" s="1"/>
  <c r="BJ527" i="16"/>
  <c r="BP527" i="16" s="1"/>
  <c r="BH527" i="16"/>
  <c r="BN527" i="16" s="1"/>
  <c r="BF532" i="16"/>
  <c r="BL532" i="16" s="1"/>
  <c r="BQ532" i="16" s="1"/>
  <c r="BE540" i="16"/>
  <c r="BK540" i="16" s="1"/>
  <c r="BJ544" i="16"/>
  <c r="BP544" i="16" s="1"/>
  <c r="BF553" i="16"/>
  <c r="BL553" i="16" s="1"/>
  <c r="BJ553" i="16"/>
  <c r="BP553" i="16" s="1"/>
  <c r="BI553" i="16"/>
  <c r="BO553" i="16" s="1"/>
  <c r="BH553" i="16"/>
  <c r="BN553" i="16" s="1"/>
  <c r="BE553" i="16"/>
  <c r="BK553" i="16" s="1"/>
  <c r="BJ555" i="16"/>
  <c r="BP555" i="16" s="1"/>
  <c r="BI555" i="16"/>
  <c r="BO555" i="16" s="1"/>
  <c r="BH555" i="16"/>
  <c r="BN555" i="16" s="1"/>
  <c r="BF555" i="16"/>
  <c r="BL555" i="16" s="1"/>
  <c r="BQ555" i="16" s="1"/>
  <c r="BG556" i="16"/>
  <c r="BM556" i="16" s="1"/>
  <c r="BH541" i="16"/>
  <c r="BN541" i="16" s="1"/>
  <c r="BJ545" i="16"/>
  <c r="BP545" i="16" s="1"/>
  <c r="BH557" i="16"/>
  <c r="BN557" i="16" s="1"/>
  <c r="BH559" i="16"/>
  <c r="BN559" i="16" s="1"/>
  <c r="BI560" i="16"/>
  <c r="BO560" i="16" s="1"/>
  <c r="BJ561" i="16"/>
  <c r="BP561" i="16" s="1"/>
  <c r="BQ561" i="16" s="1"/>
  <c r="BH570" i="16"/>
  <c r="BN570" i="16" s="1"/>
  <c r="BE570" i="16"/>
  <c r="BK570" i="16" s="1"/>
  <c r="BE575" i="16"/>
  <c r="BK575" i="16" s="1"/>
  <c r="BF578" i="16"/>
  <c r="BL578" i="16" s="1"/>
  <c r="BE581" i="16"/>
  <c r="BK581" i="16" s="1"/>
  <c r="BJ581" i="16"/>
  <c r="BP581" i="16" s="1"/>
  <c r="BI581" i="16"/>
  <c r="BO581" i="16" s="1"/>
  <c r="BQ605" i="16"/>
  <c r="BJ541" i="16"/>
  <c r="BP541" i="16" s="1"/>
  <c r="BJ557" i="16"/>
  <c r="BP557" i="16" s="1"/>
  <c r="BE573" i="16"/>
  <c r="BK573" i="16" s="1"/>
  <c r="BJ573" i="16"/>
  <c r="BP573" i="16" s="1"/>
  <c r="BF573" i="16"/>
  <c r="BL573" i="16" s="1"/>
  <c r="BH575" i="16"/>
  <c r="BN575" i="16" s="1"/>
  <c r="BI571" i="16"/>
  <c r="BO571" i="16" s="1"/>
  <c r="BF571" i="16"/>
  <c r="BL571" i="16" s="1"/>
  <c r="BJ571" i="16"/>
  <c r="BP571" i="16" s="1"/>
  <c r="BG573" i="16"/>
  <c r="BM573" i="16" s="1"/>
  <c r="BG594" i="16"/>
  <c r="BM594" i="16" s="1"/>
  <c r="BI594" i="16"/>
  <c r="BO594" i="16" s="1"/>
  <c r="BH594" i="16"/>
  <c r="BN594" i="16" s="1"/>
  <c r="BE594" i="16"/>
  <c r="BK594" i="16" s="1"/>
  <c r="BJ594" i="16"/>
  <c r="BP594" i="16" s="1"/>
  <c r="BJ603" i="16"/>
  <c r="BP603" i="16" s="1"/>
  <c r="BE603" i="16"/>
  <c r="BK603" i="16" s="1"/>
  <c r="BI603" i="16"/>
  <c r="BO603" i="16" s="1"/>
  <c r="BH603" i="16"/>
  <c r="BN603" i="16" s="1"/>
  <c r="BG603" i="16"/>
  <c r="BM603" i="16" s="1"/>
  <c r="BF603" i="16"/>
  <c r="BL603" i="16" s="1"/>
  <c r="BE569" i="16"/>
  <c r="BK569" i="16" s="1"/>
  <c r="BJ569" i="16"/>
  <c r="BP569" i="16" s="1"/>
  <c r="BH574" i="16"/>
  <c r="BN574" i="16" s="1"/>
  <c r="BI574" i="16"/>
  <c r="BO574" i="16" s="1"/>
  <c r="BG586" i="16"/>
  <c r="BM586" i="16" s="1"/>
  <c r="BF586" i="16"/>
  <c r="BL586" i="16" s="1"/>
  <c r="BJ586" i="16"/>
  <c r="BP586" i="16" s="1"/>
  <c r="BQ589" i="16"/>
  <c r="BF594" i="16"/>
  <c r="BL594" i="16" s="1"/>
  <c r="BG545" i="16"/>
  <c r="BM545" i="16" s="1"/>
  <c r="BE559" i="16"/>
  <c r="BK559" i="16" s="1"/>
  <c r="BE560" i="16"/>
  <c r="BK560" i="16" s="1"/>
  <c r="BF569" i="16"/>
  <c r="BL569" i="16" s="1"/>
  <c r="BE574" i="16"/>
  <c r="BK574" i="16" s="1"/>
  <c r="BI583" i="16"/>
  <c r="BO583" i="16" s="1"/>
  <c r="BF583" i="16"/>
  <c r="BL583" i="16" s="1"/>
  <c r="BG583" i="16"/>
  <c r="BM583" i="16" s="1"/>
  <c r="BE583" i="16"/>
  <c r="BK583" i="16" s="1"/>
  <c r="BE586" i="16"/>
  <c r="BK586" i="16" s="1"/>
  <c r="BE587" i="16"/>
  <c r="BK587" i="16" s="1"/>
  <c r="BG587" i="16"/>
  <c r="BM587" i="16" s="1"/>
  <c r="BH587" i="16"/>
  <c r="BN587" i="16" s="1"/>
  <c r="BF587" i="16"/>
  <c r="BL587" i="16" s="1"/>
  <c r="BH578" i="16"/>
  <c r="BN578" i="16" s="1"/>
  <c r="BJ578" i="16"/>
  <c r="BP578" i="16" s="1"/>
  <c r="BI575" i="16"/>
  <c r="BO575" i="16" s="1"/>
  <c r="BF575" i="16"/>
  <c r="BL575" i="16" s="1"/>
  <c r="BE578" i="16"/>
  <c r="BK578" i="16" s="1"/>
  <c r="BH604" i="16"/>
  <c r="BN604" i="16" s="1"/>
  <c r="BE604" i="16"/>
  <c r="BK604" i="16" s="1"/>
  <c r="BJ604" i="16"/>
  <c r="BP604" i="16" s="1"/>
  <c r="BI604" i="16"/>
  <c r="BO604" i="16" s="1"/>
  <c r="BF604" i="16"/>
  <c r="BL604" i="16" s="1"/>
  <c r="BE595" i="16"/>
  <c r="BK595" i="16" s="1"/>
  <c r="BI595" i="16"/>
  <c r="BO595" i="16" s="1"/>
  <c r="BH595" i="16"/>
  <c r="BN595" i="16" s="1"/>
  <c r="BF595" i="16"/>
  <c r="BL595" i="16" s="1"/>
  <c r="BG595" i="16"/>
  <c r="BM595" i="16" s="1"/>
  <c r="BI579" i="16"/>
  <c r="BO579" i="16" s="1"/>
  <c r="BF579" i="16"/>
  <c r="BL579" i="16" s="1"/>
  <c r="BQ579" i="16" s="1"/>
  <c r="BJ595" i="16"/>
  <c r="BP595" i="16" s="1"/>
  <c r="BI596" i="16"/>
  <c r="BO596" i="16" s="1"/>
  <c r="BH596" i="16"/>
  <c r="BN596" i="16" s="1"/>
  <c r="BF596" i="16"/>
  <c r="BL596" i="16" s="1"/>
  <c r="BI585" i="16"/>
  <c r="BO585" i="16" s="1"/>
  <c r="BF585" i="16"/>
  <c r="BL585" i="16" s="1"/>
  <c r="BH592" i="16"/>
  <c r="BN592" i="16" s="1"/>
  <c r="BG592" i="16"/>
  <c r="BM592" i="16" s="1"/>
  <c r="BE592" i="16"/>
  <c r="BK592" i="16" s="1"/>
  <c r="BI593" i="16"/>
  <c r="BO593" i="16" s="1"/>
  <c r="BH593" i="16"/>
  <c r="BN593" i="16" s="1"/>
  <c r="BG593" i="16"/>
  <c r="BM593" i="16" s="1"/>
  <c r="BE593" i="16"/>
  <c r="BK593" i="16" s="1"/>
  <c r="BI597" i="16"/>
  <c r="BO597" i="16" s="1"/>
  <c r="BJ597" i="16"/>
  <c r="BP597" i="16" s="1"/>
  <c r="BH597" i="16"/>
  <c r="BN597" i="16" s="1"/>
  <c r="BF597" i="16"/>
  <c r="BL597" i="16" s="1"/>
  <c r="BH598" i="16"/>
  <c r="BN598" i="16" s="1"/>
  <c r="BI598" i="16"/>
  <c r="BO598" i="16" s="1"/>
  <c r="BG598" i="16"/>
  <c r="BM598" i="16" s="1"/>
  <c r="BH618" i="16"/>
  <c r="BN618" i="16" s="1"/>
  <c r="BE618" i="16"/>
  <c r="BK618" i="16" s="1"/>
  <c r="BJ618" i="16"/>
  <c r="BP618" i="16" s="1"/>
  <c r="BI618" i="16"/>
  <c r="BO618" i="16" s="1"/>
  <c r="BG618" i="16"/>
  <c r="BM618" i="16" s="1"/>
  <c r="BF618" i="16"/>
  <c r="BL618" i="16" s="1"/>
  <c r="BF627" i="16"/>
  <c r="BL627" i="16" s="1"/>
  <c r="BJ627" i="16"/>
  <c r="BP627" i="16" s="1"/>
  <c r="BI627" i="16"/>
  <c r="BO627" i="16" s="1"/>
  <c r="BH627" i="16"/>
  <c r="BN627" i="16" s="1"/>
  <c r="BG627" i="16"/>
  <c r="BM627" i="16" s="1"/>
  <c r="BE627" i="16"/>
  <c r="BK627" i="16" s="1"/>
  <c r="BF615" i="16"/>
  <c r="BL615" i="16" s="1"/>
  <c r="BJ615" i="16"/>
  <c r="BP615" i="16" s="1"/>
  <c r="BG615" i="16"/>
  <c r="BM615" i="16" s="1"/>
  <c r="BH615" i="16"/>
  <c r="BN615" i="16" s="1"/>
  <c r="BF599" i="16"/>
  <c r="BL599" i="16" s="1"/>
  <c r="BJ599" i="16"/>
  <c r="BP599" i="16" s="1"/>
  <c r="BQ610" i="16"/>
  <c r="BF623" i="16"/>
  <c r="BL623" i="16" s="1"/>
  <c r="BH623" i="16"/>
  <c r="BN623" i="16" s="1"/>
  <c r="BJ623" i="16"/>
  <c r="BP623" i="16" s="1"/>
  <c r="BI623" i="16"/>
  <c r="BO623" i="16" s="1"/>
  <c r="BG623" i="16"/>
  <c r="BM623" i="16" s="1"/>
  <c r="BE623" i="16"/>
  <c r="BK623" i="16" s="1"/>
  <c r="BE599" i="16"/>
  <c r="BK599" i="16" s="1"/>
  <c r="BJ607" i="16"/>
  <c r="BP607" i="16" s="1"/>
  <c r="BH607" i="16"/>
  <c r="BN607" i="16" s="1"/>
  <c r="BG607" i="16"/>
  <c r="BM607" i="16" s="1"/>
  <c r="BE607" i="16"/>
  <c r="BK607" i="16" s="1"/>
  <c r="BF609" i="16"/>
  <c r="BL609" i="16" s="1"/>
  <c r="BE609" i="16"/>
  <c r="BK609" i="16" s="1"/>
  <c r="BJ609" i="16"/>
  <c r="BP609" i="16" s="1"/>
  <c r="BI609" i="16"/>
  <c r="BO609" i="16" s="1"/>
  <c r="BG609" i="16"/>
  <c r="BM609" i="16" s="1"/>
  <c r="BH612" i="16"/>
  <c r="BN612" i="16" s="1"/>
  <c r="BF612" i="16"/>
  <c r="BL612" i="16" s="1"/>
  <c r="BJ612" i="16"/>
  <c r="BP612" i="16" s="1"/>
  <c r="BG612" i="16"/>
  <c r="BM612" i="16" s="1"/>
  <c r="BJ611" i="16"/>
  <c r="BP611" i="16" s="1"/>
  <c r="BF611" i="16"/>
  <c r="BL611" i="16" s="1"/>
  <c r="BI611" i="16"/>
  <c r="BO611" i="16" s="1"/>
  <c r="BG611" i="16"/>
  <c r="BM611" i="16" s="1"/>
  <c r="BE608" i="16"/>
  <c r="BK608" i="16" s="1"/>
  <c r="BI613" i="16"/>
  <c r="BO613" i="16" s="1"/>
  <c r="BG622" i="16"/>
  <c r="BM622" i="16" s="1"/>
  <c r="BF626" i="16"/>
  <c r="BL626" i="16" s="1"/>
  <c r="BG608" i="16"/>
  <c r="BM608" i="16" s="1"/>
  <c r="BQ636" i="16"/>
  <c r="BI608" i="16"/>
  <c r="BO608" i="16" s="1"/>
  <c r="BH614" i="16"/>
  <c r="BN614" i="16" s="1"/>
  <c r="BE614" i="16"/>
  <c r="BK614" i="16" s="1"/>
  <c r="BF614" i="16"/>
  <c r="BL614" i="16" s="1"/>
  <c r="BJ621" i="16"/>
  <c r="BP621" i="16" s="1"/>
  <c r="BG621" i="16"/>
  <c r="BM621" i="16" s="1"/>
  <c r="BH630" i="16"/>
  <c r="BN630" i="16" s="1"/>
  <c r="BE630" i="16"/>
  <c r="BK630" i="16" s="1"/>
  <c r="BG630" i="16"/>
  <c r="BM630" i="16" s="1"/>
  <c r="BJ617" i="16"/>
  <c r="BP617" i="16" s="1"/>
  <c r="BG617" i="16"/>
  <c r="BM617" i="16" s="1"/>
  <c r="BF617" i="16"/>
  <c r="BL617" i="16" s="1"/>
  <c r="BE617" i="16"/>
  <c r="BK617" i="16" s="1"/>
  <c r="BH622" i="16"/>
  <c r="BN622" i="16" s="1"/>
  <c r="BE622" i="16"/>
  <c r="BK622" i="16" s="1"/>
  <c r="BQ632" i="16"/>
  <c r="BH613" i="16"/>
  <c r="BN613" i="16" s="1"/>
  <c r="BH617" i="16"/>
  <c r="BN617" i="16" s="1"/>
  <c r="BF622" i="16"/>
  <c r="BL622" i="16" s="1"/>
  <c r="BH626" i="16"/>
  <c r="BN626" i="16" s="1"/>
  <c r="BE626" i="16"/>
  <c r="BK626" i="16" s="1"/>
  <c r="BG626" i="16"/>
  <c r="BM626" i="16" s="1"/>
  <c r="BF643" i="16"/>
  <c r="BL643" i="16" s="1"/>
  <c r="BJ643" i="16"/>
  <c r="BP643" i="16" s="1"/>
  <c r="BI643" i="16"/>
  <c r="BO643" i="16" s="1"/>
  <c r="BH643" i="16"/>
  <c r="BN643" i="16" s="1"/>
  <c r="BG643" i="16"/>
  <c r="BM643" i="16" s="1"/>
  <c r="BE643" i="16"/>
  <c r="BK643" i="16" s="1"/>
  <c r="BH635" i="16"/>
  <c r="BN635" i="16" s="1"/>
  <c r="BJ637" i="16"/>
  <c r="BP637" i="16" s="1"/>
  <c r="BG637" i="16"/>
  <c r="BM637" i="16" s="1"/>
  <c r="BG638" i="16"/>
  <c r="BM638" i="16" s="1"/>
  <c r="BH641" i="16"/>
  <c r="BN641" i="16" s="1"/>
  <c r="BJ625" i="16"/>
  <c r="BP625" i="16" s="1"/>
  <c r="BG625" i="16"/>
  <c r="BM625" i="16" s="1"/>
  <c r="BQ625" i="16" s="1"/>
  <c r="BE631" i="16"/>
  <c r="BK631" i="16" s="1"/>
  <c r="BH634" i="16"/>
  <c r="BN634" i="16" s="1"/>
  <c r="BE634" i="16"/>
  <c r="BK634" i="16" s="1"/>
  <c r="BQ634" i="16" s="1"/>
  <c r="BI635" i="16"/>
  <c r="BO635" i="16" s="1"/>
  <c r="BE637" i="16"/>
  <c r="BK637" i="16" s="1"/>
  <c r="BJ635" i="16"/>
  <c r="BP635" i="16" s="1"/>
  <c r="BJ633" i="16"/>
  <c r="BP633" i="16" s="1"/>
  <c r="BG633" i="16"/>
  <c r="BM633" i="16" s="1"/>
  <c r="BH637" i="16"/>
  <c r="BN637" i="16" s="1"/>
  <c r="BE639" i="16"/>
  <c r="BK639" i="16" s="1"/>
  <c r="BH642" i="16"/>
  <c r="BN642" i="16" s="1"/>
  <c r="BE642" i="16"/>
  <c r="BK642" i="16" s="1"/>
  <c r="BJ641" i="16"/>
  <c r="BP641" i="16" s="1"/>
  <c r="BG641" i="16"/>
  <c r="BM641" i="16" s="1"/>
  <c r="BJ629" i="16"/>
  <c r="BP629" i="16" s="1"/>
  <c r="BG629" i="16"/>
  <c r="BM629" i="16" s="1"/>
  <c r="BH633" i="16"/>
  <c r="BN633" i="16" s="1"/>
  <c r="BE635" i="16"/>
  <c r="BK635" i="16" s="1"/>
  <c r="BH638" i="16"/>
  <c r="BN638" i="16" s="1"/>
  <c r="BE638" i="16"/>
  <c r="BK638" i="16" s="1"/>
  <c r="BI639" i="16"/>
  <c r="BO639" i="16" s="1"/>
  <c r="BE641" i="16"/>
  <c r="BK641" i="16" s="1"/>
  <c r="BF645" i="16"/>
  <c r="BL645" i="16" s="1"/>
  <c r="BJ647" i="16"/>
  <c r="BP647" i="16" s="1"/>
  <c r="BG645" i="16"/>
  <c r="BM645" i="16" s="1"/>
  <c r="BE646" i="16"/>
  <c r="BK646" i="16" s="1"/>
  <c r="BJ645" i="16"/>
  <c r="BP645" i="16" s="1"/>
  <c r="BH646" i="16"/>
  <c r="BN646" i="16" s="1"/>
  <c r="BF647" i="16"/>
  <c r="BL647" i="16" s="1"/>
  <c r="BG647" i="16"/>
  <c r="BM647" i="16" s="1"/>
  <c r="BH647" i="16"/>
  <c r="BN647" i="16" s="1"/>
  <c r="BQ633" i="16" l="1"/>
  <c r="BQ585" i="16"/>
  <c r="BQ539" i="16"/>
  <c r="BQ463" i="16"/>
  <c r="BQ443" i="16"/>
  <c r="BQ418" i="16"/>
  <c r="BQ363" i="16"/>
  <c r="BQ342" i="16"/>
  <c r="BQ282" i="16"/>
  <c r="BQ262" i="16"/>
  <c r="BQ145" i="16"/>
  <c r="BQ168" i="16"/>
  <c r="BQ157" i="16"/>
  <c r="BQ165" i="16"/>
  <c r="BQ60" i="16"/>
  <c r="BQ94" i="16"/>
  <c r="BQ619" i="16"/>
  <c r="BQ568" i="16"/>
  <c r="BQ515" i="16"/>
  <c r="BQ490" i="16"/>
  <c r="BQ486" i="16"/>
  <c r="BQ480" i="16"/>
  <c r="BQ413" i="16"/>
  <c r="BQ222" i="16"/>
  <c r="BQ598" i="16"/>
  <c r="BQ533" i="16"/>
  <c r="BQ208" i="16"/>
  <c r="BQ180" i="16"/>
  <c r="BQ22" i="16"/>
  <c r="BQ491" i="16"/>
  <c r="BQ449" i="16"/>
  <c r="BQ372" i="16"/>
  <c r="BQ235" i="16"/>
  <c r="BQ172" i="16"/>
  <c r="BQ420" i="16"/>
  <c r="BQ299" i="16"/>
  <c r="BQ473" i="16"/>
  <c r="BQ578" i="16"/>
  <c r="BQ560" i="16"/>
  <c r="BQ493" i="16"/>
  <c r="BQ483" i="16"/>
  <c r="BQ459" i="16"/>
  <c r="BQ391" i="16"/>
  <c r="BQ337" i="16"/>
  <c r="BQ220" i="16"/>
  <c r="BQ183" i="16"/>
  <c r="BQ50" i="16"/>
  <c r="BQ79" i="16"/>
  <c r="BQ26" i="16"/>
  <c r="BQ552" i="16"/>
  <c r="BQ547" i="16"/>
  <c r="BQ538" i="16"/>
  <c r="BQ495" i="16"/>
  <c r="BQ397" i="16"/>
  <c r="BQ387" i="16"/>
  <c r="BQ303" i="16"/>
  <c r="BQ204" i="16"/>
  <c r="BQ631" i="16"/>
  <c r="BQ487" i="16"/>
  <c r="BQ258" i="16"/>
  <c r="BQ559" i="16"/>
  <c r="BQ458" i="16"/>
  <c r="BQ274" i="16"/>
  <c r="BQ200" i="16"/>
  <c r="BQ177" i="16"/>
  <c r="BQ189" i="16"/>
  <c r="BQ130" i="16"/>
  <c r="BQ140" i="16"/>
  <c r="BQ82" i="16"/>
  <c r="BQ90" i="16"/>
  <c r="BQ590" i="16"/>
  <c r="BQ492" i="16"/>
  <c r="BQ455" i="16"/>
  <c r="BQ417" i="16"/>
  <c r="BQ404" i="16"/>
  <c r="BQ381" i="16"/>
  <c r="BQ596" i="16"/>
  <c r="BQ408" i="16"/>
  <c r="BQ613" i="16"/>
  <c r="BQ597" i="16"/>
  <c r="BQ583" i="16"/>
  <c r="BQ545" i="16"/>
  <c r="BQ456" i="16"/>
  <c r="BQ411" i="16"/>
  <c r="BQ395" i="16"/>
  <c r="BQ326" i="16"/>
  <c r="BQ231" i="16"/>
  <c r="BQ218" i="16"/>
  <c r="BQ197" i="16"/>
  <c r="BQ114" i="16"/>
  <c r="BQ111" i="16"/>
  <c r="BQ542" i="16"/>
  <c r="BQ526" i="16"/>
  <c r="BQ421" i="16"/>
  <c r="BQ362" i="16"/>
  <c r="BQ345" i="16"/>
  <c r="BQ263" i="16"/>
  <c r="BQ148" i="16"/>
  <c r="BQ120" i="16"/>
  <c r="BQ62" i="16"/>
  <c r="BQ40" i="16"/>
  <c r="BQ15" i="16"/>
  <c r="BQ584" i="16"/>
  <c r="BQ567" i="16"/>
  <c r="BQ511" i="16"/>
  <c r="BQ253" i="16"/>
  <c r="BQ647" i="16"/>
  <c r="BQ646" i="16"/>
  <c r="BQ622" i="16"/>
  <c r="BQ621" i="16"/>
  <c r="BQ611" i="16"/>
  <c r="BQ612" i="16"/>
  <c r="BQ615" i="16"/>
  <c r="BQ604" i="16"/>
  <c r="BQ587" i="16"/>
  <c r="BQ603" i="16"/>
  <c r="BQ571" i="16"/>
  <c r="BQ557" i="16"/>
  <c r="BQ541" i="16"/>
  <c r="BQ525" i="16"/>
  <c r="BQ537" i="16"/>
  <c r="BQ531" i="16"/>
  <c r="BQ527" i="16"/>
  <c r="BQ509" i="16"/>
  <c r="BQ513" i="16"/>
  <c r="BQ506" i="16"/>
  <c r="BQ496" i="16"/>
  <c r="BQ517" i="16"/>
  <c r="BQ467" i="16"/>
  <c r="BQ446" i="16"/>
  <c r="BQ468" i="16"/>
  <c r="BQ435" i="16"/>
  <c r="BQ431" i="16"/>
  <c r="BQ412" i="16"/>
  <c r="BQ452" i="16"/>
  <c r="BQ451" i="16"/>
  <c r="BQ432" i="16"/>
  <c r="BQ428" i="16"/>
  <c r="BQ427" i="16"/>
  <c r="BQ400" i="16"/>
  <c r="BQ434" i="16"/>
  <c r="BQ414" i="16"/>
  <c r="BQ410" i="16"/>
  <c r="BQ403" i="16"/>
  <c r="BQ396" i="16"/>
  <c r="BQ399" i="16"/>
  <c r="BQ392" i="16"/>
  <c r="BQ379" i="16"/>
  <c r="BQ364" i="16"/>
  <c r="BQ376" i="16"/>
  <c r="BQ368" i="16"/>
  <c r="BQ359" i="16"/>
  <c r="BQ355" i="16"/>
  <c r="BQ351" i="16"/>
  <c r="BQ347" i="16"/>
  <c r="BQ316" i="16"/>
  <c r="BQ315" i="16"/>
  <c r="BQ360" i="16"/>
  <c r="BQ331" i="16"/>
  <c r="BQ309" i="16"/>
  <c r="BQ314" i="16"/>
  <c r="BQ311" i="16"/>
  <c r="BQ324" i="16"/>
  <c r="BQ348" i="16"/>
  <c r="BQ319" i="16"/>
  <c r="BQ317" i="16"/>
  <c r="BQ291" i="16"/>
  <c r="BQ277" i="16"/>
  <c r="BQ259" i="16"/>
  <c r="BQ275" i="16"/>
  <c r="BQ273" i="16"/>
  <c r="BQ296" i="16"/>
  <c r="BQ233" i="16"/>
  <c r="BQ232" i="16"/>
  <c r="BQ266" i="16"/>
  <c r="BQ239" i="16"/>
  <c r="BQ243" i="16"/>
  <c r="BQ186" i="16"/>
  <c r="BQ195" i="16"/>
  <c r="BQ194" i="16"/>
  <c r="BQ190" i="16"/>
  <c r="BQ214" i="16"/>
  <c r="BQ187" i="16"/>
  <c r="BQ182" i="16"/>
  <c r="BQ178" i="16"/>
  <c r="BQ146" i="16"/>
  <c r="BQ144" i="16"/>
  <c r="BQ196" i="16"/>
  <c r="BQ152" i="16"/>
  <c r="BQ169" i="16"/>
  <c r="BQ164" i="16"/>
  <c r="BQ149" i="16"/>
  <c r="BQ147" i="16"/>
  <c r="BQ191" i="16"/>
  <c r="BQ179" i="16"/>
  <c r="BQ166" i="16"/>
  <c r="BQ155" i="16"/>
  <c r="BQ153" i="16"/>
  <c r="BQ129" i="16"/>
  <c r="BQ143" i="16"/>
  <c r="BQ118" i="16"/>
  <c r="BQ86" i="16"/>
  <c r="BQ54" i="16"/>
  <c r="BM6" i="16"/>
  <c r="BQ135" i="16"/>
  <c r="BQ98" i="16"/>
  <c r="BQ84" i="16"/>
  <c r="BQ66" i="16"/>
  <c r="BQ34" i="16"/>
  <c r="BL6" i="16"/>
  <c r="BN6" i="16"/>
  <c r="BP6" i="16"/>
  <c r="BQ108" i="16"/>
  <c r="BQ51" i="16"/>
  <c r="BO6" i="16"/>
  <c r="BQ137" i="16"/>
  <c r="BQ38" i="16"/>
  <c r="BQ12" i="16"/>
  <c r="BC4" i="16"/>
  <c r="BQ535" i="16"/>
  <c r="BQ522" i="16"/>
  <c r="BQ482" i="16"/>
  <c r="BQ479" i="16"/>
  <c r="BQ474" i="16"/>
  <c r="BQ466" i="16"/>
  <c r="BQ461" i="16"/>
  <c r="BQ445" i="16"/>
  <c r="BQ429" i="16"/>
  <c r="BQ407" i="16"/>
  <c r="BQ369" i="16"/>
  <c r="BQ357" i="16"/>
  <c r="BQ336" i="16"/>
  <c r="BQ335" i="16"/>
  <c r="BQ333" i="16"/>
  <c r="BQ305" i="16"/>
  <c r="BQ248" i="16"/>
  <c r="BQ206" i="16"/>
  <c r="BQ174" i="16"/>
  <c r="BQ173" i="16"/>
  <c r="BQ171" i="16"/>
  <c r="BQ134" i="16"/>
  <c r="BQ131" i="16"/>
  <c r="BQ637" i="16"/>
  <c r="BQ635" i="16"/>
  <c r="BQ642" i="16"/>
  <c r="BQ630" i="16"/>
  <c r="BQ593" i="16"/>
  <c r="BQ586" i="16"/>
  <c r="BQ570" i="16"/>
  <c r="BQ553" i="16"/>
  <c r="BQ501" i="16"/>
  <c r="BQ472" i="16"/>
  <c r="BQ380" i="16"/>
  <c r="BQ358" i="16"/>
  <c r="BQ320" i="16"/>
  <c r="BQ323" i="16"/>
  <c r="BQ327" i="16"/>
  <c r="BQ343" i="16"/>
  <c r="BQ312" i="16"/>
  <c r="BQ281" i="16"/>
  <c r="BQ276" i="16"/>
  <c r="BQ310" i="16"/>
  <c r="BQ300" i="16"/>
  <c r="BQ325" i="16"/>
  <c r="BQ212" i="16"/>
  <c r="BQ210" i="16"/>
  <c r="BQ223" i="16"/>
  <c r="BQ230" i="16"/>
  <c r="BQ181" i="16"/>
  <c r="BQ150" i="16"/>
  <c r="BQ162" i="16"/>
  <c r="BQ193" i="16"/>
  <c r="BQ112" i="16"/>
  <c r="BQ106" i="16"/>
  <c r="BQ63" i="16"/>
  <c r="BQ88" i="16"/>
  <c r="BQ141" i="16"/>
  <c r="BQ110" i="16"/>
  <c r="BQ95" i="16"/>
  <c r="BQ297" i="16"/>
  <c r="BQ23" i="16"/>
  <c r="BQ645" i="16"/>
  <c r="BQ629" i="16"/>
  <c r="BQ639" i="16"/>
  <c r="BQ626" i="16"/>
  <c r="BQ599" i="16"/>
  <c r="BQ627" i="16"/>
  <c r="BQ569" i="16"/>
  <c r="BQ577" i="16"/>
  <c r="BQ521" i="16"/>
  <c r="BQ523" i="16"/>
  <c r="BQ497" i="16"/>
  <c r="BQ500" i="16"/>
  <c r="BQ460" i="16"/>
  <c r="BQ481" i="16"/>
  <c r="BQ469" i="16"/>
  <c r="BQ444" i="16"/>
  <c r="BQ426" i="16"/>
  <c r="BQ402" i="16"/>
  <c r="BQ375" i="16"/>
  <c r="BQ394" i="16"/>
  <c r="BQ356" i="16"/>
  <c r="BQ338" i="16"/>
  <c r="BQ346" i="16"/>
  <c r="BQ290" i="16"/>
  <c r="BQ249" i="16"/>
  <c r="BQ257" i="16"/>
  <c r="BQ267" i="16"/>
  <c r="BQ260" i="16"/>
  <c r="BQ228" i="16"/>
  <c r="BQ175" i="16"/>
  <c r="BQ192" i="16"/>
  <c r="BQ28" i="16"/>
  <c r="BQ31" i="16"/>
  <c r="BQ71" i="16"/>
  <c r="BQ11" i="16"/>
  <c r="BQ27" i="16"/>
  <c r="BQ123" i="16"/>
  <c r="BQ122" i="16"/>
  <c r="BQ14" i="16"/>
  <c r="BQ184" i="16"/>
  <c r="BQ70" i="16"/>
  <c r="BQ36" i="16"/>
  <c r="BQ87" i="16"/>
  <c r="BQ643" i="16"/>
  <c r="BQ617" i="16"/>
  <c r="BQ623" i="16"/>
  <c r="BQ594" i="16"/>
  <c r="BQ556" i="16"/>
  <c r="BQ549" i="16"/>
  <c r="BQ565" i="16"/>
  <c r="BQ489" i="16"/>
  <c r="BQ528" i="16"/>
  <c r="BQ464" i="16"/>
  <c r="BQ436" i="16"/>
  <c r="BQ419" i="16"/>
  <c r="BQ390" i="16"/>
  <c r="BQ374" i="16"/>
  <c r="BQ339" i="16"/>
  <c r="BQ354" i="16"/>
  <c r="BQ352" i="16"/>
  <c r="BQ321" i="16"/>
  <c r="BQ322" i="16"/>
  <c r="BQ340" i="16"/>
  <c r="BQ292" i="16"/>
  <c r="BQ246" i="16"/>
  <c r="BQ224" i="16"/>
  <c r="BQ161" i="16"/>
  <c r="BQ158" i="16"/>
  <c r="BQ55" i="16"/>
  <c r="BQ138" i="16"/>
  <c r="BQ42" i="16"/>
  <c r="AG4" i="16"/>
  <c r="BQ103" i="16"/>
  <c r="BQ78" i="16"/>
  <c r="BQ102" i="16"/>
  <c r="BQ68" i="16"/>
  <c r="BQ641" i="16"/>
  <c r="BQ609" i="16"/>
  <c r="BQ512" i="16"/>
  <c r="BQ516" i="16"/>
  <c r="BQ502" i="16"/>
  <c r="BQ488" i="16"/>
  <c r="BQ475" i="16"/>
  <c r="BQ465" i="16"/>
  <c r="BQ398" i="16"/>
  <c r="BQ415" i="16"/>
  <c r="BQ350" i="16"/>
  <c r="BQ328" i="16"/>
  <c r="BQ286" i="16"/>
  <c r="BQ283" i="16"/>
  <c r="BQ280" i="16"/>
  <c r="BQ245" i="16"/>
  <c r="BQ255" i="16"/>
  <c r="BQ225" i="16"/>
  <c r="BQ209" i="16"/>
  <c r="BQ219" i="16"/>
  <c r="BQ226" i="16"/>
  <c r="BQ227" i="16"/>
  <c r="BQ170" i="16"/>
  <c r="BQ202" i="16"/>
  <c r="BQ176" i="16"/>
  <c r="BQ151" i="16"/>
  <c r="BQ115" i="16"/>
  <c r="BQ91" i="16"/>
  <c r="BQ52" i="16"/>
  <c r="BQ13" i="16"/>
  <c r="BQ32" i="16"/>
  <c r="BQ24" i="16"/>
  <c r="BQ76" i="16"/>
  <c r="BQ100" i="16"/>
  <c r="BQ16" i="16"/>
  <c r="BQ6" i="16" s="1"/>
  <c r="BQ614" i="16"/>
  <c r="BQ608" i="16"/>
  <c r="BQ618" i="16"/>
  <c r="BQ592" i="16"/>
  <c r="BQ595" i="16"/>
  <c r="BQ574" i="16"/>
  <c r="BQ581" i="16"/>
  <c r="BQ544" i="16"/>
  <c r="BQ529" i="16"/>
  <c r="BQ543" i="16"/>
  <c r="BQ485" i="16"/>
  <c r="BQ504" i="16"/>
  <c r="BQ440" i="16"/>
  <c r="BQ416" i="16"/>
  <c r="BQ370" i="16"/>
  <c r="BQ344" i="16"/>
  <c r="BQ285" i="16"/>
  <c r="BQ288" i="16"/>
  <c r="BQ221" i="16"/>
  <c r="BQ242" i="16"/>
  <c r="BQ251" i="16"/>
  <c r="BQ268" i="16"/>
  <c r="BQ211" i="16"/>
  <c r="BQ198" i="16"/>
  <c r="BQ126" i="16"/>
  <c r="BQ35" i="16"/>
  <c r="BQ116" i="16"/>
  <c r="BQ19" i="16"/>
  <c r="BQ43" i="16"/>
  <c r="BQ638" i="16"/>
  <c r="BQ607" i="16"/>
  <c r="BQ573" i="16"/>
  <c r="BQ540" i="16"/>
  <c r="BQ518" i="16"/>
  <c r="BQ471" i="16"/>
  <c r="BQ450" i="16"/>
  <c r="BQ430" i="16"/>
  <c r="BQ384" i="16"/>
  <c r="BQ341" i="16"/>
  <c r="BQ318" i="16"/>
  <c r="BQ332" i="16"/>
  <c r="BQ295" i="16"/>
  <c r="BQ313" i="16"/>
  <c r="BQ278" i="16"/>
  <c r="BQ287" i="16"/>
  <c r="BQ261" i="16"/>
  <c r="BQ207" i="16"/>
  <c r="BQ154" i="16"/>
  <c r="BQ136" i="16"/>
  <c r="BQ80" i="16"/>
  <c r="BQ67" i="16"/>
  <c r="BQ74" i="16"/>
  <c r="BQ47" i="16"/>
  <c r="BQ64" i="16"/>
  <c r="BQ160" i="16"/>
  <c r="BQ83" i="16"/>
  <c r="BQ46" i="16"/>
  <c r="BQ75" i="16"/>
  <c r="BQ48" i="16"/>
  <c r="BK6" i="16"/>
  <c r="BQ575" i="16"/>
  <c r="BQ524" i="16"/>
  <c r="BQ508" i="16"/>
  <c r="BQ476" i="16"/>
  <c r="BQ448" i="16"/>
  <c r="BQ424" i="16"/>
  <c r="BQ383" i="16"/>
  <c r="BQ294" i="16"/>
  <c r="BQ284" i="16"/>
  <c r="BQ264" i="16"/>
  <c r="BQ229" i="16"/>
  <c r="BQ188" i="16"/>
  <c r="BQ213" i="16"/>
  <c r="BQ201" i="16"/>
  <c r="BQ99" i="16"/>
  <c r="BQ127" i="16"/>
  <c r="BQ39" i="16"/>
  <c r="BQ59" i="16"/>
  <c r="BQ20" i="16"/>
  <c r="BQ124" i="16"/>
  <c r="BQ96" i="16"/>
  <c r="BQ44" i="16"/>
  <c r="BQ107" i="16"/>
  <c r="F4" i="12" l="1"/>
  <c r="G4" i="12" s="1"/>
  <c r="F5" i="12" l="1"/>
  <c r="G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Samir Kumar (iDEAS-AEM)</author>
  </authors>
  <commentList>
    <comment ref="U10" authorId="0" shapeId="0" xr:uid="{00000000-0006-0000-0D00-000001000000}">
      <text>
        <r>
          <rPr>
            <b/>
            <sz val="9"/>
            <color indexed="81"/>
            <rFont val="Tahoma"/>
            <family val="2"/>
          </rPr>
          <t>FCA included</t>
        </r>
      </text>
    </comment>
    <comment ref="U357" authorId="0" shapeId="0" xr:uid="{00000000-0006-0000-0D00-000002000000}">
      <text>
        <r>
          <rPr>
            <b/>
            <sz val="9"/>
            <color indexed="81"/>
            <rFont val="Tahoma"/>
            <family val="2"/>
          </rPr>
          <t>iCertis and Grant Thornton included</t>
        </r>
      </text>
    </comment>
  </commentList>
</comments>
</file>

<file path=xl/sharedStrings.xml><?xml version="1.0" encoding="utf-8"?>
<sst xmlns="http://schemas.openxmlformats.org/spreadsheetml/2006/main" count="7700" uniqueCount="1093">
  <si>
    <t>SMU</t>
  </si>
  <si>
    <t>Pipleline As on 25th Feb</t>
  </si>
  <si>
    <t>Target by April 2021</t>
  </si>
  <si>
    <t>Target by July 2021</t>
  </si>
  <si>
    <t>Europe</t>
  </si>
  <si>
    <t>Grand Total</t>
  </si>
  <si>
    <t>Sales SPOC</t>
  </si>
  <si>
    <t>Account</t>
  </si>
  <si>
    <t>Pipeline on 25th Feb</t>
  </si>
  <si>
    <t>Opportunity</t>
  </si>
  <si>
    <t>Nahom</t>
  </si>
  <si>
    <t>Shell</t>
  </si>
  <si>
    <t>Communication initiated on 26th Feb
Deatiled discussion on Opportunites on 2nd March
1. Unstructured Data Migration for (NIC)- 2Mn
2. Power Apps development Framework- 1Mn
3. Fileshare Migration  - 1Mn
4. Power Builder App to Power Apps   - 1 Mn
5. SharePoint Work Flow Modernization -1 Mn
6. Azure Devops  1Mn
7. Pipeline for Renewal (need Guru;support)</t>
  </si>
  <si>
    <t xml:space="preserve">We had </t>
  </si>
  <si>
    <t>Athar</t>
  </si>
  <si>
    <t>MAGNETI MARELLI</t>
  </si>
  <si>
    <t>Kishan</t>
  </si>
  <si>
    <t>NORTHUMBRIAN WATER LTD</t>
  </si>
  <si>
    <t>SOUTHERN WATER SYSTEMS</t>
  </si>
  <si>
    <t>THAMES WATER</t>
  </si>
  <si>
    <t>WALES AND WEST UTILITIES</t>
  </si>
  <si>
    <t>XOSERVE LIMITED</t>
  </si>
  <si>
    <t xml:space="preserve">Robin Agarwal </t>
  </si>
  <si>
    <t>ALLIED IRISH BANK</t>
  </si>
  <si>
    <t xml:space="preserve">Proactive proposal , AIB has to take decision sooner as there are critical applications in SP2010 and SP2013 as we are providing services on high risk
Integrate apps and few of the SPO sites with MS teams </t>
  </si>
  <si>
    <t>Permanent tsb</t>
  </si>
  <si>
    <t>Sada</t>
  </si>
  <si>
    <t>Swire</t>
  </si>
  <si>
    <t>Elexon</t>
  </si>
  <si>
    <t>Kier Group</t>
  </si>
  <si>
    <t>MITIE Group PLC</t>
  </si>
  <si>
    <t>Petrogas E&amp;P</t>
  </si>
  <si>
    <t>TAQA BRATANI, LTD</t>
  </si>
  <si>
    <t>Klause</t>
  </si>
  <si>
    <t>Fortum</t>
  </si>
  <si>
    <t>Proactive converstion and proposal</t>
  </si>
  <si>
    <t>Conversations Initiated</t>
  </si>
  <si>
    <t>Qualified With Sales</t>
  </si>
  <si>
    <t>Proposal Stage</t>
  </si>
  <si>
    <t>Won/Delivery in Progress</t>
  </si>
  <si>
    <t>Lost</t>
  </si>
  <si>
    <t>Azure</t>
  </si>
  <si>
    <t>Workplace Modernization</t>
  </si>
  <si>
    <t>Category</t>
  </si>
  <si>
    <t>Azure/Digi app Accounts/ Target in Mn</t>
  </si>
  <si>
    <t>MW-SP Accounts/Target in Mn</t>
  </si>
  <si>
    <t>Sector / Country</t>
  </si>
  <si>
    <t>Current Status</t>
  </si>
  <si>
    <t>Primary Cloud</t>
  </si>
  <si>
    <t>Secondary Cloud</t>
  </si>
  <si>
    <t>Migration</t>
  </si>
  <si>
    <t>Modernization</t>
  </si>
  <si>
    <t xml:space="preserve"> DevOps</t>
  </si>
  <si>
    <t>AI/ML POCs</t>
  </si>
  <si>
    <t>Mainframe</t>
  </si>
  <si>
    <t>SAP on Azure</t>
  </si>
  <si>
    <t>Azure Data Services</t>
  </si>
  <si>
    <t>Lotus Notes Transformation</t>
  </si>
  <si>
    <t>Homogeneous Transformation</t>
  </si>
  <si>
    <t xml:space="preserve">Cloud Transformation (Tenent to Tenent) </t>
  </si>
  <si>
    <t>PowerAutomate as part of SharePoint Modernization</t>
  </si>
  <si>
    <t>Teams Extension</t>
  </si>
  <si>
    <t>VIVA Offerings</t>
  </si>
  <si>
    <t>SPOC for Communication</t>
  </si>
  <si>
    <t>Communication outcome</t>
  </si>
  <si>
    <t>MS Pipeline as on 26th</t>
  </si>
  <si>
    <t>Target by August</t>
  </si>
  <si>
    <t>ALIGHT SOLUTIONS LLC</t>
  </si>
  <si>
    <t>Diamond</t>
  </si>
  <si>
    <t>Americas 2</t>
  </si>
  <si>
    <t>Securities, Cap markets &amp; Insurance</t>
  </si>
  <si>
    <t>AWS</t>
  </si>
  <si>
    <t>Raghu</t>
  </si>
  <si>
    <t>supam.banerjee1@wipro.com</t>
  </si>
  <si>
    <t>Citibank</t>
  </si>
  <si>
    <t>Yes / 0.57</t>
  </si>
  <si>
    <t>Azure, GCP</t>
  </si>
  <si>
    <t>Rekha</t>
  </si>
  <si>
    <t>Working with Santosh-.NET Modernization</t>
  </si>
  <si>
    <t>santosh.halwalkar@wipro.com</t>
  </si>
  <si>
    <t>LLOYDS TSB BANK PLC</t>
  </si>
  <si>
    <t>UK&amp;I</t>
  </si>
  <si>
    <t>Google</t>
  </si>
  <si>
    <t>Sridhar</t>
  </si>
  <si>
    <t>tushar.kamble@wipro.com</t>
  </si>
  <si>
    <t>ABB</t>
  </si>
  <si>
    <t>Platinum</t>
  </si>
  <si>
    <t>Yes/2.1</t>
  </si>
  <si>
    <t>Switzerland</t>
  </si>
  <si>
    <t>SharePoint &amp; Power Platform COE Set Up , M365 Modernization Opportunities  , SPD conversion Programs . Azure based application re modernization work is coming next 1-2 qtrs.</t>
  </si>
  <si>
    <t>avinash.ghosh@wipro.com</t>
  </si>
  <si>
    <t>APPLE COMPUTERS INC.</t>
  </si>
  <si>
    <t>Americas 1</t>
  </si>
  <si>
    <t>Technology Products &amp; Platforms</t>
  </si>
  <si>
    <t>NA</t>
  </si>
  <si>
    <t>mandar.mirji@wipro.com</t>
  </si>
  <si>
    <t>BP</t>
  </si>
  <si>
    <t>Yes/1.04</t>
  </si>
  <si>
    <t>Murty</t>
  </si>
  <si>
    <t>vivek.aggarwal@wipro.com</t>
  </si>
  <si>
    <t>Change Healthcare</t>
  </si>
  <si>
    <t>HealthCare &amp; Med Devices</t>
  </si>
  <si>
    <t>Guru/Saikat</t>
  </si>
  <si>
    <t>niranjana.shivanna@wipro.com</t>
  </si>
  <si>
    <t>Cisco</t>
  </si>
  <si>
    <t>Communications, Media and Information Services</t>
  </si>
  <si>
    <t>shiva.karra@wipro.com</t>
  </si>
  <si>
    <t>Facebook Inc</t>
  </si>
  <si>
    <t>N/A</t>
  </si>
  <si>
    <t>sridhar.krishnamurthy@wipro.com</t>
  </si>
  <si>
    <t>GCP</t>
  </si>
  <si>
    <t>david.barla@wipro.com</t>
  </si>
  <si>
    <t>HPE</t>
  </si>
  <si>
    <t>Hi Tech</t>
  </si>
  <si>
    <t>Talked to Hari-he has asked for Modernization POV and resoruces</t>
  </si>
  <si>
    <t>hari.chamarthi@wipro.com</t>
  </si>
  <si>
    <t>Microsoft</t>
  </si>
  <si>
    <t>Yes / 2.1</t>
  </si>
  <si>
    <t>Multiple threads on Office 365 and productivity-working on proative threads on app modernization</t>
  </si>
  <si>
    <t>susan.alexander@wipro.com</t>
  </si>
  <si>
    <t>ANZ Bank</t>
  </si>
  <si>
    <t>Gold</t>
  </si>
  <si>
    <t>Yes/1.02</t>
  </si>
  <si>
    <t>APMEA</t>
  </si>
  <si>
    <t>ANZ</t>
  </si>
  <si>
    <t>Azure/GCP</t>
  </si>
  <si>
    <t>Dinesh</t>
  </si>
  <si>
    <t>kailash.srivatsa@wipro.com</t>
  </si>
  <si>
    <t>ATCO</t>
  </si>
  <si>
    <t>Canada</t>
  </si>
  <si>
    <t>ashutosh.uniyal@wipro.com</t>
  </si>
  <si>
    <t>Best Buy</t>
  </si>
  <si>
    <t>Yes/0.07</t>
  </si>
  <si>
    <t xml:space="preserve">Retail, Transportation &amp; Services </t>
  </si>
  <si>
    <t>Oracle</t>
  </si>
  <si>
    <t>Vijay/Murty</t>
  </si>
  <si>
    <t>Initial conversation happened</t>
  </si>
  <si>
    <t>jinu.kaimamkunnil@wipro.com</t>
  </si>
  <si>
    <t>Charles Schwab</t>
  </si>
  <si>
    <t>Yes/ 2.25</t>
  </si>
  <si>
    <t>Vazeer</t>
  </si>
  <si>
    <t>Connected with Manoj. There is high potential to generate new demand on .NET Core in Schwab in the next 2 to 3 Qtrs.</t>
  </si>
  <si>
    <t>manojkumar.sahu@wipro.com</t>
  </si>
  <si>
    <t>CIGNA</t>
  </si>
  <si>
    <t>Saikat</t>
  </si>
  <si>
    <t>sanjam.patnaik@wipro.com</t>
  </si>
  <si>
    <t>Corning</t>
  </si>
  <si>
    <t>Yes/0.56</t>
  </si>
  <si>
    <t>MFG</t>
  </si>
  <si>
    <t>Connected with Anubhav Jain, and he does not see much scope for new business from Corning. However, as per Anil Gujjar SharePoint 2013 upgrade opportunity is in pipeline.</t>
  </si>
  <si>
    <t>anubhav.jain5@wipro.com</t>
  </si>
  <si>
    <t>Credit Suisse</t>
  </si>
  <si>
    <t>Yes /0.95</t>
  </si>
  <si>
    <t>Initiated the discussion with customer on smart email platfomr</t>
  </si>
  <si>
    <t>sudeshna.chowdhury@wipro.com</t>
  </si>
  <si>
    <t>E.ON</t>
  </si>
  <si>
    <t>Yes/0.06</t>
  </si>
  <si>
    <t>Germany</t>
  </si>
  <si>
    <t>aditya.dubey1@wipro.com</t>
  </si>
  <si>
    <t>Federal Express</t>
  </si>
  <si>
    <t>Vijay/Madhavan</t>
  </si>
  <si>
    <t>swapnil.thote@wipro.com</t>
  </si>
  <si>
    <t>Greater Toronto Airports Authority</t>
  </si>
  <si>
    <t>Rajesh Gandhi</t>
  </si>
  <si>
    <t>For GTAA, I have written to Gurukiran Krishnamurthy, Ashutosh Uniyal &amp; Anudeep Kambampati (GAE).  Working on a new Oppty on Sitecore at GTAA.</t>
  </si>
  <si>
    <t>HSBC</t>
  </si>
  <si>
    <t>GCP, PCF</t>
  </si>
  <si>
    <t>kal.chavda@wipro.com</t>
  </si>
  <si>
    <t>Johnson &amp; Johnson</t>
  </si>
  <si>
    <t xml:space="preserve">Consumer Goods and Life Sciences </t>
  </si>
  <si>
    <t>Shantha</t>
  </si>
  <si>
    <t>alex.santana@wipro.com</t>
  </si>
  <si>
    <t>MASTERCARD INTERNATIONAL</t>
  </si>
  <si>
    <t>Yes/0.05</t>
  </si>
  <si>
    <t>Banking &amp; Financial Services</t>
  </si>
  <si>
    <t>Connected with Shankar. Shared the practice offerings deck with Shankar and Adalarasu Subramaniam [MS Lead] so that Shankar can analyze the MC landscape of MS stack and plan for demand generation accordingly.</t>
  </si>
  <si>
    <t>shankar.muthukrishnan@wipro.com</t>
  </si>
  <si>
    <t>National Grid</t>
  </si>
  <si>
    <t>Yes /0.61</t>
  </si>
  <si>
    <t>Energy, Natural Resources and Utilities</t>
  </si>
  <si>
    <t>Connected with Punith and we can demo devNXT and DMC capabilities to him for exploring opportunities in NG</t>
  </si>
  <si>
    <t>punith.chandrabv@wipro.com</t>
  </si>
  <si>
    <t>Nestle</t>
  </si>
  <si>
    <t>Yes.0.63</t>
  </si>
  <si>
    <t>Rekha/Dimple</t>
  </si>
  <si>
    <t>App Modernization thread converted to OB</t>
  </si>
  <si>
    <t>rohit.narayan1@wipro.com</t>
  </si>
  <si>
    <t>Novartis</t>
  </si>
  <si>
    <t>Yes/ 2.83</t>
  </si>
  <si>
    <t>Vasu</t>
  </si>
  <si>
    <t>vikas.srivastava@wipro.com</t>
  </si>
  <si>
    <t>PENNSYLVANIA HIGHER EDUCATION</t>
  </si>
  <si>
    <t>Retail, Transportation &amp; Services</t>
  </si>
  <si>
    <t>Philips</t>
  </si>
  <si>
    <t>Benelux</t>
  </si>
  <si>
    <t>barada.tripathy@wipro.com</t>
  </si>
  <si>
    <t>Royal Sun Alliance</t>
  </si>
  <si>
    <t>Nordics</t>
  </si>
  <si>
    <t>Working on he account from a wholistic view-submitted a proactive cloud transformation proposal</t>
  </si>
  <si>
    <t>siva.pentakota@wipro.com</t>
  </si>
  <si>
    <t>Yes/3.71</t>
  </si>
  <si>
    <t>Dimple</t>
  </si>
  <si>
    <t>nahom.abraha1@wipro.com</t>
  </si>
  <si>
    <t>Standard &amp; Poor</t>
  </si>
  <si>
    <t>Yes / 0.25</t>
  </si>
  <si>
    <t>arun.gupta1@wipro.com</t>
  </si>
  <si>
    <t>State of Missouri</t>
  </si>
  <si>
    <t>State Street</t>
  </si>
  <si>
    <t>Yes / 0.69</t>
  </si>
  <si>
    <t>ravi.tharakaraman@wipro.com</t>
  </si>
  <si>
    <t>TAKEDA PHARMA</t>
  </si>
  <si>
    <t>Yes / 1.81</t>
  </si>
  <si>
    <t xml:space="preserve">Started the conversation . M365 Automation   &amp; Viva is planned </t>
  </si>
  <si>
    <t>protik.kundu@wipro.com</t>
  </si>
  <si>
    <t>Telstra</t>
  </si>
  <si>
    <t>ashok.nayak1@wipro.com</t>
  </si>
  <si>
    <t>UBS WARBURG</t>
  </si>
  <si>
    <t>Communication initiated on 26th Feb</t>
  </si>
  <si>
    <t>eric.bass@wipro.com</t>
  </si>
  <si>
    <t>United Health Care</t>
  </si>
  <si>
    <t>U.S. BANK</t>
  </si>
  <si>
    <t>rangan.parthasarathy@wipro.com</t>
  </si>
  <si>
    <t>VF Corp</t>
  </si>
  <si>
    <t>Yes / 0.1</t>
  </si>
  <si>
    <t>aprameya.bhat@wipro.com</t>
  </si>
  <si>
    <t>ABBOTT</t>
  </si>
  <si>
    <t>Silver</t>
  </si>
  <si>
    <t>robin.agarwal@wipro.com</t>
  </si>
  <si>
    <t>AVIVA</t>
  </si>
  <si>
    <t>abdul.majeed@wipro.com</t>
  </si>
  <si>
    <t>BRADESCO SA</t>
  </si>
  <si>
    <t>LATAM</t>
  </si>
  <si>
    <t>Saikat is working with  Edu the sales person</t>
  </si>
  <si>
    <t>Edu</t>
  </si>
  <si>
    <t>BT</t>
  </si>
  <si>
    <t>trushar.javia@wipro.com</t>
  </si>
  <si>
    <t>CHEVRON USA, INC.</t>
  </si>
  <si>
    <t>Yes/0.66</t>
  </si>
  <si>
    <t>richard.rorschach@wipro.com</t>
  </si>
  <si>
    <t>DAIMLER</t>
  </si>
  <si>
    <t>anshul.sharma9@wipro.com</t>
  </si>
  <si>
    <t>DELL</t>
  </si>
  <si>
    <t>devarshi.vajpayee1@wipro.com</t>
  </si>
  <si>
    <t>ERICSSON</t>
  </si>
  <si>
    <t>Spoke to Sumana to understand current team from Wipro. We have just 5 Jr. .NET resources working for Ericson.
Spoke to Vikrant Singhai, Niraj Agrawal, &amp; Vineet Kak.  As per Vineet, the IT space within Ericsson (mainly Application Support / Cloud) has been lost to HCL due to WhiteSmoke pursuit. 
We are working with Ericson to get MSA signed off / closed in IT domain with Ericsson to engage.  Additionally, Vineet will explore opportunities in DTO and R&amp;D space.</t>
  </si>
  <si>
    <t>amit.kaundinya1@wipro.com</t>
  </si>
  <si>
    <t>First Gulf Bank</t>
  </si>
  <si>
    <t>Yes/0..05</t>
  </si>
  <si>
    <t>Middle East</t>
  </si>
  <si>
    <t>lokesh.dhingra@wipro.com</t>
  </si>
  <si>
    <t>GLAXO SMITHKLINE</t>
  </si>
  <si>
    <t>Yes/0.97</t>
  </si>
  <si>
    <t>1) No LN assets, SP -&gt; O365 already completed
2)Unstructured Data Migration - Proposal Submitted, Close to 2 Mn
3).NET Core Modernization - eForms Proposal submitted
4) Some of existing .NET apps getting moved to Azure/Azure DevOps, but not big in no's.
5) Net/Azure/Azure Devops based demands expected in future in staffing mode</t>
  </si>
  <si>
    <t>vinaya.chegu@wipro.com</t>
  </si>
  <si>
    <t>4-5 Mn W/O renewal</t>
  </si>
  <si>
    <t>HONDA</t>
  </si>
  <si>
    <t>Yes/0.8</t>
  </si>
  <si>
    <t>M365 Shop .  Currently supporting all M365 , SP , eDiscovery , Lotus notes . Currently File Share /SP2013 Migration to M365 is in process by end of March .Also 2 Mn USD of Honda Intranet portal re design initiative has been kicked off.</t>
  </si>
  <si>
    <t>dibyendu.saha1@wipro.com</t>
  </si>
  <si>
    <t>IBM</t>
  </si>
  <si>
    <t>ICICI BANK LTD</t>
  </si>
  <si>
    <t>INDIA-PRE</t>
  </si>
  <si>
    <t>Levis</t>
  </si>
  <si>
    <t>Yes/0.2</t>
  </si>
  <si>
    <t>vijay.sundararajan@wipro.com</t>
  </si>
  <si>
    <t>Nike</t>
  </si>
  <si>
    <t>balaji.ram@wipro.com</t>
  </si>
  <si>
    <t>Nokia Siemens Networks</t>
  </si>
  <si>
    <t>parag.paranjape@wipro.com</t>
  </si>
  <si>
    <t>Olympus Corporation</t>
  </si>
  <si>
    <t>Yes/2.17</t>
  </si>
  <si>
    <t>JAPAN</t>
  </si>
  <si>
    <t xml:space="preserve">Large Transformation   of Lotus notes , Power Platform governance , Azure transformation </t>
  </si>
  <si>
    <t>manu.shankar@wipro.com</t>
  </si>
  <si>
    <t>SYDNEY WATER CORPORATION</t>
  </si>
  <si>
    <t>bharath.ravindranath@wipro.com</t>
  </si>
  <si>
    <t>TD BANK</t>
  </si>
  <si>
    <t>chandra.srinivas@wipro.com</t>
  </si>
  <si>
    <t>THE BANK OF NEW YORK</t>
  </si>
  <si>
    <t>Yes /0.06</t>
  </si>
  <si>
    <t>Union Bank</t>
  </si>
  <si>
    <t>devika.mohan1@wipro.com</t>
  </si>
  <si>
    <t>AT&amp;T</t>
  </si>
  <si>
    <t>Bronze</t>
  </si>
  <si>
    <t>Yes/0.1</t>
  </si>
  <si>
    <t>Large deal is signed</t>
  </si>
  <si>
    <t>dinesh.reddy@wipro.com</t>
  </si>
  <si>
    <t>KELLOGGS</t>
  </si>
  <si>
    <t xml:space="preserve">M365 Support &amp; Azure Native development initiative has started  </t>
  </si>
  <si>
    <t>UBER TECHNOLOGIES, INC.</t>
  </si>
  <si>
    <t>byju.rajeeve@wipro.com</t>
  </si>
  <si>
    <t>WALMART</t>
  </si>
  <si>
    <t>ASSA ABLOY</t>
  </si>
  <si>
    <t>Initialed the discussion on M365 Rollout &amp; Implementation Plan</t>
  </si>
  <si>
    <t>Southern Europe</t>
  </si>
  <si>
    <t>athar.aslam@wipro.com</t>
  </si>
  <si>
    <t>MUNICH RE</t>
  </si>
  <si>
    <t>suman.porandla@wipro.com</t>
  </si>
  <si>
    <t>Yes/0.12</t>
  </si>
  <si>
    <t>sada.narayanan@wipro.com</t>
  </si>
  <si>
    <t>GSK</t>
  </si>
  <si>
    <t>OUTOKUMPU</t>
  </si>
  <si>
    <t>Murthy</t>
  </si>
  <si>
    <t>Office 365</t>
  </si>
  <si>
    <t>Azure/Digi Accounts/ Target in Mn</t>
  </si>
  <si>
    <t>SharePoint Migration</t>
  </si>
  <si>
    <t>Power Platform COE</t>
  </si>
  <si>
    <t>Target by April</t>
  </si>
  <si>
    <t>vinay.bhatia@wipro.com</t>
  </si>
  <si>
    <t>jayasundar.rajagopalan@wipro.com</t>
  </si>
  <si>
    <t>rahul.banerjee6@wipro.com</t>
  </si>
  <si>
    <t>Mitie</t>
  </si>
  <si>
    <t> </t>
  </si>
  <si>
    <t xml:space="preserve">Service Name </t>
  </si>
  <si>
    <t>Azure Modernization</t>
  </si>
  <si>
    <t>.NET Core Modernization</t>
  </si>
  <si>
    <t>Add proposition from SMU overarching umbrella</t>
  </si>
  <si>
    <t xml:space="preserve">Service Details  </t>
  </si>
  <si>
    <t>Deal Size Range                   (Average of 750K USD)</t>
  </si>
  <si>
    <t>($100K-8 Mn USD)</t>
  </si>
  <si>
    <t>($400K-4 Mn USD)</t>
  </si>
  <si>
    <t xml:space="preserve">($100K -500K USD)  </t>
  </si>
  <si>
    <t xml:space="preserve">($800K-5 Mn USD)  </t>
  </si>
  <si>
    <t>($300K-1 Mn USD)</t>
  </si>
  <si>
    <t>Customer Triggers</t>
  </si>
  <si>
    <t>DC Exits, Older Licenses, Windows OS, High operational costs, Database Modernization because of cost and licenses,</t>
  </si>
  <si>
    <t>Integration Modernization, Adoption of new architectures like APIs, microservices,  Application Innovation- Adoption of IoT, AI ML,Mixed Reality, etc., Modernization to replace existing COTS/Legacy Products and Architectures</t>
  </si>
  <si>
    <t>Organizations adopting  Agile, Devops Transformation</t>
  </si>
  <si>
    <t>Bring in Agility, High Maintenance Cost, Adopt Microservices Adoption</t>
  </si>
  <si>
    <t>Moving to Linux Containers - forceful conversion to .NET Core, moving to other clouds require cross platform support (.NET Core), Application Innovation.moving to other .NET Versions</t>
  </si>
  <si>
    <t>Our Proposition</t>
  </si>
  <si>
    <t xml:space="preserve">1) Our Migration Offerings are well matured over the last 7 years
2) Our tools / accelerators (devNXT/Cloud Studio/WCA)
3) Factory based execution model for efficient cost propositions
4) Azure COE Support Services
5) Our partnerships with ISVs (Device 42, Corrent etc.,) for accelerated transformation
6) Microsoft DSE Support for solution validations &amp; support </t>
  </si>
  <si>
    <t>1) Our Cloud Native App Development offerings focused on the below capabilities where we have implemented one or more customer scenarios
- Architecture &amp; Consulting
- Web &amp; Mobile app development
- Serverless API's &amp; containerized microservices
- Integration development
- Data enrishment &amp; Aatabase development
- Batch and Stream development
- Reporting and Analytics development
- IoT app development
- AI/ML app development
- Blockchain app development</t>
  </si>
  <si>
    <t>Azure DevOps offerings &amp; Experience
- Assesment &amp; Consulting
- Migration to Azure DevOps
- Azure DevOps Implemenation
- Azure DevOps Implemenation with Open Source
- Azure DevOps for SaaS (D365, O365)
- Azure DevSecOps Implementation
- Azure DevOps Implementation for Azure DevTest Labs</t>
  </si>
  <si>
    <t>Mainframe Migration to Azure (Service Offerings)
- Remote host
- Reuse
- Rewrite
- Replace
- Retire</t>
  </si>
  <si>
    <t>.Net Core Experience with Microservices adoption
- Architecture &amp; Consulting
- Web and PWA application implementation with Angular, React and Blazor
- .Net Core Web APIs, Docker and Kubernetes for microservices implementation</t>
  </si>
  <si>
    <t>Our Customer Experience/Proposals</t>
  </si>
  <si>
    <t>Microsoft, BP, Mitie, Shell, Npower RWE, EON, Uniper</t>
  </si>
  <si>
    <t>Microsoft, Roche, Starbucks, Charles Schwab, RAC, GEICO, BP, Sulzer, GTAA, Shell</t>
  </si>
  <si>
    <t>Capital One, Loyods, Roche, ABB</t>
  </si>
  <si>
    <t>Charles Schwab, Shell, SEW, Dell</t>
  </si>
  <si>
    <t>Existing Customer</t>
  </si>
  <si>
    <t xml:space="preserve">1) Account Mining : Enable Practice Specialists (C1/C2/D1) in the account for account mining &amp; support him with all relevant artifacts  
2)Proactive/Reactive Proposals  : Based on our account knowledge ( from our ground SMES/Sales with in Account), propose the context based proactive proposals &amp; continue the reactive proposals  
3) Sales Intelligence : Get the  customer insights from our Sales Intelligence                          
4)GCE Influence  : Frequent connects with GCE/GCPs to get the view of customer strategy /plans &amp; provide the required support for additional business
5)Executive Connect   : Connect with customer (who are influencers &amp; decision makers) along with practice COE  &amp; MS DSE &amp; Co Partners &amp; showcase latest happenings in M365 along with our solutions / POVs  realize the new opportunity </t>
  </si>
  <si>
    <t>New Customer</t>
  </si>
  <si>
    <t>1) Partnership based account explorations (with help of MS &amp; other partners) start connecting with relevant customers like Top MS customers , our ISV customers ..etc 
2) Sales Evangelism : For all our top accounts , connect with our sales teams for socialize and  evangelize MS MW offerings  &amp; needs
3) Market Intelligence &amp; Mining : Based on trends , account similarities across SMUES /Top accounts , induce some market intelligence.</t>
  </si>
  <si>
    <t>Legacy CMS Transformation Services</t>
  </si>
  <si>
    <t>Homogeneous Transformation Services</t>
  </si>
  <si>
    <t>Commerce Transformation Services</t>
  </si>
  <si>
    <t>Support  (AMS) Services</t>
  </si>
  <si>
    <t>Experimentation Services</t>
  </si>
  <si>
    <t>(Contentful, Wordpress, Drupal, SDL Tridion, Laravel PHP, Adobe, Umbraco, Sitefinity)
 to 
Sitecore / Episerver</t>
  </si>
  <si>
    <t>Upgrade from Sitecore 7/8/9 Versions to Sitecore 10
Upgrade from Episerver 9, 10 to Episerver 11</t>
  </si>
  <si>
    <t xml:space="preserve">Implementation of eCommerce Platforms for Brick and Mortar Companies
+ 
Replacing existing eCommerce solution with Episerver eCommerce </t>
  </si>
  <si>
    <t>Sitecore Support
+ 
Episerver Support</t>
  </si>
  <si>
    <t>A/B Testing
+ 
Multivariate Testing</t>
  </si>
  <si>
    <t xml:space="preserve">              Deal Size Range                   (Average of 750K USD)</t>
  </si>
  <si>
    <t xml:space="preserve">($300K -2 Mn USD)  </t>
  </si>
  <si>
    <t>($300K-2 Mn USD)</t>
  </si>
  <si>
    <t>($1-3 Mn USD)</t>
  </si>
  <si>
    <t>($2-4 Mn USD)</t>
  </si>
  <si>
    <t>1) EOL (End of Life) of legacy CMS platforms
2) Upcoming renewal of existing CMS (e.g. Adobe) licenses which are high cost
3) Not aligned to Cloud technologies &amp; standards
4) Looking for integrated solution for Content, Commerce, Marketing and AI enabled personalization</t>
  </si>
  <si>
    <t>1) End of Mainstream support by Product vendor for older versions
2) Migration from Sitecore On-Premise to Managed Services model
3) Migration of Episerver On-Prem to Episerver DXP</t>
  </si>
  <si>
    <t xml:space="preserve">1) Post Pandemic, Customers looking to sell products/services on Digital channels
2) Mergers &amp; Acquisitions requiring a new Commerce platforms                        
3) Spin Off of new Organizations /Sub divisions         
4) Need to look for cheaper, cloud based Commerce solution and replace the current legacy and expensive Commerce solutions                                                   </t>
  </si>
  <si>
    <t>1) Customers looking to consolidate Support services
2) Specially for Sitecore, there can be long term Support opportunities
3) For support work, customers are wanting to replace high-cost design agencies with global system integrators like Wipro</t>
  </si>
  <si>
    <t xml:space="preserve">1) Customers who are serious about digital channels and want to personalize campaigns, and ultimately drive substantial growth for the business.
2) Companies want to test what messages, imagery, and offers help increase conversion, retention, and lifetime value.
</t>
  </si>
  <si>
    <t>Our Propositions</t>
  </si>
  <si>
    <t>1) Our Overall Experience of executing similar programs since last 10 years                                                                                             2) Our tools / accelerators (Episerver Content Migration Tool, Sitecore Content Migration Tool)
3) Digital Maturity Assessment Framework for CMS Platforms
4) Factory based execution model for efficient cost propositions                                                                                                              5) CMS COE Support Services                                                                                                                                                                         6) Strong Partnership. We are the only global Gold partner of Episerver</t>
  </si>
  <si>
    <t xml:space="preserve">1) SOPS for all CMS workloads for efficient management   
2) Content Strategy Framework
3) Monitoring /Tracking / Action based remediation  native/third party / utilities &amp; tools for prod improvements 
</t>
  </si>
  <si>
    <t>Sitecore - Thames Water, Humana, ISS Wordwide Services, Ausnet, THE UNITING CHURCH IN AUSTRALIA, GTAA, Outokumpu, Hyundai Kia, Metro Ag, CBRE
Episerver - Takeda, Northumbrian Water</t>
  </si>
  <si>
    <t>Potential Other Customers</t>
  </si>
  <si>
    <t>Existing Customers                (Brown Filed Expansion)</t>
  </si>
  <si>
    <t>New Customers                       (Green Filed Implementation)</t>
  </si>
  <si>
    <t>Group Customer</t>
  </si>
  <si>
    <t xml:space="preserve">SMU </t>
  </si>
  <si>
    <t>Sales SME Email</t>
  </si>
  <si>
    <t>.NET AMS Headcount</t>
  </si>
  <si>
    <t>CHARLES SCHWAB</t>
  </si>
  <si>
    <t>krishna.todi@wipro.com</t>
  </si>
  <si>
    <t xml:space="preserve">                                 164 </t>
  </si>
  <si>
    <t>SHELL</t>
  </si>
  <si>
    <t>akshay.gawali@wipro.com;nahom.abraha1@wipro.com</t>
  </si>
  <si>
    <t xml:space="preserve">                                 149 </t>
  </si>
  <si>
    <t>CITIBANK</t>
  </si>
  <si>
    <t>santosh.harwalkar@wipro.com</t>
  </si>
  <si>
    <t xml:space="preserve">                                 120 </t>
  </si>
  <si>
    <t>LLOYDS BANK</t>
  </si>
  <si>
    <t>?</t>
  </si>
  <si>
    <t xml:space="preserve">                                 113 </t>
  </si>
  <si>
    <t xml:space="preserve">                                   81 </t>
  </si>
  <si>
    <t>MICROSOFT</t>
  </si>
  <si>
    <t xml:space="preserve">                                   80 </t>
  </si>
  <si>
    <t>STATE STREET</t>
  </si>
  <si>
    <t xml:space="preserve">                                   76 </t>
  </si>
  <si>
    <t>HPI</t>
  </si>
  <si>
    <t xml:space="preserve">                                   65 </t>
  </si>
  <si>
    <t xml:space="preserve">                                   46 </t>
  </si>
  <si>
    <t>WIPRO</t>
  </si>
  <si>
    <t xml:space="preserve">                                   43 </t>
  </si>
  <si>
    <t xml:space="preserve">                                   38 </t>
  </si>
  <si>
    <t>CREDIT SUISSE</t>
  </si>
  <si>
    <t xml:space="preserve">                                   36 </t>
  </si>
  <si>
    <t xml:space="preserve">                                   35 </t>
  </si>
  <si>
    <t>XEROX</t>
  </si>
  <si>
    <t xml:space="preserve">                                   34 </t>
  </si>
  <si>
    <t xml:space="preserve">                                   33 </t>
  </si>
  <si>
    <t>PHILIPS</t>
  </si>
  <si>
    <t>ARGO</t>
  </si>
  <si>
    <t>jambhunathan.chennaipattabiraman@wipro.com</t>
  </si>
  <si>
    <t xml:space="preserve">                                   32 </t>
  </si>
  <si>
    <t>mukundan.iyengar1@wipro.com</t>
  </si>
  <si>
    <t xml:space="preserve">                                   26 </t>
  </si>
  <si>
    <t>MASTERCARD</t>
  </si>
  <si>
    <t>shashi.kuma@wipro.com</t>
  </si>
  <si>
    <t xml:space="preserve">                                   23 </t>
  </si>
  <si>
    <t xml:space="preserve">                                   20 </t>
  </si>
  <si>
    <t xml:space="preserve">                                   20 </t>
  </si>
  <si>
    <t>dhamotharan.rukmangathan@wipro.com</t>
  </si>
  <si>
    <t xml:space="preserve">                                   18 </t>
  </si>
  <si>
    <t>Munich RE</t>
  </si>
  <si>
    <t>LOREAL</t>
  </si>
  <si>
    <t xml:space="preserve">                                   18 </t>
  </si>
  <si>
    <t>CORNING</t>
  </si>
  <si>
    <t>madhusudan.subramanya@wipro.com</t>
  </si>
  <si>
    <t xml:space="preserve">                                   17 </t>
  </si>
  <si>
    <t>ROYAL SUN ALLIANCE</t>
  </si>
  <si>
    <t xml:space="preserve">                                   16 </t>
  </si>
  <si>
    <t>BEST BUY</t>
  </si>
  <si>
    <t xml:space="preserve">                                   13 </t>
  </si>
  <si>
    <t>ELECTRONIC ARTS LTD.</t>
  </si>
  <si>
    <t xml:space="preserve">                                   11 </t>
  </si>
  <si>
    <t>Aéroports De Montréal</t>
  </si>
  <si>
    <t>deepak.tripathy@wipro.com</t>
  </si>
  <si>
    <t>TECHNICOLOR THOMSON</t>
  </si>
  <si>
    <t xml:space="preserve">                                   10 </t>
  </si>
  <si>
    <t>Goddard Systems Inc</t>
  </si>
  <si>
    <t>UBS</t>
  </si>
  <si>
    <t>NATIONAL GRID</t>
  </si>
  <si>
    <t>Current Work</t>
  </si>
  <si>
    <t>Status</t>
  </si>
  <si>
    <t>Attack Strategy</t>
  </si>
  <si>
    <t>USBank</t>
  </si>
  <si>
    <t>.NET Development &amp; Support</t>
  </si>
  <si>
    <t>TD Bank</t>
  </si>
  <si>
    <t>Office 365 Migration &amp; Support</t>
  </si>
  <si>
    <t>.NET Support</t>
  </si>
  <si>
    <t>.NET &amp; Office 365</t>
  </si>
  <si>
    <t>Humana Incorporated</t>
  </si>
  <si>
    <t>Mainframe Migration to .NET</t>
  </si>
  <si>
    <t>GSK Inc.</t>
  </si>
  <si>
    <t>Office 365 &amp; .NET Support</t>
  </si>
  <si>
    <t>Blackstone</t>
  </si>
  <si>
    <t>Azure Migration</t>
  </si>
  <si>
    <t>Wal-Mart Stores Inc</t>
  </si>
  <si>
    <t>Johnson and Johnson</t>
  </si>
  <si>
    <t>Legacy Transformation Services</t>
  </si>
  <si>
    <t>Cloud Transformation Services</t>
  </si>
  <si>
    <t xml:space="preserve">M365 Rollout &amp; Modernization  Services </t>
  </si>
  <si>
    <t>M365 Support (AMS) Services</t>
  </si>
  <si>
    <r>
      <t>Lotus note</t>
    </r>
    <r>
      <rPr>
        <sz val="10"/>
        <color theme="1"/>
        <rFont val="Calibri"/>
        <family val="2"/>
        <scheme val="minor"/>
      </rPr>
      <t>s , ECM (Documentum,Confluence Alfresco, OpenText , MediaWiki)  to M365/SPO</t>
    </r>
  </si>
  <si>
    <r>
      <t>MOSS2007 SP2010/2013</t>
    </r>
    <r>
      <rPr>
        <sz val="10"/>
        <color theme="1"/>
        <rFont val="Calibri"/>
        <family val="2"/>
        <scheme val="minor"/>
      </rPr>
      <t>/2016/2019 to SPO</t>
    </r>
  </si>
  <si>
    <r>
      <t xml:space="preserve">T2T M365 Migrations </t>
    </r>
    <r>
      <rPr>
        <sz val="10"/>
        <color theme="1"/>
        <rFont val="Calibri"/>
        <family val="2"/>
        <scheme val="minor"/>
      </rPr>
      <t>&amp; Non Microsoft              (G -Suite , Dropbox ,Slack ,Amazon. Etc)  Collaboration Cloud Migrations to M365</t>
    </r>
  </si>
  <si>
    <r>
      <t xml:space="preserve">Sharepoint Legacy Assets ( </t>
    </r>
    <r>
      <rPr>
        <b/>
        <sz val="10"/>
        <color theme="1"/>
        <rFont val="Calibri"/>
        <family val="2"/>
        <scheme val="minor"/>
      </rPr>
      <t>SPD workflows</t>
    </r>
    <r>
      <rPr>
        <sz val="10"/>
        <color theme="1"/>
        <rFont val="Calibri"/>
        <family val="2"/>
        <scheme val="minor"/>
      </rPr>
      <t xml:space="preserve"> , Infopath forms ) modernization to Power Platform (Automate &amp; Apps)</t>
    </r>
  </si>
  <si>
    <r>
      <t xml:space="preserve">Microsoft 365 Platform &amp; </t>
    </r>
    <r>
      <rPr>
        <b/>
        <sz val="10"/>
        <color theme="1"/>
        <rFont val="Calibri"/>
        <family val="2"/>
        <scheme val="minor"/>
      </rPr>
      <t>workloads (20+)</t>
    </r>
    <r>
      <rPr>
        <sz val="10"/>
        <color theme="1"/>
        <rFont val="Calibri"/>
        <family val="2"/>
        <scheme val="minor"/>
      </rPr>
      <t xml:space="preserve"> Support</t>
    </r>
  </si>
  <si>
    <t>($1-8 Mn USD)</t>
  </si>
  <si>
    <t xml:space="preserve">($300K-1 Mn USD)  </t>
  </si>
  <si>
    <t xml:space="preserve">1) EOL (End of Life) of Lotus notes platform 
2)HCL has taken over LN from IBM ( no support)
3) Not aligned to Cloud technologies &amp; standards
4) Bearing annual renewals of various ECM tools leading heavy cost to enterprises  
  </t>
  </si>
  <si>
    <t>1) SP 2010  EOL by April 21                        2) Microsoft is deprecating all SP2010 legacy features 
3) Microsoft is focusing SPO as knowledge &amp; content management platform with all ECM,DM,RM,Serach , AI , Application Platform  features with enterprise grade security</t>
  </si>
  <si>
    <t xml:space="preserve">1)Mergers &amp; Acquisitions                         2)Spin Off of new Organizations /Sub divisions                                                           3) Cost Optimizations across Collaboration Platforms by consolidation of multiple collaboration platforms such as Drobox, Gsuite etc. to Microsoft 365  </t>
  </si>
  <si>
    <t xml:space="preserve">1) Microsoft has announced ( Nov 2020) the retirement of SPD2010 and SPD2013 WFS in SPO Platform
2) Microsoft is declared no support for Infopath 
3) Highly focusing &amp; marketing Power Platform as aPaaS (Application Platform as service)
4) In all existing SPO tenants ,  hundreds and  thousands of WFS/Infopath are available as Classic exp which are no longer supported 
5) All legacy assets must be modernized to PowerPlatform as MS is stopping  additional extensions by end of this year      
</t>
  </si>
  <si>
    <t xml:space="preserve">1) Due to the pandemic since Mar-20,  Modern workplace significance has been tremendously spiked up 
2) All leading enterprises  across the world are recognized and started using  M365 as their collaboration platform
3) Due to the Increased remote working nature , there is major increase/usage/adoption of M365 workloads (20+)
</t>
  </si>
  <si>
    <t xml:space="preserve">1) Our Overall Experience of executing similar programs since last 10 years                                                                                             2) Our tools / accelerators (WTP/CMP/WCA/devNXT)                                                                                                                                           3) Factory based execution model for efficient cost propositions                                                                                                              4) MW COE Support Services                                                                                                                                                                         5) Our partnerships with ISVs (Quest , Avepoint ,Metalogix ) for accelerated transformation                                                           6) Microsoft DSE Support for solution validations &amp; support </t>
  </si>
  <si>
    <t xml:space="preserve">1) On top of market tools , Wipro created an additional utility (SPD Analyzer) for analyzing WFS complexity &amp; compatibility
2) MW COE has consolidated all similar experinces and created a POV &amp; mapping design
3) Re usable components for non-compatible cases
</t>
  </si>
  <si>
    <t xml:space="preserve">1) SOPS for all M365 workloads for efficient management   
2) Automation Framework for various themes  (collaboration , messaging , mdm ) 
3) Monitoring /Tracking / Action based remediation  native/third party / utilities &amp; tools for prod improvements 
</t>
  </si>
  <si>
    <t>Novartis, Olympus , ABB , Avangrid,GSK,StateStreet,  Michelin, National Grid</t>
  </si>
  <si>
    <t xml:space="preserve">Novartis, Olympus , ABB , GSK,StateStreet,National Grid , Kellogs,Donadson,FHB,Sony,Uniliver, Nestle,Halliburton,Shell , BP,SPGI,The Chemours Company
</t>
  </si>
  <si>
    <t xml:space="preserve">Rheem , BroadSpectrum,GSK,Takeda,Philips </t>
  </si>
  <si>
    <t>Ausnet ,Kellogg's</t>
  </si>
  <si>
    <t>Ross, Takeda,ABB,Novartis,GSK,Rheem, Honda,Ausnet</t>
  </si>
  <si>
    <t>Alight (1-2 Mn)</t>
  </si>
  <si>
    <t>Honda File/SP2013(650K) ; Honda (Intranet)(2 Mn</t>
  </si>
  <si>
    <t>Thomson Reuters (1 Mn)</t>
  </si>
  <si>
    <t>Assa Abloy (1 Mn) ,Hundai Kia (2.4 Mn) ,   Shell-Power Platform (500K),ABB Modenization of Legacy Platforms (1+ MN)</t>
  </si>
  <si>
    <t xml:space="preserve">1) Account Mining : Enable Practice Specialists (C1/C2/D1) in the account for account mining &amp; support him with all relevant artifacts   
2)Proactive/Reactive Proposals  : Based on our account knowledge ( from our ground SMES/Sales with in Account), propose the context based proactive proposals &amp; continue the reactive proposals   
3) Sales Intelligence : Get the  customer insights from our Sales Intelligence                           
4)GCE Influence  : Frequent connects with GCE/GCPs to get the view of customer strategy /plans &amp; provide the required support for additional business 
5)Executive Connect   : Connect with customer (who are influencers &amp; decision makers) along with practice COE  &amp; MS DSE &amp; Co Partners &amp; showcase latest happenings in M365 along with our solutions / POVs  realize the new opportunity </t>
  </si>
  <si>
    <t>1) Partnership based account explorations (with help of MS &amp; other partners) start connecting with relevant customers like Top MS customers , our ISV customers ..etc  
2) Sales Evangelism : For all our top accounts , connect with our sales teams for socialize and  evangelize MS MW offerings  &amp; needs 
3) Market Intelligence &amp; Mining : Based on trends , account similarities across SMUES /Top accounts , induce some market intelligence.</t>
  </si>
  <si>
    <t>Modern Workplace - Digital Key Accounts for Mining /Expansion (216 Projects)</t>
  </si>
  <si>
    <t>S.NO</t>
  </si>
  <si>
    <t>Customer</t>
  </si>
  <si>
    <t>Sector</t>
  </si>
  <si>
    <t xml:space="preserve"> MS Digital Workplace  in Mn USD</t>
  </si>
  <si>
    <t xml:space="preserve">Practice SME </t>
  </si>
  <si>
    <t>GCE</t>
  </si>
  <si>
    <t>Remarks</t>
  </si>
  <si>
    <t>BeneLux</t>
  </si>
  <si>
    <t>NOVARTIS</t>
  </si>
  <si>
    <t>Hunting-Americas2</t>
  </si>
  <si>
    <t>Not Given</t>
  </si>
  <si>
    <t>Hunting-Europe</t>
  </si>
  <si>
    <t>OLYMPUS CORPORATION</t>
  </si>
  <si>
    <t>Japan</t>
  </si>
  <si>
    <t>CIMIC GROUP LTD</t>
  </si>
  <si>
    <t>ANZ BANK</t>
  </si>
  <si>
    <t>BANCO ITA?</t>
  </si>
  <si>
    <t>GREATER TORONTO AIRPORTS AUTHORITY</t>
  </si>
  <si>
    <t>DONALDSON COMPANY INC.</t>
  </si>
  <si>
    <t>ENU</t>
  </si>
  <si>
    <t>MICHELIN</t>
  </si>
  <si>
    <t>NESTLE</t>
  </si>
  <si>
    <t>HP</t>
  </si>
  <si>
    <t>FORTUM CORPORATION</t>
  </si>
  <si>
    <t>MITIE LIMITED</t>
  </si>
  <si>
    <t>PNC BANK</t>
  </si>
  <si>
    <t>BFS</t>
  </si>
  <si>
    <t>HSH NORD BANK</t>
  </si>
  <si>
    <t>CARRIER</t>
  </si>
  <si>
    <t>FRUIT OF THE LOOM</t>
  </si>
  <si>
    <t>AUSNET</t>
  </si>
  <si>
    <t>AMAALA</t>
  </si>
  <si>
    <t>TRANSFIELD SERVICES COMPANY</t>
  </si>
  <si>
    <t>MINISTRY OF HEALTH</t>
  </si>
  <si>
    <t>Comms ; Media and Information Services</t>
  </si>
  <si>
    <t>SONY</t>
  </si>
  <si>
    <t>COMMONWEALTH SUPERANNUATION CORPORA</t>
  </si>
  <si>
    <t>AMCAP MORTGAGE, LTD</t>
  </si>
  <si>
    <t>VF CORP</t>
  </si>
  <si>
    <t>LANDMARK GRAPHICS CORPORATION</t>
  </si>
  <si>
    <t>HONEYWELL</t>
  </si>
  <si>
    <t>ADNOC LNG</t>
  </si>
  <si>
    <t>FIRST REPUBLIC NATIONAL BANK</t>
  </si>
  <si>
    <t>BRISTOL WATER PLC</t>
  </si>
  <si>
    <t>CALOR GAS LIMITED</t>
  </si>
  <si>
    <t>SADARA CHEMICAL COMPANY</t>
  </si>
  <si>
    <t>HARMAN GROUP</t>
  </si>
  <si>
    <t>FRIESLANDCAMPINA NEDERLAND</t>
  </si>
  <si>
    <t xml:space="preserve">Retail ; Transportation &amp; Services </t>
  </si>
  <si>
    <t>ALYESKA</t>
  </si>
  <si>
    <t>ROCHE DIAGNOSTICS</t>
  </si>
  <si>
    <t>LIBERTY GROUP LIMITED</t>
  </si>
  <si>
    <t>Africa</t>
  </si>
  <si>
    <t>ZURICH AMERICAN INSURANCE</t>
  </si>
  <si>
    <t>FORTERRA UK</t>
  </si>
  <si>
    <t>TELEFONICA SA</t>
  </si>
  <si>
    <t>FIRST GULF BANK</t>
  </si>
  <si>
    <t>KIER GROUP</t>
  </si>
  <si>
    <t>PRUDENTIAL</t>
  </si>
  <si>
    <t>QUEST DIAGNOSTICS INCORPORATED</t>
  </si>
  <si>
    <t>SCHNEIDER</t>
  </si>
  <si>
    <t>IEH AUTO PARTS LLC</t>
  </si>
  <si>
    <t>QATAR SOCIAL WORK</t>
  </si>
  <si>
    <t>SIBELCO</t>
  </si>
  <si>
    <t>Modern Workplace - Digital Key Accounts for Mining /Expansion(216 Projects)</t>
  </si>
  <si>
    <t>avijit.das4@wipro.com</t>
  </si>
  <si>
    <t>kuppusamy.velusamy@wipro.com</t>
  </si>
  <si>
    <t>bidhan.dey@wipro.com</t>
  </si>
  <si>
    <t>sumit.purothi@wipro.com</t>
  </si>
  <si>
    <t>avinash.kanakamedala@wipro.com</t>
  </si>
  <si>
    <t>ninan.thomson@wipro.com</t>
  </si>
  <si>
    <t>surendra.mohanty@wipro.com</t>
  </si>
  <si>
    <t>lokeshwarrao.maganti@wipro.com</t>
  </si>
  <si>
    <t>suryakiran.reddy@wipro.com</t>
  </si>
  <si>
    <t>prabhakar.golla@wipro.com</t>
  </si>
  <si>
    <t>suman.dixit@wipro.com</t>
  </si>
  <si>
    <t>munira.abbas@wipro.com</t>
  </si>
  <si>
    <t>ashish.kanoongo@wipro.com</t>
  </si>
  <si>
    <t>`</t>
  </si>
  <si>
    <t>klaus.salonen@wipro.com</t>
  </si>
  <si>
    <t>abhishek.singh144@wipro.com</t>
  </si>
  <si>
    <t>emilio.petrangeli@wipro.com</t>
  </si>
  <si>
    <t>Modern Workplace - Key Sharepoint Accounts  to be enabled as Digital Workplace Accounts (182 Projects)</t>
  </si>
  <si>
    <t>Global</t>
  </si>
  <si>
    <t>Account Categorization</t>
  </si>
  <si>
    <t>Key 71 Accounts</t>
  </si>
  <si>
    <t>Top 115 Accounts</t>
  </si>
  <si>
    <t>Practice</t>
  </si>
  <si>
    <t>Sub-practice</t>
  </si>
  <si>
    <t>Unit</t>
  </si>
  <si>
    <t>Re-Baseline</t>
  </si>
  <si>
    <t>Q1'21 A</t>
  </si>
  <si>
    <t>Q2'21 A</t>
  </si>
  <si>
    <t>Q3'21 A</t>
  </si>
  <si>
    <t>Q4'21 E</t>
  </si>
  <si>
    <t>FY'21 E</t>
  </si>
  <si>
    <t>Q1'22 E</t>
  </si>
  <si>
    <t>Q2'22 E</t>
  </si>
  <si>
    <t>Q3'22 E</t>
  </si>
  <si>
    <t>Q4'22 E</t>
  </si>
  <si>
    <t>FY'22 E</t>
  </si>
  <si>
    <t>Delta</t>
  </si>
  <si>
    <t>Temp Growth</t>
  </si>
  <si>
    <t>Temp???</t>
  </si>
  <si>
    <t>x</t>
  </si>
  <si>
    <t>Q4'21 Renew E</t>
  </si>
  <si>
    <t>Q4'21 New  E</t>
  </si>
  <si>
    <t>Q1'22 Renew E</t>
  </si>
  <si>
    <t>Q1'22 New E</t>
  </si>
  <si>
    <t>Q2'22 Renew E</t>
  </si>
  <si>
    <t>Q2'22 New E</t>
  </si>
  <si>
    <t>Q3'22 Renew E</t>
  </si>
  <si>
    <t>Q3'22 New E</t>
  </si>
  <si>
    <t>Q4'22 Renew E</t>
  </si>
  <si>
    <t>Q4'22 New E</t>
  </si>
  <si>
    <t>.Net%</t>
  </si>
  <si>
    <t>Azure%</t>
  </si>
  <si>
    <t>MS DCM%</t>
  </si>
  <si>
    <t>MS Digital Apps%</t>
  </si>
  <si>
    <t>MS Digital Workplace%</t>
  </si>
  <si>
    <t>SharePoint%</t>
  </si>
  <si>
    <t>.Net</t>
  </si>
  <si>
    <t>MS DCM</t>
  </si>
  <si>
    <t>MS Digital Apps</t>
  </si>
  <si>
    <t>MS Digital Workplace</t>
  </si>
  <si>
    <t>SharePoint               in Mn USD</t>
  </si>
  <si>
    <t xml:space="preserve">Remarks </t>
  </si>
  <si>
    <t>Key Account</t>
  </si>
  <si>
    <t>MSFT</t>
  </si>
  <si>
    <t>Current</t>
  </si>
  <si>
    <t>Local</t>
  </si>
  <si>
    <t>ROSS DRESS FOR LESS</t>
  </si>
  <si>
    <t>HOSPITAL CORPORATION OF AMERICA</t>
  </si>
  <si>
    <t>KONTOOR BRANDS</t>
  </si>
  <si>
    <t>SAUDI ARAMCO</t>
  </si>
  <si>
    <t>SABIC GLOBAL</t>
  </si>
  <si>
    <t>NATIONAL WATER COMPANY (NWC)</t>
  </si>
  <si>
    <t>STANDARD &amp; POOR</t>
  </si>
  <si>
    <t>MAKRO, INC</t>
  </si>
  <si>
    <t>CLK ENERJI</t>
  </si>
  <si>
    <t>ABU DHABI AIRPORT AUTHORITY</t>
  </si>
  <si>
    <t>UNIVERSITY OF CANBERRA</t>
  </si>
  <si>
    <t>MARSH</t>
  </si>
  <si>
    <t>LEVIS</t>
  </si>
  <si>
    <t>EMIRATES GROUP</t>
  </si>
  <si>
    <t>CARGILL</t>
  </si>
  <si>
    <t>THE CHEMOURS COMPANY</t>
  </si>
  <si>
    <t>AEM</t>
  </si>
  <si>
    <t>Rev</t>
  </si>
  <si>
    <t>OB</t>
  </si>
  <si>
    <t>Equated Offshore BMM</t>
  </si>
  <si>
    <t>Temp%</t>
  </si>
  <si>
    <t>SharePoint</t>
  </si>
  <si>
    <t>CLOUD</t>
  </si>
  <si>
    <t xml:space="preserve"> Classification (Old-Old, Old-New, New-New) </t>
  </si>
  <si>
    <t xml:space="preserve"> Additional Revenue that can be pursued </t>
  </si>
  <si>
    <t xml:space="preserve"> Remarks </t>
  </si>
  <si>
    <t>Duplicate</t>
  </si>
  <si>
    <t>KAO USA INC</t>
  </si>
  <si>
    <t>CARLYLE</t>
  </si>
  <si>
    <t>ALCON USA</t>
  </si>
  <si>
    <t>JT INTERNATIONAL S.A.</t>
  </si>
  <si>
    <t>AMP SERVICES</t>
  </si>
  <si>
    <t>ROYAL DSM N.V.</t>
  </si>
  <si>
    <t>CHANGE HEALTHCARE</t>
  </si>
  <si>
    <t>ALTICOR INC.</t>
  </si>
  <si>
    <t>MARATHON PETROLEUM LLC</t>
  </si>
  <si>
    <t>NORTHERN TRUST</t>
  </si>
  <si>
    <t>INPEX AUSTRALIA PTY LTD</t>
  </si>
  <si>
    <t>BAXTER</t>
  </si>
  <si>
    <t>SIGMA BIDCO B.V</t>
  </si>
  <si>
    <t>CORN PRODUCTS INTERNATIONAL, INC.</t>
  </si>
  <si>
    <t>INNOVAPOST</t>
  </si>
  <si>
    <t>CHED</t>
  </si>
  <si>
    <t>SYMETRA LIFE INSURANCE COMPANY</t>
  </si>
  <si>
    <t>ANIXTER INC</t>
  </si>
  <si>
    <t>ABBOTT LABORATORIES</t>
  </si>
  <si>
    <t>SHIRE PHARMACEUTICALS</t>
  </si>
  <si>
    <t>NEXEO SOLUTIONS</t>
  </si>
  <si>
    <t>MEDICINES FOR MALARIA VENTURES (MMV</t>
  </si>
  <si>
    <t>FIRST HORIZON</t>
  </si>
  <si>
    <t>ORIGIN ENERGY RETAIL</t>
  </si>
  <si>
    <t>THE AMYNTA GROUP</t>
  </si>
  <si>
    <t>BANK OF OKLAHOMA</t>
  </si>
  <si>
    <t>FIRMENICH SA</t>
  </si>
  <si>
    <t>AZUL LINHAS AEEREAS</t>
  </si>
  <si>
    <t>THE UNITING CHURCH IN AUSTRALIA</t>
  </si>
  <si>
    <t>WILLIAM COMPANIES</t>
  </si>
  <si>
    <t>CISCO</t>
  </si>
  <si>
    <t>BATALCO</t>
  </si>
  <si>
    <t>JOHN SWIRE &amp; SONS LIMITED</t>
  </si>
  <si>
    <t>RAK BANK</t>
  </si>
  <si>
    <t>ISS WORLD SERVICE A/S</t>
  </si>
  <si>
    <t>Camara Interbancaria de Pagamentos</t>
  </si>
  <si>
    <t>WOODSIDE ENERGY LTD</t>
  </si>
  <si>
    <t>KOHLS DEPARTMENT STORES</t>
  </si>
  <si>
    <t>AHOLD INFORMATION SERVICES</t>
  </si>
  <si>
    <t>FEDERACAO BRASILEIRA DE BANCOS</t>
  </si>
  <si>
    <t>TATWEER</t>
  </si>
  <si>
    <t>THE HIGHLAND COUNCIL</t>
  </si>
  <si>
    <t>ZENDESK INC.</t>
  </si>
  <si>
    <t>UK POWER NETWORKS</t>
  </si>
  <si>
    <t>W H O</t>
  </si>
  <si>
    <t>CVR ENERGY</t>
  </si>
  <si>
    <t>FREDDIE</t>
  </si>
  <si>
    <t>7-ELEVEN,INC.</t>
  </si>
  <si>
    <t>BANK OF AMERICA</t>
  </si>
  <si>
    <t>RENESAS TECHNOLOGY</t>
  </si>
  <si>
    <t>UNION BANK</t>
  </si>
  <si>
    <t>NORTHWESTERN MUTUAL</t>
  </si>
  <si>
    <t>HITACHI AMERICA ,LTD</t>
  </si>
  <si>
    <t>AÃ©roports De MontrÃ©al</t>
  </si>
  <si>
    <t>VESTAS WIND SYSTEMS A/S</t>
  </si>
  <si>
    <t>MORGAN STANLEY</t>
  </si>
  <si>
    <t>MAXIS COMMUNICATIONS BHD</t>
  </si>
  <si>
    <t>SEA</t>
  </si>
  <si>
    <t>AMERICAN FLOOD RESEARCH  INC</t>
  </si>
  <si>
    <t>DULUXGROUP (AUSTRALIA) PTY LTD</t>
  </si>
  <si>
    <t>AVANGRID MANAGEMENT COMPANY</t>
  </si>
  <si>
    <t>INTEL</t>
  </si>
  <si>
    <t>CYNERGY BANK LIMITED</t>
  </si>
  <si>
    <t>LAND TRANSPORT AUTHORITY</t>
  </si>
  <si>
    <t>PNC BANK, NATIONAL ASSOCIATION</t>
  </si>
  <si>
    <t>ENSCO</t>
  </si>
  <si>
    <t>AL HADA AND TAIF ARMED FORCES HOSPI</t>
  </si>
  <si>
    <t>AMAALA COMPANY</t>
  </si>
  <si>
    <t>HUNTINGTON NATIONAL BANK</t>
  </si>
  <si>
    <t>AXIS SPECIALITY U.S. SERVICES, INC.</t>
  </si>
  <si>
    <t>IHS HOLDING LTD</t>
  </si>
  <si>
    <t>GC LIVERPOOL</t>
  </si>
  <si>
    <t>HOME RETAIL GROUP</t>
  </si>
  <si>
    <t>AL QARYAN  FOR TRADING</t>
  </si>
  <si>
    <t>ROYAL BANK OF SCOTLAND</t>
  </si>
  <si>
    <t>BORDEN DAIRY</t>
  </si>
  <si>
    <t>Discover bank</t>
  </si>
  <si>
    <t>SPENCER STUART</t>
  </si>
  <si>
    <t>EMIRATES POST</t>
  </si>
  <si>
    <t>ABUDHABI GAS LIQUIFICATION COMPANY</t>
  </si>
  <si>
    <t>ESSAR OIL</t>
  </si>
  <si>
    <t>ELECTRICITY NORTH WEST LTD</t>
  </si>
  <si>
    <t>RWE POWER</t>
  </si>
  <si>
    <t>COMERICA BANK</t>
  </si>
  <si>
    <t>P.F. CHANG?S CHINA BISTRO</t>
  </si>
  <si>
    <t>JOHNSON &amp; JOHNSON</t>
  </si>
  <si>
    <t>ARIZONA PUBLIC SERVICE COMPANY</t>
  </si>
  <si>
    <t>STANDARD BANK</t>
  </si>
  <si>
    <t>GEORGIA PACIFIC LLC</t>
  </si>
  <si>
    <t>LG ELECTRONICS INC</t>
  </si>
  <si>
    <t>COCA COLA</t>
  </si>
  <si>
    <t>3M</t>
  </si>
  <si>
    <t>RACQ</t>
  </si>
  <si>
    <t>AÉROPORTS DE MONTRÉAL</t>
  </si>
  <si>
    <t>ENBRIDGE EMPLOYEE SERVICES CANADA I</t>
  </si>
  <si>
    <t>TRUENERGY</t>
  </si>
  <si>
    <t>GEICO</t>
  </si>
  <si>
    <t>TASNEE</t>
  </si>
  <si>
    <t>NV ENERGY</t>
  </si>
  <si>
    <t>GODDARD SYSTEMS INC</t>
  </si>
  <si>
    <t>COACH, INC</t>
  </si>
  <si>
    <t>WELLS FARGO</t>
  </si>
  <si>
    <t>PACIFIC UNION FINANCIAL</t>
  </si>
  <si>
    <t>SYNGENTA CROP PROTECTION AG</t>
  </si>
  <si>
    <t>UNIPER</t>
  </si>
  <si>
    <t>FIRMENICH</t>
  </si>
  <si>
    <t>T-MOBILE</t>
  </si>
  <si>
    <t>WaterNSW</t>
  </si>
  <si>
    <t>WHIRLPOOL</t>
  </si>
  <si>
    <t>BECTON DICKINSON</t>
  </si>
  <si>
    <t>VOLKSWAGEN</t>
  </si>
  <si>
    <t>HANESBRANDS</t>
  </si>
  <si>
    <t>CHRYSLER</t>
  </si>
  <si>
    <t>DENTAQUEST LLC</t>
  </si>
  <si>
    <t>QATAR POSTAL SERVICES COMPANY</t>
  </si>
  <si>
    <t>OOREDOO GROUP</t>
  </si>
  <si>
    <t>GULF INTERNATIONAL BANK</t>
  </si>
  <si>
    <t>TATWEER BUILDINGS COMPANY</t>
  </si>
  <si>
    <t>VODAFONE</t>
  </si>
  <si>
    <t>TELENOR GLOBAL</t>
  </si>
  <si>
    <t>DEUTSCHE TELEKOM</t>
  </si>
  <si>
    <t>TELSTRA</t>
  </si>
  <si>
    <t>ARCELOR-MITTAL</t>
  </si>
  <si>
    <t>UNHCR</t>
  </si>
  <si>
    <t>OPTUS SYSTEMS PTY.LIMITED.</t>
  </si>
  <si>
    <t>VODAFONE GROUP</t>
  </si>
  <si>
    <t>HITACHI VANTARA</t>
  </si>
  <si>
    <t>CONTINENTAL AG</t>
  </si>
  <si>
    <t>WEYERHAEUSER COMPANY</t>
  </si>
  <si>
    <t>GE</t>
  </si>
  <si>
    <t>NOKIA SIEMENS NETWORKS</t>
  </si>
  <si>
    <t>HUMANA</t>
  </si>
  <si>
    <t>STARWAYS INFORMATION TECHNOLOGY</t>
  </si>
  <si>
    <t>CANADA BREAD COMPANY LTD.</t>
  </si>
  <si>
    <t>SAUDI ELECTRICITY COMPANY</t>
  </si>
  <si>
    <t>SUNCORP INSURANCE</t>
  </si>
  <si>
    <t>AL HAMMADI HOSPITAL</t>
  </si>
  <si>
    <t>ROADS AND TRANSPORT AUTHORITY</t>
  </si>
  <si>
    <t>THE HARTFORD</t>
  </si>
  <si>
    <t>FEDERAL EXPRESS</t>
  </si>
  <si>
    <t>PRICEWATERHOUSE COOPERS PVT LT</t>
  </si>
  <si>
    <t>SMRT TRAINS</t>
  </si>
  <si>
    <t>DIVERSEY</t>
  </si>
  <si>
    <t>VISTEON</t>
  </si>
  <si>
    <t>FORTERRA LLC</t>
  </si>
  <si>
    <t>RIYADH AIRPORTS COMPANY</t>
  </si>
  <si>
    <t>ONE SAVINGS BANK PLC.</t>
  </si>
  <si>
    <t>AL FANAR</t>
  </si>
  <si>
    <t>HYUNDAI</t>
  </si>
  <si>
    <t>KEYSTONE</t>
  </si>
  <si>
    <t>PITNEY BOWES</t>
  </si>
  <si>
    <t>NORTHWEST SAVINGS</t>
  </si>
  <si>
    <t>RICOH</t>
  </si>
  <si>
    <t>JURONG TOWN COUNCIL</t>
  </si>
  <si>
    <t>GENERAL MILLS AUSTRALIA P LTD</t>
  </si>
  <si>
    <t>BOLLORE TRANSPORT &amp; LOGISTICS SA</t>
  </si>
  <si>
    <t>SALINE WATER CONVERSION CORPORATION</t>
  </si>
  <si>
    <t>MICHAEL ANGELO'S GOURMET FOODS</t>
  </si>
  <si>
    <t>KLA-TENCOR CORPORATION</t>
  </si>
  <si>
    <t>INDIVIOR INC</t>
  </si>
  <si>
    <t>HENKEL</t>
  </si>
  <si>
    <t>DUN &amp; BRADSTREET</t>
  </si>
  <si>
    <t>CUSSONS P LTD</t>
  </si>
  <si>
    <t>SPC ARDMONA OPERATIONS LTD</t>
  </si>
  <si>
    <t>KING ABDULLAH PETROLEUM STUDIES &amp; R</t>
  </si>
  <si>
    <t>CENTRAL PROVIDENT FUND</t>
  </si>
  <si>
    <t xml:space="preserve">MARS INFORMATION </t>
  </si>
  <si>
    <t>MARS INFORMATION SERVICES</t>
  </si>
  <si>
    <t>SAUDI AIRLINES CARGO CO. LLC</t>
  </si>
  <si>
    <t>NSB AS</t>
  </si>
  <si>
    <t>PHILIP MORRIS</t>
  </si>
  <si>
    <t>SCA</t>
  </si>
  <si>
    <t>KINDRED HEALTHCARE OPERATING LLC</t>
  </si>
  <si>
    <t>CLOSINGCORP INC.</t>
  </si>
  <si>
    <t>ELECTROLUX</t>
  </si>
  <si>
    <t>LINDT SPRUNGLI UK</t>
  </si>
  <si>
    <t>WELLINGTON MANAGEMENT</t>
  </si>
  <si>
    <t>MORTGAGE MASTER</t>
  </si>
  <si>
    <t>MANASSEN AUSTRALIA P LTD</t>
  </si>
  <si>
    <t>PENTAL PDTS P LTD</t>
  </si>
  <si>
    <t>SNACK BRANDS AUSTRALIA</t>
  </si>
  <si>
    <t>BRITA WATER FILTER SYSTEMS LTD</t>
  </si>
  <si>
    <t>OMAN REFINERIES &amp; PETROCHEMICALS CO</t>
  </si>
  <si>
    <t>FRUCOR BEVERAGES LTD</t>
  </si>
  <si>
    <t>CANTARELLA BROS P LTD</t>
  </si>
  <si>
    <t>PFIZER</t>
  </si>
  <si>
    <t>MCCAIN FOODS</t>
  </si>
  <si>
    <t>OLAYA MEDICAL CENTER</t>
  </si>
  <si>
    <t>NATIONAL WATER COMPANY</t>
  </si>
  <si>
    <t>NEOM</t>
  </si>
  <si>
    <t>HUAWEI</t>
  </si>
  <si>
    <t>EMC CORPORATION</t>
  </si>
  <si>
    <t>QATAR AIRWAYS GROUP</t>
  </si>
  <si>
    <t>Smart DCC</t>
  </si>
  <si>
    <t>METRO AG</t>
  </si>
  <si>
    <t>BLACKSTONE ADMINSTRATIVE SERVICES</t>
  </si>
  <si>
    <t>Hunting-Americas1</t>
  </si>
  <si>
    <t>ECHOSTAR PURCHASING CORPORATION</t>
  </si>
  <si>
    <t>WALLENIUS WILHELMSEN</t>
  </si>
  <si>
    <t>International Monetary Fund</t>
  </si>
  <si>
    <t>EMAAR</t>
  </si>
  <si>
    <t>ERNST AND YOUNG</t>
  </si>
  <si>
    <t>Kenya Airways</t>
  </si>
  <si>
    <t>HALLIBURTON ENERGY SERVICES INC.</t>
  </si>
  <si>
    <t>IAG</t>
  </si>
  <si>
    <t>REPUBLIC POLYTECHNIC</t>
  </si>
  <si>
    <t>SMART ENERGY SYSTEMS INC</t>
  </si>
  <si>
    <t>S A WATER</t>
  </si>
  <si>
    <t>The Estee Lauder Companies Inc.</t>
  </si>
  <si>
    <t>Broadspectrum</t>
  </si>
  <si>
    <t>GMAC</t>
  </si>
  <si>
    <t>UNITED HEALTH CARE</t>
  </si>
  <si>
    <t>CHS INC.</t>
  </si>
  <si>
    <t>ITINERIS</t>
  </si>
  <si>
    <t>METRO BANK PLC</t>
  </si>
  <si>
    <t>TJX COMPANIES INC.</t>
  </si>
  <si>
    <t>AXA</t>
  </si>
  <si>
    <t>CADENT GAS LIMITED</t>
  </si>
  <si>
    <t>ALLIANZ</t>
  </si>
  <si>
    <t>COMCAST</t>
  </si>
  <si>
    <t>BARCLAYS BANK PLC</t>
  </si>
  <si>
    <t>MAERSK OIL NORTH SEA UK LIMITED</t>
  </si>
  <si>
    <t>MEDTRONIC</t>
  </si>
  <si>
    <t>ACCO Bank</t>
  </si>
  <si>
    <t>UTC</t>
  </si>
  <si>
    <t>PENSKE TRUCK LEASING</t>
  </si>
  <si>
    <t>CIENA - NORTEL</t>
  </si>
  <si>
    <t>THERMO LABSYSTEMS INC</t>
  </si>
  <si>
    <t>COOP</t>
  </si>
  <si>
    <t>MCCORMICK</t>
  </si>
  <si>
    <t>SCHLUMBERGER</t>
  </si>
  <si>
    <t>US FOODS INC.</t>
  </si>
  <si>
    <t>CBRE</t>
  </si>
  <si>
    <t>DC WATER &amp; SEWER AUTHORITY</t>
  </si>
  <si>
    <t>G1 THERAPEUTICS, INC.</t>
  </si>
  <si>
    <t>AUSTRALIANSUPER</t>
  </si>
  <si>
    <t>MINISTRY OF FINANCE</t>
  </si>
  <si>
    <t>SULZER AG</t>
  </si>
  <si>
    <t>AL ETIHAD CREDIT BUREAU</t>
  </si>
  <si>
    <t>SCOTTISHPOWER ENERGY MANAGEMENT LIM</t>
  </si>
  <si>
    <t>SUNCORP</t>
  </si>
  <si>
    <t>ENEL GENERACION SA</t>
  </si>
  <si>
    <t>PETROGAS NEO UK LIMITED</t>
  </si>
  <si>
    <t>TURNER BROADCASTING</t>
  </si>
  <si>
    <t>GAS SOUTH</t>
  </si>
  <si>
    <t>Hunting-APMEA</t>
  </si>
  <si>
    <t>ARROW ELECTRONICS</t>
  </si>
  <si>
    <t>SOUTH EAST WATER CORPORATION</t>
  </si>
  <si>
    <t>IPIPELINE, INC.</t>
  </si>
  <si>
    <t>UNITED SERVICES AUTOMOBILE ASSOCIAT</t>
  </si>
  <si>
    <t>ITV PLC</t>
  </si>
  <si>
    <t>SEVERN TRENT WATER</t>
  </si>
  <si>
    <t>NHS National Services Scotland</t>
  </si>
  <si>
    <t>MASTRONARDI PRODUCE</t>
  </si>
  <si>
    <t>ABSA</t>
  </si>
  <si>
    <t>FUJITSU</t>
  </si>
  <si>
    <t>SAP</t>
  </si>
  <si>
    <t>FIDELITY INVESTMENTS</t>
  </si>
  <si>
    <t>LOWE</t>
  </si>
  <si>
    <t>CONEDISON</t>
  </si>
  <si>
    <t>BANDAI</t>
  </si>
  <si>
    <t>ROCHE PHARMA</t>
  </si>
  <si>
    <t>CARDINAL HEALTH</t>
  </si>
  <si>
    <t>SODRA SKOGSAGARNA</t>
  </si>
  <si>
    <t>SAUDI TELECOM COMPANY</t>
  </si>
  <si>
    <t>ACTIVISION</t>
  </si>
  <si>
    <t>GOODMAN FIELDER</t>
  </si>
  <si>
    <t>BRITISH AMERICAN</t>
  </si>
  <si>
    <t>NISA TODAY'S (HOLDING) LTD</t>
  </si>
  <si>
    <t>COOPERVISION INC.</t>
  </si>
  <si>
    <t>OPEL VAXHUALL FINANCE</t>
  </si>
  <si>
    <t>AMP LIFE SERVICES PTY LTD</t>
  </si>
  <si>
    <t>TUI UK AG</t>
  </si>
  <si>
    <t>TRANSPORT FOR NSW</t>
  </si>
  <si>
    <t>PRINCE FAHD BIN SULTAN HOSPITAL</t>
  </si>
  <si>
    <t>HIBU</t>
  </si>
  <si>
    <t>DHL</t>
  </si>
  <si>
    <t>VIRIDIAN</t>
  </si>
  <si>
    <t>NORGREN EUROPEAN LOGISTICS</t>
  </si>
  <si>
    <t>SIERRA ATLANTIC SOFTWARE SERVI</t>
  </si>
  <si>
    <t>PT. XL AXIATA, TBK.</t>
  </si>
  <si>
    <t>TENNET</t>
  </si>
  <si>
    <t>SAUDI ARABIAN AIRLINES</t>
  </si>
  <si>
    <t>BNP PARIBAS</t>
  </si>
  <si>
    <t>India-PRE</t>
  </si>
  <si>
    <t>GENPACT INTERNATIONAL</t>
  </si>
  <si>
    <t>JCB</t>
  </si>
  <si>
    <t>INOVALON INC.</t>
  </si>
  <si>
    <t>THE MCGRAW-HILL</t>
  </si>
  <si>
    <t>HARMAN INTERNATIONAL INDUSTRIES INC</t>
  </si>
  <si>
    <t>HERTZ</t>
  </si>
  <si>
    <t>MOHAMMAD DOSSARY HOSPITAL</t>
  </si>
  <si>
    <t>BELLCANADA</t>
  </si>
  <si>
    <t>SOUTH AFRICAN RESERVE BANK</t>
  </si>
  <si>
    <t>FERGUSON ENETERPRISE INC</t>
  </si>
  <si>
    <t>BAE SYSTEMS APPLIED INTELLIGENCE LI</t>
  </si>
  <si>
    <t>INTEGRATED TELECOM CO LTD</t>
  </si>
  <si>
    <t>TEXAS INSTRUMENTS</t>
  </si>
  <si>
    <t>P&amp;G</t>
  </si>
  <si>
    <t>INTERNATIONAL SYSTEMS ENGINEERING C</t>
  </si>
  <si>
    <t>BLACK &amp; VEATCH</t>
  </si>
  <si>
    <t>CBCINNOVIS, INC.</t>
  </si>
  <si>
    <t>GUTTMAN ENERGY</t>
  </si>
  <si>
    <t>MELBOURNE WATER CORPORATION</t>
  </si>
  <si>
    <t>PREMIUM WINE BRANDS P LTD</t>
  </si>
  <si>
    <t>AVAGO</t>
  </si>
  <si>
    <t>HILCORP ALASKA LLC</t>
  </si>
  <si>
    <t>VALE</t>
  </si>
  <si>
    <t>KING SALMAN ARMED FORCES HOSPITAL</t>
  </si>
  <si>
    <t>SGS GROUP CUSTOMER SA</t>
  </si>
  <si>
    <t>STUART ALEXANDER &amp; CO P LTD</t>
  </si>
  <si>
    <t>VALMET CORPORATION</t>
  </si>
  <si>
    <t>BUPA ARABIA FOR CO-OPERATIVE INSURA</t>
  </si>
  <si>
    <t>THE MCCLATCHY</t>
  </si>
  <si>
    <t>CENTRAL HUDSON GAS</t>
  </si>
  <si>
    <t>SAMSUNG</t>
  </si>
  <si>
    <t>RICOH USA INC.</t>
  </si>
  <si>
    <t>MCLAREN AUTOMOTIVE LTD.</t>
  </si>
  <si>
    <t>AIRBUS S.A.S</t>
  </si>
  <si>
    <t>FORD MOTORS</t>
  </si>
  <si>
    <t>EMIRATES NATIONAL OIL COMPANY ENOC</t>
  </si>
  <si>
    <t>GOOGLE</t>
  </si>
  <si>
    <t>AIRTEL AFRICA</t>
  </si>
  <si>
    <t>DIAGEO PLC</t>
  </si>
  <si>
    <t>EASYJET AIRLINES COMPANY</t>
  </si>
  <si>
    <t>FIL INDIA BUSINESS &amp; RESEARCH</t>
  </si>
  <si>
    <t>MAZDA MOTOR CORP</t>
  </si>
  <si>
    <t>ASIAN DEVELOPMENT BANK</t>
  </si>
  <si>
    <t>THE FAMILY OFFICE</t>
  </si>
  <si>
    <t>ADEX COMPANY, CONTRACTING, MAINTENA</t>
  </si>
  <si>
    <t>SEMBCORP INDUSTRIES LTD.</t>
  </si>
  <si>
    <t>TIVO INC</t>
  </si>
  <si>
    <t>HERSHEY COMPANY</t>
  </si>
  <si>
    <t>FORWARD AIR TECHNOLOGY &amp; LOGISTICS</t>
  </si>
  <si>
    <t>MINISTRY OF FOREIGN AFFAIRS - MIDDL</t>
  </si>
  <si>
    <t>DARE FOODS LTD</t>
  </si>
  <si>
    <t>TOTAL E&amp;P GOLFE LIMITED</t>
  </si>
  <si>
    <t>ANA INFORMATION SYSTEM</t>
  </si>
  <si>
    <t>VILLA MARIA ESTATE</t>
  </si>
  <si>
    <t>SCHWARZKOPF P LTD</t>
  </si>
  <si>
    <t>DEPARTMENT OF JUSTICE AND REGULATIO</t>
  </si>
  <si>
    <t>OKIDATA</t>
  </si>
  <si>
    <t>MCLAREN TECHNOLOGY GROUP LIMITED</t>
  </si>
  <si>
    <t>KESKO OYJ</t>
  </si>
  <si>
    <t>STORA ENSO OYJ</t>
  </si>
  <si>
    <t>1-800-FLOWERS.COM</t>
  </si>
  <si>
    <t>DUBAI MULTI COMMODITIES CENTRE</t>
  </si>
  <si>
    <t>MASHREQ BANK</t>
  </si>
  <si>
    <t>I DIRECT TECHNOLOGIES</t>
  </si>
  <si>
    <t>DEAN FOODS</t>
  </si>
  <si>
    <t>M &amp; I MORTGAGE</t>
  </si>
  <si>
    <t>LATAM AIRLINES</t>
  </si>
  <si>
    <t>Barings Bdc, Inc.</t>
  </si>
  <si>
    <t>Caixa Seguros Holding S.A.</t>
  </si>
  <si>
    <t>Hilcorp Alaska, LLC</t>
  </si>
  <si>
    <t>TAISHO PHARMACEUTICAL CO. LTD.</t>
  </si>
  <si>
    <t>Dubai Trade</t>
  </si>
  <si>
    <t>CENTERLINK</t>
  </si>
  <si>
    <t>Gentiva Health Services (USA) LLC</t>
  </si>
  <si>
    <t>IHS HOLDING LIMITED</t>
  </si>
  <si>
    <t>GALDERMA S.A</t>
  </si>
  <si>
    <t>BANCO ITAÚ</t>
  </si>
  <si>
    <t>Adama Brasil</t>
  </si>
  <si>
    <t>SONY MUSIC</t>
  </si>
  <si>
    <t>PETCO</t>
  </si>
  <si>
    <t>WOLTERS KLUWER UNITED STATES INC</t>
  </si>
  <si>
    <t>SAUDI ARAMCO-KACWC</t>
  </si>
  <si>
    <t>P.F. CHANG’S CHINA BISTRO</t>
  </si>
  <si>
    <t>AMERICAN BUREAU OF SHIPPING</t>
  </si>
  <si>
    <t>PORTO SEGURO</t>
  </si>
  <si>
    <t>USLBM HOLDINGS, LLC.</t>
  </si>
  <si>
    <t>BAE Systems Applied Intelligence Limited</t>
  </si>
  <si>
    <t>Bimbo Bakehouse Inc</t>
  </si>
  <si>
    <t>ENERGYAUSTRALIA SERVICES PTY LTD</t>
  </si>
  <si>
    <t>Asociacion Chilena de Seguridad</t>
  </si>
  <si>
    <t>WOLTERS KLUWER FINANCIAL SERVICES</t>
  </si>
  <si>
    <t>QlikTech</t>
  </si>
  <si>
    <t>Aliaxis</t>
  </si>
  <si>
    <t>Cision Inc</t>
  </si>
  <si>
    <t>American Flood Research Inc - WGS</t>
  </si>
  <si>
    <t>MAURITIUS CHAMBER OF COMMERCE &amp; INDUSTRY</t>
  </si>
  <si>
    <t>ARCH MORTGAGE INSURANCE COMPANY</t>
  </si>
  <si>
    <t>BAHRAIN E GOVERNANCE AUTHORITY</t>
  </si>
  <si>
    <t>BP Shipping</t>
  </si>
  <si>
    <t>CANADA BREAD COMPANY, LIMITEDï¿½</t>
  </si>
  <si>
    <t>CARILLION</t>
  </si>
  <si>
    <t>Chevron USA Inc.</t>
  </si>
  <si>
    <t>CNOOC INTERNATIONAL</t>
  </si>
  <si>
    <t>EDWARDS LIFESCIENCES LLC</t>
  </si>
  <si>
    <t>ELECTRO RENT CORPORATION</t>
  </si>
  <si>
    <t>ENHANCE GROUP</t>
  </si>
  <si>
    <t>HARTE HANKS INC</t>
  </si>
  <si>
    <t>INFOCROSSING INC.</t>
  </si>
  <si>
    <t>Lattice Semiconductor</t>
  </si>
  <si>
    <t>Lloyds Banking Group</t>
  </si>
  <si>
    <t>MARATHON OIL COMPANY</t>
  </si>
  <si>
    <t>WILLIAMS LEA LIMITED</t>
  </si>
  <si>
    <t>CAPITAL ONE</t>
  </si>
  <si>
    <t>PETROLEUM DEVELOPMENT OMAN</t>
  </si>
  <si>
    <t>GENERAL MOTORS</t>
  </si>
  <si>
    <t>DUFRY MANAGEMENT LTD</t>
  </si>
  <si>
    <t>RATIONAL INTERACTION</t>
  </si>
  <si>
    <t>EXXON MOBIL</t>
  </si>
  <si>
    <t>YELL LIMITED</t>
  </si>
  <si>
    <t>BARINGS</t>
  </si>
  <si>
    <t>TESCO</t>
  </si>
  <si>
    <t>PWC</t>
  </si>
  <si>
    <t>SHAW CABLE</t>
  </si>
  <si>
    <t>ASCENSIA DIABETES CARE US INC.</t>
  </si>
  <si>
    <t>LABORATORY CORPORATION OF AMERICA</t>
  </si>
  <si>
    <t>A1 TELECOM</t>
  </si>
  <si>
    <t>VICTORIAN WORKCOVER</t>
  </si>
  <si>
    <t>WORLDVU DEVELOPMENT LLC</t>
  </si>
  <si>
    <t>PRIMARK</t>
  </si>
  <si>
    <t>GENERAL CIVIL AVIATION AUTHORITY</t>
  </si>
  <si>
    <t>P.F. CHANGâ€™S CHINA BISTRO</t>
  </si>
  <si>
    <t>UNITED ARAB BANK</t>
  </si>
  <si>
    <t>JP MORGAN</t>
  </si>
  <si>
    <t>IFDS</t>
  </si>
  <si>
    <t>VISA TECHNOLOGY &amp; OPERATIONS LLC</t>
  </si>
  <si>
    <t>NIKE</t>
  </si>
  <si>
    <t>CITY NATIONAL BANK</t>
  </si>
  <si>
    <t>BLACKWELL</t>
  </si>
  <si>
    <t>THOMSON REUTERS</t>
  </si>
  <si>
    <t>ROADS &amp; MARITIME SERVICES</t>
  </si>
  <si>
    <t>TELKOMSEL</t>
  </si>
  <si>
    <t>MW 2021-2022  Projections (M365 ~56.5 +SP ~14)</t>
  </si>
  <si>
    <t>Q1</t>
  </si>
  <si>
    <t>Q2</t>
  </si>
  <si>
    <t>Q3</t>
  </si>
  <si>
    <t>Q4</t>
  </si>
  <si>
    <t> Total</t>
  </si>
  <si>
    <t xml:space="preserve">Qtrly base line in Mn USD </t>
  </si>
  <si>
    <t>(taken Q4 of 21)</t>
  </si>
  <si>
    <t>M365  Vs  SP</t>
  </si>
  <si>
    <t>11.7+3</t>
  </si>
  <si>
    <t xml:space="preserve">Absolute Number in Mn USD </t>
  </si>
  <si>
    <t>0.8 + 0.2</t>
  </si>
  <si>
    <t>2 + 0.5</t>
  </si>
  <si>
    <t>2.8 + 0.7</t>
  </si>
  <si>
    <t>3.8 + 0.95</t>
  </si>
  <si>
    <t>Total /Qtr/MN USD</t>
  </si>
  <si>
    <t>12.5+ 3.2</t>
  </si>
  <si>
    <t>13.7+3.5</t>
  </si>
  <si>
    <t>14.5+3.7</t>
  </si>
  <si>
    <t>15.5+3.95</t>
  </si>
  <si>
    <t xml:space="preserve">Cloud </t>
  </si>
  <si>
    <t xml:space="preserve">M365 Projects </t>
  </si>
  <si>
    <t xml:space="preserve">Non Cloud </t>
  </si>
  <si>
    <t>SP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</si>
</sst>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
    <numFmt numFmtId="165" formatCode="0.0000"/>
    <numFmt numFmtId="166" formatCode="_(* #,##0_);_(* \(#,##0\);_(* &quot;-&quot;??_);_(@_)"/>
    <numFmt numFmtId="167" formatCode="0.0%"/>
    <numFmt numFmtId="168" formatCode="0.0"/>
    <numFmt numFmtId="169" formatCode="_(* #,##0.0_);_(* \(#,##0.0\);_(* &quot;-&quot;??_);_(@_)"/>
  </numFmts>
  <fonts count="27">
    <font>
      <sz val="11"/>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0"/>
      <color rgb="FF0070C0"/>
      <name val="Calibri"/>
      <family val="2"/>
      <scheme val="minor"/>
    </font>
    <font>
      <sz val="10"/>
      <color rgb="FFFF0000"/>
      <name val="Calibri"/>
      <family val="2"/>
      <scheme val="minor"/>
    </font>
    <font>
      <sz val="10"/>
      <color theme="7" tint="-0.499984740745262"/>
      <name val="Calibri"/>
      <family val="2"/>
      <scheme val="minor"/>
    </font>
    <font>
      <sz val="10"/>
      <color theme="1" tint="0.34998626667073579"/>
      <name val="Calibri"/>
      <family val="2"/>
      <scheme val="minor"/>
    </font>
    <font>
      <sz val="10"/>
      <color theme="5" tint="-0.499984740745262"/>
      <name val="Calibri"/>
      <family val="2"/>
      <scheme val="minor"/>
    </font>
    <font>
      <sz val="11"/>
      <color rgb="FFFF0000"/>
      <name val="Calibri"/>
      <family val="2"/>
      <scheme val="minor"/>
    </font>
    <font>
      <b/>
      <sz val="11"/>
      <color rgb="FF000000"/>
      <name val="Calibri"/>
      <family val="2"/>
    </font>
    <font>
      <sz val="11"/>
      <color rgb="FF000000"/>
      <name val="Calibri"/>
      <family val="2"/>
    </font>
    <font>
      <sz val="10"/>
      <color rgb="FF000000"/>
      <name val="Segoe UI"/>
      <family val="2"/>
    </font>
    <font>
      <b/>
      <sz val="11"/>
      <color theme="1"/>
      <name val="Calibri"/>
      <family val="2"/>
      <scheme val="minor"/>
    </font>
    <font>
      <u/>
      <sz val="11"/>
      <color theme="10"/>
      <name val="Calibri"/>
      <family val="2"/>
      <scheme val="minor"/>
    </font>
    <font>
      <i/>
      <sz val="11"/>
      <color theme="1"/>
      <name val="Calibri"/>
      <family val="2"/>
      <scheme val="minor"/>
    </font>
    <font>
      <i/>
      <u/>
      <sz val="11"/>
      <color theme="10"/>
      <name val="Calibri"/>
      <family val="2"/>
      <scheme val="minor"/>
    </font>
    <font>
      <b/>
      <sz val="11"/>
      <color rgb="FF000000"/>
      <name val="Calibri"/>
      <family val="2"/>
      <scheme val="minor"/>
    </font>
    <font>
      <sz val="11"/>
      <color rgb="FF000000"/>
      <name val="Calibri"/>
      <family val="2"/>
      <scheme val="minor"/>
    </font>
    <font>
      <b/>
      <sz val="12"/>
      <color rgb="FF000000"/>
      <name val="Calibri"/>
      <family val="2"/>
    </font>
    <font>
      <b/>
      <sz val="10"/>
      <color rgb="FF000000"/>
      <name val="Calibri"/>
      <family val="2"/>
    </font>
    <font>
      <sz val="10"/>
      <color rgb="FF000000"/>
      <name val="Calibri"/>
      <family val="2"/>
    </font>
    <font>
      <sz val="11"/>
      <color theme="1"/>
      <name val="Calibri"/>
      <family val="2"/>
      <scheme val="minor"/>
    </font>
    <font>
      <b/>
      <sz val="11"/>
      <name val="Calibri"/>
      <family val="2"/>
      <scheme val="minor"/>
    </font>
    <font>
      <b/>
      <sz val="9"/>
      <color indexed="81"/>
      <name val="Tahoma"/>
      <family val="2"/>
    </font>
    <font>
      <sz val="11"/>
      <color rgb="FF000000"/>
      <name val="Calibri"/>
    </font>
    <font>
      <b/>
      <sz val="10"/>
      <color rgb="FF000000"/>
      <name val="Calibri"/>
    </font>
  </fonts>
  <fills count="29">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2060"/>
        <bgColor indexed="64"/>
      </patternFill>
    </fill>
    <fill>
      <patternFill patternType="solid">
        <fgColor rgb="FFDDEBF7"/>
        <bgColor indexed="64"/>
      </patternFill>
    </fill>
    <fill>
      <patternFill patternType="solid">
        <fgColor theme="4" tint="0.79998168889431442"/>
        <bgColor theme="4" tint="0.79998168889431442"/>
      </patternFill>
    </fill>
    <fill>
      <patternFill patternType="solid">
        <fgColor rgb="FFD9E1F2"/>
        <bgColor indexed="64"/>
      </patternFill>
    </fill>
    <fill>
      <patternFill patternType="solid">
        <fgColor theme="0"/>
        <bgColor indexed="64"/>
      </patternFill>
    </fill>
    <fill>
      <patternFill patternType="solid">
        <fgColor rgb="FFD9E1F2"/>
        <bgColor rgb="FF000000"/>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59999389629810485"/>
        <bgColor theme="4" tint="0.79998168889431442"/>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FFFF00"/>
        <bgColor theme="4" tint="0.79998168889431442"/>
      </patternFill>
    </fill>
    <fill>
      <patternFill patternType="solid">
        <fgColor rgb="FF00B0F0"/>
        <bgColor rgb="FF000000"/>
      </patternFill>
    </fill>
    <fill>
      <patternFill patternType="solid">
        <fgColor theme="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D9D9D9"/>
        <bgColor indexed="64"/>
      </patternFill>
    </fill>
    <fill>
      <patternFill patternType="solid">
        <fgColor theme="9" tint="-0.24997711111789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theme="4" tint="0.39997558519241921"/>
      </bottom>
      <diagonal/>
    </border>
    <border>
      <left/>
      <right/>
      <top style="thin">
        <color theme="4" tint="0.39997558519241921"/>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indexed="64"/>
      </right>
      <top style="medium">
        <color rgb="FF000000"/>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indexed="64"/>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right style="medium">
        <color rgb="FF000000"/>
      </right>
      <top/>
      <bottom/>
      <diagonal/>
    </border>
    <border>
      <left style="medium">
        <color rgb="FF000000"/>
      </left>
      <right style="medium">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4">
    <xf numFmtId="0" fontId="0" fillId="0" borderId="0"/>
    <xf numFmtId="0" fontId="14" fillId="0" borderId="0" applyNumberFormat="0" applyFill="0" applyBorder="0" applyAlignment="0" applyProtection="0"/>
    <xf numFmtId="43" fontId="22" fillId="0" borderId="0" applyFont="0" applyFill="0" applyBorder="0" applyAlignment="0" applyProtection="0"/>
    <xf numFmtId="9" fontId="22" fillId="0" borderId="0" applyFont="0" applyFill="0" applyBorder="0" applyAlignment="0" applyProtection="0"/>
  </cellStyleXfs>
  <cellXfs count="310">
    <xf numFmtId="0" fontId="0" fillId="0" borderId="0" xfId="0"/>
    <xf numFmtId="0" fontId="1" fillId="0" borderId="1" xfId="0" applyFont="1" applyBorder="1"/>
    <xf numFmtId="0" fontId="3" fillId="0" borderId="1" xfId="0" applyFont="1" applyBorder="1" applyAlignment="1">
      <alignment wrapText="1" readingOrder="1"/>
    </xf>
    <xf numFmtId="0" fontId="4" fillId="0" borderId="1" xfId="0" applyFont="1" applyBorder="1" applyAlignment="1">
      <alignment wrapText="1" readingOrder="1"/>
    </xf>
    <xf numFmtId="0" fontId="5" fillId="0" borderId="1" xfId="0" applyFont="1" applyBorder="1" applyAlignment="1">
      <alignment wrapText="1" readingOrder="1"/>
    </xf>
    <xf numFmtId="0" fontId="6" fillId="0" borderId="1" xfId="0" applyFont="1" applyBorder="1" applyAlignment="1">
      <alignment wrapText="1" readingOrder="1"/>
    </xf>
    <xf numFmtId="0" fontId="7" fillId="0" borderId="1" xfId="0" applyFont="1" applyBorder="1" applyAlignment="1">
      <alignment wrapText="1" readingOrder="1"/>
    </xf>
    <xf numFmtId="0" fontId="8" fillId="0" borderId="1" xfId="0" applyFont="1" applyBorder="1"/>
    <xf numFmtId="0" fontId="0" fillId="0" borderId="1" xfId="0" applyBorder="1"/>
    <xf numFmtId="0" fontId="2" fillId="0" borderId="1" xfId="0" applyFont="1" applyBorder="1"/>
    <xf numFmtId="0" fontId="1" fillId="3" borderId="1" xfId="0" applyFont="1" applyFill="1" applyBorder="1"/>
    <xf numFmtId="0" fontId="1" fillId="4" borderId="1" xfId="0" applyFont="1" applyFill="1" applyBorder="1"/>
    <xf numFmtId="2" fontId="1" fillId="0" borderId="1" xfId="0" applyNumberFormat="1" applyFont="1" applyBorder="1"/>
    <xf numFmtId="9" fontId="1" fillId="0" borderId="1" xfId="0" applyNumberFormat="1" applyFont="1" applyBorder="1"/>
    <xf numFmtId="9" fontId="3" fillId="0" borderId="1" xfId="0" applyNumberFormat="1" applyFont="1" applyBorder="1" applyAlignment="1">
      <alignment vertical="center" wrapText="1"/>
    </xf>
    <xf numFmtId="0" fontId="1" fillId="0" borderId="2" xfId="0" applyFont="1" applyBorder="1"/>
    <xf numFmtId="0" fontId="1" fillId="0" borderId="3" xfId="0" applyFont="1" applyBorder="1"/>
    <xf numFmtId="2" fontId="1" fillId="0" borderId="3" xfId="0" applyNumberFormat="1" applyFont="1" applyBorder="1"/>
    <xf numFmtId="9" fontId="1" fillId="0" borderId="3" xfId="0" applyNumberFormat="1" applyFont="1" applyBorder="1"/>
    <xf numFmtId="9" fontId="3" fillId="0" borderId="4" xfId="0" applyNumberFormat="1" applyFont="1" applyBorder="1" applyAlignment="1">
      <alignment vertical="center" wrapText="1"/>
    </xf>
    <xf numFmtId="0" fontId="9" fillId="5" borderId="0" xfId="0" applyFont="1" applyFill="1"/>
    <xf numFmtId="0" fontId="9" fillId="6" borderId="0" xfId="0" applyFont="1" applyFill="1"/>
    <xf numFmtId="0" fontId="0" fillId="7" borderId="0" xfId="0" applyFill="1"/>
    <xf numFmtId="0" fontId="0" fillId="3" borderId="0" xfId="0" applyFill="1"/>
    <xf numFmtId="0" fontId="0" fillId="3" borderId="1" xfId="0" applyFill="1" applyBorder="1"/>
    <xf numFmtId="0" fontId="0" fillId="5" borderId="1" xfId="0" applyFill="1" applyBorder="1"/>
    <xf numFmtId="0" fontId="0" fillId="6" borderId="1" xfId="0" applyFill="1" applyBorder="1"/>
    <xf numFmtId="0" fontId="0" fillId="7" borderId="1" xfId="0" applyFill="1" applyBorder="1"/>
    <xf numFmtId="0" fontId="9" fillId="8" borderId="0" xfId="0" applyFont="1" applyFill="1"/>
    <xf numFmtId="0" fontId="0" fillId="8" borderId="1" xfId="0" applyFill="1" applyBorder="1"/>
    <xf numFmtId="0" fontId="10" fillId="9" borderId="5" xfId="0" applyFont="1" applyFill="1" applyBorder="1" applyAlignment="1">
      <alignment vertical="center"/>
    </xf>
    <xf numFmtId="0" fontId="10" fillId="9" borderId="6" xfId="0" applyFont="1" applyFill="1" applyBorder="1" applyAlignment="1">
      <alignment vertical="center"/>
    </xf>
    <xf numFmtId="0" fontId="10" fillId="0" borderId="7" xfId="0" applyFont="1" applyBorder="1" applyAlignment="1">
      <alignment vertical="center"/>
    </xf>
    <xf numFmtId="0" fontId="10" fillId="9" borderId="8" xfId="0" applyFont="1" applyFill="1" applyBorder="1" applyAlignment="1">
      <alignment vertical="center"/>
    </xf>
    <xf numFmtId="0" fontId="10" fillId="0" borderId="9" xfId="0" applyFont="1" applyBorder="1" applyAlignment="1">
      <alignment vertical="center"/>
    </xf>
    <xf numFmtId="0" fontId="10" fillId="9" borderId="1" xfId="0" applyFont="1" applyFill="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0" fontId="2" fillId="2" borderId="2" xfId="0" applyFont="1" applyFill="1" applyBorder="1" applyAlignment="1">
      <alignment horizontal="center" wrapText="1" readingOrder="1"/>
    </xf>
    <xf numFmtId="0" fontId="2" fillId="2" borderId="1" xfId="0" applyFont="1" applyFill="1" applyBorder="1" applyAlignment="1">
      <alignment horizontal="center" vertical="top" wrapText="1" readingOrder="1"/>
    </xf>
    <xf numFmtId="0" fontId="1" fillId="2" borderId="1" xfId="0" applyFont="1" applyFill="1" applyBorder="1" applyAlignment="1">
      <alignment horizontal="center" vertical="top" wrapText="1" readingOrder="1"/>
    </xf>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10" xfId="0" applyFont="1" applyBorder="1" applyAlignment="1">
      <alignment vertical="top" wrapText="1"/>
    </xf>
    <xf numFmtId="0" fontId="11" fillId="0" borderId="9" xfId="0" applyFont="1" applyBorder="1" applyAlignment="1">
      <alignment vertical="center"/>
    </xf>
    <xf numFmtId="0" fontId="10" fillId="9" borderId="11" xfId="0" applyFont="1" applyFill="1" applyBorder="1" applyAlignment="1">
      <alignment vertical="center"/>
    </xf>
    <xf numFmtId="0" fontId="15" fillId="0" borderId="1" xfId="0" applyFont="1" applyBorder="1"/>
    <xf numFmtId="0" fontId="16" fillId="0" borderId="1" xfId="1" applyFont="1" applyBorder="1"/>
    <xf numFmtId="0" fontId="0" fillId="0" borderId="0" xfId="0" applyAlignment="1">
      <alignment wrapText="1"/>
    </xf>
    <xf numFmtId="0" fontId="11" fillId="0" borderId="0" xfId="0" applyFont="1" applyAlignment="1">
      <alignment wrapText="1"/>
    </xf>
    <xf numFmtId="0" fontId="0" fillId="0" borderId="12" xfId="0" applyBorder="1"/>
    <xf numFmtId="0" fontId="11" fillId="0" borderId="1" xfId="0" applyFont="1" applyBorder="1" applyAlignment="1">
      <alignment wrapText="1"/>
    </xf>
    <xf numFmtId="0" fontId="9" fillId="8" borderId="1" xfId="0" applyFont="1" applyFill="1" applyBorder="1"/>
    <xf numFmtId="0" fontId="14" fillId="0" borderId="0" xfId="1" applyFill="1" applyBorder="1" applyAlignment="1">
      <alignment wrapText="1"/>
    </xf>
    <xf numFmtId="0" fontId="2" fillId="2" borderId="13" xfId="0" applyFont="1" applyFill="1" applyBorder="1" applyAlignment="1">
      <alignment horizontal="center" wrapText="1" readingOrder="1"/>
    </xf>
    <xf numFmtId="0" fontId="13" fillId="10" borderId="14" xfId="0" applyFont="1" applyFill="1" applyBorder="1"/>
    <xf numFmtId="164" fontId="13" fillId="10" borderId="14" xfId="0" applyNumberFormat="1" applyFont="1" applyFill="1" applyBorder="1"/>
    <xf numFmtId="0" fontId="0" fillId="0" borderId="0" xfId="0" applyAlignment="1">
      <alignment horizontal="left"/>
    </xf>
    <xf numFmtId="164" fontId="0" fillId="0" borderId="0" xfId="0" applyNumberFormat="1"/>
    <xf numFmtId="0" fontId="13" fillId="10" borderId="15" xfId="0" applyFont="1" applyFill="1" applyBorder="1" applyAlignment="1">
      <alignment horizontal="left"/>
    </xf>
    <xf numFmtId="164" fontId="13" fillId="10" borderId="15" xfId="0" applyNumberFormat="1" applyFont="1" applyFill="1" applyBorder="1"/>
    <xf numFmtId="165" fontId="0" fillId="0" borderId="0" xfId="0" applyNumberFormat="1"/>
    <xf numFmtId="0" fontId="0" fillId="0" borderId="1" xfId="0" applyBorder="1" applyAlignment="1">
      <alignment horizontal="left"/>
    </xf>
    <xf numFmtId="164" fontId="0" fillId="0" borderId="1" xfId="0" applyNumberFormat="1" applyBorder="1"/>
    <xf numFmtId="0" fontId="0" fillId="12" borderId="1" xfId="0" applyFill="1" applyBorder="1" applyAlignment="1">
      <alignment horizontal="left"/>
    </xf>
    <xf numFmtId="164" fontId="0" fillId="12" borderId="1" xfId="0" applyNumberFormat="1" applyFill="1" applyBorder="1"/>
    <xf numFmtId="164" fontId="13" fillId="10" borderId="14" xfId="0" applyNumberFormat="1" applyFont="1" applyFill="1" applyBorder="1" applyAlignment="1">
      <alignment wrapText="1"/>
    </xf>
    <xf numFmtId="164" fontId="0" fillId="0" borderId="0" xfId="0" applyNumberFormat="1" applyAlignment="1">
      <alignment wrapText="1"/>
    </xf>
    <xf numFmtId="164" fontId="13" fillId="10" borderId="15" xfId="0" applyNumberFormat="1" applyFont="1" applyFill="1" applyBorder="1" applyAlignment="1">
      <alignment wrapText="1"/>
    </xf>
    <xf numFmtId="0" fontId="17" fillId="11" borderId="1" xfId="0" applyFont="1" applyFill="1" applyBorder="1" applyAlignment="1">
      <alignment vertical="center"/>
    </xf>
    <xf numFmtId="164" fontId="13" fillId="10" borderId="1" xfId="0" applyNumberFormat="1" applyFont="1" applyFill="1" applyBorder="1"/>
    <xf numFmtId="0" fontId="18" fillId="0" borderId="1" xfId="0" applyFont="1" applyBorder="1" applyAlignment="1">
      <alignment vertical="center"/>
    </xf>
    <xf numFmtId="0" fontId="18" fillId="0" borderId="1" xfId="0" applyFont="1" applyBorder="1" applyAlignment="1">
      <alignment horizontal="right" vertical="center"/>
    </xf>
    <xf numFmtId="0" fontId="17" fillId="11" borderId="1" xfId="0" applyFont="1" applyFill="1" applyBorder="1" applyAlignment="1">
      <alignment horizontal="right" vertical="center"/>
    </xf>
    <xf numFmtId="0" fontId="19" fillId="13" borderId="1" xfId="0" applyFont="1" applyFill="1" applyBorder="1" applyAlignment="1">
      <alignment wrapText="1" readingOrder="1"/>
    </xf>
    <xf numFmtId="0" fontId="19" fillId="13" borderId="10" xfId="0" applyFont="1" applyFill="1" applyBorder="1" applyAlignment="1">
      <alignment wrapText="1" readingOrder="1"/>
    </xf>
    <xf numFmtId="0" fontId="20" fillId="13" borderId="1" xfId="0" applyFont="1" applyFill="1" applyBorder="1" applyAlignment="1">
      <alignment wrapText="1" readingOrder="1"/>
    </xf>
    <xf numFmtId="0" fontId="20" fillId="13" borderId="17" xfId="0" applyFont="1" applyFill="1" applyBorder="1" applyAlignment="1">
      <alignment wrapText="1" readingOrder="1"/>
    </xf>
    <xf numFmtId="0" fontId="20" fillId="13" borderId="18" xfId="0" applyFont="1" applyFill="1" applyBorder="1" applyAlignment="1">
      <alignment wrapText="1" readingOrder="1"/>
    </xf>
    <xf numFmtId="0" fontId="21" fillId="13" borderId="18" xfId="0" applyFont="1" applyFill="1" applyBorder="1" applyAlignment="1">
      <alignment wrapText="1" readingOrder="1"/>
    </xf>
    <xf numFmtId="0" fontId="21" fillId="13" borderId="10" xfId="0" applyFont="1" applyFill="1" applyBorder="1" applyAlignment="1">
      <alignment wrapText="1" readingOrder="1"/>
    </xf>
    <xf numFmtId="0" fontId="11" fillId="0" borderId="18" xfId="0" applyFont="1" applyBorder="1" applyAlignment="1">
      <alignment wrapText="1"/>
    </xf>
    <xf numFmtId="0" fontId="21" fillId="13" borderId="1" xfId="0" applyFont="1" applyFill="1" applyBorder="1" applyAlignment="1">
      <alignment wrapText="1" readingOrder="1"/>
    </xf>
    <xf numFmtId="0" fontId="11" fillId="0" borderId="17" xfId="0" applyFont="1" applyBorder="1" applyAlignment="1">
      <alignment wrapText="1"/>
    </xf>
    <xf numFmtId="0" fontId="14" fillId="0" borderId="1" xfId="1" applyFill="1" applyBorder="1" applyAlignment="1">
      <alignment wrapText="1"/>
    </xf>
    <xf numFmtId="0" fontId="1" fillId="0" borderId="1" xfId="0" applyFont="1" applyBorder="1" applyAlignment="1">
      <alignment wrapText="1"/>
    </xf>
    <xf numFmtId="0" fontId="0" fillId="0" borderId="12" xfId="0" applyBorder="1" applyAlignment="1">
      <alignment wrapText="1"/>
    </xf>
    <xf numFmtId="0" fontId="17" fillId="9" borderId="24" xfId="0" applyFont="1" applyFill="1" applyBorder="1" applyAlignment="1">
      <alignment vertical="center"/>
    </xf>
    <xf numFmtId="0" fontId="17" fillId="9" borderId="25" xfId="0" applyFont="1" applyFill="1" applyBorder="1" applyAlignment="1">
      <alignment vertical="center"/>
    </xf>
    <xf numFmtId="0" fontId="0" fillId="16" borderId="1" xfId="0" applyFill="1" applyBorder="1" applyAlignment="1">
      <alignment horizontal="center"/>
    </xf>
    <xf numFmtId="0" fontId="18" fillId="16" borderId="1" xfId="0" applyFont="1" applyFill="1" applyBorder="1" applyAlignment="1">
      <alignment vertical="center"/>
    </xf>
    <xf numFmtId="0" fontId="13" fillId="10" borderId="17" xfId="0" applyFont="1" applyFill="1" applyBorder="1" applyAlignment="1" applyProtection="1">
      <alignment vertical="top"/>
      <protection locked="0"/>
    </xf>
    <xf numFmtId="0" fontId="13" fillId="10" borderId="17" xfId="0" applyFont="1" applyFill="1" applyBorder="1" applyAlignment="1" applyProtection="1">
      <alignment vertical="top" wrapText="1"/>
      <protection locked="0"/>
    </xf>
    <xf numFmtId="0" fontId="13" fillId="17" borderId="17" xfId="0" applyFont="1" applyFill="1" applyBorder="1" applyAlignment="1" applyProtection="1">
      <alignment horizontal="left" vertical="top" wrapText="1"/>
      <protection locked="0"/>
    </xf>
    <xf numFmtId="0" fontId="13" fillId="18" borderId="17" xfId="0" applyFont="1" applyFill="1" applyBorder="1" applyAlignment="1" applyProtection="1">
      <alignment vertical="top"/>
      <protection locked="0"/>
    </xf>
    <xf numFmtId="0" fontId="13" fillId="19" borderId="17" xfId="0" applyFont="1" applyFill="1" applyBorder="1" applyAlignment="1" applyProtection="1">
      <alignment vertical="top"/>
      <protection locked="0"/>
    </xf>
    <xf numFmtId="0" fontId="13" fillId="20" borderId="17" xfId="0" applyFont="1" applyFill="1" applyBorder="1" applyAlignment="1" applyProtection="1">
      <alignment vertical="top"/>
      <protection locked="0"/>
    </xf>
    <xf numFmtId="0" fontId="13" fillId="21" borderId="17" xfId="0" applyFont="1" applyFill="1" applyBorder="1" applyAlignment="1" applyProtection="1">
      <alignment vertical="top"/>
      <protection locked="0"/>
    </xf>
    <xf numFmtId="0" fontId="13" fillId="21" borderId="17" xfId="0" applyFont="1" applyFill="1" applyBorder="1" applyAlignment="1" applyProtection="1">
      <alignment vertical="top" wrapText="1"/>
      <protection locked="0"/>
    </xf>
    <xf numFmtId="43" fontId="13" fillId="18" borderId="17" xfId="2" applyFont="1" applyFill="1" applyBorder="1" applyAlignment="1" applyProtection="1">
      <alignment vertical="top"/>
      <protection locked="0"/>
    </xf>
    <xf numFmtId="43" fontId="23" fillId="5" borderId="17" xfId="2" applyFont="1" applyFill="1" applyBorder="1" applyAlignment="1" applyProtection="1">
      <alignment vertical="top"/>
      <protection locked="0"/>
    </xf>
    <xf numFmtId="43" fontId="13" fillId="19" borderId="17" xfId="2" applyFont="1" applyFill="1" applyBorder="1" applyAlignment="1" applyProtection="1">
      <alignment vertical="top"/>
      <protection locked="0"/>
    </xf>
    <xf numFmtId="43" fontId="13" fillId="20" borderId="17" xfId="2" applyFont="1" applyFill="1" applyBorder="1" applyAlignment="1" applyProtection="1">
      <alignment vertical="top"/>
      <protection locked="0"/>
    </xf>
    <xf numFmtId="0" fontId="0" fillId="0" borderId="17" xfId="0" applyBorder="1" applyAlignment="1" applyProtection="1">
      <alignment vertical="top"/>
      <protection locked="0"/>
    </xf>
    <xf numFmtId="43" fontId="13" fillId="19" borderId="17" xfId="2" applyFont="1" applyFill="1" applyBorder="1" applyAlignment="1" applyProtection="1">
      <alignment vertical="top" wrapText="1"/>
      <protection locked="0"/>
    </xf>
    <xf numFmtId="43" fontId="13" fillId="20" borderId="17" xfId="2" applyFont="1" applyFill="1" applyBorder="1" applyAlignment="1" applyProtection="1">
      <alignment vertical="top" wrapText="1"/>
      <protection locked="0"/>
    </xf>
    <xf numFmtId="43" fontId="13" fillId="4" borderId="17" xfId="2" applyFont="1" applyFill="1" applyBorder="1" applyAlignment="1" applyProtection="1">
      <alignment vertical="top" wrapText="1"/>
      <protection locked="0"/>
    </xf>
    <xf numFmtId="43" fontId="13" fillId="15" borderId="17" xfId="2" applyFont="1" applyFill="1" applyBorder="1" applyAlignment="1" applyProtection="1">
      <alignment vertical="top" wrapText="1"/>
      <protection locked="0"/>
    </xf>
    <xf numFmtId="43" fontId="13" fillId="15" borderId="17" xfId="2" applyFont="1" applyFill="1" applyBorder="1" applyAlignment="1" applyProtection="1">
      <alignment horizontal="center" vertical="top" wrapText="1"/>
      <protection locked="0"/>
    </xf>
    <xf numFmtId="43" fontId="13" fillId="15" borderId="2" xfId="2" applyFont="1" applyFill="1" applyBorder="1" applyAlignment="1" applyProtection="1">
      <alignment vertical="top" wrapText="1"/>
      <protection locked="0"/>
    </xf>
    <xf numFmtId="43" fontId="22" fillId="0" borderId="1" xfId="2" applyFont="1" applyFill="1" applyBorder="1" applyAlignment="1" applyProtection="1">
      <alignment horizontal="left"/>
    </xf>
    <xf numFmtId="2" fontId="11" fillId="0" borderId="1" xfId="0" applyNumberFormat="1" applyFont="1" applyBorder="1" applyAlignment="1" applyProtection="1">
      <alignment wrapText="1"/>
      <protection locked="0"/>
    </xf>
    <xf numFmtId="43" fontId="13" fillId="0" borderId="1" xfId="2" applyFont="1" applyFill="1" applyBorder="1" applyProtection="1">
      <protection locked="0"/>
    </xf>
    <xf numFmtId="43" fontId="22" fillId="0" borderId="1" xfId="2" applyFont="1" applyFill="1" applyBorder="1" applyProtection="1"/>
    <xf numFmtId="43" fontId="22" fillId="0" borderId="1" xfId="2" applyFont="1" applyFill="1" applyBorder="1" applyProtection="1">
      <protection locked="0"/>
    </xf>
    <xf numFmtId="166" fontId="22" fillId="0" borderId="1" xfId="2" applyNumberFormat="1" applyFont="1" applyFill="1" applyBorder="1" applyProtection="1">
      <protection locked="0"/>
    </xf>
    <xf numFmtId="0" fontId="0" fillId="0" borderId="1" xfId="0" applyBorder="1" applyProtection="1">
      <protection locked="0"/>
    </xf>
    <xf numFmtId="43" fontId="0" fillId="0" borderId="1" xfId="2" applyFont="1" applyFill="1" applyBorder="1" applyProtection="1">
      <protection locked="0"/>
    </xf>
    <xf numFmtId="9" fontId="0" fillId="0" borderId="1" xfId="3" applyFont="1" applyFill="1" applyBorder="1" applyProtection="1">
      <protection locked="0"/>
    </xf>
    <xf numFmtId="167" fontId="13" fillId="0" borderId="1" xfId="3" applyNumberFormat="1" applyFont="1" applyFill="1" applyBorder="1" applyProtection="1">
      <protection locked="0"/>
    </xf>
    <xf numFmtId="43" fontId="0" fillId="0" borderId="0" xfId="0" applyNumberFormat="1"/>
    <xf numFmtId="167" fontId="0" fillId="0" borderId="0" xfId="3" applyNumberFormat="1" applyFont="1"/>
    <xf numFmtId="10" fontId="0" fillId="0" borderId="0" xfId="3" applyNumberFormat="1" applyFont="1"/>
    <xf numFmtId="9" fontId="0" fillId="7" borderId="0" xfId="3" applyFont="1" applyFill="1"/>
    <xf numFmtId="168" fontId="0" fillId="15" borderId="0" xfId="0" applyNumberFormat="1" applyFill="1"/>
    <xf numFmtId="43" fontId="0" fillId="15" borderId="0" xfId="0" applyNumberFormat="1" applyFill="1"/>
    <xf numFmtId="10" fontId="0" fillId="0" borderId="0" xfId="0" applyNumberFormat="1"/>
    <xf numFmtId="0" fontId="13" fillId="0" borderId="1" xfId="0" applyFont="1" applyBorder="1" applyProtection="1">
      <protection locked="0"/>
    </xf>
    <xf numFmtId="43" fontId="13" fillId="0" borderId="1" xfId="0" applyNumberFormat="1" applyFont="1" applyBorder="1" applyProtection="1">
      <protection locked="0"/>
    </xf>
    <xf numFmtId="169" fontId="13" fillId="0" borderId="1" xfId="2" applyNumberFormat="1" applyFont="1" applyBorder="1" applyProtection="1">
      <protection locked="0"/>
    </xf>
    <xf numFmtId="169" fontId="13" fillId="7" borderId="1" xfId="2" applyNumberFormat="1" applyFont="1" applyFill="1" applyBorder="1" applyProtection="1">
      <protection locked="0"/>
    </xf>
    <xf numFmtId="43" fontId="13" fillId="0" borderId="1" xfId="2" applyFont="1" applyBorder="1" applyProtection="1">
      <protection locked="0"/>
    </xf>
    <xf numFmtId="166" fontId="13" fillId="0" borderId="0" xfId="2" applyNumberFormat="1" applyFont="1" applyBorder="1" applyProtection="1">
      <protection locked="0"/>
    </xf>
    <xf numFmtId="0" fontId="13" fillId="0" borderId="0" xfId="0" applyFont="1" applyProtection="1">
      <protection locked="0"/>
    </xf>
    <xf numFmtId="43" fontId="13" fillId="4" borderId="0" xfId="2" applyFont="1" applyFill="1" applyBorder="1" applyProtection="1">
      <protection locked="0"/>
    </xf>
    <xf numFmtId="167" fontId="13" fillId="0" borderId="1" xfId="2" applyNumberFormat="1" applyFont="1" applyBorder="1" applyProtection="1">
      <protection locked="0"/>
    </xf>
    <xf numFmtId="167" fontId="13" fillId="7" borderId="1" xfId="2" applyNumberFormat="1" applyFont="1" applyFill="1" applyBorder="1" applyProtection="1">
      <protection locked="0"/>
    </xf>
    <xf numFmtId="43" fontId="13" fillId="4" borderId="1" xfId="2" applyFont="1" applyFill="1" applyBorder="1" applyProtection="1">
      <protection locked="0"/>
    </xf>
    <xf numFmtId="0" fontId="13" fillId="10" borderId="12" xfId="0" applyFont="1" applyFill="1" applyBorder="1" applyProtection="1">
      <protection locked="0"/>
    </xf>
    <xf numFmtId="43" fontId="13" fillId="10" borderId="12" xfId="2" applyFont="1" applyFill="1" applyBorder="1" applyAlignment="1" applyProtection="1">
      <alignment wrapText="1"/>
      <protection locked="0"/>
    </xf>
    <xf numFmtId="0" fontId="13" fillId="10" borderId="0" xfId="0" applyFont="1" applyFill="1" applyAlignment="1" applyProtection="1">
      <alignment wrapText="1"/>
      <protection locked="0"/>
    </xf>
    <xf numFmtId="0" fontId="0" fillId="0" borderId="0" xfId="0" applyProtection="1">
      <protection locked="0"/>
    </xf>
    <xf numFmtId="0" fontId="13" fillId="4" borderId="12" xfId="0" applyFont="1" applyFill="1" applyBorder="1" applyProtection="1">
      <protection locked="0"/>
    </xf>
    <xf numFmtId="0" fontId="13" fillId="4" borderId="0" xfId="0" applyFont="1" applyFill="1" applyProtection="1">
      <protection locked="0"/>
    </xf>
    <xf numFmtId="0" fontId="13" fillId="10" borderId="0" xfId="0" applyFont="1" applyFill="1" applyProtection="1">
      <protection locked="0"/>
    </xf>
    <xf numFmtId="168" fontId="13" fillId="10" borderId="1" xfId="0" applyNumberFormat="1" applyFont="1" applyFill="1" applyBorder="1" applyProtection="1">
      <protection locked="0"/>
    </xf>
    <xf numFmtId="168" fontId="13" fillId="22" borderId="1" xfId="0" applyNumberFormat="1" applyFont="1" applyFill="1" applyBorder="1" applyAlignment="1" applyProtection="1">
      <alignment horizontal="center"/>
      <protection locked="0"/>
    </xf>
    <xf numFmtId="0" fontId="13" fillId="10" borderId="1" xfId="0" applyFont="1" applyFill="1" applyBorder="1" applyAlignment="1" applyProtection="1">
      <alignment vertical="top"/>
      <protection locked="0"/>
    </xf>
    <xf numFmtId="0" fontId="13" fillId="10" borderId="1" xfId="0" applyFont="1" applyFill="1" applyBorder="1" applyAlignment="1" applyProtection="1">
      <alignment vertical="top" wrapText="1"/>
      <protection locked="0"/>
    </xf>
    <xf numFmtId="0" fontId="13" fillId="17" borderId="1" xfId="0" applyFont="1" applyFill="1" applyBorder="1" applyAlignment="1" applyProtection="1">
      <alignment horizontal="left" vertical="top" wrapText="1"/>
      <protection locked="0"/>
    </xf>
    <xf numFmtId="0" fontId="13" fillId="18" borderId="1" xfId="0" applyFont="1" applyFill="1" applyBorder="1" applyAlignment="1" applyProtection="1">
      <alignment vertical="top"/>
      <protection locked="0"/>
    </xf>
    <xf numFmtId="0" fontId="13" fillId="19" borderId="1" xfId="0" applyFont="1" applyFill="1" applyBorder="1" applyAlignment="1" applyProtection="1">
      <alignment vertical="top"/>
      <protection locked="0"/>
    </xf>
    <xf numFmtId="0" fontId="13" fillId="20" borderId="1" xfId="0" applyFont="1" applyFill="1" applyBorder="1" applyAlignment="1" applyProtection="1">
      <alignment vertical="top"/>
      <protection locked="0"/>
    </xf>
    <xf numFmtId="0" fontId="13" fillId="21" borderId="1" xfId="0" applyFont="1" applyFill="1" applyBorder="1" applyAlignment="1" applyProtection="1">
      <alignment vertical="top"/>
      <protection locked="0"/>
    </xf>
    <xf numFmtId="0" fontId="13" fillId="21" borderId="1" xfId="0" applyFont="1" applyFill="1" applyBorder="1" applyAlignment="1" applyProtection="1">
      <alignment vertical="top" wrapText="1"/>
      <protection locked="0"/>
    </xf>
    <xf numFmtId="43" fontId="13" fillId="18" borderId="1" xfId="2" applyFont="1" applyFill="1" applyBorder="1" applyAlignment="1" applyProtection="1">
      <alignment vertical="top"/>
      <protection locked="0"/>
    </xf>
    <xf numFmtId="43" fontId="23" fillId="5" borderId="1" xfId="2" applyFont="1" applyFill="1" applyBorder="1" applyAlignment="1" applyProtection="1">
      <alignment vertical="top"/>
      <protection locked="0"/>
    </xf>
    <xf numFmtId="43" fontId="13" fillId="19" borderId="1" xfId="2" applyFont="1" applyFill="1" applyBorder="1" applyAlignment="1" applyProtection="1">
      <alignment vertical="top"/>
      <protection locked="0"/>
    </xf>
    <xf numFmtId="43" fontId="13" fillId="20" borderId="1" xfId="2" applyFont="1" applyFill="1" applyBorder="1" applyAlignment="1" applyProtection="1">
      <alignment vertical="top"/>
      <protection locked="0"/>
    </xf>
    <xf numFmtId="0" fontId="0" fillId="0" borderId="1" xfId="0" applyBorder="1" applyAlignment="1" applyProtection="1">
      <alignment vertical="top"/>
      <protection locked="0"/>
    </xf>
    <xf numFmtId="43" fontId="13" fillId="19" borderId="1" xfId="2" applyFont="1" applyFill="1" applyBorder="1" applyAlignment="1" applyProtection="1">
      <alignment vertical="top" wrapText="1"/>
      <protection locked="0"/>
    </xf>
    <xf numFmtId="43" fontId="13" fillId="20" borderId="1" xfId="2" applyFont="1" applyFill="1" applyBorder="1" applyAlignment="1" applyProtection="1">
      <alignment vertical="top" wrapText="1"/>
      <protection locked="0"/>
    </xf>
    <xf numFmtId="43" fontId="13" fillId="4" borderId="1" xfId="2" applyFont="1" applyFill="1" applyBorder="1" applyAlignment="1" applyProtection="1">
      <alignment vertical="top" wrapText="1"/>
      <protection locked="0"/>
    </xf>
    <xf numFmtId="43" fontId="13" fillId="15" borderId="1" xfId="2" applyFont="1" applyFill="1" applyBorder="1" applyAlignment="1" applyProtection="1">
      <alignment vertical="top" wrapText="1"/>
      <protection locked="0"/>
    </xf>
    <xf numFmtId="43" fontId="13" fillId="3" borderId="1" xfId="2" applyFont="1" applyFill="1" applyBorder="1" applyAlignment="1" applyProtection="1">
      <alignment vertical="top" wrapText="1"/>
      <protection locked="0"/>
    </xf>
    <xf numFmtId="0" fontId="10" fillId="23" borderId="1" xfId="0" applyFont="1" applyFill="1" applyBorder="1" applyAlignment="1" applyProtection="1">
      <alignment vertical="top" wrapText="1"/>
      <protection locked="0"/>
    </xf>
    <xf numFmtId="43" fontId="13" fillId="7" borderId="1" xfId="2" applyFont="1" applyFill="1" applyBorder="1" applyProtection="1">
      <protection locked="0"/>
    </xf>
    <xf numFmtId="9" fontId="13" fillId="0" borderId="1" xfId="3" applyFont="1" applyFill="1" applyBorder="1" applyProtection="1">
      <protection locked="0"/>
    </xf>
    <xf numFmtId="0" fontId="11" fillId="0" borderId="1" xfId="0" applyFont="1" applyBorder="1" applyAlignment="1" applyProtection="1">
      <alignment wrapText="1"/>
      <protection locked="0"/>
    </xf>
    <xf numFmtId="0" fontId="11" fillId="0" borderId="1" xfId="0" applyFont="1" applyBorder="1"/>
    <xf numFmtId="0" fontId="21" fillId="0" borderId="1" xfId="0" applyFont="1" applyBorder="1" applyAlignment="1">
      <alignment wrapText="1" readingOrder="1"/>
    </xf>
    <xf numFmtId="0" fontId="19" fillId="13" borderId="16" xfId="0" applyFont="1" applyFill="1" applyBorder="1" applyAlignment="1">
      <alignment wrapText="1" readingOrder="1"/>
    </xf>
    <xf numFmtId="0" fontId="11" fillId="0" borderId="10" xfId="0" applyFont="1" applyBorder="1" applyAlignment="1">
      <alignment wrapText="1"/>
    </xf>
    <xf numFmtId="0" fontId="17" fillId="15" borderId="0" xfId="0" applyFont="1" applyFill="1" applyAlignment="1">
      <alignment vertical="center" wrapText="1"/>
    </xf>
    <xf numFmtId="0" fontId="17" fillId="9" borderId="1" xfId="0" applyFont="1" applyFill="1" applyBorder="1" applyAlignment="1">
      <alignment vertical="center"/>
    </xf>
    <xf numFmtId="0" fontId="17" fillId="9" borderId="12" xfId="0" applyFont="1" applyFill="1" applyBorder="1" applyAlignment="1">
      <alignment vertical="center"/>
    </xf>
    <xf numFmtId="0" fontId="17" fillId="15" borderId="12" xfId="0" applyFont="1" applyFill="1" applyBorder="1" applyAlignment="1">
      <alignment vertical="center" wrapText="1"/>
    </xf>
    <xf numFmtId="0" fontId="0" fillId="24" borderId="27" xfId="0" applyFill="1" applyBorder="1" applyAlignment="1">
      <alignment horizontal="center"/>
    </xf>
    <xf numFmtId="0" fontId="18" fillId="24" borderId="28" xfId="0" applyFont="1" applyFill="1" applyBorder="1" applyAlignment="1">
      <alignment vertical="center"/>
    </xf>
    <xf numFmtId="0" fontId="18" fillId="24" borderId="1" xfId="0" applyFont="1" applyFill="1" applyBorder="1" applyAlignment="1">
      <alignment vertical="center"/>
    </xf>
    <xf numFmtId="0" fontId="0" fillId="24" borderId="29" xfId="0" applyFill="1" applyBorder="1" applyAlignment="1">
      <alignment horizontal="center"/>
    </xf>
    <xf numFmtId="0" fontId="0" fillId="24" borderId="30" xfId="0" applyFill="1" applyBorder="1" applyAlignment="1">
      <alignment horizontal="center"/>
    </xf>
    <xf numFmtId="0" fontId="18" fillId="24" borderId="31" xfId="0" applyFont="1" applyFill="1" applyBorder="1" applyAlignment="1">
      <alignment vertical="center"/>
    </xf>
    <xf numFmtId="0" fontId="18" fillId="2" borderId="17" xfId="0" applyFont="1" applyFill="1" applyBorder="1" applyAlignment="1">
      <alignment horizontal="center" vertical="center"/>
    </xf>
    <xf numFmtId="0" fontId="18" fillId="2" borderId="17" xfId="0" applyFont="1" applyFill="1" applyBorder="1" applyAlignment="1">
      <alignment vertical="center"/>
    </xf>
    <xf numFmtId="0" fontId="18" fillId="2" borderId="32" xfId="0" applyFont="1" applyFill="1" applyBorder="1" applyAlignment="1">
      <alignment vertical="center"/>
    </xf>
    <xf numFmtId="0" fontId="18" fillId="2" borderId="1" xfId="0" applyFont="1" applyFill="1" applyBorder="1" applyAlignment="1">
      <alignment vertical="center"/>
    </xf>
    <xf numFmtId="0" fontId="18" fillId="2" borderId="33" xfId="0" applyFont="1" applyFill="1" applyBorder="1" applyAlignment="1">
      <alignment vertical="center"/>
    </xf>
    <xf numFmtId="0" fontId="18" fillId="2" borderId="1" xfId="0" applyFont="1" applyFill="1" applyBorder="1" applyAlignment="1">
      <alignment horizontal="center" vertical="center"/>
    </xf>
    <xf numFmtId="0" fontId="18" fillId="2" borderId="3" xfId="0" applyFont="1" applyFill="1" applyBorder="1" applyAlignment="1">
      <alignment vertical="center"/>
    </xf>
    <xf numFmtId="0" fontId="18" fillId="16" borderId="1" xfId="0" applyFont="1" applyFill="1" applyBorder="1" applyAlignment="1">
      <alignment horizontal="center" vertical="center"/>
    </xf>
    <xf numFmtId="0" fontId="0" fillId="25" borderId="29" xfId="0" applyFill="1" applyBorder="1" applyAlignment="1">
      <alignment horizontal="center"/>
    </xf>
    <xf numFmtId="0" fontId="18" fillId="25" borderId="1" xfId="0" applyFont="1" applyFill="1" applyBorder="1" applyAlignment="1">
      <alignment vertical="center"/>
    </xf>
    <xf numFmtId="0" fontId="0" fillId="25" borderId="27" xfId="0" applyFill="1" applyBorder="1" applyAlignment="1">
      <alignment horizontal="center"/>
    </xf>
    <xf numFmtId="0" fontId="17" fillId="9" borderId="1" xfId="0" applyFont="1" applyFill="1" applyBorder="1" applyAlignment="1">
      <alignment horizontal="center" vertical="center"/>
    </xf>
    <xf numFmtId="0" fontId="0" fillId="25" borderId="1" xfId="0" applyFill="1" applyBorder="1" applyAlignment="1">
      <alignment horizontal="center"/>
    </xf>
    <xf numFmtId="0" fontId="0" fillId="25" borderId="1" xfId="0" applyFill="1" applyBorder="1"/>
    <xf numFmtId="0" fontId="0" fillId="25" borderId="1" xfId="0" applyFill="1" applyBorder="1" applyAlignment="1">
      <alignment horizontal="left"/>
    </xf>
    <xf numFmtId="43" fontId="22" fillId="25" borderId="1" xfId="2" applyFont="1" applyFill="1" applyBorder="1" applyProtection="1"/>
    <xf numFmtId="2" fontId="11" fillId="25" borderId="1" xfId="0" applyNumberFormat="1" applyFont="1" applyFill="1" applyBorder="1" applyAlignment="1" applyProtection="1">
      <alignment wrapText="1"/>
      <protection locked="0"/>
    </xf>
    <xf numFmtId="43" fontId="13" fillId="25" borderId="1" xfId="2" applyFont="1" applyFill="1" applyBorder="1" applyProtection="1">
      <protection locked="0"/>
    </xf>
    <xf numFmtId="167" fontId="13" fillId="25" borderId="1" xfId="3" applyNumberFormat="1" applyFont="1" applyFill="1" applyBorder="1" applyProtection="1">
      <protection locked="0"/>
    </xf>
    <xf numFmtId="43" fontId="22" fillId="25" borderId="1" xfId="2" applyFont="1" applyFill="1" applyBorder="1" applyProtection="1">
      <protection locked="0"/>
    </xf>
    <xf numFmtId="166" fontId="22" fillId="25" borderId="1" xfId="2" applyNumberFormat="1" applyFont="1" applyFill="1" applyBorder="1" applyProtection="1">
      <protection locked="0"/>
    </xf>
    <xf numFmtId="0" fontId="0" fillId="25" borderId="1" xfId="0" applyFill="1" applyBorder="1" applyProtection="1">
      <protection locked="0"/>
    </xf>
    <xf numFmtId="43" fontId="0" fillId="25" borderId="1" xfId="2" applyFont="1" applyFill="1" applyBorder="1" applyProtection="1">
      <protection locked="0"/>
    </xf>
    <xf numFmtId="9" fontId="0" fillId="25" borderId="1" xfId="3" applyFont="1" applyFill="1" applyBorder="1" applyProtection="1">
      <protection locked="0"/>
    </xf>
    <xf numFmtId="43" fontId="22" fillId="25" borderId="1" xfId="2" applyFont="1" applyFill="1" applyBorder="1" applyAlignment="1" applyProtection="1">
      <alignment horizontal="left"/>
    </xf>
    <xf numFmtId="0" fontId="0" fillId="26" borderId="1" xfId="0" applyFill="1" applyBorder="1" applyAlignment="1">
      <alignment horizontal="center"/>
    </xf>
    <xf numFmtId="0" fontId="0" fillId="26" borderId="1" xfId="0" applyFill="1" applyBorder="1" applyAlignment="1">
      <alignment horizontal="left"/>
    </xf>
    <xf numFmtId="0" fontId="0" fillId="26" borderId="1" xfId="0" applyFill="1" applyBorder="1"/>
    <xf numFmtId="43" fontId="22" fillId="26" borderId="1" xfId="2" applyFont="1" applyFill="1" applyBorder="1" applyAlignment="1" applyProtection="1">
      <alignment horizontal="left"/>
    </xf>
    <xf numFmtId="2" fontId="11" fillId="26" borderId="1" xfId="0" applyNumberFormat="1" applyFont="1" applyFill="1" applyBorder="1" applyAlignment="1" applyProtection="1">
      <alignment wrapText="1"/>
      <protection locked="0"/>
    </xf>
    <xf numFmtId="43" fontId="13" fillId="26" borderId="1" xfId="2" applyFont="1" applyFill="1" applyBorder="1" applyProtection="1">
      <protection locked="0"/>
    </xf>
    <xf numFmtId="43" fontId="22" fillId="26" borderId="1" xfId="2" applyFont="1" applyFill="1" applyBorder="1" applyProtection="1"/>
    <xf numFmtId="43" fontId="22" fillId="26" borderId="1" xfId="2" applyFont="1" applyFill="1" applyBorder="1" applyProtection="1">
      <protection locked="0"/>
    </xf>
    <xf numFmtId="166" fontId="22" fillId="26" borderId="1" xfId="2" applyNumberFormat="1" applyFont="1" applyFill="1" applyBorder="1" applyProtection="1">
      <protection locked="0"/>
    </xf>
    <xf numFmtId="0" fontId="0" fillId="26" borderId="1" xfId="0" applyFill="1" applyBorder="1" applyProtection="1">
      <protection locked="0"/>
    </xf>
    <xf numFmtId="43" fontId="0" fillId="26" borderId="1" xfId="2" applyFont="1" applyFill="1" applyBorder="1" applyProtection="1">
      <protection locked="0"/>
    </xf>
    <xf numFmtId="9" fontId="0" fillId="26" borderId="1" xfId="3" applyFont="1" applyFill="1" applyBorder="1" applyProtection="1">
      <protection locked="0"/>
    </xf>
    <xf numFmtId="167" fontId="13" fillId="26" borderId="1" xfId="3" applyNumberFormat="1" applyFont="1" applyFill="1" applyBorder="1" applyProtection="1">
      <protection locked="0"/>
    </xf>
    <xf numFmtId="0" fontId="0" fillId="19" borderId="1" xfId="0" applyFill="1" applyBorder="1" applyAlignment="1">
      <alignment horizontal="center"/>
    </xf>
    <xf numFmtId="0" fontId="0" fillId="19" borderId="1" xfId="0" applyFill="1" applyBorder="1" applyAlignment="1">
      <alignment horizontal="left"/>
    </xf>
    <xf numFmtId="0" fontId="0" fillId="19" borderId="1" xfId="0" applyFill="1" applyBorder="1"/>
    <xf numFmtId="43" fontId="22" fillId="19" borderId="1" xfId="2" applyFont="1" applyFill="1" applyBorder="1" applyAlignment="1" applyProtection="1">
      <alignment horizontal="left"/>
    </xf>
    <xf numFmtId="2" fontId="11" fillId="19" borderId="1" xfId="0" applyNumberFormat="1" applyFont="1" applyFill="1" applyBorder="1" applyAlignment="1" applyProtection="1">
      <alignment wrapText="1"/>
      <protection locked="0"/>
    </xf>
    <xf numFmtId="43" fontId="13" fillId="19" borderId="1" xfId="2" applyFont="1" applyFill="1" applyBorder="1" applyProtection="1">
      <protection locked="0"/>
    </xf>
    <xf numFmtId="167" fontId="13" fillId="19" borderId="1" xfId="3" applyNumberFormat="1" applyFont="1" applyFill="1" applyBorder="1" applyProtection="1">
      <protection locked="0"/>
    </xf>
    <xf numFmtId="43" fontId="22" fillId="19" borderId="1" xfId="2" applyFont="1" applyFill="1" applyBorder="1" applyProtection="1"/>
    <xf numFmtId="43" fontId="22" fillId="19" borderId="1" xfId="2" applyFont="1" applyFill="1" applyBorder="1" applyProtection="1">
      <protection locked="0"/>
    </xf>
    <xf numFmtId="166" fontId="22" fillId="19" borderId="1" xfId="2" applyNumberFormat="1" applyFont="1" applyFill="1" applyBorder="1" applyProtection="1">
      <protection locked="0"/>
    </xf>
    <xf numFmtId="0" fontId="0" fillId="19" borderId="1" xfId="0" applyFill="1" applyBorder="1" applyProtection="1">
      <protection locked="0"/>
    </xf>
    <xf numFmtId="43" fontId="0" fillId="19" borderId="1" xfId="2" applyFont="1" applyFill="1" applyBorder="1" applyProtection="1">
      <protection locked="0"/>
    </xf>
    <xf numFmtId="9" fontId="0" fillId="19" borderId="1" xfId="3" applyFont="1" applyFill="1" applyBorder="1" applyProtection="1">
      <protection locked="0"/>
    </xf>
    <xf numFmtId="0" fontId="0" fillId="19" borderId="0" xfId="0" applyFill="1"/>
    <xf numFmtId="0" fontId="11" fillId="27" borderId="23"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25" xfId="0" applyFont="1" applyBorder="1" applyAlignment="1">
      <alignment horizontal="center" vertical="center" wrapText="1"/>
    </xf>
    <xf numFmtId="0" fontId="14" fillId="25" borderId="1" xfId="1" applyFill="1" applyBorder="1" applyAlignment="1">
      <alignment vertical="center"/>
    </xf>
    <xf numFmtId="0" fontId="6" fillId="0" borderId="0" xfId="0" applyFont="1" applyAlignment="1">
      <alignment wrapText="1" readingOrder="1"/>
    </xf>
    <xf numFmtId="0" fontId="0" fillId="0" borderId="35" xfId="0" applyBorder="1"/>
    <xf numFmtId="0" fontId="0" fillId="0" borderId="36" xfId="0" applyBorder="1"/>
    <xf numFmtId="0" fontId="13" fillId="27" borderId="35" xfId="0" applyFont="1" applyFill="1" applyBorder="1"/>
    <xf numFmtId="0" fontId="10" fillId="27" borderId="42" xfId="0" applyFont="1" applyFill="1" applyBorder="1" applyAlignment="1">
      <alignment vertical="center" wrapText="1"/>
    </xf>
    <xf numFmtId="0" fontId="11" fillId="24" borderId="43" xfId="0" applyFont="1" applyFill="1" applyBorder="1" applyAlignment="1">
      <alignment horizontal="center" vertical="center" wrapText="1"/>
    </xf>
    <xf numFmtId="0" fontId="11" fillId="24" borderId="41" xfId="0" applyFont="1" applyFill="1" applyBorder="1" applyAlignment="1">
      <alignment horizontal="center" vertical="center" wrapText="1"/>
    </xf>
    <xf numFmtId="0" fontId="21" fillId="24" borderId="41" xfId="0" applyFont="1" applyFill="1" applyBorder="1" applyAlignment="1">
      <alignment horizontal="center" vertical="center" wrapText="1"/>
    </xf>
    <xf numFmtId="0" fontId="10" fillId="0" borderId="42" xfId="0" applyFont="1" applyBorder="1" applyAlignment="1">
      <alignment horizontal="center" vertical="center" wrapText="1"/>
    </xf>
    <xf numFmtId="0" fontId="10" fillId="0" borderId="46" xfId="0" applyFont="1" applyBorder="1" applyAlignment="1">
      <alignment horizontal="center" vertical="center" wrapText="1"/>
    </xf>
    <xf numFmtId="0" fontId="21" fillId="24" borderId="47" xfId="0" applyFont="1" applyFill="1" applyBorder="1" applyAlignment="1">
      <alignment horizontal="center" vertical="center" wrapText="1"/>
    </xf>
    <xf numFmtId="0" fontId="0" fillId="0" borderId="48" xfId="0" applyBorder="1"/>
    <xf numFmtId="0" fontId="10" fillId="0" borderId="49" xfId="0" applyFont="1" applyBorder="1" applyAlignment="1">
      <alignment horizontal="center" vertical="center" wrapText="1"/>
    </xf>
    <xf numFmtId="0" fontId="25" fillId="0" borderId="1" xfId="0" applyFont="1" applyBorder="1"/>
    <xf numFmtId="0" fontId="25" fillId="0" borderId="1" xfId="0" applyFont="1" applyBorder="1" applyAlignment="1">
      <alignment wrapText="1"/>
    </xf>
    <xf numFmtId="0" fontId="0" fillId="28" borderId="1" xfId="0" applyFill="1" applyBorder="1"/>
    <xf numFmtId="0" fontId="12" fillId="0" borderId="2" xfId="0" applyFont="1"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wrapText="1" readingOrder="1"/>
    </xf>
    <xf numFmtId="0" fontId="0" fillId="0" borderId="1" xfId="0" applyBorder="1" applyAlignment="1">
      <alignment horizontal="center"/>
    </xf>
    <xf numFmtId="0" fontId="2" fillId="2" borderId="1" xfId="0" applyFont="1" applyFill="1" applyBorder="1" applyAlignment="1">
      <alignment horizontal="center" wrapText="1" readingOrder="1"/>
    </xf>
    <xf numFmtId="0" fontId="2" fillId="2" borderId="12" xfId="0" applyFont="1" applyFill="1" applyBorder="1" applyAlignment="1">
      <alignment horizontal="center" wrapText="1" readingOrder="1"/>
    </xf>
    <xf numFmtId="0" fontId="21" fillId="0" borderId="4" xfId="0" applyFont="1" applyBorder="1" applyAlignment="1">
      <alignment wrapText="1"/>
    </xf>
    <xf numFmtId="0" fontId="21" fillId="0" borderId="19" xfId="0" applyFont="1" applyBorder="1" applyAlignment="1">
      <alignment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0" xfId="0" applyFont="1" applyBorder="1" applyAlignment="1">
      <alignment horizontal="left" vertical="top" wrapText="1"/>
    </xf>
    <xf numFmtId="0" fontId="13" fillId="14" borderId="20" xfId="0" applyFont="1" applyFill="1" applyBorder="1" applyAlignment="1">
      <alignment horizontal="center"/>
    </xf>
    <xf numFmtId="0" fontId="13" fillId="14" borderId="11" xfId="0" applyFont="1" applyFill="1" applyBorder="1" applyAlignment="1">
      <alignment horizontal="center"/>
    </xf>
    <xf numFmtId="0" fontId="13" fillId="14" borderId="21" xfId="0" applyFont="1" applyFill="1" applyBorder="1" applyAlignment="1">
      <alignment horizontal="center"/>
    </xf>
    <xf numFmtId="0" fontId="13" fillId="14" borderId="22" xfId="0" applyFont="1" applyFill="1" applyBorder="1" applyAlignment="1">
      <alignment horizontal="center"/>
    </xf>
    <xf numFmtId="0" fontId="13" fillId="14" borderId="9" xfId="0" applyFont="1" applyFill="1" applyBorder="1" applyAlignment="1">
      <alignment horizontal="center"/>
    </xf>
    <xf numFmtId="0" fontId="13" fillId="14" borderId="23" xfId="0" applyFont="1" applyFill="1" applyBorder="1" applyAlignment="1">
      <alignment horizontal="center"/>
    </xf>
    <xf numFmtId="0" fontId="13" fillId="14" borderId="26" xfId="0" applyFont="1" applyFill="1" applyBorder="1" applyAlignment="1">
      <alignment horizontal="center"/>
    </xf>
    <xf numFmtId="0" fontId="13" fillId="14" borderId="0" xfId="0" applyFont="1" applyFill="1" applyAlignment="1">
      <alignment horizontal="center"/>
    </xf>
    <xf numFmtId="0" fontId="18" fillId="24" borderId="28" xfId="0" applyFont="1" applyFill="1" applyBorder="1" applyAlignment="1">
      <alignment horizontal="center" vertical="center"/>
    </xf>
    <xf numFmtId="0" fontId="18" fillId="24" borderId="1" xfId="0" applyFont="1" applyFill="1" applyBorder="1" applyAlignment="1">
      <alignment horizontal="center" vertical="center"/>
    </xf>
    <xf numFmtId="0" fontId="18" fillId="24" borderId="31" xfId="0" applyFont="1" applyFill="1" applyBorder="1" applyAlignment="1">
      <alignment horizontal="center" vertical="center"/>
    </xf>
    <xf numFmtId="0" fontId="18" fillId="2" borderId="2" xfId="0" applyFont="1" applyFill="1" applyBorder="1" applyAlignment="1">
      <alignment horizontal="center" vertical="center"/>
    </xf>
    <xf numFmtId="0" fontId="18" fillId="16" borderId="12" xfId="0" applyFont="1" applyFill="1" applyBorder="1" applyAlignment="1">
      <alignment horizontal="center" vertical="center"/>
    </xf>
    <xf numFmtId="0" fontId="18" fillId="16" borderId="2" xfId="0" applyFont="1" applyFill="1" applyBorder="1" applyAlignment="1">
      <alignment horizontal="center" vertical="center"/>
    </xf>
    <xf numFmtId="0" fontId="18" fillId="16" borderId="17" xfId="0" applyFont="1" applyFill="1" applyBorder="1" applyAlignment="1">
      <alignment horizontal="center" vertical="center"/>
    </xf>
    <xf numFmtId="0" fontId="18" fillId="25" borderId="12" xfId="0" applyFont="1" applyFill="1" applyBorder="1" applyAlignment="1">
      <alignment horizontal="center" vertical="center"/>
    </xf>
    <xf numFmtId="0" fontId="18" fillId="25" borderId="2" xfId="0" applyFont="1" applyFill="1" applyBorder="1" applyAlignment="1">
      <alignment horizontal="center" vertical="center"/>
    </xf>
    <xf numFmtId="0" fontId="18" fillId="25" borderId="17" xfId="0" applyFont="1" applyFill="1" applyBorder="1" applyAlignment="1">
      <alignment horizontal="center" vertical="center"/>
    </xf>
    <xf numFmtId="0" fontId="13" fillId="14" borderId="20" xfId="0" applyFont="1" applyFill="1" applyBorder="1" applyAlignment="1">
      <alignment horizontal="center" vertical="center"/>
    </xf>
    <xf numFmtId="0" fontId="13" fillId="14" borderId="11" xfId="0" applyFont="1" applyFill="1" applyBorder="1" applyAlignment="1">
      <alignment horizontal="center" vertical="center"/>
    </xf>
    <xf numFmtId="0" fontId="13" fillId="14" borderId="21" xfId="0" applyFont="1" applyFill="1" applyBorder="1" applyAlignment="1">
      <alignment horizontal="center" vertical="center"/>
    </xf>
    <xf numFmtId="0" fontId="13" fillId="14" borderId="22" xfId="0" applyFont="1" applyFill="1" applyBorder="1" applyAlignment="1">
      <alignment horizontal="center" vertical="center"/>
    </xf>
    <xf numFmtId="0" fontId="13" fillId="14" borderId="9" xfId="0" applyFont="1" applyFill="1" applyBorder="1" applyAlignment="1">
      <alignment horizontal="center" vertical="center"/>
    </xf>
    <xf numFmtId="0" fontId="13" fillId="14" borderId="23" xfId="0" applyFont="1" applyFill="1" applyBorder="1" applyAlignment="1">
      <alignment horizontal="center" vertical="center"/>
    </xf>
    <xf numFmtId="0" fontId="0" fillId="25" borderId="12" xfId="0" applyFill="1" applyBorder="1" applyAlignment="1">
      <alignment horizontal="center" vertical="center" wrapText="1"/>
    </xf>
    <xf numFmtId="0" fontId="0" fillId="25" borderId="2" xfId="0" applyFill="1" applyBorder="1" applyAlignment="1">
      <alignment horizontal="center" vertical="center" wrapText="1"/>
    </xf>
    <xf numFmtId="0" fontId="0" fillId="26" borderId="12" xfId="0" applyFill="1" applyBorder="1" applyAlignment="1">
      <alignment horizontal="center" vertical="center" wrapText="1"/>
    </xf>
    <xf numFmtId="0" fontId="0" fillId="26" borderId="2" xfId="0" applyFill="1" applyBorder="1" applyAlignment="1">
      <alignment horizontal="center" vertical="center" wrapText="1"/>
    </xf>
    <xf numFmtId="0" fontId="0" fillId="26" borderId="17"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2" xfId="0" applyFill="1" applyBorder="1" applyAlignment="1">
      <alignment horizontal="center" vertical="center" wrapText="1"/>
    </xf>
    <xf numFmtId="0" fontId="10" fillId="0" borderId="44" xfId="0" applyFont="1" applyBorder="1" applyAlignment="1">
      <alignment horizontal="center" vertical="center" wrapText="1"/>
    </xf>
    <xf numFmtId="0" fontId="10" fillId="0" borderId="45"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7" xfId="0" applyFont="1" applyBorder="1" applyAlignment="1">
      <alignment horizontal="center" vertical="center" wrapText="1"/>
    </xf>
    <xf numFmtId="0" fontId="10" fillId="27" borderId="38" xfId="0" applyFont="1" applyFill="1" applyBorder="1" applyAlignment="1">
      <alignment horizontal="center" vertical="center" wrapText="1"/>
    </xf>
    <xf numFmtId="0" fontId="10" fillId="27" borderId="39" xfId="0" applyFont="1" applyFill="1" applyBorder="1" applyAlignment="1">
      <alignment horizontal="center" vertical="center" wrapText="1"/>
    </xf>
    <xf numFmtId="0" fontId="10" fillId="27" borderId="40" xfId="0" applyFont="1" applyFill="1" applyBorder="1" applyAlignment="1">
      <alignment horizontal="center" vertical="center" wrapText="1"/>
    </xf>
    <xf numFmtId="0" fontId="26" fillId="2" borderId="1" xfId="0" applyFont="1" applyFill="1" applyBorder="1" applyAlignment="1">
      <alignment horizontal="center" wrapText="1" readingOrder="1"/>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ipro365-my.sharepoint.com/personal/raghunim_wipro_com/Documents/Raghu-backup/Raghu-Practice/00-ModernWorkplace/00-AccountConnect/00-Demand%20Generation/04_FROM_BFM_TEMP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Changes"/>
      <sheetName val="Samir"/>
      <sheetName val="Summary OB"/>
      <sheetName val="Summary Rev"/>
      <sheetName val="Account Summary Pivot"/>
      <sheetName val="Microsoft Pivot-Old"/>
      <sheetName val="DataPoints-Cloud for BFM&amp;Ramu"/>
      <sheetName val="Pivot2-For Skill"/>
      <sheetName val="Microsoft Pivot-New"/>
      <sheetName val="DataPoints-overall"/>
      <sheetName val="Microsoft-Base Data"/>
      <sheetName val="Pivot with skill -OLD"/>
      <sheetName val="Revenue Base-With skill-OLD"/>
      <sheetName val="Pipeline"/>
      <sheetName val="Cellent Base"/>
      <sheetName val="OB Renewal List"/>
      <sheetName val="Top Deal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X1" t="str">
            <v>Cloud%-&gt;</v>
          </cell>
        </row>
        <row r="5">
          <cell r="AR5"/>
          <cell r="AS5"/>
          <cell r="AT5"/>
          <cell r="AU5"/>
          <cell r="AV5"/>
          <cell r="AW5"/>
          <cell r="AX5"/>
        </row>
        <row r="6">
          <cell r="AR6"/>
          <cell r="AS6" t="str">
            <v>Temp%</v>
          </cell>
          <cell r="AT6"/>
          <cell r="AU6"/>
          <cell r="AV6"/>
          <cell r="AW6"/>
          <cell r="AX6"/>
        </row>
        <row r="7">
          <cell r="AR7" t="str">
            <v>Temp???</v>
          </cell>
          <cell r="AS7" t="str">
            <v>.Net%</v>
          </cell>
          <cell r="AT7" t="str">
            <v>Azure%</v>
          </cell>
          <cell r="AU7" t="str">
            <v>MS DCM%</v>
          </cell>
          <cell r="AV7" t="str">
            <v>MS Digital Apps%</v>
          </cell>
          <cell r="AW7" t="str">
            <v>MS Digital Workplace%</v>
          </cell>
          <cell r="AX7" t="str">
            <v>SharePoint%</v>
          </cell>
        </row>
        <row r="8">
          <cell r="AR8" t="str">
            <v>CHARLES SCHWAB4.5959250103754516.509489806516219.0959824925765</v>
          </cell>
          <cell r="AS8">
            <v>0.3381692678338532</v>
          </cell>
          <cell r="AT8">
            <v>0.17499999999999999</v>
          </cell>
          <cell r="AU8">
            <v>1.1593033048672772E-3</v>
          </cell>
          <cell r="AV8">
            <v>0.36409517916141265</v>
          </cell>
          <cell r="AW8">
            <v>0.11807135160216577</v>
          </cell>
          <cell r="AX8">
            <v>3.5048980977011712E-3</v>
          </cell>
        </row>
        <row r="9">
          <cell r="AR9" t="str">
            <v>SHELL2.8695264213764612.095232899891813.2654716655316</v>
          </cell>
          <cell r="AS9">
            <v>0.41748567970747114</v>
          </cell>
          <cell r="AT9">
            <v>0.13426394745290582</v>
          </cell>
          <cell r="AU9">
            <v>0</v>
          </cell>
          <cell r="AV9">
            <v>0.16864691628296627</v>
          </cell>
          <cell r="AW9">
            <v>0.2796034565566568</v>
          </cell>
          <cell r="AX9">
            <v>0</v>
          </cell>
        </row>
        <row r="10">
          <cell r="AR10" t="str">
            <v>BP3.5595775715087214.600530958555112.9011742703299</v>
          </cell>
          <cell r="AS10">
            <v>0.55152164954819793</v>
          </cell>
          <cell r="AT10">
            <v>0.35274415250709157</v>
          </cell>
          <cell r="AU10">
            <v>4.8879028685619094E-4</v>
          </cell>
          <cell r="AV10">
            <v>1.4688416903427702E-2</v>
          </cell>
          <cell r="AW10">
            <v>8.0556990754426488E-2</v>
          </cell>
          <cell r="AX10">
            <v>0</v>
          </cell>
        </row>
        <row r="11">
          <cell r="AR11" t="str">
            <v>CITIBANK2.542651762237949.3422207833825910.7144841955797</v>
          </cell>
          <cell r="AS11">
            <v>0.55519710717425685</v>
          </cell>
          <cell r="AT11">
            <v>0.10828862959852339</v>
          </cell>
          <cell r="AU11">
            <v>0</v>
          </cell>
          <cell r="AV11">
            <v>0.23</v>
          </cell>
          <cell r="AW11">
            <v>4.5878653846254433E-2</v>
          </cell>
          <cell r="AX11">
            <v>6.063560938096535E-2</v>
          </cell>
        </row>
        <row r="12">
          <cell r="AR12" t="str">
            <v>LLOYDS TSB BANK PLC2.6587147763873910.51033238898848.21977454829945</v>
          </cell>
          <cell r="AS12">
            <v>0.55315354842221265</v>
          </cell>
          <cell r="AT12">
            <v>0.27627306456596451</v>
          </cell>
          <cell r="AU12">
            <v>2.2984761211019317E-3</v>
          </cell>
          <cell r="AV12">
            <v>0.14253476520820627</v>
          </cell>
          <cell r="AW12">
            <v>1.6790324625027542E-2</v>
          </cell>
          <cell r="AX12">
            <v>8.9498210574870535E-3</v>
          </cell>
        </row>
        <row r="13">
          <cell r="AR13" t="str">
            <v>HP1.895145112488587.489023286298837.7220556495647</v>
          </cell>
          <cell r="AS13">
            <v>0.62425059920277781</v>
          </cell>
          <cell r="AT13">
            <v>7.9481065075729398E-2</v>
          </cell>
          <cell r="AU13">
            <v>3.4354119475602882E-3</v>
          </cell>
          <cell r="AV13">
            <v>0.15626301790926542</v>
          </cell>
          <cell r="AW13">
            <v>7.0422643631483969E-2</v>
          </cell>
          <cell r="AX13">
            <v>6.6147262233183179E-2</v>
          </cell>
        </row>
        <row r="14">
          <cell r="AR14" t="str">
            <v>U.S. BANK1.976412450930067.923225861868436.9672042701839</v>
          </cell>
          <cell r="AS14">
            <v>0.61062112582746475</v>
          </cell>
          <cell r="AT14">
            <v>3.91639791423831E-2</v>
          </cell>
          <cell r="AU14">
            <v>0</v>
          </cell>
          <cell r="AV14">
            <v>0.34811082630751172</v>
          </cell>
          <cell r="AW14">
            <v>1.3121821246011331E-3</v>
          </cell>
          <cell r="AX14">
            <v>7.9188659803918295E-4</v>
          </cell>
        </row>
        <row r="15">
          <cell r="AR15" t="str">
            <v>MICROSOFT1.122193497626994.788403365940515.85</v>
          </cell>
          <cell r="AS15">
            <v>0.30107773513365155</v>
          </cell>
          <cell r="AT15">
            <v>0.22325718861979518</v>
          </cell>
          <cell r="AU15">
            <v>3.0693566914660124E-4</v>
          </cell>
          <cell r="AV15">
            <v>0.10764902472956063</v>
          </cell>
          <cell r="AW15">
            <v>0.35809058417925521</v>
          </cell>
          <cell r="AX15">
            <v>9.6185316685907761E-3</v>
          </cell>
        </row>
        <row r="16">
          <cell r="AR16" t="str">
            <v>CHEVRON USA, INC.1.119843737743754.663215175037655.52907190987356</v>
          </cell>
          <cell r="AS16">
            <v>0.34238805265781086</v>
          </cell>
          <cell r="AT16">
            <v>0.52321112601960884</v>
          </cell>
          <cell r="AU16">
            <v>0</v>
          </cell>
          <cell r="AV16">
            <v>2.1932220158904065E-3</v>
          </cell>
          <cell r="AW16">
            <v>0.11984837132309584</v>
          </cell>
          <cell r="AX16">
            <v>1.2359227983593978E-2</v>
          </cell>
        </row>
        <row r="17">
          <cell r="AR17" t="str">
            <v>CREDIT SUISSE1.158524123796224.160894630718354.94210141223434</v>
          </cell>
          <cell r="AS17">
            <v>0.653303501605484</v>
          </cell>
          <cell r="AT17">
            <v>3.6093729449291657E-2</v>
          </cell>
          <cell r="AU17">
            <v>0</v>
          </cell>
          <cell r="AV17">
            <v>0.11018212601774648</v>
          </cell>
          <cell r="AW17">
            <v>0.19304723930850881</v>
          </cell>
          <cell r="AX17">
            <v>7.3734036189689557E-3</v>
          </cell>
        </row>
        <row r="18">
          <cell r="AR18" t="str">
            <v>STATE STREET1.137362023991014.781263132566394.72692598968336</v>
          </cell>
          <cell r="AS18">
            <v>0.53831935976911771</v>
          </cell>
          <cell r="AT18">
            <v>0.18468638855798125</v>
          </cell>
          <cell r="AU18">
            <v>0</v>
          </cell>
          <cell r="AV18">
            <v>0.10549491370805709</v>
          </cell>
          <cell r="AW18">
            <v>0.14563692154075417</v>
          </cell>
          <cell r="AX18">
            <v>2.5862416424089665E-2</v>
          </cell>
        </row>
        <row r="19">
          <cell r="AR19" t="str">
            <v>ROYAL SUN ALLIANCE0.770677330801923.577429907004444.29134701567008</v>
          </cell>
          <cell r="AS19">
            <v>0.53905913569729702</v>
          </cell>
          <cell r="AT19">
            <v>0.19366252134796022</v>
          </cell>
          <cell r="AU19">
            <v>1.3130212265381134E-2</v>
          </cell>
          <cell r="AV19">
            <v>0.1787519641355412</v>
          </cell>
          <cell r="AW19">
            <v>7.1597219905081624E-2</v>
          </cell>
          <cell r="AX19">
            <v>3.7989466487387776E-3</v>
          </cell>
        </row>
        <row r="20">
          <cell r="AR20" t="str">
            <v>ANZ BANK0.9537057798073793.863122402523634.2</v>
          </cell>
          <cell r="AS20">
            <v>0.53467936846088826</v>
          </cell>
          <cell r="AT20">
            <v>0.10405490715941115</v>
          </cell>
          <cell r="AU20">
            <v>0</v>
          </cell>
          <cell r="AV20">
            <v>0.11829504177994951</v>
          </cell>
          <cell r="AW20">
            <v>0.24297068259975102</v>
          </cell>
          <cell r="AX20">
            <v>0</v>
          </cell>
        </row>
        <row r="21">
          <cell r="AR21" t="str">
            <v>NATIONAL GRID0.8979559430990133.587971911161243.99791969859694</v>
          </cell>
          <cell r="AS21">
            <v>0.42855266407563453</v>
          </cell>
          <cell r="AT21">
            <v>0.19424490492825744</v>
          </cell>
          <cell r="AU21">
            <v>0</v>
          </cell>
          <cell r="AV21">
            <v>7.2558540568571583E-2</v>
          </cell>
          <cell r="AW21">
            <v>0.15253313391717771</v>
          </cell>
          <cell r="AX21">
            <v>0.15211075651035888</v>
          </cell>
        </row>
        <row r="22">
          <cell r="AR22" t="str">
            <v>ALLIED IRISH BANK0.9224477736720233.92729673114683.9272967311468</v>
          </cell>
          <cell r="AS22">
            <v>0.58293829138589293</v>
          </cell>
          <cell r="AT22">
            <v>8.8263174759137558E-2</v>
          </cell>
          <cell r="AU22">
            <v>0</v>
          </cell>
          <cell r="AV22">
            <v>9.9712923094354949E-2</v>
          </cell>
          <cell r="AW22">
            <v>0.22908561076061443</v>
          </cell>
          <cell r="AX22">
            <v>0</v>
          </cell>
        </row>
        <row r="23">
          <cell r="AR23" t="str">
            <v>ABB0.9077976038972643.620858159904233.90588194680718</v>
          </cell>
          <cell r="AS23">
            <v>0.30724481088227612</v>
          </cell>
          <cell r="AT23">
            <v>5.8249932566020762E-2</v>
          </cell>
          <cell r="AU23">
            <v>0</v>
          </cell>
          <cell r="AV23">
            <v>7.743779121207589E-2</v>
          </cell>
          <cell r="AW23">
            <v>0.53513647708391288</v>
          </cell>
          <cell r="AX23">
            <v>2.1930988255714389E-2</v>
          </cell>
        </row>
        <row r="24">
          <cell r="AR24" t="str">
            <v>GLAXO SMITHKLINE0.9405501796600623.637298367420223.84787083265287</v>
          </cell>
          <cell r="AS24">
            <v>0.48263778643446026</v>
          </cell>
          <cell r="AT24">
            <v>0.22154821459152765</v>
          </cell>
          <cell r="AU24">
            <v>0</v>
          </cell>
          <cell r="AV24">
            <v>1.7137429569375921E-2</v>
          </cell>
          <cell r="AW24">
            <v>0.25253470209748402</v>
          </cell>
          <cell r="AX24">
            <v>2.6141867307152015E-2</v>
          </cell>
        </row>
        <row r="25">
          <cell r="AR25" t="str">
            <v>NOVARTIS0.7887790399574572.662681614726733.80070856498773</v>
          </cell>
          <cell r="AS25">
            <v>0.14654422188906718</v>
          </cell>
          <cell r="AT25">
            <v>5.3987291070270074E-2</v>
          </cell>
          <cell r="AU25">
            <v>0</v>
          </cell>
          <cell r="AV25">
            <v>1.4918785173686956E-2</v>
          </cell>
          <cell r="AW25">
            <v>0.74578611414378981</v>
          </cell>
          <cell r="AX25">
            <v>3.8763587723186006E-2</v>
          </cell>
        </row>
        <row r="26">
          <cell r="AR26" t="str">
            <v>CORNING0.8345422697732323.399657928593153.72905009560046</v>
          </cell>
          <cell r="AS26">
            <v>0.66886392238313552</v>
          </cell>
          <cell r="AT26">
            <v>3.2580263927437154E-3</v>
          </cell>
          <cell r="AU26">
            <v>0</v>
          </cell>
          <cell r="AV26">
            <v>0</v>
          </cell>
          <cell r="AW26">
            <v>0.14000000000000001</v>
          </cell>
          <cell r="AX26">
            <v>0.18787805122412071</v>
          </cell>
        </row>
        <row r="27">
          <cell r="AR27" t="str">
            <v>OUTOKUMPU0.6391610277869492.915792578580073.48199936760248</v>
          </cell>
          <cell r="AS27">
            <v>0.53542454571641818</v>
          </cell>
          <cell r="AT27">
            <v>0.21325819483599259</v>
          </cell>
          <cell r="AU27">
            <v>3.8224932980841515E-2</v>
          </cell>
          <cell r="AV27">
            <v>0.14724574389310116</v>
          </cell>
          <cell r="AW27">
            <v>6.58465825736467E-2</v>
          </cell>
          <cell r="AX27">
            <v>0</v>
          </cell>
        </row>
        <row r="28">
          <cell r="AR28" t="str">
            <v>AVIVA0.8294981677261983.481426659225953.48142665922595</v>
          </cell>
          <cell r="AS28">
            <v>0.68405757773517673</v>
          </cell>
          <cell r="AT28">
            <v>0.14496165917183071</v>
          </cell>
          <cell r="AU28">
            <v>1.6951302759791932E-2</v>
          </cell>
          <cell r="AV28">
            <v>7.8487670581135746E-2</v>
          </cell>
          <cell r="AW28">
            <v>7.40222068485272E-2</v>
          </cell>
          <cell r="AX28">
            <v>1.5195829035376661E-3</v>
          </cell>
        </row>
        <row r="29">
          <cell r="AR29" t="str">
            <v>MAGNETI MARELLI0.6634730791902562.075193467247913.27670785473757</v>
          </cell>
          <cell r="AS29">
            <v>0.16713273816542579</v>
          </cell>
          <cell r="AT29">
            <v>0.3547945215781243</v>
          </cell>
          <cell r="AU29">
            <v>6.9839927519208434E-4</v>
          </cell>
          <cell r="AV29">
            <v>0.30694507175171815</v>
          </cell>
          <cell r="AW29">
            <v>0.17042926922953971</v>
          </cell>
          <cell r="AX29">
            <v>0</v>
          </cell>
        </row>
        <row r="30">
          <cell r="AR30" t="str">
            <v>UBS WARBURG0.558698502627042.178249104994033.12962811838942</v>
          </cell>
          <cell r="AS30">
            <v>0.54523990503623165</v>
          </cell>
          <cell r="AT30">
            <v>0.2533804567585306</v>
          </cell>
          <cell r="AU30">
            <v>0</v>
          </cell>
          <cell r="AV30">
            <v>1.6461551292635393E-2</v>
          </cell>
          <cell r="AW30">
            <v>0.16125617530287176</v>
          </cell>
          <cell r="AX30">
            <v>2.366191160973069E-2</v>
          </cell>
        </row>
        <row r="31">
          <cell r="AR31" t="str">
            <v>CHANGE HEALTHCARE0.8051330925802562.793911100048033.07631338264646</v>
          </cell>
          <cell r="AS31">
            <v>0.52688898775815385</v>
          </cell>
          <cell r="AT31">
            <v>0.27734228868238053</v>
          </cell>
          <cell r="AU31">
            <v>0</v>
          </cell>
          <cell r="AV31">
            <v>7.432127741677251E-2</v>
          </cell>
          <cell r="AW31">
            <v>0.10805134869745957</v>
          </cell>
          <cell r="AX31">
            <v>1.3396097445233596E-2</v>
          </cell>
        </row>
        <row r="32">
          <cell r="AR32" t="str">
            <v>ARGO0.7138776325715932.796386905691792.81572244174413</v>
          </cell>
          <cell r="AS32">
            <v>0.71792115525028188</v>
          </cell>
          <cell r="AT32">
            <v>1.7482063521652543E-2</v>
          </cell>
          <cell r="AU32">
            <v>0</v>
          </cell>
          <cell r="AV32">
            <v>0.17099312805352368</v>
          </cell>
          <cell r="AW32">
            <v>5.3890398258345434E-2</v>
          </cell>
          <cell r="AX32">
            <v>3.9713254916196303E-2</v>
          </cell>
        </row>
        <row r="33">
          <cell r="AR33" t="str">
            <v>Hunting-Americas2-0.2-0.22.6</v>
          </cell>
          <cell r="AS33">
            <v>0.2</v>
          </cell>
          <cell r="AT33">
            <v>0</v>
          </cell>
          <cell r="AU33">
            <v>0</v>
          </cell>
          <cell r="AV33">
            <v>0</v>
          </cell>
          <cell r="AW33">
            <v>0.8</v>
          </cell>
          <cell r="AX33">
            <v>0</v>
          </cell>
        </row>
        <row r="34">
          <cell r="AR34" t="str">
            <v>TAKEDA PHARMA0.637999057907422.562089466042442.56</v>
          </cell>
          <cell r="AS34">
            <v>0.14916986469063317</v>
          </cell>
          <cell r="AT34">
            <v>3.4253577564974186E-2</v>
          </cell>
          <cell r="AU34">
            <v>8.6936421616831128E-2</v>
          </cell>
          <cell r="AV34">
            <v>2.4328945122061147E-2</v>
          </cell>
          <cell r="AW34">
            <v>0.70531119100550033</v>
          </cell>
          <cell r="AX34">
            <v>0</v>
          </cell>
        </row>
        <row r="35">
          <cell r="AR35" t="str">
            <v>PHILIPS0.5968516535623112.213598110708012.36482274826033</v>
          </cell>
          <cell r="AS35">
            <v>0.26954193793959663</v>
          </cell>
          <cell r="AT35">
            <v>0.65160318743888879</v>
          </cell>
          <cell r="AU35">
            <v>2.7196670350787371E-2</v>
          </cell>
          <cell r="AV35">
            <v>4.6179010682917125E-2</v>
          </cell>
          <cell r="AW35">
            <v>-3.117267189174338E-3</v>
          </cell>
          <cell r="AX35">
            <v>8.596460776984274E-3</v>
          </cell>
        </row>
        <row r="36">
          <cell r="AR36" t="str">
            <v>CIMIC GROUP LTD0.269507646128841.22045305794072.33238123508239</v>
          </cell>
          <cell r="AS36">
            <v>7.5432173250454676E-2</v>
          </cell>
          <cell r="AT36">
            <v>0.17507998519463822</v>
          </cell>
          <cell r="AU36">
            <v>0</v>
          </cell>
          <cell r="AV36">
            <v>3.2446643599155609E-3</v>
          </cell>
          <cell r="AW36">
            <v>0.73779875472992729</v>
          </cell>
          <cell r="AX36">
            <v>8.4444224650640758E-3</v>
          </cell>
        </row>
        <row r="37">
          <cell r="AR37" t="str">
            <v>OLYMPUS CORPORATION0.270931395091890.9447803648352772.25413117865441</v>
          </cell>
          <cell r="AS37">
            <v>1.2333633823985604E-3</v>
          </cell>
          <cell r="AT37">
            <v>2.1212896365883269E-3</v>
          </cell>
          <cell r="AU37">
            <v>0</v>
          </cell>
          <cell r="AV37">
            <v>0</v>
          </cell>
          <cell r="AW37">
            <v>0.96169686927641329</v>
          </cell>
          <cell r="AX37">
            <v>3.4948477704599752E-2</v>
          </cell>
        </row>
        <row r="38">
          <cell r="AR38" t="str">
            <v>Hunting-Europe-0.2-0.22.25</v>
          </cell>
          <cell r="AS38">
            <v>0</v>
          </cell>
          <cell r="AT38">
            <v>0</v>
          </cell>
          <cell r="AU38">
            <v>0</v>
          </cell>
          <cell r="AV38">
            <v>0</v>
          </cell>
          <cell r="AW38">
            <v>1</v>
          </cell>
          <cell r="AX38">
            <v>0</v>
          </cell>
        </row>
        <row r="39">
          <cell r="AR39" t="str">
            <v>FIRST REPUBLIC NATIONAL BANK0.514164053438471.922051861243262.20423720375914</v>
          </cell>
          <cell r="AS39">
            <v>0.5492484900891339</v>
          </cell>
          <cell r="AT39">
            <v>0.32206834131265594</v>
          </cell>
          <cell r="AU39">
            <v>0</v>
          </cell>
          <cell r="AV39">
            <v>9.4637883749167165E-2</v>
          </cell>
          <cell r="AW39">
            <v>3.404528484904297E-2</v>
          </cell>
          <cell r="AX39">
            <v>0</v>
          </cell>
        </row>
        <row r="40">
          <cell r="AR40" t="str">
            <v>GREATER TORONTO AIRPORTS AUTHORITY0.2532866189959891.530619978296122.08429476265749</v>
          </cell>
          <cell r="AS40">
            <v>0.19834191536406942</v>
          </cell>
          <cell r="AT40">
            <v>0.29138923507266301</v>
          </cell>
          <cell r="AU40">
            <v>1.3919427618056892E-2</v>
          </cell>
          <cell r="AV40">
            <v>3.1326183258356198E-2</v>
          </cell>
          <cell r="AW40">
            <v>0.41618669416162429</v>
          </cell>
          <cell r="AX40">
            <v>4.8836544525229966E-2</v>
          </cell>
        </row>
        <row r="41">
          <cell r="AR41" t="str">
            <v>MUNICH RE0.422061016541522.035682112678672.03568211267867</v>
          </cell>
          <cell r="AS41">
            <v>0.57524096295894089</v>
          </cell>
          <cell r="AT41">
            <v>8.1045522074876614E-2</v>
          </cell>
          <cell r="AU41">
            <v>0</v>
          </cell>
          <cell r="AV41">
            <v>2.5306564468900325E-2</v>
          </cell>
          <cell r="AW41">
            <v>0.27734811963109784</v>
          </cell>
          <cell r="AX41">
            <v>4.1058830866184157E-2</v>
          </cell>
        </row>
        <row r="42">
          <cell r="AR42" t="str">
            <v>KONTOOR BRANDS0.48651465115612.032332787675582.03135045467981</v>
          </cell>
          <cell r="AS42">
            <v>0.20319462558729234</v>
          </cell>
          <cell r="AT42">
            <v>0.41402775330866165</v>
          </cell>
          <cell r="AU42">
            <v>0</v>
          </cell>
          <cell r="AV42">
            <v>2.5932256827108275E-2</v>
          </cell>
          <cell r="AW42">
            <v>0.20480612758772188</v>
          </cell>
          <cell r="AX42">
            <v>0.1520392366892159</v>
          </cell>
        </row>
        <row r="43">
          <cell r="AR43" t="str">
            <v>TD BANK0.377107976518021.413225127424851.89754225509764</v>
          </cell>
          <cell r="AS43">
            <v>0.47689293018095297</v>
          </cell>
          <cell r="AT43">
            <v>0.38701734043705327</v>
          </cell>
          <cell r="AU43">
            <v>0</v>
          </cell>
          <cell r="AV43">
            <v>1.9375868957141828E-3</v>
          </cell>
          <cell r="AW43">
            <v>8.2536853154135031E-2</v>
          </cell>
          <cell r="AX43">
            <v>5.161528933214448E-2</v>
          </cell>
        </row>
        <row r="44">
          <cell r="AR44" t="str">
            <v>HOSPITAL CORPORATION OF AMERICA0.4447964310294141.524985640885571.86290354596152</v>
          </cell>
          <cell r="AS44">
            <v>0.45842761493155904</v>
          </cell>
          <cell r="AT44">
            <v>6.0631827443670225E-2</v>
          </cell>
          <cell r="AU44">
            <v>0</v>
          </cell>
          <cell r="AV44">
            <v>0.30069191594969247</v>
          </cell>
          <cell r="AW44">
            <v>1.1121316128746045E-4</v>
          </cell>
          <cell r="AX44">
            <v>0.18013742851379086</v>
          </cell>
        </row>
        <row r="45">
          <cell r="AR45" t="str">
            <v>NESTLE0.4173236402675051.51387955457511.85325993944838</v>
          </cell>
          <cell r="AS45">
            <v>4.9535055196306299E-2</v>
          </cell>
          <cell r="AT45">
            <v>0.47049636835007869</v>
          </cell>
          <cell r="AU45">
            <v>0</v>
          </cell>
          <cell r="AV45">
            <v>5.9354326921638098E-2</v>
          </cell>
          <cell r="AW45">
            <v>0.3412698376946478</v>
          </cell>
          <cell r="AX45">
            <v>7.9344411837329196E-2</v>
          </cell>
        </row>
        <row r="46">
          <cell r="AR46" t="str">
            <v>QATAR AIRWAYS GROUP00.01013113988351.76754225509764</v>
          </cell>
          <cell r="AS46">
            <v>1</v>
          </cell>
          <cell r="AT46">
            <v>0</v>
          </cell>
          <cell r="AU46">
            <v>0</v>
          </cell>
          <cell r="AV46">
            <v>0</v>
          </cell>
          <cell r="AW46">
            <v>0</v>
          </cell>
          <cell r="AX46">
            <v>0</v>
          </cell>
        </row>
        <row r="47">
          <cell r="AR47" t="str">
            <v>Smart DCC0.10.11.76754225509764</v>
          </cell>
          <cell r="AS47">
            <v>0</v>
          </cell>
          <cell r="AT47">
            <v>1</v>
          </cell>
          <cell r="AU47">
            <v>0</v>
          </cell>
          <cell r="AV47">
            <v>0</v>
          </cell>
          <cell r="AW47">
            <v>0</v>
          </cell>
          <cell r="AX47">
            <v>0</v>
          </cell>
        </row>
        <row r="48">
          <cell r="AR48" t="str">
            <v>MASTERCARD INTERNATIONAL0.370821704255641.740033072334151.74003307233415</v>
          </cell>
          <cell r="AS48">
            <v>0.72716049891737367</v>
          </cell>
          <cell r="AT48">
            <v>6.481164919109636E-2</v>
          </cell>
          <cell r="AU48">
            <v>0</v>
          </cell>
          <cell r="AV48">
            <v>0.17497570715726096</v>
          </cell>
          <cell r="AW48">
            <v>2.6331703604400184E-2</v>
          </cell>
          <cell r="AX48">
            <v>6.7204411298688862E-3</v>
          </cell>
        </row>
        <row r="49">
          <cell r="AR49" t="str">
            <v>UNIPER0.334121808118881.246313344063391.69019790023869</v>
          </cell>
          <cell r="AS49">
            <v>0.23354876417971779</v>
          </cell>
          <cell r="AT49">
            <v>0.62145201398260852</v>
          </cell>
          <cell r="AU49">
            <v>0</v>
          </cell>
          <cell r="AV49">
            <v>0.12128989634336271</v>
          </cell>
          <cell r="AW49">
            <v>1.0202447132708411E-3</v>
          </cell>
          <cell r="AX49">
            <v>2.2689080781040104E-2</v>
          </cell>
        </row>
        <row r="50">
          <cell r="AR50" t="str">
            <v>HUNTINGTON NATIONAL BANK0.4418191481087381.664184607519781.66418460751978</v>
          </cell>
          <cell r="AS50">
            <v>0.76880402287050698</v>
          </cell>
          <cell r="AT50">
            <v>0.12679691962763734</v>
          </cell>
          <cell r="AU50">
            <v>0</v>
          </cell>
          <cell r="AV50">
            <v>8.9402353304804227E-2</v>
          </cell>
          <cell r="AW50">
            <v>1.0202822399472426E-2</v>
          </cell>
          <cell r="AX50">
            <v>4.7938817975788752E-3</v>
          </cell>
        </row>
        <row r="51">
          <cell r="AR51" t="str">
            <v>CIGNA0.442385830537761.641725307620861.64172530762086</v>
          </cell>
          <cell r="AS51">
            <v>0.91079420184440329</v>
          </cell>
          <cell r="AT51">
            <v>6.0567043230939392E-3</v>
          </cell>
          <cell r="AU51">
            <v>0</v>
          </cell>
          <cell r="AV51">
            <v>6.8840977717028809E-2</v>
          </cell>
          <cell r="AW51">
            <v>2.2913970501958094E-4</v>
          </cell>
          <cell r="AX51">
            <v>1.4078976410454337E-2</v>
          </cell>
        </row>
        <row r="52">
          <cell r="AR52" t="str">
            <v>E.ON0.4202683255087251.510756114056761.56631812011412</v>
          </cell>
          <cell r="AS52">
            <v>0.37792966452687971</v>
          </cell>
          <cell r="AT52">
            <v>0.22924710276791416</v>
          </cell>
          <cell r="AU52">
            <v>0</v>
          </cell>
          <cell r="AV52">
            <v>8.728533436215094E-2</v>
          </cell>
          <cell r="AW52">
            <v>0.25453096437986178</v>
          </cell>
          <cell r="AX52">
            <v>5.1006933963193425E-2</v>
          </cell>
        </row>
        <row r="53">
          <cell r="AR53" t="str">
            <v>ABB0.465547933238271.08469493268961.54743996133409</v>
          </cell>
          <cell r="AS53">
            <v>0.30724481088227612</v>
          </cell>
          <cell r="AT53">
            <v>5.8249932566020762E-2</v>
          </cell>
          <cell r="AU53">
            <v>0</v>
          </cell>
          <cell r="AV53">
            <v>7.743779121207589E-2</v>
          </cell>
          <cell r="AW53">
            <v>0.53513647708391288</v>
          </cell>
          <cell r="AX53">
            <v>2.1930988255714389E-2</v>
          </cell>
        </row>
        <row r="54">
          <cell r="AR54" t="str">
            <v>BEST BUY0.4001450175203651.359606493568771.44</v>
          </cell>
          <cell r="AS54">
            <v>0.47568276236051438</v>
          </cell>
          <cell r="AT54">
            <v>0.2714249012209225</v>
          </cell>
          <cell r="AU54">
            <v>0</v>
          </cell>
          <cell r="AV54">
            <v>0.13272054218261317</v>
          </cell>
          <cell r="AW54">
            <v>4.5144606987439335E-2</v>
          </cell>
          <cell r="AX54">
            <v>7.5027187248510693E-2</v>
          </cell>
        </row>
        <row r="55">
          <cell r="AR55" t="str">
            <v>Discover bank0.291496977872221.435640532301681.43564053230168</v>
          </cell>
          <cell r="AS55">
            <v>0.81448949747050126</v>
          </cell>
          <cell r="AT55">
            <v>0.11246939972893683</v>
          </cell>
          <cell r="AU55">
            <v>0</v>
          </cell>
          <cell r="AV55">
            <v>6.5066197820782837E-2</v>
          </cell>
          <cell r="AW55">
            <v>7.974904979779136E-3</v>
          </cell>
          <cell r="AX55">
            <v>0</v>
          </cell>
        </row>
        <row r="56">
          <cell r="AR56" t="str">
            <v>THE AMYNTA GROUP0.701632152749052.561162674859721.41600177438356</v>
          </cell>
          <cell r="AS56">
            <v>0.1200615063119627</v>
          </cell>
          <cell r="AT56">
            <v>0.25702189500355715</v>
          </cell>
          <cell r="AU56">
            <v>0</v>
          </cell>
          <cell r="AV56">
            <v>0.49299250688822732</v>
          </cell>
          <cell r="AW56">
            <v>0.11721812784867089</v>
          </cell>
          <cell r="AX56">
            <v>1.2705963947581911E-2</v>
          </cell>
        </row>
        <row r="57">
          <cell r="AR57" t="str">
            <v>FORTUM CORPORATION0.215990762052670.494952284665491.38432663066732</v>
          </cell>
          <cell r="AS57">
            <v>0.11309632947379443</v>
          </cell>
          <cell r="AT57">
            <v>0.4622858247557709</v>
          </cell>
          <cell r="AU57">
            <v>0</v>
          </cell>
          <cell r="AV57">
            <v>1.9261414014443368E-2</v>
          </cell>
          <cell r="AW57">
            <v>0.37387255648289414</v>
          </cell>
          <cell r="AX57">
            <v>3.1483875273097206E-2</v>
          </cell>
        </row>
        <row r="58">
          <cell r="AR58" t="str">
            <v>METRO AG0.160.161.36</v>
          </cell>
          <cell r="AS58">
            <v>0</v>
          </cell>
          <cell r="AT58">
            <v>1</v>
          </cell>
          <cell r="AU58">
            <v>0</v>
          </cell>
          <cell r="AV58">
            <v>0</v>
          </cell>
          <cell r="AW58">
            <v>0</v>
          </cell>
          <cell r="AX58">
            <v>0</v>
          </cell>
        </row>
        <row r="59">
          <cell r="AR59" t="str">
            <v>BLACKSTONE ADMINSTRATIVE SERVICES0.338583226072610.880885594229981.31280186946637</v>
          </cell>
          <cell r="AS59">
            <v>0.98701019235741816</v>
          </cell>
          <cell r="AT59">
            <v>0</v>
          </cell>
          <cell r="AU59">
            <v>0</v>
          </cell>
          <cell r="AV59">
            <v>1.2989807642581813E-2</v>
          </cell>
          <cell r="AW59">
            <v>0</v>
          </cell>
          <cell r="AX59">
            <v>0</v>
          </cell>
        </row>
        <row r="60">
          <cell r="AR60" t="str">
            <v>RWE POWER0.282928240438320.77823756324831.3090137633011</v>
          </cell>
          <cell r="AS60">
            <v>5.5797142051744403E-3</v>
          </cell>
          <cell r="AT60">
            <v>0.81095587370185762</v>
          </cell>
          <cell r="AU60">
            <v>6.7544661151742458E-2</v>
          </cell>
          <cell r="AV60">
            <v>8.8494585071459089E-2</v>
          </cell>
          <cell r="AW60">
            <v>5.4585699330622142E-3</v>
          </cell>
          <cell r="AX60">
            <v>2.1966595936704341E-2</v>
          </cell>
        </row>
        <row r="61">
          <cell r="AR61" t="str">
            <v>Hunting-Americas1-0.1-0.11.2</v>
          </cell>
          <cell r="AS61"/>
          <cell r="AT61">
            <v>1</v>
          </cell>
          <cell r="AU61"/>
          <cell r="AV61"/>
          <cell r="AW61"/>
          <cell r="AX61"/>
        </row>
        <row r="62">
          <cell r="AR62" t="str">
            <v>FEDERAL EXPRESS0.264681705311841.152273061922251.15227306192225</v>
          </cell>
          <cell r="AS62">
            <v>0.66520392939760453</v>
          </cell>
          <cell r="AT62">
            <v>0.14898751685505757</v>
          </cell>
          <cell r="AU62">
            <v>0</v>
          </cell>
          <cell r="AV62">
            <v>0.14229517651748541</v>
          </cell>
          <cell r="AW62">
            <v>0</v>
          </cell>
          <cell r="AX62">
            <v>4.3513377229852442E-2</v>
          </cell>
        </row>
        <row r="63">
          <cell r="AR63" t="str">
            <v>LOREAL0.320237344530061.143275438676871.14327543867687</v>
          </cell>
          <cell r="AS63">
            <v>0.27624074156917872</v>
          </cell>
          <cell r="AT63">
            <v>0.38415531194117736</v>
          </cell>
          <cell r="AU63">
            <v>0</v>
          </cell>
          <cell r="AV63">
            <v>0.28714938865863915</v>
          </cell>
          <cell r="AW63">
            <v>1.5660712039855737E-2</v>
          </cell>
          <cell r="AX63">
            <v>3.6793845791149062E-2</v>
          </cell>
        </row>
        <row r="64">
          <cell r="AR64" t="str">
            <v>SAUDI ARAMCO0.27642364343010.722307516816191.13696688422947</v>
          </cell>
          <cell r="AS64">
            <v>0.10391750084744251</v>
          </cell>
          <cell r="AT64">
            <v>0.48627551445856743</v>
          </cell>
          <cell r="AU64">
            <v>0</v>
          </cell>
          <cell r="AV64">
            <v>0.14973597339275721</v>
          </cell>
          <cell r="AW64">
            <v>1.5792092969161786E-2</v>
          </cell>
          <cell r="AX64">
            <v>0.24427891833207105</v>
          </cell>
        </row>
        <row r="65">
          <cell r="AR65" t="str">
            <v>MARATHON PETROLEUM LLC0.288327241826581.13046254402061.1304625440206</v>
          </cell>
          <cell r="AS65">
            <v>0.64157775181542276</v>
          </cell>
          <cell r="AT65">
            <v>3.3495956932306802E-3</v>
          </cell>
          <cell r="AU65">
            <v>0</v>
          </cell>
          <cell r="AV65">
            <v>0</v>
          </cell>
          <cell r="AW65">
            <v>0.26759452469826156</v>
          </cell>
          <cell r="AX65">
            <v>8.7478127793084989E-2</v>
          </cell>
        </row>
        <row r="66">
          <cell r="AR66" t="str">
            <v>ECHOSTAR PURCHASING CORPORATION0.272577241848361.122724312466331.12272431246633</v>
          </cell>
          <cell r="AS66">
            <v>0.82229050297964101</v>
          </cell>
          <cell r="AT66">
            <v>9.4082758186612062E-10</v>
          </cell>
          <cell r="AU66">
            <v>0</v>
          </cell>
          <cell r="AV66">
            <v>0.17770949607953149</v>
          </cell>
          <cell r="AW66">
            <v>0</v>
          </cell>
          <cell r="AX66">
            <v>0</v>
          </cell>
        </row>
        <row r="67">
          <cell r="AR67" t="str">
            <v>ROADS &amp; MARITIME SERVICES0.2377363360500731.105572149316351.10557214931635</v>
          </cell>
          <cell r="AS67">
            <v>0.50108584428536662</v>
          </cell>
          <cell r="AT67">
            <v>-8.6121301797517397E-2</v>
          </cell>
          <cell r="AU67">
            <v>0</v>
          </cell>
          <cell r="AV67">
            <v>0.76752846557799226</v>
          </cell>
          <cell r="AW67">
            <v>-0.27851368499899748</v>
          </cell>
          <cell r="AX67">
            <v>9.6020676933155982E-2</v>
          </cell>
        </row>
        <row r="68">
          <cell r="AR68" t="str">
            <v>HONDA0.243607349117440.835601647681781.0987080434978</v>
          </cell>
          <cell r="AS68">
            <v>0.14086139658249131</v>
          </cell>
          <cell r="AT68">
            <v>-1.5311043308983187E-3</v>
          </cell>
          <cell r="AU68">
            <v>0</v>
          </cell>
          <cell r="AV68">
            <v>0</v>
          </cell>
          <cell r="AW68">
            <v>0.73540364157601334</v>
          </cell>
          <cell r="AX68">
            <v>0.12526606617239369</v>
          </cell>
        </row>
        <row r="69">
          <cell r="AR69" t="str">
            <v>JP MORGAN0.240311023471141.09850442154211.0985044215421</v>
          </cell>
          <cell r="AS69">
            <v>0.5014245549262083</v>
          </cell>
          <cell r="AT69">
            <v>0.29935551174554065</v>
          </cell>
          <cell r="AU69">
            <v>0</v>
          </cell>
          <cell r="AV69">
            <v>0.2011134457330411</v>
          </cell>
          <cell r="AW69">
            <v>-3.1659994596580497E-2</v>
          </cell>
          <cell r="AX69">
            <v>2.9766482191790601E-2</v>
          </cell>
        </row>
        <row r="70">
          <cell r="AR70" t="str">
            <v>KELLOGGS0.255801901602390.964236988949641.08</v>
          </cell>
          <cell r="AS70">
            <v>0.25845256600434735</v>
          </cell>
          <cell r="AT70">
            <v>0.11867579226436058</v>
          </cell>
          <cell r="AU70">
            <v>0</v>
          </cell>
          <cell r="AV70">
            <v>6.8648140331398461E-2</v>
          </cell>
          <cell r="AW70">
            <v>0.51646119210709829</v>
          </cell>
          <cell r="AX70">
            <v>3.7762309292795358E-2</v>
          </cell>
        </row>
        <row r="71">
          <cell r="AR71" t="str">
            <v>MITIE LIMITED0.2751643720770431.020369347022781.07422679995673</v>
          </cell>
          <cell r="AS71">
            <v>0.36341948864188151</v>
          </cell>
          <cell r="AT71">
            <v>0.44713534557207291</v>
          </cell>
          <cell r="AU71">
            <v>0</v>
          </cell>
          <cell r="AV71">
            <v>6.8535081522014374E-2</v>
          </cell>
          <cell r="AW71">
            <v>0.10749712495284472</v>
          </cell>
          <cell r="AX71">
            <v>1.3412959311186579E-2</v>
          </cell>
        </row>
        <row r="72">
          <cell r="AR72" t="str">
            <v>MICHELIN0.310944465343881.071519776888331.07151977688833</v>
          </cell>
          <cell r="AS72">
            <v>0.15572177519835867</v>
          </cell>
          <cell r="AT72">
            <v>9.6275679353598237E-2</v>
          </cell>
          <cell r="AU72">
            <v>4.7198391635958237E-2</v>
          </cell>
          <cell r="AV72">
            <v>5.2177421325137745E-2</v>
          </cell>
          <cell r="AW72">
            <v>0.59767290700579589</v>
          </cell>
          <cell r="AX72">
            <v>5.0953825481151155E-2</v>
          </cell>
        </row>
        <row r="73">
          <cell r="AR73" t="str">
            <v>SOUTHERN WATER SYSTEMS0.2488222308237341.039269966348341.03926996634834</v>
          </cell>
          <cell r="AS73">
            <v>0.71835688685265098</v>
          </cell>
          <cell r="AT73">
            <v>4.3403512700045693E-2</v>
          </cell>
          <cell r="AU73">
            <v>0</v>
          </cell>
          <cell r="AV73">
            <v>1.4791580251235279E-2</v>
          </cell>
          <cell r="AW73">
            <v>0.2234480201960681</v>
          </cell>
          <cell r="AX73">
            <v>0</v>
          </cell>
        </row>
        <row r="74">
          <cell r="AR74" t="str">
            <v>VF CORP0.2252291464888891.012385449742251.01238544974225</v>
          </cell>
          <cell r="AS74">
            <v>0.87068762146053358</v>
          </cell>
          <cell r="AT74">
            <v>2.1243798796916385E-2</v>
          </cell>
          <cell r="AU74">
            <v>0</v>
          </cell>
          <cell r="AV74">
            <v>2.4901726087745032E-3</v>
          </cell>
          <cell r="AW74">
            <v>8.8893831034394993E-2</v>
          </cell>
          <cell r="AX74">
            <v>1.6684576099380427E-2</v>
          </cell>
        </row>
        <row r="75">
          <cell r="AR75" t="str">
            <v>ALIGHT SOLUTIONS LLC0.2577712958179190.9876976504765880.987697650476588</v>
          </cell>
          <cell r="AS75">
            <v>0.11902530534182713</v>
          </cell>
          <cell r="AT75">
            <v>0.50036585056702898</v>
          </cell>
          <cell r="AU75">
            <v>0</v>
          </cell>
          <cell r="AV75">
            <v>0.14651699447902072</v>
          </cell>
          <cell r="AW75">
            <v>0.23435125015958455</v>
          </cell>
          <cell r="AX75">
            <v>-2.5940054746143493E-4</v>
          </cell>
        </row>
        <row r="76">
          <cell r="AR76" t="str">
            <v>SABIC GLOBAL0.215649359874550.9827898628079070.982789862807907</v>
          </cell>
          <cell r="AS76">
            <v>0.46312569462895786</v>
          </cell>
          <cell r="AT76">
            <v>3.4687738918680794E-2</v>
          </cell>
          <cell r="AU76">
            <v>0</v>
          </cell>
          <cell r="AV76">
            <v>0.21168399935168344</v>
          </cell>
          <cell r="AW76">
            <v>1.8711809934708709E-2</v>
          </cell>
          <cell r="AX76">
            <v>0.27179075716596923</v>
          </cell>
        </row>
        <row r="77">
          <cell r="AR77" t="str">
            <v>SCHNEIDER0.192269250399710.9623306775248140.962330677524814</v>
          </cell>
          <cell r="AS77">
            <v>0.29748806539990247</v>
          </cell>
          <cell r="AT77">
            <v>0.30866445314504404</v>
          </cell>
          <cell r="AU77">
            <v>0</v>
          </cell>
          <cell r="AV77">
            <v>1.960670774610291E-2</v>
          </cell>
          <cell r="AW77">
            <v>0.29485706180802645</v>
          </cell>
          <cell r="AX77">
            <v>7.9383711900924053E-2</v>
          </cell>
        </row>
        <row r="78">
          <cell r="AR78" t="str">
            <v>WALLENIUS WILHELMSEN0.11079480170.459166929452830.95916692945283</v>
          </cell>
          <cell r="AS78">
            <v>0.41067471261546618</v>
          </cell>
          <cell r="AT78">
            <v>0.55295151140800747</v>
          </cell>
          <cell r="AU78">
            <v>0</v>
          </cell>
          <cell r="AV78">
            <v>3.6373775976526468E-2</v>
          </cell>
          <cell r="AW78">
            <v>0</v>
          </cell>
          <cell r="AX78">
            <v>0</v>
          </cell>
        </row>
        <row r="79">
          <cell r="AR79" t="str">
            <v>BANCO ITA?0.3301988515804440.66696823705050.946315211835151</v>
          </cell>
          <cell r="AS79">
            <v>0</v>
          </cell>
          <cell r="AT79">
            <v>0</v>
          </cell>
          <cell r="AU79">
            <v>0</v>
          </cell>
          <cell r="AV79">
            <v>0</v>
          </cell>
          <cell r="AW79">
            <v>1</v>
          </cell>
          <cell r="AX79">
            <v>0</v>
          </cell>
        </row>
        <row r="80">
          <cell r="AR80" t="str">
            <v>AMP SERVICES0.217530783921360.927177844680310.92717784468031</v>
          </cell>
          <cell r="AS80">
            <v>0.39363670263195483</v>
          </cell>
          <cell r="AT80">
            <v>6.8357227788810149E-2</v>
          </cell>
          <cell r="AU80">
            <v>0</v>
          </cell>
          <cell r="AV80">
            <v>0.10505719607245979</v>
          </cell>
          <cell r="AW80">
            <v>0.41949944714902004</v>
          </cell>
          <cell r="AX80">
            <v>1.3449426357755178E-2</v>
          </cell>
        </row>
        <row r="81">
          <cell r="AR81" t="str">
            <v>ELECTRONIC ARTS LTD.0.239517051532570.9174869016944040.917486901694404</v>
          </cell>
          <cell r="AS81">
            <v>0.68282282117536752</v>
          </cell>
          <cell r="AT81">
            <v>0.15409928033154199</v>
          </cell>
          <cell r="AU81">
            <v>0</v>
          </cell>
          <cell r="AV81">
            <v>0</v>
          </cell>
          <cell r="AW81">
            <v>4.1918922033570644E-2</v>
          </cell>
          <cell r="AX81">
            <v>0.12115897645951978</v>
          </cell>
        </row>
        <row r="82">
          <cell r="AR82" t="str">
            <v>ALYESKA0.217148211917570.90770563767090.9077056376709</v>
          </cell>
          <cell r="AS82">
            <v>0.4338556904993488</v>
          </cell>
          <cell r="AT82">
            <v>0</v>
          </cell>
          <cell r="AU82">
            <v>0</v>
          </cell>
          <cell r="AV82">
            <v>0</v>
          </cell>
          <cell r="AW82">
            <v>8.1519185539285999E-2</v>
          </cell>
          <cell r="AX82">
            <v>0.4846251239613652</v>
          </cell>
        </row>
        <row r="83">
          <cell r="AR83" t="str">
            <v>TRUENERGY0.201816649380830.870897583251670.87089758325167</v>
          </cell>
          <cell r="AS83">
            <v>0.72289257294782228</v>
          </cell>
          <cell r="AT83">
            <v>8.9432250539949618E-2</v>
          </cell>
          <cell r="AU83">
            <v>2.9361780958818574E-3</v>
          </cell>
          <cell r="AV83">
            <v>0.18052621698898083</v>
          </cell>
          <cell r="AW83">
            <v>4.212781427365345E-3</v>
          </cell>
          <cell r="AX83">
            <v>0</v>
          </cell>
        </row>
        <row r="84">
          <cell r="AR84" t="str">
            <v>THAMES WATER0.1750696771407320.8662254874378860.866225487437886</v>
          </cell>
          <cell r="AS84">
            <v>0.40811297314967282</v>
          </cell>
          <cell r="AT84">
            <v>0.11742214586924087</v>
          </cell>
          <cell r="AU84">
            <v>0.37008513586671332</v>
          </cell>
          <cell r="AV84">
            <v>0.10468412853673092</v>
          </cell>
          <cell r="AW84">
            <v>-3.0438342235791912E-4</v>
          </cell>
          <cell r="AX84">
            <v>0</v>
          </cell>
        </row>
        <row r="85">
          <cell r="AR85" t="str">
            <v>GODDARD SYSTEMS INC0.211723522536480.863096185100320.86309618510032</v>
          </cell>
          <cell r="AS85">
            <v>0.66054284330449931</v>
          </cell>
          <cell r="AT85">
            <v>6.3218024068527742E-3</v>
          </cell>
          <cell r="AU85">
            <v>0</v>
          </cell>
          <cell r="AV85">
            <v>0.30152288522763737</v>
          </cell>
          <cell r="AW85">
            <v>3.2287250002709174E-3</v>
          </cell>
          <cell r="AX85">
            <v>2.8383744060739638E-2</v>
          </cell>
        </row>
        <row r="86">
          <cell r="AR86" t="str">
            <v>XEROX0.179899736679390.862527212788030.86252721278803</v>
          </cell>
          <cell r="AS86">
            <v>0.54186973080180179</v>
          </cell>
          <cell r="AT86">
            <v>9.3076348557633123E-2</v>
          </cell>
          <cell r="AU86">
            <v>0</v>
          </cell>
          <cell r="AV86">
            <v>0.20846843871484338</v>
          </cell>
          <cell r="AW86">
            <v>0.15421149128313311</v>
          </cell>
          <cell r="AX86">
            <v>2.3739906425887377E-3</v>
          </cell>
        </row>
        <row r="87">
          <cell r="AR87" t="str">
            <v>ERNST AND YOUNG000.858771127548821</v>
          </cell>
          <cell r="AS87">
            <v>0</v>
          </cell>
          <cell r="AT87">
            <v>1</v>
          </cell>
          <cell r="AU87">
            <v>0</v>
          </cell>
          <cell r="AV87">
            <v>0</v>
          </cell>
          <cell r="AW87">
            <v>0</v>
          </cell>
          <cell r="AX87">
            <v>0</v>
          </cell>
        </row>
        <row r="88">
          <cell r="AR88" t="str">
            <v>International Monetary Fund000.858771127548821</v>
          </cell>
          <cell r="AS88">
            <v>0</v>
          </cell>
          <cell r="AT88">
            <v>1</v>
          </cell>
          <cell r="AU88">
            <v>0</v>
          </cell>
          <cell r="AV88">
            <v>0</v>
          </cell>
          <cell r="AW88">
            <v>0</v>
          </cell>
          <cell r="AX88">
            <v>0</v>
          </cell>
        </row>
        <row r="89">
          <cell r="AR89" t="str">
            <v>Kenya Airways000.858771127548821</v>
          </cell>
          <cell r="AS89">
            <v>0</v>
          </cell>
          <cell r="AT89">
            <v>0</v>
          </cell>
          <cell r="AU89">
            <v>1</v>
          </cell>
          <cell r="AV89">
            <v>0</v>
          </cell>
          <cell r="AW89">
            <v>0</v>
          </cell>
          <cell r="AX89">
            <v>0</v>
          </cell>
        </row>
        <row r="90">
          <cell r="AR90" t="str">
            <v>EMAAR000.858771127548821</v>
          </cell>
          <cell r="AS90">
            <v>0</v>
          </cell>
          <cell r="AT90">
            <v>1</v>
          </cell>
          <cell r="AU90">
            <v>0</v>
          </cell>
          <cell r="AV90">
            <v>0</v>
          </cell>
          <cell r="AW90">
            <v>0</v>
          </cell>
          <cell r="AX90">
            <v>0</v>
          </cell>
        </row>
        <row r="91">
          <cell r="AR91" t="str">
            <v>CONTINENTAL AG0.213369705106980.815198221513670.81519822151367</v>
          </cell>
          <cell r="AS91">
            <v>0.73389645423682714</v>
          </cell>
          <cell r="AT91">
            <v>0</v>
          </cell>
          <cell r="AU91">
            <v>2.8966504730069544E-2</v>
          </cell>
          <cell r="AV91">
            <v>0.23712578380523183</v>
          </cell>
          <cell r="AW91">
            <v>1.1257227871474344E-5</v>
          </cell>
          <cell r="AX91">
            <v>0</v>
          </cell>
        </row>
        <row r="92">
          <cell r="AR92" t="str">
            <v>HALLIBURTON ENERGY SERVICES INC.0.166304066950110.795347058678270.79534705867827</v>
          </cell>
          <cell r="AS92">
            <v>0.89978873597281139</v>
          </cell>
          <cell r="AT92">
            <v>1.7840784896827142E-2</v>
          </cell>
          <cell r="AU92">
            <v>0</v>
          </cell>
          <cell r="AV92">
            <v>8.2370479130361676E-2</v>
          </cell>
          <cell r="AW92">
            <v>0</v>
          </cell>
          <cell r="AX92">
            <v>0</v>
          </cell>
        </row>
        <row r="93">
          <cell r="AR93" t="str">
            <v>DONALDSON COMPANY INC.0.07097982508290830.1419596501658170.793961126691557</v>
          </cell>
          <cell r="AS93">
            <v>0</v>
          </cell>
          <cell r="AT93">
            <v>1.3819497375920118E-2</v>
          </cell>
          <cell r="AU93">
            <v>0</v>
          </cell>
          <cell r="AV93">
            <v>0</v>
          </cell>
          <cell r="AW93">
            <v>0.97050998295256263</v>
          </cell>
          <cell r="AX93">
            <v>1.56705196715172E-2</v>
          </cell>
        </row>
        <row r="94">
          <cell r="AR94" t="str">
            <v>NORTHUMBRIAN WATER LTD0.05734048189310.280161991457510.78016199145751</v>
          </cell>
          <cell r="AS94">
            <v>6.8604158363455717E-3</v>
          </cell>
          <cell r="AT94">
            <v>0.70914969416456353</v>
          </cell>
          <cell r="AU94">
            <v>0.28398988999909097</v>
          </cell>
          <cell r="AV94">
            <v>0</v>
          </cell>
          <cell r="AW94">
            <v>0</v>
          </cell>
          <cell r="AX94">
            <v>0</v>
          </cell>
        </row>
        <row r="95">
          <cell r="AR95" t="str">
            <v>ROSS DRESS FOR LESS0.2282784176500560.7796896163120020.779689616312002</v>
          </cell>
          <cell r="AS95">
            <v>2.4511020676530996E-2</v>
          </cell>
          <cell r="AT95">
            <v>7.724215807691389E-3</v>
          </cell>
          <cell r="AU95">
            <v>0</v>
          </cell>
          <cell r="AV95">
            <v>5.7995081789938084E-2</v>
          </cell>
          <cell r="AW95">
            <v>0.44541616224507885</v>
          </cell>
          <cell r="AX95">
            <v>0.4643535194807607</v>
          </cell>
        </row>
        <row r="96">
          <cell r="AR96" t="str">
            <v>LEVIS0.167273149679390.776395654645060.77639565464506</v>
          </cell>
          <cell r="AS96">
            <v>0.41544771193509444</v>
          </cell>
          <cell r="AT96">
            <v>0.17412919930335702</v>
          </cell>
          <cell r="AU96">
            <v>1.7818141453180041E-2</v>
          </cell>
          <cell r="AV96">
            <v>0</v>
          </cell>
          <cell r="AW96">
            <v>0.17791847483593964</v>
          </cell>
          <cell r="AX96">
            <v>0.21468647247242875</v>
          </cell>
        </row>
        <row r="97">
          <cell r="AR97" t="str">
            <v>HYUNDAI000.758771127548821</v>
          </cell>
          <cell r="AS97">
            <v>0</v>
          </cell>
          <cell r="AT97">
            <v>0.96350421912979234</v>
          </cell>
          <cell r="AU97">
            <v>0</v>
          </cell>
          <cell r="AV97">
            <v>0</v>
          </cell>
          <cell r="AW97">
            <v>0</v>
          </cell>
          <cell r="AX97">
            <v>3.6495780870207682E-2</v>
          </cell>
        </row>
        <row r="98">
          <cell r="AR98" t="str">
            <v>THE CHEMOURS COMPANY0.215216756341020.751559534067960.75155953406796</v>
          </cell>
          <cell r="AS98">
            <v>0.44379265528638856</v>
          </cell>
          <cell r="AT98">
            <v>9.0371706935224727E-2</v>
          </cell>
          <cell r="AU98">
            <v>0</v>
          </cell>
          <cell r="AV98">
            <v>6.2253818731422259E-2</v>
          </cell>
          <cell r="AW98">
            <v>0.2031577371463138</v>
          </cell>
          <cell r="AX98">
            <v>0.20042408190065064</v>
          </cell>
        </row>
        <row r="99">
          <cell r="AR99" t="str">
            <v>IAG0.222088371166270.736048750106070.73604875010607</v>
          </cell>
          <cell r="AS99">
            <v>0.47799047549806928</v>
          </cell>
          <cell r="AT99">
            <v>0.41816446983243338</v>
          </cell>
          <cell r="AU99">
            <v>0</v>
          </cell>
          <cell r="AV99">
            <v>0.10384505466949731</v>
          </cell>
          <cell r="AW99">
            <v>0</v>
          </cell>
          <cell r="AX99">
            <v>0</v>
          </cell>
        </row>
        <row r="100">
          <cell r="AR100" t="str">
            <v>STANDARD &amp; POOR0.199123032476770.735792686750540.73579268675054</v>
          </cell>
          <cell r="AS100">
            <v>2.7943931654991964E-3</v>
          </cell>
          <cell r="AT100">
            <v>0.136076038653243</v>
          </cell>
          <cell r="AU100">
            <v>4.1081832116494348E-2</v>
          </cell>
          <cell r="AV100">
            <v>7.3062300715658141E-2</v>
          </cell>
          <cell r="AW100">
            <v>0.40176042007466045</v>
          </cell>
          <cell r="AX100">
            <v>0.34522501527444488</v>
          </cell>
        </row>
        <row r="101">
          <cell r="AR101" t="str">
            <v>TELEFONICA SA0.1728141524357950.5974078242204280.72</v>
          </cell>
          <cell r="AS101">
            <v>0.52134717740641545</v>
          </cell>
          <cell r="AT101">
            <v>0.40773635880886977</v>
          </cell>
          <cell r="AU101">
            <v>0</v>
          </cell>
          <cell r="AV101">
            <v>0</v>
          </cell>
          <cell r="AW101">
            <v>7.0916463784714626E-2</v>
          </cell>
          <cell r="AX101">
            <v>0</v>
          </cell>
        </row>
        <row r="102">
          <cell r="AR102" t="str">
            <v>REPUBLIC POLYTECHNIC0.168481431337770.7171053298141830.717105329814183</v>
          </cell>
          <cell r="AS102">
            <v>0.87323924599918001</v>
          </cell>
          <cell r="AT102">
            <v>1.1900867763089808E-3</v>
          </cell>
          <cell r="AU102">
            <v>0</v>
          </cell>
          <cell r="AV102">
            <v>0.1255706672245111</v>
          </cell>
          <cell r="AW102">
            <v>0</v>
          </cell>
          <cell r="AX102">
            <v>0</v>
          </cell>
        </row>
        <row r="103">
          <cell r="AR103" t="str">
            <v>CARLYLE0.18589709685270.716816504141310.71681650414131</v>
          </cell>
          <cell r="AS103">
            <v>7.8115417844217938E-2</v>
          </cell>
          <cell r="AT103">
            <v>1.1402316356709805E-2</v>
          </cell>
          <cell r="AU103">
            <v>0</v>
          </cell>
          <cell r="AV103">
            <v>0.27444682850220464</v>
          </cell>
          <cell r="AW103">
            <v>0.63603543729686751</v>
          </cell>
          <cell r="AX103">
            <v>0</v>
          </cell>
        </row>
        <row r="104">
          <cell r="AR104" t="str">
            <v>NORTHWESTERN MUTUAL0.196318753653590.704868812835550.70486881283555</v>
          </cell>
          <cell r="AS104">
            <v>0.47514086462264421</v>
          </cell>
          <cell r="AT104">
            <v>0.47121925601228432</v>
          </cell>
          <cell r="AU104">
            <v>0</v>
          </cell>
          <cell r="AV104">
            <v>1.6307804188850975E-2</v>
          </cell>
          <cell r="AW104">
            <v>3.7332075176220419E-2</v>
          </cell>
          <cell r="AX104">
            <v>0</v>
          </cell>
        </row>
        <row r="105">
          <cell r="AR105" t="str">
            <v>ROCHE DIAGNOSTICS0.1413131802107060.6803839719922240.684112030204316</v>
          </cell>
          <cell r="AS105">
            <v>0.32145533048000419</v>
          </cell>
          <cell r="AT105">
            <v>0.55121692508953923</v>
          </cell>
          <cell r="AU105">
            <v>0</v>
          </cell>
          <cell r="AV105">
            <v>1.6157339455462553E-2</v>
          </cell>
          <cell r="AW105">
            <v>0.10885715296753543</v>
          </cell>
          <cell r="AX105">
            <v>2.3132520074585195E-3</v>
          </cell>
        </row>
        <row r="106">
          <cell r="AR106" t="str">
            <v>INNOVAPOST0.177971298465680.6552553965666170.655255396566616</v>
          </cell>
          <cell r="AS106">
            <v>0.35547269364541528</v>
          </cell>
          <cell r="AT106">
            <v>0.2793710492452377</v>
          </cell>
          <cell r="AU106">
            <v>0</v>
          </cell>
          <cell r="AV106">
            <v>0</v>
          </cell>
          <cell r="AW106">
            <v>0.36515625710934696</v>
          </cell>
          <cell r="AX106">
            <v>0</v>
          </cell>
        </row>
        <row r="107">
          <cell r="AR107" t="str">
            <v>ABBOTT LABORATORIES0.211817230483550.654133219530870.65413321953087</v>
          </cell>
          <cell r="AS107">
            <v>0</v>
          </cell>
          <cell r="AT107">
            <v>0.19535652543934029</v>
          </cell>
          <cell r="AU107">
            <v>0</v>
          </cell>
          <cell r="AV107">
            <v>0.44357121652378778</v>
          </cell>
          <cell r="AW107">
            <v>0.31788284530656974</v>
          </cell>
          <cell r="AX107">
            <v>4.3189412730302017E-2</v>
          </cell>
        </row>
        <row r="108">
          <cell r="AR108" t="str">
            <v>CISCO0.1348569853913940.64982307216750.6498230721675</v>
          </cell>
          <cell r="AS108">
            <v>0.38943161687834021</v>
          </cell>
          <cell r="AT108">
            <v>0.16935158156891139</v>
          </cell>
          <cell r="AU108">
            <v>0</v>
          </cell>
          <cell r="AV108">
            <v>0.1847602989929428</v>
          </cell>
          <cell r="AW108">
            <v>6.7225249684801994E-2</v>
          </cell>
          <cell r="AX108">
            <v>0.18923125287500367</v>
          </cell>
        </row>
        <row r="109">
          <cell r="AR109" t="str">
            <v>SMART ENERGY SYSTEMS INC0.1892438705110320.6381487148800020.638148714880002</v>
          </cell>
          <cell r="AS109">
            <v>0.41679366444048138</v>
          </cell>
          <cell r="AT109">
            <v>0.12117578997116815</v>
          </cell>
          <cell r="AU109">
            <v>0</v>
          </cell>
          <cell r="AV109">
            <v>0.46203054558835033</v>
          </cell>
          <cell r="AW109">
            <v>0</v>
          </cell>
          <cell r="AX109">
            <v>0</v>
          </cell>
        </row>
        <row r="110">
          <cell r="AR110" t="str">
            <v>S A WATER0.147768363977210.617980035699160.61798003569916</v>
          </cell>
          <cell r="AS110">
            <v>0.74151901724012736</v>
          </cell>
          <cell r="AT110">
            <v>0.25848098275987252</v>
          </cell>
          <cell r="AU110">
            <v>0</v>
          </cell>
          <cell r="AV110">
            <v>0</v>
          </cell>
          <cell r="AW110">
            <v>0</v>
          </cell>
          <cell r="AX110">
            <v>0</v>
          </cell>
        </row>
        <row r="111">
          <cell r="AR111" t="str">
            <v>COACH, INC0.156999761971920.616209418652650.61620941865265</v>
          </cell>
          <cell r="AS111">
            <v>0.99449690510736677</v>
          </cell>
          <cell r="AT111">
            <v>1.422133394335503E-3</v>
          </cell>
          <cell r="AU111">
            <v>0</v>
          </cell>
          <cell r="AV111">
            <v>0</v>
          </cell>
          <cell r="AW111">
            <v>4.0809614982979048E-3</v>
          </cell>
          <cell r="AX111">
            <v>0</v>
          </cell>
        </row>
        <row r="112">
          <cell r="AR112" t="str">
            <v>PNC BANK0.1659027037160550.4827872394006610.600067305478971</v>
          </cell>
          <cell r="AS112">
            <v>1.6772186837685821E-2</v>
          </cell>
          <cell r="AT112">
            <v>0.2890699178796538</v>
          </cell>
          <cell r="AU112">
            <v>0</v>
          </cell>
          <cell r="AV112">
            <v>0.38203851442890141</v>
          </cell>
          <cell r="AW112">
            <v>0.1981764266432065</v>
          </cell>
          <cell r="AX112">
            <v>0.11394295421055238</v>
          </cell>
        </row>
        <row r="113">
          <cell r="AR113" t="str">
            <v>ALTICOR INC.0.164780999947610.594385212815150.59438521281515</v>
          </cell>
          <cell r="AS113">
            <v>0.12244262397606705</v>
          </cell>
          <cell r="AT113">
            <v>5.9098717515932549E-2</v>
          </cell>
          <cell r="AU113">
            <v>0</v>
          </cell>
          <cell r="AV113">
            <v>0.19222703684302986</v>
          </cell>
          <cell r="AW113">
            <v>0.55227549765150052</v>
          </cell>
          <cell r="AX113">
            <v>7.3956124013470001E-2</v>
          </cell>
        </row>
        <row r="114">
          <cell r="AR114" t="str">
            <v>THE UNITING CHURCH IN AUSTRALIA0.145745030112310.588160129403780.58816012940378</v>
          </cell>
          <cell r="AS114">
            <v>0.19054170533124162</v>
          </cell>
          <cell r="AT114">
            <v>0.1038405914687924</v>
          </cell>
          <cell r="AU114">
            <v>9.215570368517681E-2</v>
          </cell>
          <cell r="AV114">
            <v>0.31158701139295925</v>
          </cell>
          <cell r="AW114">
            <v>0.24029889224773021</v>
          </cell>
          <cell r="AX114">
            <v>6.1576095874099623E-2</v>
          </cell>
        </row>
        <row r="115">
          <cell r="AR115" t="str">
            <v>HUMANA0.164761175747970.582310513939220.58231051393922</v>
          </cell>
          <cell r="AS115">
            <v>6.1360819969119636E-2</v>
          </cell>
          <cell r="AT115">
            <v>0.10102985205778134</v>
          </cell>
          <cell r="AU115">
            <v>0.81013232618504616</v>
          </cell>
          <cell r="AV115">
            <v>2.7477001099777593E-2</v>
          </cell>
          <cell r="AW115">
            <v>6.8827539672730923E-10</v>
          </cell>
          <cell r="AX115">
            <v>0</v>
          </cell>
        </row>
        <row r="116">
          <cell r="AR116" t="str">
            <v>FORTERRA LLC0.113417708848820.566777333991150.56677733399115</v>
          </cell>
          <cell r="AS116">
            <v>0.85021696936597047</v>
          </cell>
          <cell r="AT116">
            <v>0</v>
          </cell>
          <cell r="AU116">
            <v>0</v>
          </cell>
          <cell r="AV116">
            <v>8.696240043291785E-2</v>
          </cell>
          <cell r="AW116">
            <v>0</v>
          </cell>
          <cell r="AX116">
            <v>6.2820630201111699E-2</v>
          </cell>
        </row>
        <row r="117">
          <cell r="AR117" t="str">
            <v>MINISTRY OF HEALTH0.120641236063370.5561603253959330.556160325395933</v>
          </cell>
          <cell r="AS117">
            <v>0.4206589533537064</v>
          </cell>
          <cell r="AT117">
            <v>1.7813430963359482E-4</v>
          </cell>
          <cell r="AU117">
            <v>0</v>
          </cell>
          <cell r="AV117">
            <v>0.25195775604637305</v>
          </cell>
          <cell r="AW117">
            <v>0.1817007229603475</v>
          </cell>
          <cell r="AX117">
            <v>0.14550443332993945</v>
          </cell>
        </row>
        <row r="118">
          <cell r="AR118" t="str">
            <v>ALCON USA0.180838193711350.547865272395290.54786527239529</v>
          </cell>
          <cell r="AS118">
            <v>0</v>
          </cell>
          <cell r="AT118">
            <v>0.1904905399556901</v>
          </cell>
          <cell r="AU118">
            <v>0</v>
          </cell>
          <cell r="AV118">
            <v>0</v>
          </cell>
          <cell r="AW118">
            <v>0.80048816734559336</v>
          </cell>
          <cell r="AX118">
            <v>9.0212926987165813E-3</v>
          </cell>
        </row>
        <row r="119">
          <cell r="AR119" t="str">
            <v>ZURICH AMERICAN INSURANCE0.14365850565430.5468222369931450.546822236993145</v>
          </cell>
          <cell r="AS119">
            <v>0.42567917506357361</v>
          </cell>
          <cell r="AT119">
            <v>0.39452941672244374</v>
          </cell>
          <cell r="AU119">
            <v>0</v>
          </cell>
          <cell r="AV119">
            <v>4.8152765888690753E-2</v>
          </cell>
          <cell r="AW119">
            <v>0.11222924765596215</v>
          </cell>
          <cell r="AX119">
            <v>1.9409394669329748E-2</v>
          </cell>
        </row>
        <row r="120">
          <cell r="AR120" t="str">
            <v>AÃ©roports De MontrÃ©al0.186052868538820.546540713092580.54654071309258</v>
          </cell>
          <cell r="AS120">
            <v>0.52583487506148185</v>
          </cell>
          <cell r="AT120">
            <v>0.13337710344689721</v>
          </cell>
          <cell r="AU120">
            <v>0</v>
          </cell>
          <cell r="AV120">
            <v>0.12799758848944159</v>
          </cell>
          <cell r="AW120">
            <v>4.7517156087584764E-2</v>
          </cell>
          <cell r="AX120">
            <v>0.1652732769145947</v>
          </cell>
        </row>
        <row r="121">
          <cell r="AR121" t="str">
            <v>KAO USA INC0.139361097925870.5456444185476990.545644418547699</v>
          </cell>
          <cell r="AS121">
            <v>6.2915148897961307E-2</v>
          </cell>
          <cell r="AT121">
            <v>1.6014621594128474E-3</v>
          </cell>
          <cell r="AU121">
            <v>0</v>
          </cell>
          <cell r="AV121">
            <v>3.0182682331534413E-2</v>
          </cell>
          <cell r="AW121">
            <v>0.90530070661109152</v>
          </cell>
          <cell r="AX121">
            <v>0</v>
          </cell>
        </row>
        <row r="122">
          <cell r="AR122" t="str">
            <v>JT INTERNATIONAL S.A.0.112344784373540.545505305473710.54550530547371</v>
          </cell>
          <cell r="AS122">
            <v>0</v>
          </cell>
          <cell r="AT122">
            <v>8.4970112818646207E-3</v>
          </cell>
          <cell r="AU122">
            <v>0</v>
          </cell>
          <cell r="AV122">
            <v>0.19267838016821978</v>
          </cell>
          <cell r="AW122">
            <v>0.79882460854991566</v>
          </cell>
          <cell r="AX122">
            <v>0</v>
          </cell>
        </row>
        <row r="123">
          <cell r="AR123" t="str">
            <v>ARIZONA PUBLIC SERVICE COMPANY0.118455210228860.5424773352953790.542477335295379</v>
          </cell>
          <cell r="AS123">
            <v>0.88453705165078678</v>
          </cell>
          <cell r="AT123">
            <v>0.10587064954315194</v>
          </cell>
          <cell r="AU123">
            <v>0</v>
          </cell>
          <cell r="AV123">
            <v>0</v>
          </cell>
          <cell r="AW123">
            <v>9.5922988060612967E-3</v>
          </cell>
          <cell r="AX123">
            <v>0</v>
          </cell>
        </row>
        <row r="124">
          <cell r="AR124" t="str">
            <v>CARGILL0.123918308472390.540987171392440.54098717139244</v>
          </cell>
          <cell r="AS124">
            <v>0.645891994964232</v>
          </cell>
          <cell r="AT124">
            <v>0</v>
          </cell>
          <cell r="AU124">
            <v>0</v>
          </cell>
          <cell r="AV124">
            <v>2.8585326202979357E-2</v>
          </cell>
          <cell r="AW124">
            <v>3.7583377056090626E-2</v>
          </cell>
          <cell r="AX124">
            <v>0.28793930177669791</v>
          </cell>
        </row>
        <row r="125">
          <cell r="AR125" t="str">
            <v>ORIGIN ENERGY RETAIL0.106474728480690.535268902921880.53526890292188</v>
          </cell>
          <cell r="AS125">
            <v>7.6562200938863526E-2</v>
          </cell>
          <cell r="AT125">
            <v>0.25795222185539746</v>
          </cell>
          <cell r="AU125">
            <v>0</v>
          </cell>
          <cell r="AV125">
            <v>0.2240168990234245</v>
          </cell>
          <cell r="AW125">
            <v>0.34336152824727684</v>
          </cell>
          <cell r="AX125">
            <v>9.8107149935037663E-2</v>
          </cell>
        </row>
        <row r="126">
          <cell r="AR126" t="str">
            <v>HSH NORD BANK0.1369527532542170.53358094738750.5335809473875</v>
          </cell>
          <cell r="AS126">
            <v>0.39440056345642366</v>
          </cell>
          <cell r="AT126">
            <v>1.303434093792982E-4</v>
          </cell>
          <cell r="AU126">
            <v>0</v>
          </cell>
          <cell r="AV126">
            <v>0.15962200616101924</v>
          </cell>
          <cell r="AW126">
            <v>0.21627007166901457</v>
          </cell>
          <cell r="AX126">
            <v>0.22957701530416325</v>
          </cell>
        </row>
        <row r="127">
          <cell r="AR127" t="str">
            <v>LANDMARK GRAPHICS CORPORATION0.145600550382590.5264472758969410.526447275896941</v>
          </cell>
          <cell r="AS127">
            <v>0</v>
          </cell>
          <cell r="AT127">
            <v>0.6542242438478022</v>
          </cell>
          <cell r="AU127">
            <v>0</v>
          </cell>
          <cell r="AV127">
            <v>0.11866472969904185</v>
          </cell>
          <cell r="AW127">
            <v>0.17098554825224335</v>
          </cell>
          <cell r="AX127">
            <v>5.6125478200912772E-2</v>
          </cell>
        </row>
        <row r="128">
          <cell r="AR128" t="str">
            <v>BANK OF AMERICA0.131332261185350.522385031314150.52238503131415</v>
          </cell>
          <cell r="AS128">
            <v>0.28286639270486197</v>
          </cell>
          <cell r="AT128">
            <v>0.29794732891549841</v>
          </cell>
          <cell r="AU128">
            <v>0</v>
          </cell>
          <cell r="AV128">
            <v>0.36559267213944929</v>
          </cell>
          <cell r="AW128">
            <v>5.3593606240190224E-2</v>
          </cell>
          <cell r="AX128">
            <v>0</v>
          </cell>
        </row>
        <row r="129">
          <cell r="AR129" t="str">
            <v>UNION BANK0.1338474197254550.5152915237658360.515291523765836</v>
          </cell>
          <cell r="AS129">
            <v>0.53222934090938134</v>
          </cell>
          <cell r="AT129">
            <v>0.40554801240164745</v>
          </cell>
          <cell r="AU129">
            <v>0</v>
          </cell>
          <cell r="AV129">
            <v>1.4317790380252225E-4</v>
          </cell>
          <cell r="AW129">
            <v>5.1942671989742104E-2</v>
          </cell>
          <cell r="AX129">
            <v>1.0136796795426565E-2</v>
          </cell>
        </row>
        <row r="130">
          <cell r="AR130" t="str">
            <v>CARRIER0.082862580204180.501623494594680.50162349459468</v>
          </cell>
          <cell r="AS130">
            <v>0</v>
          </cell>
          <cell r="AT130">
            <v>5.444313041527396E-2</v>
          </cell>
          <cell r="AU130">
            <v>0</v>
          </cell>
          <cell r="AV130">
            <v>0</v>
          </cell>
          <cell r="AW130">
            <v>0.22946469849026058</v>
          </cell>
          <cell r="AX130">
            <v>0.71609217109446532</v>
          </cell>
        </row>
        <row r="131">
          <cell r="AR131" t="str">
            <v>DELL0.123357464843720.501523863936110.50152386393611</v>
          </cell>
          <cell r="AS131">
            <v>4.3067360751877198E-2</v>
          </cell>
          <cell r="AT131">
            <v>9.8316650607445641E-2</v>
          </cell>
          <cell r="AU131">
            <v>0</v>
          </cell>
          <cell r="AV131">
            <v>0.85861598864067712</v>
          </cell>
          <cell r="AW131">
            <v>0</v>
          </cell>
          <cell r="AX131">
            <v>0</v>
          </cell>
        </row>
        <row r="132">
          <cell r="AR132" t="str">
            <v>ATCO0.1603955526162710.6594837489278250.500397227774089</v>
          </cell>
          <cell r="AS132">
            <v>0.47284428250335986</v>
          </cell>
          <cell r="AT132">
            <v>6.1363737694513421E-2</v>
          </cell>
          <cell r="AU132">
            <v>0</v>
          </cell>
          <cell r="AV132">
            <v>0.15232278170191796</v>
          </cell>
          <cell r="AW132">
            <v>0.2685171133810908</v>
          </cell>
          <cell r="AX132">
            <v>4.4952084719117991E-2</v>
          </cell>
        </row>
        <row r="133">
          <cell r="AR133" t="str">
            <v>LOREAL000.5</v>
          </cell>
          <cell r="AS133">
            <v>0.27624074156917872</v>
          </cell>
          <cell r="AT133">
            <v>0.38415531194117736</v>
          </cell>
          <cell r="AU133">
            <v>0</v>
          </cell>
          <cell r="AV133">
            <v>0.28714938865863915</v>
          </cell>
          <cell r="AW133">
            <v>1.5660712039855737E-2</v>
          </cell>
          <cell r="AX133">
            <v>3.6793845791149062E-2</v>
          </cell>
        </row>
        <row r="134">
          <cell r="AR134" t="str">
            <v>The Estee Lauder Companies Inc.000.5</v>
          </cell>
          <cell r="AS134">
            <v>0</v>
          </cell>
          <cell r="AT134">
            <v>1</v>
          </cell>
          <cell r="AU134">
            <v>0</v>
          </cell>
          <cell r="AV134">
            <v>0</v>
          </cell>
          <cell r="AW134">
            <v>0</v>
          </cell>
          <cell r="AX134">
            <v>0</v>
          </cell>
        </row>
        <row r="135">
          <cell r="AR135" t="str">
            <v>Broadspectrum000.5</v>
          </cell>
          <cell r="AS135">
            <v>0</v>
          </cell>
          <cell r="AT135">
            <v>1</v>
          </cell>
          <cell r="AU135">
            <v>0</v>
          </cell>
          <cell r="AV135">
            <v>0</v>
          </cell>
          <cell r="AW135">
            <v>0</v>
          </cell>
          <cell r="AX135">
            <v>0</v>
          </cell>
        </row>
        <row r="136">
          <cell r="AR136" t="str">
            <v>ROYAL BANK OF SCOTLAND0.103562389561470.497639212667190.49763921266719</v>
          </cell>
          <cell r="AS136">
            <v>0.57334055340753243</v>
          </cell>
          <cell r="AT136">
            <v>4.0530839049703601E-2</v>
          </cell>
          <cell r="AU136">
            <v>0</v>
          </cell>
          <cell r="AV136">
            <v>0.32331714793233723</v>
          </cell>
          <cell r="AW136">
            <v>2.5027678893797766E-2</v>
          </cell>
          <cell r="AX136">
            <v>3.7783780716629058E-2</v>
          </cell>
        </row>
        <row r="137">
          <cell r="AR137" t="str">
            <v>HSBC0.105259905497430.49496104233190.4949610423319</v>
          </cell>
          <cell r="AS137">
            <v>0.44965196507019362</v>
          </cell>
          <cell r="AT137">
            <v>0.3799268178798042</v>
          </cell>
          <cell r="AU137">
            <v>0</v>
          </cell>
          <cell r="AV137">
            <v>8.9801571461567406E-2</v>
          </cell>
          <cell r="AW137">
            <v>4.862117359651235E-2</v>
          </cell>
          <cell r="AX137">
            <v>3.1998471991922378E-2</v>
          </cell>
        </row>
        <row r="138">
          <cell r="AR138" t="str">
            <v>BANK OF OKLAHOMA0.09086156707913160.4840668840757630.484066884075763</v>
          </cell>
          <cell r="AS138">
            <v>-1.3200668607646118E-2</v>
          </cell>
          <cell r="AT138">
            <v>0.45725342479304715</v>
          </cell>
          <cell r="AU138">
            <v>0</v>
          </cell>
          <cell r="AV138">
            <v>0</v>
          </cell>
          <cell r="AW138">
            <v>0.33927388006219306</v>
          </cell>
          <cell r="AX138">
            <v>0.21667336375240592</v>
          </cell>
        </row>
        <row r="139">
          <cell r="AR139" t="str">
            <v>FIRST GULF BANK0.101731027309560.476757080181020.47675708018102</v>
          </cell>
          <cell r="AS139">
            <v>0.37081455025398929</v>
          </cell>
          <cell r="AT139">
            <v>0.21647144901247053</v>
          </cell>
          <cell r="AU139">
            <v>0</v>
          </cell>
          <cell r="AV139">
            <v>0.30404497487836318</v>
          </cell>
          <cell r="AW139">
            <v>0.10866902585517708</v>
          </cell>
          <cell r="AX139">
            <v>0</v>
          </cell>
        </row>
        <row r="140">
          <cell r="AR140" t="str">
            <v>SYMETRA LIFE INSURANCE COMPANY0.07816724440720.470876285554370.47087628555437</v>
          </cell>
          <cell r="AS140">
            <v>0.30378531021491251</v>
          </cell>
          <cell r="AT140">
            <v>0</v>
          </cell>
          <cell r="AU140">
            <v>0</v>
          </cell>
          <cell r="AV140">
            <v>4.5367747905311236E-2</v>
          </cell>
          <cell r="AW140">
            <v>0.48717117197596171</v>
          </cell>
          <cell r="AX140">
            <v>0.16367576990381469</v>
          </cell>
        </row>
        <row r="141">
          <cell r="AR141" t="str">
            <v>ROYAL DSM N.V.0.113803485944630.4703609296030.470360929603</v>
          </cell>
          <cell r="AS141">
            <v>7.1928688768596982E-2</v>
          </cell>
          <cell r="AT141">
            <v>7.807828793463277E-2</v>
          </cell>
          <cell r="AU141">
            <v>0</v>
          </cell>
          <cell r="AV141">
            <v>3.9866629583510275E-2</v>
          </cell>
          <cell r="AW141">
            <v>0.73088203022999387</v>
          </cell>
          <cell r="AX141">
            <v>7.9244363483266148E-2</v>
          </cell>
        </row>
        <row r="142">
          <cell r="AR142" t="str">
            <v>WILLIAM COMPANIES0.106121939243450.461792313612880.46179231361288</v>
          </cell>
          <cell r="AS142">
            <v>0.12880957669671125</v>
          </cell>
          <cell r="AT142">
            <v>8.968042239810228E-3</v>
          </cell>
          <cell r="AU142">
            <v>0</v>
          </cell>
          <cell r="AV142">
            <v>0.54885485815121793</v>
          </cell>
          <cell r="AW142">
            <v>0.28810401429240945</v>
          </cell>
          <cell r="AX142">
            <v>2.5263508619851154E-2</v>
          </cell>
        </row>
        <row r="143">
          <cell r="AR143" t="str">
            <v>IFDS0.118644038640070.445628150669180.44562815066918</v>
          </cell>
          <cell r="AS143">
            <v>0.78224293679160217</v>
          </cell>
          <cell r="AT143">
            <v>0.1099475681832606</v>
          </cell>
          <cell r="AU143">
            <v>0</v>
          </cell>
          <cell r="AV143">
            <v>0.13815370005223032</v>
          </cell>
          <cell r="AW143">
            <v>-3.0344205027093247E-2</v>
          </cell>
          <cell r="AX143">
            <v>0</v>
          </cell>
        </row>
        <row r="144">
          <cell r="AR144" t="str">
            <v>SHIRE PHARMACEUTICALS00.443120572506320.44312057250632</v>
          </cell>
          <cell r="AS144">
            <v>0.34480411366209102</v>
          </cell>
          <cell r="AT144">
            <v>0</v>
          </cell>
          <cell r="AU144">
            <v>8.1522139531210278E-2</v>
          </cell>
          <cell r="AV144">
            <v>2.6677483344900214E-2</v>
          </cell>
          <cell r="AW144">
            <v>0.46609284655316768</v>
          </cell>
          <cell r="AX144">
            <v>8.0903416908630871E-2</v>
          </cell>
        </row>
        <row r="145">
          <cell r="AR145" t="str">
            <v>DAIMLER0.069886643444060.439678265644170.43967826564417</v>
          </cell>
          <cell r="AS145">
            <v>0.63113662883888677</v>
          </cell>
          <cell r="AT145">
            <v>0.2291921341611719</v>
          </cell>
          <cell r="AU145">
            <v>0</v>
          </cell>
          <cell r="AV145">
            <v>0.13937798915408492</v>
          </cell>
          <cell r="AW145">
            <v>2.9324784585632975E-4</v>
          </cell>
          <cell r="AX145">
            <v>0</v>
          </cell>
        </row>
        <row r="146">
          <cell r="AR146" t="str">
            <v>BRADESCO SA0.096997419330.4275012902580.427501290258</v>
          </cell>
          <cell r="AS146">
            <v>0</v>
          </cell>
          <cell r="AT146">
            <v>0</v>
          </cell>
          <cell r="AU146">
            <v>0</v>
          </cell>
          <cell r="AV146">
            <v>0</v>
          </cell>
          <cell r="AW146">
            <v>1</v>
          </cell>
          <cell r="AX146">
            <v>0</v>
          </cell>
        </row>
        <row r="147">
          <cell r="AR147" t="str">
            <v>GMAC0.126310808957360.355331129334380.419615001658243</v>
          </cell>
          <cell r="AS147">
            <v>0.62202228881322741</v>
          </cell>
          <cell r="AT147">
            <v>0.11393356700291488</v>
          </cell>
          <cell r="AU147">
            <v>0</v>
          </cell>
          <cell r="AV147">
            <v>0.26404414418385758</v>
          </cell>
          <cell r="AW147">
            <v>0</v>
          </cell>
          <cell r="AX147">
            <v>0</v>
          </cell>
        </row>
        <row r="148">
          <cell r="AR148" t="str">
            <v>ANIXTER INC0.123614473741690.417315790521240.41731579052124</v>
          </cell>
          <cell r="AS148">
            <v>0.18335144087121627</v>
          </cell>
          <cell r="AT148">
            <v>0.23235895512562615</v>
          </cell>
          <cell r="AU148">
            <v>0</v>
          </cell>
          <cell r="AV148">
            <v>2.3195444006586977E-2</v>
          </cell>
          <cell r="AW148">
            <v>0.53347157292678349</v>
          </cell>
          <cell r="AX148">
            <v>2.7622587069787135E-2</v>
          </cell>
        </row>
        <row r="149">
          <cell r="AR149" t="str">
            <v>CHED0.08666746044718750.4136926692482750.413692669248275</v>
          </cell>
          <cell r="AS149">
            <v>0.46678258950687268</v>
          </cell>
          <cell r="AT149">
            <v>-0.12485338171870544</v>
          </cell>
          <cell r="AU149">
            <v>0</v>
          </cell>
          <cell r="AV149">
            <v>0</v>
          </cell>
          <cell r="AW149">
            <v>0.57766141837464158</v>
          </cell>
          <cell r="AX149">
            <v>8.0409373837191128E-2</v>
          </cell>
        </row>
        <row r="150">
          <cell r="AR150" t="str">
            <v>UNITED HEALTH CARE0.11355418808670.406731053912250.40673105391225</v>
          </cell>
          <cell r="AS150">
            <v>0.29161733866993939</v>
          </cell>
          <cell r="AT150">
            <v>0.6329278819456442</v>
          </cell>
          <cell r="AU150">
            <v>0</v>
          </cell>
          <cell r="AV150">
            <v>7.5454779384416401E-2</v>
          </cell>
          <cell r="AW150">
            <v>0</v>
          </cell>
          <cell r="AX150">
            <v>0</v>
          </cell>
        </row>
        <row r="151">
          <cell r="AR151" t="str">
            <v>CHS INC.0.105826428868770.397390397331060.39739039733106</v>
          </cell>
          <cell r="AS151">
            <v>0.55983085498923713</v>
          </cell>
          <cell r="AT151">
            <v>0.21869900438157167</v>
          </cell>
          <cell r="AU151">
            <v>0</v>
          </cell>
          <cell r="AV151">
            <v>0.22147014062919118</v>
          </cell>
          <cell r="AW151">
            <v>0</v>
          </cell>
          <cell r="AX151">
            <v>0</v>
          </cell>
        </row>
        <row r="152">
          <cell r="AR152" t="str">
            <v>MARSH0.075604220061740.386329555795380.38632955579538</v>
          </cell>
          <cell r="AS152">
            <v>0.31133626251392904</v>
          </cell>
          <cell r="AT152">
            <v>0</v>
          </cell>
          <cell r="AU152">
            <v>0</v>
          </cell>
          <cell r="AV152">
            <v>0.19177689988757007</v>
          </cell>
          <cell r="AW152">
            <v>0</v>
          </cell>
          <cell r="AX152">
            <v>0.49688683759850094</v>
          </cell>
        </row>
        <row r="153">
          <cell r="AR153" t="str">
            <v>GE0.094835691494230.383938567540750.38393856754075</v>
          </cell>
          <cell r="AS153">
            <v>0.67769422528708423</v>
          </cell>
          <cell r="AT153">
            <v>1.5619092891083318E-2</v>
          </cell>
          <cell r="AU153">
            <v>0</v>
          </cell>
          <cell r="AV153">
            <v>0.28947758248475808</v>
          </cell>
          <cell r="AW153">
            <v>7.83147684200629E-6</v>
          </cell>
          <cell r="AX153">
            <v>1.720126786023244E-2</v>
          </cell>
        </row>
        <row r="154">
          <cell r="AR154" t="str">
            <v>SIGMA BIDCO B.V0.055572184847040.382338488696340.38233848869634</v>
          </cell>
          <cell r="AS154">
            <v>3.2245073270929681E-2</v>
          </cell>
          <cell r="AT154">
            <v>3.0715978197547397E-2</v>
          </cell>
          <cell r="AU154">
            <v>0</v>
          </cell>
          <cell r="AV154">
            <v>0.15365878474330116</v>
          </cell>
          <cell r="AW154">
            <v>0.65410626329353394</v>
          </cell>
          <cell r="AX154">
            <v>0.1292739004946879</v>
          </cell>
        </row>
        <row r="155">
          <cell r="AR155" t="str">
            <v>ROCHE DIAGNOSTICS0.030655765549550.370794750480170.37079475048017</v>
          </cell>
          <cell r="AS155">
            <v>0.32145533048000419</v>
          </cell>
          <cell r="AT155">
            <v>0.55121692508953923</v>
          </cell>
          <cell r="AU155">
            <v>0</v>
          </cell>
          <cell r="AV155">
            <v>1.6157339455462553E-2</v>
          </cell>
          <cell r="AW155">
            <v>0.10885715296753543</v>
          </cell>
          <cell r="AX155">
            <v>2.3132520074585195E-3</v>
          </cell>
        </row>
        <row r="156">
          <cell r="AR156" t="str">
            <v>FRUIT OF THE LOOM0.091751255120550.370544668690230.37054466869023</v>
          </cell>
          <cell r="AS156">
            <v>0.66257132702558119</v>
          </cell>
          <cell r="AT156">
            <v>6.8655690257056359E-4</v>
          </cell>
          <cell r="AU156">
            <v>0</v>
          </cell>
          <cell r="AV156">
            <v>0</v>
          </cell>
          <cell r="AW156">
            <v>0.33674211607184829</v>
          </cell>
          <cell r="AX156">
            <v>0</v>
          </cell>
        </row>
        <row r="157">
          <cell r="AR157" t="str">
            <v>WELLS FARGO0.077622223231320.362426744320220.36242674432022</v>
          </cell>
          <cell r="AS157">
            <v>0.53787675404600133</v>
          </cell>
          <cell r="AT157">
            <v>0.15435773317622931</v>
          </cell>
          <cell r="AU157">
            <v>0</v>
          </cell>
          <cell r="AV157">
            <v>0.30162701856909047</v>
          </cell>
          <cell r="AW157">
            <v>6.1384942086788481E-3</v>
          </cell>
          <cell r="AX157">
            <v>0</v>
          </cell>
        </row>
        <row r="158">
          <cell r="AR158" t="str">
            <v>KIER GROUP0.105606145519310.3587124304125080.358712430412508</v>
          </cell>
          <cell r="AS158">
            <v>0.39273829149099271</v>
          </cell>
          <cell r="AT158">
            <v>0.39957372842183131</v>
          </cell>
          <cell r="AU158">
            <v>0</v>
          </cell>
          <cell r="AV158">
            <v>3.7237537637402798E-2</v>
          </cell>
          <cell r="AW158">
            <v>0.12572775547432741</v>
          </cell>
          <cell r="AX158">
            <v>4.4722686975445854E-2</v>
          </cell>
        </row>
        <row r="159">
          <cell r="AR159" t="str">
            <v>NORTHERN TRUST0.084591373189170.349433388584270.34943338858427</v>
          </cell>
          <cell r="AS159">
            <v>1.5745273607971625E-2</v>
          </cell>
          <cell r="AT159">
            <v>9.4719386422393914E-2</v>
          </cell>
          <cell r="AU159">
            <v>0</v>
          </cell>
          <cell r="AV159">
            <v>2.8003538043532275E-3</v>
          </cell>
          <cell r="AW159">
            <v>0.80907115661158291</v>
          </cell>
          <cell r="AX159">
            <v>7.7663829553698382E-2</v>
          </cell>
        </row>
        <row r="160">
          <cell r="AR160" t="str">
            <v>ITINERIS0.077840102741770.347395510170950.34739551017095</v>
          </cell>
          <cell r="AS160">
            <v>1</v>
          </cell>
          <cell r="AT160">
            <v>0</v>
          </cell>
          <cell r="AU160">
            <v>0</v>
          </cell>
          <cell r="AV160">
            <v>0</v>
          </cell>
          <cell r="AW160">
            <v>0</v>
          </cell>
          <cell r="AX160">
            <v>0</v>
          </cell>
        </row>
        <row r="161">
          <cell r="AR161" t="str">
            <v>PRUDENTIAL0.070396159249430.3352399325202280.335239932520228</v>
          </cell>
          <cell r="AS161">
            <v>0.7160354716966959</v>
          </cell>
          <cell r="AT161">
            <v>0.11368254204904549</v>
          </cell>
          <cell r="AU161">
            <v>0</v>
          </cell>
          <cell r="AV161">
            <v>1.074406378351919E-2</v>
          </cell>
          <cell r="AW161">
            <v>0.15953792247073939</v>
          </cell>
          <cell r="AX161">
            <v>0</v>
          </cell>
        </row>
        <row r="162">
          <cell r="AR162" t="str">
            <v>THE BANK OF NEW YORK0.094689280682660.334509958777840.33450995877784</v>
          </cell>
          <cell r="AS162">
            <v>0.17922760506764823</v>
          </cell>
          <cell r="AT162">
            <v>-4.558155902654725E-4</v>
          </cell>
          <cell r="AU162">
            <v>0</v>
          </cell>
          <cell r="AV162">
            <v>0.49564652073953008</v>
          </cell>
          <cell r="AW162">
            <v>0.16820006114803693</v>
          </cell>
          <cell r="AX162">
            <v>0.15738162863505031</v>
          </cell>
        </row>
        <row r="163">
          <cell r="AR163" t="str">
            <v>METRO BANK PLC0.0571478763040.126469101046080.33</v>
          </cell>
          <cell r="AS163">
            <v>5.3588493599192918E-2</v>
          </cell>
          <cell r="AT163">
            <v>0.14828754599302563</v>
          </cell>
          <cell r="AU163">
            <v>0.79812396040778144</v>
          </cell>
          <cell r="AV163">
            <v>0</v>
          </cell>
          <cell r="AW163">
            <v>0</v>
          </cell>
          <cell r="AX163">
            <v>0</v>
          </cell>
        </row>
        <row r="164">
          <cell r="AR164" t="str">
            <v>KEYSTONE00.3249232794586880.324923279458688</v>
          </cell>
          <cell r="AS164">
            <v>0.13804326379250056</v>
          </cell>
          <cell r="AT164">
            <v>0.17505449745086507</v>
          </cell>
          <cell r="AU164">
            <v>0</v>
          </cell>
          <cell r="AV164">
            <v>0.6061145449566967</v>
          </cell>
          <cell r="AW164">
            <v>0</v>
          </cell>
          <cell r="AX164">
            <v>8.0787693799937568E-2</v>
          </cell>
        </row>
        <row r="165">
          <cell r="AR165" t="str">
            <v>DEUTSCHE TELEKOM0.072721608252740.324396147669570.32439614766957</v>
          </cell>
          <cell r="AS165">
            <v>0.23607834218637938</v>
          </cell>
          <cell r="AT165">
            <v>0.69309810064242938</v>
          </cell>
          <cell r="AU165">
            <v>0</v>
          </cell>
          <cell r="AV165">
            <v>6.9908779167131049E-2</v>
          </cell>
          <cell r="AW165">
            <v>9.1477800406023965E-4</v>
          </cell>
          <cell r="AX165">
            <v>0</v>
          </cell>
        </row>
        <row r="166">
          <cell r="AR166" t="str">
            <v>NATIONAL WATER COMPANY (NWC)0.094336934349560.32054633833320.3205463383332</v>
          </cell>
          <cell r="AS166">
            <v>0</v>
          </cell>
          <cell r="AT166">
            <v>1.3226313359390152E-4</v>
          </cell>
          <cell r="AU166">
            <v>0</v>
          </cell>
          <cell r="AV166">
            <v>0.12374227961696152</v>
          </cell>
          <cell r="AW166">
            <v>5.4984810581954167E-2</v>
          </cell>
          <cell r="AX166">
            <v>0.82114064666749043</v>
          </cell>
        </row>
        <row r="167">
          <cell r="AR167" t="str">
            <v>JOHN SWIRE &amp; SONS LIMITED0.104260495865470.317614582804820.31761458280482</v>
          </cell>
          <cell r="AS167">
            <v>0.86482282388988585</v>
          </cell>
          <cell r="AT167">
            <v>1.5330165293307881E-2</v>
          </cell>
          <cell r="AU167">
            <v>0</v>
          </cell>
          <cell r="AV167">
            <v>0</v>
          </cell>
          <cell r="AW167">
            <v>0.1300905389339215</v>
          </cell>
          <cell r="AX167">
            <v>-1.024352811711521E-2</v>
          </cell>
        </row>
        <row r="168">
          <cell r="AR168" t="str">
            <v>CORN PRODUCTS INTERNATIONAL, INC.0.077815593844340.295918105174710.29591810517471</v>
          </cell>
          <cell r="AS168">
            <v>0</v>
          </cell>
          <cell r="AT168">
            <v>-1.1525678005089782E-2</v>
          </cell>
          <cell r="AU168">
            <v>0</v>
          </cell>
          <cell r="AV168">
            <v>0</v>
          </cell>
          <cell r="AW168">
            <v>0.8315808563904683</v>
          </cell>
          <cell r="AX168">
            <v>0.1799448216146215</v>
          </cell>
        </row>
        <row r="169">
          <cell r="AR169" t="str">
            <v>HONDA0.1466912285525370.2933824571050740.293382457105074</v>
          </cell>
          <cell r="AS169">
            <v>0.14086139658249131</v>
          </cell>
          <cell r="AT169">
            <v>-1.5311043308983187E-3</v>
          </cell>
          <cell r="AU169">
            <v>0</v>
          </cell>
          <cell r="AV169">
            <v>0</v>
          </cell>
          <cell r="AW169">
            <v>0.73540364157601334</v>
          </cell>
          <cell r="AX169">
            <v>0.12526606617239369</v>
          </cell>
        </row>
        <row r="170">
          <cell r="AR170" t="str">
            <v>UNIVERSITY OF CANBERRA0.075088371474340.291375980823970.29137598082397</v>
          </cell>
          <cell r="AS170">
            <v>0.32177436496006828</v>
          </cell>
          <cell r="AT170">
            <v>1.9019542426587356E-2</v>
          </cell>
          <cell r="AU170">
            <v>0</v>
          </cell>
          <cell r="AV170">
            <v>0</v>
          </cell>
          <cell r="AW170">
            <v>0</v>
          </cell>
          <cell r="AX170">
            <v>0.65920609261334429</v>
          </cell>
        </row>
        <row r="171">
          <cell r="AR171" t="str">
            <v>OOREDOO GROUP0.072624839444940.290919089567430.29091908956743</v>
          </cell>
          <cell r="AS171">
            <v>0</v>
          </cell>
          <cell r="AT171">
            <v>0.60758426423388956</v>
          </cell>
          <cell r="AU171">
            <v>0</v>
          </cell>
          <cell r="AV171">
            <v>2.6702447953795942E-2</v>
          </cell>
          <cell r="AW171">
            <v>1.244032672583058E-3</v>
          </cell>
          <cell r="AX171">
            <v>0.36446925513973139</v>
          </cell>
        </row>
        <row r="172">
          <cell r="AR172" t="str">
            <v>VISA TECHNOLOGY &amp; OPERATIONS LLC0.07782943144069980.290256423345760.29025642334576</v>
          </cell>
          <cell r="AS172">
            <v>0.21600625837418164</v>
          </cell>
          <cell r="AT172">
            <v>0.19762911952218012</v>
          </cell>
          <cell r="AU172">
            <v>0.19194394589663755</v>
          </cell>
          <cell r="AV172">
            <v>0.46164330568437556</v>
          </cell>
          <cell r="AW172">
            <v>-6.7222629477374674E-2</v>
          </cell>
          <cell r="AX172">
            <v>0</v>
          </cell>
        </row>
        <row r="173">
          <cell r="AR173" t="str">
            <v>DIVERSEY0.09121556628927910.2841049001125080.284104900112508</v>
          </cell>
          <cell r="AS173">
            <v>0.5994799122007175</v>
          </cell>
          <cell r="AT173">
            <v>0.23467745867500006</v>
          </cell>
          <cell r="AU173">
            <v>0</v>
          </cell>
          <cell r="AV173">
            <v>3.3795753576082999E-2</v>
          </cell>
          <cell r="AW173">
            <v>0</v>
          </cell>
          <cell r="AX173">
            <v>0.13204687554819944</v>
          </cell>
        </row>
        <row r="174">
          <cell r="AR174" t="str">
            <v>INPEX AUSTRALIA PTY LTD0.057815597602940.278684156116750.27868415611675</v>
          </cell>
          <cell r="AS174">
            <v>0</v>
          </cell>
          <cell r="AT174">
            <v>0</v>
          </cell>
          <cell r="AU174">
            <v>0</v>
          </cell>
          <cell r="AV174">
            <v>0</v>
          </cell>
          <cell r="AW174">
            <v>0.96773469140655766</v>
          </cell>
          <cell r="AX174">
            <v>3.2265308593442329E-2</v>
          </cell>
        </row>
        <row r="175">
          <cell r="AR175" t="str">
            <v>JOHNSON &amp; JOHNSON0.085020559852480.277431912273180.27743191227318</v>
          </cell>
          <cell r="AS175">
            <v>0.97304764362328611</v>
          </cell>
          <cell r="AT175">
            <v>3.930004753693951E-3</v>
          </cell>
          <cell r="AU175">
            <v>0</v>
          </cell>
          <cell r="AV175">
            <v>0</v>
          </cell>
          <cell r="AW175">
            <v>2.1947097017608032E-2</v>
          </cell>
          <cell r="AX175">
            <v>1.0752546054120192E-3</v>
          </cell>
        </row>
        <row r="176">
          <cell r="AR176" t="str">
            <v>FIRST HORIZON0.137319543498010.274639086996020.27463908699602</v>
          </cell>
          <cell r="AS176">
            <v>0.27156863813744342</v>
          </cell>
          <cell r="AT176">
            <v>3.1164199333738797E-2</v>
          </cell>
          <cell r="AU176">
            <v>0</v>
          </cell>
          <cell r="AV176">
            <v>0</v>
          </cell>
          <cell r="AW176">
            <v>0.69591608039736064</v>
          </cell>
          <cell r="AX176">
            <v>1.3510821314570468E-3</v>
          </cell>
        </row>
        <row r="177">
          <cell r="AR177" t="str">
            <v>GEICO0.936744385377194.153092640666560.27</v>
          </cell>
          <cell r="AS177">
            <v>0.62273667742803784</v>
          </cell>
          <cell r="AT177">
            <v>0.32300066065368216</v>
          </cell>
          <cell r="AU177">
            <v>0</v>
          </cell>
          <cell r="AV177">
            <v>4.2340699458035376E-2</v>
          </cell>
          <cell r="AW177">
            <v>1.1921962460244521E-2</v>
          </cell>
          <cell r="AX177">
            <v>0</v>
          </cell>
        </row>
        <row r="178">
          <cell r="AR178" t="str">
            <v>MAKRO, INC0.06582286103940.268184865683970.26818486568397</v>
          </cell>
          <cell r="AS178">
            <v>0</v>
          </cell>
          <cell r="AT178">
            <v>-8.3432065757830761E-4</v>
          </cell>
          <cell r="AU178">
            <v>0</v>
          </cell>
          <cell r="AV178">
            <v>0</v>
          </cell>
          <cell r="AW178">
            <v>7.5600581306001252E-2</v>
          </cell>
          <cell r="AX178">
            <v>0.92523373935157704</v>
          </cell>
        </row>
        <row r="179">
          <cell r="AR179" t="str">
            <v>SUNCORP INSURANCE0.053975954613950.26577311922870.2657731192287</v>
          </cell>
          <cell r="AS179">
            <v>6.6735248640768852E-2</v>
          </cell>
          <cell r="AT179">
            <v>0.5192212517563678</v>
          </cell>
          <cell r="AU179">
            <v>0</v>
          </cell>
          <cell r="AV179">
            <v>0.13597227449790789</v>
          </cell>
          <cell r="AW179">
            <v>0</v>
          </cell>
          <cell r="AX179">
            <v>0.27807122510495541</v>
          </cell>
        </row>
        <row r="180">
          <cell r="AR180" t="str">
            <v>TJX COMPANIES INC.0.059535970493250.265704453524440.26570445352444</v>
          </cell>
          <cell r="AS180">
            <v>0</v>
          </cell>
          <cell r="AT180">
            <v>0.24739964627526864</v>
          </cell>
          <cell r="AU180">
            <v>0</v>
          </cell>
          <cell r="AV180">
            <v>0.75260035372473144</v>
          </cell>
          <cell r="AW180">
            <v>0</v>
          </cell>
          <cell r="AX180">
            <v>0</v>
          </cell>
        </row>
        <row r="181">
          <cell r="AR181" t="str">
            <v>BAXTER0.063063014657010.261861588994820.26186158899482</v>
          </cell>
          <cell r="AS181">
            <v>0</v>
          </cell>
          <cell r="AT181">
            <v>0</v>
          </cell>
          <cell r="AU181">
            <v>0</v>
          </cell>
          <cell r="AV181">
            <v>0</v>
          </cell>
          <cell r="AW181">
            <v>1</v>
          </cell>
          <cell r="AX181">
            <v>0</v>
          </cell>
        </row>
        <row r="182">
          <cell r="AR182" t="str">
            <v>PENNSYLVANIA HIGHER EDUCATION0.060639508453680.2614912742429430.261491274242943</v>
          </cell>
          <cell r="AS182">
            <v>0.79432987624525264</v>
          </cell>
          <cell r="AT182">
            <v>0.21147894568675102</v>
          </cell>
          <cell r="AU182">
            <v>0</v>
          </cell>
          <cell r="AV182">
            <v>0</v>
          </cell>
          <cell r="AW182">
            <v>-5.8088219320037039E-3</v>
          </cell>
          <cell r="AX182">
            <v>0</v>
          </cell>
        </row>
        <row r="183">
          <cell r="AR183" t="str">
            <v>JP MORGAN0.130691947267280.261383894534560.26138389453456</v>
          </cell>
          <cell r="AS183">
            <v>0.5014245549262083</v>
          </cell>
          <cell r="AT183">
            <v>0.29935551174554065</v>
          </cell>
          <cell r="AU183">
            <v>0</v>
          </cell>
          <cell r="AV183">
            <v>0.2011134457330411</v>
          </cell>
          <cell r="AW183">
            <v>-3.1659994596580497E-2</v>
          </cell>
          <cell r="AX183">
            <v>2.9766482191790601E-2</v>
          </cell>
        </row>
        <row r="184">
          <cell r="AR184" t="str">
            <v>XOSERVE LIMITED0.07772855407085530.2613382146838410.261338214683841</v>
          </cell>
          <cell r="AS184">
            <v>0.19617510642472477</v>
          </cell>
          <cell r="AT184">
            <v>0.55096120049366726</v>
          </cell>
          <cell r="AU184">
            <v>0</v>
          </cell>
          <cell r="AV184">
            <v>0.22036318975718838</v>
          </cell>
          <cell r="AW184">
            <v>6.1860700589685428E-3</v>
          </cell>
          <cell r="AX184">
            <v>2.6314433265450885E-2</v>
          </cell>
        </row>
        <row r="185">
          <cell r="AR185" t="str">
            <v>FORTERRA UK0.07012940955150.259735591145580.25973559114558</v>
          </cell>
          <cell r="AS185">
            <v>0.65133006611989253</v>
          </cell>
          <cell r="AT185">
            <v>0</v>
          </cell>
          <cell r="AU185">
            <v>0</v>
          </cell>
          <cell r="AV185">
            <v>0.13109722419618211</v>
          </cell>
          <cell r="AW185">
            <v>0.21757270968392528</v>
          </cell>
          <cell r="AX185">
            <v>0</v>
          </cell>
        </row>
        <row r="186">
          <cell r="AR186" t="str">
            <v>LAND TRANSPORT AUTHORITY0.072293296816240.2551547393375360.255154739337536</v>
          </cell>
          <cell r="AS186">
            <v>0.5119479484737659</v>
          </cell>
          <cell r="AT186">
            <v>0.2439574138245405</v>
          </cell>
          <cell r="AU186">
            <v>0</v>
          </cell>
          <cell r="AV186">
            <v>0</v>
          </cell>
          <cell r="AW186">
            <v>7.7215607968397867E-2</v>
          </cell>
          <cell r="AX186">
            <v>0.16687902973329583</v>
          </cell>
        </row>
        <row r="187">
          <cell r="AR187" t="str">
            <v>TECHNICOLOR THOMSON0.094029595951170.252037138920.25203713892</v>
          </cell>
          <cell r="AS187">
            <v>0.5116715147850639</v>
          </cell>
          <cell r="AT187">
            <v>0.24095126557299198</v>
          </cell>
          <cell r="AU187">
            <v>0</v>
          </cell>
          <cell r="AV187">
            <v>1.4286111918342672E-2</v>
          </cell>
          <cell r="AW187">
            <v>0.19873959884316558</v>
          </cell>
          <cell r="AX187">
            <v>3.4351508880435797E-2</v>
          </cell>
        </row>
        <row r="188">
          <cell r="AR188" t="str">
            <v>CLK ENERJI0.12307951680.24615903360.2461590336</v>
          </cell>
          <cell r="AS188">
            <v>0</v>
          </cell>
          <cell r="AT188">
            <v>0</v>
          </cell>
          <cell r="AU188">
            <v>0</v>
          </cell>
          <cell r="AV188">
            <v>0</v>
          </cell>
          <cell r="AW188">
            <v>0</v>
          </cell>
          <cell r="AX188">
            <v>1</v>
          </cell>
        </row>
        <row r="189">
          <cell r="AR189" t="str">
            <v>AUSNET0.057097358405560.245734882823780.24573488282378</v>
          </cell>
          <cell r="AS189">
            <v>0.47755841298895019</v>
          </cell>
          <cell r="AT189">
            <v>0</v>
          </cell>
          <cell r="AU189">
            <v>0</v>
          </cell>
          <cell r="AV189">
            <v>0</v>
          </cell>
          <cell r="AW189">
            <v>0.46234802260188257</v>
          </cell>
          <cell r="AX189">
            <v>6.0093564409167292E-2</v>
          </cell>
        </row>
        <row r="190">
          <cell r="AR190" t="str">
            <v>3M0.056791934375050.244848202530080.24484820253008</v>
          </cell>
          <cell r="AS190">
            <v>0.76097840312840059</v>
          </cell>
          <cell r="AT190">
            <v>7.0863186593775754E-3</v>
          </cell>
          <cell r="AU190">
            <v>6.8350073449224238E-2</v>
          </cell>
          <cell r="AV190">
            <v>0.14625202817425031</v>
          </cell>
          <cell r="AW190">
            <v>1.7333176588747307E-2</v>
          </cell>
          <cell r="AX190">
            <v>0</v>
          </cell>
        </row>
        <row r="191">
          <cell r="AR191" t="str">
            <v>AXA0.056736379999990.241473950000010.24147395000001</v>
          </cell>
          <cell r="AS191">
            <v>0.78131731906829782</v>
          </cell>
          <cell r="AT191">
            <v>0</v>
          </cell>
          <cell r="AU191">
            <v>0</v>
          </cell>
          <cell r="AV191">
            <v>0.21868268093170221</v>
          </cell>
          <cell r="AW191">
            <v>0</v>
          </cell>
          <cell r="AX191">
            <v>0</v>
          </cell>
        </row>
        <row r="192">
          <cell r="AR192" t="str">
            <v>ABU DHABI AIRPORT AUTHORITY0.067638432839580.239777735951230.23977773595123</v>
          </cell>
          <cell r="AS192">
            <v>0</v>
          </cell>
          <cell r="AT192">
            <v>0</v>
          </cell>
          <cell r="AU192">
            <v>0</v>
          </cell>
          <cell r="AV192">
            <v>0</v>
          </cell>
          <cell r="AW192">
            <v>0</v>
          </cell>
          <cell r="AX192">
            <v>1</v>
          </cell>
        </row>
        <row r="193">
          <cell r="AR193" t="str">
            <v>CADENT GAS LIMITED0.05395611044950.239634870599280.23963487059928</v>
          </cell>
          <cell r="AS193">
            <v>0.92373841335320706</v>
          </cell>
          <cell r="AT193">
            <v>-6.5522308839000721E-8</v>
          </cell>
          <cell r="AU193">
            <v>1.7432745519768904E-2</v>
          </cell>
          <cell r="AV193">
            <v>5.8828906649332852E-2</v>
          </cell>
          <cell r="AW193">
            <v>0</v>
          </cell>
          <cell r="AX193">
            <v>0</v>
          </cell>
        </row>
        <row r="194">
          <cell r="AR194" t="str">
            <v>MEDICINES FOR MALARIA VENTURES (MMV0.062272610216890.234967546237120.23496754623712</v>
          </cell>
          <cell r="AS194">
            <v>0</v>
          </cell>
          <cell r="AT194">
            <v>0</v>
          </cell>
          <cell r="AU194">
            <v>0</v>
          </cell>
          <cell r="AV194">
            <v>0</v>
          </cell>
          <cell r="AW194">
            <v>0.82750168488818798</v>
          </cell>
          <cell r="AX194">
            <v>0.17249831511181207</v>
          </cell>
        </row>
        <row r="195">
          <cell r="AR195" t="str">
            <v>E.ON00.232689214136860.23268921413686</v>
          </cell>
          <cell r="AS195">
            <v>0.37792966452687971</v>
          </cell>
          <cell r="AT195">
            <v>0.22924710276791416</v>
          </cell>
          <cell r="AU195">
            <v>0</v>
          </cell>
          <cell r="AV195">
            <v>8.728533436215094E-2</v>
          </cell>
          <cell r="AW195">
            <v>0.25453096437986178</v>
          </cell>
          <cell r="AX195">
            <v>5.1006933963193425E-2</v>
          </cell>
        </row>
        <row r="196">
          <cell r="AR196" t="str">
            <v>ALLIANZ0.045944698617750.228598156910790.22859815691079</v>
          </cell>
          <cell r="AS196">
            <v>1</v>
          </cell>
          <cell r="AT196">
            <v>0</v>
          </cell>
          <cell r="AU196">
            <v>0</v>
          </cell>
          <cell r="AV196">
            <v>0</v>
          </cell>
          <cell r="AW196">
            <v>0</v>
          </cell>
          <cell r="AX196">
            <v>0</v>
          </cell>
        </row>
        <row r="197">
          <cell r="AR197" t="str">
            <v>COMCAST0.063193897379810.228366142269860.22836614226986</v>
          </cell>
          <cell r="AS197">
            <v>0</v>
          </cell>
          <cell r="AT197">
            <v>0.88569822695618983</v>
          </cell>
          <cell r="AU197">
            <v>0</v>
          </cell>
          <cell r="AV197">
            <v>0.11430177304381019</v>
          </cell>
          <cell r="AW197">
            <v>0</v>
          </cell>
          <cell r="AX197">
            <v>0</v>
          </cell>
        </row>
        <row r="198">
          <cell r="AR198" t="str">
            <v>BRISTOL WATER PLC0.056354357061550.226138918889550.22613891888955</v>
          </cell>
          <cell r="AS198">
            <v>0.2331077106538072</v>
          </cell>
          <cell r="AT198">
            <v>0.22499665162338059</v>
          </cell>
          <cell r="AU198">
            <v>0</v>
          </cell>
          <cell r="AV198">
            <v>0</v>
          </cell>
          <cell r="AW198">
            <v>0.353924932798591</v>
          </cell>
          <cell r="AX198">
            <v>0.18797070492422122</v>
          </cell>
        </row>
        <row r="199">
          <cell r="AR199" t="str">
            <v>WEYERHAEUSER COMPANY0.050189589159990.226080310587510.22608031058751</v>
          </cell>
          <cell r="AS199">
            <v>0.99986342333054223</v>
          </cell>
          <cell r="AT199">
            <v>1.1907228891381048E-4</v>
          </cell>
          <cell r="AU199">
            <v>0</v>
          </cell>
          <cell r="AV199">
            <v>0</v>
          </cell>
          <cell r="AW199">
            <v>1.7504380543869569E-5</v>
          </cell>
          <cell r="AX199">
            <v>0</v>
          </cell>
        </row>
        <row r="200">
          <cell r="AR200" t="str">
            <v>BARCLAYS BANK PLC0.044133236931950.225085260713950.22508526071395</v>
          </cell>
          <cell r="AS200">
            <v>0.89375275727904424</v>
          </cell>
          <cell r="AT200">
            <v>0</v>
          </cell>
          <cell r="AU200">
            <v>0</v>
          </cell>
          <cell r="AV200">
            <v>0.10624724272095587</v>
          </cell>
          <cell r="AW200">
            <v>0</v>
          </cell>
          <cell r="AX200">
            <v>0</v>
          </cell>
        </row>
        <row r="201">
          <cell r="AR201" t="str">
            <v>XEROX0.108233938406070.216467876812140.21646787681214</v>
          </cell>
          <cell r="AS201">
            <v>0.54186973080180179</v>
          </cell>
          <cell r="AT201">
            <v>9.3076348557633123E-2</v>
          </cell>
          <cell r="AU201">
            <v>0</v>
          </cell>
          <cell r="AV201">
            <v>0.20846843871484338</v>
          </cell>
          <cell r="AW201">
            <v>0.15421149128313311</v>
          </cell>
          <cell r="AX201">
            <v>2.3739906425887377E-3</v>
          </cell>
        </row>
        <row r="202">
          <cell r="AR202" t="str">
            <v>NIKE0.043034424815820.2150698812302530.215069881230253</v>
          </cell>
          <cell r="AS202">
            <v>1.1866628306672447</v>
          </cell>
          <cell r="AT202">
            <v>-9.1809744514298325E-2</v>
          </cell>
          <cell r="AU202">
            <v>0</v>
          </cell>
          <cell r="AV202">
            <v>0</v>
          </cell>
          <cell r="AW202">
            <v>-9.4853086152946298E-2</v>
          </cell>
          <cell r="AX202">
            <v>0</v>
          </cell>
        </row>
        <row r="203">
          <cell r="AR203" t="str">
            <v>AL HAMMADI HOSPITAL0.027530347442780.215039442351580.21503944235158</v>
          </cell>
          <cell r="AS203">
            <v>0.61818995503962837</v>
          </cell>
          <cell r="AT203">
            <v>2.7038148138953635E-2</v>
          </cell>
          <cell r="AU203">
            <v>0</v>
          </cell>
          <cell r="AV203">
            <v>4.5671779611308305E-2</v>
          </cell>
          <cell r="AW203">
            <v>0</v>
          </cell>
          <cell r="AX203">
            <v>0.30910011721010966</v>
          </cell>
        </row>
        <row r="204">
          <cell r="AR204" t="str">
            <v>GEORGIA PACIFIC LLC0.044062219174730.212303121506320.21230312150632</v>
          </cell>
          <cell r="AS204">
            <v>0.28992887907902715</v>
          </cell>
          <cell r="AT204">
            <v>0.42906658391744346</v>
          </cell>
          <cell r="AU204">
            <v>0</v>
          </cell>
          <cell r="AV204">
            <v>0.25741966098952407</v>
          </cell>
          <cell r="AW204">
            <v>2.3584876014005232E-2</v>
          </cell>
          <cell r="AX204">
            <v>0</v>
          </cell>
        </row>
        <row r="205">
          <cell r="AR205" t="str">
            <v>ISS WORLD SERVICE A/S0.060062490052980.209830237785350.20983023778535</v>
          </cell>
          <cell r="AS205">
            <v>0.1510134480934299</v>
          </cell>
          <cell r="AT205">
            <v>0.1446130859866403</v>
          </cell>
          <cell r="AU205">
            <v>0.4285984383465678</v>
          </cell>
          <cell r="AV205">
            <v>0</v>
          </cell>
          <cell r="AW205">
            <v>0.19169914995396523</v>
          </cell>
          <cell r="AX205">
            <v>8.4075877619396722E-2</v>
          </cell>
        </row>
        <row r="206">
          <cell r="AR206" t="str">
            <v>TESCO0.050455848696680.209721069198670.20972106919867</v>
          </cell>
          <cell r="AS206">
            <v>0.32726182630912914</v>
          </cell>
          <cell r="AT206">
            <v>0.69210698120249003</v>
          </cell>
          <cell r="AU206">
            <v>0</v>
          </cell>
          <cell r="AV206">
            <v>0</v>
          </cell>
          <cell r="AW206">
            <v>0</v>
          </cell>
          <cell r="AX206">
            <v>-1.9368807511619152E-2</v>
          </cell>
        </row>
        <row r="207">
          <cell r="AR207" t="str">
            <v>AZUL LINHAS AEEREAS0.077255389699970.205678816830170.20567881683017</v>
          </cell>
          <cell r="AS207">
            <v>0</v>
          </cell>
          <cell r="AT207">
            <v>-7.6982183332734253E-2</v>
          </cell>
          <cell r="AU207">
            <v>0</v>
          </cell>
          <cell r="AV207">
            <v>0.10709569576325434</v>
          </cell>
          <cell r="AW207">
            <v>0.77464869134077419</v>
          </cell>
          <cell r="AX207">
            <v>0.1952377962287056</v>
          </cell>
        </row>
        <row r="208">
          <cell r="AR208" t="str">
            <v>CALOR GAS LIMITED0.068462416537440.204798103065550.20479810306555</v>
          </cell>
          <cell r="AS208">
            <v>0</v>
          </cell>
          <cell r="AT208">
            <v>0</v>
          </cell>
          <cell r="AU208">
            <v>0</v>
          </cell>
          <cell r="AV208">
            <v>0</v>
          </cell>
          <cell r="AW208">
            <v>0.40358573665296571</v>
          </cell>
          <cell r="AX208">
            <v>0.59641426334703418</v>
          </cell>
        </row>
        <row r="209">
          <cell r="AR209" t="str">
            <v>VOLKSWAGEN0.092577095793830.203056432112710.20305643211271</v>
          </cell>
          <cell r="AS209">
            <v>0.8455631796380455</v>
          </cell>
          <cell r="AT209">
            <v>4.5868869065276006E-2</v>
          </cell>
          <cell r="AU209">
            <v>0</v>
          </cell>
          <cell r="AV209">
            <v>0</v>
          </cell>
          <cell r="AW209">
            <v>6.0727635771987707E-3</v>
          </cell>
          <cell r="AX209">
            <v>0.10249518771947973</v>
          </cell>
        </row>
        <row r="210">
          <cell r="AR210" t="str">
            <v>A1 TELECOM0.0509043873850.2030035870965820.203003587096582</v>
          </cell>
          <cell r="AS210">
            <v>0.71382692259003033</v>
          </cell>
          <cell r="AT210">
            <v>0</v>
          </cell>
          <cell r="AU210">
            <v>0</v>
          </cell>
          <cell r="AV210">
            <v>0.29022250716274217</v>
          </cell>
          <cell r="AW210">
            <v>-4.0494297527726153E-3</v>
          </cell>
          <cell r="AX210">
            <v>0</v>
          </cell>
        </row>
        <row r="211">
          <cell r="AR211" t="str">
            <v>SYDNEY WATER CORPORATION0.04448920325384880.2014808289786880.201480828978688</v>
          </cell>
          <cell r="AS211">
            <v>0.97787572573890291</v>
          </cell>
          <cell r="AT211">
            <v>2.212427426109705E-2</v>
          </cell>
          <cell r="AU211">
            <v>0</v>
          </cell>
          <cell r="AV211">
            <v>0</v>
          </cell>
          <cell r="AW211">
            <v>0</v>
          </cell>
          <cell r="AX211">
            <v>0</v>
          </cell>
        </row>
        <row r="212">
          <cell r="AR212" t="str">
            <v>MAERSK OIL NORTH SEA UK LIMITED0.049850144322690.201384210566380.20138421056638</v>
          </cell>
          <cell r="AS212">
            <v>1</v>
          </cell>
          <cell r="AT212">
            <v>0</v>
          </cell>
          <cell r="AU212">
            <v>0</v>
          </cell>
          <cell r="AV212">
            <v>0</v>
          </cell>
          <cell r="AW212">
            <v>0</v>
          </cell>
          <cell r="AX212">
            <v>0</v>
          </cell>
        </row>
        <row r="213">
          <cell r="AR213" t="str">
            <v>RACQ0.051125027282960.200576663144240.20057666314424</v>
          </cell>
          <cell r="AS213">
            <v>1.9246256280292789E-2</v>
          </cell>
          <cell r="AT213">
            <v>0.63021569343651762</v>
          </cell>
          <cell r="AU213">
            <v>0</v>
          </cell>
          <cell r="AV213">
            <v>0.32957519281967551</v>
          </cell>
          <cell r="AW213">
            <v>2.0962857463514173E-2</v>
          </cell>
          <cell r="AX213">
            <v>0</v>
          </cell>
        </row>
        <row r="214">
          <cell r="AR214" t="str">
            <v>MEDTRONIC0.046111488466210.2004972578589260.200497257858926</v>
          </cell>
          <cell r="AS214">
            <v>1.0000194123849171</v>
          </cell>
          <cell r="AT214">
            <v>-5.6553929283253469E-4</v>
          </cell>
          <cell r="AU214">
            <v>0</v>
          </cell>
          <cell r="AV214">
            <v>5.4612690791534173E-4</v>
          </cell>
          <cell r="AW214">
            <v>0</v>
          </cell>
          <cell r="AX214">
            <v>0</v>
          </cell>
        </row>
        <row r="215">
          <cell r="AR215" t="str">
            <v>UTC000.2</v>
          </cell>
          <cell r="AS215">
            <v>0.32116389234187959</v>
          </cell>
          <cell r="AT215">
            <v>1.3602332430960715E-3</v>
          </cell>
          <cell r="AU215">
            <v>0.67747587441502422</v>
          </cell>
          <cell r="AV215">
            <v>0</v>
          </cell>
          <cell r="AW215">
            <v>0</v>
          </cell>
          <cell r="AX215">
            <v>0</v>
          </cell>
        </row>
        <row r="216">
          <cell r="AR216" t="str">
            <v>ACCO Bank000.2</v>
          </cell>
          <cell r="AS216">
            <v>0</v>
          </cell>
          <cell r="AT216">
            <v>0</v>
          </cell>
          <cell r="AU216">
            <v>1</v>
          </cell>
          <cell r="AV216">
            <v>0</v>
          </cell>
          <cell r="AW216">
            <v>0</v>
          </cell>
          <cell r="AX216">
            <v>0</v>
          </cell>
        </row>
        <row r="217">
          <cell r="AR217" t="str">
            <v>TATWEER0.03111523942808150.1998697450761160.199869745076116</v>
          </cell>
          <cell r="AS217">
            <v>3.1008924130261604E-2</v>
          </cell>
          <cell r="AT217">
            <v>0.37393966520627842</v>
          </cell>
          <cell r="AU217">
            <v>0</v>
          </cell>
          <cell r="AV217">
            <v>0.19163318751846967</v>
          </cell>
          <cell r="AW217">
            <v>0.17233166959457327</v>
          </cell>
          <cell r="AX217">
            <v>0.23108655355041696</v>
          </cell>
        </row>
        <row r="218">
          <cell r="AR218" t="str">
            <v>SADARA CHEMICAL COMPANY0.051066667824930.199096095037190.19909609503719</v>
          </cell>
          <cell r="AS218">
            <v>0.14904031934276354</v>
          </cell>
          <cell r="AT218">
            <v>-1.0374487754841061E-8</v>
          </cell>
          <cell r="AU218">
            <v>0.2952785820610323</v>
          </cell>
          <cell r="AV218">
            <v>0</v>
          </cell>
          <cell r="AW218">
            <v>0.38318940018642345</v>
          </cell>
          <cell r="AX218">
            <v>0.17249170878426837</v>
          </cell>
        </row>
        <row r="219">
          <cell r="AR219" t="str">
            <v>NEXEO SOLUTIONS0.046976096299970.196709264897250.19670926489725</v>
          </cell>
          <cell r="AS219">
            <v>0</v>
          </cell>
          <cell r="AT219">
            <v>7.8208075576592061E-3</v>
          </cell>
          <cell r="AU219">
            <v>0</v>
          </cell>
          <cell r="AV219">
            <v>0</v>
          </cell>
          <cell r="AW219">
            <v>0.99217919244234076</v>
          </cell>
          <cell r="AX219">
            <v>0</v>
          </cell>
        </row>
        <row r="220">
          <cell r="AR220" t="str">
            <v>BT0.035849909610250.193975090144240.19397509014424</v>
          </cell>
          <cell r="AS220">
            <v>9.3535911339633682E-2</v>
          </cell>
          <cell r="AT220">
            <v>9.9853854133943196E-2</v>
          </cell>
          <cell r="AU220">
            <v>6.6063238252547313E-2</v>
          </cell>
          <cell r="AV220">
            <v>0.25982703743160501</v>
          </cell>
          <cell r="AW220">
            <v>9.6652225356210916E-2</v>
          </cell>
          <cell r="AX220">
            <v>0.38406773348605983</v>
          </cell>
        </row>
        <row r="221">
          <cell r="AR221" t="str">
            <v>QUEST DIAGNOSTICS INCORPORATED0.039656821988310.192442547130840.19244254713084</v>
          </cell>
          <cell r="AS221">
            <v>0.24505181385708549</v>
          </cell>
          <cell r="AT221">
            <v>0.32846052721228136</v>
          </cell>
          <cell r="AU221">
            <v>0</v>
          </cell>
          <cell r="AV221">
            <v>0</v>
          </cell>
          <cell r="AW221">
            <v>0.23840788582800621</v>
          </cell>
          <cell r="AX221">
            <v>0.18807977310262705</v>
          </cell>
        </row>
        <row r="222">
          <cell r="AR222" t="str">
            <v>PENSKE TRUCK LEASING0.042493862318520.189786648256320.18978664825632</v>
          </cell>
          <cell r="AS222">
            <v>0.53081866215915552</v>
          </cell>
          <cell r="AT222">
            <v>0.46918133784084454</v>
          </cell>
          <cell r="AU222">
            <v>0</v>
          </cell>
          <cell r="AV222">
            <v>0</v>
          </cell>
          <cell r="AW222">
            <v>0</v>
          </cell>
          <cell r="AX222">
            <v>0</v>
          </cell>
        </row>
        <row r="223">
          <cell r="AR223" t="str">
            <v>AHOLD INFORMATION SERVICES0.023319144656360.186139227194930.18613922719493</v>
          </cell>
          <cell r="AS223">
            <v>9.0536107636123062E-2</v>
          </cell>
          <cell r="AT223">
            <v>0.43295094459814187</v>
          </cell>
          <cell r="AU223">
            <v>0</v>
          </cell>
          <cell r="AV223">
            <v>9.4714531201475077E-2</v>
          </cell>
          <cell r="AW223">
            <v>0.18890125632156188</v>
          </cell>
          <cell r="AX223">
            <v>0.19289716024269812</v>
          </cell>
        </row>
        <row r="224">
          <cell r="AR224" t="str">
            <v>CIENA - NORTEL0.045746326326580.186079230629890.18607923062989</v>
          </cell>
          <cell r="AS224">
            <v>0.14890716252676275</v>
          </cell>
          <cell r="AT224">
            <v>0.17394342985772657</v>
          </cell>
          <cell r="AU224">
            <v>3.5042016514886608E-2</v>
          </cell>
          <cell r="AV224">
            <v>0.64210739110062409</v>
          </cell>
          <cell r="AW224">
            <v>0</v>
          </cell>
          <cell r="AX224">
            <v>0</v>
          </cell>
        </row>
        <row r="225">
          <cell r="AR225" t="str">
            <v>THERMO LABSYSTEMS INC0.049193524527980.185646818385920.18564681838592</v>
          </cell>
          <cell r="AS225">
            <v>0.80260240000730676</v>
          </cell>
          <cell r="AT225">
            <v>0</v>
          </cell>
          <cell r="AU225">
            <v>0</v>
          </cell>
          <cell r="AV225">
            <v>0.19739759999269324</v>
          </cell>
          <cell r="AW225">
            <v>0</v>
          </cell>
          <cell r="AX225">
            <v>0</v>
          </cell>
        </row>
        <row r="226">
          <cell r="AR226" t="str">
            <v>RIYADH AIRPORTS COMPANY0.045611020569250.184696506207220.18469650620722</v>
          </cell>
          <cell r="AS226">
            <v>0.39871614800605937</v>
          </cell>
          <cell r="AT226">
            <v>0.41077129765335124</v>
          </cell>
          <cell r="AU226">
            <v>0</v>
          </cell>
          <cell r="AV226">
            <v>0</v>
          </cell>
          <cell r="AW226">
            <v>0</v>
          </cell>
          <cell r="AX226">
            <v>0.19051255434058936</v>
          </cell>
        </row>
        <row r="227">
          <cell r="AR227" t="str">
            <v>COOP0.04916849610.1825853840960.182585384096</v>
          </cell>
          <cell r="AS227">
            <v>1</v>
          </cell>
          <cell r="AT227">
            <v>0</v>
          </cell>
          <cell r="AU227">
            <v>0</v>
          </cell>
          <cell r="AV227">
            <v>0</v>
          </cell>
          <cell r="AW227">
            <v>0</v>
          </cell>
          <cell r="AX227">
            <v>0</v>
          </cell>
        </row>
        <row r="228">
          <cell r="AR228" t="str">
            <v>FIRMENICH SA0.036235117803820.177169308726110.17716930872611</v>
          </cell>
          <cell r="AS228">
            <v>0</v>
          </cell>
          <cell r="AT228">
            <v>4.9358711148737285E-6</v>
          </cell>
          <cell r="AU228">
            <v>0</v>
          </cell>
          <cell r="AV228">
            <v>0</v>
          </cell>
          <cell r="AW228">
            <v>0.9035608736369698</v>
          </cell>
          <cell r="AX228">
            <v>9.6434190491915345E-2</v>
          </cell>
        </row>
        <row r="229">
          <cell r="AR229" t="str">
            <v>SHAW CABLE0.051272519947610.1766299683669030.176629968366903</v>
          </cell>
          <cell r="AS229">
            <v>0.95291115003176552</v>
          </cell>
          <cell r="AT229">
            <v>4.7181435973832522E-2</v>
          </cell>
          <cell r="AU229">
            <v>0</v>
          </cell>
          <cell r="AV229">
            <v>0</v>
          </cell>
          <cell r="AW229">
            <v>-9.2586005598041586E-5</v>
          </cell>
          <cell r="AX229">
            <v>0</v>
          </cell>
        </row>
        <row r="230">
          <cell r="AR230" t="str">
            <v>MCCORMICK0.079019734073320.174643555028080.17464355502808</v>
          </cell>
          <cell r="AS230">
            <v>0.21574959822108383</v>
          </cell>
          <cell r="AT230">
            <v>9.2027444112757952E-3</v>
          </cell>
          <cell r="AU230">
            <v>0.27860783547006185</v>
          </cell>
          <cell r="AV230">
            <v>0.49643982189757857</v>
          </cell>
          <cell r="AW230">
            <v>0</v>
          </cell>
          <cell r="AX230">
            <v>0</v>
          </cell>
        </row>
        <row r="231">
          <cell r="AR231" t="str">
            <v>W H O0.051875267804340.174546416398120.17454641639812</v>
          </cell>
          <cell r="AS231">
            <v>0</v>
          </cell>
          <cell r="AT231">
            <v>0</v>
          </cell>
          <cell r="AU231">
            <v>0</v>
          </cell>
          <cell r="AV231">
            <v>0.53806977324956162</v>
          </cell>
          <cell r="AW231">
            <v>0.18639449933255933</v>
          </cell>
          <cell r="AX231">
            <v>0.27553572741787907</v>
          </cell>
        </row>
        <row r="232">
          <cell r="AR232" t="str">
            <v>AMAALA0.060449218355750.172065378190140.17206537819014</v>
          </cell>
          <cell r="AS232">
            <v>6.2622262800614101E-2</v>
          </cell>
          <cell r="AT232">
            <v>2.4641796302069603E-3</v>
          </cell>
          <cell r="AU232">
            <v>6.8961736902862669E-2</v>
          </cell>
          <cell r="AV232">
            <v>1.5954229621757273E-3</v>
          </cell>
          <cell r="AW232">
            <v>0.66377001073348263</v>
          </cell>
          <cell r="AX232">
            <v>0.20058638697065775</v>
          </cell>
        </row>
        <row r="233">
          <cell r="AR233" t="str">
            <v>PRIMARK0.037090648149240.1697955898268150.169795589826815</v>
          </cell>
          <cell r="AS233">
            <v>1.097281800063671</v>
          </cell>
          <cell r="AT233">
            <v>-7.4714236861743041E-2</v>
          </cell>
          <cell r="AU233">
            <v>0</v>
          </cell>
          <cell r="AV233">
            <v>0</v>
          </cell>
          <cell r="AW233">
            <v>-2.2567563201928067E-2</v>
          </cell>
          <cell r="AX233">
            <v>0</v>
          </cell>
        </row>
        <row r="234">
          <cell r="AR234" t="str">
            <v>COMERICA BANK0.07631577523210790.1693901618900570.169390161890057</v>
          </cell>
          <cell r="AS234">
            <v>0</v>
          </cell>
          <cell r="AT234">
            <v>0.28955580372285988</v>
          </cell>
          <cell r="AU234">
            <v>0</v>
          </cell>
          <cell r="AV234">
            <v>0</v>
          </cell>
          <cell r="AW234">
            <v>4.134084558220158E-2</v>
          </cell>
          <cell r="AX234">
            <v>0.66910335069493854</v>
          </cell>
        </row>
        <row r="235">
          <cell r="AR235" t="str">
            <v>SCHLUMBERGER0.029401553487130.168170013982320.16817001398232</v>
          </cell>
          <cell r="AS235">
            <v>1.0015426326802834</v>
          </cell>
          <cell r="AT235">
            <v>-1.5426326802835363E-3</v>
          </cell>
          <cell r="AU235">
            <v>0</v>
          </cell>
          <cell r="AV235">
            <v>0</v>
          </cell>
          <cell r="AW235">
            <v>0</v>
          </cell>
          <cell r="AX235">
            <v>0</v>
          </cell>
        </row>
        <row r="236">
          <cell r="AR236" t="str">
            <v>HARMAN GROUP0.045448631147690.162783327299510.16278332729951</v>
          </cell>
          <cell r="AS236">
            <v>0</v>
          </cell>
          <cell r="AT236">
            <v>0</v>
          </cell>
          <cell r="AU236">
            <v>0</v>
          </cell>
          <cell r="AV236">
            <v>0</v>
          </cell>
          <cell r="AW236">
            <v>0.51713578861711462</v>
          </cell>
          <cell r="AX236">
            <v>0.48286421138288527</v>
          </cell>
        </row>
        <row r="237">
          <cell r="AR237" t="str">
            <v>APPLE COMPUTERS INC.0.041966225243180.16106340053740.1610634005374</v>
          </cell>
          <cell r="AS237">
            <v>0.35019169473236611</v>
          </cell>
          <cell r="AT237">
            <v>0.64980830526763389</v>
          </cell>
          <cell r="AU237">
            <v>0</v>
          </cell>
          <cell r="AV237">
            <v>0</v>
          </cell>
          <cell r="AW237">
            <v>0</v>
          </cell>
          <cell r="AX237">
            <v>0</v>
          </cell>
        </row>
        <row r="238">
          <cell r="AR238" t="str">
            <v>EMIRATES GROUP0.0542904390660.1601927194281360.160192719428136</v>
          </cell>
          <cell r="AS238">
            <v>0.34569372585938946</v>
          </cell>
          <cell r="AT238">
            <v>-0.36067484605543559</v>
          </cell>
          <cell r="AU238">
            <v>0</v>
          </cell>
          <cell r="AV238">
            <v>0</v>
          </cell>
          <cell r="AW238">
            <v>3.9063082618478448E-2</v>
          </cell>
          <cell r="AX238">
            <v>0.97591803757756768</v>
          </cell>
        </row>
        <row r="239">
          <cell r="AR239" t="str">
            <v>US FOODS INC.0.034954814574370.158458205884970.15845820588497</v>
          </cell>
          <cell r="AS239">
            <v>0</v>
          </cell>
          <cell r="AT239">
            <v>1</v>
          </cell>
          <cell r="AU239">
            <v>0</v>
          </cell>
          <cell r="AV239">
            <v>0</v>
          </cell>
          <cell r="AW239">
            <v>0</v>
          </cell>
          <cell r="AX239">
            <v>0</v>
          </cell>
        </row>
        <row r="240">
          <cell r="AR240" t="str">
            <v>CBRE0.025564753061730.155698140055730.15569814005573</v>
          </cell>
          <cell r="AS240">
            <v>0.66733630125966403</v>
          </cell>
          <cell r="AT240">
            <v>0.33266369874033597</v>
          </cell>
          <cell r="AU240">
            <v>0</v>
          </cell>
          <cell r="AV240">
            <v>0</v>
          </cell>
          <cell r="AW240">
            <v>0</v>
          </cell>
          <cell r="AX240">
            <v>0</v>
          </cell>
        </row>
        <row r="241">
          <cell r="AR241" t="str">
            <v>SCHNEIDER0.076932890384450.15386578076890.1538657807689</v>
          </cell>
          <cell r="AS241">
            <v>0.29748806539990247</v>
          </cell>
          <cell r="AT241">
            <v>0.30866445314504404</v>
          </cell>
          <cell r="AU241">
            <v>0</v>
          </cell>
          <cell r="AV241">
            <v>1.960670774610291E-2</v>
          </cell>
          <cell r="AW241">
            <v>0.29485706180802645</v>
          </cell>
          <cell r="AX241">
            <v>7.9383711900924053E-2</v>
          </cell>
        </row>
        <row r="242">
          <cell r="AR242" t="str">
            <v>NV ENERGY0.028043425188690.152311448221460.15231144822146</v>
          </cell>
          <cell r="AS242">
            <v>0</v>
          </cell>
          <cell r="AT242">
            <v>0</v>
          </cell>
          <cell r="AU242">
            <v>0</v>
          </cell>
          <cell r="AV242">
            <v>0.98102447447851926</v>
          </cell>
          <cell r="AW242">
            <v>1.8975525521480695E-2</v>
          </cell>
          <cell r="AX242">
            <v>0</v>
          </cell>
        </row>
        <row r="243">
          <cell r="AR243" t="str">
            <v>ELECTROLUX0.043109727896060.147823480525440.14782348052544</v>
          </cell>
          <cell r="AS243">
            <v>0.80171021160983669</v>
          </cell>
          <cell r="AT243">
            <v>0.1434312817802301</v>
          </cell>
          <cell r="AU243">
            <v>3.7036759841524401E-2</v>
          </cell>
          <cell r="AV243">
            <v>0</v>
          </cell>
          <cell r="AW243">
            <v>0</v>
          </cell>
          <cell r="AX243">
            <v>1.782174676840876E-2</v>
          </cell>
        </row>
        <row r="244">
          <cell r="AR244" t="str">
            <v>MAXIS COMMUNICATIONS BHD0.037378196839960.1464023818694840.146402381869484</v>
          </cell>
          <cell r="AS244">
            <v>0.41364273626447429</v>
          </cell>
          <cell r="AT244">
            <v>3.4312077602143697E-3</v>
          </cell>
          <cell r="AU244">
            <v>0</v>
          </cell>
          <cell r="AV244">
            <v>0.41184770744619809</v>
          </cell>
          <cell r="AW244">
            <v>0.17107834852911336</v>
          </cell>
          <cell r="AX244">
            <v>0</v>
          </cell>
        </row>
        <row r="245">
          <cell r="AR245" t="str">
            <v>ROCHE DIAGNOSTICS0.072299310350.14459862070.1445986207</v>
          </cell>
          <cell r="AS245">
            <v>0.32145533048000419</v>
          </cell>
          <cell r="AT245">
            <v>0.55121692508953923</v>
          </cell>
          <cell r="AU245">
            <v>0</v>
          </cell>
          <cell r="AV245">
            <v>1.6157339455462553E-2</v>
          </cell>
          <cell r="AW245">
            <v>0.10885715296753543</v>
          </cell>
          <cell r="AX245">
            <v>2.3132520074585195E-3</v>
          </cell>
        </row>
        <row r="246">
          <cell r="AR246" t="str">
            <v>AT&amp;T0.035603642950740.143574490893190.14357449089319</v>
          </cell>
          <cell r="AS246">
            <v>0</v>
          </cell>
          <cell r="AT246">
            <v>0.33162715062044751</v>
          </cell>
          <cell r="AU246">
            <v>0</v>
          </cell>
          <cell r="AV246">
            <v>0</v>
          </cell>
          <cell r="AW246">
            <v>0.66837284937955244</v>
          </cell>
          <cell r="AX246">
            <v>0</v>
          </cell>
        </row>
        <row r="247">
          <cell r="AR247" t="str">
            <v>THE HARTFORD0.03665801787290.138277545692540.13827754569254</v>
          </cell>
          <cell r="AS247">
            <v>0.42397268557690954</v>
          </cell>
          <cell r="AT247">
            <v>0.17799305852488695</v>
          </cell>
          <cell r="AU247">
            <v>0</v>
          </cell>
          <cell r="AV247">
            <v>0</v>
          </cell>
          <cell r="AW247">
            <v>0</v>
          </cell>
          <cell r="AX247">
            <v>0.39803425589820357</v>
          </cell>
        </row>
        <row r="248">
          <cell r="AR248" t="str">
            <v>SONY0.021980420350390.138059750870890.13805975087089</v>
          </cell>
          <cell r="AS248">
            <v>0</v>
          </cell>
          <cell r="AT248">
            <v>0.14143205643681028</v>
          </cell>
          <cell r="AU248">
            <v>0</v>
          </cell>
          <cell r="AV248">
            <v>0</v>
          </cell>
          <cell r="AW248">
            <v>0.74247993743194574</v>
          </cell>
          <cell r="AX248">
            <v>0.11608800613124393</v>
          </cell>
        </row>
        <row r="249">
          <cell r="AR249" t="str">
            <v>ASCENSIA DIABETES CARE US INC.0.031051221785220.136902649391140.13690264939114</v>
          </cell>
          <cell r="AS249">
            <v>-1.5671800432949489E-7</v>
          </cell>
          <cell r="AT249">
            <v>0.65431166202490743</v>
          </cell>
          <cell r="AU249">
            <v>0</v>
          </cell>
          <cell r="AV249">
            <v>0.34584612651626451</v>
          </cell>
          <cell r="AW249">
            <v>-1.5763182316759909E-4</v>
          </cell>
          <cell r="AX249">
            <v>0</v>
          </cell>
        </row>
        <row r="250">
          <cell r="AR250" t="str">
            <v>P.F. CHANGâ€™S CHINA BISTRO0.06306477172938880.1365078139594470.136507813959447</v>
          </cell>
          <cell r="AS250">
            <v>0.35214561019371826</v>
          </cell>
          <cell r="AT250">
            <v>0.34131622760226149</v>
          </cell>
          <cell r="AU250">
            <v>0</v>
          </cell>
          <cell r="AV250">
            <v>0.34887022030451498</v>
          </cell>
          <cell r="AW250">
            <v>-4.2332058100494681E-2</v>
          </cell>
          <cell r="AX250">
            <v>0</v>
          </cell>
        </row>
        <row r="251">
          <cell r="AR251" t="str">
            <v>DC WATER &amp; SEWER AUTHORITY0.020622682403080.133625812194320.13362581219432</v>
          </cell>
          <cell r="AS251">
            <v>0.61325195331155691</v>
          </cell>
          <cell r="AT251">
            <v>0.12537005800434789</v>
          </cell>
          <cell r="AU251">
            <v>0</v>
          </cell>
          <cell r="AV251">
            <v>0.26137798868409517</v>
          </cell>
          <cell r="AW251">
            <v>0</v>
          </cell>
          <cell r="AX251">
            <v>0</v>
          </cell>
        </row>
        <row r="252">
          <cell r="AR252" t="str">
            <v>RAK BANK0.033912282471660.133267156546530.13326715654653</v>
          </cell>
          <cell r="AS252">
            <v>0</v>
          </cell>
          <cell r="AT252">
            <v>0.69140879031030233</v>
          </cell>
          <cell r="AU252">
            <v>0</v>
          </cell>
          <cell r="AV252">
            <v>0</v>
          </cell>
          <cell r="AW252">
            <v>0.30859120968969767</v>
          </cell>
          <cell r="AX252">
            <v>0</v>
          </cell>
        </row>
        <row r="253">
          <cell r="AR253" t="str">
            <v>G1 THERAPEUTICS, INC.0.058438357187340.128757200350380.12875720035038</v>
          </cell>
          <cell r="AS253">
            <v>1</v>
          </cell>
          <cell r="AT253">
            <v>0</v>
          </cell>
          <cell r="AU253">
            <v>0</v>
          </cell>
          <cell r="AV253">
            <v>0</v>
          </cell>
          <cell r="AW253">
            <v>0</v>
          </cell>
          <cell r="AX253">
            <v>0</v>
          </cell>
        </row>
        <row r="254">
          <cell r="AR254" t="str">
            <v>PNC BANK, NATIONAL ASSOCIATION00.1251734493676840.125173449367684</v>
          </cell>
          <cell r="AS254">
            <v>7.7839703223321371E-2</v>
          </cell>
          <cell r="AT254">
            <v>0.28624936215890773</v>
          </cell>
          <cell r="AU254">
            <v>0</v>
          </cell>
          <cell r="AV254">
            <v>0.39033167941358815</v>
          </cell>
          <cell r="AW254">
            <v>0.15444419025801309</v>
          </cell>
          <cell r="AX254">
            <v>9.1135064946169658E-2</v>
          </cell>
        </row>
        <row r="255">
          <cell r="AR255" t="str">
            <v>AL HADA AND TAIF ARMED FORCES HOSPI0.041504263368150.1248082918716430.124808291871643</v>
          </cell>
          <cell r="AS255">
            <v>0.77785733566383131</v>
          </cell>
          <cell r="AT255">
            <v>-0.6015499732502565</v>
          </cell>
          <cell r="AU255">
            <v>0</v>
          </cell>
          <cell r="AV255">
            <v>0.4324946809494335</v>
          </cell>
          <cell r="AW255">
            <v>0.13966786607661735</v>
          </cell>
          <cell r="AX255">
            <v>0.25153009056037445</v>
          </cell>
        </row>
        <row r="256">
          <cell r="AR256" t="str">
            <v>AUSTRALIANSUPER0.039793580588850.123452709827320.12345270982732</v>
          </cell>
          <cell r="AS256">
            <v>2.7497479007291655E-2</v>
          </cell>
          <cell r="AT256">
            <v>0.97250252099270829</v>
          </cell>
          <cell r="AU256">
            <v>0</v>
          </cell>
          <cell r="AV256">
            <v>0</v>
          </cell>
          <cell r="AW256">
            <v>0</v>
          </cell>
          <cell r="AX256">
            <v>0</v>
          </cell>
        </row>
        <row r="257">
          <cell r="AR257" t="str">
            <v>KING ABDULLAH PETROLEUM STUDIES &amp; R0.030649189929640.122002475768810.12200247576881</v>
          </cell>
          <cell r="AS257">
            <v>0</v>
          </cell>
          <cell r="AT257">
            <v>0.93083492827251912</v>
          </cell>
          <cell r="AU257">
            <v>0</v>
          </cell>
          <cell r="AV257">
            <v>0</v>
          </cell>
          <cell r="AW257">
            <v>0</v>
          </cell>
          <cell r="AX257">
            <v>6.9165071727480945E-2</v>
          </cell>
        </row>
        <row r="258">
          <cell r="AR258" t="str">
            <v>QATAR POSTAL SERVICES COMPANY0.032868804204490.119165653156820.12</v>
          </cell>
          <cell r="AS258">
            <v>0.98383693452250609</v>
          </cell>
          <cell r="AT258">
            <v>1.163975971479878E-2</v>
          </cell>
          <cell r="AU258">
            <v>0</v>
          </cell>
          <cell r="AV258">
            <v>0</v>
          </cell>
          <cell r="AW258">
            <v>4.5233057626952091E-3</v>
          </cell>
          <cell r="AX258">
            <v>0</v>
          </cell>
        </row>
        <row r="259">
          <cell r="AR259" t="str">
            <v>SPENCER STUART0.05283119240.11804460460.1180446046</v>
          </cell>
          <cell r="AS259">
            <v>0</v>
          </cell>
          <cell r="AT259">
            <v>0.79064935177248175</v>
          </cell>
          <cell r="AU259">
            <v>0</v>
          </cell>
          <cell r="AV259">
            <v>0</v>
          </cell>
          <cell r="AW259">
            <v>9.2653540584997168E-2</v>
          </cell>
          <cell r="AX259">
            <v>0.11669710764252118</v>
          </cell>
        </row>
        <row r="260">
          <cell r="AR260" t="str">
            <v>LABORATORY CORPORATION OF AMERICA0.033506935897030.117243389073460.11724338907346</v>
          </cell>
          <cell r="AS260">
            <v>0.99130638272763183</v>
          </cell>
          <cell r="AT260">
            <v>9.7903700380138226E-3</v>
          </cell>
          <cell r="AU260">
            <v>0</v>
          </cell>
          <cell r="AV260">
            <v>0</v>
          </cell>
          <cell r="AW260">
            <v>-1.0967527656457674E-3</v>
          </cell>
          <cell r="AX260">
            <v>0</v>
          </cell>
        </row>
        <row r="261">
          <cell r="AR261" t="str">
            <v>MINISTRY OF FINANCE0.034446895647210.116013515622060.11601351562206</v>
          </cell>
          <cell r="AS261">
            <v>0</v>
          </cell>
          <cell r="AT261">
            <v>0</v>
          </cell>
          <cell r="AU261">
            <v>0</v>
          </cell>
          <cell r="AV261">
            <v>1</v>
          </cell>
          <cell r="AW261">
            <v>0</v>
          </cell>
          <cell r="AX261">
            <v>0</v>
          </cell>
        </row>
        <row r="262">
          <cell r="AR262" t="str">
            <v>SULZER AG0.026613085211680.1147138053315560.114713805331556</v>
          </cell>
          <cell r="AS262">
            <v>0.36910567509987768</v>
          </cell>
          <cell r="AT262">
            <v>0.36702569442018379</v>
          </cell>
          <cell r="AU262">
            <v>0</v>
          </cell>
          <cell r="AV262">
            <v>0.26386863047993847</v>
          </cell>
          <cell r="AW262">
            <v>0</v>
          </cell>
          <cell r="AX262">
            <v>0</v>
          </cell>
        </row>
        <row r="263">
          <cell r="AR263" t="str">
            <v>AL ETIHAD CREDIT BUREAU0.03000037498870.114587338741960.11458733874196</v>
          </cell>
          <cell r="AS263">
            <v>0.2765112303706691</v>
          </cell>
          <cell r="AT263">
            <v>0.51204161385165958</v>
          </cell>
          <cell r="AU263">
            <v>0</v>
          </cell>
          <cell r="AV263">
            <v>0.21144715577767123</v>
          </cell>
          <cell r="AW263">
            <v>0</v>
          </cell>
          <cell r="AX263">
            <v>0</v>
          </cell>
        </row>
        <row r="264">
          <cell r="AR264" t="str">
            <v>AVANGRID MANAGEMENT COMPANY0.021549651624330.114407522070980.11440752207098</v>
          </cell>
          <cell r="AS264">
            <v>0.11904387435530914</v>
          </cell>
          <cell r="AT264">
            <v>0</v>
          </cell>
          <cell r="AU264">
            <v>0</v>
          </cell>
          <cell r="AV264">
            <v>0.66742997225668266</v>
          </cell>
          <cell r="AW264">
            <v>0.21352615338800809</v>
          </cell>
          <cell r="AX264">
            <v>0</v>
          </cell>
        </row>
        <row r="265">
          <cell r="AR265" t="str">
            <v>FRIESLANDCAMPINA NEDERLAND0.02321524088740.11331457110390.1133145711039</v>
          </cell>
          <cell r="AS265">
            <v>0</v>
          </cell>
          <cell r="AT265">
            <v>0</v>
          </cell>
          <cell r="AU265">
            <v>0</v>
          </cell>
          <cell r="AV265">
            <v>0</v>
          </cell>
          <cell r="AW265">
            <v>0.71697584384718016</v>
          </cell>
          <cell r="AX265">
            <v>0.28302415615281978</v>
          </cell>
        </row>
        <row r="266">
          <cell r="AR266" t="str">
            <v>TELENOR GLOBAL0.026807404944210.112689751898010.11268975189801</v>
          </cell>
          <cell r="AS266">
            <v>0.79352532352258565</v>
          </cell>
          <cell r="AT266">
            <v>-4.5383796071325462E-4</v>
          </cell>
          <cell r="AU266">
            <v>0</v>
          </cell>
          <cell r="AV266">
            <v>0.18386096246018263</v>
          </cell>
          <cell r="AW266">
            <v>2.6750010470688629E-3</v>
          </cell>
          <cell r="AX266">
            <v>2.0392550930876156E-2</v>
          </cell>
        </row>
        <row r="267">
          <cell r="AR267" t="str">
            <v>STARWAYS INFORMATION TECHNOLOGY0.01598629480.111904063590.11190406359</v>
          </cell>
          <cell r="AS267">
            <v>0</v>
          </cell>
          <cell r="AT267">
            <v>0</v>
          </cell>
          <cell r="AU267">
            <v>0</v>
          </cell>
          <cell r="AV267">
            <v>0</v>
          </cell>
          <cell r="AW267">
            <v>0</v>
          </cell>
          <cell r="AX267">
            <v>1</v>
          </cell>
        </row>
        <row r="268">
          <cell r="AR268" t="str">
            <v>ZURICH AMERICAN INSURANCE0.038116709397620.111441230506230.11144123050623</v>
          </cell>
          <cell r="AS268">
            <v>0.42567917506357361</v>
          </cell>
          <cell r="AT268">
            <v>0.39452941672244374</v>
          </cell>
          <cell r="AU268">
            <v>0</v>
          </cell>
          <cell r="AV268">
            <v>4.8152765888690753E-2</v>
          </cell>
          <cell r="AW268">
            <v>0.11222924765596215</v>
          </cell>
          <cell r="AX268">
            <v>1.9409394669329748E-2</v>
          </cell>
        </row>
        <row r="269">
          <cell r="AR269" t="str">
            <v>PRICEWATERHOUSE COOPERS PVT LT00.111393451490.11139345149</v>
          </cell>
          <cell r="AS269">
            <v>0</v>
          </cell>
          <cell r="AT269">
            <v>0.56362483460552992</v>
          </cell>
          <cell r="AU269">
            <v>0</v>
          </cell>
          <cell r="AV269">
            <v>0</v>
          </cell>
          <cell r="AW269">
            <v>0</v>
          </cell>
          <cell r="AX269">
            <v>0.43637516539447013</v>
          </cell>
        </row>
        <row r="270">
          <cell r="AR270" t="str">
            <v>SCOTTISHPOWER ENERGY MANAGEMENT LIM0.026682147302610.110409871917720.11040987191772</v>
          </cell>
          <cell r="AS270">
            <v>1</v>
          </cell>
          <cell r="AT270">
            <v>0</v>
          </cell>
          <cell r="AU270">
            <v>0</v>
          </cell>
          <cell r="AV270">
            <v>0</v>
          </cell>
          <cell r="AW270">
            <v>0</v>
          </cell>
          <cell r="AX270">
            <v>0</v>
          </cell>
        </row>
        <row r="271">
          <cell r="AR271" t="str">
            <v>TRANSFIELD SERVICES COMPANY0.03502368486670.109606234366390.10960623436639</v>
          </cell>
          <cell r="AS271">
            <v>0</v>
          </cell>
          <cell r="AT271">
            <v>0</v>
          </cell>
          <cell r="AU271">
            <v>0</v>
          </cell>
          <cell r="AV271">
            <v>0</v>
          </cell>
          <cell r="AW271">
            <v>1</v>
          </cell>
          <cell r="AX271">
            <v>0</v>
          </cell>
        </row>
        <row r="272">
          <cell r="AR272" t="str">
            <v>TELKOMSEL0.012965258938680.1091849015232630.109184901523263</v>
          </cell>
          <cell r="AS272">
            <v>0.86389379445374503</v>
          </cell>
          <cell r="AT272">
            <v>0.5663860527466269</v>
          </cell>
          <cell r="AU272">
            <v>0</v>
          </cell>
          <cell r="AV272">
            <v>2.6450481499671343</v>
          </cell>
          <cell r="AW272">
            <v>-3.075327997167506</v>
          </cell>
          <cell r="AX272">
            <v>0</v>
          </cell>
        </row>
        <row r="273">
          <cell r="AR273" t="str">
            <v>SUNCORP0.035938020778330.10830128686340.1083012868634</v>
          </cell>
          <cell r="AS273">
            <v>0</v>
          </cell>
          <cell r="AT273">
            <v>0</v>
          </cell>
          <cell r="AU273">
            <v>0</v>
          </cell>
          <cell r="AV273">
            <v>1</v>
          </cell>
          <cell r="AW273">
            <v>0</v>
          </cell>
          <cell r="AX273">
            <v>0</v>
          </cell>
        </row>
        <row r="274">
          <cell r="AR274" t="str">
            <v>ENEL GENERACION SA0.04061126850.10676342241050.1067634224105</v>
          </cell>
          <cell r="AS274">
            <v>0.99547204364776476</v>
          </cell>
          <cell r="AT274">
            <v>4.5279563522352623E-3</v>
          </cell>
          <cell r="AU274">
            <v>0</v>
          </cell>
          <cell r="AV274">
            <v>0</v>
          </cell>
          <cell r="AW274">
            <v>0</v>
          </cell>
          <cell r="AX274">
            <v>0</v>
          </cell>
        </row>
        <row r="275">
          <cell r="AR275" t="str">
            <v>P.F. CHANG?S CHINA BISTRO0.00521225621290.105504675696090.10550467569609</v>
          </cell>
          <cell r="AS275">
            <v>0.39179830570904195</v>
          </cell>
          <cell r="AT275">
            <v>0.27882542300208413</v>
          </cell>
          <cell r="AU275">
            <v>0</v>
          </cell>
          <cell r="AV275">
            <v>0.26428318104553294</v>
          </cell>
          <cell r="AW275">
            <v>6.5093090243340868E-2</v>
          </cell>
          <cell r="AX275">
            <v>0</v>
          </cell>
        </row>
        <row r="276">
          <cell r="AR276" t="str">
            <v>WaterNSW0.05184937931537140.1053011653076530.105301165307653</v>
          </cell>
          <cell r="AS276">
            <v>0</v>
          </cell>
          <cell r="AT276">
            <v>0.98478263111116726</v>
          </cell>
          <cell r="AU276">
            <v>0</v>
          </cell>
          <cell r="AV276">
            <v>0</v>
          </cell>
          <cell r="AW276">
            <v>1.5217368888832704E-2</v>
          </cell>
          <cell r="AX276">
            <v>0</v>
          </cell>
        </row>
        <row r="277">
          <cell r="AR277" t="str">
            <v>INTEL0.028556770491430.105257861804850.10525786180485</v>
          </cell>
          <cell r="AS277">
            <v>1.2367936640339538E-3</v>
          </cell>
          <cell r="AT277">
            <v>0.51413442874341619</v>
          </cell>
          <cell r="AU277">
            <v>0</v>
          </cell>
          <cell r="AV277">
            <v>0.25442077339515234</v>
          </cell>
          <cell r="AW277">
            <v>0.23020800419739754</v>
          </cell>
          <cell r="AX277">
            <v>0</v>
          </cell>
        </row>
        <row r="278">
          <cell r="AR278" t="str">
            <v>PETROGAS NEO UK LIMITED0.035225400555120.105188436312260.10518843631226</v>
          </cell>
          <cell r="AS278">
            <v>1</v>
          </cell>
          <cell r="AT278">
            <v>0</v>
          </cell>
          <cell r="AU278">
            <v>0</v>
          </cell>
          <cell r="AV278">
            <v>0</v>
          </cell>
          <cell r="AW278">
            <v>0</v>
          </cell>
          <cell r="AX278">
            <v>0</v>
          </cell>
        </row>
        <row r="279">
          <cell r="AR279" t="str">
            <v>COMMONWEALTH SUPERANNUATION CORPORA0.035562823654070.104887212592010.10488721259201</v>
          </cell>
          <cell r="AS279">
            <v>0</v>
          </cell>
          <cell r="AT279">
            <v>0</v>
          </cell>
          <cell r="AU279">
            <v>0</v>
          </cell>
          <cell r="AV279">
            <v>0</v>
          </cell>
          <cell r="AW279">
            <v>1</v>
          </cell>
          <cell r="AX279">
            <v>0</v>
          </cell>
        </row>
        <row r="280">
          <cell r="AR280" t="str">
            <v>TURNER BROADCASTING0.030192463436750.10367786729490.1036778672949</v>
          </cell>
          <cell r="AS280">
            <v>1</v>
          </cell>
          <cell r="AT280">
            <v>0</v>
          </cell>
          <cell r="AU280">
            <v>0</v>
          </cell>
          <cell r="AV280">
            <v>0</v>
          </cell>
          <cell r="AW280">
            <v>0</v>
          </cell>
          <cell r="AX280">
            <v>0</v>
          </cell>
        </row>
        <row r="281">
          <cell r="AR281" t="str">
            <v>UNHCR0.026080511700590.10349742766230.1034974276623</v>
          </cell>
          <cell r="AS281">
            <v>0</v>
          </cell>
          <cell r="AT281">
            <v>0.47132975436556795</v>
          </cell>
          <cell r="AU281">
            <v>0</v>
          </cell>
          <cell r="AV281">
            <v>0</v>
          </cell>
          <cell r="AW281">
            <v>1.0563717986956814E-3</v>
          </cell>
          <cell r="AX281">
            <v>0.52761387383573632</v>
          </cell>
        </row>
        <row r="282">
          <cell r="AR282" t="str">
            <v>HONEYWELL00.103044390490550.10304439049055</v>
          </cell>
          <cell r="AS282">
            <v>0</v>
          </cell>
          <cell r="AT282">
            <v>-6.4266548460076654E-3</v>
          </cell>
          <cell r="AU282">
            <v>0</v>
          </cell>
          <cell r="AV282">
            <v>0</v>
          </cell>
          <cell r="AW282">
            <v>0.83574761645155071</v>
          </cell>
          <cell r="AX282">
            <v>0.17067903839445697</v>
          </cell>
        </row>
        <row r="283">
          <cell r="AR283" t="str">
            <v>LANDMARK GRAPHICS CORPORATION0.051385849455110.102771698910220.10277169891022</v>
          </cell>
          <cell r="AS283">
            <v>0</v>
          </cell>
          <cell r="AT283">
            <v>0.6542242438478022</v>
          </cell>
          <cell r="AU283">
            <v>0</v>
          </cell>
          <cell r="AV283">
            <v>0.11866472969904185</v>
          </cell>
          <cell r="AW283">
            <v>0.17098554825224335</v>
          </cell>
          <cell r="AX283">
            <v>5.6125478200912772E-2</v>
          </cell>
        </row>
        <row r="284">
          <cell r="AR284" t="str">
            <v>GAS SOUTH0.02283642414990.102457198440170.10245719844017</v>
          </cell>
          <cell r="AS284">
            <v>1</v>
          </cell>
          <cell r="AT284">
            <v>0</v>
          </cell>
          <cell r="AU284">
            <v>0</v>
          </cell>
          <cell r="AV284">
            <v>0</v>
          </cell>
          <cell r="AW284">
            <v>0</v>
          </cell>
          <cell r="AX284">
            <v>0</v>
          </cell>
        </row>
        <row r="285">
          <cell r="AR285" t="str">
            <v>AÉROPORTS DE MONTRÉAL00.102435198202160.10243519820216</v>
          </cell>
          <cell r="AS285">
            <v>0.53820862343484466</v>
          </cell>
          <cell r="AT285">
            <v>0.11629983889657559</v>
          </cell>
          <cell r="AU285">
            <v>0</v>
          </cell>
          <cell r="AV285">
            <v>0.27627776580729291</v>
          </cell>
          <cell r="AW285">
            <v>4.0496977121507884E-2</v>
          </cell>
          <cell r="AX285">
            <v>2.8716794739778922E-2</v>
          </cell>
        </row>
        <row r="286">
          <cell r="AR286" t="str">
            <v>CITY NATIONAL BANK-0.008439420038915240.101902574423070.10190257442307</v>
          </cell>
          <cell r="AS286">
            <v>7.3973889647320462E-2</v>
          </cell>
          <cell r="AT286">
            <v>1.2911601869932057</v>
          </cell>
          <cell r="AU286">
            <v>0</v>
          </cell>
          <cell r="AV286">
            <v>0</v>
          </cell>
          <cell r="AW286">
            <v>-0.36513407664052616</v>
          </cell>
          <cell r="AX286">
            <v>0</v>
          </cell>
        </row>
        <row r="287">
          <cell r="AR287" t="str">
            <v>Hunting-APMEA-0.1-0.10.1</v>
          </cell>
          <cell r="AS287"/>
          <cell r="AT287">
            <v>1</v>
          </cell>
          <cell r="AU287"/>
          <cell r="AV287"/>
          <cell r="AW287"/>
          <cell r="AX287"/>
        </row>
        <row r="288">
          <cell r="AR288" t="str">
            <v>AMCAP MORTGAGE, LTD0.040.10.1</v>
          </cell>
          <cell r="AS288">
            <v>0</v>
          </cell>
          <cell r="AT288">
            <v>0</v>
          </cell>
          <cell r="AU288">
            <v>0</v>
          </cell>
          <cell r="AV288">
            <v>0</v>
          </cell>
          <cell r="AW288">
            <v>1</v>
          </cell>
          <cell r="AX288">
            <v>0</v>
          </cell>
        </row>
        <row r="289">
          <cell r="AR289" t="str">
            <v>ARROW ELECTRONICS0.046140903208630.099001663192950.09900166319295</v>
          </cell>
          <cell r="AS289">
            <v>0</v>
          </cell>
          <cell r="AT289">
            <v>0.61867377631734222</v>
          </cell>
          <cell r="AU289">
            <v>0</v>
          </cell>
          <cell r="AV289">
            <v>0.38132622368265778</v>
          </cell>
          <cell r="AW289">
            <v>0</v>
          </cell>
          <cell r="AX289">
            <v>0</v>
          </cell>
        </row>
        <row r="290">
          <cell r="AR290" t="str">
            <v>ENBRIDGE EMPLOYEE SERVICES CANADA I0.019629901729570.098049546434950.09804954643495</v>
          </cell>
          <cell r="AS290">
            <v>0.21548882862755053</v>
          </cell>
          <cell r="AT290">
            <v>0.17790977306960856</v>
          </cell>
          <cell r="AU290">
            <v>0</v>
          </cell>
          <cell r="AV290">
            <v>0.4556645180539512</v>
          </cell>
          <cell r="AW290">
            <v>4.1612171353254263E-2</v>
          </cell>
          <cell r="AX290">
            <v>0.10932470889563546</v>
          </cell>
        </row>
        <row r="291">
          <cell r="AR291" t="str">
            <v>CANADA BREAD COMPANY LTD.0.048859740193320.097719480386640.09771948038664</v>
          </cell>
          <cell r="AS291">
            <v>5.9703495895764493E-2</v>
          </cell>
          <cell r="AT291">
            <v>0</v>
          </cell>
          <cell r="AU291">
            <v>0</v>
          </cell>
          <cell r="AV291">
            <v>0</v>
          </cell>
          <cell r="AW291">
            <v>0</v>
          </cell>
          <cell r="AX291">
            <v>0.9402965041042356</v>
          </cell>
        </row>
        <row r="292">
          <cell r="AR292" t="str">
            <v>SOUTH EAST WATER CORPORATION0.027858787110070.095432706058530.09543270605853</v>
          </cell>
          <cell r="AS292">
            <v>1.0053377024558812</v>
          </cell>
          <cell r="AT292">
            <v>-5.3377024558811546E-3</v>
          </cell>
          <cell r="AU292">
            <v>0</v>
          </cell>
          <cell r="AV292">
            <v>0</v>
          </cell>
          <cell r="AW292">
            <v>0</v>
          </cell>
          <cell r="AX292">
            <v>0</v>
          </cell>
        </row>
        <row r="293">
          <cell r="AR293" t="str">
            <v>UTC0.020403058557910.095213464498190.09521346449819</v>
          </cell>
          <cell r="AS293">
            <v>0.32116389234187959</v>
          </cell>
          <cell r="AT293">
            <v>1.3602332430960715E-3</v>
          </cell>
          <cell r="AU293">
            <v>0.67747587441502422</v>
          </cell>
          <cell r="AV293">
            <v>0</v>
          </cell>
          <cell r="AW293">
            <v>0</v>
          </cell>
          <cell r="AX293">
            <v>0</v>
          </cell>
        </row>
        <row r="294">
          <cell r="AR294" t="str">
            <v>IPIPELINE, INC.0.026113929202210.092188512768860.09218851276886</v>
          </cell>
          <cell r="AS294">
            <v>1.5315588314674788E-2</v>
          </cell>
          <cell r="AT294">
            <v>0</v>
          </cell>
          <cell r="AU294">
            <v>0</v>
          </cell>
          <cell r="AV294">
            <v>0.98468441168532517</v>
          </cell>
          <cell r="AW294">
            <v>0</v>
          </cell>
          <cell r="AX294">
            <v>0</v>
          </cell>
        </row>
        <row r="295">
          <cell r="AR295" t="str">
            <v>UNITED SERVICES AUTOMOBILE ASSOCIAT0.032580222559290.088911550946080.08891155094608</v>
          </cell>
          <cell r="AS295">
            <v>0</v>
          </cell>
          <cell r="AT295">
            <v>1</v>
          </cell>
          <cell r="AU295">
            <v>0</v>
          </cell>
          <cell r="AV295">
            <v>0</v>
          </cell>
          <cell r="AW295">
            <v>0</v>
          </cell>
          <cell r="AX295">
            <v>0</v>
          </cell>
        </row>
        <row r="296">
          <cell r="AR296" t="str">
            <v>ITV PLC0.020921229311120.088674381417770.08867438141777</v>
          </cell>
          <cell r="AS296">
            <v>0</v>
          </cell>
          <cell r="AT296">
            <v>0</v>
          </cell>
          <cell r="AU296">
            <v>0</v>
          </cell>
          <cell r="AV296">
            <v>1</v>
          </cell>
          <cell r="AW296">
            <v>0</v>
          </cell>
          <cell r="AX296">
            <v>0</v>
          </cell>
        </row>
        <row r="297">
          <cell r="AR297" t="str">
            <v>STANDARD BANK0.019648576533440.088543293746320.08854329374632</v>
          </cell>
          <cell r="AS297">
            <v>0.94175951776230005</v>
          </cell>
          <cell r="AT297">
            <v>0</v>
          </cell>
          <cell r="AU297">
            <v>0</v>
          </cell>
          <cell r="AV297">
            <v>0</v>
          </cell>
          <cell r="AW297">
            <v>5.8240482237699953E-2</v>
          </cell>
          <cell r="AX297">
            <v>0</v>
          </cell>
        </row>
        <row r="298">
          <cell r="AR298" t="str">
            <v>COCA COLA0.028001650225840.087474426941710.08747442694171</v>
          </cell>
          <cell r="AS298">
            <v>0.6160314708424266</v>
          </cell>
          <cell r="AT298">
            <v>0.3316481514350676</v>
          </cell>
          <cell r="AU298">
            <v>0</v>
          </cell>
          <cell r="AV298">
            <v>0</v>
          </cell>
          <cell r="AW298">
            <v>5.2320377722505737E-2</v>
          </cell>
          <cell r="AX298">
            <v>0</v>
          </cell>
        </row>
        <row r="299">
          <cell r="AR299" t="str">
            <v>DUN &amp; BRADSTREET0.035775019132810.086528696808590.08652869680859</v>
          </cell>
          <cell r="AS299">
            <v>0.83582445316107279</v>
          </cell>
          <cell r="AT299">
            <v>4.7574484203272253E-2</v>
          </cell>
          <cell r="AU299">
            <v>0</v>
          </cell>
          <cell r="AV299">
            <v>0</v>
          </cell>
          <cell r="AW299">
            <v>0</v>
          </cell>
          <cell r="AX299">
            <v>0.11660106263565495</v>
          </cell>
        </row>
        <row r="300">
          <cell r="AR300" t="str">
            <v>PRICEWATERHOUSE COOPERS PVT LT00.08624413410.0862441341</v>
          </cell>
          <cell r="AS300">
            <v>0</v>
          </cell>
          <cell r="AT300">
            <v>0.56362483460552992</v>
          </cell>
          <cell r="AU300">
            <v>0</v>
          </cell>
          <cell r="AV300">
            <v>0</v>
          </cell>
          <cell r="AW300">
            <v>0</v>
          </cell>
          <cell r="AX300">
            <v>0.43637516539447013</v>
          </cell>
        </row>
        <row r="301">
          <cell r="AR301" t="str">
            <v>T-MOBILE0.020572028537120.08607249670477070.0860724967047707</v>
          </cell>
          <cell r="AS301">
            <v>0.89265307343944433</v>
          </cell>
          <cell r="AT301">
            <v>8.8240164206006735E-2</v>
          </cell>
          <cell r="AU301">
            <v>0</v>
          </cell>
          <cell r="AV301">
            <v>0</v>
          </cell>
          <cell r="AW301">
            <v>1.9106762354548851E-2</v>
          </cell>
          <cell r="AX301">
            <v>0</v>
          </cell>
        </row>
        <row r="302">
          <cell r="AR302" t="str">
            <v>ADNOC LNG0.022873260.085677810.08567781</v>
          </cell>
          <cell r="AS302">
            <v>0</v>
          </cell>
          <cell r="AT302">
            <v>0</v>
          </cell>
          <cell r="AU302">
            <v>0</v>
          </cell>
          <cell r="AV302">
            <v>0</v>
          </cell>
          <cell r="AW302">
            <v>1</v>
          </cell>
          <cell r="AX302">
            <v>0</v>
          </cell>
        </row>
        <row r="303">
          <cell r="AR303" t="str">
            <v>Discover bank0.042434640974450.08486928194890.0848692819489</v>
          </cell>
          <cell r="AS303">
            <v>0.81448949747050126</v>
          </cell>
          <cell r="AT303">
            <v>0.11246939972893683</v>
          </cell>
          <cell r="AU303">
            <v>0</v>
          </cell>
          <cell r="AV303">
            <v>6.5066197820782837E-2</v>
          </cell>
          <cell r="AW303">
            <v>7.974904979779136E-3</v>
          </cell>
          <cell r="AX303">
            <v>0</v>
          </cell>
        </row>
        <row r="304">
          <cell r="AR304" t="str">
            <v>SEVERN TRENT WATER0.022563821480240.084427247298230.08442724729823</v>
          </cell>
          <cell r="AS304">
            <v>0.39798985270628917</v>
          </cell>
          <cell r="AT304">
            <v>0</v>
          </cell>
          <cell r="AU304">
            <v>0</v>
          </cell>
          <cell r="AV304">
            <v>0.60201014729371083</v>
          </cell>
          <cell r="AW304">
            <v>0</v>
          </cell>
          <cell r="AX304">
            <v>0</v>
          </cell>
        </row>
        <row r="305">
          <cell r="AR305" t="str">
            <v>NHS National Services Scotland00.084209015544650.08420901554465</v>
          </cell>
          <cell r="AS305">
            <v>0.55033041405676741</v>
          </cell>
          <cell r="AT305">
            <v>0.44966958594323259</v>
          </cell>
          <cell r="AU305">
            <v>0</v>
          </cell>
          <cell r="AV305">
            <v>0</v>
          </cell>
          <cell r="AW305">
            <v>0</v>
          </cell>
          <cell r="AX305">
            <v>0</v>
          </cell>
        </row>
        <row r="306">
          <cell r="AR306" t="str">
            <v>BECTON DICKINSON0.022371870592850.083449282378360.08344928237836</v>
          </cell>
          <cell r="AS306">
            <v>0.67027682950075063</v>
          </cell>
          <cell r="AT306">
            <v>8.0745743373190921E-3</v>
          </cell>
          <cell r="AU306">
            <v>0</v>
          </cell>
          <cell r="AV306">
            <v>0.30557157399393731</v>
          </cell>
          <cell r="AW306">
            <v>1.6077022167992984E-2</v>
          </cell>
          <cell r="AX306">
            <v>0</v>
          </cell>
        </row>
        <row r="307">
          <cell r="AR307" t="str">
            <v>CARRIER0.041683357581630.083366715163260.08336671516326</v>
          </cell>
          <cell r="AS307">
            <v>0</v>
          </cell>
          <cell r="AT307">
            <v>5.444313041527396E-2</v>
          </cell>
          <cell r="AU307">
            <v>0</v>
          </cell>
          <cell r="AV307">
            <v>0</v>
          </cell>
          <cell r="AW307">
            <v>0.22946469849026058</v>
          </cell>
          <cell r="AX307">
            <v>0.71609217109446532</v>
          </cell>
        </row>
        <row r="308">
          <cell r="AR308" t="str">
            <v>VESTAS WIND SYSTEMS A/S0.018647063483530.082797280874640.08279728087464</v>
          </cell>
          <cell r="AS308">
            <v>0</v>
          </cell>
          <cell r="AT308">
            <v>0</v>
          </cell>
          <cell r="AU308">
            <v>0</v>
          </cell>
          <cell r="AV308">
            <v>0.69072046232917617</v>
          </cell>
          <cell r="AW308">
            <v>0.30927953767082378</v>
          </cell>
          <cell r="AX308">
            <v>0</v>
          </cell>
        </row>
        <row r="309">
          <cell r="AR309" t="str">
            <v>SMRT TRAINS0.02226048874888890.08129696811855780.0812969681185578</v>
          </cell>
          <cell r="AS309">
            <v>0.45236607799627254</v>
          </cell>
          <cell r="AT309">
            <v>0</v>
          </cell>
          <cell r="AU309">
            <v>0</v>
          </cell>
          <cell r="AV309">
            <v>0</v>
          </cell>
          <cell r="AW309">
            <v>0</v>
          </cell>
          <cell r="AX309">
            <v>0.54763392200372751</v>
          </cell>
        </row>
        <row r="310">
          <cell r="AR310" t="str">
            <v>MASTRONARDI PRODUCE0.015696522891560.0809652794150.080965279415</v>
          </cell>
          <cell r="AS310">
            <v>0.30253240013573041</v>
          </cell>
          <cell r="AT310">
            <v>0</v>
          </cell>
          <cell r="AU310">
            <v>7.4527298035632905E-2</v>
          </cell>
          <cell r="AV310">
            <v>0.62294030182863658</v>
          </cell>
          <cell r="AW310">
            <v>0</v>
          </cell>
          <cell r="AX310">
            <v>0</v>
          </cell>
        </row>
        <row r="311">
          <cell r="AR311" t="str">
            <v>DULUXGROUP (AUSTRALIA) PTY LTD0.005309099175660.08065314363235750.0806531436323575</v>
          </cell>
          <cell r="AS311">
            <v>0</v>
          </cell>
          <cell r="AT311">
            <v>0.59524572684141297</v>
          </cell>
          <cell r="AU311">
            <v>0</v>
          </cell>
          <cell r="AV311">
            <v>0</v>
          </cell>
          <cell r="AW311">
            <v>0.30355551778128481</v>
          </cell>
          <cell r="AX311">
            <v>0.10119875537730227</v>
          </cell>
        </row>
        <row r="312">
          <cell r="AR312" t="str">
            <v>ABSA0.014147192341950.08051756859810.0805175685981</v>
          </cell>
          <cell r="AS312">
            <v>0.68527513979305654</v>
          </cell>
          <cell r="AT312">
            <v>0</v>
          </cell>
          <cell r="AU312">
            <v>0</v>
          </cell>
          <cell r="AV312">
            <v>0.3147248602069434</v>
          </cell>
          <cell r="AW312">
            <v>0</v>
          </cell>
          <cell r="AX312">
            <v>0</v>
          </cell>
        </row>
        <row r="313">
          <cell r="AR313" t="str">
            <v>FUJITSU0.020507697397860.079987707286270.07998770728627</v>
          </cell>
          <cell r="AS313">
            <v>1</v>
          </cell>
          <cell r="AT313">
            <v>0</v>
          </cell>
          <cell r="AU313">
            <v>0</v>
          </cell>
          <cell r="AV313">
            <v>0</v>
          </cell>
          <cell r="AW313">
            <v>0</v>
          </cell>
          <cell r="AX313">
            <v>0</v>
          </cell>
        </row>
        <row r="314">
          <cell r="AR314" t="str">
            <v>LG ELECTRONICS INC0.020398590507940.07957445001310.0795744500131</v>
          </cell>
          <cell r="AS314">
            <v>0.88522830694706045</v>
          </cell>
          <cell r="AT314">
            <v>5.4538705169128322E-2</v>
          </cell>
          <cell r="AU314">
            <v>0</v>
          </cell>
          <cell r="AV314">
            <v>0</v>
          </cell>
          <cell r="AW314">
            <v>6.0232987883811304E-2</v>
          </cell>
          <cell r="AX314">
            <v>0</v>
          </cell>
        </row>
        <row r="315">
          <cell r="AR315" t="str">
            <v>SAP0.020703288799280.078169926486670.07816992648667</v>
          </cell>
          <cell r="AS315">
            <v>1</v>
          </cell>
          <cell r="AT315">
            <v>0</v>
          </cell>
          <cell r="AU315">
            <v>0</v>
          </cell>
          <cell r="AV315">
            <v>0</v>
          </cell>
          <cell r="AW315">
            <v>0</v>
          </cell>
          <cell r="AX315">
            <v>0</v>
          </cell>
        </row>
        <row r="316">
          <cell r="AR316" t="str">
            <v>FIDELITY INVESTMENTS0.038507666292410.077015332584820.07701533258482</v>
          </cell>
          <cell r="AS316">
            <v>1</v>
          </cell>
          <cell r="AT316">
            <v>0</v>
          </cell>
          <cell r="AU316">
            <v>0</v>
          </cell>
          <cell r="AV316">
            <v>0</v>
          </cell>
          <cell r="AW316">
            <v>0</v>
          </cell>
          <cell r="AX316">
            <v>0</v>
          </cell>
        </row>
        <row r="317">
          <cell r="AR317" t="str">
            <v>ELECTROLUX00.076886523361830.07688652336183</v>
          </cell>
          <cell r="AS317">
            <v>0.80171021160983669</v>
          </cell>
          <cell r="AT317">
            <v>0.1434312817802301</v>
          </cell>
          <cell r="AU317">
            <v>3.7036759841524401E-2</v>
          </cell>
          <cell r="AV317">
            <v>0</v>
          </cell>
          <cell r="AW317">
            <v>0</v>
          </cell>
          <cell r="AX317">
            <v>1.782174676840876E-2</v>
          </cell>
        </row>
        <row r="318">
          <cell r="AR318" t="str">
            <v>LOWE0.012061738755710.075837509214920.07583750921492</v>
          </cell>
          <cell r="AS318">
            <v>0.47667744526433625</v>
          </cell>
          <cell r="AT318">
            <v>0.5233225547356638</v>
          </cell>
          <cell r="AU318">
            <v>0</v>
          </cell>
          <cell r="AV318">
            <v>0</v>
          </cell>
          <cell r="AW318">
            <v>0</v>
          </cell>
          <cell r="AX318">
            <v>0</v>
          </cell>
        </row>
        <row r="319">
          <cell r="AR319" t="str">
            <v>SAUDI ELECTRICITY COMPANY0.03532361360.0752765787060.075276578706</v>
          </cell>
          <cell r="AS319">
            <v>0</v>
          </cell>
          <cell r="AT319">
            <v>0</v>
          </cell>
          <cell r="AU319">
            <v>0</v>
          </cell>
          <cell r="AV319">
            <v>0</v>
          </cell>
          <cell r="AW319">
            <v>0</v>
          </cell>
          <cell r="AX319">
            <v>1</v>
          </cell>
        </row>
        <row r="320">
          <cell r="AR320" t="str">
            <v>ASSA ABLOY0.000887660577210.074940251142890.07494025114289</v>
          </cell>
          <cell r="AS320">
            <v>0</v>
          </cell>
          <cell r="AT320">
            <v>-2.2528499280338021E-2</v>
          </cell>
          <cell r="AU320">
            <v>0</v>
          </cell>
          <cell r="AV320">
            <v>0</v>
          </cell>
          <cell r="AW320">
            <v>0.78082858474554473</v>
          </cell>
          <cell r="AX320">
            <v>0.24169991453479317</v>
          </cell>
        </row>
        <row r="321">
          <cell r="AR321" t="str">
            <v>HANESBRANDS0.012133079758450.074273843351340.07427384335134</v>
          </cell>
          <cell r="AS321">
            <v>0.99086759218031295</v>
          </cell>
          <cell r="AT321">
            <v>3.0818386348640503E-10</v>
          </cell>
          <cell r="AU321">
            <v>0</v>
          </cell>
          <cell r="AV321">
            <v>0</v>
          </cell>
          <cell r="AW321">
            <v>9.1324075115033418E-3</v>
          </cell>
          <cell r="AX321">
            <v>0</v>
          </cell>
        </row>
        <row r="322">
          <cell r="AR322" t="str">
            <v>FREDDIE0.01862500246676250.06875000496371250.0687500049637125</v>
          </cell>
          <cell r="AS322">
            <v>0</v>
          </cell>
          <cell r="AT322">
            <v>0.5757576060771602</v>
          </cell>
          <cell r="AU322">
            <v>0</v>
          </cell>
          <cell r="AV322">
            <v>0</v>
          </cell>
          <cell r="AW322">
            <v>0.42424239392283969</v>
          </cell>
          <cell r="AX322">
            <v>0</v>
          </cell>
        </row>
        <row r="323">
          <cell r="AR323" t="str">
            <v>IEH AUTO PARTS LLC3.24557385827928E-090.06698861729482030.0669886172948203</v>
          </cell>
          <cell r="AS323">
            <v>0</v>
          </cell>
          <cell r="AT323">
            <v>0.2913142381005176</v>
          </cell>
          <cell r="AU323">
            <v>0</v>
          </cell>
          <cell r="AV323">
            <v>0</v>
          </cell>
          <cell r="AW323">
            <v>0.70868576189948251</v>
          </cell>
          <cell r="AX323">
            <v>0</v>
          </cell>
        </row>
        <row r="324">
          <cell r="AR324" t="str">
            <v>CONEDISON0.022854149722340.066897062746220.06689706274622</v>
          </cell>
          <cell r="AS324">
            <v>0</v>
          </cell>
          <cell r="AT324">
            <v>0.56444719989927528</v>
          </cell>
          <cell r="AU324">
            <v>0</v>
          </cell>
          <cell r="AV324">
            <v>0.43555280010072472</v>
          </cell>
          <cell r="AW324">
            <v>0</v>
          </cell>
          <cell r="AX324">
            <v>0</v>
          </cell>
        </row>
        <row r="325">
          <cell r="AR325" t="str">
            <v>BANDAI0.016653460525760.065400301826220.06540030182622</v>
          </cell>
          <cell r="AS325">
            <v>1</v>
          </cell>
          <cell r="AT325">
            <v>0</v>
          </cell>
          <cell r="AU325">
            <v>0</v>
          </cell>
          <cell r="AV325">
            <v>0</v>
          </cell>
          <cell r="AW325">
            <v>0</v>
          </cell>
          <cell r="AX325">
            <v>0</v>
          </cell>
        </row>
        <row r="326">
          <cell r="AR326" t="str">
            <v>ROCHE PHARMA00.0649246105240.064924610524</v>
          </cell>
          <cell r="AS326">
            <v>0.83240221591090402</v>
          </cell>
          <cell r="AT326">
            <v>0</v>
          </cell>
          <cell r="AU326">
            <v>0</v>
          </cell>
          <cell r="AV326">
            <v>0.16759778408909595</v>
          </cell>
          <cell r="AW326">
            <v>0</v>
          </cell>
          <cell r="AX326">
            <v>0</v>
          </cell>
        </row>
        <row r="327">
          <cell r="AR327" t="str">
            <v>ROADS AND TRANSPORT AUTHORITY0.032335348725020.064456425511320.06445642551132</v>
          </cell>
          <cell r="AS327">
            <v>0</v>
          </cell>
          <cell r="AT327">
            <v>-3.3242913645959013E-3</v>
          </cell>
          <cell r="AU327">
            <v>0</v>
          </cell>
          <cell r="AV327">
            <v>0</v>
          </cell>
          <cell r="AW327">
            <v>0</v>
          </cell>
          <cell r="AX327">
            <v>1.0033242913645961</v>
          </cell>
        </row>
        <row r="328">
          <cell r="AR328" t="str">
            <v>ROYAL BANK OF SCOTLAND0.032158947034480.064317894068960.06431789406896</v>
          </cell>
          <cell r="AS328">
            <v>0.57334055340753243</v>
          </cell>
          <cell r="AT328">
            <v>4.0530839049703601E-2</v>
          </cell>
          <cell r="AU328">
            <v>0</v>
          </cell>
          <cell r="AV328">
            <v>0.32331714793233723</v>
          </cell>
          <cell r="AW328">
            <v>2.5027678893797766E-2</v>
          </cell>
          <cell r="AX328">
            <v>3.7783780716629058E-2</v>
          </cell>
        </row>
        <row r="329">
          <cell r="AR329" t="str">
            <v>NOKIA SIEMENS NETWORKS0.019879863614640.064213153988220.06421315398822</v>
          </cell>
          <cell r="AS329">
            <v>0.8063371804351267</v>
          </cell>
          <cell r="AT329">
            <v>0.17446542992650677</v>
          </cell>
          <cell r="AU329">
            <v>2.141707477136599E-2</v>
          </cell>
          <cell r="AV329">
            <v>0</v>
          </cell>
          <cell r="AW329">
            <v>-2.0868432221522962E-4</v>
          </cell>
          <cell r="AX329">
            <v>-2.0110008107839953E-3</v>
          </cell>
        </row>
        <row r="330">
          <cell r="AR330" t="str">
            <v>LIBERTY GROUP LIMITED0.015308396235690.064103316608220.06410331660822</v>
          </cell>
          <cell r="AS330">
            <v>0</v>
          </cell>
          <cell r="AT330">
            <v>-2.4480729108153017E-2</v>
          </cell>
          <cell r="AU330">
            <v>0</v>
          </cell>
          <cell r="AV330">
            <v>0</v>
          </cell>
          <cell r="AW330">
            <v>1.024480729108153</v>
          </cell>
          <cell r="AX330">
            <v>0</v>
          </cell>
        </row>
        <row r="331">
          <cell r="AR331" t="str">
            <v>PITNEY BOWES0.01462877785290.063135122363220.06313512236322</v>
          </cell>
          <cell r="AS331">
            <v>7.6488092757435316E-2</v>
          </cell>
          <cell r="AT331">
            <v>0.51184495979999323</v>
          </cell>
          <cell r="AU331">
            <v>0</v>
          </cell>
          <cell r="AV331">
            <v>0</v>
          </cell>
          <cell r="AW331">
            <v>0</v>
          </cell>
          <cell r="AX331">
            <v>0.41166694744257137</v>
          </cell>
        </row>
        <row r="332">
          <cell r="AR332" t="str">
            <v>CARDINAL HEALTH0.015130791393430.061133379087770.06113337908777</v>
          </cell>
          <cell r="AS332">
            <v>0.5261588859676648</v>
          </cell>
          <cell r="AT332">
            <v>0.47384111403233514</v>
          </cell>
          <cell r="AU332">
            <v>0</v>
          </cell>
          <cell r="AV332">
            <v>0</v>
          </cell>
          <cell r="AW332">
            <v>0</v>
          </cell>
          <cell r="AX332">
            <v>0</v>
          </cell>
        </row>
        <row r="333">
          <cell r="AR333" t="str">
            <v>SODRA SKOGSAGARNA0.020067711723830.060763743525830.06076374352583</v>
          </cell>
          <cell r="AS333">
            <v>0</v>
          </cell>
          <cell r="AT333">
            <v>1</v>
          </cell>
          <cell r="AU333">
            <v>0</v>
          </cell>
          <cell r="AV333">
            <v>0</v>
          </cell>
          <cell r="AW333">
            <v>0</v>
          </cell>
          <cell r="AX333">
            <v>0</v>
          </cell>
        </row>
        <row r="334">
          <cell r="AR334" t="str">
            <v>BORDEN DAIRY00.06045208934926790.0604520893492679</v>
          </cell>
          <cell r="AS334">
            <v>0</v>
          </cell>
          <cell r="AT334">
            <v>0.8004177425861958</v>
          </cell>
          <cell r="AU334">
            <v>0</v>
          </cell>
          <cell r="AV334">
            <v>0</v>
          </cell>
          <cell r="AW334">
            <v>0.19958225741380417</v>
          </cell>
          <cell r="AX334">
            <v>0</v>
          </cell>
        </row>
        <row r="335">
          <cell r="AR335" t="str">
            <v>EMIRATES POST0.01824723270.059865936550.05986593655</v>
          </cell>
          <cell r="AS335">
            <v>0</v>
          </cell>
          <cell r="AT335">
            <v>0</v>
          </cell>
          <cell r="AU335">
            <v>0</v>
          </cell>
          <cell r="AV335">
            <v>0</v>
          </cell>
          <cell r="AW335">
            <v>0.15084763340263821</v>
          </cell>
          <cell r="AX335">
            <v>0.84915236659736182</v>
          </cell>
        </row>
        <row r="336">
          <cell r="AR336" t="str">
            <v>CYNERGY BANK LIMITED0.028861440715280.059429161522250.05942916152225</v>
          </cell>
          <cell r="AS336">
            <v>0</v>
          </cell>
          <cell r="AT336">
            <v>0</v>
          </cell>
          <cell r="AU336">
            <v>0</v>
          </cell>
          <cell r="AV336">
            <v>0</v>
          </cell>
          <cell r="AW336">
            <v>0.40563541114162638</v>
          </cell>
          <cell r="AX336">
            <v>0.59436458885837362</v>
          </cell>
        </row>
        <row r="337">
          <cell r="AR337" t="str">
            <v>SAUDI TELECOM COMPANY0.029493785306010.058987570612020.05898757061202</v>
          </cell>
          <cell r="AS337">
            <v>0</v>
          </cell>
          <cell r="AT337">
            <v>1</v>
          </cell>
          <cell r="AU337">
            <v>0</v>
          </cell>
          <cell r="AV337">
            <v>0</v>
          </cell>
          <cell r="AW337">
            <v>0</v>
          </cell>
          <cell r="AX337">
            <v>0</v>
          </cell>
        </row>
        <row r="338">
          <cell r="AR338" t="str">
            <v>UBER TECHNOLOGIES, INC.0.011435995016350.058530126014330.05853012601433</v>
          </cell>
          <cell r="AS338">
            <v>0.15546503901191305</v>
          </cell>
          <cell r="AT338">
            <v>0.844534960988087</v>
          </cell>
          <cell r="AU338">
            <v>0</v>
          </cell>
          <cell r="AV338">
            <v>0</v>
          </cell>
          <cell r="AW338">
            <v>0</v>
          </cell>
          <cell r="AX338">
            <v>0</v>
          </cell>
        </row>
        <row r="339">
          <cell r="AR339" t="str">
            <v>ACTIVISION0.014163304842510.057970601735340.05797060173534</v>
          </cell>
          <cell r="AS339">
            <v>0</v>
          </cell>
          <cell r="AT339">
            <v>0</v>
          </cell>
          <cell r="AU339">
            <v>0</v>
          </cell>
          <cell r="AV339">
            <v>1</v>
          </cell>
          <cell r="AW339">
            <v>0</v>
          </cell>
          <cell r="AX339">
            <v>0</v>
          </cell>
        </row>
        <row r="340">
          <cell r="AR340" t="str">
            <v>RICOH0.013946307555560.057938607093210.05793860709321</v>
          </cell>
          <cell r="AS340">
            <v>0</v>
          </cell>
          <cell r="AT340">
            <v>0</v>
          </cell>
          <cell r="AU340">
            <v>0</v>
          </cell>
          <cell r="AV340">
            <v>0.62801482161907585</v>
          </cell>
          <cell r="AW340">
            <v>0</v>
          </cell>
          <cell r="AX340">
            <v>0.37198517838092415</v>
          </cell>
        </row>
        <row r="341">
          <cell r="AR341" t="str">
            <v>VODAFONE GROUP0.011407570900540.057116200462440.05711620046244</v>
          </cell>
          <cell r="AS341">
            <v>1.2328165191979916</v>
          </cell>
          <cell r="AT341">
            <v>-0.28490992712971552</v>
          </cell>
          <cell r="AU341">
            <v>0</v>
          </cell>
          <cell r="AV341">
            <v>4.8488956897286085E-2</v>
          </cell>
          <cell r="AW341">
            <v>1.3592679637549438E-3</v>
          </cell>
          <cell r="AX341">
            <v>2.2451830706828805E-3</v>
          </cell>
        </row>
        <row r="342">
          <cell r="AR342" t="str">
            <v>VODAFONE0.013912304793330.056316391769750.05631639176975</v>
          </cell>
          <cell r="AS342">
            <v>0</v>
          </cell>
          <cell r="AT342">
            <v>2.4478543112286543E-2</v>
          </cell>
          <cell r="AU342">
            <v>0</v>
          </cell>
          <cell r="AV342">
            <v>0.97013394277189025</v>
          </cell>
          <cell r="AW342">
            <v>5.3875141158231622E-3</v>
          </cell>
          <cell r="AX342">
            <v>0</v>
          </cell>
        </row>
        <row r="343">
          <cell r="AR343" t="str">
            <v>GOODMAN FIELDER0.02804499860.05608999720.0560899972</v>
          </cell>
          <cell r="AS343">
            <v>0</v>
          </cell>
          <cell r="AT343">
            <v>1</v>
          </cell>
          <cell r="AU343">
            <v>0</v>
          </cell>
          <cell r="AV343">
            <v>0</v>
          </cell>
          <cell r="AW343">
            <v>0</v>
          </cell>
          <cell r="AX343">
            <v>0</v>
          </cell>
        </row>
        <row r="344">
          <cell r="AR344" t="str">
            <v>BRITISH AMERICAN0.013968912534880.055992631295590.05599263129559</v>
          </cell>
          <cell r="AS344">
            <v>0.99999963091886634</v>
          </cell>
          <cell r="AT344">
            <v>3.6908113369787945E-7</v>
          </cell>
          <cell r="AU344">
            <v>0</v>
          </cell>
          <cell r="AV344">
            <v>0</v>
          </cell>
          <cell r="AW344">
            <v>0</v>
          </cell>
          <cell r="AX344">
            <v>0</v>
          </cell>
        </row>
        <row r="345">
          <cell r="AR345" t="str">
            <v>NISA TODAY'S (HOLDING) LTD0.011323350544950.055274640510960.05527464051096</v>
          </cell>
          <cell r="AS345">
            <v>1</v>
          </cell>
          <cell r="AT345">
            <v>0</v>
          </cell>
          <cell r="AU345">
            <v>0</v>
          </cell>
          <cell r="AV345">
            <v>0</v>
          </cell>
          <cell r="AW345">
            <v>0</v>
          </cell>
          <cell r="AX345">
            <v>0</v>
          </cell>
        </row>
        <row r="346">
          <cell r="AR346" t="str">
            <v>COOPERVISION INC.0.016000537689010.054870360236590.05487036023659</v>
          </cell>
          <cell r="AS346">
            <v>0.80463736709729705</v>
          </cell>
          <cell r="AT346">
            <v>0.19536263290270295</v>
          </cell>
          <cell r="AU346">
            <v>0</v>
          </cell>
          <cell r="AV346">
            <v>0</v>
          </cell>
          <cell r="AW346">
            <v>0</v>
          </cell>
          <cell r="AX346">
            <v>0</v>
          </cell>
        </row>
        <row r="347">
          <cell r="AR347" t="str">
            <v>ENSCO0.025025199570160.054268256594690.05426825659469</v>
          </cell>
          <cell r="AS347">
            <v>0.34543331088572782</v>
          </cell>
          <cell r="AT347">
            <v>0</v>
          </cell>
          <cell r="AU347">
            <v>0</v>
          </cell>
          <cell r="AV347">
            <v>0</v>
          </cell>
          <cell r="AW347">
            <v>0.33946879971030025</v>
          </cell>
          <cell r="AX347">
            <v>0.31509788940397193</v>
          </cell>
        </row>
        <row r="348">
          <cell r="AR348" t="str">
            <v>ESSAR OIL0.0060.053920619879210.05392061987921</v>
          </cell>
          <cell r="AS348">
            <v>0</v>
          </cell>
          <cell r="AT348">
            <v>0.85145794140270648</v>
          </cell>
          <cell r="AU348">
            <v>0</v>
          </cell>
          <cell r="AV348">
            <v>0</v>
          </cell>
          <cell r="AW348">
            <v>0.14854205859729352</v>
          </cell>
          <cell r="AX348">
            <v>0</v>
          </cell>
        </row>
        <row r="349">
          <cell r="AR349" t="str">
            <v>WHIRLPOOL0.010969426812990.053523639003560.05352363900356</v>
          </cell>
          <cell r="AS349">
            <v>0</v>
          </cell>
          <cell r="AT349">
            <v>0.97377615847921839</v>
          </cell>
          <cell r="AU349">
            <v>0</v>
          </cell>
          <cell r="AV349">
            <v>0</v>
          </cell>
          <cell r="AW349">
            <v>2.6223841520781686E-2</v>
          </cell>
          <cell r="AX349">
            <v>0</v>
          </cell>
        </row>
        <row r="350">
          <cell r="AR350" t="str">
            <v>QATAR SOCIAL WORK0.01269915870.0507966348730.050796634873</v>
          </cell>
          <cell r="AS350">
            <v>0</v>
          </cell>
          <cell r="AT350">
            <v>0</v>
          </cell>
          <cell r="AU350">
            <v>0</v>
          </cell>
          <cell r="AV350">
            <v>0</v>
          </cell>
          <cell r="AW350">
            <v>1</v>
          </cell>
          <cell r="AX350">
            <v>0</v>
          </cell>
        </row>
        <row r="351">
          <cell r="AR351" t="str">
            <v>JURONG TOWN COUNCIL0.018266718266970.05077419205520.0507741920552</v>
          </cell>
          <cell r="AS351">
            <v>0.72408084228599312</v>
          </cell>
          <cell r="AT351">
            <v>0</v>
          </cell>
          <cell r="AU351">
            <v>0</v>
          </cell>
          <cell r="AV351">
            <v>0</v>
          </cell>
          <cell r="AW351">
            <v>0</v>
          </cell>
          <cell r="AX351">
            <v>0.27591915771400688</v>
          </cell>
        </row>
        <row r="352">
          <cell r="AR352" t="str">
            <v>OPEL VAXHUALL FINANCE0.012030760508310.047878715356450.04787871535645</v>
          </cell>
          <cell r="AS352">
            <v>1</v>
          </cell>
          <cell r="AT352">
            <v>0</v>
          </cell>
          <cell r="AU352">
            <v>0</v>
          </cell>
          <cell r="AV352">
            <v>0</v>
          </cell>
          <cell r="AW352">
            <v>0</v>
          </cell>
          <cell r="AX352">
            <v>0</v>
          </cell>
        </row>
        <row r="353">
          <cell r="AR353" t="str">
            <v>SIBELCO0.015302558634710.047173034599510.04717303459951</v>
          </cell>
          <cell r="AS353">
            <v>0</v>
          </cell>
          <cell r="AT353">
            <v>-3.4823292143937665E-4</v>
          </cell>
          <cell r="AU353">
            <v>0</v>
          </cell>
          <cell r="AV353">
            <v>0</v>
          </cell>
          <cell r="AW353">
            <v>1.0003482329214393</v>
          </cell>
          <cell r="AX353">
            <v>0</v>
          </cell>
        </row>
        <row r="354">
          <cell r="AR354" t="str">
            <v>BLACKWELL00.04622904945201250.0462290494520125</v>
          </cell>
          <cell r="AS354">
            <v>2.6336577507493986</v>
          </cell>
          <cell r="AT354">
            <v>0</v>
          </cell>
          <cell r="AU354">
            <v>0</v>
          </cell>
          <cell r="AV354">
            <v>0.10968378675692754</v>
          </cell>
          <cell r="AW354">
            <v>-1.7433415375063261</v>
          </cell>
          <cell r="AX354">
            <v>0</v>
          </cell>
        </row>
        <row r="355">
          <cell r="AR355" t="str">
            <v>AMP LIFE SERVICES PTY LTD0.022917080056340.04590821572910.0459082157291</v>
          </cell>
          <cell r="AS355">
            <v>0</v>
          </cell>
          <cell r="AT355">
            <v>1</v>
          </cell>
          <cell r="AU355">
            <v>0</v>
          </cell>
          <cell r="AV355">
            <v>0</v>
          </cell>
          <cell r="AW355">
            <v>0</v>
          </cell>
          <cell r="AX355">
            <v>0</v>
          </cell>
        </row>
        <row r="356">
          <cell r="AR356" t="str">
            <v>GC LIVERPOOL00.045657800757280.04565780075728</v>
          </cell>
          <cell r="AS356">
            <v>0</v>
          </cell>
          <cell r="AT356">
            <v>0.69073723280684818</v>
          </cell>
          <cell r="AU356">
            <v>0</v>
          </cell>
          <cell r="AV356">
            <v>0</v>
          </cell>
          <cell r="AW356">
            <v>0.30926276719315193</v>
          </cell>
          <cell r="AX356">
            <v>0</v>
          </cell>
        </row>
        <row r="357">
          <cell r="AR357" t="str">
            <v>TUI UK AG0.015515576904810.045159401509090.04515940150909</v>
          </cell>
          <cell r="AS357">
            <v>1</v>
          </cell>
          <cell r="AT357">
            <v>0</v>
          </cell>
          <cell r="AU357">
            <v>0</v>
          </cell>
          <cell r="AV357">
            <v>0</v>
          </cell>
          <cell r="AW357">
            <v>0</v>
          </cell>
          <cell r="AX357">
            <v>0</v>
          </cell>
        </row>
        <row r="358">
          <cell r="AR358" t="str">
            <v>SONY0.010412777666790.04314170704965010.0431417070496501</v>
          </cell>
          <cell r="AS358">
            <v>0</v>
          </cell>
          <cell r="AT358">
            <v>0.14143205643681028</v>
          </cell>
          <cell r="AU358">
            <v>0</v>
          </cell>
          <cell r="AV358">
            <v>0</v>
          </cell>
          <cell r="AW358">
            <v>0.74247993743194574</v>
          </cell>
          <cell r="AX358">
            <v>0.11608800613124393</v>
          </cell>
        </row>
        <row r="359">
          <cell r="AR359" t="str">
            <v>TRANSPORT FOR NSW0.010695607115240.042840694452150.04284069445215</v>
          </cell>
          <cell r="AS359">
            <v>0</v>
          </cell>
          <cell r="AT359">
            <v>-2.0749755311573574E-2</v>
          </cell>
          <cell r="AU359">
            <v>0</v>
          </cell>
          <cell r="AV359">
            <v>1.0207497553115736</v>
          </cell>
          <cell r="AW359">
            <v>0</v>
          </cell>
          <cell r="AX359">
            <v>0</v>
          </cell>
        </row>
        <row r="360">
          <cell r="AR360" t="str">
            <v>BATALCO00.042779060.04277906</v>
          </cell>
          <cell r="AS360">
            <v>0</v>
          </cell>
          <cell r="AT360">
            <v>0</v>
          </cell>
          <cell r="AU360">
            <v>0</v>
          </cell>
          <cell r="AV360">
            <v>0</v>
          </cell>
          <cell r="AW360">
            <v>1</v>
          </cell>
          <cell r="AX360">
            <v>0</v>
          </cell>
        </row>
        <row r="361">
          <cell r="AR361" t="str">
            <v>HITACHI AMERICA ,LTD0.017731477754510.04111223646720.0411122364672</v>
          </cell>
          <cell r="AS361">
            <v>0</v>
          </cell>
          <cell r="AT361">
            <v>0</v>
          </cell>
          <cell r="AU361">
            <v>0</v>
          </cell>
          <cell r="AV361">
            <v>0</v>
          </cell>
          <cell r="AW361">
            <v>0.63251953176876274</v>
          </cell>
          <cell r="AX361">
            <v>0.36748046823123715</v>
          </cell>
        </row>
        <row r="362">
          <cell r="AR362" t="str">
            <v>IHS HOLDING LTD0.012975579550760.04017294358427860.0401729435842786</v>
          </cell>
          <cell r="AS362">
            <v>0</v>
          </cell>
          <cell r="AT362">
            <v>0.6459859991856759</v>
          </cell>
          <cell r="AU362">
            <v>0</v>
          </cell>
          <cell r="AV362">
            <v>0</v>
          </cell>
          <cell r="AW362">
            <v>0.3540140008143241</v>
          </cell>
          <cell r="AX362">
            <v>0</v>
          </cell>
        </row>
        <row r="363">
          <cell r="AR363" t="str">
            <v>GE0.019773304307710.039546608615420.03954660861542</v>
          </cell>
          <cell r="AS363">
            <v>0.67769422528708423</v>
          </cell>
          <cell r="AT363">
            <v>1.5619092891083318E-2</v>
          </cell>
          <cell r="AU363">
            <v>0</v>
          </cell>
          <cell r="AV363">
            <v>0.28947758248475808</v>
          </cell>
          <cell r="AW363">
            <v>7.83147684200629E-6</v>
          </cell>
          <cell r="AX363">
            <v>1.720126786023244E-2</v>
          </cell>
        </row>
        <row r="364">
          <cell r="AR364" t="str">
            <v>PRINCE FAHD BIN SULTAN HOSPITAL0.00983655080.0393462032660.039346203266</v>
          </cell>
          <cell r="AS364">
            <v>0</v>
          </cell>
          <cell r="AT364">
            <v>-0.24999999815738258</v>
          </cell>
          <cell r="AU364">
            <v>0</v>
          </cell>
          <cell r="AV364">
            <v>1.2499999981573826</v>
          </cell>
          <cell r="AW364">
            <v>0</v>
          </cell>
          <cell r="AX364">
            <v>0</v>
          </cell>
        </row>
        <row r="365">
          <cell r="AR365" t="str">
            <v>HIBU0.008426546208520.039107446351750.03910744635175</v>
          </cell>
          <cell r="AS365">
            <v>1</v>
          </cell>
          <cell r="AT365">
            <v>0</v>
          </cell>
          <cell r="AU365">
            <v>0</v>
          </cell>
          <cell r="AV365">
            <v>0</v>
          </cell>
          <cell r="AW365">
            <v>0</v>
          </cell>
          <cell r="AX365">
            <v>0</v>
          </cell>
        </row>
        <row r="366">
          <cell r="AR366" t="str">
            <v>BARCLAYS BANK PLC0.019392023933260.038784047866520.03878404786652</v>
          </cell>
          <cell r="AS366">
            <v>0.89375275727904424</v>
          </cell>
          <cell r="AT366">
            <v>0</v>
          </cell>
          <cell r="AU366">
            <v>0</v>
          </cell>
          <cell r="AV366">
            <v>0.10624724272095587</v>
          </cell>
          <cell r="AW366">
            <v>0</v>
          </cell>
          <cell r="AX366">
            <v>0</v>
          </cell>
        </row>
        <row r="367">
          <cell r="AR367" t="str">
            <v>DHL0.007475592589480.03866171632943960.0386617163294396</v>
          </cell>
          <cell r="AS367">
            <v>0.11143879571270739</v>
          </cell>
          <cell r="AT367">
            <v>0.88856120428729268</v>
          </cell>
          <cell r="AU367">
            <v>0</v>
          </cell>
          <cell r="AV367">
            <v>0</v>
          </cell>
          <cell r="AW367">
            <v>0</v>
          </cell>
          <cell r="AX367">
            <v>0</v>
          </cell>
        </row>
        <row r="368">
          <cell r="AR368" t="str">
            <v>VIRIDIAN00.038629288506290.03862928850629</v>
          </cell>
          <cell r="AS368">
            <v>1</v>
          </cell>
          <cell r="AT368">
            <v>0</v>
          </cell>
          <cell r="AU368">
            <v>0</v>
          </cell>
          <cell r="AV368">
            <v>0</v>
          </cell>
          <cell r="AW368">
            <v>0</v>
          </cell>
          <cell r="AX368">
            <v>0</v>
          </cell>
        </row>
        <row r="369">
          <cell r="AR369" t="str">
            <v>Camara Interbancaria de Pagamentos00.03825360.0382536</v>
          </cell>
          <cell r="AS369">
            <v>0</v>
          </cell>
          <cell r="AT369">
            <v>0</v>
          </cell>
          <cell r="AU369">
            <v>0</v>
          </cell>
          <cell r="AV369">
            <v>0</v>
          </cell>
          <cell r="AW369">
            <v>1</v>
          </cell>
          <cell r="AX369">
            <v>0</v>
          </cell>
        </row>
        <row r="370">
          <cell r="AR370" t="str">
            <v>HYUNDAI00.037878174423740.03787817442374</v>
          </cell>
          <cell r="AS370">
            <v>0</v>
          </cell>
          <cell r="AT370">
            <v>0.96350421912979234</v>
          </cell>
          <cell r="AU370">
            <v>0</v>
          </cell>
          <cell r="AV370">
            <v>0</v>
          </cell>
          <cell r="AW370">
            <v>0</v>
          </cell>
          <cell r="AX370">
            <v>3.6495780870207682E-2</v>
          </cell>
        </row>
        <row r="371">
          <cell r="AR371" t="str">
            <v>3M0.018927782083370.037855564166740.03785556416674</v>
          </cell>
          <cell r="AS371">
            <v>0.76097840312840059</v>
          </cell>
          <cell r="AT371">
            <v>7.0863186593775754E-3</v>
          </cell>
          <cell r="AU371">
            <v>6.8350073449224238E-2</v>
          </cell>
          <cell r="AV371">
            <v>0.14625202817425031</v>
          </cell>
          <cell r="AW371">
            <v>1.7333176588747307E-2</v>
          </cell>
          <cell r="AX371">
            <v>0</v>
          </cell>
        </row>
        <row r="372">
          <cell r="AR372" t="str">
            <v>GULF INTERNATIONAL BANK0.010865922380220.037421193563720.03742119356372</v>
          </cell>
          <cell r="AS372">
            <v>6.6813134520219572E-2</v>
          </cell>
          <cell r="AT372">
            <v>1.5752208036771177E-2</v>
          </cell>
          <cell r="AU372">
            <v>0</v>
          </cell>
          <cell r="AV372">
            <v>0.90789147928296698</v>
          </cell>
          <cell r="AW372">
            <v>9.5431781600420797E-3</v>
          </cell>
          <cell r="AX372">
            <v>0</v>
          </cell>
        </row>
        <row r="373">
          <cell r="AR373" t="str">
            <v>WOODSIDE ENERGY LTD00.037399713805050.03739971380505</v>
          </cell>
          <cell r="AS373">
            <v>0</v>
          </cell>
          <cell r="AT373">
            <v>0</v>
          </cell>
          <cell r="AU373">
            <v>0</v>
          </cell>
          <cell r="AV373">
            <v>0</v>
          </cell>
          <cell r="AW373">
            <v>1</v>
          </cell>
          <cell r="AX373">
            <v>0</v>
          </cell>
        </row>
        <row r="374">
          <cell r="AR374" t="str">
            <v>WALMART0.008746743951610.03712325625920.0371232562592</v>
          </cell>
          <cell r="AS374">
            <v>0</v>
          </cell>
          <cell r="AT374">
            <v>1.0248837827718773</v>
          </cell>
          <cell r="AU374">
            <v>0</v>
          </cell>
          <cell r="AV374">
            <v>0</v>
          </cell>
          <cell r="AW374">
            <v>-2.4883782771877382E-2</v>
          </cell>
          <cell r="AX374">
            <v>0</v>
          </cell>
        </row>
        <row r="375">
          <cell r="AR375" t="str">
            <v>NORGREN EUROPEAN LOGISTICS00.036842304226990.03684230422699</v>
          </cell>
          <cell r="AS375">
            <v>0.36406246443277429</v>
          </cell>
          <cell r="AT375">
            <v>0</v>
          </cell>
          <cell r="AU375">
            <v>0</v>
          </cell>
          <cell r="AV375">
            <v>0.63593753556722554</v>
          </cell>
          <cell r="AW375">
            <v>0</v>
          </cell>
          <cell r="AX375">
            <v>0</v>
          </cell>
        </row>
        <row r="376">
          <cell r="AR376" t="str">
            <v>SIERRA ATLANTIC SOFTWARE SERVI0.009795427352350.036684681226270.03668468122627</v>
          </cell>
          <cell r="AS376">
            <v>0</v>
          </cell>
          <cell r="AT376">
            <v>1</v>
          </cell>
          <cell r="AU376">
            <v>0</v>
          </cell>
          <cell r="AV376">
            <v>0</v>
          </cell>
          <cell r="AW376">
            <v>0</v>
          </cell>
          <cell r="AX376">
            <v>0</v>
          </cell>
        </row>
        <row r="377">
          <cell r="AR377" t="str">
            <v>PT. XL AXIATA, TBK.0.007801214791170.036444114985680.03644411498568</v>
          </cell>
          <cell r="AS377">
            <v>1</v>
          </cell>
          <cell r="AT377">
            <v>0</v>
          </cell>
          <cell r="AU377">
            <v>0</v>
          </cell>
          <cell r="AV377">
            <v>0</v>
          </cell>
          <cell r="AW377">
            <v>0</v>
          </cell>
          <cell r="AX377">
            <v>0</v>
          </cell>
        </row>
        <row r="378">
          <cell r="AR378" t="str">
            <v>VISTEON0.009362975232940.036428517312360.03642851731236</v>
          </cell>
          <cell r="AS378">
            <v>0</v>
          </cell>
          <cell r="AT378">
            <v>0</v>
          </cell>
          <cell r="AU378">
            <v>0</v>
          </cell>
          <cell r="AV378">
            <v>0</v>
          </cell>
          <cell r="AW378">
            <v>0</v>
          </cell>
          <cell r="AX378">
            <v>1</v>
          </cell>
        </row>
        <row r="379">
          <cell r="AR379" t="str">
            <v>TENNET0.014087985530590.035711512579420.03571151257942</v>
          </cell>
          <cell r="AS379">
            <v>1</v>
          </cell>
          <cell r="AT379">
            <v>0</v>
          </cell>
          <cell r="AU379">
            <v>0</v>
          </cell>
          <cell r="AV379">
            <v>0</v>
          </cell>
          <cell r="AW379">
            <v>0</v>
          </cell>
          <cell r="AX379">
            <v>0</v>
          </cell>
        </row>
        <row r="380">
          <cell r="AR380" t="str">
            <v>KOHLS DEPARTMENT STORES00.03537163331186410.0353716333118641</v>
          </cell>
          <cell r="AS380">
            <v>-4.2201930549791995E-2</v>
          </cell>
          <cell r="AT380">
            <v>2.7021369473470554E-2</v>
          </cell>
          <cell r="AU380">
            <v>0</v>
          </cell>
          <cell r="AV380">
            <v>0</v>
          </cell>
          <cell r="AW380">
            <v>1.0151805610763216</v>
          </cell>
          <cell r="AX380">
            <v>0</v>
          </cell>
        </row>
        <row r="381">
          <cell r="AR381" t="str">
            <v>ONE SAVINGS BANK PLC.0.008168222340990.035033675381980.03503367538198</v>
          </cell>
          <cell r="AS381">
            <v>0</v>
          </cell>
          <cell r="AT381">
            <v>0</v>
          </cell>
          <cell r="AU381">
            <v>0</v>
          </cell>
          <cell r="AV381">
            <v>0</v>
          </cell>
          <cell r="AW381">
            <v>0</v>
          </cell>
          <cell r="AX381">
            <v>1</v>
          </cell>
        </row>
        <row r="382">
          <cell r="AR382" t="str">
            <v>FEDERACAO BRASILEIRA DE BANCOS00.0461225032218720.0349964237750339</v>
          </cell>
          <cell r="AS382">
            <v>0</v>
          </cell>
          <cell r="AT382">
            <v>0</v>
          </cell>
          <cell r="AU382">
            <v>0</v>
          </cell>
          <cell r="AV382">
            <v>0</v>
          </cell>
          <cell r="AW382">
            <v>1</v>
          </cell>
          <cell r="AX382">
            <v>0</v>
          </cell>
        </row>
        <row r="383">
          <cell r="AR383" t="str">
            <v>AL FANAR0.002484014705880.034210167606210.03421016760621</v>
          </cell>
          <cell r="AS383">
            <v>0</v>
          </cell>
          <cell r="AT383">
            <v>0</v>
          </cell>
          <cell r="AU383">
            <v>0</v>
          </cell>
          <cell r="AV383">
            <v>0</v>
          </cell>
          <cell r="AW383">
            <v>0</v>
          </cell>
          <cell r="AX383">
            <v>1</v>
          </cell>
        </row>
        <row r="384">
          <cell r="AR384" t="str">
            <v>TASNEE00.033907597992730.03390759799273</v>
          </cell>
          <cell r="AS384">
            <v>0</v>
          </cell>
          <cell r="AT384">
            <v>0</v>
          </cell>
          <cell r="AU384">
            <v>0</v>
          </cell>
          <cell r="AV384">
            <v>0</v>
          </cell>
          <cell r="AW384">
            <v>9.4663714187545975E-2</v>
          </cell>
          <cell r="AX384">
            <v>0.90533628581245407</v>
          </cell>
        </row>
        <row r="385">
          <cell r="AR385" t="str">
            <v>THE HIGHLAND COUNCIL0.010891069411260.033303676573970.03330367657397</v>
          </cell>
          <cell r="AS385">
            <v>0</v>
          </cell>
          <cell r="AT385">
            <v>0</v>
          </cell>
          <cell r="AU385">
            <v>0</v>
          </cell>
          <cell r="AV385">
            <v>0</v>
          </cell>
          <cell r="AW385">
            <v>1</v>
          </cell>
          <cell r="AX385">
            <v>0</v>
          </cell>
        </row>
        <row r="386">
          <cell r="AR386" t="str">
            <v>ZENDESK INC.00.0330.033</v>
          </cell>
          <cell r="AS386">
            <v>0</v>
          </cell>
          <cell r="AT386">
            <v>0</v>
          </cell>
          <cell r="AU386">
            <v>0</v>
          </cell>
          <cell r="AV386">
            <v>0</v>
          </cell>
          <cell r="AW386">
            <v>1</v>
          </cell>
          <cell r="AX386">
            <v>0</v>
          </cell>
        </row>
        <row r="387">
          <cell r="AR387" t="str">
            <v>UK POWER NETWORKS0.00244140377761650.0327379358664230.032737935866423</v>
          </cell>
          <cell r="AS387">
            <v>0</v>
          </cell>
          <cell r="AT387">
            <v>0</v>
          </cell>
          <cell r="AU387">
            <v>0</v>
          </cell>
          <cell r="AV387">
            <v>0</v>
          </cell>
          <cell r="AW387">
            <v>1</v>
          </cell>
          <cell r="AX387">
            <v>0</v>
          </cell>
        </row>
        <row r="388">
          <cell r="AR388" t="str">
            <v>SAUDI ARABIAN AIRLINES0.016294253216230.032588506432460.03258850643246</v>
          </cell>
          <cell r="AS388">
            <v>0.59287181090187602</v>
          </cell>
          <cell r="AT388">
            <v>0</v>
          </cell>
          <cell r="AU388">
            <v>0</v>
          </cell>
          <cell r="AV388">
            <v>0.40712818909812387</v>
          </cell>
          <cell r="AW388">
            <v>0</v>
          </cell>
          <cell r="AX388">
            <v>0</v>
          </cell>
        </row>
        <row r="389">
          <cell r="AR389" t="str">
            <v>AMAALA COMPANY00.031812676646080.03181267664608</v>
          </cell>
          <cell r="AS389">
            <v>0</v>
          </cell>
          <cell r="AT389">
            <v>0</v>
          </cell>
          <cell r="AU389">
            <v>0</v>
          </cell>
          <cell r="AV389">
            <v>0</v>
          </cell>
          <cell r="AW389">
            <v>0.5465479743796231</v>
          </cell>
          <cell r="AX389">
            <v>0.45345202562037695</v>
          </cell>
        </row>
        <row r="390">
          <cell r="AR390" t="str">
            <v>BNP PARIBAS0.00775384610.0316384614090.031638461409</v>
          </cell>
          <cell r="AS390">
            <v>1</v>
          </cell>
          <cell r="AT390">
            <v>0</v>
          </cell>
          <cell r="AU390">
            <v>0</v>
          </cell>
          <cell r="AV390">
            <v>0</v>
          </cell>
          <cell r="AW390">
            <v>0</v>
          </cell>
          <cell r="AX390">
            <v>0</v>
          </cell>
        </row>
        <row r="391">
          <cell r="AR391" t="str">
            <v>GENPACT INTERNATIONAL0.00417287880.031570957174240.03157095717424</v>
          </cell>
          <cell r="AS391">
            <v>0</v>
          </cell>
          <cell r="AT391">
            <v>0</v>
          </cell>
          <cell r="AU391">
            <v>0</v>
          </cell>
          <cell r="AV391">
            <v>1</v>
          </cell>
          <cell r="AW391">
            <v>0</v>
          </cell>
          <cell r="AX391">
            <v>0</v>
          </cell>
        </row>
        <row r="392">
          <cell r="AR392" t="str">
            <v>JCB0.008270191502830.030753938131550.03075393813155</v>
          </cell>
          <cell r="AS392">
            <v>0.93747783631302073</v>
          </cell>
          <cell r="AT392">
            <v>6.2522163686979187E-2</v>
          </cell>
          <cell r="AU392">
            <v>0</v>
          </cell>
          <cell r="AV392">
            <v>0</v>
          </cell>
          <cell r="AW392">
            <v>0</v>
          </cell>
          <cell r="AX392">
            <v>0</v>
          </cell>
        </row>
        <row r="393">
          <cell r="AR393" t="str">
            <v>CVR ENERGY0.010930688565110.030212657447260.03021265744726</v>
          </cell>
          <cell r="AS393">
            <v>0</v>
          </cell>
          <cell r="AT393">
            <v>0</v>
          </cell>
          <cell r="AU393">
            <v>0</v>
          </cell>
          <cell r="AV393">
            <v>0</v>
          </cell>
          <cell r="AW393">
            <v>1</v>
          </cell>
          <cell r="AX393">
            <v>0</v>
          </cell>
        </row>
        <row r="394">
          <cell r="AR394" t="str">
            <v>TELSTRA0.010556840.030023530083940.03002353008394</v>
          </cell>
          <cell r="AS394">
            <v>8.980371979716828E-2</v>
          </cell>
          <cell r="AT394">
            <v>0.70323775855038428</v>
          </cell>
          <cell r="AU394">
            <v>0</v>
          </cell>
          <cell r="AV394">
            <v>0</v>
          </cell>
          <cell r="AW394">
            <v>8.9483148466845339E-3</v>
          </cell>
          <cell r="AX394">
            <v>0.19801020680576281</v>
          </cell>
        </row>
        <row r="395">
          <cell r="AR395" t="str">
            <v>SAUDI AIRLINES CARGO CO. LLC0.00417446260.028980555380.02898055538</v>
          </cell>
          <cell r="AS395">
            <v>0</v>
          </cell>
          <cell r="AT395">
            <v>0</v>
          </cell>
          <cell r="AU395">
            <v>0.84702639953341019</v>
          </cell>
          <cell r="AV395">
            <v>0</v>
          </cell>
          <cell r="AW395">
            <v>0</v>
          </cell>
          <cell r="AX395">
            <v>0.15297360046658984</v>
          </cell>
        </row>
        <row r="396">
          <cell r="AR396" t="str">
            <v>7-ELEVEN,INC.00.028855787963110.02885578796311</v>
          </cell>
          <cell r="AS396">
            <v>0</v>
          </cell>
          <cell r="AT396">
            <v>0</v>
          </cell>
          <cell r="AU396">
            <v>0</v>
          </cell>
          <cell r="AV396">
            <v>0</v>
          </cell>
          <cell r="AW396">
            <v>1</v>
          </cell>
          <cell r="AX396">
            <v>0</v>
          </cell>
        </row>
        <row r="397">
          <cell r="AR397" t="str">
            <v>HENKEL0.01388596750.0277719350.027771935</v>
          </cell>
          <cell r="AS397">
            <v>0</v>
          </cell>
          <cell r="AT397">
            <v>0.6145156972317557</v>
          </cell>
          <cell r="AU397">
            <v>0</v>
          </cell>
          <cell r="AV397">
            <v>0</v>
          </cell>
          <cell r="AW397">
            <v>0</v>
          </cell>
          <cell r="AX397">
            <v>0.38548430276824425</v>
          </cell>
        </row>
        <row r="398">
          <cell r="AR398" t="str">
            <v>INOVALON INC.00.027649973601690.02764997360169</v>
          </cell>
          <cell r="AS398">
            <v>0</v>
          </cell>
          <cell r="AT398">
            <v>0.4472460593793896</v>
          </cell>
          <cell r="AU398">
            <v>0</v>
          </cell>
          <cell r="AV398">
            <v>0.55275394062061045</v>
          </cell>
          <cell r="AW398">
            <v>0</v>
          </cell>
          <cell r="AX398">
            <v>0</v>
          </cell>
        </row>
        <row r="399">
          <cell r="AR399" t="str">
            <v>THE MCGRAW-HILL0.003857285260050.027617202737710.02761720273771</v>
          </cell>
          <cell r="AS399">
            <v>1</v>
          </cell>
          <cell r="AT399">
            <v>0</v>
          </cell>
          <cell r="AU399">
            <v>0</v>
          </cell>
          <cell r="AV399">
            <v>0</v>
          </cell>
          <cell r="AW399">
            <v>0</v>
          </cell>
          <cell r="AX399">
            <v>0</v>
          </cell>
        </row>
        <row r="400">
          <cell r="AR400" t="str">
            <v>HARMAN INTERNATIONAL INDUSTRIES INC0.01375305987981150.0275061197596230.027506119759623</v>
          </cell>
          <cell r="AS400">
            <v>1</v>
          </cell>
          <cell r="AT400">
            <v>0</v>
          </cell>
          <cell r="AU400">
            <v>0</v>
          </cell>
          <cell r="AV400">
            <v>0</v>
          </cell>
          <cell r="AW400">
            <v>0</v>
          </cell>
          <cell r="AX400">
            <v>0</v>
          </cell>
        </row>
        <row r="401">
          <cell r="AR401" t="str">
            <v>LOREAL0.013556520741310.027113041482620.02711304148262</v>
          </cell>
          <cell r="AS401">
            <v>0.27624074156917872</v>
          </cell>
          <cell r="AT401">
            <v>0.38415531194117736</v>
          </cell>
          <cell r="AU401">
            <v>0</v>
          </cell>
          <cell r="AV401">
            <v>0.28714938865863915</v>
          </cell>
          <cell r="AW401">
            <v>1.5660712039855737E-2</v>
          </cell>
          <cell r="AX401">
            <v>3.6793845791149062E-2</v>
          </cell>
        </row>
        <row r="402">
          <cell r="AR402" t="str">
            <v>AXIS SPECIALITY U.S. SERVICES, INC.00.027101854415410.02710185441541</v>
          </cell>
          <cell r="AS402">
            <v>0.17498290209224626</v>
          </cell>
          <cell r="AT402">
            <v>0</v>
          </cell>
          <cell r="AU402">
            <v>0</v>
          </cell>
          <cell r="AV402">
            <v>0.24160363687795799</v>
          </cell>
          <cell r="AW402">
            <v>0.58341346102979574</v>
          </cell>
          <cell r="AX402">
            <v>0</v>
          </cell>
        </row>
        <row r="403">
          <cell r="AR403" t="str">
            <v>EMC CORPORATION0.006515852810720.027000088910160.02700008891016</v>
          </cell>
          <cell r="AS403">
            <v>0.99920624661341007</v>
          </cell>
          <cell r="AT403">
            <v>0</v>
          </cell>
          <cell r="AU403">
            <v>0</v>
          </cell>
          <cell r="AV403">
            <v>0</v>
          </cell>
          <cell r="AW403">
            <v>0</v>
          </cell>
          <cell r="AX403">
            <v>7.937533865899338E-4</v>
          </cell>
        </row>
        <row r="404">
          <cell r="AR404" t="str">
            <v>RENESAS TECHNOLOGY00.026812205129210.02681220512921</v>
          </cell>
          <cell r="AS404">
            <v>0</v>
          </cell>
          <cell r="AT404">
            <v>0</v>
          </cell>
          <cell r="AU404">
            <v>0</v>
          </cell>
          <cell r="AV404">
            <v>0</v>
          </cell>
          <cell r="AW404">
            <v>1</v>
          </cell>
          <cell r="AX404">
            <v>0</v>
          </cell>
        </row>
        <row r="405">
          <cell r="AR405" t="str">
            <v>HERTZ0.008077085323280.026517739857470.02651773985747</v>
          </cell>
          <cell r="AS405">
            <v>0</v>
          </cell>
          <cell r="AT405">
            <v>1</v>
          </cell>
          <cell r="AU405">
            <v>0</v>
          </cell>
          <cell r="AV405">
            <v>0</v>
          </cell>
          <cell r="AW405">
            <v>0</v>
          </cell>
          <cell r="AX405">
            <v>0</v>
          </cell>
        </row>
        <row r="406">
          <cell r="AR406" t="str">
            <v>TATWEER BUILDINGS COMPANY00.025584356478730.02558435647873</v>
          </cell>
          <cell r="AS406">
            <v>0</v>
          </cell>
          <cell r="AT406">
            <v>0</v>
          </cell>
          <cell r="AU406">
            <v>0</v>
          </cell>
          <cell r="AV406">
            <v>0</v>
          </cell>
          <cell r="AW406">
            <v>1.2585815878062062E-2</v>
          </cell>
          <cell r="AX406">
            <v>0.98741418412193793</v>
          </cell>
        </row>
        <row r="407">
          <cell r="AR407" t="str">
            <v>AMERICAN FLOOD RESEARCH  INC00.0250.025</v>
          </cell>
          <cell r="AS407">
            <v>0</v>
          </cell>
          <cell r="AT407">
            <v>0</v>
          </cell>
          <cell r="AU407">
            <v>0</v>
          </cell>
          <cell r="AV407">
            <v>0</v>
          </cell>
          <cell r="AW407">
            <v>1</v>
          </cell>
          <cell r="AX407">
            <v>0</v>
          </cell>
        </row>
        <row r="408">
          <cell r="AR408" t="str">
            <v>AHOLD INFORMATION SERVICES0.0123313084110.0246626168220.024662616822</v>
          </cell>
          <cell r="AS408">
            <v>9.0536107636123062E-2</v>
          </cell>
          <cell r="AT408">
            <v>0.43295094459814187</v>
          </cell>
          <cell r="AU408">
            <v>0</v>
          </cell>
          <cell r="AV408">
            <v>9.4714531201475077E-2</v>
          </cell>
          <cell r="AW408">
            <v>0.18890125632156188</v>
          </cell>
          <cell r="AX408">
            <v>0.19289716024269812</v>
          </cell>
        </row>
        <row r="409">
          <cell r="AR409" t="str">
            <v>TELEFONICA SA0.01048549776158040.02465258687510410.0246525868751041</v>
          </cell>
          <cell r="AS409">
            <v>0.52134717740641545</v>
          </cell>
          <cell r="AT409">
            <v>0.40773635880886977</v>
          </cell>
          <cell r="AU409">
            <v>0</v>
          </cell>
          <cell r="AV409">
            <v>0</v>
          </cell>
          <cell r="AW409">
            <v>7.0916463784714626E-2</v>
          </cell>
          <cell r="AX409">
            <v>0</v>
          </cell>
        </row>
        <row r="410">
          <cell r="AR410" t="str">
            <v>MORGAN STANLEY00.024112604616840.02411260461684</v>
          </cell>
          <cell r="AS410">
            <v>0</v>
          </cell>
          <cell r="AT410">
            <v>-4.7514995258116907E-2</v>
          </cell>
          <cell r="AU410">
            <v>0</v>
          </cell>
          <cell r="AV410">
            <v>0</v>
          </cell>
          <cell r="AW410">
            <v>1.0475149952581169</v>
          </cell>
          <cell r="AX410">
            <v>0</v>
          </cell>
        </row>
        <row r="411">
          <cell r="AR411" t="str">
            <v>THOMSON REUTERS0.072596780600660.022563706860460.02256370686046</v>
          </cell>
          <cell r="AS411">
            <v>0</v>
          </cell>
          <cell r="AT411">
            <v>8.066326056762092</v>
          </cell>
          <cell r="AU411">
            <v>0</v>
          </cell>
          <cell r="AV411">
            <v>0</v>
          </cell>
          <cell r="AW411">
            <v>-7.0745637176903031</v>
          </cell>
          <cell r="AX411">
            <v>8.2376609282102126E-3</v>
          </cell>
        </row>
        <row r="412">
          <cell r="AR412" t="str">
            <v>NORTHWEST SAVINGS0.011250.02250.0225</v>
          </cell>
          <cell r="AS412">
            <v>0</v>
          </cell>
          <cell r="AT412">
            <v>0</v>
          </cell>
          <cell r="AU412">
            <v>0</v>
          </cell>
          <cell r="AV412">
            <v>0</v>
          </cell>
          <cell r="AW412">
            <v>0</v>
          </cell>
          <cell r="AX412">
            <v>1</v>
          </cell>
        </row>
        <row r="413">
          <cell r="AR413" t="str">
            <v>MOHAMMAD DOSSARY HOSPITAL0.00427732150.0213866076290.021386607629</v>
          </cell>
          <cell r="AS413">
            <v>0</v>
          </cell>
          <cell r="AT413">
            <v>0</v>
          </cell>
          <cell r="AU413">
            <v>0</v>
          </cell>
          <cell r="AV413">
            <v>1</v>
          </cell>
          <cell r="AW413">
            <v>0</v>
          </cell>
          <cell r="AX413">
            <v>0</v>
          </cell>
        </row>
        <row r="414">
          <cell r="AR414" t="str">
            <v>BELLCANADA0.003285436088250.02133037205620.0213303720562</v>
          </cell>
          <cell r="AS414">
            <v>0</v>
          </cell>
          <cell r="AT414">
            <v>1</v>
          </cell>
          <cell r="AU414">
            <v>0</v>
          </cell>
          <cell r="AV414">
            <v>0</v>
          </cell>
          <cell r="AW414">
            <v>0</v>
          </cell>
          <cell r="AX414">
            <v>0</v>
          </cell>
        </row>
        <row r="415">
          <cell r="AR415" t="str">
            <v>SOUTH AFRICAN RESERVE BANK00.01966673477666670.0196667347766667</v>
          </cell>
          <cell r="AS415">
            <v>0</v>
          </cell>
          <cell r="AT415">
            <v>1</v>
          </cell>
          <cell r="AU415">
            <v>0</v>
          </cell>
          <cell r="AV415">
            <v>0</v>
          </cell>
          <cell r="AW415">
            <v>0</v>
          </cell>
          <cell r="AX415">
            <v>0</v>
          </cell>
        </row>
        <row r="416">
          <cell r="AR416" t="str">
            <v>FERGUSON ENETERPRISE INC0.006819367873370.019556271287020.01955627128702</v>
          </cell>
          <cell r="AS416">
            <v>1</v>
          </cell>
          <cell r="AT416">
            <v>0</v>
          </cell>
          <cell r="AU416">
            <v>0</v>
          </cell>
          <cell r="AV416">
            <v>0</v>
          </cell>
          <cell r="AW416">
            <v>0</v>
          </cell>
          <cell r="AX416">
            <v>0</v>
          </cell>
        </row>
        <row r="417">
          <cell r="AR417" t="str">
            <v>OPTUS SYSTEMS PTY.LIMITED.00.01887548756013920.0188754875601392</v>
          </cell>
          <cell r="AS417">
            <v>1.2607523534377247</v>
          </cell>
          <cell r="AT417">
            <v>-0.26579029082064126</v>
          </cell>
          <cell r="AU417">
            <v>0</v>
          </cell>
          <cell r="AV417">
            <v>0</v>
          </cell>
          <cell r="AW417">
            <v>5.0379373829164643E-3</v>
          </cell>
          <cell r="AX417">
            <v>0</v>
          </cell>
        </row>
        <row r="418">
          <cell r="AR418" t="str">
            <v>BAE SYSTEMS APPLIED INTELLIGENCE LI0.000350304435870.018762850469860.01876285046986</v>
          </cell>
          <cell r="AS418">
            <v>0</v>
          </cell>
          <cell r="AT418">
            <v>1</v>
          </cell>
          <cell r="AU418">
            <v>0</v>
          </cell>
          <cell r="AV418">
            <v>0</v>
          </cell>
          <cell r="AW418">
            <v>0</v>
          </cell>
          <cell r="AX418">
            <v>0</v>
          </cell>
        </row>
        <row r="419">
          <cell r="AR419" t="str">
            <v>INTEGRATED TELECOM CO LTD0.009153366456350.01830673291270.0183067329127</v>
          </cell>
          <cell r="AS419">
            <v>0.98798256351643277</v>
          </cell>
          <cell r="AT419">
            <v>1.2017436483567122E-2</v>
          </cell>
          <cell r="AU419">
            <v>0</v>
          </cell>
          <cell r="AV419">
            <v>0</v>
          </cell>
          <cell r="AW419">
            <v>0</v>
          </cell>
          <cell r="AX419">
            <v>0</v>
          </cell>
        </row>
        <row r="420">
          <cell r="AR420" t="str">
            <v>TEXAS INSTRUMENTS0.00453799921190.01715406811725190.0171540681172519</v>
          </cell>
          <cell r="AS420">
            <v>1.0000078221310051</v>
          </cell>
          <cell r="AT420">
            <v>-7.8221310050385711E-6</v>
          </cell>
          <cell r="AU420">
            <v>0</v>
          </cell>
          <cell r="AV420">
            <v>0</v>
          </cell>
          <cell r="AW420">
            <v>0</v>
          </cell>
          <cell r="AX420">
            <v>0</v>
          </cell>
        </row>
        <row r="421">
          <cell r="AR421" t="str">
            <v>P&amp;G0.003574478444180.016548367698020.01654836769802</v>
          </cell>
          <cell r="AS421">
            <v>0</v>
          </cell>
          <cell r="AT421">
            <v>0</v>
          </cell>
          <cell r="AU421">
            <v>0</v>
          </cell>
          <cell r="AV421">
            <v>1</v>
          </cell>
          <cell r="AW421">
            <v>0</v>
          </cell>
          <cell r="AX421">
            <v>0</v>
          </cell>
        </row>
        <row r="422">
          <cell r="AR422" t="str">
            <v>PHILIP MORRIS00.01649593992690.0164959399269</v>
          </cell>
          <cell r="AS422">
            <v>0</v>
          </cell>
          <cell r="AT422">
            <v>0</v>
          </cell>
          <cell r="AU422">
            <v>0</v>
          </cell>
          <cell r="AV422">
            <v>0.81700561454473708</v>
          </cell>
          <cell r="AW422">
            <v>0</v>
          </cell>
          <cell r="AX422">
            <v>0.18299438545526286</v>
          </cell>
        </row>
        <row r="423">
          <cell r="AR423" t="str">
            <v>INTERNATIONAL SYSTEMS ENGINEERING C0.007952218440.015904436880.01590443688</v>
          </cell>
          <cell r="AS423">
            <v>1</v>
          </cell>
          <cell r="AT423">
            <v>0</v>
          </cell>
          <cell r="AU423">
            <v>0</v>
          </cell>
          <cell r="AV423">
            <v>0</v>
          </cell>
          <cell r="AW423">
            <v>0</v>
          </cell>
          <cell r="AX423">
            <v>0</v>
          </cell>
        </row>
        <row r="424">
          <cell r="AR424" t="str">
            <v>DENTAQUEST LLC0.000295763033890.015903031835160.01590303183516</v>
          </cell>
          <cell r="AS424">
            <v>0.96280419520558369</v>
          </cell>
          <cell r="AT424">
            <v>0</v>
          </cell>
          <cell r="AU424">
            <v>0</v>
          </cell>
          <cell r="AV424">
            <v>0</v>
          </cell>
          <cell r="AW424">
            <v>3.7195804794416337E-2</v>
          </cell>
          <cell r="AX424">
            <v>0</v>
          </cell>
        </row>
        <row r="425">
          <cell r="AR425" t="str">
            <v>SPENCER STUART0.007797701133333330.01559540226666670.0155954022666667</v>
          </cell>
          <cell r="AS425">
            <v>0</v>
          </cell>
          <cell r="AT425">
            <v>0.79064935177248175</v>
          </cell>
          <cell r="AU425">
            <v>0</v>
          </cell>
          <cell r="AV425">
            <v>0</v>
          </cell>
          <cell r="AW425">
            <v>9.2653540584997168E-2</v>
          </cell>
          <cell r="AX425">
            <v>0.11669710764252118</v>
          </cell>
        </row>
        <row r="426">
          <cell r="AR426" t="str">
            <v>BLACK &amp; VEATCH0.00779235158240.01558470316480.0155847031648</v>
          </cell>
          <cell r="AS426">
            <v>1</v>
          </cell>
          <cell r="AT426">
            <v>0</v>
          </cell>
          <cell r="AU426">
            <v>0</v>
          </cell>
          <cell r="AV426">
            <v>0</v>
          </cell>
          <cell r="AW426">
            <v>0</v>
          </cell>
          <cell r="AX426">
            <v>0</v>
          </cell>
        </row>
        <row r="427">
          <cell r="AR427" t="str">
            <v>CBCINNOVIS, INC.0.007768750.01553750.0155375</v>
          </cell>
          <cell r="AS427">
            <v>0</v>
          </cell>
          <cell r="AT427">
            <v>1</v>
          </cell>
          <cell r="AU427">
            <v>0</v>
          </cell>
          <cell r="AV427">
            <v>0</v>
          </cell>
          <cell r="AW427">
            <v>0</v>
          </cell>
          <cell r="AX427">
            <v>0</v>
          </cell>
        </row>
        <row r="428">
          <cell r="AR428" t="str">
            <v>GUTTMAN ENERGY00.015197777604760.01519777760476</v>
          </cell>
          <cell r="AS428">
            <v>0.78915863034366318</v>
          </cell>
          <cell r="AT428">
            <v>0.21084136965633682</v>
          </cell>
          <cell r="AU428">
            <v>0</v>
          </cell>
          <cell r="AV428">
            <v>0</v>
          </cell>
          <cell r="AW428">
            <v>0</v>
          </cell>
          <cell r="AX428">
            <v>0</v>
          </cell>
        </row>
        <row r="429">
          <cell r="AR429" t="str">
            <v>WALMART0.007519931534510.015039863069020.01503986306902</v>
          </cell>
          <cell r="AS429">
            <v>0</v>
          </cell>
          <cell r="AT429">
            <v>1.0248837827718773</v>
          </cell>
          <cell r="AU429">
            <v>0</v>
          </cell>
          <cell r="AV429">
            <v>0</v>
          </cell>
          <cell r="AW429">
            <v>-2.4883782771877382E-2</v>
          </cell>
          <cell r="AX429">
            <v>0</v>
          </cell>
        </row>
        <row r="430">
          <cell r="AR430" t="str">
            <v>CHRYSLER0.007491880937290.014983761874580.01498376187458</v>
          </cell>
          <cell r="AS430">
            <v>0</v>
          </cell>
          <cell r="AT430">
            <v>0.23302470708263778</v>
          </cell>
          <cell r="AU430">
            <v>0</v>
          </cell>
          <cell r="AV430">
            <v>0.72734166412968859</v>
          </cell>
          <cell r="AW430">
            <v>3.9633628787673604E-2</v>
          </cell>
          <cell r="AX430">
            <v>0</v>
          </cell>
        </row>
        <row r="431">
          <cell r="AR431" t="str">
            <v>MELBOURNE WATER CORPORATION00.014829540462720.01482954046272</v>
          </cell>
          <cell r="AS431">
            <v>1.000000392526661</v>
          </cell>
          <cell r="AT431">
            <v>-3.9252666086541212E-7</v>
          </cell>
          <cell r="AU431">
            <v>0</v>
          </cell>
          <cell r="AV431">
            <v>0</v>
          </cell>
          <cell r="AW431">
            <v>0</v>
          </cell>
          <cell r="AX431">
            <v>0</v>
          </cell>
        </row>
        <row r="432">
          <cell r="AR432" t="str">
            <v>THE CHEMOURS COMPANY0.00734685136150.0146937027230.014693702723</v>
          </cell>
          <cell r="AS432">
            <v>0.44379265528638856</v>
          </cell>
          <cell r="AT432">
            <v>9.0371706935224727E-2</v>
          </cell>
          <cell r="AU432">
            <v>0</v>
          </cell>
          <cell r="AV432">
            <v>6.2253818731422259E-2</v>
          </cell>
          <cell r="AW432">
            <v>0.2031577371463138</v>
          </cell>
          <cell r="AX432">
            <v>0.20042408190065064</v>
          </cell>
        </row>
        <row r="433">
          <cell r="AR433" t="str">
            <v>PWC00.014569085959810.01456908595981</v>
          </cell>
          <cell r="AS433">
            <v>0</v>
          </cell>
          <cell r="AT433">
            <v>1.0003780837881797</v>
          </cell>
          <cell r="AU433">
            <v>0</v>
          </cell>
          <cell r="AV433">
            <v>0</v>
          </cell>
          <cell r="AW433">
            <v>-3.7808378817965569E-4</v>
          </cell>
          <cell r="AX433">
            <v>0</v>
          </cell>
        </row>
        <row r="434">
          <cell r="AR434" t="str">
            <v>HOME RETAIL GROUP00.013643714933460.01364371493346</v>
          </cell>
          <cell r="AS434">
            <v>0</v>
          </cell>
          <cell r="AT434">
            <v>0</v>
          </cell>
          <cell r="AU434">
            <v>0</v>
          </cell>
          <cell r="AV434">
            <v>0</v>
          </cell>
          <cell r="AW434">
            <v>1</v>
          </cell>
          <cell r="AX434">
            <v>0</v>
          </cell>
        </row>
        <row r="435">
          <cell r="AR435" t="str">
            <v>PREMIUM WINE BRANDS P LTD0.006611003333333330.01322200666666670.0132220066666667</v>
          </cell>
          <cell r="AS435">
            <v>0.33333333417368316</v>
          </cell>
          <cell r="AT435">
            <v>0.66666666582631684</v>
          </cell>
          <cell r="AU435">
            <v>0</v>
          </cell>
          <cell r="AV435">
            <v>0</v>
          </cell>
          <cell r="AW435">
            <v>0</v>
          </cell>
          <cell r="AX435">
            <v>0</v>
          </cell>
        </row>
        <row r="436">
          <cell r="AR436" t="str">
            <v>AL QARYAN  FOR TRADING00.013183380.01318338</v>
          </cell>
          <cell r="AS436">
            <v>0</v>
          </cell>
          <cell r="AT436">
            <v>0</v>
          </cell>
          <cell r="AU436">
            <v>0</v>
          </cell>
          <cell r="AV436">
            <v>0</v>
          </cell>
          <cell r="AW436">
            <v>1</v>
          </cell>
          <cell r="AX436">
            <v>0</v>
          </cell>
        </row>
        <row r="437">
          <cell r="AR437" t="str">
            <v>AVAGO0.0006180.013174311003880.01317431100388</v>
          </cell>
          <cell r="AS437">
            <v>0.85259576084061617</v>
          </cell>
          <cell r="AT437">
            <v>0.14740423915938389</v>
          </cell>
          <cell r="AU437">
            <v>0</v>
          </cell>
          <cell r="AV437">
            <v>0</v>
          </cell>
          <cell r="AW437">
            <v>0</v>
          </cell>
          <cell r="AX437">
            <v>0</v>
          </cell>
        </row>
        <row r="438">
          <cell r="AR438" t="str">
            <v>HILCORP ALASKA LLC0.006474885438360.012949770876720.01294977087672</v>
          </cell>
          <cell r="AS438">
            <v>1</v>
          </cell>
          <cell r="AT438">
            <v>0</v>
          </cell>
          <cell r="AU438">
            <v>0</v>
          </cell>
          <cell r="AV438">
            <v>0</v>
          </cell>
          <cell r="AW438">
            <v>0</v>
          </cell>
          <cell r="AX438">
            <v>0</v>
          </cell>
        </row>
        <row r="439">
          <cell r="AR439" t="str">
            <v>VALE0.00381909547520.012676722536690.01267672253669</v>
          </cell>
          <cell r="AS439">
            <v>0</v>
          </cell>
          <cell r="AT439">
            <v>0.39746326952467981</v>
          </cell>
          <cell r="AU439">
            <v>0</v>
          </cell>
          <cell r="AV439">
            <v>0.60253673047532019</v>
          </cell>
          <cell r="AW439">
            <v>0</v>
          </cell>
          <cell r="AX439">
            <v>0</v>
          </cell>
        </row>
        <row r="440">
          <cell r="AR440" t="str">
            <v>GENERAL MILLS AUSTRALIA P LTD0.006283333333333330.01256666666666670.0125666666666667</v>
          </cell>
          <cell r="AS440">
            <v>0</v>
          </cell>
          <cell r="AT440">
            <v>0</v>
          </cell>
          <cell r="AU440">
            <v>0</v>
          </cell>
          <cell r="AV440">
            <v>0</v>
          </cell>
          <cell r="AW440">
            <v>0</v>
          </cell>
          <cell r="AX440">
            <v>1</v>
          </cell>
        </row>
        <row r="441">
          <cell r="AR441" t="str">
            <v>WHIRLPOOL0.006115241033640.012230482067280.01223048206728</v>
          </cell>
          <cell r="AS441">
            <v>0</v>
          </cell>
          <cell r="AT441">
            <v>0.97377615847921839</v>
          </cell>
          <cell r="AU441">
            <v>0</v>
          </cell>
          <cell r="AV441">
            <v>0</v>
          </cell>
          <cell r="AW441">
            <v>2.6223841520781686E-2</v>
          </cell>
          <cell r="AX441">
            <v>0</v>
          </cell>
        </row>
        <row r="442">
          <cell r="AR442" t="str">
            <v>LOWE0.006093559255410.012187118510820.01218711851082</v>
          </cell>
          <cell r="AS442">
            <v>0.47667744526433625</v>
          </cell>
          <cell r="AT442">
            <v>0.5233225547356638</v>
          </cell>
          <cell r="AU442">
            <v>0</v>
          </cell>
          <cell r="AV442">
            <v>0</v>
          </cell>
          <cell r="AW442">
            <v>0</v>
          </cell>
          <cell r="AX442">
            <v>0</v>
          </cell>
        </row>
        <row r="443">
          <cell r="AR443" t="str">
            <v>BOLLORE TRANSPORT &amp; LOGISTICS SA0.006062662462240.012125324924480.01212532492448</v>
          </cell>
          <cell r="AS443">
            <v>0</v>
          </cell>
          <cell r="AT443">
            <v>0</v>
          </cell>
          <cell r="AU443">
            <v>0</v>
          </cell>
          <cell r="AV443">
            <v>0</v>
          </cell>
          <cell r="AW443">
            <v>0</v>
          </cell>
          <cell r="AX443">
            <v>1</v>
          </cell>
        </row>
        <row r="444">
          <cell r="AR444" t="str">
            <v>KING SALMAN ARMED FORCES HOSPITAL00.012063116007420.01206311600742</v>
          </cell>
          <cell r="AS444">
            <v>0.73556109581074547</v>
          </cell>
          <cell r="AT444">
            <v>0</v>
          </cell>
          <cell r="AU444">
            <v>0</v>
          </cell>
          <cell r="AV444">
            <v>0.26443890418925453</v>
          </cell>
          <cell r="AW444">
            <v>0</v>
          </cell>
          <cell r="AX444">
            <v>0</v>
          </cell>
        </row>
        <row r="445">
          <cell r="AR445" t="str">
            <v>HUAWEI0.003310283984280.012046826575460.01204682657546</v>
          </cell>
          <cell r="AS445">
            <v>0.73212596505312511</v>
          </cell>
          <cell r="AT445">
            <v>0.23438162800537884</v>
          </cell>
          <cell r="AU445">
            <v>0</v>
          </cell>
          <cell r="AV445">
            <v>0</v>
          </cell>
          <cell r="AW445">
            <v>0</v>
          </cell>
          <cell r="AX445">
            <v>3.3492406941496113E-2</v>
          </cell>
        </row>
        <row r="446">
          <cell r="AR446" t="str">
            <v>SALINE WATER CONVERSION CORPORATION0.005999360050.01199872010.0119987201</v>
          </cell>
          <cell r="AS446">
            <v>0</v>
          </cell>
          <cell r="AT446">
            <v>0</v>
          </cell>
          <cell r="AU446">
            <v>0</v>
          </cell>
          <cell r="AV446">
            <v>0</v>
          </cell>
          <cell r="AW446">
            <v>0</v>
          </cell>
          <cell r="AX446">
            <v>1</v>
          </cell>
        </row>
        <row r="447">
          <cell r="AR447" t="str">
            <v>BRITISH AMERICAN0.005849210063160.011698420126320.01169842012632</v>
          </cell>
          <cell r="AS447">
            <v>0.99999963091886634</v>
          </cell>
          <cell r="AT447">
            <v>3.6908113369787945E-7</v>
          </cell>
          <cell r="AU447">
            <v>0</v>
          </cell>
          <cell r="AV447">
            <v>0</v>
          </cell>
          <cell r="AW447">
            <v>0</v>
          </cell>
          <cell r="AX447">
            <v>0</v>
          </cell>
        </row>
        <row r="448">
          <cell r="AR448" t="str">
            <v>MICHAEL ANGELO'S GOURMET FOODS0.005833728666666670.01166745733333330.0116674573333333</v>
          </cell>
          <cell r="AS448">
            <v>0</v>
          </cell>
          <cell r="AT448">
            <v>0</v>
          </cell>
          <cell r="AU448">
            <v>0</v>
          </cell>
          <cell r="AV448">
            <v>0</v>
          </cell>
          <cell r="AW448">
            <v>0</v>
          </cell>
          <cell r="AX448">
            <v>1</v>
          </cell>
        </row>
        <row r="449">
          <cell r="AR449" t="str">
            <v>KLA-TENCOR CORPORATION0.005765323986480.011530647972960.01153064797296</v>
          </cell>
          <cell r="AS449">
            <v>0</v>
          </cell>
          <cell r="AT449">
            <v>0</v>
          </cell>
          <cell r="AU449">
            <v>0</v>
          </cell>
          <cell r="AV449">
            <v>0</v>
          </cell>
          <cell r="AW449">
            <v>0</v>
          </cell>
          <cell r="AX449">
            <v>1</v>
          </cell>
        </row>
        <row r="450">
          <cell r="AR450" t="str">
            <v>INDIVIOR INC00.011352061729270.01135206172927</v>
          </cell>
          <cell r="AS450">
            <v>0</v>
          </cell>
          <cell r="AT450">
            <v>0</v>
          </cell>
          <cell r="AU450">
            <v>0</v>
          </cell>
          <cell r="AV450">
            <v>0</v>
          </cell>
          <cell r="AW450">
            <v>0</v>
          </cell>
          <cell r="AX450">
            <v>1</v>
          </cell>
        </row>
        <row r="451">
          <cell r="AR451" t="str">
            <v>NEOM00.011307835867810.01130783586781</v>
          </cell>
          <cell r="AS451">
            <v>0</v>
          </cell>
          <cell r="AT451">
            <v>0</v>
          </cell>
          <cell r="AU451">
            <v>0</v>
          </cell>
          <cell r="AV451">
            <v>0.95679851936915217</v>
          </cell>
          <cell r="AW451">
            <v>0</v>
          </cell>
          <cell r="AX451">
            <v>4.3201480630847826E-2</v>
          </cell>
        </row>
        <row r="452">
          <cell r="AR452" t="str">
            <v>MARS INFORMATION SERVICES0.005488458083333330.01097691616666670.0109769161666667</v>
          </cell>
          <cell r="AS452">
            <v>0</v>
          </cell>
          <cell r="AT452">
            <v>0.41411803217633331</v>
          </cell>
          <cell r="AU452">
            <v>0</v>
          </cell>
          <cell r="AV452">
            <v>0</v>
          </cell>
          <cell r="AW452">
            <v>0</v>
          </cell>
          <cell r="AX452">
            <v>0.58588196782366675</v>
          </cell>
        </row>
        <row r="453">
          <cell r="AR453" t="str">
            <v>VODAFONE0.005362546722480.010725093444960.01072509344496</v>
          </cell>
          <cell r="AS453">
            <v>0</v>
          </cell>
          <cell r="AT453">
            <v>2.4478543112286543E-2</v>
          </cell>
          <cell r="AU453">
            <v>0</v>
          </cell>
          <cell r="AV453">
            <v>0.97013394277189025</v>
          </cell>
          <cell r="AW453">
            <v>5.3875141158231622E-3</v>
          </cell>
          <cell r="AX453">
            <v>0</v>
          </cell>
        </row>
        <row r="454">
          <cell r="AR454" t="str">
            <v>WALMART0.005220884362620.010441768725240.01044176872524</v>
          </cell>
          <cell r="AS454">
            <v>0</v>
          </cell>
          <cell r="AT454">
            <v>1.0248837827718773</v>
          </cell>
          <cell r="AU454">
            <v>0</v>
          </cell>
          <cell r="AV454">
            <v>0</v>
          </cell>
          <cell r="AW454">
            <v>-2.4883782771877382E-2</v>
          </cell>
          <cell r="AX454">
            <v>0</v>
          </cell>
        </row>
        <row r="455">
          <cell r="AR455" t="str">
            <v>CUSSONS P LTD0.0048558650.009711730.00971173</v>
          </cell>
          <cell r="AS455">
            <v>0</v>
          </cell>
          <cell r="AT455">
            <v>0</v>
          </cell>
          <cell r="AU455">
            <v>0</v>
          </cell>
          <cell r="AV455">
            <v>0</v>
          </cell>
          <cell r="AW455">
            <v>0</v>
          </cell>
          <cell r="AX455">
            <v>1</v>
          </cell>
        </row>
        <row r="456">
          <cell r="AR456" t="str">
            <v>SGS GROUP CUSTOMER SA00.00964850836960.0096485083696</v>
          </cell>
          <cell r="AS456">
            <v>0.41201614781983203</v>
          </cell>
          <cell r="AT456">
            <v>0</v>
          </cell>
          <cell r="AU456">
            <v>0.58798385218016802</v>
          </cell>
          <cell r="AV456">
            <v>0</v>
          </cell>
          <cell r="AW456">
            <v>0</v>
          </cell>
          <cell r="AX456">
            <v>0</v>
          </cell>
        </row>
        <row r="457">
          <cell r="AR457" t="str">
            <v>LINDT SPRUNGLI UK0.004797781266666670.009595562533333330.00959556253333333</v>
          </cell>
          <cell r="AS457">
            <v>0.13229075373020688</v>
          </cell>
          <cell r="AT457">
            <v>0.59898192663194771</v>
          </cell>
          <cell r="AU457">
            <v>0</v>
          </cell>
          <cell r="AV457">
            <v>0</v>
          </cell>
          <cell r="AW457">
            <v>0</v>
          </cell>
          <cell r="AX457">
            <v>0.26872731963784535</v>
          </cell>
        </row>
        <row r="458">
          <cell r="AR458" t="str">
            <v>P&amp;G0.00478764756540.00957529513080.0095752951308</v>
          </cell>
          <cell r="AS458">
            <v>0</v>
          </cell>
          <cell r="AT458">
            <v>0</v>
          </cell>
          <cell r="AU458">
            <v>0</v>
          </cell>
          <cell r="AV458">
            <v>1</v>
          </cell>
          <cell r="AW458">
            <v>0</v>
          </cell>
          <cell r="AX458">
            <v>0</v>
          </cell>
        </row>
        <row r="459">
          <cell r="AR459" t="str">
            <v>SPC ARDMONA OPERATIONS LTD0.0045858560.0091717120.009171712</v>
          </cell>
          <cell r="AS459">
            <v>0</v>
          </cell>
          <cell r="AT459">
            <v>0</v>
          </cell>
          <cell r="AU459">
            <v>0</v>
          </cell>
          <cell r="AV459">
            <v>0</v>
          </cell>
          <cell r="AW459">
            <v>0</v>
          </cell>
          <cell r="AX459">
            <v>1</v>
          </cell>
        </row>
        <row r="460">
          <cell r="AR460" t="str">
            <v>GREATER TORONTO AIRPORTS AUTHORITY0.004554846302780.009109692605560.00910969260556</v>
          </cell>
          <cell r="AS460">
            <v>0.19834191536406942</v>
          </cell>
          <cell r="AT460">
            <v>0.29138923507266301</v>
          </cell>
          <cell r="AU460">
            <v>1.3919427618056892E-2</v>
          </cell>
          <cell r="AV460">
            <v>3.1326183258356198E-2</v>
          </cell>
          <cell r="AW460">
            <v>0.41618669416162429</v>
          </cell>
          <cell r="AX460">
            <v>4.8836544525229966E-2</v>
          </cell>
        </row>
        <row r="461">
          <cell r="AR461" t="str">
            <v>ELECTROLUX0.004511633250170.009023266500340.00902326650034</v>
          </cell>
          <cell r="AS461">
            <v>0.80171021160983669</v>
          </cell>
          <cell r="AT461">
            <v>0.1434312817802301</v>
          </cell>
          <cell r="AU461">
            <v>3.7036759841524401E-2</v>
          </cell>
          <cell r="AV461">
            <v>0</v>
          </cell>
          <cell r="AW461">
            <v>0</v>
          </cell>
          <cell r="AX461">
            <v>1.782174676840876E-2</v>
          </cell>
        </row>
        <row r="462">
          <cell r="AR462" t="str">
            <v>STUART ALEXANDER &amp; CO P LTD0.004453875016666670.008907750033333330.00890775003333333</v>
          </cell>
          <cell r="AS462">
            <v>0.33333333208598009</v>
          </cell>
          <cell r="AT462">
            <v>0.66666666791401996</v>
          </cell>
          <cell r="AU462">
            <v>0</v>
          </cell>
          <cell r="AV462">
            <v>0</v>
          </cell>
          <cell r="AW462">
            <v>0</v>
          </cell>
          <cell r="AX462">
            <v>0</v>
          </cell>
        </row>
        <row r="463">
          <cell r="AR463" t="str">
            <v>ROYAL DSM N.V.0.004445370919420.008890741838840.00889074183884</v>
          </cell>
          <cell r="AS463">
            <v>7.1928688768596982E-2</v>
          </cell>
          <cell r="AT463">
            <v>7.807828793463277E-2</v>
          </cell>
          <cell r="AU463">
            <v>0</v>
          </cell>
          <cell r="AV463">
            <v>3.9866629583510275E-2</v>
          </cell>
          <cell r="AW463">
            <v>0.73088203022999387</v>
          </cell>
          <cell r="AX463">
            <v>7.9244363483266148E-2</v>
          </cell>
        </row>
        <row r="464">
          <cell r="AR464" t="str">
            <v>VALMET CORPORATION0.004339405739160.008678811478320.00867881147832</v>
          </cell>
          <cell r="AS464">
            <v>1</v>
          </cell>
          <cell r="AT464">
            <v>0</v>
          </cell>
          <cell r="AU464">
            <v>0</v>
          </cell>
          <cell r="AV464">
            <v>0</v>
          </cell>
          <cell r="AW464">
            <v>0</v>
          </cell>
          <cell r="AX464">
            <v>0</v>
          </cell>
        </row>
        <row r="465">
          <cell r="AR465" t="str">
            <v>BUPA ARABIA FOR CO-OPERATIVE INSURA0.004250.00850.0085</v>
          </cell>
          <cell r="AS465">
            <v>0</v>
          </cell>
          <cell r="AT465">
            <v>0</v>
          </cell>
          <cell r="AU465">
            <v>0</v>
          </cell>
          <cell r="AV465">
            <v>1</v>
          </cell>
          <cell r="AW465">
            <v>0</v>
          </cell>
          <cell r="AX465">
            <v>0</v>
          </cell>
        </row>
        <row r="466">
          <cell r="AR466" t="str">
            <v>P&amp;G0.004170167246980.008340334493960.00834033449396</v>
          </cell>
          <cell r="AS466">
            <v>0</v>
          </cell>
          <cell r="AT466">
            <v>0</v>
          </cell>
          <cell r="AU466">
            <v>0</v>
          </cell>
          <cell r="AV466">
            <v>1</v>
          </cell>
          <cell r="AW466">
            <v>0</v>
          </cell>
          <cell r="AX466">
            <v>0</v>
          </cell>
        </row>
        <row r="467">
          <cell r="AR467" t="str">
            <v>GODDARD SYSTEMS INC00.008322508112610.00832250811261</v>
          </cell>
          <cell r="AS467">
            <v>0.66054284330449931</v>
          </cell>
          <cell r="AT467">
            <v>6.3218024068527742E-3</v>
          </cell>
          <cell r="AU467">
            <v>0</v>
          </cell>
          <cell r="AV467">
            <v>0.30152288522763737</v>
          </cell>
          <cell r="AW467">
            <v>3.2287250002709174E-3</v>
          </cell>
          <cell r="AX467">
            <v>2.8383744060739638E-2</v>
          </cell>
        </row>
        <row r="468">
          <cell r="AR468" t="str">
            <v>THE MCCLATCHY00.008200011608550.00820001160855</v>
          </cell>
          <cell r="AS468">
            <v>0.50847449008883638</v>
          </cell>
          <cell r="AT468">
            <v>0</v>
          </cell>
          <cell r="AU468">
            <v>0</v>
          </cell>
          <cell r="AV468">
            <v>0.49152550991116367</v>
          </cell>
          <cell r="AW468">
            <v>0</v>
          </cell>
          <cell r="AX468">
            <v>0</v>
          </cell>
        </row>
        <row r="469">
          <cell r="AR469" t="str">
            <v>ABUDHABI GAS LIQUIFICATION COMPANY00.008141330.00814133</v>
          </cell>
          <cell r="AS469">
            <v>0</v>
          </cell>
          <cell r="AT469">
            <v>0</v>
          </cell>
          <cell r="AU469">
            <v>0</v>
          </cell>
          <cell r="AV469">
            <v>0</v>
          </cell>
          <cell r="AW469">
            <v>1</v>
          </cell>
          <cell r="AX469">
            <v>0</v>
          </cell>
        </row>
        <row r="470">
          <cell r="AR470" t="str">
            <v>DHL0.003939413594860.007878827189720.00787882718972</v>
          </cell>
          <cell r="AS470">
            <v>0.11143879571270739</v>
          </cell>
          <cell r="AT470">
            <v>0.88856120428729268</v>
          </cell>
          <cell r="AU470">
            <v>0</v>
          </cell>
          <cell r="AV470">
            <v>0</v>
          </cell>
          <cell r="AW470">
            <v>0</v>
          </cell>
          <cell r="AX470">
            <v>0</v>
          </cell>
        </row>
        <row r="471">
          <cell r="AR471" t="str">
            <v>ELECTRICITY NORTH WEST LTD00.007867794052180.00786779405218</v>
          </cell>
          <cell r="AS471">
            <v>0</v>
          </cell>
          <cell r="AT471">
            <v>0</v>
          </cell>
          <cell r="AU471">
            <v>0</v>
          </cell>
          <cell r="AV471">
            <v>0</v>
          </cell>
          <cell r="AW471">
            <v>1</v>
          </cell>
          <cell r="AX471">
            <v>0</v>
          </cell>
        </row>
        <row r="472">
          <cell r="AR472" t="str">
            <v>MARS INFORMATION SERVICES0.003879398216666670.007758796433333330.00775879643333333</v>
          </cell>
          <cell r="AS472">
            <v>0</v>
          </cell>
          <cell r="AT472">
            <v>0.41411803217633331</v>
          </cell>
          <cell r="AU472">
            <v>0</v>
          </cell>
          <cell r="AV472">
            <v>0</v>
          </cell>
          <cell r="AW472">
            <v>0</v>
          </cell>
          <cell r="AX472">
            <v>0.58588196782366675</v>
          </cell>
        </row>
        <row r="473">
          <cell r="AR473" t="str">
            <v>CENTRAL HUDSON GAS00.007483872093390.00748387209339</v>
          </cell>
          <cell r="AS473">
            <v>1</v>
          </cell>
          <cell r="AT473">
            <v>0</v>
          </cell>
          <cell r="AU473">
            <v>0</v>
          </cell>
          <cell r="AV473">
            <v>0</v>
          </cell>
          <cell r="AW473">
            <v>0</v>
          </cell>
          <cell r="AX473">
            <v>0</v>
          </cell>
        </row>
        <row r="474">
          <cell r="AR474" t="str">
            <v>SAMSUNG00.007061641743820.00706164174382</v>
          </cell>
          <cell r="AS474">
            <v>1</v>
          </cell>
          <cell r="AT474">
            <v>0</v>
          </cell>
          <cell r="AU474">
            <v>0</v>
          </cell>
          <cell r="AV474">
            <v>0</v>
          </cell>
          <cell r="AW474">
            <v>0</v>
          </cell>
          <cell r="AX474">
            <v>0</v>
          </cell>
        </row>
        <row r="475">
          <cell r="AR475" t="str">
            <v>AMAALA COMPANY00.006991695690060.00699169569006</v>
          </cell>
          <cell r="AS475">
            <v>0</v>
          </cell>
          <cell r="AT475">
            <v>0</v>
          </cell>
          <cell r="AU475">
            <v>0</v>
          </cell>
          <cell r="AV475">
            <v>0</v>
          </cell>
          <cell r="AW475">
            <v>0.5465479743796231</v>
          </cell>
          <cell r="AX475">
            <v>0.45345202562037695</v>
          </cell>
        </row>
        <row r="476">
          <cell r="AR476" t="str">
            <v>CENTRAL PROVIDENT FUND0.003474967759650.00694993551930.0069499355193</v>
          </cell>
          <cell r="AS476">
            <v>0</v>
          </cell>
          <cell r="AT476">
            <v>0</v>
          </cell>
          <cell r="AU476">
            <v>0</v>
          </cell>
          <cell r="AV476">
            <v>0</v>
          </cell>
          <cell r="AW476">
            <v>0</v>
          </cell>
          <cell r="AX476">
            <v>1</v>
          </cell>
        </row>
        <row r="477">
          <cell r="AR477" t="str">
            <v>MARS INFORMATION 0.003350.00670.0067</v>
          </cell>
          <cell r="AS477">
            <v>0</v>
          </cell>
          <cell r="AT477">
            <v>0</v>
          </cell>
          <cell r="AU477">
            <v>0</v>
          </cell>
          <cell r="AV477">
            <v>0</v>
          </cell>
          <cell r="AW477">
            <v>0</v>
          </cell>
          <cell r="AX477">
            <v>1</v>
          </cell>
        </row>
        <row r="478">
          <cell r="AR478" t="str">
            <v>ABB0.003250189071820.006500378143640.00650037814364</v>
          </cell>
          <cell r="AS478">
            <v>0.30724481088227612</v>
          </cell>
          <cell r="AT478">
            <v>5.8249932566020762E-2</v>
          </cell>
          <cell r="AU478">
            <v>0</v>
          </cell>
          <cell r="AV478">
            <v>7.743779121207589E-2</v>
          </cell>
          <cell r="AW478">
            <v>0.53513647708391288</v>
          </cell>
          <cell r="AX478">
            <v>2.1930988255714389E-2</v>
          </cell>
        </row>
        <row r="479">
          <cell r="AR479" t="str">
            <v>HUAWEI0.002977282108590.005954564217180.00595456421718</v>
          </cell>
          <cell r="AS479">
            <v>0.73212596505312511</v>
          </cell>
          <cell r="AT479">
            <v>0.23438162800537884</v>
          </cell>
          <cell r="AU479">
            <v>0</v>
          </cell>
          <cell r="AV479">
            <v>0</v>
          </cell>
          <cell r="AW479">
            <v>0</v>
          </cell>
          <cell r="AX479">
            <v>3.3492406941496113E-2</v>
          </cell>
        </row>
        <row r="480">
          <cell r="AR480" t="str">
            <v>RICOH USA INC.00.005910220065950.00591022006595</v>
          </cell>
          <cell r="AS480">
            <v>0</v>
          </cell>
          <cell r="AT480">
            <v>0</v>
          </cell>
          <cell r="AU480">
            <v>0</v>
          </cell>
          <cell r="AV480">
            <v>1</v>
          </cell>
          <cell r="AW480">
            <v>0</v>
          </cell>
          <cell r="AX480">
            <v>0</v>
          </cell>
        </row>
        <row r="481">
          <cell r="AR481" t="str">
            <v>MASTERCARD INTERNATIONAL0.002549536454620.005099072909240.00509907290924</v>
          </cell>
          <cell r="AS481">
            <v>0.72716049891737367</v>
          </cell>
          <cell r="AT481">
            <v>6.481164919109636E-2</v>
          </cell>
          <cell r="AU481">
            <v>0</v>
          </cell>
          <cell r="AV481">
            <v>0.17497570715726096</v>
          </cell>
          <cell r="AW481">
            <v>2.6331703604400184E-2</v>
          </cell>
          <cell r="AX481">
            <v>6.7204411298688862E-3</v>
          </cell>
        </row>
        <row r="482">
          <cell r="AR482" t="str">
            <v>MCLAREN AUTOMOTIVE LTD.00.00508536826080.0050853682608</v>
          </cell>
          <cell r="AS482">
            <v>0.56470317146279536</v>
          </cell>
          <cell r="AT482">
            <v>0</v>
          </cell>
          <cell r="AU482">
            <v>0.43529682853720458</v>
          </cell>
          <cell r="AV482">
            <v>0</v>
          </cell>
          <cell r="AW482">
            <v>0</v>
          </cell>
          <cell r="AX482">
            <v>0</v>
          </cell>
        </row>
        <row r="483">
          <cell r="AR483" t="str">
            <v>JT INTERNATIONAL S.A.00.00467488730510.0046748873051</v>
          </cell>
          <cell r="AS483">
            <v>0</v>
          </cell>
          <cell r="AT483">
            <v>8.4970112818646207E-3</v>
          </cell>
          <cell r="AU483">
            <v>0</v>
          </cell>
          <cell r="AV483">
            <v>0.19267838016821978</v>
          </cell>
          <cell r="AW483">
            <v>0.79882460854991566</v>
          </cell>
          <cell r="AX483">
            <v>0</v>
          </cell>
        </row>
        <row r="484">
          <cell r="AR484" t="str">
            <v>MITIE LIMITED0.00229644040.00459288080.0045928808</v>
          </cell>
          <cell r="AS484">
            <v>0.36341948864188151</v>
          </cell>
          <cell r="AT484">
            <v>0.44713534557207291</v>
          </cell>
          <cell r="AU484">
            <v>0</v>
          </cell>
          <cell r="AV484">
            <v>6.8535081522014374E-2</v>
          </cell>
          <cell r="AW484">
            <v>0.10749712495284472</v>
          </cell>
          <cell r="AX484">
            <v>1.3412959311186579E-2</v>
          </cell>
        </row>
        <row r="485">
          <cell r="AR485" t="str">
            <v>AIRBUS S.A.S00.004509485187230.00450948518723</v>
          </cell>
          <cell r="AS485">
            <v>0</v>
          </cell>
          <cell r="AT485">
            <v>1</v>
          </cell>
          <cell r="AU485">
            <v>0</v>
          </cell>
          <cell r="AV485">
            <v>0</v>
          </cell>
          <cell r="AW485">
            <v>0</v>
          </cell>
          <cell r="AX485">
            <v>0</v>
          </cell>
        </row>
        <row r="486">
          <cell r="AR486" t="str">
            <v>FORD MOTORS0.002155446787990.004310893575980.00431089357598</v>
          </cell>
          <cell r="AS486">
            <v>1</v>
          </cell>
          <cell r="AT486">
            <v>0</v>
          </cell>
          <cell r="AU486">
            <v>0</v>
          </cell>
          <cell r="AV486">
            <v>0</v>
          </cell>
          <cell r="AW486">
            <v>0</v>
          </cell>
          <cell r="AX486">
            <v>0</v>
          </cell>
        </row>
        <row r="487">
          <cell r="AR487" t="str">
            <v>IBM00.00416149633460.0041614963346</v>
          </cell>
          <cell r="AS487">
            <v>0</v>
          </cell>
          <cell r="AT487">
            <v>1</v>
          </cell>
          <cell r="AU487">
            <v>0</v>
          </cell>
          <cell r="AV487">
            <v>0</v>
          </cell>
          <cell r="AW487">
            <v>0</v>
          </cell>
          <cell r="AX487">
            <v>0</v>
          </cell>
        </row>
        <row r="488">
          <cell r="AR488" t="str">
            <v>EMIRATES NATIONAL OIL COMPANY ENOC0.002052754221290.004105508442580.00410550844258</v>
          </cell>
          <cell r="AS488">
            <v>1</v>
          </cell>
          <cell r="AT488">
            <v>0</v>
          </cell>
          <cell r="AU488">
            <v>0</v>
          </cell>
          <cell r="AV488">
            <v>0</v>
          </cell>
          <cell r="AW488">
            <v>0</v>
          </cell>
          <cell r="AX488">
            <v>0</v>
          </cell>
        </row>
        <row r="489">
          <cell r="AR489" t="str">
            <v>GOOGLE00.003739782547970.00373978254797</v>
          </cell>
          <cell r="AS489">
            <v>0</v>
          </cell>
          <cell r="AT489">
            <v>1</v>
          </cell>
          <cell r="AU489">
            <v>0</v>
          </cell>
          <cell r="AV489">
            <v>0</v>
          </cell>
          <cell r="AW489">
            <v>0</v>
          </cell>
          <cell r="AX489">
            <v>0</v>
          </cell>
        </row>
        <row r="490">
          <cell r="AR490" t="str">
            <v>NSB AS00.003711918916050.00371191891605</v>
          </cell>
          <cell r="AS490">
            <v>0</v>
          </cell>
          <cell r="AT490">
            <v>0</v>
          </cell>
          <cell r="AU490">
            <v>0</v>
          </cell>
          <cell r="AV490">
            <v>0</v>
          </cell>
          <cell r="AW490">
            <v>0</v>
          </cell>
          <cell r="AX490">
            <v>1</v>
          </cell>
        </row>
        <row r="491">
          <cell r="AR491" t="str">
            <v>AIRTEL AFRICA00.003446744674570.00344674467457</v>
          </cell>
          <cell r="AS491">
            <v>1</v>
          </cell>
          <cell r="AT491">
            <v>0</v>
          </cell>
          <cell r="AU491">
            <v>0</v>
          </cell>
          <cell r="AV491">
            <v>0</v>
          </cell>
          <cell r="AW491">
            <v>0</v>
          </cell>
          <cell r="AX491">
            <v>0</v>
          </cell>
        </row>
        <row r="492">
          <cell r="AR492" t="str">
            <v>FIRMENICH00.00330991322330.0033099132233</v>
          </cell>
          <cell r="AS492">
            <v>0</v>
          </cell>
          <cell r="AT492">
            <v>0</v>
          </cell>
          <cell r="AU492">
            <v>0</v>
          </cell>
          <cell r="AV492">
            <v>0</v>
          </cell>
          <cell r="AW492">
            <v>0.50000015382880625</v>
          </cell>
          <cell r="AX492">
            <v>0.49999984617119375</v>
          </cell>
        </row>
        <row r="493">
          <cell r="AR493" t="str">
            <v>GEORGIA PACIFIC LLC0.001550131047620.003100262095240.00310026209524</v>
          </cell>
          <cell r="AS493">
            <v>0.28992887907902715</v>
          </cell>
          <cell r="AT493">
            <v>0.42906658391744346</v>
          </cell>
          <cell r="AU493">
            <v>0</v>
          </cell>
          <cell r="AV493">
            <v>0.25741966098952407</v>
          </cell>
          <cell r="AW493">
            <v>2.3584876014005232E-2</v>
          </cell>
          <cell r="AX493">
            <v>0</v>
          </cell>
        </row>
        <row r="494">
          <cell r="AR494" t="str">
            <v>SCA0.001455535666666670.002911071333333330.00291107133333333</v>
          </cell>
          <cell r="AS494">
            <v>0</v>
          </cell>
          <cell r="AT494">
            <v>0</v>
          </cell>
          <cell r="AU494">
            <v>0</v>
          </cell>
          <cell r="AV494">
            <v>0</v>
          </cell>
          <cell r="AW494">
            <v>0</v>
          </cell>
          <cell r="AX494">
            <v>1</v>
          </cell>
        </row>
        <row r="495">
          <cell r="AR495" t="str">
            <v>DIAGEO PLC00.002878488435690.00287848843569</v>
          </cell>
          <cell r="AS495">
            <v>0</v>
          </cell>
          <cell r="AT495">
            <v>1</v>
          </cell>
          <cell r="AU495">
            <v>0</v>
          </cell>
          <cell r="AV495">
            <v>0</v>
          </cell>
          <cell r="AW495">
            <v>0</v>
          </cell>
          <cell r="AX495">
            <v>0</v>
          </cell>
        </row>
        <row r="496">
          <cell r="AR496" t="str">
            <v>FRUCOR BEVERAGES LTD0.001430952868523420.002861905737046840.00286190573704684</v>
          </cell>
          <cell r="AS496">
            <v>0</v>
          </cell>
          <cell r="AT496">
            <v>0.65285574427339121</v>
          </cell>
          <cell r="AU496">
            <v>0</v>
          </cell>
          <cell r="AV496">
            <v>0</v>
          </cell>
          <cell r="AW496">
            <v>0</v>
          </cell>
          <cell r="AX496">
            <v>0.3471442557266089</v>
          </cell>
        </row>
        <row r="497">
          <cell r="AR497" t="str">
            <v>KINDRED HEALTHCARE OPERATING LLC00.002803137244570.00280313724457</v>
          </cell>
          <cell r="AS497">
            <v>0</v>
          </cell>
          <cell r="AT497">
            <v>0</v>
          </cell>
          <cell r="AU497">
            <v>0</v>
          </cell>
          <cell r="AV497">
            <v>0</v>
          </cell>
          <cell r="AW497">
            <v>0</v>
          </cell>
          <cell r="AX497">
            <v>1</v>
          </cell>
        </row>
        <row r="498">
          <cell r="AR498" t="str">
            <v>CLOSINGCORP INC.0.00139250.0027850.002785</v>
          </cell>
          <cell r="AS498">
            <v>0</v>
          </cell>
          <cell r="AT498">
            <v>0</v>
          </cell>
          <cell r="AU498">
            <v>0</v>
          </cell>
          <cell r="AV498">
            <v>0</v>
          </cell>
          <cell r="AW498">
            <v>0</v>
          </cell>
          <cell r="AX498">
            <v>1</v>
          </cell>
        </row>
        <row r="499">
          <cell r="AR499" t="str">
            <v>EASYJET AIRLINES COMPANY0.001346746034960.002693492069920.00269349206992</v>
          </cell>
          <cell r="AS499">
            <v>0</v>
          </cell>
          <cell r="AT499">
            <v>1</v>
          </cell>
          <cell r="AU499">
            <v>0</v>
          </cell>
          <cell r="AV499">
            <v>0</v>
          </cell>
          <cell r="AW499">
            <v>0</v>
          </cell>
          <cell r="AX499">
            <v>0</v>
          </cell>
        </row>
        <row r="500">
          <cell r="AR500" t="str">
            <v>FIL INDIA BUSINESS &amp; RESEARCH0.001345751272120.002691502544240.00269150254424</v>
          </cell>
          <cell r="AS500">
            <v>1</v>
          </cell>
          <cell r="AT500">
            <v>0</v>
          </cell>
          <cell r="AU500">
            <v>0</v>
          </cell>
          <cell r="AV500">
            <v>0</v>
          </cell>
          <cell r="AW500">
            <v>0</v>
          </cell>
          <cell r="AX500">
            <v>0</v>
          </cell>
        </row>
        <row r="501">
          <cell r="AR501" t="str">
            <v>MAZDA MOTOR CORP00.002470436357750.00247043635775</v>
          </cell>
          <cell r="AS501">
            <v>0</v>
          </cell>
          <cell r="AT501">
            <v>0</v>
          </cell>
          <cell r="AU501">
            <v>0</v>
          </cell>
          <cell r="AV501">
            <v>1</v>
          </cell>
          <cell r="AW501">
            <v>0</v>
          </cell>
          <cell r="AX501">
            <v>0</v>
          </cell>
        </row>
        <row r="502">
          <cell r="AR502" t="str">
            <v>WELLINGTON MANAGEMENT0.001117016666666670.002234033333333330.00223403333333333</v>
          </cell>
          <cell r="AS502">
            <v>0</v>
          </cell>
          <cell r="AT502">
            <v>0</v>
          </cell>
          <cell r="AU502">
            <v>0</v>
          </cell>
          <cell r="AV502">
            <v>0</v>
          </cell>
          <cell r="AW502">
            <v>0</v>
          </cell>
          <cell r="AX502">
            <v>1</v>
          </cell>
        </row>
        <row r="503">
          <cell r="AR503" t="str">
            <v>ASIAN DEVELOPMENT BANK00.00213350.0021335</v>
          </cell>
          <cell r="AS503">
            <v>0</v>
          </cell>
          <cell r="AT503">
            <v>1</v>
          </cell>
          <cell r="AU503">
            <v>0</v>
          </cell>
          <cell r="AV503">
            <v>0</v>
          </cell>
          <cell r="AW503">
            <v>0</v>
          </cell>
          <cell r="AX503">
            <v>0</v>
          </cell>
        </row>
        <row r="504">
          <cell r="AR504" t="str">
            <v>PACIFIC UNION FINANCIAL00.0020998540.002099854</v>
          </cell>
          <cell r="AS504">
            <v>0</v>
          </cell>
          <cell r="AT504">
            <v>0</v>
          </cell>
          <cell r="AU504">
            <v>0</v>
          </cell>
          <cell r="AV504">
            <v>0</v>
          </cell>
          <cell r="AW504">
            <v>1</v>
          </cell>
          <cell r="AX504">
            <v>0</v>
          </cell>
        </row>
        <row r="505">
          <cell r="AR505" t="str">
            <v>THE FAMILY OFFICE0.001015591860.002031183720.00203118372</v>
          </cell>
          <cell r="AS505">
            <v>1</v>
          </cell>
          <cell r="AT505">
            <v>0</v>
          </cell>
          <cell r="AU505">
            <v>0</v>
          </cell>
          <cell r="AV505">
            <v>0</v>
          </cell>
          <cell r="AW505">
            <v>0</v>
          </cell>
          <cell r="AX505">
            <v>0</v>
          </cell>
        </row>
        <row r="506">
          <cell r="AR506" t="str">
            <v>ADEX COMPANY, CONTRACTING, MAINTENA0.001012585320.002025170640.00202517064</v>
          </cell>
          <cell r="AS506">
            <v>1</v>
          </cell>
          <cell r="AT506">
            <v>0</v>
          </cell>
          <cell r="AU506">
            <v>0</v>
          </cell>
          <cell r="AV506">
            <v>0</v>
          </cell>
          <cell r="AW506">
            <v>0</v>
          </cell>
          <cell r="AX506">
            <v>0</v>
          </cell>
        </row>
        <row r="507">
          <cell r="AR507" t="str">
            <v>MORTGAGE MASTER0.0010.0020.002</v>
          </cell>
          <cell r="AS507">
            <v>0</v>
          </cell>
          <cell r="AT507">
            <v>0</v>
          </cell>
          <cell r="AU507">
            <v>0</v>
          </cell>
          <cell r="AV507">
            <v>0</v>
          </cell>
          <cell r="AW507">
            <v>0</v>
          </cell>
          <cell r="AX507">
            <v>1</v>
          </cell>
        </row>
        <row r="508">
          <cell r="AR508" t="str">
            <v>MANASSEN AUSTRALIA P LTD0.0009308963333333330.001861792666666670.00186179266666667</v>
          </cell>
          <cell r="AS508">
            <v>0</v>
          </cell>
          <cell r="AT508">
            <v>0</v>
          </cell>
          <cell r="AU508">
            <v>0</v>
          </cell>
          <cell r="AV508">
            <v>0</v>
          </cell>
          <cell r="AW508">
            <v>0</v>
          </cell>
          <cell r="AX508">
            <v>1</v>
          </cell>
        </row>
        <row r="509">
          <cell r="AR509" t="str">
            <v>SEMBCORP INDUSTRIES LTD.00.001849661093830.00184966109383</v>
          </cell>
          <cell r="AS509">
            <v>1</v>
          </cell>
          <cell r="AT509">
            <v>0</v>
          </cell>
          <cell r="AU509">
            <v>0</v>
          </cell>
          <cell r="AV509">
            <v>0</v>
          </cell>
          <cell r="AW509">
            <v>0</v>
          </cell>
          <cell r="AX509">
            <v>0</v>
          </cell>
        </row>
        <row r="510">
          <cell r="AR510" t="str">
            <v>TIVO INC00.001839324816630.00183932481663</v>
          </cell>
          <cell r="AS510">
            <v>0</v>
          </cell>
          <cell r="AT510">
            <v>1</v>
          </cell>
          <cell r="AU510">
            <v>0</v>
          </cell>
          <cell r="AV510">
            <v>0</v>
          </cell>
          <cell r="AW510">
            <v>0</v>
          </cell>
          <cell r="AX510">
            <v>0</v>
          </cell>
        </row>
        <row r="511">
          <cell r="AR511" t="str">
            <v>FIRMENICH SA00.001837648594460.00183764859446</v>
          </cell>
          <cell r="AS511">
            <v>0</v>
          </cell>
          <cell r="AT511">
            <v>4.9358711148737285E-6</v>
          </cell>
          <cell r="AU511">
            <v>0</v>
          </cell>
          <cell r="AV511">
            <v>0</v>
          </cell>
          <cell r="AW511">
            <v>0.9035608736369698</v>
          </cell>
          <cell r="AX511">
            <v>9.6434190491915345E-2</v>
          </cell>
        </row>
        <row r="512">
          <cell r="AR512" t="str">
            <v>VICTORIAN WORKCOVER00.00179490295327610.0017949029532761</v>
          </cell>
          <cell r="AS512">
            <v>0</v>
          </cell>
          <cell r="AT512">
            <v>2.9131667574988032</v>
          </cell>
          <cell r="AU512">
            <v>0</v>
          </cell>
          <cell r="AV512">
            <v>0</v>
          </cell>
          <cell r="AW512">
            <v>-1.9131667574988032</v>
          </cell>
          <cell r="AX512">
            <v>0</v>
          </cell>
        </row>
        <row r="513">
          <cell r="AR513" t="str">
            <v>MCCAIN FOODS0.0008916605250.001783321050.00178332105</v>
          </cell>
          <cell r="AS513">
            <v>0</v>
          </cell>
          <cell r="AT513">
            <v>0.50000365893048204</v>
          </cell>
          <cell r="AU513">
            <v>0</v>
          </cell>
          <cell r="AV513">
            <v>0</v>
          </cell>
          <cell r="AW513">
            <v>0</v>
          </cell>
          <cell r="AX513">
            <v>0.49999634106951801</v>
          </cell>
        </row>
        <row r="514">
          <cell r="AR514" t="str">
            <v>MCCAIN FOODS0.0008916474750.001783294950.00178329495</v>
          </cell>
          <cell r="AS514">
            <v>0</v>
          </cell>
          <cell r="AT514">
            <v>0.50000365893048204</v>
          </cell>
          <cell r="AU514">
            <v>0</v>
          </cell>
          <cell r="AV514">
            <v>0</v>
          </cell>
          <cell r="AW514">
            <v>0</v>
          </cell>
          <cell r="AX514">
            <v>0.49999634106951801</v>
          </cell>
        </row>
        <row r="515">
          <cell r="AR515" t="str">
            <v>SYNGENTA CROP PROTECTION AG00.001774666666666670.00177466666666667</v>
          </cell>
          <cell r="AS515">
            <v>0</v>
          </cell>
          <cell r="AT515">
            <v>0</v>
          </cell>
          <cell r="AU515">
            <v>0</v>
          </cell>
          <cell r="AV515">
            <v>0</v>
          </cell>
          <cell r="AW515">
            <v>1</v>
          </cell>
          <cell r="AX515">
            <v>0</v>
          </cell>
        </row>
        <row r="516">
          <cell r="AR516" t="str">
            <v>JOHN SWIRE &amp; SONS LIMITED0.00086434560.00172869120.0017286912</v>
          </cell>
          <cell r="AS516">
            <v>0.86482282388988585</v>
          </cell>
          <cell r="AT516">
            <v>1.5330165293307881E-2</v>
          </cell>
          <cell r="AU516">
            <v>0</v>
          </cell>
          <cell r="AV516">
            <v>0</v>
          </cell>
          <cell r="AW516">
            <v>0.1300905389339215</v>
          </cell>
          <cell r="AX516">
            <v>-1.024352811711521E-2</v>
          </cell>
        </row>
        <row r="517">
          <cell r="AR517" t="str">
            <v>HERSHEY COMPANY0.000824889124840.001649778249680.00164977824968</v>
          </cell>
          <cell r="AS517">
            <v>1</v>
          </cell>
          <cell r="AT517">
            <v>0</v>
          </cell>
          <cell r="AU517">
            <v>0</v>
          </cell>
          <cell r="AV517">
            <v>0</v>
          </cell>
          <cell r="AW517">
            <v>0</v>
          </cell>
          <cell r="AX517">
            <v>0</v>
          </cell>
        </row>
        <row r="518">
          <cell r="AR518" t="str">
            <v>PENTAL PDTS P LTD0.0007560827666666670.001512165533333330.00151216553333333</v>
          </cell>
          <cell r="AS518">
            <v>0</v>
          </cell>
          <cell r="AT518">
            <v>0</v>
          </cell>
          <cell r="AU518">
            <v>0</v>
          </cell>
          <cell r="AV518">
            <v>0</v>
          </cell>
          <cell r="AW518">
            <v>0</v>
          </cell>
          <cell r="AX518">
            <v>1</v>
          </cell>
        </row>
        <row r="519">
          <cell r="AR519" t="str">
            <v>FORWARD AIR TECHNOLOGY &amp; LOGISTICS0.000734542589170.001469085178340.00146908517834</v>
          </cell>
          <cell r="AS519">
            <v>0</v>
          </cell>
          <cell r="AT519">
            <v>0</v>
          </cell>
          <cell r="AU519">
            <v>0</v>
          </cell>
          <cell r="AV519">
            <v>1</v>
          </cell>
          <cell r="AW519">
            <v>0</v>
          </cell>
          <cell r="AX519">
            <v>0</v>
          </cell>
        </row>
        <row r="520">
          <cell r="AR520" t="str">
            <v>SNACK BRANDS AUSTRALIA0.0007239906666666670.001447981333333330.00144798133333333</v>
          </cell>
          <cell r="AS520">
            <v>0</v>
          </cell>
          <cell r="AT520">
            <v>0</v>
          </cell>
          <cell r="AU520">
            <v>0</v>
          </cell>
          <cell r="AV520">
            <v>0</v>
          </cell>
          <cell r="AW520">
            <v>0</v>
          </cell>
          <cell r="AX520">
            <v>1</v>
          </cell>
        </row>
        <row r="521">
          <cell r="AR521" t="str">
            <v>MINISTRY OF FOREIGN AFFAIRS - MIDDL0.0007149015166666670.001429803033333330.00142980303333333</v>
          </cell>
          <cell r="AS521">
            <v>1</v>
          </cell>
          <cell r="AT521">
            <v>0</v>
          </cell>
          <cell r="AU521">
            <v>0</v>
          </cell>
          <cell r="AV521">
            <v>0</v>
          </cell>
          <cell r="AW521">
            <v>0</v>
          </cell>
          <cell r="AX521">
            <v>0</v>
          </cell>
        </row>
        <row r="522">
          <cell r="AR522" t="str">
            <v>DARE FOODS LTD0.0007055908428571430.001411181685714290.00141118168571429</v>
          </cell>
          <cell r="AS522">
            <v>0.49999999493838582</v>
          </cell>
          <cell r="AT522">
            <v>0.50000000506161413</v>
          </cell>
          <cell r="AU522">
            <v>0</v>
          </cell>
          <cell r="AV522">
            <v>0</v>
          </cell>
          <cell r="AW522">
            <v>0</v>
          </cell>
          <cell r="AX522">
            <v>0</v>
          </cell>
        </row>
        <row r="523">
          <cell r="AR523" t="str">
            <v>DARE FOODS LTD0.0007055908285714290.001411181657142860.00141118165714286</v>
          </cell>
          <cell r="AS523">
            <v>0.49999999493838582</v>
          </cell>
          <cell r="AT523">
            <v>0.50000000506161413</v>
          </cell>
          <cell r="AU523">
            <v>0</v>
          </cell>
          <cell r="AV523">
            <v>0</v>
          </cell>
          <cell r="AW523">
            <v>0</v>
          </cell>
          <cell r="AX523">
            <v>0</v>
          </cell>
        </row>
        <row r="524">
          <cell r="AR524" t="str">
            <v>TOTAL E&amp;P GOLFE LIMITED00.001363721545370.00136372154537</v>
          </cell>
          <cell r="AS524">
            <v>1</v>
          </cell>
          <cell r="AT524">
            <v>0</v>
          </cell>
          <cell r="AU524">
            <v>0</v>
          </cell>
          <cell r="AV524">
            <v>0</v>
          </cell>
          <cell r="AW524">
            <v>0</v>
          </cell>
          <cell r="AX524">
            <v>0</v>
          </cell>
        </row>
        <row r="525">
          <cell r="AR525" t="str">
            <v>ZURICH AMERICAN INSURANCE0.0006571178609043710.001314235721808740.00131423572180874</v>
          </cell>
          <cell r="AS525">
            <v>0.42567917506357361</v>
          </cell>
          <cell r="AT525">
            <v>0.39452941672244374</v>
          </cell>
          <cell r="AU525">
            <v>0</v>
          </cell>
          <cell r="AV525">
            <v>4.8152765888690753E-2</v>
          </cell>
          <cell r="AW525">
            <v>0.11222924765596215</v>
          </cell>
          <cell r="AX525">
            <v>1.9409394669329748E-2</v>
          </cell>
        </row>
        <row r="526">
          <cell r="AR526" t="str">
            <v>BT0.000641043782080.001282087564160.00128208756416</v>
          </cell>
          <cell r="AS526">
            <v>9.3535911339633682E-2</v>
          </cell>
          <cell r="AT526">
            <v>9.9853854133943196E-2</v>
          </cell>
          <cell r="AU526">
            <v>6.6063238252547313E-2</v>
          </cell>
          <cell r="AV526">
            <v>0.25982703743160501</v>
          </cell>
          <cell r="AW526">
            <v>9.6652225356210916E-2</v>
          </cell>
          <cell r="AX526">
            <v>0.38406773348605983</v>
          </cell>
        </row>
        <row r="527">
          <cell r="AR527" t="str">
            <v>ANA INFORMATION SYSTEM0.000209739409490.001201707320830.00120170732083</v>
          </cell>
          <cell r="AS527">
            <v>0</v>
          </cell>
          <cell r="AT527">
            <v>1</v>
          </cell>
          <cell r="AU527">
            <v>0</v>
          </cell>
          <cell r="AV527">
            <v>0</v>
          </cell>
          <cell r="AW527">
            <v>0</v>
          </cell>
          <cell r="AX527">
            <v>0</v>
          </cell>
        </row>
        <row r="528">
          <cell r="AR528" t="str">
            <v>VILLA MARIA ESTATE0.000590334940.001180669880.00118066988</v>
          </cell>
          <cell r="AS528">
            <v>1</v>
          </cell>
          <cell r="AT528">
            <v>0</v>
          </cell>
          <cell r="AU528">
            <v>0</v>
          </cell>
          <cell r="AV528">
            <v>0</v>
          </cell>
          <cell r="AW528">
            <v>0</v>
          </cell>
          <cell r="AX528">
            <v>0</v>
          </cell>
        </row>
        <row r="529">
          <cell r="AR529" t="str">
            <v>BRITA WATER FILTER SYSTEMS LTD0.0005241373333333330.001048274666666670.00104827466666667</v>
          </cell>
          <cell r="AS529">
            <v>0</v>
          </cell>
          <cell r="AT529">
            <v>0</v>
          </cell>
          <cell r="AU529">
            <v>0</v>
          </cell>
          <cell r="AV529">
            <v>0</v>
          </cell>
          <cell r="AW529">
            <v>0</v>
          </cell>
          <cell r="AX529">
            <v>1</v>
          </cell>
        </row>
        <row r="530">
          <cell r="AR530" t="str">
            <v>OMAN REFINERIES &amp; PETROCHEMICALS CO0.000511168460540.001022336921080.00102233692108</v>
          </cell>
          <cell r="AS530">
            <v>0</v>
          </cell>
          <cell r="AT530">
            <v>0</v>
          </cell>
          <cell r="AU530">
            <v>0</v>
          </cell>
          <cell r="AV530">
            <v>0</v>
          </cell>
          <cell r="AW530">
            <v>0</v>
          </cell>
          <cell r="AX530">
            <v>1</v>
          </cell>
        </row>
        <row r="531">
          <cell r="AR531" t="str">
            <v>SCHWARZKOPF P LTD0.00050199680.00100399360.0010039936</v>
          </cell>
          <cell r="AS531">
            <v>1</v>
          </cell>
          <cell r="AT531">
            <v>0</v>
          </cell>
          <cell r="AU531">
            <v>0</v>
          </cell>
          <cell r="AV531">
            <v>0</v>
          </cell>
          <cell r="AW531">
            <v>0</v>
          </cell>
          <cell r="AX531">
            <v>0</v>
          </cell>
        </row>
        <row r="532">
          <cell r="AR532" t="str">
            <v>CANTARELLA BROS P LTD0.0004897300333333330.0009794600666666670.000979460066666667</v>
          </cell>
          <cell r="AS532">
            <v>0</v>
          </cell>
          <cell r="AT532">
            <v>0</v>
          </cell>
          <cell r="AU532">
            <v>0</v>
          </cell>
          <cell r="AV532">
            <v>0</v>
          </cell>
          <cell r="AW532">
            <v>0</v>
          </cell>
          <cell r="AX532">
            <v>1</v>
          </cell>
        </row>
        <row r="533">
          <cell r="AR533" t="str">
            <v>DEPARTMENT OF JUSTICE AND REGULATIO00.0009329655172413790.000932965517241379</v>
          </cell>
          <cell r="AS533">
            <v>0</v>
          </cell>
          <cell r="AT533">
            <v>1</v>
          </cell>
          <cell r="AU533">
            <v>0</v>
          </cell>
          <cell r="AV533">
            <v>0</v>
          </cell>
          <cell r="AW533">
            <v>0</v>
          </cell>
          <cell r="AX533">
            <v>0</v>
          </cell>
        </row>
        <row r="534">
          <cell r="AR534" t="str">
            <v>PFIZER0.0004617687666666670.0009235375333333330.000923537533333333</v>
          </cell>
          <cell r="AS534">
            <v>0</v>
          </cell>
          <cell r="AT534">
            <v>0</v>
          </cell>
          <cell r="AU534">
            <v>0</v>
          </cell>
          <cell r="AV534">
            <v>0</v>
          </cell>
          <cell r="AW534">
            <v>0</v>
          </cell>
          <cell r="AX534">
            <v>1</v>
          </cell>
        </row>
        <row r="535">
          <cell r="AR535" t="str">
            <v>AVAGO0.0004140.0008280.000828</v>
          </cell>
          <cell r="AS535">
            <v>0.85259576084061617</v>
          </cell>
          <cell r="AT535">
            <v>0.14740423915938389</v>
          </cell>
          <cell r="AU535">
            <v>0</v>
          </cell>
          <cell r="AV535">
            <v>0</v>
          </cell>
          <cell r="AW535">
            <v>0</v>
          </cell>
          <cell r="AX535">
            <v>0</v>
          </cell>
        </row>
        <row r="536">
          <cell r="AR536" t="str">
            <v>OKIDATA00.000827890337060.00082789033706</v>
          </cell>
          <cell r="AS536">
            <v>1</v>
          </cell>
          <cell r="AT536">
            <v>0</v>
          </cell>
          <cell r="AU536">
            <v>0</v>
          </cell>
          <cell r="AV536">
            <v>0</v>
          </cell>
          <cell r="AW536">
            <v>0</v>
          </cell>
          <cell r="AX536">
            <v>0</v>
          </cell>
        </row>
        <row r="537">
          <cell r="AR537" t="str">
            <v>MCLAREN TECHNOLOGY GROUP LIMITED0.000400065280530.000800130561060.00080013056106</v>
          </cell>
          <cell r="AS537">
            <v>1</v>
          </cell>
          <cell r="AT537">
            <v>0</v>
          </cell>
          <cell r="AU537">
            <v>0</v>
          </cell>
          <cell r="AV537">
            <v>0</v>
          </cell>
          <cell r="AW537">
            <v>0</v>
          </cell>
          <cell r="AX537">
            <v>0</v>
          </cell>
        </row>
        <row r="538">
          <cell r="AR538" t="str">
            <v>KESKO OYJ0.000383149829250.00076629965850.0007662996585</v>
          </cell>
          <cell r="AS538">
            <v>0</v>
          </cell>
          <cell r="AT538">
            <v>1</v>
          </cell>
          <cell r="AU538">
            <v>0</v>
          </cell>
          <cell r="AV538">
            <v>0</v>
          </cell>
          <cell r="AW538">
            <v>0</v>
          </cell>
          <cell r="AX538">
            <v>0</v>
          </cell>
        </row>
        <row r="539">
          <cell r="AR539" t="str">
            <v>STORA ENSO OYJ00.000752859921370.00075285992137</v>
          </cell>
          <cell r="AS539">
            <v>1</v>
          </cell>
          <cell r="AT539">
            <v>0</v>
          </cell>
          <cell r="AU539">
            <v>0</v>
          </cell>
          <cell r="AV539">
            <v>0</v>
          </cell>
          <cell r="AW539">
            <v>0</v>
          </cell>
          <cell r="AX539">
            <v>0</v>
          </cell>
        </row>
        <row r="540">
          <cell r="AR540" t="str">
            <v>OLAYA MEDICAL CENTER0.0003703308666666670.0007406617333333330.000740661733333333</v>
          </cell>
          <cell r="AS540">
            <v>0</v>
          </cell>
          <cell r="AT540">
            <v>0</v>
          </cell>
          <cell r="AU540">
            <v>0</v>
          </cell>
          <cell r="AV540">
            <v>0</v>
          </cell>
          <cell r="AW540">
            <v>0</v>
          </cell>
          <cell r="AX540">
            <v>1</v>
          </cell>
        </row>
        <row r="541">
          <cell r="AR541" t="str">
            <v>1-800-FLOWERS.COM0.000276225953990.000552451907980.00055245190798</v>
          </cell>
          <cell r="AS541">
            <v>0</v>
          </cell>
          <cell r="AT541">
            <v>0</v>
          </cell>
          <cell r="AU541">
            <v>0</v>
          </cell>
          <cell r="AV541">
            <v>1</v>
          </cell>
          <cell r="AW541">
            <v>0</v>
          </cell>
          <cell r="AX541">
            <v>0</v>
          </cell>
        </row>
        <row r="542">
          <cell r="AR542" t="str">
            <v>NATIONAL WATER COMPANY00.00051269080830.0005126908083</v>
          </cell>
          <cell r="AS542">
            <v>0</v>
          </cell>
          <cell r="AT542">
            <v>0</v>
          </cell>
          <cell r="AU542">
            <v>0</v>
          </cell>
          <cell r="AV542">
            <v>0</v>
          </cell>
          <cell r="AW542">
            <v>0</v>
          </cell>
          <cell r="AX542">
            <v>1</v>
          </cell>
        </row>
        <row r="543">
          <cell r="AR543" t="str">
            <v>DELL0.000245143963660.000490287927320.00049028792732</v>
          </cell>
          <cell r="AS543">
            <v>4.3067360751877198E-2</v>
          </cell>
          <cell r="AT543">
            <v>9.8316650607445641E-2</v>
          </cell>
          <cell r="AU543">
            <v>0</v>
          </cell>
          <cell r="AV543">
            <v>0.85861598864067712</v>
          </cell>
          <cell r="AW543">
            <v>0</v>
          </cell>
          <cell r="AX543">
            <v>0</v>
          </cell>
        </row>
        <row r="544">
          <cell r="AR544" t="str">
            <v>DUBAI MULTI COMMODITIES CENTRE00.000269255225090.00026925522509</v>
          </cell>
          <cell r="AS544">
            <v>0</v>
          </cell>
          <cell r="AT544">
            <v>1</v>
          </cell>
          <cell r="AU544">
            <v>0</v>
          </cell>
          <cell r="AV544">
            <v>0</v>
          </cell>
          <cell r="AW544">
            <v>0</v>
          </cell>
          <cell r="AX544">
            <v>0</v>
          </cell>
        </row>
        <row r="545">
          <cell r="AR545" t="str">
            <v>ARCELOR-MITTAL00.000170.00017</v>
          </cell>
          <cell r="AS545">
            <v>0</v>
          </cell>
          <cell r="AT545">
            <v>0</v>
          </cell>
          <cell r="AU545">
            <v>0</v>
          </cell>
          <cell r="AV545">
            <v>0</v>
          </cell>
          <cell r="AW545">
            <v>1</v>
          </cell>
          <cell r="AX545">
            <v>0</v>
          </cell>
        </row>
        <row r="546">
          <cell r="AR546" t="str">
            <v>MASHREQ BANK00.000091163234050.00009116323405</v>
          </cell>
          <cell r="AS546">
            <v>0</v>
          </cell>
          <cell r="AT546">
            <v>0</v>
          </cell>
          <cell r="AU546">
            <v>0</v>
          </cell>
          <cell r="AV546">
            <v>1</v>
          </cell>
          <cell r="AW546">
            <v>0</v>
          </cell>
          <cell r="AX546">
            <v>0</v>
          </cell>
        </row>
        <row r="547">
          <cell r="AR547" t="str">
            <v>HITACHI VANTARA00.000051118987330.00005111898733</v>
          </cell>
          <cell r="AS547">
            <v>0</v>
          </cell>
          <cell r="AT547">
            <v>0</v>
          </cell>
          <cell r="AU547">
            <v>0</v>
          </cell>
          <cell r="AV547">
            <v>0</v>
          </cell>
          <cell r="AW547">
            <v>1</v>
          </cell>
          <cell r="AX547">
            <v>0</v>
          </cell>
        </row>
        <row r="548">
          <cell r="AR548" t="str">
            <v>I DIRECT TECHNOLOGIES00.0000243678160919540.000024367816091954</v>
          </cell>
          <cell r="AS548">
            <v>0</v>
          </cell>
          <cell r="AT548">
            <v>1</v>
          </cell>
          <cell r="AU548">
            <v>0</v>
          </cell>
          <cell r="AV548">
            <v>0</v>
          </cell>
          <cell r="AW548">
            <v>0</v>
          </cell>
          <cell r="AX548">
            <v>0</v>
          </cell>
        </row>
        <row r="549">
          <cell r="AR549" t="str">
            <v>EMC CORPORATION0.000010724218390.000021448436780.00002144843678</v>
          </cell>
          <cell r="AS549">
            <v>0.99920624661341007</v>
          </cell>
          <cell r="AT549">
            <v>0</v>
          </cell>
          <cell r="AU549">
            <v>0</v>
          </cell>
          <cell r="AV549">
            <v>0</v>
          </cell>
          <cell r="AW549">
            <v>0</v>
          </cell>
          <cell r="AX549">
            <v>7.937533865899338E-4</v>
          </cell>
        </row>
        <row r="550">
          <cell r="AR550" t="str">
            <v>DEAN FOODS00.000000116431860.00000011643186</v>
          </cell>
          <cell r="AS550">
            <v>0</v>
          </cell>
          <cell r="AT550">
            <v>0</v>
          </cell>
          <cell r="AU550">
            <v>0</v>
          </cell>
          <cell r="AV550">
            <v>1</v>
          </cell>
          <cell r="AW550">
            <v>0</v>
          </cell>
          <cell r="AX550">
            <v>0</v>
          </cell>
        </row>
        <row r="551">
          <cell r="AR551" t="str">
            <v>FIDELITY INVESTMENTS00</v>
          </cell>
          <cell r="AS551">
            <v>1</v>
          </cell>
          <cell r="AT551">
            <v>0</v>
          </cell>
          <cell r="AU551">
            <v>0</v>
          </cell>
          <cell r="AV551">
            <v>0</v>
          </cell>
          <cell r="AW551">
            <v>0</v>
          </cell>
          <cell r="AX551">
            <v>0</v>
          </cell>
        </row>
        <row r="552">
          <cell r="AR552" t="str">
            <v>VIRIDIAN000</v>
          </cell>
          <cell r="AS552">
            <v>1</v>
          </cell>
          <cell r="AT552">
            <v>0</v>
          </cell>
          <cell r="AU552">
            <v>0</v>
          </cell>
          <cell r="AV552">
            <v>0</v>
          </cell>
          <cell r="AW552">
            <v>0</v>
          </cell>
          <cell r="AX552">
            <v>0</v>
          </cell>
        </row>
        <row r="553">
          <cell r="AR553" t="str">
            <v>WEYERHAEUSER COMPANY00</v>
          </cell>
          <cell r="AS553">
            <v>0.99986342333054223</v>
          </cell>
          <cell r="AT553">
            <v>1.1907228891381048E-4</v>
          </cell>
          <cell r="AU553">
            <v>0</v>
          </cell>
          <cell r="AV553">
            <v>0</v>
          </cell>
          <cell r="AW553">
            <v>1.7504380543869569E-5</v>
          </cell>
          <cell r="AX553">
            <v>0</v>
          </cell>
        </row>
        <row r="554">
          <cell r="AR554" t="str">
            <v>3M00</v>
          </cell>
          <cell r="AS554">
            <v>0.76097840312840059</v>
          </cell>
          <cell r="AT554">
            <v>7.0863186593775754E-3</v>
          </cell>
          <cell r="AU554">
            <v>6.8350073449224238E-2</v>
          </cell>
          <cell r="AV554">
            <v>0.14625202817425031</v>
          </cell>
          <cell r="AW554">
            <v>1.7333176588747307E-2</v>
          </cell>
          <cell r="AX554">
            <v>0</v>
          </cell>
        </row>
        <row r="555">
          <cell r="AR555" t="str">
            <v>XEROX00</v>
          </cell>
          <cell r="AS555">
            <v>0.54186973080180179</v>
          </cell>
          <cell r="AT555">
            <v>9.3076348557633123E-2</v>
          </cell>
          <cell r="AU555">
            <v>0</v>
          </cell>
          <cell r="AV555">
            <v>0.20846843871484338</v>
          </cell>
          <cell r="AW555">
            <v>0.15421149128313311</v>
          </cell>
          <cell r="AX555">
            <v>2.3739906425887377E-3</v>
          </cell>
        </row>
        <row r="556">
          <cell r="AR556" t="str">
            <v>AÉROPORTS DE MONTRÉAL00</v>
          </cell>
          <cell r="AS556">
            <v>0.53820862343484466</v>
          </cell>
          <cell r="AT556">
            <v>0.11629983889657559</v>
          </cell>
          <cell r="AU556">
            <v>0</v>
          </cell>
          <cell r="AV556">
            <v>0.27627776580729291</v>
          </cell>
          <cell r="AW556">
            <v>4.0496977121507884E-2</v>
          </cell>
          <cell r="AX556">
            <v>2.8716794739778922E-2</v>
          </cell>
        </row>
        <row r="557">
          <cell r="AR557" t="str">
            <v>ANZ BANK00</v>
          </cell>
          <cell r="AS557">
            <v>0.53467936846088826</v>
          </cell>
          <cell r="AT557">
            <v>0.10405490715941115</v>
          </cell>
          <cell r="AU557">
            <v>0</v>
          </cell>
          <cell r="AV557">
            <v>0.11829504177994951</v>
          </cell>
          <cell r="AW557">
            <v>0.24297068259975102</v>
          </cell>
          <cell r="AX557">
            <v>0</v>
          </cell>
        </row>
        <row r="558">
          <cell r="AR558" t="str">
            <v>TECHNICOLOR THOMSON00</v>
          </cell>
          <cell r="AS558">
            <v>0.5116715147850639</v>
          </cell>
          <cell r="AT558">
            <v>0.24095126557299198</v>
          </cell>
          <cell r="AU558">
            <v>0</v>
          </cell>
          <cell r="AV558">
            <v>1.4286111918342672E-2</v>
          </cell>
          <cell r="AW558">
            <v>0.19873959884316558</v>
          </cell>
          <cell r="AX558">
            <v>3.4351508880435797E-2</v>
          </cell>
        </row>
        <row r="559">
          <cell r="AR559" t="str">
            <v>ERICSSON0.018736831389480.105705327348890</v>
          </cell>
          <cell r="AS559">
            <v>0.50769552640776672</v>
          </cell>
          <cell r="AT559">
            <v>0.17015171145268554</v>
          </cell>
          <cell r="AU559">
            <v>0</v>
          </cell>
          <cell r="AV559">
            <v>0.32215276213954785</v>
          </cell>
          <cell r="AW559">
            <v>0</v>
          </cell>
          <cell r="AX559">
            <v>0</v>
          </cell>
        </row>
        <row r="560">
          <cell r="AR560" t="str">
            <v>ATCO00</v>
          </cell>
          <cell r="AS560">
            <v>0.47284428250335986</v>
          </cell>
          <cell r="AT560">
            <v>6.1363737694513421E-2</v>
          </cell>
          <cell r="AU560">
            <v>0</v>
          </cell>
          <cell r="AV560">
            <v>0.15232278170191796</v>
          </cell>
          <cell r="AW560">
            <v>0.2685171133810908</v>
          </cell>
          <cell r="AX560">
            <v>4.4952084719117991E-2</v>
          </cell>
        </row>
        <row r="561">
          <cell r="AR561" t="str">
            <v>WALLENIUS WILHELMSEN 00</v>
          </cell>
          <cell r="AS561">
            <v>0.41067471261546618</v>
          </cell>
          <cell r="AT561">
            <v>0.55295151140800747</v>
          </cell>
          <cell r="AU561">
            <v>0</v>
          </cell>
          <cell r="AV561">
            <v>3.6373775976526468E-2</v>
          </cell>
          <cell r="AW561">
            <v>0</v>
          </cell>
          <cell r="AX561">
            <v>0</v>
          </cell>
        </row>
        <row r="562">
          <cell r="AR562" t="str">
            <v>ENSCO00</v>
          </cell>
          <cell r="AS562">
            <v>0.34543331088572782</v>
          </cell>
          <cell r="AT562">
            <v>0</v>
          </cell>
          <cell r="AU562">
            <v>0</v>
          </cell>
          <cell r="AV562">
            <v>0</v>
          </cell>
          <cell r="AW562">
            <v>0.33946879971030025</v>
          </cell>
          <cell r="AX562">
            <v>0.31509788940397193</v>
          </cell>
        </row>
        <row r="563">
          <cell r="AR563" t="str">
            <v>GEORGIA PACIFIC LLC000</v>
          </cell>
          <cell r="AS563">
            <v>0.28992887907902715</v>
          </cell>
          <cell r="AT563">
            <v>0.42906658391744346</v>
          </cell>
          <cell r="AU563">
            <v>0</v>
          </cell>
          <cell r="AV563">
            <v>0.25741966098952407</v>
          </cell>
          <cell r="AW563">
            <v>2.3584876014005232E-2</v>
          </cell>
          <cell r="AX563">
            <v>0</v>
          </cell>
        </row>
        <row r="564">
          <cell r="AR564" t="str">
            <v>DELL00</v>
          </cell>
          <cell r="AS564">
            <v>4.3067360751877198E-2</v>
          </cell>
          <cell r="AT564">
            <v>9.8316650607445641E-2</v>
          </cell>
          <cell r="AU564">
            <v>0</v>
          </cell>
          <cell r="AV564">
            <v>0.85861598864067712</v>
          </cell>
          <cell r="AW564">
            <v>0</v>
          </cell>
          <cell r="AX564">
            <v>0</v>
          </cell>
        </row>
        <row r="565">
          <cell r="AR565" t="str">
            <v>IPIPELINE, INC.00</v>
          </cell>
          <cell r="AS565">
            <v>1.5315588314674788E-2</v>
          </cell>
          <cell r="AT565">
            <v>0</v>
          </cell>
          <cell r="AU565">
            <v>0</v>
          </cell>
          <cell r="AV565">
            <v>0.98468441168532517</v>
          </cell>
          <cell r="AW565">
            <v>0</v>
          </cell>
          <cell r="AX565">
            <v>0</v>
          </cell>
        </row>
        <row r="566">
          <cell r="AR566" t="str">
            <v>NORTHUMBRIAN WATER LTD 00</v>
          </cell>
          <cell r="AS566">
            <v>6.8604158363455717E-3</v>
          </cell>
          <cell r="AT566">
            <v>0.70914969416456353</v>
          </cell>
          <cell r="AU566">
            <v>0.28398988999909097</v>
          </cell>
          <cell r="AV566">
            <v>0</v>
          </cell>
          <cell r="AW566">
            <v>0</v>
          </cell>
          <cell r="AX566">
            <v>0</v>
          </cell>
        </row>
        <row r="567">
          <cell r="AR567" t="str">
            <v>ALCON USA00</v>
          </cell>
          <cell r="AS567">
            <v>0</v>
          </cell>
          <cell r="AT567">
            <v>0.1904905399556901</v>
          </cell>
          <cell r="AU567">
            <v>0</v>
          </cell>
          <cell r="AV567">
            <v>0</v>
          </cell>
          <cell r="AW567">
            <v>0.80048816734559336</v>
          </cell>
          <cell r="AX567">
            <v>9.0212926987165813E-3</v>
          </cell>
        </row>
        <row r="568">
          <cell r="AR568" t="str">
            <v>The Estee Lauder Companies Inc. 00</v>
          </cell>
          <cell r="AS568">
            <v>0</v>
          </cell>
          <cell r="AT568">
            <v>1</v>
          </cell>
          <cell r="AU568">
            <v>0</v>
          </cell>
          <cell r="AV568">
            <v>0</v>
          </cell>
          <cell r="AW568">
            <v>0</v>
          </cell>
          <cell r="AX568">
            <v>0</v>
          </cell>
        </row>
        <row r="569">
          <cell r="AR569" t="str">
            <v>HYUNDAI 00</v>
          </cell>
          <cell r="AS569">
            <v>0</v>
          </cell>
          <cell r="AT569">
            <v>0.96350421912979234</v>
          </cell>
          <cell r="AU569">
            <v>0</v>
          </cell>
          <cell r="AV569">
            <v>0</v>
          </cell>
          <cell r="AW569">
            <v>0</v>
          </cell>
          <cell r="AX569">
            <v>3.6495780870207682E-2</v>
          </cell>
        </row>
        <row r="570">
          <cell r="AR570" t="str">
            <v>ARROW ELECTRONICS00</v>
          </cell>
          <cell r="AS570">
            <v>0</v>
          </cell>
          <cell r="AT570">
            <v>0.61867377631734222</v>
          </cell>
          <cell r="AU570">
            <v>0</v>
          </cell>
          <cell r="AV570">
            <v>0.38132622368265778</v>
          </cell>
          <cell r="AW570">
            <v>0</v>
          </cell>
          <cell r="AX570">
            <v>0</v>
          </cell>
        </row>
        <row r="571">
          <cell r="AR571" t="str">
            <v>HITACHI AMERICA ,LTD00</v>
          </cell>
          <cell r="AS571">
            <v>0</v>
          </cell>
          <cell r="AT571">
            <v>0</v>
          </cell>
          <cell r="AU571">
            <v>0</v>
          </cell>
          <cell r="AV571">
            <v>0</v>
          </cell>
          <cell r="AW571">
            <v>0.63251953176876274</v>
          </cell>
          <cell r="AX571">
            <v>0.36748046823123715</v>
          </cell>
        </row>
        <row r="572">
          <cell r="AR572" t="str">
            <v>RICOH00</v>
          </cell>
          <cell r="AS572">
            <v>0</v>
          </cell>
          <cell r="AT572">
            <v>0</v>
          </cell>
          <cell r="AU572">
            <v>0</v>
          </cell>
          <cell r="AV572">
            <v>0.62801482161907585</v>
          </cell>
          <cell r="AW572">
            <v>0</v>
          </cell>
          <cell r="AX572">
            <v>0.37198517838092415</v>
          </cell>
        </row>
        <row r="573">
          <cell r="AR573" t="str">
            <v>SIERRA ATLANTIC SOFTWARE SERVI00</v>
          </cell>
          <cell r="AS573">
            <v>0</v>
          </cell>
          <cell r="AT573">
            <v>1</v>
          </cell>
          <cell r="AU573">
            <v>0</v>
          </cell>
          <cell r="AV573">
            <v>0</v>
          </cell>
          <cell r="AW573">
            <v>0</v>
          </cell>
          <cell r="AX573">
            <v>0</v>
          </cell>
        </row>
        <row r="574">
          <cell r="AR574" t="str">
            <v>TIVO INC00</v>
          </cell>
          <cell r="AS574">
            <v>0</v>
          </cell>
          <cell r="AT574">
            <v>1</v>
          </cell>
          <cell r="AU574">
            <v>0</v>
          </cell>
          <cell r="AV574">
            <v>0</v>
          </cell>
          <cell r="AW574">
            <v>0</v>
          </cell>
          <cell r="AX574">
            <v>0</v>
          </cell>
        </row>
        <row r="575">
          <cell r="AR575" t="str">
            <v>VALE000</v>
          </cell>
          <cell r="AS575">
            <v>0</v>
          </cell>
          <cell r="AT575">
            <v>0.39746326952467981</v>
          </cell>
          <cell r="AU575">
            <v>0</v>
          </cell>
          <cell r="AV575">
            <v>0.60253673047532019</v>
          </cell>
          <cell r="AW575">
            <v>0</v>
          </cell>
          <cell r="AX575">
            <v>0</v>
          </cell>
        </row>
        <row r="576">
          <cell r="AR576" t="str">
            <v>Adama Brasil00</v>
          </cell>
          <cell r="AS576"/>
          <cell r="AT576"/>
          <cell r="AU576"/>
          <cell r="AV576"/>
          <cell r="AW576"/>
          <cell r="AX576"/>
        </row>
        <row r="577">
          <cell r="AR577" t="str">
            <v>AMERICAN BUREAU OF SHIPPING00</v>
          </cell>
          <cell r="AS577"/>
          <cell r="AT577"/>
          <cell r="AU577"/>
          <cell r="AV577"/>
          <cell r="AW577"/>
          <cell r="AX577"/>
        </row>
        <row r="578">
          <cell r="AR578" t="str">
            <v>Asociacion Chilena de Seguridad00</v>
          </cell>
          <cell r="AS578"/>
          <cell r="AT578"/>
          <cell r="AU578"/>
          <cell r="AV578"/>
          <cell r="AW578"/>
          <cell r="AX578"/>
        </row>
        <row r="579">
          <cell r="AR579" t="str">
            <v>BANCO ITAÚ00</v>
          </cell>
          <cell r="AS579"/>
          <cell r="AT579"/>
          <cell r="AU579"/>
          <cell r="AV579"/>
          <cell r="AW579"/>
          <cell r="AX579"/>
        </row>
        <row r="580">
          <cell r="AR580" t="str">
            <v>Caixa Seguros Holding S.A.00</v>
          </cell>
          <cell r="AS580"/>
          <cell r="AT580"/>
          <cell r="AU580"/>
          <cell r="AV580"/>
          <cell r="AW580"/>
          <cell r="AX580"/>
        </row>
        <row r="581">
          <cell r="AR581" t="str">
            <v>Cision Inc00</v>
          </cell>
          <cell r="AS581"/>
          <cell r="AT581"/>
          <cell r="AU581"/>
          <cell r="AV581"/>
          <cell r="AW581"/>
          <cell r="AX581"/>
        </row>
        <row r="582">
          <cell r="AR582" t="str">
            <v>CNOOC INTERNATIONAL000</v>
          </cell>
          <cell r="AS582"/>
          <cell r="AT582"/>
          <cell r="AU582"/>
          <cell r="AV582"/>
          <cell r="AW582"/>
          <cell r="AX582"/>
        </row>
        <row r="583">
          <cell r="AR583" t="str">
            <v>EDWARDS LIFESCIENCES LLC000</v>
          </cell>
          <cell r="AS583"/>
          <cell r="AT583"/>
          <cell r="AU583"/>
          <cell r="AV583"/>
          <cell r="AW583"/>
          <cell r="AX583"/>
        </row>
        <row r="584">
          <cell r="AR584" t="str">
            <v>ELECTRO RENT CORPORATION00</v>
          </cell>
          <cell r="AS584"/>
          <cell r="AT584"/>
          <cell r="AU584"/>
          <cell r="AV584"/>
          <cell r="AW584"/>
          <cell r="AX584"/>
        </row>
        <row r="585">
          <cell r="AR585" t="str">
            <v>Gentiva Health Services (USA) LLC00</v>
          </cell>
          <cell r="AS585"/>
          <cell r="AT585"/>
          <cell r="AU585"/>
          <cell r="AV585"/>
          <cell r="AW585"/>
          <cell r="AX585"/>
        </row>
        <row r="586">
          <cell r="AR586" t="str">
            <v>HARTE HANKS INC00</v>
          </cell>
          <cell r="AS586"/>
          <cell r="AT586"/>
          <cell r="AU586"/>
          <cell r="AV586"/>
          <cell r="AW586"/>
          <cell r="AX586"/>
        </row>
        <row r="587">
          <cell r="AR587" t="str">
            <v>INFOCROSSING INC.000</v>
          </cell>
          <cell r="AS587"/>
          <cell r="AT587"/>
          <cell r="AU587"/>
          <cell r="AV587"/>
          <cell r="AW587"/>
          <cell r="AX587"/>
        </row>
        <row r="588">
          <cell r="AR588" t="str">
            <v>LATAM AIRLINES00</v>
          </cell>
          <cell r="AS588"/>
          <cell r="AT588"/>
          <cell r="AU588"/>
          <cell r="AV588"/>
          <cell r="AW588"/>
          <cell r="AX588"/>
        </row>
        <row r="589">
          <cell r="AR589" t="str">
            <v>Lattice Semiconductor00</v>
          </cell>
          <cell r="AS589"/>
          <cell r="AT589"/>
          <cell r="AU589"/>
          <cell r="AV589"/>
          <cell r="AW589"/>
          <cell r="AX589"/>
        </row>
        <row r="590">
          <cell r="AR590" t="str">
            <v>P.F. CHANG’S CHINA BISTRO00</v>
          </cell>
          <cell r="AS590"/>
          <cell r="AT590"/>
          <cell r="AU590"/>
          <cell r="AV590"/>
          <cell r="AW590"/>
          <cell r="AX590"/>
        </row>
        <row r="591">
          <cell r="AR591" t="str">
            <v>PETCO00</v>
          </cell>
          <cell r="AS591"/>
          <cell r="AT591"/>
          <cell r="AU591"/>
          <cell r="AV591"/>
          <cell r="AW591"/>
          <cell r="AX591"/>
        </row>
        <row r="592">
          <cell r="AR592" t="str">
            <v>PORTO SEGURO00</v>
          </cell>
          <cell r="AS592"/>
          <cell r="AT592"/>
          <cell r="AU592"/>
          <cell r="AV592"/>
          <cell r="AW592"/>
          <cell r="AX592"/>
        </row>
        <row r="593">
          <cell r="AR593" t="str">
            <v>QlikTech00</v>
          </cell>
          <cell r="AS593"/>
          <cell r="AT593"/>
          <cell r="AU593"/>
          <cell r="AV593"/>
          <cell r="AW593"/>
          <cell r="AX593"/>
        </row>
        <row r="594">
          <cell r="AR594" t="str">
            <v>SONY MUSIC00</v>
          </cell>
          <cell r="AS594"/>
          <cell r="AT594"/>
          <cell r="AU594"/>
          <cell r="AV594"/>
          <cell r="AW594"/>
          <cell r="AX594"/>
        </row>
        <row r="595">
          <cell r="AR595" t="str">
            <v>WOLTERS KLUWER UNITED STATES INC00</v>
          </cell>
          <cell r="AS595"/>
          <cell r="AT595"/>
          <cell r="AU595"/>
          <cell r="AV595"/>
          <cell r="AW595"/>
          <cell r="AX595"/>
        </row>
        <row r="596">
          <cell r="AR596" t="str">
            <v>CAPITAL ONE0.7296871128280533.513387542799150</v>
          </cell>
          <cell r="AS596"/>
          <cell r="AT596"/>
          <cell r="AU596"/>
          <cell r="AV596"/>
          <cell r="AW596"/>
          <cell r="AX596"/>
        </row>
        <row r="597">
          <cell r="AR597" t="str">
            <v>M &amp; I MORTGAGE00</v>
          </cell>
          <cell r="AS597"/>
          <cell r="AT597"/>
          <cell r="AU597"/>
          <cell r="AV597"/>
          <cell r="AW597"/>
          <cell r="AX597"/>
        </row>
        <row r="598">
          <cell r="AR598" t="str">
            <v>American Flood Research Inc - WGS00</v>
          </cell>
          <cell r="AS598"/>
          <cell r="AT598"/>
          <cell r="AU598"/>
          <cell r="AV598"/>
          <cell r="AW598"/>
          <cell r="AX598"/>
        </row>
        <row r="599">
          <cell r="AR599" t="str">
            <v>ARCH MORTGAGE INSURANCE COMPANY00</v>
          </cell>
          <cell r="AS599"/>
          <cell r="AT599"/>
          <cell r="AU599"/>
          <cell r="AV599"/>
          <cell r="AW599"/>
          <cell r="AX599"/>
        </row>
        <row r="600">
          <cell r="AR600" t="str">
            <v>Barings Bdc, Inc.00</v>
          </cell>
          <cell r="AS600"/>
          <cell r="AT600"/>
          <cell r="AU600"/>
          <cell r="AV600"/>
          <cell r="AW600"/>
          <cell r="AX600"/>
        </row>
        <row r="601">
          <cell r="AR601" t="str">
            <v>Bimbo Bakehouse Inc00</v>
          </cell>
          <cell r="AS601"/>
          <cell r="AT601"/>
          <cell r="AU601"/>
          <cell r="AV601"/>
          <cell r="AW601"/>
          <cell r="AX601"/>
        </row>
        <row r="602">
          <cell r="AR602" t="str">
            <v>CANADA BREAD COMPANY, LIMITEDï¿½000</v>
          </cell>
          <cell r="AS602"/>
          <cell r="AT602"/>
          <cell r="AU602"/>
          <cell r="AV602"/>
          <cell r="AW602"/>
          <cell r="AX602"/>
        </row>
        <row r="603">
          <cell r="AR603" t="str">
            <v>CARILLION00</v>
          </cell>
          <cell r="AS603"/>
          <cell r="AT603"/>
          <cell r="AU603"/>
          <cell r="AV603"/>
          <cell r="AW603"/>
          <cell r="AX603"/>
        </row>
        <row r="604">
          <cell r="AR604" t="str">
            <v>Chevron USA Inc.00</v>
          </cell>
          <cell r="AS604"/>
          <cell r="AT604"/>
          <cell r="AU604"/>
          <cell r="AV604"/>
          <cell r="AW604"/>
          <cell r="AX604"/>
        </row>
        <row r="605">
          <cell r="AR605" t="str">
            <v>Hilcorp Alaska, LLC00</v>
          </cell>
          <cell r="AS605"/>
          <cell r="AT605"/>
          <cell r="AU605"/>
          <cell r="AV605"/>
          <cell r="AW605"/>
          <cell r="AX605"/>
        </row>
        <row r="606">
          <cell r="AR606" t="str">
            <v>HPE00</v>
          </cell>
          <cell r="AS606"/>
          <cell r="AT606"/>
          <cell r="AU606"/>
          <cell r="AV606"/>
          <cell r="AW606"/>
          <cell r="AX606"/>
        </row>
        <row r="607">
          <cell r="AR607" t="str">
            <v>HPI00</v>
          </cell>
          <cell r="AS607"/>
          <cell r="AT607"/>
          <cell r="AU607"/>
          <cell r="AV607"/>
          <cell r="AW607"/>
          <cell r="AX607"/>
        </row>
        <row r="608">
          <cell r="AR608" t="str">
            <v>MARATHON OIL COMPANY00</v>
          </cell>
          <cell r="AS608"/>
          <cell r="AT608"/>
          <cell r="AU608"/>
          <cell r="AV608"/>
          <cell r="AW608"/>
          <cell r="AX608"/>
        </row>
        <row r="609">
          <cell r="AR609" t="str">
            <v>USLBM HOLDINGS, LLC.00</v>
          </cell>
          <cell r="AS609"/>
          <cell r="AT609"/>
          <cell r="AU609"/>
          <cell r="AV609"/>
          <cell r="AW609"/>
          <cell r="AX609"/>
        </row>
        <row r="610">
          <cell r="AR610" t="str">
            <v>WOLTERS KLUWER FINANCIAL SERVICES00</v>
          </cell>
          <cell r="AS610"/>
          <cell r="AT610"/>
          <cell r="AU610"/>
          <cell r="AV610"/>
          <cell r="AW610"/>
          <cell r="AX610"/>
        </row>
        <row r="611">
          <cell r="AR611" t="str">
            <v>PETROLEUM DEVELOPMENT OMAN1.097797986428865.477198139753950</v>
          </cell>
          <cell r="AS611"/>
          <cell r="AT611"/>
          <cell r="AU611"/>
          <cell r="AV611"/>
          <cell r="AW611"/>
          <cell r="AX611"/>
        </row>
        <row r="612">
          <cell r="AR612" t="str">
            <v>CENTERLINK00</v>
          </cell>
          <cell r="AS612"/>
          <cell r="AT612"/>
          <cell r="AU612"/>
          <cell r="AV612"/>
          <cell r="AW612"/>
          <cell r="AX612"/>
        </row>
        <row r="613">
          <cell r="AR613" t="str">
            <v>Aliaxis00</v>
          </cell>
          <cell r="AS613"/>
          <cell r="AT613"/>
          <cell r="AU613"/>
          <cell r="AV613"/>
          <cell r="AW613"/>
          <cell r="AX613"/>
        </row>
        <row r="614">
          <cell r="AR614" t="str">
            <v>BAHRAIN E GOVERNANCE AUTHORITY00</v>
          </cell>
          <cell r="AS614"/>
          <cell r="AT614"/>
          <cell r="AU614"/>
          <cell r="AV614"/>
          <cell r="AW614"/>
          <cell r="AX614"/>
        </row>
        <row r="615">
          <cell r="AR615" t="str">
            <v>Dubai Trade00</v>
          </cell>
          <cell r="AS615"/>
          <cell r="AT615"/>
          <cell r="AU615"/>
          <cell r="AV615"/>
          <cell r="AW615"/>
          <cell r="AX615"/>
        </row>
        <row r="616">
          <cell r="AR616" t="str">
            <v>ENERGYAUSTRALIA SERVICES PTY LTD00</v>
          </cell>
          <cell r="AS616"/>
          <cell r="AT616"/>
          <cell r="AU616"/>
          <cell r="AV616"/>
          <cell r="AW616"/>
          <cell r="AX616"/>
        </row>
        <row r="617">
          <cell r="AR617" t="str">
            <v>ENHANCE GROUP00</v>
          </cell>
          <cell r="AS617"/>
          <cell r="AT617"/>
          <cell r="AU617"/>
          <cell r="AV617"/>
          <cell r="AW617"/>
          <cell r="AX617"/>
        </row>
        <row r="618">
          <cell r="AR618" t="str">
            <v>MAURITIUS CHAMBER OF COMMERCE &amp; INDUSTRY00</v>
          </cell>
          <cell r="AS618"/>
          <cell r="AT618"/>
          <cell r="AU618"/>
          <cell r="AV618"/>
          <cell r="AW618"/>
          <cell r="AX618"/>
        </row>
        <row r="619">
          <cell r="AR619" t="str">
            <v>SAUDI ARAMCO-KACWC00</v>
          </cell>
          <cell r="AS619"/>
          <cell r="AT619"/>
          <cell r="AU619"/>
          <cell r="AV619"/>
          <cell r="AW619"/>
          <cell r="AX619"/>
        </row>
        <row r="620">
          <cell r="AR620" t="str">
            <v>BAE Systems Applied Intelligence Limited00</v>
          </cell>
          <cell r="AS620"/>
          <cell r="AT620"/>
          <cell r="AU620"/>
          <cell r="AV620"/>
          <cell r="AW620"/>
          <cell r="AX620"/>
        </row>
        <row r="621">
          <cell r="AR621" t="str">
            <v>BP Shipping00</v>
          </cell>
          <cell r="AS621"/>
          <cell r="AT621"/>
          <cell r="AU621"/>
          <cell r="AV621"/>
          <cell r="AW621"/>
          <cell r="AX621"/>
        </row>
        <row r="622">
          <cell r="AR622" t="str">
            <v>GALDERMA S.A000</v>
          </cell>
          <cell r="AS622"/>
          <cell r="AT622"/>
          <cell r="AU622"/>
          <cell r="AV622"/>
          <cell r="AW622"/>
          <cell r="AX622"/>
        </row>
        <row r="623">
          <cell r="AR623" t="str">
            <v>GSK Inc.00</v>
          </cell>
          <cell r="AS623"/>
          <cell r="AT623"/>
          <cell r="AU623"/>
          <cell r="AV623"/>
          <cell r="AW623"/>
          <cell r="AX623"/>
        </row>
        <row r="624">
          <cell r="AR624" t="str">
            <v>IHS HOLDING LIMITED00</v>
          </cell>
          <cell r="AS624"/>
          <cell r="AT624"/>
          <cell r="AU624"/>
          <cell r="AV624"/>
          <cell r="AW624"/>
          <cell r="AX624"/>
        </row>
        <row r="625">
          <cell r="AR625" t="str">
            <v>Lloyds Banking Group00</v>
          </cell>
          <cell r="AS625"/>
          <cell r="AT625"/>
          <cell r="AU625"/>
          <cell r="AV625"/>
          <cell r="AW625"/>
          <cell r="AX625"/>
        </row>
        <row r="626">
          <cell r="AR626" t="str">
            <v>METRO BANK PL00</v>
          </cell>
          <cell r="AS626"/>
          <cell r="AT626"/>
          <cell r="AU626"/>
          <cell r="AV626"/>
          <cell r="AW626"/>
          <cell r="AX626"/>
        </row>
        <row r="627">
          <cell r="AR627" t="str">
            <v>Metro Cash &amp; Carry00</v>
          </cell>
          <cell r="AS627"/>
          <cell r="AT627"/>
          <cell r="AU627"/>
          <cell r="AV627"/>
          <cell r="AW627"/>
          <cell r="AX627"/>
        </row>
        <row r="628">
          <cell r="AR628" t="str">
            <v>TAISHO PHARMACEUTICAL CO. LTD.000</v>
          </cell>
          <cell r="AS628"/>
          <cell r="AT628"/>
          <cell r="AU628"/>
          <cell r="AV628"/>
          <cell r="AW628"/>
          <cell r="AX628"/>
        </row>
        <row r="629">
          <cell r="AR629" t="str">
            <v>WILLIAMS LEA LIMITED000</v>
          </cell>
          <cell r="AS629"/>
          <cell r="AT629"/>
          <cell r="AU629"/>
          <cell r="AV629"/>
          <cell r="AW629"/>
          <cell r="AX629"/>
        </row>
        <row r="630">
          <cell r="AR630" t="str">
            <v>HALLIBURTON ENERGY SERVICES INC.0-0.00000000205502-0.00000000205502</v>
          </cell>
          <cell r="AS630">
            <v>0.89978873597281139</v>
          </cell>
          <cell r="AT630">
            <v>1.7840784896827142E-2</v>
          </cell>
          <cell r="AU630">
            <v>0</v>
          </cell>
          <cell r="AV630">
            <v>8.2370479130361676E-2</v>
          </cell>
          <cell r="AW630">
            <v>0</v>
          </cell>
          <cell r="AX630">
            <v>0</v>
          </cell>
        </row>
        <row r="631">
          <cell r="AR631" t="str">
            <v>SIBELCO0-0.00001642148515-0.00001642148515</v>
          </cell>
          <cell r="AS631">
            <v>0</v>
          </cell>
          <cell r="AT631">
            <v>-3.4823292143937665E-4</v>
          </cell>
          <cell r="AU631">
            <v>0</v>
          </cell>
          <cell r="AV631">
            <v>0</v>
          </cell>
          <cell r="AW631">
            <v>1.0003482329214393</v>
          </cell>
          <cell r="AX631">
            <v>0</v>
          </cell>
        </row>
        <row r="632">
          <cell r="AR632" t="str">
            <v>NOKIA SIEMENS NETWORKS-0.00006443676997-0.00012887353994-0.00012887353994</v>
          </cell>
          <cell r="AS632">
            <v>0.8063371804351267</v>
          </cell>
          <cell r="AT632">
            <v>0.17446542992650677</v>
          </cell>
          <cell r="AU632">
            <v>2.141707477136599E-2</v>
          </cell>
          <cell r="AV632">
            <v>0</v>
          </cell>
          <cell r="AW632">
            <v>-2.0868432221522962E-4</v>
          </cell>
          <cell r="AX632">
            <v>-2.0110008107839953E-3</v>
          </cell>
        </row>
        <row r="633">
          <cell r="AR633" t="str">
            <v>GENERAL MOTORS0-0.00015692223236-0.00015692223236</v>
          </cell>
          <cell r="AS633">
            <v>1.1107689801412154E-2</v>
          </cell>
          <cell r="AT633">
            <v>0.98889231019858792</v>
          </cell>
          <cell r="AU633">
            <v>0</v>
          </cell>
          <cell r="AV633">
            <v>0</v>
          </cell>
          <cell r="AW633">
            <v>0</v>
          </cell>
          <cell r="AX633">
            <v>0</v>
          </cell>
        </row>
        <row r="634">
          <cell r="AR634" t="str">
            <v>DUFRY MANAGEMENT LTD0-0.00017859991441-0.00017859991441</v>
          </cell>
          <cell r="AS634">
            <v>0</v>
          </cell>
          <cell r="AT634">
            <v>1</v>
          </cell>
          <cell r="AU634">
            <v>0</v>
          </cell>
          <cell r="AV634">
            <v>0</v>
          </cell>
          <cell r="AW634">
            <v>0</v>
          </cell>
          <cell r="AX634">
            <v>0</v>
          </cell>
        </row>
        <row r="635">
          <cell r="AR635" t="str">
            <v>SCHLUMBERGER0-0.000259024979015227-0.000259024979015227</v>
          </cell>
          <cell r="AS635">
            <v>1.0015426326802834</v>
          </cell>
          <cell r="AT635">
            <v>-1.5426326802835363E-3</v>
          </cell>
          <cell r="AU635">
            <v>0</v>
          </cell>
          <cell r="AV635">
            <v>0</v>
          </cell>
          <cell r="AW635">
            <v>0</v>
          </cell>
          <cell r="AX635">
            <v>0</v>
          </cell>
        </row>
        <row r="636">
          <cell r="AR636" t="str">
            <v>TELENOR GLOBAL0.00005647981383-0.0005092306609-0.0005092306609</v>
          </cell>
          <cell r="AS636">
            <v>0.79352532352258565</v>
          </cell>
          <cell r="AT636">
            <v>-4.5383796071325462E-4</v>
          </cell>
          <cell r="AU636">
            <v>0</v>
          </cell>
          <cell r="AV636">
            <v>0.18386096246018263</v>
          </cell>
          <cell r="AW636">
            <v>2.6750010470688629E-3</v>
          </cell>
          <cell r="AX636">
            <v>2.0392550930876156E-2</v>
          </cell>
        </row>
        <row r="637">
          <cell r="AR637" t="str">
            <v>DULUXGROUP (AUSTRALIA) PTY LTD0-0.00067067335471-0.00067067335471</v>
          </cell>
          <cell r="AS637">
            <v>0</v>
          </cell>
          <cell r="AT637">
            <v>0.59524572684141297</v>
          </cell>
          <cell r="AU637">
            <v>0</v>
          </cell>
          <cell r="AV637">
            <v>0</v>
          </cell>
          <cell r="AW637">
            <v>0.30355551778128481</v>
          </cell>
          <cell r="AX637">
            <v>0.10119875537730227</v>
          </cell>
        </row>
        <row r="638">
          <cell r="AR638" t="str">
            <v>ASSA ABLOY0-0.001651094708-0.001651094708</v>
          </cell>
          <cell r="AS638">
            <v>0</v>
          </cell>
          <cell r="AT638">
            <v>-2.2528499280338021E-2</v>
          </cell>
          <cell r="AU638">
            <v>0</v>
          </cell>
          <cell r="AV638">
            <v>0</v>
          </cell>
          <cell r="AW638">
            <v>0.78082858474554473</v>
          </cell>
          <cell r="AX638">
            <v>0.24169991453479317</v>
          </cell>
        </row>
        <row r="639">
          <cell r="AR639" t="str">
            <v>RATIONAL INTERACTION0-0.00229175522499-0.00229175522499</v>
          </cell>
          <cell r="AS639">
            <v>0.32557733900803293</v>
          </cell>
          <cell r="AT639">
            <v>0.34884532198393414</v>
          </cell>
          <cell r="AU639">
            <v>0</v>
          </cell>
          <cell r="AV639">
            <v>0.32557733900803293</v>
          </cell>
          <cell r="AW639">
            <v>0</v>
          </cell>
          <cell r="AX639">
            <v>0</v>
          </cell>
        </row>
        <row r="640">
          <cell r="AR640" t="str">
            <v>EXXON MOBIL0-0.00266754942959-0.00266754942959</v>
          </cell>
          <cell r="AS640">
            <v>0</v>
          </cell>
          <cell r="AT640">
            <v>1</v>
          </cell>
          <cell r="AU640">
            <v>0</v>
          </cell>
          <cell r="AV640">
            <v>0</v>
          </cell>
          <cell r="AW640">
            <v>0</v>
          </cell>
          <cell r="AX640">
            <v>0</v>
          </cell>
        </row>
        <row r="641">
          <cell r="AR641" t="str">
            <v>UBS WARBURG-0.00171253484936-0.00342506969872-0.00342506969872</v>
          </cell>
          <cell r="AS641">
            <v>0.54523990503623165</v>
          </cell>
          <cell r="AT641">
            <v>0.2533804567585306</v>
          </cell>
          <cell r="AU641">
            <v>0</v>
          </cell>
          <cell r="AV641">
            <v>1.6461551292635393E-2</v>
          </cell>
          <cell r="AW641">
            <v>0.16125617530287176</v>
          </cell>
          <cell r="AX641">
            <v>2.366191160973069E-2</v>
          </cell>
        </row>
        <row r="642">
          <cell r="AR642" t="str">
            <v>WORLDVU DEVELOPMENT LLC0-0.00368872004189-0.00368872004189</v>
          </cell>
          <cell r="AS642">
            <v>0</v>
          </cell>
          <cell r="AT642">
            <v>2.736456815472528E-2</v>
          </cell>
          <cell r="AU642">
            <v>0</v>
          </cell>
          <cell r="AV642">
            <v>0</v>
          </cell>
          <cell r="AW642">
            <v>0.94325217587866961</v>
          </cell>
          <cell r="AX642">
            <v>2.9383255966605057E-2</v>
          </cell>
        </row>
        <row r="643">
          <cell r="AR643" t="str">
            <v>WIPRO0-0.00401694536643-0.00401694536643</v>
          </cell>
          <cell r="AS643">
            <v>0.57658835881266179</v>
          </cell>
          <cell r="AT643">
            <v>0.42341164118733832</v>
          </cell>
          <cell r="AU643">
            <v>0</v>
          </cell>
          <cell r="AV643">
            <v>0</v>
          </cell>
          <cell r="AW643">
            <v>0</v>
          </cell>
          <cell r="AX643">
            <v>0</v>
          </cell>
        </row>
        <row r="644">
          <cell r="AR644" t="str">
            <v>UNITED ARAB BANK0-0.00658947282598697-0.00658947282598697</v>
          </cell>
          <cell r="AS644">
            <v>0</v>
          </cell>
          <cell r="AT644">
            <v>0</v>
          </cell>
          <cell r="AU644">
            <v>0</v>
          </cell>
          <cell r="AV644">
            <v>0</v>
          </cell>
          <cell r="AW644">
            <v>1</v>
          </cell>
          <cell r="AX644">
            <v>0</v>
          </cell>
        </row>
        <row r="645">
          <cell r="AR645" t="str">
            <v>GENERAL CIVIL AVIATION AUTHORITY-0.01077625241071-0.01360769377991-0.01360769377991</v>
          </cell>
          <cell r="AS645">
            <v>0</v>
          </cell>
          <cell r="AT645">
            <v>0</v>
          </cell>
          <cell r="AU645">
            <v>0</v>
          </cell>
          <cell r="AV645">
            <v>0</v>
          </cell>
          <cell r="AW645">
            <v>0.3126152982344767</v>
          </cell>
          <cell r="AX645">
            <v>0.68738470176552324</v>
          </cell>
        </row>
        <row r="646">
          <cell r="AR646" t="str">
            <v>YELL LIMITED-0.01666975380203-0.03477244396087-0.03477244396087</v>
          </cell>
          <cell r="AS646">
            <v>1</v>
          </cell>
          <cell r="AT646">
            <v>0</v>
          </cell>
          <cell r="AU646">
            <v>0</v>
          </cell>
          <cell r="AV646">
            <v>0</v>
          </cell>
          <cell r="AW646">
            <v>0</v>
          </cell>
          <cell r="AX646">
            <v>0</v>
          </cell>
        </row>
        <row r="647">
          <cell r="AR647" t="str">
            <v>BARINGS-0.03566526491802-0.03495290383603-0.03495290383603</v>
          </cell>
          <cell r="AS647">
            <v>0</v>
          </cell>
          <cell r="AT647">
            <v>0.33303556709015758</v>
          </cell>
          <cell r="AU647">
            <v>0.57245576561923384</v>
          </cell>
          <cell r="AV647">
            <v>9.4508667290608556E-2</v>
          </cell>
          <cell r="AW647">
            <v>0</v>
          </cell>
          <cell r="AX647">
            <v>0</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mailto:richard.rorschach@wipro.com" TargetMode="External"/><Relationship Id="rId13" Type="http://schemas.openxmlformats.org/officeDocument/2006/relationships/hyperlink" Target="mailto:munira.abbas@wipro.com" TargetMode="External"/><Relationship Id="rId18" Type="http://schemas.openxmlformats.org/officeDocument/2006/relationships/hyperlink" Target="mailto:avijit.das4@wipro.com" TargetMode="External"/><Relationship Id="rId26" Type="http://schemas.openxmlformats.org/officeDocument/2006/relationships/hyperlink" Target="mailto:emilio.petrangeli@wipro.com" TargetMode="External"/><Relationship Id="rId3" Type="http://schemas.openxmlformats.org/officeDocument/2006/relationships/hyperlink" Target="mailto:manojkumar.sahu@wipro.com" TargetMode="External"/><Relationship Id="rId21" Type="http://schemas.openxmlformats.org/officeDocument/2006/relationships/hyperlink" Target="mailto:avinash.kanakamedala@wipro.com" TargetMode="External"/><Relationship Id="rId7" Type="http://schemas.openxmlformats.org/officeDocument/2006/relationships/hyperlink" Target="mailto:punith.chandrabv@wipro.com" TargetMode="External"/><Relationship Id="rId12" Type="http://schemas.openxmlformats.org/officeDocument/2006/relationships/hyperlink" Target="mailto:robin.agarwal@wipro.com" TargetMode="External"/><Relationship Id="rId17" Type="http://schemas.openxmlformats.org/officeDocument/2006/relationships/hyperlink" Target="mailto:bidhan.dey@wipro.com" TargetMode="External"/><Relationship Id="rId25" Type="http://schemas.openxmlformats.org/officeDocument/2006/relationships/hyperlink" Target="mailto:suman.dixit@wipro.com" TargetMode="External"/><Relationship Id="rId2" Type="http://schemas.openxmlformats.org/officeDocument/2006/relationships/hyperlink" Target="mailto:protik.kundu@wipro.com" TargetMode="External"/><Relationship Id="rId16" Type="http://schemas.openxmlformats.org/officeDocument/2006/relationships/hyperlink" Target="mailto:jinu.kaimamkunnil@wipro.com" TargetMode="External"/><Relationship Id="rId20" Type="http://schemas.openxmlformats.org/officeDocument/2006/relationships/hyperlink" Target="mailto:sumit.purothi@wipro.com" TargetMode="External"/><Relationship Id="rId1" Type="http://schemas.openxmlformats.org/officeDocument/2006/relationships/hyperlink" Target="mailto:susan.alexander@wipro.com" TargetMode="External"/><Relationship Id="rId6" Type="http://schemas.openxmlformats.org/officeDocument/2006/relationships/hyperlink" Target="mailto:ninan.thomson@wipro.com" TargetMode="External"/><Relationship Id="rId11" Type="http://schemas.openxmlformats.org/officeDocument/2006/relationships/hyperlink" Target="mailto:nahom.abraha1@wipro.com" TargetMode="External"/><Relationship Id="rId24" Type="http://schemas.openxmlformats.org/officeDocument/2006/relationships/hyperlink" Target="mailto:ashish.kanoongo@wipro.com" TargetMode="External"/><Relationship Id="rId5" Type="http://schemas.openxmlformats.org/officeDocument/2006/relationships/hyperlink" Target="mailto:dibyendu.saha1@wipro.com" TargetMode="External"/><Relationship Id="rId15" Type="http://schemas.openxmlformats.org/officeDocument/2006/relationships/hyperlink" Target="mailto:abhishek.singh144@wipro.com" TargetMode="External"/><Relationship Id="rId23" Type="http://schemas.openxmlformats.org/officeDocument/2006/relationships/hyperlink" Target="mailto:prabhakar.golla@wipro.com" TargetMode="External"/><Relationship Id="rId10" Type="http://schemas.openxmlformats.org/officeDocument/2006/relationships/hyperlink" Target="mailto:vikas.srivastava@wipro.com" TargetMode="External"/><Relationship Id="rId19" Type="http://schemas.openxmlformats.org/officeDocument/2006/relationships/hyperlink" Target="mailto:kuppusamy.velusamy@wipro.com" TargetMode="External"/><Relationship Id="rId4" Type="http://schemas.openxmlformats.org/officeDocument/2006/relationships/hyperlink" Target="mailto:ashutosh.uniyal@wipro.com" TargetMode="External"/><Relationship Id="rId9" Type="http://schemas.openxmlformats.org/officeDocument/2006/relationships/hyperlink" Target="mailto:ravi.tharakaraman@wipro.com" TargetMode="External"/><Relationship Id="rId14" Type="http://schemas.openxmlformats.org/officeDocument/2006/relationships/hyperlink" Target="mailto:klaus.salonen@wipro.com" TargetMode="External"/><Relationship Id="rId22" Type="http://schemas.openxmlformats.org/officeDocument/2006/relationships/hyperlink" Target="mailto:suryakiran.reddy@wipro.com" TargetMode="External"/><Relationship Id="rId27"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eric.bass@wipro.com" TargetMode="External"/><Relationship Id="rId7" Type="http://schemas.openxmlformats.org/officeDocument/2006/relationships/hyperlink" Target="mailto:santosh.halwalkar@wipro.com" TargetMode="External"/><Relationship Id="rId2" Type="http://schemas.openxmlformats.org/officeDocument/2006/relationships/hyperlink" Target="mailto:vinaya.chegu@wipro.com" TargetMode="External"/><Relationship Id="rId1" Type="http://schemas.openxmlformats.org/officeDocument/2006/relationships/hyperlink" Target="mailto:sada.narayanan@wipro.com" TargetMode="External"/><Relationship Id="rId6" Type="http://schemas.openxmlformats.org/officeDocument/2006/relationships/hyperlink" Target="mailto:hari.chamarthi@wipro.com" TargetMode="External"/><Relationship Id="rId5" Type="http://schemas.openxmlformats.org/officeDocument/2006/relationships/hyperlink" Target="mailto:abdul.majeed@wipro.com" TargetMode="External"/><Relationship Id="rId4" Type="http://schemas.openxmlformats.org/officeDocument/2006/relationships/hyperlink" Target="mailto:barada.tripathy@wipro.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ada.narayanan@wipr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dhamotharan.rukmangathan@wipro.com" TargetMode="External"/><Relationship Id="rId2" Type="http://schemas.openxmlformats.org/officeDocument/2006/relationships/hyperlink" Target="mailto:santosh.harwalkar@wipro.com" TargetMode="External"/><Relationship Id="rId1" Type="http://schemas.openxmlformats.org/officeDocument/2006/relationships/hyperlink" Target="mailto:akshay.gawali@wipro.com;nahom.abraha1@wipro.co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I34"/>
  <sheetViews>
    <sheetView topLeftCell="A13" workbookViewId="0">
      <selection activeCell="D25" sqref="D25"/>
    </sheetView>
  </sheetViews>
  <sheetFormatPr defaultRowHeight="15"/>
  <cols>
    <col min="2" max="2" width="3.7109375" customWidth="1"/>
    <col min="3" max="3" width="19.7109375" customWidth="1"/>
    <col min="4" max="4" width="17.5703125" customWidth="1"/>
    <col min="5" max="5" width="28.7109375" bestFit="1" customWidth="1"/>
    <col min="6" max="6" width="18.5703125" bestFit="1" customWidth="1"/>
    <col min="7" max="7" width="47.42578125" style="51" customWidth="1"/>
    <col min="9" max="9" width="14.7109375" bestFit="1" customWidth="1"/>
  </cols>
  <sheetData>
    <row r="3" spans="3:9">
      <c r="D3" s="58" t="s">
        <v>0</v>
      </c>
      <c r="E3" s="59" t="s">
        <v>1</v>
      </c>
      <c r="F3" s="59" t="s">
        <v>2</v>
      </c>
      <c r="G3" s="69" t="s">
        <v>3</v>
      </c>
    </row>
    <row r="4" spans="3:9">
      <c r="D4" s="60" t="s">
        <v>4</v>
      </c>
      <c r="E4" s="61">
        <v>333439709.41999996</v>
      </c>
      <c r="F4" s="61">
        <f>E4+E4*0.2</f>
        <v>400127651.30399996</v>
      </c>
      <c r="G4" s="70">
        <f>F4+F4*0.1</f>
        <v>440140416.43439996</v>
      </c>
      <c r="I4" s="64"/>
    </row>
    <row r="5" spans="3:9">
      <c r="D5" s="62" t="s">
        <v>5</v>
      </c>
      <c r="E5" s="63">
        <v>755268403.81999993</v>
      </c>
      <c r="F5" s="63">
        <f>SUM(F4:F4)</f>
        <v>400127651.30399996</v>
      </c>
      <c r="G5" s="71">
        <f>SUM(G4:G4)</f>
        <v>440140416.43439996</v>
      </c>
    </row>
    <row r="12" spans="3:9">
      <c r="C12" s="8" t="s">
        <v>6</v>
      </c>
      <c r="D12" s="72" t="s">
        <v>7</v>
      </c>
      <c r="E12" s="72" t="s">
        <v>8</v>
      </c>
      <c r="F12" s="73" t="s">
        <v>2</v>
      </c>
      <c r="G12" s="37" t="s">
        <v>9</v>
      </c>
    </row>
    <row r="13" spans="3:9">
      <c r="C13" s="8"/>
      <c r="D13" s="8"/>
      <c r="E13" s="8"/>
      <c r="F13" s="8"/>
      <c r="G13" s="37"/>
    </row>
    <row r="14" spans="3:9" ht="147" customHeight="1">
      <c r="C14" s="8" t="s">
        <v>10</v>
      </c>
      <c r="D14" s="74" t="s">
        <v>11</v>
      </c>
      <c r="E14" s="75">
        <v>2.15</v>
      </c>
      <c r="F14" s="8">
        <v>20</v>
      </c>
      <c r="G14" s="37" t="s">
        <v>12</v>
      </c>
      <c r="H14" t="s">
        <v>13</v>
      </c>
    </row>
    <row r="15" spans="3:9">
      <c r="C15" s="8" t="s">
        <v>14</v>
      </c>
      <c r="D15" s="74" t="s">
        <v>15</v>
      </c>
      <c r="E15" s="75">
        <v>0</v>
      </c>
      <c r="F15" s="8">
        <v>5</v>
      </c>
      <c r="G15" s="37"/>
    </row>
    <row r="16" spans="3:9">
      <c r="C16" s="261" t="s">
        <v>16</v>
      </c>
      <c r="D16" s="65" t="s">
        <v>17</v>
      </c>
      <c r="E16" s="66">
        <v>78812.5</v>
      </c>
      <c r="F16" s="8"/>
      <c r="G16" s="37"/>
    </row>
    <row r="17" spans="3:7">
      <c r="C17" s="261"/>
      <c r="D17" s="65" t="s">
        <v>18</v>
      </c>
      <c r="E17" s="66">
        <v>12500</v>
      </c>
      <c r="F17" s="8"/>
      <c r="G17" s="37"/>
    </row>
    <row r="18" spans="3:7">
      <c r="C18" s="261"/>
      <c r="D18" s="65" t="s">
        <v>19</v>
      </c>
      <c r="E18" s="66">
        <v>160000</v>
      </c>
      <c r="F18" s="8"/>
      <c r="G18" s="37"/>
    </row>
    <row r="19" spans="3:7">
      <c r="C19" s="261"/>
      <c r="D19" s="65" t="s">
        <v>20</v>
      </c>
      <c r="E19" s="66">
        <v>1125000</v>
      </c>
      <c r="F19" s="8"/>
      <c r="G19" s="37"/>
    </row>
    <row r="20" spans="3:7">
      <c r="C20" s="261"/>
      <c r="D20" s="65" t="s">
        <v>21</v>
      </c>
      <c r="E20" s="66">
        <v>68250</v>
      </c>
      <c r="F20" s="8"/>
      <c r="G20" s="37"/>
    </row>
    <row r="21" spans="3:7">
      <c r="C21" s="259"/>
      <c r="D21" s="65"/>
      <c r="E21" s="66"/>
      <c r="F21" s="8"/>
      <c r="G21" s="37"/>
    </row>
    <row r="22" spans="3:7">
      <c r="C22" s="259"/>
      <c r="D22" s="65"/>
      <c r="E22" s="66"/>
      <c r="F22" s="8"/>
      <c r="G22" s="37"/>
    </row>
    <row r="23" spans="3:7">
      <c r="C23" s="259"/>
      <c r="D23" s="65"/>
      <c r="E23" s="66"/>
      <c r="F23" s="8"/>
      <c r="G23" s="37"/>
    </row>
    <row r="24" spans="3:7">
      <c r="C24" s="8"/>
      <c r="D24" s="74"/>
      <c r="E24" s="75"/>
      <c r="F24" s="8"/>
      <c r="G24" s="37"/>
    </row>
    <row r="25" spans="3:7" ht="90">
      <c r="C25" s="261" t="s">
        <v>22</v>
      </c>
      <c r="D25" s="67" t="s">
        <v>23</v>
      </c>
      <c r="E25" s="68">
        <v>34174972.890000001</v>
      </c>
      <c r="F25" s="8">
        <v>36</v>
      </c>
      <c r="G25" s="37" t="s">
        <v>24</v>
      </c>
    </row>
    <row r="26" spans="3:7">
      <c r="C26" s="261"/>
      <c r="D26" s="74" t="s">
        <v>25</v>
      </c>
      <c r="E26" s="75">
        <v>0</v>
      </c>
      <c r="F26" s="8">
        <v>10</v>
      </c>
      <c r="G26" s="37"/>
    </row>
    <row r="27" spans="3:7">
      <c r="C27" s="261" t="s">
        <v>26</v>
      </c>
      <c r="D27" s="74" t="s">
        <v>27</v>
      </c>
      <c r="E27" s="75">
        <v>0</v>
      </c>
      <c r="F27" s="8">
        <v>2</v>
      </c>
      <c r="G27" s="37"/>
    </row>
    <row r="28" spans="3:7">
      <c r="C28" s="261"/>
      <c r="D28" s="74" t="s">
        <v>28</v>
      </c>
      <c r="E28" s="75">
        <v>0</v>
      </c>
      <c r="F28" s="8">
        <v>2</v>
      </c>
      <c r="G28" s="37"/>
    </row>
    <row r="29" spans="3:7">
      <c r="C29" s="261"/>
      <c r="D29" s="74" t="s">
        <v>29</v>
      </c>
      <c r="E29" s="75">
        <v>0.17</v>
      </c>
      <c r="F29" s="8">
        <v>1</v>
      </c>
      <c r="G29" s="37"/>
    </row>
    <row r="30" spans="3:7">
      <c r="C30" s="261"/>
      <c r="D30" s="74" t="s">
        <v>30</v>
      </c>
      <c r="E30" s="75">
        <v>0.44</v>
      </c>
      <c r="F30" s="8">
        <v>5</v>
      </c>
      <c r="G30" s="37"/>
    </row>
    <row r="31" spans="3:7">
      <c r="C31" s="261"/>
      <c r="D31" s="74" t="s">
        <v>31</v>
      </c>
      <c r="E31" s="75">
        <v>0.02</v>
      </c>
      <c r="F31" s="8"/>
      <c r="G31" s="37"/>
    </row>
    <row r="32" spans="3:7" ht="16.5" customHeight="1">
      <c r="C32" s="261"/>
      <c r="D32" s="74" t="s">
        <v>32</v>
      </c>
      <c r="E32" s="75">
        <v>0.01</v>
      </c>
      <c r="F32" s="8"/>
      <c r="G32" s="37"/>
    </row>
    <row r="33" spans="3:7" ht="16.5" customHeight="1">
      <c r="C33" s="259" t="s">
        <v>33</v>
      </c>
      <c r="D33" s="74" t="s">
        <v>34</v>
      </c>
      <c r="E33" s="75">
        <v>1</v>
      </c>
      <c r="F33" s="257">
        <v>5</v>
      </c>
      <c r="G33" s="37" t="s">
        <v>35</v>
      </c>
    </row>
    <row r="34" spans="3:7">
      <c r="C34" s="8"/>
      <c r="D34" s="72" t="s">
        <v>5</v>
      </c>
      <c r="E34" s="76">
        <v>0.63</v>
      </c>
      <c r="F34" s="8">
        <f>SUM(F14:F33)</f>
        <v>86</v>
      </c>
      <c r="G34" s="37"/>
    </row>
  </sheetData>
  <mergeCells count="3">
    <mergeCell ref="C27:C32"/>
    <mergeCell ref="C16:C20"/>
    <mergeCell ref="C25:C26"/>
  </mergeCells>
  <pageMargins left="0.7" right="0.7" top="0.75" bottom="0.75" header="0.3" footer="0.3"/>
  <pageSetup orientation="portrait" horizontalDpi="90" verticalDpi="90"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B1:J77"/>
  <sheetViews>
    <sheetView workbookViewId="0">
      <selection activeCell="E49" sqref="E49"/>
    </sheetView>
  </sheetViews>
  <sheetFormatPr defaultRowHeight="15"/>
  <cols>
    <col min="3" max="3" width="44.5703125" bestFit="1" customWidth="1"/>
    <col min="4" max="4" width="10.5703125" bestFit="1" customWidth="1"/>
    <col min="5" max="5" width="32.85546875" customWidth="1"/>
    <col min="6" max="6" width="24.28515625" customWidth="1"/>
    <col min="7" max="9" width="12.7109375" bestFit="1" customWidth="1"/>
  </cols>
  <sheetData>
    <row r="1" spans="2:10">
      <c r="B1" s="269" t="s">
        <v>484</v>
      </c>
      <c r="C1" s="270"/>
      <c r="D1" s="270"/>
      <c r="E1" s="270"/>
      <c r="F1" s="271"/>
    </row>
    <row r="2" spans="2:10" ht="15.75" hidden="1" thickBot="1">
      <c r="B2" s="272"/>
      <c r="C2" s="273"/>
      <c r="D2" s="273"/>
      <c r="E2" s="273"/>
      <c r="F2" s="274"/>
    </row>
    <row r="3" spans="2:10" ht="31.5" hidden="1" customHeight="1">
      <c r="B3" s="90" t="s">
        <v>485</v>
      </c>
      <c r="C3" s="90" t="s">
        <v>486</v>
      </c>
      <c r="D3" s="91" t="s">
        <v>0</v>
      </c>
      <c r="E3" s="91" t="s">
        <v>487</v>
      </c>
      <c r="F3" s="176" t="s">
        <v>488</v>
      </c>
      <c r="G3" s="177" t="s">
        <v>489</v>
      </c>
      <c r="H3" s="177" t="s">
        <v>6</v>
      </c>
      <c r="I3" s="177" t="s">
        <v>490</v>
      </c>
      <c r="J3" s="177" t="s">
        <v>491</v>
      </c>
    </row>
    <row r="4" spans="2:10">
      <c r="B4" s="92">
        <v>1</v>
      </c>
      <c r="C4" s="93" t="s">
        <v>379</v>
      </c>
      <c r="D4" s="93" t="s">
        <v>4</v>
      </c>
      <c r="E4" s="93" t="s">
        <v>492</v>
      </c>
      <c r="F4" s="93">
        <v>3.71</v>
      </c>
      <c r="G4" s="8"/>
      <c r="H4" s="8"/>
      <c r="I4" s="8"/>
      <c r="J4" s="8"/>
    </row>
    <row r="5" spans="2:10">
      <c r="B5" s="92">
        <v>2</v>
      </c>
      <c r="C5" s="93" t="s">
        <v>493</v>
      </c>
      <c r="D5" s="93" t="s">
        <v>4</v>
      </c>
      <c r="E5" s="93" t="s">
        <v>88</v>
      </c>
      <c r="F5" s="93">
        <v>2.83</v>
      </c>
      <c r="G5" s="8"/>
      <c r="H5" s="8"/>
      <c r="I5" s="8"/>
      <c r="J5" s="8"/>
    </row>
    <row r="6" spans="2:10" hidden="1">
      <c r="B6" s="92">
        <v>3</v>
      </c>
      <c r="C6" s="93" t="s">
        <v>494</v>
      </c>
      <c r="D6" s="93" t="s">
        <v>69</v>
      </c>
      <c r="E6" s="93" t="s">
        <v>495</v>
      </c>
      <c r="F6" s="93">
        <v>2.6</v>
      </c>
      <c r="G6" s="8"/>
      <c r="H6" s="8"/>
      <c r="I6" s="8"/>
      <c r="J6" s="8"/>
    </row>
    <row r="7" spans="2:10" hidden="1">
      <c r="B7" s="92">
        <v>4</v>
      </c>
      <c r="C7" s="93" t="s">
        <v>376</v>
      </c>
      <c r="D7" s="93" t="s">
        <v>69</v>
      </c>
      <c r="E7" s="93" t="s">
        <v>70</v>
      </c>
      <c r="F7" s="93">
        <v>2.25</v>
      </c>
      <c r="G7" s="8"/>
      <c r="H7" s="8"/>
      <c r="I7" s="8"/>
      <c r="J7" s="8"/>
    </row>
    <row r="8" spans="2:10">
      <c r="B8" s="92">
        <v>5</v>
      </c>
      <c r="C8" s="93" t="s">
        <v>496</v>
      </c>
      <c r="D8" s="93" t="s">
        <v>4</v>
      </c>
      <c r="E8" s="93" t="s">
        <v>495</v>
      </c>
      <c r="F8" s="93">
        <v>2.25</v>
      </c>
      <c r="G8" s="8"/>
      <c r="H8" s="8"/>
      <c r="I8" s="8"/>
      <c r="J8" s="8"/>
    </row>
    <row r="9" spans="2:10" hidden="1">
      <c r="B9" s="92">
        <v>6</v>
      </c>
      <c r="C9" s="93" t="s">
        <v>497</v>
      </c>
      <c r="D9" s="93" t="s">
        <v>123</v>
      </c>
      <c r="E9" s="93" t="s">
        <v>498</v>
      </c>
      <c r="F9" s="93">
        <v>2.17</v>
      </c>
      <c r="G9" s="8"/>
      <c r="H9" s="8"/>
      <c r="I9" s="8"/>
      <c r="J9" s="8"/>
    </row>
    <row r="10" spans="2:10" hidden="1">
      <c r="B10" s="92">
        <v>7</v>
      </c>
      <c r="C10" s="93" t="s">
        <v>389</v>
      </c>
      <c r="D10" s="93" t="s">
        <v>92</v>
      </c>
      <c r="E10" s="93" t="s">
        <v>93</v>
      </c>
      <c r="F10" s="93">
        <v>2.09</v>
      </c>
      <c r="G10" s="8"/>
      <c r="H10" s="8"/>
      <c r="I10" s="8"/>
      <c r="J10" s="8"/>
    </row>
    <row r="11" spans="2:10">
      <c r="B11" s="92">
        <v>8</v>
      </c>
      <c r="C11" s="93" t="s">
        <v>85</v>
      </c>
      <c r="D11" s="93" t="s">
        <v>4</v>
      </c>
      <c r="E11" s="93" t="s">
        <v>88</v>
      </c>
      <c r="F11" s="93">
        <v>2.09</v>
      </c>
      <c r="G11" s="8"/>
      <c r="H11" s="8"/>
      <c r="I11" s="8"/>
      <c r="J11" s="8"/>
    </row>
    <row r="12" spans="2:10" hidden="1">
      <c r="B12" s="92">
        <v>9</v>
      </c>
      <c r="C12" s="93" t="s">
        <v>210</v>
      </c>
      <c r="D12" s="93" t="s">
        <v>92</v>
      </c>
      <c r="E12" s="93" t="s">
        <v>169</v>
      </c>
      <c r="F12" s="93">
        <v>1.81</v>
      </c>
      <c r="G12" s="8"/>
      <c r="H12" s="8"/>
      <c r="I12" s="8"/>
      <c r="J12" s="8"/>
    </row>
    <row r="13" spans="2:10" hidden="1">
      <c r="B13" s="92">
        <v>10</v>
      </c>
      <c r="C13" s="93" t="s">
        <v>499</v>
      </c>
      <c r="D13" s="93" t="s">
        <v>123</v>
      </c>
      <c r="E13" s="93" t="s">
        <v>124</v>
      </c>
      <c r="F13" s="93">
        <v>1.72</v>
      </c>
      <c r="G13" s="8"/>
      <c r="H13" s="8"/>
      <c r="I13" s="8"/>
      <c r="J13" s="8"/>
    </row>
    <row r="14" spans="2:10">
      <c r="B14" s="92">
        <v>11</v>
      </c>
      <c r="C14" s="93" t="s">
        <v>96</v>
      </c>
      <c r="D14" s="93" t="s">
        <v>4</v>
      </c>
      <c r="E14" s="93" t="s">
        <v>81</v>
      </c>
      <c r="F14" s="93">
        <v>1.04</v>
      </c>
      <c r="G14" s="8"/>
      <c r="H14" s="8"/>
      <c r="I14" s="8"/>
      <c r="J14" s="8"/>
    </row>
    <row r="15" spans="2:10" hidden="1">
      <c r="B15" s="92">
        <v>12</v>
      </c>
      <c r="C15" s="93" t="s">
        <v>500</v>
      </c>
      <c r="D15" s="93" t="s">
        <v>123</v>
      </c>
      <c r="E15" s="93" t="s">
        <v>124</v>
      </c>
      <c r="F15" s="93">
        <v>1.02</v>
      </c>
      <c r="G15" s="8"/>
      <c r="H15" s="8"/>
      <c r="I15" s="8"/>
      <c r="J15" s="8"/>
    </row>
    <row r="16" spans="2:10">
      <c r="B16" s="92">
        <v>13</v>
      </c>
      <c r="C16" s="93" t="s">
        <v>250</v>
      </c>
      <c r="D16" s="93" t="s">
        <v>4</v>
      </c>
      <c r="E16" s="93" t="s">
        <v>81</v>
      </c>
      <c r="F16" s="93">
        <v>0.97</v>
      </c>
      <c r="G16" s="8"/>
      <c r="H16" s="8"/>
      <c r="I16" s="8"/>
      <c r="J16" s="8"/>
    </row>
    <row r="17" spans="2:10">
      <c r="B17" s="92">
        <v>14</v>
      </c>
      <c r="C17" s="93" t="s">
        <v>399</v>
      </c>
      <c r="D17" s="93" t="s">
        <v>4</v>
      </c>
      <c r="E17" s="93" t="s">
        <v>88</v>
      </c>
      <c r="F17" s="93">
        <v>0.95</v>
      </c>
      <c r="G17" s="8"/>
      <c r="H17" s="8"/>
      <c r="I17" s="8"/>
      <c r="J17" s="8"/>
    </row>
    <row r="18" spans="2:10" hidden="1">
      <c r="B18" s="92">
        <v>15</v>
      </c>
      <c r="C18" s="93" t="s">
        <v>501</v>
      </c>
      <c r="D18" s="93" t="s">
        <v>92</v>
      </c>
      <c r="E18" s="93" t="s">
        <v>231</v>
      </c>
      <c r="F18" s="93">
        <v>0.95</v>
      </c>
      <c r="G18" s="8"/>
      <c r="H18" s="8"/>
      <c r="I18" s="8"/>
      <c r="J18" s="8"/>
    </row>
    <row r="19" spans="2:10">
      <c r="B19" s="92">
        <v>16</v>
      </c>
      <c r="C19" s="93" t="s">
        <v>23</v>
      </c>
      <c r="D19" s="93" t="s">
        <v>4</v>
      </c>
      <c r="E19" s="93" t="s">
        <v>81</v>
      </c>
      <c r="F19" s="93">
        <v>0.9</v>
      </c>
      <c r="G19" s="8"/>
      <c r="H19" s="8"/>
      <c r="I19" s="8"/>
      <c r="J19" s="8"/>
    </row>
    <row r="20" spans="2:10" hidden="1">
      <c r="B20" s="92">
        <v>17</v>
      </c>
      <c r="C20" s="93" t="s">
        <v>502</v>
      </c>
      <c r="D20" s="93" t="s">
        <v>69</v>
      </c>
      <c r="E20" s="93" t="s">
        <v>129</v>
      </c>
      <c r="F20" s="93">
        <v>0.87</v>
      </c>
      <c r="G20" s="8"/>
      <c r="H20" s="8"/>
      <c r="I20" s="8"/>
      <c r="J20" s="8"/>
    </row>
    <row r="21" spans="2:10">
      <c r="B21" s="92">
        <v>18</v>
      </c>
      <c r="C21" s="93" t="s">
        <v>85</v>
      </c>
      <c r="D21" s="93" t="s">
        <v>4</v>
      </c>
      <c r="E21" s="93" t="s">
        <v>88</v>
      </c>
      <c r="F21" s="93">
        <v>0.83</v>
      </c>
      <c r="G21" s="8"/>
      <c r="H21" s="8"/>
      <c r="I21" s="8"/>
      <c r="J21" s="8"/>
    </row>
    <row r="22" spans="2:10" hidden="1">
      <c r="B22" s="92">
        <v>19</v>
      </c>
      <c r="C22" s="93" t="s">
        <v>255</v>
      </c>
      <c r="D22" s="93" t="s">
        <v>69</v>
      </c>
      <c r="E22" s="93" t="s">
        <v>148</v>
      </c>
      <c r="F22" s="93">
        <v>0.81</v>
      </c>
      <c r="G22" s="8"/>
      <c r="H22" s="8"/>
      <c r="I22" s="8"/>
      <c r="J22" s="8"/>
    </row>
    <row r="23" spans="2:10" hidden="1">
      <c r="B23" s="92">
        <v>20</v>
      </c>
      <c r="C23" s="93" t="s">
        <v>503</v>
      </c>
      <c r="D23" s="93" t="s">
        <v>69</v>
      </c>
      <c r="E23" s="93" t="s">
        <v>148</v>
      </c>
      <c r="F23" s="93">
        <v>0.77</v>
      </c>
      <c r="G23" s="8"/>
      <c r="H23" s="8"/>
      <c r="I23" s="8"/>
      <c r="J23" s="8"/>
    </row>
    <row r="24" spans="2:10" hidden="1">
      <c r="B24" s="259">
        <v>21</v>
      </c>
      <c r="C24" s="74" t="s">
        <v>391</v>
      </c>
      <c r="D24" s="74" t="s">
        <v>69</v>
      </c>
      <c r="E24" s="74" t="s">
        <v>70</v>
      </c>
      <c r="F24" s="74">
        <v>0.69</v>
      </c>
      <c r="G24" s="8"/>
      <c r="H24" s="8"/>
      <c r="I24" s="8"/>
      <c r="J24" s="8"/>
    </row>
    <row r="25" spans="2:10" hidden="1">
      <c r="B25" s="259">
        <v>22</v>
      </c>
      <c r="C25" s="74" t="s">
        <v>236</v>
      </c>
      <c r="D25" s="74" t="s">
        <v>69</v>
      </c>
      <c r="E25" s="74" t="s">
        <v>504</v>
      </c>
      <c r="F25" s="74">
        <v>0.66</v>
      </c>
      <c r="G25" s="8"/>
      <c r="H25" s="8"/>
      <c r="I25" s="8"/>
      <c r="J25" s="8"/>
    </row>
    <row r="26" spans="2:10">
      <c r="B26" s="259">
        <v>23</v>
      </c>
      <c r="C26" s="74" t="s">
        <v>505</v>
      </c>
      <c r="D26" s="74" t="s">
        <v>4</v>
      </c>
      <c r="E26" s="74" t="s">
        <v>294</v>
      </c>
      <c r="F26" s="74">
        <v>0.64</v>
      </c>
      <c r="G26" s="8"/>
      <c r="H26" s="8"/>
      <c r="I26" s="8"/>
      <c r="J26" s="8"/>
    </row>
    <row r="27" spans="2:10">
      <c r="B27" s="259">
        <v>24</v>
      </c>
      <c r="C27" s="74" t="s">
        <v>506</v>
      </c>
      <c r="D27" s="74" t="s">
        <v>4</v>
      </c>
      <c r="E27" s="74" t="s">
        <v>88</v>
      </c>
      <c r="F27" s="74">
        <v>0.63</v>
      </c>
      <c r="G27" s="8"/>
      <c r="H27" s="8"/>
      <c r="I27" s="8"/>
      <c r="J27" s="8"/>
    </row>
    <row r="28" spans="2:10" hidden="1">
      <c r="B28" s="259">
        <v>25</v>
      </c>
      <c r="C28" s="74" t="s">
        <v>436</v>
      </c>
      <c r="D28" s="74" t="s">
        <v>69</v>
      </c>
      <c r="E28" s="74" t="s">
        <v>504</v>
      </c>
      <c r="F28" s="74">
        <v>0.61</v>
      </c>
      <c r="G28" s="8"/>
      <c r="H28" s="8"/>
      <c r="I28" s="8"/>
      <c r="J28" s="8"/>
    </row>
    <row r="29" spans="2:10">
      <c r="B29" s="259">
        <v>26</v>
      </c>
      <c r="C29" s="74" t="s">
        <v>15</v>
      </c>
      <c r="D29" s="74" t="s">
        <v>4</v>
      </c>
      <c r="E29" s="74" t="s">
        <v>294</v>
      </c>
      <c r="F29" s="74">
        <v>0.56000000000000005</v>
      </c>
      <c r="G29" s="8"/>
      <c r="H29" s="8"/>
      <c r="I29" s="8"/>
      <c r="J29" s="8"/>
    </row>
    <row r="30" spans="2:10">
      <c r="B30" s="259">
        <v>27</v>
      </c>
      <c r="C30" s="74" t="s">
        <v>296</v>
      </c>
      <c r="D30" s="74" t="s">
        <v>4</v>
      </c>
      <c r="E30" s="74" t="s">
        <v>157</v>
      </c>
      <c r="F30" s="74">
        <v>0.56000000000000005</v>
      </c>
      <c r="G30" s="8"/>
      <c r="H30" s="8"/>
      <c r="I30" s="8"/>
      <c r="J30" s="8"/>
    </row>
    <row r="31" spans="2:10" hidden="1">
      <c r="B31" s="259">
        <v>28</v>
      </c>
      <c r="C31" s="74" t="s">
        <v>287</v>
      </c>
      <c r="D31" s="74" t="s">
        <v>92</v>
      </c>
      <c r="E31" s="74" t="s">
        <v>169</v>
      </c>
      <c r="F31" s="74">
        <v>0.56000000000000005</v>
      </c>
      <c r="G31" s="8"/>
      <c r="H31" s="8"/>
      <c r="I31" s="8"/>
      <c r="J31" s="8"/>
    </row>
    <row r="32" spans="2:10" hidden="1">
      <c r="B32" s="259">
        <v>29</v>
      </c>
      <c r="C32" s="74" t="s">
        <v>507</v>
      </c>
      <c r="D32" s="74" t="s">
        <v>69</v>
      </c>
      <c r="E32" s="74" t="s">
        <v>113</v>
      </c>
      <c r="F32" s="74">
        <v>0.54</v>
      </c>
      <c r="G32" s="8"/>
      <c r="H32" s="8"/>
      <c r="I32" s="8"/>
      <c r="J32" s="8"/>
    </row>
    <row r="33" spans="2:10" hidden="1">
      <c r="B33" s="259">
        <v>30</v>
      </c>
      <c r="C33" s="74" t="s">
        <v>421</v>
      </c>
      <c r="D33" s="74" t="s">
        <v>69</v>
      </c>
      <c r="E33" s="74" t="s">
        <v>148</v>
      </c>
      <c r="F33" s="74">
        <v>0.52</v>
      </c>
      <c r="G33" s="8"/>
      <c r="H33" s="8"/>
      <c r="I33" s="8"/>
      <c r="J33" s="8"/>
    </row>
    <row r="34" spans="2:10">
      <c r="B34" s="259">
        <v>31</v>
      </c>
      <c r="C34" s="74" t="s">
        <v>508</v>
      </c>
      <c r="D34" s="74" t="s">
        <v>4</v>
      </c>
      <c r="E34" s="74" t="s">
        <v>197</v>
      </c>
      <c r="F34" s="74">
        <v>0.52</v>
      </c>
      <c r="G34" s="8"/>
      <c r="H34" s="8"/>
      <c r="I34" s="8"/>
      <c r="J34" s="8"/>
    </row>
    <row r="35" spans="2:10">
      <c r="B35" s="259">
        <v>32</v>
      </c>
      <c r="C35" s="74" t="s">
        <v>509</v>
      </c>
      <c r="D35" s="74" t="s">
        <v>4</v>
      </c>
      <c r="E35" s="74" t="s">
        <v>81</v>
      </c>
      <c r="F35" s="74">
        <v>0.12</v>
      </c>
      <c r="G35" s="8"/>
      <c r="H35" s="8"/>
      <c r="I35" s="8"/>
      <c r="J35" s="8"/>
    </row>
    <row r="36" spans="2:10" hidden="1">
      <c r="B36" s="259">
        <v>33</v>
      </c>
      <c r="C36" s="74" t="s">
        <v>510</v>
      </c>
      <c r="D36" s="74" t="s">
        <v>69</v>
      </c>
      <c r="E36" s="74" t="s">
        <v>511</v>
      </c>
      <c r="F36" s="74">
        <v>0.12</v>
      </c>
      <c r="G36" s="8"/>
      <c r="H36" s="8"/>
      <c r="I36" s="8"/>
      <c r="J36" s="8"/>
    </row>
    <row r="37" spans="2:10">
      <c r="B37" s="259">
        <v>34</v>
      </c>
      <c r="C37" s="74" t="s">
        <v>512</v>
      </c>
      <c r="D37" s="74" t="s">
        <v>4</v>
      </c>
      <c r="E37" s="74" t="s">
        <v>157</v>
      </c>
      <c r="F37" s="74">
        <v>0.12</v>
      </c>
      <c r="G37" s="8"/>
      <c r="H37" s="8"/>
      <c r="I37" s="8"/>
      <c r="J37" s="8"/>
    </row>
    <row r="38" spans="2:10" hidden="1">
      <c r="B38" s="259">
        <v>35</v>
      </c>
      <c r="C38" s="74" t="s">
        <v>513</v>
      </c>
      <c r="D38" s="74" t="s">
        <v>69</v>
      </c>
      <c r="E38" s="74" t="s">
        <v>148</v>
      </c>
      <c r="F38" s="74">
        <v>0.12</v>
      </c>
      <c r="G38" s="8"/>
      <c r="H38" s="8"/>
      <c r="I38" s="8"/>
      <c r="J38" s="8"/>
    </row>
    <row r="39" spans="2:10" hidden="1">
      <c r="B39" s="259">
        <v>36</v>
      </c>
      <c r="C39" s="74" t="s">
        <v>514</v>
      </c>
      <c r="D39" s="74" t="s">
        <v>92</v>
      </c>
      <c r="E39" s="74" t="s">
        <v>169</v>
      </c>
      <c r="F39" s="74">
        <v>0.12</v>
      </c>
      <c r="G39" s="8"/>
      <c r="H39" s="8"/>
      <c r="I39" s="8"/>
      <c r="J39" s="8"/>
    </row>
    <row r="40" spans="2:10" hidden="1">
      <c r="B40" s="259">
        <v>37</v>
      </c>
      <c r="C40" s="74" t="s">
        <v>515</v>
      </c>
      <c r="D40" s="74" t="s">
        <v>123</v>
      </c>
      <c r="E40" s="74" t="s">
        <v>124</v>
      </c>
      <c r="F40" s="74">
        <v>0.11</v>
      </c>
      <c r="G40" s="8"/>
      <c r="H40" s="8"/>
      <c r="I40" s="8"/>
      <c r="J40" s="8"/>
    </row>
    <row r="41" spans="2:10" hidden="1">
      <c r="B41" s="259">
        <v>38</v>
      </c>
      <c r="C41" s="74" t="s">
        <v>516</v>
      </c>
      <c r="D41" s="74" t="s">
        <v>123</v>
      </c>
      <c r="E41" s="74" t="s">
        <v>248</v>
      </c>
      <c r="F41" s="74">
        <v>0.11</v>
      </c>
      <c r="G41" s="8"/>
      <c r="H41" s="8"/>
      <c r="I41" s="8"/>
      <c r="J41" s="8"/>
    </row>
    <row r="42" spans="2:10" hidden="1">
      <c r="B42" s="259">
        <v>39</v>
      </c>
      <c r="C42" s="74" t="s">
        <v>517</v>
      </c>
      <c r="D42" s="74" t="s">
        <v>123</v>
      </c>
      <c r="E42" s="74" t="s">
        <v>124</v>
      </c>
      <c r="F42" s="74">
        <v>0.11</v>
      </c>
      <c r="G42" s="8"/>
      <c r="H42" s="8"/>
      <c r="I42" s="8"/>
      <c r="J42" s="8"/>
    </row>
    <row r="43" spans="2:10" hidden="1">
      <c r="B43" s="259">
        <v>40</v>
      </c>
      <c r="C43" s="74" t="s">
        <v>518</v>
      </c>
      <c r="D43" s="74" t="s">
        <v>123</v>
      </c>
      <c r="E43" s="74" t="s">
        <v>248</v>
      </c>
      <c r="F43" s="74">
        <v>0.1</v>
      </c>
      <c r="G43" s="8"/>
      <c r="H43" s="8"/>
      <c r="I43" s="8"/>
      <c r="J43" s="8"/>
    </row>
    <row r="44" spans="2:10" hidden="1">
      <c r="B44" s="259">
        <v>41</v>
      </c>
      <c r="C44" s="74" t="s">
        <v>282</v>
      </c>
      <c r="D44" s="74" t="s">
        <v>92</v>
      </c>
      <c r="E44" s="74" t="s">
        <v>519</v>
      </c>
      <c r="F44" s="74">
        <v>0.1</v>
      </c>
      <c r="G44" s="8"/>
      <c r="H44" s="8"/>
      <c r="I44" s="8"/>
      <c r="J44" s="8"/>
    </row>
    <row r="45" spans="2:10" hidden="1">
      <c r="B45" s="259">
        <v>42</v>
      </c>
      <c r="C45" s="74" t="s">
        <v>520</v>
      </c>
      <c r="D45" s="74" t="s">
        <v>123</v>
      </c>
      <c r="E45" s="74" t="s">
        <v>498</v>
      </c>
      <c r="F45" s="74">
        <v>0.1</v>
      </c>
      <c r="G45" s="8"/>
      <c r="H45" s="8"/>
      <c r="I45" s="8"/>
      <c r="J45" s="8"/>
    </row>
    <row r="46" spans="2:10" hidden="1">
      <c r="B46" s="259">
        <v>43</v>
      </c>
      <c r="C46" s="74" t="s">
        <v>521</v>
      </c>
      <c r="D46" s="74" t="s">
        <v>123</v>
      </c>
      <c r="E46" s="74" t="s">
        <v>124</v>
      </c>
      <c r="F46" s="74">
        <v>0.1</v>
      </c>
      <c r="G46" s="8"/>
      <c r="H46" s="8"/>
      <c r="I46" s="8"/>
      <c r="J46" s="8"/>
    </row>
    <row r="47" spans="2:10" hidden="1">
      <c r="B47" s="259">
        <v>44</v>
      </c>
      <c r="C47" s="74" t="s">
        <v>522</v>
      </c>
      <c r="D47" s="74" t="s">
        <v>69</v>
      </c>
      <c r="E47" s="74" t="s">
        <v>511</v>
      </c>
      <c r="F47" s="74">
        <v>0.1</v>
      </c>
      <c r="G47" s="8"/>
      <c r="H47" s="8"/>
      <c r="I47" s="8"/>
      <c r="J47" s="8"/>
    </row>
    <row r="48" spans="2:10" hidden="1">
      <c r="B48" s="259">
        <v>45</v>
      </c>
      <c r="C48" s="74" t="s">
        <v>523</v>
      </c>
      <c r="D48" s="74" t="s">
        <v>92</v>
      </c>
      <c r="E48" s="74" t="s">
        <v>169</v>
      </c>
      <c r="F48" s="74">
        <v>0.09</v>
      </c>
      <c r="G48" s="8"/>
      <c r="H48" s="8"/>
      <c r="I48" s="8"/>
      <c r="J48" s="8"/>
    </row>
    <row r="49" spans="2:10" hidden="1">
      <c r="B49" s="259">
        <v>46</v>
      </c>
      <c r="C49" s="74" t="s">
        <v>524</v>
      </c>
      <c r="D49" s="74" t="s">
        <v>69</v>
      </c>
      <c r="E49" s="74" t="s">
        <v>504</v>
      </c>
      <c r="F49" s="74">
        <v>0.09</v>
      </c>
      <c r="G49" s="8"/>
      <c r="H49" s="8"/>
      <c r="I49" s="8"/>
      <c r="J49" s="8"/>
    </row>
    <row r="50" spans="2:10" hidden="1">
      <c r="B50" s="259">
        <v>47</v>
      </c>
      <c r="C50" s="74" t="s">
        <v>525</v>
      </c>
      <c r="D50" s="74" t="s">
        <v>69</v>
      </c>
      <c r="E50" s="74" t="s">
        <v>148</v>
      </c>
      <c r="F50" s="74">
        <v>0.09</v>
      </c>
      <c r="G50" s="8"/>
      <c r="H50" s="8"/>
      <c r="I50" s="8"/>
      <c r="J50" s="8"/>
    </row>
    <row r="51" spans="2:10" hidden="1">
      <c r="B51" s="259">
        <v>48</v>
      </c>
      <c r="C51" s="74" t="s">
        <v>526</v>
      </c>
      <c r="D51" s="74" t="s">
        <v>123</v>
      </c>
      <c r="E51" s="74" t="s">
        <v>248</v>
      </c>
      <c r="F51" s="74">
        <v>0.09</v>
      </c>
      <c r="G51" s="8"/>
      <c r="H51" s="8"/>
      <c r="I51" s="8"/>
      <c r="J51" s="8"/>
    </row>
    <row r="52" spans="2:10" hidden="1">
      <c r="B52" s="259">
        <v>49</v>
      </c>
      <c r="C52" s="74" t="s">
        <v>527</v>
      </c>
      <c r="D52" s="74" t="s">
        <v>69</v>
      </c>
      <c r="E52" s="74" t="s">
        <v>511</v>
      </c>
      <c r="F52" s="74">
        <v>0.08</v>
      </c>
      <c r="G52" s="8"/>
      <c r="H52" s="8"/>
      <c r="I52" s="8"/>
      <c r="J52" s="8"/>
    </row>
    <row r="53" spans="2:10">
      <c r="B53" s="259">
        <v>50</v>
      </c>
      <c r="C53" s="74" t="s">
        <v>528</v>
      </c>
      <c r="D53" s="74" t="s">
        <v>4</v>
      </c>
      <c r="E53" s="74" t="s">
        <v>81</v>
      </c>
      <c r="F53" s="74">
        <v>0.08</v>
      </c>
      <c r="G53" s="8"/>
      <c r="H53" s="8"/>
      <c r="I53" s="8"/>
      <c r="J53" s="8"/>
    </row>
    <row r="54" spans="2:10">
      <c r="B54" s="259">
        <v>51</v>
      </c>
      <c r="C54" s="74" t="s">
        <v>529</v>
      </c>
      <c r="D54" s="74" t="s">
        <v>4</v>
      </c>
      <c r="E54" s="74" t="s">
        <v>81</v>
      </c>
      <c r="F54" s="74">
        <v>0.08</v>
      </c>
      <c r="G54" s="8"/>
      <c r="H54" s="8"/>
      <c r="I54" s="8"/>
      <c r="J54" s="8"/>
    </row>
    <row r="55" spans="2:10" hidden="1">
      <c r="B55" s="259">
        <v>52</v>
      </c>
      <c r="C55" s="74" t="s">
        <v>530</v>
      </c>
      <c r="D55" s="74" t="s">
        <v>123</v>
      </c>
      <c r="E55" s="74" t="s">
        <v>248</v>
      </c>
      <c r="F55" s="74">
        <v>0.08</v>
      </c>
      <c r="G55" s="8"/>
      <c r="H55" s="8"/>
      <c r="I55" s="8"/>
      <c r="J55" s="8"/>
    </row>
    <row r="56" spans="2:10" hidden="1">
      <c r="B56" s="259">
        <v>53</v>
      </c>
      <c r="C56" s="74" t="s">
        <v>531</v>
      </c>
      <c r="D56" s="74" t="s">
        <v>69</v>
      </c>
      <c r="E56" s="74" t="s">
        <v>148</v>
      </c>
      <c r="F56" s="74">
        <v>0.08</v>
      </c>
      <c r="G56" s="8"/>
      <c r="H56" s="8"/>
      <c r="I56" s="8"/>
      <c r="J56" s="8"/>
    </row>
    <row r="57" spans="2:10">
      <c r="B57" s="259">
        <v>54</v>
      </c>
      <c r="C57" s="74" t="s">
        <v>532</v>
      </c>
      <c r="D57" s="74" t="s">
        <v>4</v>
      </c>
      <c r="E57" s="74" t="s">
        <v>492</v>
      </c>
      <c r="F57" s="74">
        <v>0.08</v>
      </c>
      <c r="G57" s="8"/>
      <c r="H57" s="8"/>
      <c r="I57" s="8"/>
      <c r="J57" s="8"/>
    </row>
    <row r="58" spans="2:10" hidden="1">
      <c r="B58" s="259">
        <v>55</v>
      </c>
      <c r="C58" s="74" t="s">
        <v>426</v>
      </c>
      <c r="D58" s="74" t="s">
        <v>92</v>
      </c>
      <c r="E58" s="74" t="s">
        <v>533</v>
      </c>
      <c r="F58" s="74">
        <v>7.0000000000000007E-2</v>
      </c>
      <c r="G58" s="8"/>
      <c r="H58" s="8"/>
      <c r="I58" s="8"/>
      <c r="J58" s="8"/>
    </row>
    <row r="59" spans="2:10" hidden="1">
      <c r="B59" s="259">
        <v>56</v>
      </c>
      <c r="C59" s="74" t="s">
        <v>534</v>
      </c>
      <c r="D59" s="74" t="s">
        <v>69</v>
      </c>
      <c r="E59" s="74" t="s">
        <v>504</v>
      </c>
      <c r="F59" s="74">
        <v>7.0000000000000007E-2</v>
      </c>
      <c r="G59" s="8"/>
      <c r="H59" s="8"/>
      <c r="I59" s="8"/>
      <c r="J59" s="8"/>
    </row>
    <row r="60" spans="2:10">
      <c r="B60" s="259">
        <v>57</v>
      </c>
      <c r="C60" s="74" t="s">
        <v>535</v>
      </c>
      <c r="D60" s="74" t="s">
        <v>4</v>
      </c>
      <c r="E60" s="74" t="s">
        <v>88</v>
      </c>
      <c r="F60" s="74">
        <v>7.0000000000000007E-2</v>
      </c>
      <c r="G60" s="8"/>
      <c r="H60" s="8"/>
      <c r="I60" s="8"/>
      <c r="J60" s="8"/>
    </row>
    <row r="61" spans="2:10" hidden="1">
      <c r="B61" s="259">
        <v>58</v>
      </c>
      <c r="C61" s="74" t="s">
        <v>536</v>
      </c>
      <c r="D61" s="74" t="s">
        <v>123</v>
      </c>
      <c r="E61" s="74" t="s">
        <v>537</v>
      </c>
      <c r="F61" s="74">
        <v>7.0000000000000007E-2</v>
      </c>
      <c r="G61" s="8"/>
      <c r="H61" s="8"/>
      <c r="I61" s="8"/>
      <c r="J61" s="8"/>
    </row>
    <row r="62" spans="2:10">
      <c r="B62" s="259">
        <v>59</v>
      </c>
      <c r="C62" s="74" t="s">
        <v>538</v>
      </c>
      <c r="D62" s="74" t="s">
        <v>4</v>
      </c>
      <c r="E62" s="74" t="s">
        <v>88</v>
      </c>
      <c r="F62" s="74">
        <v>0.06</v>
      </c>
      <c r="G62" s="8"/>
      <c r="H62" s="8"/>
      <c r="I62" s="8"/>
      <c r="J62" s="8"/>
    </row>
    <row r="63" spans="2:10" hidden="1">
      <c r="B63" s="259">
        <v>60</v>
      </c>
      <c r="C63" s="74" t="s">
        <v>278</v>
      </c>
      <c r="D63" s="74" t="s">
        <v>69</v>
      </c>
      <c r="E63" s="74" t="s">
        <v>70</v>
      </c>
      <c r="F63" s="74">
        <v>0.06</v>
      </c>
      <c r="G63" s="8"/>
      <c r="H63" s="8"/>
      <c r="I63" s="8"/>
      <c r="J63" s="8"/>
    </row>
    <row r="64" spans="2:10">
      <c r="B64" s="259">
        <v>61</v>
      </c>
      <c r="C64" s="74" t="s">
        <v>539</v>
      </c>
      <c r="D64" s="74" t="s">
        <v>4</v>
      </c>
      <c r="E64" s="74" t="s">
        <v>81</v>
      </c>
      <c r="F64" s="74">
        <v>0.06</v>
      </c>
      <c r="G64" s="8"/>
      <c r="H64" s="8"/>
      <c r="I64" s="8"/>
      <c r="J64" s="8"/>
    </row>
    <row r="65" spans="2:10">
      <c r="B65" s="259">
        <v>62</v>
      </c>
      <c r="C65" s="74" t="s">
        <v>155</v>
      </c>
      <c r="D65" s="74" t="s">
        <v>4</v>
      </c>
      <c r="E65" s="74" t="s">
        <v>157</v>
      </c>
      <c r="F65" s="74">
        <v>0.06</v>
      </c>
      <c r="G65" s="8"/>
      <c r="H65" s="8"/>
      <c r="I65" s="8"/>
      <c r="J65" s="8"/>
    </row>
    <row r="66" spans="2:10">
      <c r="B66" s="259">
        <v>63</v>
      </c>
      <c r="C66" s="74" t="s">
        <v>292</v>
      </c>
      <c r="D66" s="74" t="s">
        <v>4</v>
      </c>
      <c r="E66" s="74" t="s">
        <v>197</v>
      </c>
      <c r="F66" s="74">
        <v>0.06</v>
      </c>
      <c r="G66" s="8"/>
      <c r="H66" s="8"/>
      <c r="I66" s="8"/>
      <c r="J66" s="8"/>
    </row>
    <row r="67" spans="2:10" hidden="1">
      <c r="B67" s="259">
        <v>64</v>
      </c>
      <c r="C67" s="74" t="s">
        <v>172</v>
      </c>
      <c r="D67" s="74" t="s">
        <v>69</v>
      </c>
      <c r="E67" s="74" t="s">
        <v>511</v>
      </c>
      <c r="F67" s="74">
        <v>0.05</v>
      </c>
      <c r="G67" s="8"/>
      <c r="H67" s="8"/>
      <c r="I67" s="8"/>
      <c r="J67" s="8"/>
    </row>
    <row r="68" spans="2:10">
      <c r="B68" s="259">
        <v>65</v>
      </c>
      <c r="C68" s="74" t="s">
        <v>540</v>
      </c>
      <c r="D68" s="74" t="s">
        <v>4</v>
      </c>
      <c r="E68" s="74" t="s">
        <v>157</v>
      </c>
      <c r="F68" s="74">
        <v>0.05</v>
      </c>
      <c r="G68" s="8"/>
      <c r="H68" s="8"/>
      <c r="I68" s="8"/>
      <c r="J68" s="8"/>
    </row>
    <row r="69" spans="2:10" hidden="1">
      <c r="B69" s="259">
        <v>66</v>
      </c>
      <c r="C69" s="74" t="s">
        <v>541</v>
      </c>
      <c r="D69" s="74" t="s">
        <v>123</v>
      </c>
      <c r="E69" s="74" t="s">
        <v>248</v>
      </c>
      <c r="F69" s="74">
        <v>0.05</v>
      </c>
      <c r="G69" s="8"/>
      <c r="H69" s="8"/>
      <c r="I69" s="8"/>
      <c r="J69" s="8"/>
    </row>
    <row r="70" spans="2:10">
      <c r="B70" s="259">
        <v>67</v>
      </c>
      <c r="C70" s="74" t="s">
        <v>542</v>
      </c>
      <c r="D70" s="74" t="s">
        <v>4</v>
      </c>
      <c r="E70" s="74" t="s">
        <v>81</v>
      </c>
      <c r="F70" s="74">
        <v>0.05</v>
      </c>
      <c r="G70" s="8"/>
      <c r="H70" s="8"/>
      <c r="I70" s="8"/>
      <c r="J70" s="8"/>
    </row>
    <row r="71" spans="2:10">
      <c r="B71" s="259">
        <v>68</v>
      </c>
      <c r="C71" s="74" t="s">
        <v>543</v>
      </c>
      <c r="D71" s="74" t="s">
        <v>4</v>
      </c>
      <c r="E71" s="74" t="s">
        <v>81</v>
      </c>
      <c r="F71" s="74">
        <v>0.05</v>
      </c>
      <c r="G71" s="8"/>
      <c r="H71" s="8"/>
      <c r="I71" s="8"/>
      <c r="J71" s="8"/>
    </row>
    <row r="72" spans="2:10" hidden="1">
      <c r="B72" s="259">
        <v>69</v>
      </c>
      <c r="C72" s="74" t="s">
        <v>432</v>
      </c>
      <c r="D72" s="74" t="s">
        <v>92</v>
      </c>
      <c r="E72" s="74" t="s">
        <v>519</v>
      </c>
      <c r="F72" s="74">
        <v>0.05</v>
      </c>
      <c r="G72" s="8"/>
      <c r="H72" s="8"/>
      <c r="I72" s="8"/>
      <c r="J72" s="8"/>
    </row>
    <row r="73" spans="2:10" hidden="1">
      <c r="B73" s="259">
        <v>70</v>
      </c>
      <c r="C73" s="74" t="s">
        <v>544</v>
      </c>
      <c r="D73" s="74" t="s">
        <v>92</v>
      </c>
      <c r="E73" s="74" t="s">
        <v>101</v>
      </c>
      <c r="F73" s="74">
        <v>0.05</v>
      </c>
      <c r="G73" s="8"/>
      <c r="H73" s="8"/>
      <c r="I73" s="8"/>
      <c r="J73" s="8"/>
    </row>
    <row r="74" spans="2:10" hidden="1">
      <c r="B74" s="259">
        <v>71</v>
      </c>
      <c r="C74" s="74" t="s">
        <v>545</v>
      </c>
      <c r="D74" s="74" t="s">
        <v>69</v>
      </c>
      <c r="E74" s="74" t="s">
        <v>148</v>
      </c>
      <c r="F74" s="74">
        <v>0.05</v>
      </c>
      <c r="G74" s="8"/>
      <c r="H74" s="8"/>
      <c r="I74" s="8"/>
      <c r="J74" s="8"/>
    </row>
    <row r="75" spans="2:10" hidden="1">
      <c r="B75" s="259">
        <v>72</v>
      </c>
      <c r="C75" s="74" t="s">
        <v>546</v>
      </c>
      <c r="D75" s="74" t="s">
        <v>69</v>
      </c>
      <c r="E75" s="74" t="s">
        <v>148</v>
      </c>
      <c r="F75" s="74">
        <v>0.05</v>
      </c>
      <c r="G75" s="8"/>
      <c r="H75" s="8"/>
      <c r="I75" s="8"/>
      <c r="J75" s="8"/>
    </row>
    <row r="76" spans="2:10" hidden="1">
      <c r="B76" s="259">
        <v>73</v>
      </c>
      <c r="C76" s="74" t="s">
        <v>547</v>
      </c>
      <c r="D76" s="74" t="s">
        <v>123</v>
      </c>
      <c r="E76" s="74" t="s">
        <v>248</v>
      </c>
      <c r="F76" s="74">
        <v>0.05</v>
      </c>
      <c r="G76" s="8"/>
      <c r="H76" s="8"/>
      <c r="I76" s="8"/>
      <c r="J76" s="8"/>
    </row>
    <row r="77" spans="2:10">
      <c r="B77" s="259">
        <v>74</v>
      </c>
      <c r="C77" s="74" t="s">
        <v>548</v>
      </c>
      <c r="D77" s="74" t="s">
        <v>4</v>
      </c>
      <c r="E77" s="74" t="s">
        <v>492</v>
      </c>
      <c r="F77" s="74">
        <v>0.05</v>
      </c>
      <c r="G77" s="8"/>
      <c r="H77" s="8"/>
      <c r="I77" s="8"/>
      <c r="J77" s="8"/>
    </row>
  </sheetData>
  <autoFilter ref="D1:D77" xr:uid="{00000000-0009-0000-0000-000009000000}">
    <filterColumn colId="0">
      <filters>
        <filter val="Europe"/>
      </filters>
    </filterColumn>
  </autoFilter>
  <mergeCells count="1">
    <mergeCell ref="B1:F2"/>
  </mergeCells>
  <pageMargins left="0.7" right="0.7" top="0.75" bottom="0.75" header="0.3" footer="0.3"/>
  <pageSetup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32"/>
  <sheetViews>
    <sheetView topLeftCell="B16" workbookViewId="0">
      <selection activeCell="C21" sqref="C21"/>
    </sheetView>
  </sheetViews>
  <sheetFormatPr defaultRowHeight="15"/>
  <cols>
    <col min="1" max="1" width="6.28515625" customWidth="1"/>
    <col min="3" max="3" width="38.7109375" bestFit="1" customWidth="1"/>
    <col min="4" max="4" width="10.5703125" bestFit="1" customWidth="1"/>
    <col min="5" max="5" width="32.85546875" customWidth="1"/>
    <col min="6" max="6" width="24.28515625" customWidth="1"/>
    <col min="7" max="7" width="33.5703125" customWidth="1"/>
    <col min="8" max="8" width="31.85546875" bestFit="1" customWidth="1"/>
    <col min="9" max="9" width="12.7109375" bestFit="1" customWidth="1"/>
  </cols>
  <sheetData>
    <row r="1" spans="2:10">
      <c r="B1" s="275" t="s">
        <v>549</v>
      </c>
      <c r="C1" s="276"/>
      <c r="D1" s="276"/>
      <c r="E1" s="276"/>
      <c r="F1" s="276"/>
      <c r="G1" s="276"/>
      <c r="H1" s="276"/>
      <c r="I1" s="276"/>
      <c r="J1" s="276"/>
    </row>
    <row r="2" spans="2:10">
      <c r="B2" s="275"/>
      <c r="C2" s="276"/>
      <c r="D2" s="276"/>
      <c r="E2" s="276"/>
      <c r="F2" s="276"/>
      <c r="G2" s="276"/>
      <c r="H2" s="276"/>
      <c r="I2" s="276"/>
      <c r="J2" s="276"/>
    </row>
    <row r="3" spans="2:10" ht="31.5" customHeight="1" thickBot="1">
      <c r="B3" s="178" t="s">
        <v>485</v>
      </c>
      <c r="C3" s="178" t="s">
        <v>486</v>
      </c>
      <c r="D3" s="178" t="s">
        <v>0</v>
      </c>
      <c r="E3" s="178" t="s">
        <v>487</v>
      </c>
      <c r="F3" s="179" t="s">
        <v>488</v>
      </c>
      <c r="G3" s="178" t="s">
        <v>489</v>
      </c>
      <c r="H3" s="178" t="s">
        <v>6</v>
      </c>
      <c r="I3" s="178" t="s">
        <v>490</v>
      </c>
      <c r="J3" s="178" t="s">
        <v>491</v>
      </c>
    </row>
    <row r="4" spans="2:10">
      <c r="B4" s="180">
        <v>1</v>
      </c>
      <c r="C4" s="181" t="s">
        <v>389</v>
      </c>
      <c r="D4" s="277" t="s">
        <v>92</v>
      </c>
      <c r="E4" s="181" t="s">
        <v>93</v>
      </c>
      <c r="F4" s="181">
        <v>2.09</v>
      </c>
      <c r="G4" s="182" t="s">
        <v>550</v>
      </c>
      <c r="H4" s="182" t="s">
        <v>119</v>
      </c>
      <c r="I4" s="182"/>
      <c r="J4" s="182"/>
    </row>
    <row r="5" spans="2:10">
      <c r="B5" s="183">
        <v>2</v>
      </c>
      <c r="C5" s="182" t="s">
        <v>210</v>
      </c>
      <c r="D5" s="278"/>
      <c r="E5" s="182" t="s">
        <v>169</v>
      </c>
      <c r="F5" s="182">
        <v>1.81</v>
      </c>
      <c r="G5" s="182" t="s">
        <v>551</v>
      </c>
      <c r="H5" s="182" t="s">
        <v>213</v>
      </c>
      <c r="I5" s="182"/>
      <c r="J5" s="182"/>
    </row>
    <row r="6" spans="2:10">
      <c r="B6" s="183">
        <v>3</v>
      </c>
      <c r="C6" s="182" t="s">
        <v>501</v>
      </c>
      <c r="D6" s="278"/>
      <c r="E6" s="182" t="s">
        <v>231</v>
      </c>
      <c r="F6" s="182">
        <v>0.95</v>
      </c>
      <c r="G6" s="182"/>
      <c r="H6" s="182"/>
      <c r="I6" s="182"/>
      <c r="J6" s="182"/>
    </row>
    <row r="7" spans="2:10" ht="15.75" thickBot="1">
      <c r="B7" s="184">
        <v>4</v>
      </c>
      <c r="C7" s="185" t="s">
        <v>287</v>
      </c>
      <c r="D7" s="279"/>
      <c r="E7" s="185" t="s">
        <v>169</v>
      </c>
      <c r="F7" s="185">
        <v>0.56000000000000005</v>
      </c>
      <c r="G7" s="182" t="s">
        <v>552</v>
      </c>
      <c r="H7" s="182" t="s">
        <v>137</v>
      </c>
      <c r="I7" s="182"/>
      <c r="J7" s="182"/>
    </row>
    <row r="8" spans="2:10">
      <c r="B8" s="186">
        <v>5</v>
      </c>
      <c r="C8" s="187" t="s">
        <v>494</v>
      </c>
      <c r="D8" s="280" t="s">
        <v>69</v>
      </c>
      <c r="E8" s="187" t="s">
        <v>495</v>
      </c>
      <c r="F8" s="188">
        <v>2.6</v>
      </c>
      <c r="G8" s="189"/>
      <c r="H8" s="189"/>
      <c r="I8" s="189"/>
      <c r="J8" s="190"/>
    </row>
    <row r="9" spans="2:10">
      <c r="B9" s="191">
        <v>6</v>
      </c>
      <c r="C9" s="189" t="s">
        <v>376</v>
      </c>
      <c r="D9" s="280"/>
      <c r="E9" s="189" t="s">
        <v>70</v>
      </c>
      <c r="F9" s="192">
        <v>2.25</v>
      </c>
      <c r="G9" s="189"/>
      <c r="H9" s="189" t="s">
        <v>142</v>
      </c>
      <c r="I9" s="189"/>
      <c r="J9" s="190"/>
    </row>
    <row r="10" spans="2:10">
      <c r="B10" s="191">
        <v>7</v>
      </c>
      <c r="C10" s="189" t="s">
        <v>502</v>
      </c>
      <c r="D10" s="280"/>
      <c r="E10" s="189" t="s">
        <v>129</v>
      </c>
      <c r="F10" s="192">
        <v>0.87</v>
      </c>
      <c r="G10" s="189"/>
      <c r="H10" s="189" t="s">
        <v>130</v>
      </c>
      <c r="I10" s="189"/>
      <c r="J10" s="190"/>
    </row>
    <row r="11" spans="2:10">
      <c r="B11" s="191">
        <v>8</v>
      </c>
      <c r="C11" s="189" t="s">
        <v>255</v>
      </c>
      <c r="D11" s="280"/>
      <c r="E11" s="189" t="s">
        <v>148</v>
      </c>
      <c r="F11" s="192">
        <v>0.81</v>
      </c>
      <c r="G11" s="189" t="s">
        <v>553</v>
      </c>
      <c r="H11" s="189" t="s">
        <v>258</v>
      </c>
      <c r="I11" s="189"/>
      <c r="J11" s="190"/>
    </row>
    <row r="12" spans="2:10">
      <c r="B12" s="191">
        <v>9</v>
      </c>
      <c r="C12" s="189" t="s">
        <v>503</v>
      </c>
      <c r="D12" s="280"/>
      <c r="E12" s="189" t="s">
        <v>148</v>
      </c>
      <c r="F12" s="192">
        <v>0.77</v>
      </c>
      <c r="G12" s="189" t="s">
        <v>554</v>
      </c>
      <c r="H12" s="189" t="s">
        <v>555</v>
      </c>
      <c r="I12" s="189"/>
      <c r="J12" s="190"/>
    </row>
    <row r="13" spans="2:10">
      <c r="B13" s="191">
        <v>10</v>
      </c>
      <c r="C13" s="189" t="s">
        <v>391</v>
      </c>
      <c r="D13" s="280"/>
      <c r="E13" s="189" t="s">
        <v>70</v>
      </c>
      <c r="F13" s="192">
        <v>0.69</v>
      </c>
      <c r="G13" s="189"/>
      <c r="H13" s="189" t="s">
        <v>209</v>
      </c>
      <c r="I13" s="189"/>
      <c r="J13" s="190"/>
    </row>
    <row r="14" spans="2:10">
      <c r="B14" s="191">
        <v>11</v>
      </c>
      <c r="C14" s="189" t="s">
        <v>236</v>
      </c>
      <c r="D14" s="280"/>
      <c r="E14" s="189" t="s">
        <v>504</v>
      </c>
      <c r="F14" s="192">
        <v>0.66</v>
      </c>
      <c r="G14" s="189"/>
      <c r="H14" s="189" t="s">
        <v>238</v>
      </c>
      <c r="I14" s="189"/>
      <c r="J14" s="190"/>
    </row>
    <row r="15" spans="2:10">
      <c r="B15" s="191">
        <v>12</v>
      </c>
      <c r="C15" s="189" t="s">
        <v>436</v>
      </c>
      <c r="D15" s="280"/>
      <c r="E15" s="189" t="s">
        <v>504</v>
      </c>
      <c r="F15" s="192">
        <v>0.61</v>
      </c>
      <c r="G15" s="189" t="s">
        <v>556</v>
      </c>
      <c r="H15" s="189" t="s">
        <v>181</v>
      </c>
      <c r="I15" s="189"/>
      <c r="J15" s="190"/>
    </row>
    <row r="16" spans="2:10">
      <c r="B16" s="191">
        <v>13</v>
      </c>
      <c r="C16" s="189" t="s">
        <v>507</v>
      </c>
      <c r="D16" s="280"/>
      <c r="E16" s="189" t="s">
        <v>113</v>
      </c>
      <c r="F16" s="192">
        <v>0.54</v>
      </c>
      <c r="G16" s="189"/>
      <c r="H16" s="189"/>
      <c r="I16" s="189"/>
      <c r="J16" s="190"/>
    </row>
    <row r="17" spans="2:10">
      <c r="B17" s="193">
        <v>14</v>
      </c>
      <c r="C17" s="93" t="s">
        <v>379</v>
      </c>
      <c r="D17" s="281" t="s">
        <v>4</v>
      </c>
      <c r="E17" s="93" t="s">
        <v>492</v>
      </c>
      <c r="F17" s="93">
        <v>3.71</v>
      </c>
      <c r="G17" s="93"/>
      <c r="H17" s="93" t="s">
        <v>202</v>
      </c>
      <c r="I17" s="93"/>
      <c r="J17" s="93"/>
    </row>
    <row r="18" spans="2:10">
      <c r="B18" s="193">
        <v>15</v>
      </c>
      <c r="C18" s="93" t="s">
        <v>493</v>
      </c>
      <c r="D18" s="282"/>
      <c r="E18" s="93" t="s">
        <v>88</v>
      </c>
      <c r="F18" s="93">
        <v>2.83</v>
      </c>
      <c r="G18" s="93" t="s">
        <v>557</v>
      </c>
      <c r="H18" s="93" t="s">
        <v>190</v>
      </c>
      <c r="I18" s="93"/>
      <c r="J18" s="93"/>
    </row>
    <row r="19" spans="2:10">
      <c r="B19" s="193">
        <v>16</v>
      </c>
      <c r="C19" s="93" t="s">
        <v>496</v>
      </c>
      <c r="D19" s="282"/>
      <c r="E19" s="93" t="s">
        <v>495</v>
      </c>
      <c r="F19" s="93">
        <v>2.25</v>
      </c>
      <c r="G19" s="93"/>
      <c r="H19" s="93"/>
      <c r="I19" s="93"/>
      <c r="J19" s="93"/>
    </row>
    <row r="20" spans="2:10">
      <c r="B20" s="193">
        <v>17</v>
      </c>
      <c r="C20" s="93" t="s">
        <v>85</v>
      </c>
      <c r="D20" s="282"/>
      <c r="E20" s="93" t="s">
        <v>88</v>
      </c>
      <c r="F20" s="93">
        <v>2.09</v>
      </c>
      <c r="G20" s="93" t="s">
        <v>558</v>
      </c>
      <c r="H20" s="93" t="s">
        <v>90</v>
      </c>
      <c r="I20" s="93"/>
      <c r="J20" s="93"/>
    </row>
    <row r="21" spans="2:10">
      <c r="B21" s="193">
        <v>18</v>
      </c>
      <c r="C21" s="93" t="s">
        <v>96</v>
      </c>
      <c r="D21" s="282"/>
      <c r="E21" s="93" t="s">
        <v>81</v>
      </c>
      <c r="F21" s="93">
        <v>1.04</v>
      </c>
      <c r="G21" s="93"/>
      <c r="H21" s="93" t="s">
        <v>99</v>
      </c>
      <c r="I21" s="93"/>
      <c r="J21" s="93"/>
    </row>
    <row r="22" spans="2:10">
      <c r="B22" s="193">
        <v>19</v>
      </c>
      <c r="C22" s="93" t="s">
        <v>250</v>
      </c>
      <c r="D22" s="282"/>
      <c r="E22" s="93" t="s">
        <v>81</v>
      </c>
      <c r="F22" s="93">
        <v>0.97</v>
      </c>
      <c r="G22" s="93"/>
      <c r="H22" s="93" t="s">
        <v>253</v>
      </c>
      <c r="I22" s="93"/>
      <c r="J22" s="93"/>
    </row>
    <row r="23" spans="2:10">
      <c r="B23" s="193">
        <v>20</v>
      </c>
      <c r="C23" s="93" t="s">
        <v>399</v>
      </c>
      <c r="D23" s="282"/>
      <c r="E23" s="93" t="s">
        <v>88</v>
      </c>
      <c r="F23" s="93">
        <v>0.95</v>
      </c>
      <c r="G23" s="93"/>
      <c r="H23" s="93" t="s">
        <v>154</v>
      </c>
      <c r="I23" s="93"/>
      <c r="J23" s="93"/>
    </row>
    <row r="24" spans="2:10">
      <c r="B24" s="193">
        <v>21</v>
      </c>
      <c r="C24" s="93" t="s">
        <v>23</v>
      </c>
      <c r="D24" s="282"/>
      <c r="E24" s="93" t="s">
        <v>81</v>
      </c>
      <c r="F24" s="93">
        <v>0.9</v>
      </c>
      <c r="G24" s="93" t="s">
        <v>559</v>
      </c>
      <c r="H24" s="93" t="s">
        <v>227</v>
      </c>
      <c r="I24" s="93"/>
      <c r="J24" s="93"/>
    </row>
    <row r="25" spans="2:10">
      <c r="B25" s="193">
        <v>22</v>
      </c>
      <c r="C25" s="93" t="s">
        <v>505</v>
      </c>
      <c r="D25" s="282"/>
      <c r="E25" s="93" t="s">
        <v>294</v>
      </c>
      <c r="F25" s="93">
        <v>0.64</v>
      </c>
      <c r="G25" s="93" t="s">
        <v>560</v>
      </c>
      <c r="H25" s="93" t="s">
        <v>561</v>
      </c>
      <c r="I25" s="93"/>
      <c r="J25" s="93"/>
    </row>
    <row r="26" spans="2:10">
      <c r="B26" s="193">
        <v>23</v>
      </c>
      <c r="C26" s="93" t="s">
        <v>506</v>
      </c>
      <c r="D26" s="282"/>
      <c r="E26" s="93" t="s">
        <v>88</v>
      </c>
      <c r="F26" s="93">
        <v>0.63</v>
      </c>
      <c r="G26" s="93"/>
      <c r="H26" s="93" t="s">
        <v>186</v>
      </c>
      <c r="I26" s="93"/>
      <c r="J26" s="93"/>
    </row>
    <row r="27" spans="2:10">
      <c r="B27" s="193">
        <v>24</v>
      </c>
      <c r="C27" s="93" t="s">
        <v>15</v>
      </c>
      <c r="D27" s="282"/>
      <c r="E27" s="93" t="s">
        <v>294</v>
      </c>
      <c r="F27" s="93">
        <v>0.56000000000000005</v>
      </c>
      <c r="G27" s="93" t="s">
        <v>562</v>
      </c>
      <c r="H27" s="93" t="s">
        <v>295</v>
      </c>
      <c r="I27" s="93"/>
      <c r="J27" s="93"/>
    </row>
    <row r="28" spans="2:10">
      <c r="B28" s="193">
        <v>25</v>
      </c>
      <c r="C28" s="93" t="s">
        <v>296</v>
      </c>
      <c r="D28" s="282"/>
      <c r="E28" s="93" t="s">
        <v>563</v>
      </c>
      <c r="F28" s="93">
        <v>0.56000000000000005</v>
      </c>
      <c r="G28" s="93"/>
      <c r="H28" s="93" t="s">
        <v>297</v>
      </c>
      <c r="I28" s="93"/>
      <c r="J28" s="93"/>
    </row>
    <row r="29" spans="2:10">
      <c r="B29" s="193">
        <v>26</v>
      </c>
      <c r="C29" s="93" t="s">
        <v>508</v>
      </c>
      <c r="D29" s="283"/>
      <c r="E29" s="93" t="s">
        <v>197</v>
      </c>
      <c r="F29" s="93">
        <v>0.52</v>
      </c>
      <c r="G29" s="93"/>
      <c r="H29" s="93" t="s">
        <v>564</v>
      </c>
      <c r="I29" s="93"/>
      <c r="J29" s="93"/>
    </row>
    <row r="30" spans="2:10" ht="15.75" thickBot="1">
      <c r="B30" s="194">
        <v>28</v>
      </c>
      <c r="C30" s="195" t="s">
        <v>497</v>
      </c>
      <c r="D30" s="284" t="s">
        <v>123</v>
      </c>
      <c r="E30" s="195" t="s">
        <v>498</v>
      </c>
      <c r="F30" s="195">
        <v>2.17</v>
      </c>
      <c r="G30" s="195" t="s">
        <v>565</v>
      </c>
      <c r="H30" s="195" t="s">
        <v>273</v>
      </c>
      <c r="I30" s="195"/>
      <c r="J30" s="195"/>
    </row>
    <row r="31" spans="2:10">
      <c r="B31" s="196">
        <v>29</v>
      </c>
      <c r="C31" s="195" t="s">
        <v>499</v>
      </c>
      <c r="D31" s="285"/>
      <c r="E31" s="195" t="s">
        <v>124</v>
      </c>
      <c r="F31" s="195">
        <v>1.72</v>
      </c>
      <c r="G31" s="241" t="s">
        <v>566</v>
      </c>
      <c r="H31" s="195" t="s">
        <v>245</v>
      </c>
      <c r="I31" s="195"/>
      <c r="J31" s="195"/>
    </row>
    <row r="32" spans="2:10">
      <c r="B32" s="194">
        <v>30</v>
      </c>
      <c r="C32" s="195" t="s">
        <v>500</v>
      </c>
      <c r="D32" s="286"/>
      <c r="E32" s="195" t="s">
        <v>124</v>
      </c>
      <c r="F32" s="195">
        <v>1.02</v>
      </c>
      <c r="G32" s="195"/>
      <c r="H32" s="195" t="s">
        <v>127</v>
      </c>
      <c r="I32" s="195"/>
      <c r="J32" s="195"/>
    </row>
  </sheetData>
  <autoFilter ref="D1:D43" xr:uid="{00000000-0009-0000-0000-00000A000000}"/>
  <mergeCells count="5">
    <mergeCell ref="B1:J2"/>
    <mergeCell ref="D4:D7"/>
    <mergeCell ref="D8:D16"/>
    <mergeCell ref="D17:D29"/>
    <mergeCell ref="D30:D32"/>
  </mergeCells>
  <hyperlinks>
    <hyperlink ref="H4" r:id="rId1" xr:uid="{00000000-0004-0000-0A00-000000000000}"/>
    <hyperlink ref="H5" r:id="rId2" xr:uid="{00000000-0004-0000-0A00-000001000000}"/>
    <hyperlink ref="H9" r:id="rId3" xr:uid="{00000000-0004-0000-0A00-000002000000}"/>
    <hyperlink ref="H10" r:id="rId4" xr:uid="{00000000-0004-0000-0A00-000003000000}"/>
    <hyperlink ref="H11" r:id="rId5" xr:uid="{00000000-0004-0000-0A00-000004000000}"/>
    <hyperlink ref="H12" r:id="rId6" xr:uid="{00000000-0004-0000-0A00-000005000000}"/>
    <hyperlink ref="H15" r:id="rId7" xr:uid="{00000000-0004-0000-0A00-000006000000}"/>
    <hyperlink ref="H14" r:id="rId8" xr:uid="{00000000-0004-0000-0A00-000007000000}"/>
    <hyperlink ref="H13" r:id="rId9" xr:uid="{00000000-0004-0000-0A00-000008000000}"/>
    <hyperlink ref="H18" r:id="rId10" xr:uid="{00000000-0004-0000-0A00-000009000000}"/>
    <hyperlink ref="H17" r:id="rId11" xr:uid="{00000000-0004-0000-0A00-00000A000000}"/>
    <hyperlink ref="H24" r:id="rId12" xr:uid="{00000000-0004-0000-0A00-00000B000000}"/>
    <hyperlink ref="H25" r:id="rId13" xr:uid="{00000000-0004-0000-0A00-00000C000000}"/>
    <hyperlink ref="H29" r:id="rId14" xr:uid="{00000000-0004-0000-0A00-00000D000000}"/>
    <hyperlink ref="G30" r:id="rId15" xr:uid="{00000000-0004-0000-0A00-00000E000000}"/>
    <hyperlink ref="H7" r:id="rId16" xr:uid="{00000000-0004-0000-0A00-00000F000000}"/>
    <hyperlink ref="G7" r:id="rId17" xr:uid="{00000000-0004-0000-0A00-000010000000}"/>
    <hyperlink ref="G4" r:id="rId18" xr:uid="{00000000-0004-0000-0A00-000011000000}"/>
    <hyperlink ref="G5" r:id="rId19" xr:uid="{00000000-0004-0000-0A00-000012000000}"/>
    <hyperlink ref="G11" r:id="rId20" xr:uid="{00000000-0004-0000-0A00-000013000000}"/>
    <hyperlink ref="G12" r:id="rId21" xr:uid="{00000000-0004-0000-0A00-000014000000}"/>
    <hyperlink ref="G20" r:id="rId22" xr:uid="{00000000-0004-0000-0A00-000015000000}"/>
    <hyperlink ref="G24" r:id="rId23" xr:uid="{00000000-0004-0000-0A00-000016000000}"/>
    <hyperlink ref="G27" r:id="rId24" xr:uid="{00000000-0004-0000-0A00-000017000000}"/>
    <hyperlink ref="G25" r:id="rId25" xr:uid="{00000000-0004-0000-0A00-000018000000}"/>
    <hyperlink ref="G31" r:id="rId26" xr:uid="{00000000-0004-0000-0A00-000019000000}"/>
  </hyperlinks>
  <pageMargins left="0.7" right="0.7" top="0.75" bottom="0.75" header="0.3" footer="0.3"/>
  <pageSetup orientation="portrait" r:id="rId27"/>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BW25"/>
  <sheetViews>
    <sheetView topLeftCell="E1" workbookViewId="0">
      <selection activeCell="E11" sqref="E11"/>
    </sheetView>
  </sheetViews>
  <sheetFormatPr defaultRowHeight="15"/>
  <cols>
    <col min="4" max="4" width="35.42578125" bestFit="1" customWidth="1"/>
    <col min="5" max="5" width="10.5703125" bestFit="1" customWidth="1"/>
    <col min="6" max="6" width="23.85546875" customWidth="1"/>
    <col min="7" max="69" width="0" hidden="1" customWidth="1"/>
    <col min="70" max="70" width="18.5703125" hidden="1" customWidth="1"/>
    <col min="71" max="71" width="14.5703125" customWidth="1"/>
    <col min="72" max="72" width="28.42578125" customWidth="1"/>
    <col min="73" max="73" width="12.7109375" bestFit="1" customWidth="1"/>
    <col min="74" max="74" width="10.7109375" bestFit="1" customWidth="1"/>
    <col min="75" max="75" width="10.28515625" customWidth="1"/>
  </cols>
  <sheetData>
    <row r="1" spans="3:75">
      <c r="C1" s="287" t="s">
        <v>567</v>
      </c>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c r="BC1" s="288"/>
      <c r="BD1" s="288"/>
      <c r="BE1" s="288"/>
      <c r="BF1" s="288"/>
      <c r="BG1" s="288"/>
      <c r="BH1" s="288"/>
      <c r="BI1" s="288"/>
      <c r="BJ1" s="288"/>
      <c r="BK1" s="288"/>
      <c r="BL1" s="288"/>
      <c r="BM1" s="288"/>
      <c r="BN1" s="288"/>
      <c r="BO1" s="288"/>
      <c r="BP1" s="288"/>
      <c r="BQ1" s="288"/>
      <c r="BR1" s="288"/>
      <c r="BS1" s="288"/>
      <c r="BT1" s="289"/>
    </row>
    <row r="2" spans="3:75" ht="15.75" thickBot="1">
      <c r="C2" s="290"/>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291"/>
      <c r="BP2" s="291"/>
      <c r="BQ2" s="291"/>
      <c r="BR2" s="291"/>
      <c r="BS2" s="291"/>
      <c r="BT2" s="292"/>
    </row>
    <row r="3" spans="3:75" ht="32.25" customHeight="1">
      <c r="C3" s="94" t="s">
        <v>485</v>
      </c>
      <c r="D3" s="94" t="s">
        <v>486</v>
      </c>
      <c r="E3" s="94" t="s">
        <v>0</v>
      </c>
      <c r="F3" s="94" t="s">
        <v>487</v>
      </c>
      <c r="G3" s="94" t="s">
        <v>568</v>
      </c>
      <c r="H3" s="95" t="s">
        <v>569</v>
      </c>
      <c r="I3" s="95" t="s">
        <v>570</v>
      </c>
      <c r="J3" s="96" t="s">
        <v>571</v>
      </c>
      <c r="K3" s="94" t="s">
        <v>572</v>
      </c>
      <c r="L3" s="95" t="s">
        <v>573</v>
      </c>
      <c r="M3" s="94" t="s">
        <v>574</v>
      </c>
      <c r="N3" s="95" t="s">
        <v>575</v>
      </c>
      <c r="O3" s="97" t="s">
        <v>576</v>
      </c>
      <c r="P3" s="97" t="s">
        <v>577</v>
      </c>
      <c r="Q3" s="97" t="s">
        <v>578</v>
      </c>
      <c r="R3" s="97" t="s">
        <v>579</v>
      </c>
      <c r="S3" s="98" t="s">
        <v>580</v>
      </c>
      <c r="T3" s="99" t="s">
        <v>581</v>
      </c>
      <c r="U3" s="99" t="s">
        <v>582</v>
      </c>
      <c r="V3" s="99" t="s">
        <v>583</v>
      </c>
      <c r="W3" s="99" t="s">
        <v>584</v>
      </c>
      <c r="X3" s="100" t="s">
        <v>585</v>
      </c>
      <c r="Y3" s="100" t="s">
        <v>586</v>
      </c>
      <c r="Z3" s="101" t="s">
        <v>587</v>
      </c>
      <c r="AA3" s="102" t="s">
        <v>576</v>
      </c>
      <c r="AB3" s="102" t="s">
        <v>577</v>
      </c>
      <c r="AC3" s="102" t="s">
        <v>578</v>
      </c>
      <c r="AD3" s="103" t="s">
        <v>588</v>
      </c>
      <c r="AE3" s="102" t="s">
        <v>579</v>
      </c>
      <c r="AF3" s="104" t="s">
        <v>580</v>
      </c>
      <c r="AG3" s="105" t="s">
        <v>581</v>
      </c>
      <c r="AH3" s="105" t="s">
        <v>582</v>
      </c>
      <c r="AI3" s="105" t="s">
        <v>583</v>
      </c>
      <c r="AJ3" s="105" t="s">
        <v>584</v>
      </c>
      <c r="AK3" s="105" t="s">
        <v>585</v>
      </c>
      <c r="AL3" s="97" t="s">
        <v>576</v>
      </c>
      <c r="AM3" s="97" t="s">
        <v>577</v>
      </c>
      <c r="AN3" s="97" t="s">
        <v>578</v>
      </c>
      <c r="AO3" s="98" t="s">
        <v>579</v>
      </c>
      <c r="AP3" s="98" t="s">
        <v>580</v>
      </c>
      <c r="AQ3" s="99" t="s">
        <v>581</v>
      </c>
      <c r="AR3" s="99" t="s">
        <v>582</v>
      </c>
      <c r="AS3" s="99" t="s">
        <v>583</v>
      </c>
      <c r="AT3" s="99" t="s">
        <v>584</v>
      </c>
      <c r="AU3" s="99" t="s">
        <v>585</v>
      </c>
      <c r="AV3" s="106" t="s">
        <v>589</v>
      </c>
      <c r="AW3" s="107" t="s">
        <v>590</v>
      </c>
      <c r="AX3" s="107" t="s">
        <v>591</v>
      </c>
      <c r="AY3" s="108" t="s">
        <v>592</v>
      </c>
      <c r="AZ3" s="109" t="s">
        <v>593</v>
      </c>
      <c r="BA3" s="108" t="s">
        <v>594</v>
      </c>
      <c r="BB3" s="109" t="s">
        <v>595</v>
      </c>
      <c r="BC3" s="108" t="s">
        <v>596</v>
      </c>
      <c r="BD3" s="109" t="s">
        <v>597</v>
      </c>
      <c r="BE3" s="108" t="s">
        <v>598</v>
      </c>
      <c r="BF3" s="109" t="s">
        <v>599</v>
      </c>
      <c r="BG3" s="109" t="s">
        <v>588</v>
      </c>
      <c r="BH3" s="109" t="s">
        <v>600</v>
      </c>
      <c r="BI3" s="109" t="s">
        <v>601</v>
      </c>
      <c r="BJ3" s="109" t="s">
        <v>602</v>
      </c>
      <c r="BK3" s="109" t="s">
        <v>603</v>
      </c>
      <c r="BL3" s="109" t="s">
        <v>604</v>
      </c>
      <c r="BM3" s="109" t="s">
        <v>605</v>
      </c>
      <c r="BN3" s="110" t="s">
        <v>606</v>
      </c>
      <c r="BO3" s="110" t="s">
        <v>41</v>
      </c>
      <c r="BP3" s="110" t="s">
        <v>607</v>
      </c>
      <c r="BQ3" s="110" t="s">
        <v>608</v>
      </c>
      <c r="BR3" s="110" t="s">
        <v>609</v>
      </c>
      <c r="BS3" s="111" t="s">
        <v>610</v>
      </c>
      <c r="BT3" s="112" t="s">
        <v>611</v>
      </c>
      <c r="BU3" s="197" t="s">
        <v>489</v>
      </c>
      <c r="BV3" s="197" t="s">
        <v>6</v>
      </c>
      <c r="BW3" s="197" t="s">
        <v>490</v>
      </c>
    </row>
    <row r="4" spans="3:75">
      <c r="C4" s="259">
        <v>1</v>
      </c>
      <c r="D4" s="65" t="s">
        <v>421</v>
      </c>
      <c r="E4" s="8" t="s">
        <v>69</v>
      </c>
      <c r="F4" s="8" t="s">
        <v>148</v>
      </c>
      <c r="G4" s="8" t="s">
        <v>568</v>
      </c>
      <c r="H4" s="8" t="s">
        <v>121</v>
      </c>
      <c r="I4" s="8" t="s">
        <v>612</v>
      </c>
      <c r="J4" s="65">
        <v>68</v>
      </c>
      <c r="K4" s="65" t="s">
        <v>613</v>
      </c>
      <c r="L4" s="8"/>
      <c r="M4" s="65" t="s">
        <v>614</v>
      </c>
      <c r="N4" s="65" t="s">
        <v>614</v>
      </c>
      <c r="O4" s="113">
        <v>0.84770844344962004</v>
      </c>
      <c r="P4" s="113">
        <v>0.88286494559706985</v>
      </c>
      <c r="Q4" s="113">
        <v>0.83454226977323187</v>
      </c>
      <c r="R4" s="114">
        <v>0.83454226977323187</v>
      </c>
      <c r="S4" s="115">
        <v>3.3996579285931539</v>
      </c>
      <c r="T4" s="114">
        <v>0.85</v>
      </c>
      <c r="U4" s="114">
        <v>0.93899662615488999</v>
      </c>
      <c r="V4" s="114">
        <v>0.95943074218264779</v>
      </c>
      <c r="W4" s="114">
        <v>0.98062272726292599</v>
      </c>
      <c r="X4" s="115">
        <v>3.7290500956004635</v>
      </c>
      <c r="Y4" s="115">
        <f t="shared" ref="Y4:Y25" si="0">X4-S4</f>
        <v>0.32939216700730967</v>
      </c>
      <c r="Z4" s="115"/>
      <c r="AA4" s="116">
        <v>0</v>
      </c>
      <c r="AB4" s="116">
        <v>1.6461819999999999E-2</v>
      </c>
      <c r="AC4" s="116">
        <v>0.58844467</v>
      </c>
      <c r="AD4" s="116" t="str">
        <f t="shared" ref="AD4:AD25" si="1">D4&amp;S4&amp;X4</f>
        <v>CORNING3.399657928593153.72905009560046</v>
      </c>
      <c r="AE4" s="117">
        <v>0</v>
      </c>
      <c r="AF4" s="115">
        <f t="shared" ref="AF4:AF25" si="2">SUM(AA4:AE4)</f>
        <v>0.60490648999999996</v>
      </c>
      <c r="AG4" s="117">
        <f t="shared" ref="AG4:AJ25" si="3">AG$1*$AF4</f>
        <v>0</v>
      </c>
      <c r="AH4" s="117">
        <f t="shared" si="3"/>
        <v>0</v>
      </c>
      <c r="AI4" s="117">
        <f t="shared" si="3"/>
        <v>0</v>
      </c>
      <c r="AJ4" s="117">
        <f t="shared" si="3"/>
        <v>0</v>
      </c>
      <c r="AK4" s="115">
        <v>0.67513628243416779</v>
      </c>
      <c r="AL4" s="118"/>
      <c r="AM4" s="118"/>
      <c r="AN4" s="118"/>
      <c r="AO4" s="118"/>
      <c r="AP4" s="118"/>
      <c r="AQ4" s="118"/>
      <c r="AR4" s="118"/>
      <c r="AS4" s="118"/>
      <c r="AT4" s="118"/>
      <c r="AU4" s="118"/>
      <c r="AV4" s="119"/>
      <c r="AW4" s="120">
        <v>0</v>
      </c>
      <c r="AX4" s="120">
        <f t="shared" ref="AX4:AX25" si="4">AE4-AW4</f>
        <v>0</v>
      </c>
      <c r="AY4" s="120">
        <v>0</v>
      </c>
      <c r="AZ4" s="120">
        <f t="shared" ref="AZ4:AZ25" si="5">AG4-AY4</f>
        <v>0</v>
      </c>
      <c r="BA4" s="120">
        <v>0.3535110783</v>
      </c>
      <c r="BB4" s="120">
        <f t="shared" ref="BB4:BB25" si="6">AH4-BA4</f>
        <v>-0.3535110783</v>
      </c>
      <c r="BC4" s="120">
        <v>0.11081619396000002</v>
      </c>
      <c r="BD4" s="120">
        <f t="shared" ref="BD4:BD25" si="7">AI4-BC4</f>
        <v>-0.11081619396000002</v>
      </c>
      <c r="BE4" s="120">
        <v>0</v>
      </c>
      <c r="BF4" s="120">
        <f t="shared" ref="BF4:BF25" si="8">AJ4-BE4</f>
        <v>0</v>
      </c>
      <c r="BG4" s="120" t="str">
        <f t="shared" ref="BG4:BG25" si="9">D4&amp;R4&amp;S4&amp;X4</f>
        <v>CORNING0.8345422697732323.399657928593153.72905009560046</v>
      </c>
      <c r="BH4" s="121">
        <f>VLOOKUP(BG4,'[1]Microsoft-Base Data'!$AR:$AX,2,0)</f>
        <v>0.66886392238313552</v>
      </c>
      <c r="BI4" s="121">
        <f>VLOOKUP(BG4,'[1]Microsoft-Base Data'!$AR:$AX,3,0)</f>
        <v>3.2580263927437154E-3</v>
      </c>
      <c r="BJ4" s="121">
        <f>VLOOKUP(BG4,'[1]Microsoft-Base Data'!$AR:$AX,4,0)</f>
        <v>0</v>
      </c>
      <c r="BK4" s="121">
        <f>VLOOKUP(BG4,'[1]Microsoft-Base Data'!$AR:$AX,5,0)</f>
        <v>0</v>
      </c>
      <c r="BL4" s="121">
        <f>VLOOKUP(BG4,'[1]Microsoft-Base Data'!$AR:$AX,6,0)</f>
        <v>0.14000000000000001</v>
      </c>
      <c r="BM4" s="121">
        <f>VLOOKUP(BG4,'[1]Microsoft-Base Data'!$AR:$AX,7,0)</f>
        <v>0.18787805122412071</v>
      </c>
      <c r="BN4" s="120">
        <f t="shared" ref="BN4:BS25" si="10">BH4*$S4</f>
        <v>2.2739085368797425</v>
      </c>
      <c r="BO4" s="120">
        <f t="shared" si="10"/>
        <v>1.1076175257656924E-2</v>
      </c>
      <c r="BP4" s="120">
        <f t="shared" si="10"/>
        <v>0</v>
      </c>
      <c r="BQ4" s="120">
        <f t="shared" si="10"/>
        <v>0</v>
      </c>
      <c r="BR4" s="120">
        <f t="shared" si="10"/>
        <v>0.47595211000304161</v>
      </c>
      <c r="BS4" s="120">
        <f t="shared" si="10"/>
        <v>0.63872110645271263</v>
      </c>
      <c r="BT4" s="8"/>
      <c r="BU4" s="8"/>
      <c r="BV4" s="8"/>
      <c r="BW4" s="8"/>
    </row>
    <row r="5" spans="3:75">
      <c r="C5" s="259">
        <v>2</v>
      </c>
      <c r="D5" s="8" t="s">
        <v>382</v>
      </c>
      <c r="E5" s="8" t="s">
        <v>69</v>
      </c>
      <c r="F5" s="8" t="s">
        <v>74</v>
      </c>
      <c r="G5" s="8" t="s">
        <v>568</v>
      </c>
      <c r="H5" s="8" t="s">
        <v>68</v>
      </c>
      <c r="I5" s="8" t="s">
        <v>612</v>
      </c>
      <c r="J5" s="65">
        <v>3</v>
      </c>
      <c r="K5" s="65" t="s">
        <v>613</v>
      </c>
      <c r="L5" s="8"/>
      <c r="M5" s="8" t="s">
        <v>614</v>
      </c>
      <c r="N5" s="8" t="s">
        <v>614</v>
      </c>
      <c r="O5" s="116">
        <v>2.0871661045257057</v>
      </c>
      <c r="P5" s="116">
        <v>2.241879021596334</v>
      </c>
      <c r="Q5" s="116">
        <v>2.4705238950226081</v>
      </c>
      <c r="R5" s="114">
        <v>2.5426517622379379</v>
      </c>
      <c r="S5" s="115">
        <v>9.3422207833825865</v>
      </c>
      <c r="T5" s="114">
        <v>2.5846429413956749</v>
      </c>
      <c r="U5" s="114">
        <v>2.6515320176328867</v>
      </c>
      <c r="V5" s="114">
        <v>2.7092337296416873</v>
      </c>
      <c r="W5" s="114">
        <v>2.7690755069094659</v>
      </c>
      <c r="X5" s="115">
        <v>10.714484195579715</v>
      </c>
      <c r="Y5" s="115">
        <f t="shared" si="0"/>
        <v>1.3722634121971282</v>
      </c>
      <c r="Z5" s="122">
        <v>0.14688835171162218</v>
      </c>
      <c r="AA5" s="116">
        <v>2.1787336270000002</v>
      </c>
      <c r="AB5" s="116">
        <v>0.30485667299999997</v>
      </c>
      <c r="AC5" s="116">
        <v>1.5737709737000001</v>
      </c>
      <c r="AD5" s="116" t="str">
        <f t="shared" si="1"/>
        <v>CITIBANK9.3422207833825910.7144841955797</v>
      </c>
      <c r="AE5" s="117">
        <v>2.6176125200000002</v>
      </c>
      <c r="AF5" s="115">
        <f t="shared" si="2"/>
        <v>6.6749737937000013</v>
      </c>
      <c r="AG5" s="117">
        <f t="shared" si="3"/>
        <v>0</v>
      </c>
      <c r="AH5" s="117">
        <f t="shared" si="3"/>
        <v>0</v>
      </c>
      <c r="AI5" s="117">
        <f t="shared" si="3"/>
        <v>0</v>
      </c>
      <c r="AJ5" s="117">
        <f t="shared" si="3"/>
        <v>0</v>
      </c>
      <c r="AK5" s="115">
        <v>7.6554496919748685</v>
      </c>
      <c r="AL5" s="118"/>
      <c r="AM5" s="118"/>
      <c r="AN5" s="118"/>
      <c r="AO5" s="118"/>
      <c r="AP5" s="118"/>
      <c r="AQ5" s="118"/>
      <c r="AR5" s="118"/>
      <c r="AS5" s="118"/>
      <c r="AT5" s="118"/>
      <c r="AU5" s="118"/>
      <c r="AV5" s="119"/>
      <c r="AW5" s="120">
        <v>1.3861601640000001</v>
      </c>
      <c r="AX5" s="120">
        <f t="shared" si="4"/>
        <v>1.2314523560000001</v>
      </c>
      <c r="AY5" s="120">
        <v>1.5016917807000001</v>
      </c>
      <c r="AZ5" s="120">
        <f t="shared" si="5"/>
        <v>-1.5016917807000001</v>
      </c>
      <c r="BA5" s="120">
        <v>1.3840874514000001</v>
      </c>
      <c r="BB5" s="120">
        <f t="shared" si="6"/>
        <v>-1.3840874514000001</v>
      </c>
      <c r="BC5" s="120">
        <v>0.24950057805</v>
      </c>
      <c r="BD5" s="120">
        <f t="shared" si="7"/>
        <v>-0.24950057805</v>
      </c>
      <c r="BE5" s="120">
        <v>6.5314518804000007E-2</v>
      </c>
      <c r="BF5" s="120">
        <f t="shared" si="8"/>
        <v>-6.5314518804000007E-2</v>
      </c>
      <c r="BG5" s="120" t="str">
        <f t="shared" si="9"/>
        <v>CITIBANK2.542651762237949.3422207833825910.7144841955797</v>
      </c>
      <c r="BH5" s="121">
        <f>VLOOKUP(BG5,'[1]Microsoft-Base Data'!$AR:$AX,2,0)</f>
        <v>0.55519710717425685</v>
      </c>
      <c r="BI5" s="121">
        <f>VLOOKUP(BG5,'[1]Microsoft-Base Data'!$AR:$AX,3,0)</f>
        <v>0.10828862959852339</v>
      </c>
      <c r="BJ5" s="121">
        <f>VLOOKUP(BG5,'[1]Microsoft-Base Data'!$AR:$AX,4,0)</f>
        <v>0</v>
      </c>
      <c r="BK5" s="121">
        <f>VLOOKUP(BG5,'[1]Microsoft-Base Data'!$AR:$AX,5,0)</f>
        <v>0.23</v>
      </c>
      <c r="BL5" s="121">
        <f>VLOOKUP(BG5,'[1]Microsoft-Base Data'!$AR:$AX,6,0)</f>
        <v>4.5878653846254433E-2</v>
      </c>
      <c r="BM5" s="121">
        <f>VLOOKUP(BG5,'[1]Microsoft-Base Data'!$AR:$AX,7,0)</f>
        <v>6.063560938096535E-2</v>
      </c>
      <c r="BN5" s="120">
        <f t="shared" si="10"/>
        <v>5.1867739535172319</v>
      </c>
      <c r="BO5" s="120">
        <f t="shared" si="10"/>
        <v>1.0116562860393439</v>
      </c>
      <c r="BP5" s="120">
        <f t="shared" si="10"/>
        <v>0</v>
      </c>
      <c r="BQ5" s="120">
        <f t="shared" si="10"/>
        <v>2.148710780177995</v>
      </c>
      <c r="BR5" s="120">
        <f t="shared" si="10"/>
        <v>0.42860851347609363</v>
      </c>
      <c r="BS5" s="120">
        <f t="shared" si="10"/>
        <v>0.56647125017192257</v>
      </c>
      <c r="BT5" s="8"/>
      <c r="BU5" s="8"/>
      <c r="BV5" s="8"/>
      <c r="BW5" s="8"/>
    </row>
    <row r="6" spans="3:75">
      <c r="C6" s="259">
        <v>3</v>
      </c>
      <c r="D6" s="8" t="s">
        <v>436</v>
      </c>
      <c r="E6" s="8" t="s">
        <v>69</v>
      </c>
      <c r="F6" s="8" t="s">
        <v>504</v>
      </c>
      <c r="G6" s="8" t="s">
        <v>568</v>
      </c>
      <c r="H6" s="8" t="s">
        <v>121</v>
      </c>
      <c r="I6" s="8" t="s">
        <v>612</v>
      </c>
      <c r="J6" s="65">
        <v>36</v>
      </c>
      <c r="K6" s="65" t="s">
        <v>613</v>
      </c>
      <c r="L6" s="8"/>
      <c r="M6" s="8" t="s">
        <v>614</v>
      </c>
      <c r="N6" s="8" t="s">
        <v>614</v>
      </c>
      <c r="O6" s="116">
        <v>0.93327846198579989</v>
      </c>
      <c r="P6" s="116">
        <v>0.96880735871876034</v>
      </c>
      <c r="Q6" s="116">
        <v>0.78793014735766764</v>
      </c>
      <c r="R6" s="114">
        <v>0.89795594309901294</v>
      </c>
      <c r="S6" s="115">
        <v>3.5879719111612411</v>
      </c>
      <c r="T6" s="114">
        <v>0.9</v>
      </c>
      <c r="U6" s="114">
        <v>1.0103805243008803</v>
      </c>
      <c r="V6" s="114">
        <v>1.0323680717431918</v>
      </c>
      <c r="W6" s="114">
        <v>1.0551711025528636</v>
      </c>
      <c r="X6" s="115">
        <v>3.9979196985969359</v>
      </c>
      <c r="Y6" s="115">
        <f t="shared" si="0"/>
        <v>0.40994778743569471</v>
      </c>
      <c r="Z6" s="115"/>
      <c r="AA6" s="116">
        <v>0.54433314970000002</v>
      </c>
      <c r="AB6" s="116">
        <v>0.58644183149999995</v>
      </c>
      <c r="AC6" s="116">
        <v>0.75524959729999996</v>
      </c>
      <c r="AD6" s="116" t="str">
        <f t="shared" si="1"/>
        <v>NATIONAL GRID3.587971911161243.99791969859694</v>
      </c>
      <c r="AE6" s="117">
        <v>0.57061590999999989</v>
      </c>
      <c r="AF6" s="115">
        <f t="shared" si="2"/>
        <v>2.4566404884999997</v>
      </c>
      <c r="AG6" s="117">
        <f t="shared" si="3"/>
        <v>0</v>
      </c>
      <c r="AH6" s="117">
        <f t="shared" si="3"/>
        <v>0</v>
      </c>
      <c r="AI6" s="117">
        <f t="shared" si="3"/>
        <v>0</v>
      </c>
      <c r="AJ6" s="117">
        <f t="shared" si="3"/>
        <v>0</v>
      </c>
      <c r="AK6" s="115">
        <v>2.7954512957006616</v>
      </c>
      <c r="AL6" s="118"/>
      <c r="AM6" s="118"/>
      <c r="AN6" s="118"/>
      <c r="AO6" s="118"/>
      <c r="AP6" s="118"/>
      <c r="AQ6" s="118"/>
      <c r="AR6" s="118"/>
      <c r="AS6" s="118"/>
      <c r="AT6" s="118"/>
      <c r="AU6" s="118"/>
      <c r="AV6" s="119"/>
      <c r="AW6" s="120">
        <v>0.55722772799999998</v>
      </c>
      <c r="AX6" s="120">
        <f t="shared" si="4"/>
        <v>1.3388181999999915E-2</v>
      </c>
      <c r="AY6" s="120">
        <v>2.3387049E-2</v>
      </c>
      <c r="AZ6" s="120">
        <f t="shared" si="5"/>
        <v>-2.3387049E-2</v>
      </c>
      <c r="BA6" s="120">
        <v>0.16333559280000001</v>
      </c>
      <c r="BB6" s="120">
        <f t="shared" si="6"/>
        <v>-0.16333559280000001</v>
      </c>
      <c r="BC6" s="120">
        <v>3.9295989027000003E-2</v>
      </c>
      <c r="BD6" s="120">
        <f t="shared" si="7"/>
        <v>-3.9295989027000003E-2</v>
      </c>
      <c r="BE6" s="120">
        <v>0.31297119093540005</v>
      </c>
      <c r="BF6" s="120">
        <f t="shared" si="8"/>
        <v>-0.31297119093540005</v>
      </c>
      <c r="BG6" s="120" t="str">
        <f t="shared" si="9"/>
        <v>NATIONAL GRID0.8979559430990133.587971911161243.99791969859694</v>
      </c>
      <c r="BH6" s="121">
        <f>VLOOKUP(BG6,'[1]Microsoft-Base Data'!$AR:$AX,2,0)</f>
        <v>0.42855266407563453</v>
      </c>
      <c r="BI6" s="121">
        <f>VLOOKUP(BG6,'[1]Microsoft-Base Data'!$AR:$AX,3,0)</f>
        <v>0.19424490492825744</v>
      </c>
      <c r="BJ6" s="121">
        <f>VLOOKUP(BG6,'[1]Microsoft-Base Data'!$AR:$AX,4,0)</f>
        <v>0</v>
      </c>
      <c r="BK6" s="121">
        <f>VLOOKUP(BG6,'[1]Microsoft-Base Data'!$AR:$AX,5,0)</f>
        <v>7.2558540568571583E-2</v>
      </c>
      <c r="BL6" s="121">
        <f>VLOOKUP(BG6,'[1]Microsoft-Base Data'!$AR:$AX,6,0)</f>
        <v>0.15253313391717771</v>
      </c>
      <c r="BM6" s="121">
        <f>VLOOKUP(BG6,'[1]Microsoft-Base Data'!$AR:$AX,7,0)</f>
        <v>0.15211075651035888</v>
      </c>
      <c r="BN6" s="120">
        <f t="shared" si="10"/>
        <v>1.5376349211566958</v>
      </c>
      <c r="BO6" s="120">
        <f t="shared" si="10"/>
        <v>0.69694526276877344</v>
      </c>
      <c r="BP6" s="120">
        <f t="shared" si="10"/>
        <v>0</v>
      </c>
      <c r="BQ6" s="120">
        <f t="shared" si="10"/>
        <v>0.26033800547488822</v>
      </c>
      <c r="BR6" s="120">
        <f t="shared" si="10"/>
        <v>0.54728460001622969</v>
      </c>
      <c r="BS6" s="120">
        <f t="shared" si="10"/>
        <v>0.54576912174465453</v>
      </c>
      <c r="BT6" s="8"/>
      <c r="BU6" s="8"/>
      <c r="BV6" s="8"/>
      <c r="BW6" s="8"/>
    </row>
    <row r="7" spans="3:75">
      <c r="C7" s="259">
        <v>4</v>
      </c>
      <c r="D7" s="8" t="s">
        <v>507</v>
      </c>
      <c r="E7" s="8" t="s">
        <v>69</v>
      </c>
      <c r="F7" s="8" t="s">
        <v>113</v>
      </c>
      <c r="G7" s="8" t="s">
        <v>568</v>
      </c>
      <c r="H7" s="8" t="s">
        <v>86</v>
      </c>
      <c r="I7" s="8" t="s">
        <v>612</v>
      </c>
      <c r="J7" s="65">
        <v>20</v>
      </c>
      <c r="K7" s="65" t="s">
        <v>613</v>
      </c>
      <c r="L7" s="8"/>
      <c r="M7" s="8" t="s">
        <v>614</v>
      </c>
      <c r="N7" s="8" t="s">
        <v>614</v>
      </c>
      <c r="O7" s="116">
        <v>1.8882868439537865</v>
      </c>
      <c r="P7" s="116">
        <v>1.8654927723805115</v>
      </c>
      <c r="Q7" s="116">
        <v>1.8400985574759567</v>
      </c>
      <c r="R7" s="114">
        <v>1.8951451124885756</v>
      </c>
      <c r="S7" s="115">
        <v>7.4890232862988313</v>
      </c>
      <c r="T7" s="114">
        <v>1.8627827773497516</v>
      </c>
      <c r="U7" s="114">
        <v>1.910990526749841</v>
      </c>
      <c r="V7" s="114">
        <v>1.9525768339461256</v>
      </c>
      <c r="W7" s="114">
        <v>1.9957055115189837</v>
      </c>
      <c r="X7" s="115">
        <v>7.7220556495647026</v>
      </c>
      <c r="Y7" s="115">
        <f t="shared" si="0"/>
        <v>0.23303236326587129</v>
      </c>
      <c r="Z7" s="122">
        <v>3.1116522723624529E-2</v>
      </c>
      <c r="AA7" s="116">
        <v>0</v>
      </c>
      <c r="AB7" s="116">
        <v>0</v>
      </c>
      <c r="AC7" s="116">
        <v>0</v>
      </c>
      <c r="AD7" s="116" t="str">
        <f t="shared" si="1"/>
        <v>HP7.489023286298837.7220556495647</v>
      </c>
      <c r="AE7" s="117">
        <v>2</v>
      </c>
      <c r="AF7" s="115">
        <f t="shared" si="2"/>
        <v>2</v>
      </c>
      <c r="AG7" s="117">
        <f t="shared" si="3"/>
        <v>0</v>
      </c>
      <c r="AH7" s="117">
        <f t="shared" si="3"/>
        <v>0</v>
      </c>
      <c r="AI7" s="117">
        <f t="shared" si="3"/>
        <v>0</v>
      </c>
      <c r="AJ7" s="117">
        <f t="shared" si="3"/>
        <v>0</v>
      </c>
      <c r="AK7" s="115">
        <v>0.55508616481624851</v>
      </c>
      <c r="AL7" s="118"/>
      <c r="AM7" s="118"/>
      <c r="AN7" s="118"/>
      <c r="AO7" s="118"/>
      <c r="AP7" s="118"/>
      <c r="AQ7" s="118"/>
      <c r="AR7" s="118"/>
      <c r="AS7" s="118"/>
      <c r="AT7" s="118"/>
      <c r="AU7" s="118"/>
      <c r="AV7" s="119"/>
      <c r="AW7" s="120">
        <v>0</v>
      </c>
      <c r="AX7" s="120">
        <f t="shared" si="4"/>
        <v>2</v>
      </c>
      <c r="AY7" s="120">
        <v>0</v>
      </c>
      <c r="AZ7" s="120">
        <f t="shared" si="5"/>
        <v>0</v>
      </c>
      <c r="BA7" s="120">
        <v>0</v>
      </c>
      <c r="BB7" s="120">
        <f t="shared" si="6"/>
        <v>0</v>
      </c>
      <c r="BC7" s="120">
        <v>0</v>
      </c>
      <c r="BD7" s="120">
        <f t="shared" si="7"/>
        <v>0</v>
      </c>
      <c r="BE7" s="120">
        <v>0</v>
      </c>
      <c r="BF7" s="120">
        <f t="shared" si="8"/>
        <v>0</v>
      </c>
      <c r="BG7" s="120" t="str">
        <f t="shared" si="9"/>
        <v>HP1.895145112488587.489023286298837.7220556495647</v>
      </c>
      <c r="BH7" s="121">
        <f>VLOOKUP(BG7,'[1]Microsoft-Base Data'!$AR:$AX,2,0)</f>
        <v>0.62425059920277781</v>
      </c>
      <c r="BI7" s="121">
        <f>VLOOKUP(BG7,'[1]Microsoft-Base Data'!$AR:$AX,3,0)</f>
        <v>7.9481065075729398E-2</v>
      </c>
      <c r="BJ7" s="121">
        <f>VLOOKUP(BG7,'[1]Microsoft-Base Data'!$AR:$AX,4,0)</f>
        <v>3.4354119475602882E-3</v>
      </c>
      <c r="BK7" s="121">
        <f>VLOOKUP(BG7,'[1]Microsoft-Base Data'!$AR:$AX,5,0)</f>
        <v>0.15626301790926542</v>
      </c>
      <c r="BL7" s="121">
        <f>VLOOKUP(BG7,'[1]Microsoft-Base Data'!$AR:$AX,6,0)</f>
        <v>7.0422643631483969E-2</v>
      </c>
      <c r="BM7" s="121">
        <f>VLOOKUP(BG7,'[1]Microsoft-Base Data'!$AR:$AX,7,0)</f>
        <v>6.6147262233183179E-2</v>
      </c>
      <c r="BN7" s="120">
        <f t="shared" si="10"/>
        <v>4.6750272739156014</v>
      </c>
      <c r="BO7" s="120">
        <f t="shared" si="10"/>
        <v>0.59523554717197025</v>
      </c>
      <c r="BP7" s="120">
        <f t="shared" si="10"/>
        <v>2.5727880073308219E-2</v>
      </c>
      <c r="BQ7" s="120">
        <f t="shared" si="10"/>
        <v>1.1702573799098199</v>
      </c>
      <c r="BR7" s="120">
        <f t="shared" si="10"/>
        <v>0.52739681803890759</v>
      </c>
      <c r="BS7" s="120">
        <f t="shared" si="10"/>
        <v>0.49537838718922406</v>
      </c>
      <c r="BT7" s="8"/>
      <c r="BU7" s="8"/>
      <c r="BV7" s="8"/>
      <c r="BW7" s="8"/>
    </row>
    <row r="8" spans="3:75">
      <c r="C8" s="259">
        <v>5</v>
      </c>
      <c r="D8" s="8" t="s">
        <v>534</v>
      </c>
      <c r="E8" s="65" t="s">
        <v>69</v>
      </c>
      <c r="F8" s="8" t="s">
        <v>504</v>
      </c>
      <c r="G8" s="8" t="s">
        <v>615</v>
      </c>
      <c r="H8" s="8" t="s">
        <v>283</v>
      </c>
      <c r="I8" s="8"/>
      <c r="J8" s="65"/>
      <c r="K8" s="65" t="s">
        <v>613</v>
      </c>
      <c r="L8" s="8"/>
      <c r="M8" s="8" t="s">
        <v>614</v>
      </c>
      <c r="N8" s="8" t="s">
        <v>614</v>
      </c>
      <c r="O8" s="116">
        <v>0.22623432383584996</v>
      </c>
      <c r="P8" s="116">
        <v>0.24717488999990997</v>
      </c>
      <c r="Q8" s="116">
        <v>0.21714821191757</v>
      </c>
      <c r="R8" s="114">
        <v>0.21714821191757</v>
      </c>
      <c r="S8" s="115">
        <v>0.90770563767090007</v>
      </c>
      <c r="T8" s="114">
        <v>0.21896480749292987</v>
      </c>
      <c r="U8" s="114">
        <v>0.22463149106731642</v>
      </c>
      <c r="V8" s="114">
        <v>0.22951984297839198</v>
      </c>
      <c r="W8" s="114">
        <v>0.23458949613226177</v>
      </c>
      <c r="X8" s="115">
        <v>0.90770563767090007</v>
      </c>
      <c r="Y8" s="115">
        <f t="shared" si="0"/>
        <v>0</v>
      </c>
      <c r="Z8" s="115"/>
      <c r="AA8" s="116">
        <v>0</v>
      </c>
      <c r="AB8" s="116">
        <v>0</v>
      </c>
      <c r="AC8" s="116">
        <v>0</v>
      </c>
      <c r="AD8" s="116" t="str">
        <f t="shared" si="1"/>
        <v>ALYESKA0.90770563767090.9077056376709</v>
      </c>
      <c r="AE8" s="117">
        <v>0.83333332999999998</v>
      </c>
      <c r="AF8" s="115">
        <f t="shared" si="2"/>
        <v>0.83333332999999998</v>
      </c>
      <c r="AG8" s="117">
        <f t="shared" si="3"/>
        <v>0</v>
      </c>
      <c r="AH8" s="117">
        <f t="shared" si="3"/>
        <v>0</v>
      </c>
      <c r="AI8" s="117">
        <f t="shared" si="3"/>
        <v>0</v>
      </c>
      <c r="AJ8" s="117">
        <f t="shared" si="3"/>
        <v>0</v>
      </c>
      <c r="AK8" s="115">
        <v>0.83333332999999998</v>
      </c>
      <c r="AL8" s="118"/>
      <c r="AM8" s="118"/>
      <c r="AN8" s="118"/>
      <c r="AO8" s="118"/>
      <c r="AP8" s="118"/>
      <c r="AQ8" s="118"/>
      <c r="AR8" s="118"/>
      <c r="AS8" s="118"/>
      <c r="AT8" s="118"/>
      <c r="AU8" s="118"/>
      <c r="AV8" s="119"/>
      <c r="AW8" s="120">
        <v>0</v>
      </c>
      <c r="AX8" s="120">
        <f t="shared" si="4"/>
        <v>0.83333332999999998</v>
      </c>
      <c r="AY8" s="120">
        <v>0</v>
      </c>
      <c r="AZ8" s="120">
        <f t="shared" si="5"/>
        <v>0</v>
      </c>
      <c r="BA8" s="120">
        <v>0</v>
      </c>
      <c r="BB8" s="120">
        <f t="shared" si="6"/>
        <v>0</v>
      </c>
      <c r="BC8" s="120">
        <v>0</v>
      </c>
      <c r="BD8" s="120">
        <f t="shared" si="7"/>
        <v>0</v>
      </c>
      <c r="BE8" s="120">
        <v>0</v>
      </c>
      <c r="BF8" s="120">
        <f t="shared" si="8"/>
        <v>0</v>
      </c>
      <c r="BG8" s="120" t="str">
        <f t="shared" si="9"/>
        <v>ALYESKA0.217148211917570.90770563767090.9077056376709</v>
      </c>
      <c r="BH8" s="121">
        <f>VLOOKUP(BG8,'[1]Microsoft-Base Data'!$AR:$AX,2,0)</f>
        <v>0.4338556904993488</v>
      </c>
      <c r="BI8" s="121">
        <f>VLOOKUP(BG8,'[1]Microsoft-Base Data'!$AR:$AX,3,0)</f>
        <v>0</v>
      </c>
      <c r="BJ8" s="121">
        <f>VLOOKUP(BG8,'[1]Microsoft-Base Data'!$AR:$AX,4,0)</f>
        <v>0</v>
      </c>
      <c r="BK8" s="121">
        <f>VLOOKUP(BG8,'[1]Microsoft-Base Data'!$AR:$AX,5,0)</f>
        <v>0</v>
      </c>
      <c r="BL8" s="121">
        <f>VLOOKUP(BG8,'[1]Microsoft-Base Data'!$AR:$AX,6,0)</f>
        <v>8.1519185539285999E-2</v>
      </c>
      <c r="BM8" s="121">
        <f>VLOOKUP(BG8,'[1]Microsoft-Base Data'!$AR:$AX,7,0)</f>
        <v>0.4846251239613652</v>
      </c>
      <c r="BN8" s="120">
        <f t="shared" si="10"/>
        <v>0.39381325620186008</v>
      </c>
      <c r="BO8" s="120">
        <f t="shared" si="10"/>
        <v>0</v>
      </c>
      <c r="BP8" s="120">
        <f t="shared" si="10"/>
        <v>0</v>
      </c>
      <c r="BQ8" s="120">
        <f t="shared" si="10"/>
        <v>0</v>
      </c>
      <c r="BR8" s="120">
        <f t="shared" si="10"/>
        <v>7.3995424292350009E-2</v>
      </c>
      <c r="BS8" s="120">
        <f t="shared" si="10"/>
        <v>0.43989695717668997</v>
      </c>
      <c r="BT8" s="8"/>
      <c r="BU8" s="8"/>
      <c r="BV8" s="8"/>
      <c r="BW8" s="8"/>
    </row>
    <row r="9" spans="3:75">
      <c r="C9" s="259">
        <v>6</v>
      </c>
      <c r="D9" s="8" t="s">
        <v>616</v>
      </c>
      <c r="E9" s="65" t="s">
        <v>92</v>
      </c>
      <c r="F9" s="8" t="s">
        <v>533</v>
      </c>
      <c r="G9" s="8" t="s">
        <v>615</v>
      </c>
      <c r="H9" s="8" t="s">
        <v>283</v>
      </c>
      <c r="I9" s="8"/>
      <c r="J9" s="65"/>
      <c r="K9" s="65" t="s">
        <v>613</v>
      </c>
      <c r="L9" s="8"/>
      <c r="M9" s="8" t="s">
        <v>614</v>
      </c>
      <c r="N9" s="8" t="s">
        <v>614</v>
      </c>
      <c r="O9" s="116">
        <v>0.19017347190570999</v>
      </c>
      <c r="P9" s="116">
        <v>0.13295930910618001</v>
      </c>
      <c r="Q9" s="116">
        <v>0.22827841765005602</v>
      </c>
      <c r="R9" s="114">
        <v>0.22827841765005602</v>
      </c>
      <c r="S9" s="115">
        <v>0.77968961631200218</v>
      </c>
      <c r="T9" s="114">
        <v>0.18808364700483682</v>
      </c>
      <c r="U9" s="114">
        <v>0.19295114386561635</v>
      </c>
      <c r="V9" s="114">
        <v>0.1971500791456971</v>
      </c>
      <c r="W9" s="114">
        <v>0.20150474629585177</v>
      </c>
      <c r="X9" s="115">
        <v>0.77968961631200207</v>
      </c>
      <c r="Y9" s="115">
        <f t="shared" si="0"/>
        <v>0</v>
      </c>
      <c r="Z9" s="122">
        <v>0</v>
      </c>
      <c r="AA9" s="116">
        <v>5.6583699999999994E-2</v>
      </c>
      <c r="AB9" s="116">
        <v>0.14378377000000001</v>
      </c>
      <c r="AC9" s="116">
        <v>0.18178908000000002</v>
      </c>
      <c r="AD9" s="116" t="str">
        <f t="shared" si="1"/>
        <v>ROSS DRESS FOR LESS0.7796896163120020.779689616312002</v>
      </c>
      <c r="AE9" s="117">
        <v>0.104351</v>
      </c>
      <c r="AF9" s="115">
        <f t="shared" si="2"/>
        <v>0.48650755000000001</v>
      </c>
      <c r="AG9" s="117">
        <f t="shared" si="3"/>
        <v>0</v>
      </c>
      <c r="AH9" s="117">
        <f t="shared" si="3"/>
        <v>0</v>
      </c>
      <c r="AI9" s="117">
        <f t="shared" si="3"/>
        <v>0</v>
      </c>
      <c r="AJ9" s="117">
        <f t="shared" si="3"/>
        <v>0</v>
      </c>
      <c r="AK9" s="115">
        <v>0.48650755000000001</v>
      </c>
      <c r="AL9" s="118"/>
      <c r="AM9" s="118"/>
      <c r="AN9" s="118"/>
      <c r="AO9" s="118"/>
      <c r="AP9" s="118"/>
      <c r="AQ9" s="118"/>
      <c r="AR9" s="118"/>
      <c r="AS9" s="118"/>
      <c r="AT9" s="118"/>
      <c r="AU9" s="118"/>
      <c r="AV9" s="119"/>
      <c r="AW9" s="120">
        <v>1.2025800000000001E-2</v>
      </c>
      <c r="AX9" s="120">
        <f t="shared" si="4"/>
        <v>9.2325199999999996E-2</v>
      </c>
      <c r="AY9" s="120">
        <v>1.0823220000000001E-2</v>
      </c>
      <c r="AZ9" s="120">
        <f t="shared" si="5"/>
        <v>-1.0823220000000001E-2</v>
      </c>
      <c r="BA9" s="120">
        <v>0</v>
      </c>
      <c r="BB9" s="120">
        <f t="shared" si="6"/>
        <v>0</v>
      </c>
      <c r="BC9" s="120">
        <v>0</v>
      </c>
      <c r="BD9" s="120">
        <f t="shared" si="7"/>
        <v>0</v>
      </c>
      <c r="BE9" s="120">
        <v>0</v>
      </c>
      <c r="BF9" s="120">
        <f t="shared" si="8"/>
        <v>0</v>
      </c>
      <c r="BG9" s="120" t="str">
        <f t="shared" si="9"/>
        <v>ROSS DRESS FOR LESS0.2282784176500560.7796896163120020.779689616312002</v>
      </c>
      <c r="BH9" s="121">
        <f>VLOOKUP(BG9,'[1]Microsoft-Base Data'!$AR:$AX,2,0)</f>
        <v>2.4511020676530996E-2</v>
      </c>
      <c r="BI9" s="121">
        <f>VLOOKUP(BG9,'[1]Microsoft-Base Data'!$AR:$AX,3,0)</f>
        <v>7.724215807691389E-3</v>
      </c>
      <c r="BJ9" s="121">
        <f>VLOOKUP(BG9,'[1]Microsoft-Base Data'!$AR:$AX,4,0)</f>
        <v>0</v>
      </c>
      <c r="BK9" s="121">
        <f>VLOOKUP(BG9,'[1]Microsoft-Base Data'!$AR:$AX,5,0)</f>
        <v>5.7995081789938084E-2</v>
      </c>
      <c r="BL9" s="121">
        <f>VLOOKUP(BG9,'[1]Microsoft-Base Data'!$AR:$AX,6,0)</f>
        <v>0.44541616224507885</v>
      </c>
      <c r="BM9" s="121">
        <f>VLOOKUP(BG9,'[1]Microsoft-Base Data'!$AR:$AX,7,0)</f>
        <v>0.4643535194807607</v>
      </c>
      <c r="BN9" s="120">
        <f t="shared" si="10"/>
        <v>1.9110988306700005E-2</v>
      </c>
      <c r="BO9" s="120">
        <f t="shared" si="10"/>
        <v>6.0224908594100008E-3</v>
      </c>
      <c r="BP9" s="120">
        <f t="shared" si="10"/>
        <v>0</v>
      </c>
      <c r="BQ9" s="120">
        <f t="shared" si="10"/>
        <v>4.5218163068780008E-2</v>
      </c>
      <c r="BR9" s="120">
        <f t="shared" si="10"/>
        <v>0.34728635664003005</v>
      </c>
      <c r="BS9" s="120">
        <f t="shared" si="10"/>
        <v>0.36205161743708214</v>
      </c>
      <c r="BT9" s="8"/>
      <c r="BU9" s="8"/>
      <c r="BV9" s="8"/>
      <c r="BW9" s="8"/>
    </row>
    <row r="10" spans="3:75">
      <c r="C10" s="259">
        <v>7</v>
      </c>
      <c r="D10" s="8" t="s">
        <v>513</v>
      </c>
      <c r="E10" s="65" t="s">
        <v>69</v>
      </c>
      <c r="F10" s="8" t="s">
        <v>148</v>
      </c>
      <c r="G10" s="8" t="s">
        <v>615</v>
      </c>
      <c r="H10" s="8" t="s">
        <v>283</v>
      </c>
      <c r="I10" s="8"/>
      <c r="J10" s="65"/>
      <c r="K10" s="65" t="s">
        <v>613</v>
      </c>
      <c r="L10" s="8"/>
      <c r="M10" s="8" t="s">
        <v>614</v>
      </c>
      <c r="N10" s="8" t="s">
        <v>614</v>
      </c>
      <c r="O10" s="116">
        <v>0.17004538919209997</v>
      </c>
      <c r="P10" s="116">
        <v>0.16585294499421999</v>
      </c>
      <c r="Q10" s="116">
        <v>8.2862580204179997E-2</v>
      </c>
      <c r="R10" s="114">
        <v>8.2862580204179997E-2</v>
      </c>
      <c r="S10" s="115">
        <v>0.50162349459468003</v>
      </c>
      <c r="T10" s="114">
        <v>0.12100606999609487</v>
      </c>
      <c r="U10" s="114">
        <v>0.12413763765346868</v>
      </c>
      <c r="V10" s="114">
        <v>0.12683907748889178</v>
      </c>
      <c r="W10" s="114">
        <v>0.12964070945622469</v>
      </c>
      <c r="X10" s="115">
        <v>0.50162349459468003</v>
      </c>
      <c r="Y10" s="115">
        <f t="shared" si="0"/>
        <v>0</v>
      </c>
      <c r="Z10" s="115"/>
      <c r="AA10" s="116">
        <v>0</v>
      </c>
      <c r="AB10" s="116">
        <v>0</v>
      </c>
      <c r="AC10" s="116">
        <v>0</v>
      </c>
      <c r="AD10" s="116" t="str">
        <f t="shared" si="1"/>
        <v>CARRIER0.501623494594680.50162349459468</v>
      </c>
      <c r="AE10" s="117">
        <v>0.1242297</v>
      </c>
      <c r="AF10" s="115">
        <f t="shared" si="2"/>
        <v>0.1242297</v>
      </c>
      <c r="AG10" s="117">
        <f t="shared" si="3"/>
        <v>0</v>
      </c>
      <c r="AH10" s="117">
        <f t="shared" si="3"/>
        <v>0</v>
      </c>
      <c r="AI10" s="117">
        <f t="shared" si="3"/>
        <v>0</v>
      </c>
      <c r="AJ10" s="117">
        <f t="shared" si="3"/>
        <v>0</v>
      </c>
      <c r="AK10" s="115">
        <v>0.1242297</v>
      </c>
      <c r="AL10" s="118"/>
      <c r="AM10" s="118"/>
      <c r="AN10" s="118"/>
      <c r="AO10" s="118"/>
      <c r="AP10" s="118"/>
      <c r="AQ10" s="118"/>
      <c r="AR10" s="118"/>
      <c r="AS10" s="118"/>
      <c r="AT10" s="118"/>
      <c r="AU10" s="118"/>
      <c r="AV10" s="119"/>
      <c r="AW10" s="120">
        <v>0</v>
      </c>
      <c r="AX10" s="120">
        <f t="shared" si="4"/>
        <v>0.1242297</v>
      </c>
      <c r="AY10" s="120">
        <v>0</v>
      </c>
      <c r="AZ10" s="120">
        <f t="shared" si="5"/>
        <v>0</v>
      </c>
      <c r="BA10" s="120">
        <v>0</v>
      </c>
      <c r="BB10" s="120">
        <f t="shared" si="6"/>
        <v>0</v>
      </c>
      <c r="BC10" s="120">
        <v>0</v>
      </c>
      <c r="BD10" s="120">
        <f t="shared" si="7"/>
        <v>0</v>
      </c>
      <c r="BE10" s="120">
        <v>0</v>
      </c>
      <c r="BF10" s="120">
        <f t="shared" si="8"/>
        <v>0</v>
      </c>
      <c r="BG10" s="120" t="str">
        <f t="shared" si="9"/>
        <v>CARRIER0.082862580204180.501623494594680.50162349459468</v>
      </c>
      <c r="BH10" s="121">
        <f>VLOOKUP(BG10,'[1]Microsoft-Base Data'!$AR:$AX,2,0)</f>
        <v>0</v>
      </c>
      <c r="BI10" s="121">
        <f>VLOOKUP(BG10,'[1]Microsoft-Base Data'!$AR:$AX,3,0)</f>
        <v>5.444313041527396E-2</v>
      </c>
      <c r="BJ10" s="121">
        <f>VLOOKUP(BG10,'[1]Microsoft-Base Data'!$AR:$AX,4,0)</f>
        <v>0</v>
      </c>
      <c r="BK10" s="121">
        <f>VLOOKUP(BG10,'[1]Microsoft-Base Data'!$AR:$AX,5,0)</f>
        <v>0</v>
      </c>
      <c r="BL10" s="121">
        <f>VLOOKUP(BG10,'[1]Microsoft-Base Data'!$AR:$AX,6,0)</f>
        <v>0.22946469849026058</v>
      </c>
      <c r="BM10" s="121">
        <f>VLOOKUP(BG10,'[1]Microsoft-Base Data'!$AR:$AX,7,0)</f>
        <v>0.71609217109446532</v>
      </c>
      <c r="BN10" s="120">
        <f t="shared" si="10"/>
        <v>0</v>
      </c>
      <c r="BO10" s="120">
        <f t="shared" si="10"/>
        <v>2.7309953335583639E-2</v>
      </c>
      <c r="BP10" s="120">
        <f t="shared" si="10"/>
        <v>0</v>
      </c>
      <c r="BQ10" s="120">
        <f t="shared" si="10"/>
        <v>0</v>
      </c>
      <c r="BR10" s="120">
        <f t="shared" si="10"/>
        <v>0.11510488394279911</v>
      </c>
      <c r="BS10" s="120">
        <f t="shared" si="10"/>
        <v>0.3592086573162972</v>
      </c>
      <c r="BT10" s="8"/>
      <c r="BU10" s="8"/>
      <c r="BV10" s="8"/>
      <c r="BW10" s="8"/>
    </row>
    <row r="11" spans="3:75">
      <c r="C11" s="259">
        <v>8</v>
      </c>
      <c r="D11" s="8" t="s">
        <v>617</v>
      </c>
      <c r="E11" s="65" t="s">
        <v>92</v>
      </c>
      <c r="F11" s="8" t="s">
        <v>101</v>
      </c>
      <c r="G11" s="8" t="s">
        <v>615</v>
      </c>
      <c r="H11" s="8" t="s">
        <v>283</v>
      </c>
      <c r="I11" s="8"/>
      <c r="J11" s="65">
        <v>92</v>
      </c>
      <c r="K11" s="65" t="s">
        <v>613</v>
      </c>
      <c r="L11" s="8"/>
      <c r="M11" s="8" t="s">
        <v>614</v>
      </c>
      <c r="N11" s="8" t="s">
        <v>614</v>
      </c>
      <c r="O11" s="116">
        <v>0.27182764993225988</v>
      </c>
      <c r="P11" s="116">
        <v>0.40652472224376002</v>
      </c>
      <c r="Q11" s="116">
        <v>0.40183683768014006</v>
      </c>
      <c r="R11" s="114">
        <v>0.44479643102941407</v>
      </c>
      <c r="S11" s="115">
        <v>1.524985640885574</v>
      </c>
      <c r="T11" s="114">
        <v>0.44938612187760002</v>
      </c>
      <c r="U11" s="114">
        <v>0.46101597685090795</v>
      </c>
      <c r="V11" s="114">
        <v>0.4710484452317556</v>
      </c>
      <c r="W11" s="114">
        <v>0.48145300200125218</v>
      </c>
      <c r="X11" s="115">
        <v>1.8629035459615157</v>
      </c>
      <c r="Y11" s="115">
        <f t="shared" si="0"/>
        <v>0.33791790507594177</v>
      </c>
      <c r="Z11" s="122">
        <v>0.22158759795253524</v>
      </c>
      <c r="AA11" s="116">
        <v>0.46239961820000003</v>
      </c>
      <c r="AB11" s="116">
        <v>-1.0629186754</v>
      </c>
      <c r="AC11" s="116">
        <v>0.27925679999999997</v>
      </c>
      <c r="AD11" s="116" t="str">
        <f t="shared" si="1"/>
        <v>HOSPITAL CORPORATION OF AMERICA1.524985640885571.86290354596152</v>
      </c>
      <c r="AE11" s="117">
        <v>0</v>
      </c>
      <c r="AF11" s="115">
        <f t="shared" si="2"/>
        <v>-0.3212622571999999</v>
      </c>
      <c r="AG11" s="117">
        <f t="shared" si="3"/>
        <v>0</v>
      </c>
      <c r="AH11" s="117">
        <f t="shared" si="3"/>
        <v>0</v>
      </c>
      <c r="AI11" s="117">
        <f t="shared" si="3"/>
        <v>0</v>
      </c>
      <c r="AJ11" s="117">
        <f t="shared" si="3"/>
        <v>0</v>
      </c>
      <c r="AK11" s="115">
        <v>-0.39244998908575734</v>
      </c>
      <c r="AL11" s="118"/>
      <c r="AM11" s="118"/>
      <c r="AN11" s="118"/>
      <c r="AO11" s="118"/>
      <c r="AP11" s="118"/>
      <c r="AQ11" s="118"/>
      <c r="AR11" s="118"/>
      <c r="AS11" s="118"/>
      <c r="AT11" s="118"/>
      <c r="AU11" s="118"/>
      <c r="AV11" s="119"/>
      <c r="AW11" s="120">
        <v>0</v>
      </c>
      <c r="AX11" s="120">
        <f t="shared" si="4"/>
        <v>0</v>
      </c>
      <c r="AY11" s="120">
        <v>0</v>
      </c>
      <c r="AZ11" s="120">
        <f t="shared" si="5"/>
        <v>0</v>
      </c>
      <c r="BA11" s="120">
        <v>0</v>
      </c>
      <c r="BB11" s="120">
        <f t="shared" si="6"/>
        <v>0</v>
      </c>
      <c r="BC11" s="120">
        <v>0.90310932989999981</v>
      </c>
      <c r="BD11" s="120">
        <f t="shared" si="7"/>
        <v>-0.90310932989999981</v>
      </c>
      <c r="BE11" s="120">
        <v>0</v>
      </c>
      <c r="BF11" s="120">
        <f t="shared" si="8"/>
        <v>0</v>
      </c>
      <c r="BG11" s="120" t="str">
        <f t="shared" si="9"/>
        <v>HOSPITAL CORPORATION OF AMERICA0.4447964310294141.524985640885571.86290354596152</v>
      </c>
      <c r="BH11" s="121">
        <f>VLOOKUP(BG11,'[1]Microsoft-Base Data'!$AR:$AX,2,0)</f>
        <v>0.45842761493155904</v>
      </c>
      <c r="BI11" s="121">
        <f>VLOOKUP(BG11,'[1]Microsoft-Base Data'!$AR:$AX,3,0)</f>
        <v>6.0631827443670225E-2</v>
      </c>
      <c r="BJ11" s="121">
        <f>VLOOKUP(BG11,'[1]Microsoft-Base Data'!$AR:$AX,4,0)</f>
        <v>0</v>
      </c>
      <c r="BK11" s="121">
        <f>VLOOKUP(BG11,'[1]Microsoft-Base Data'!$AR:$AX,5,0)</f>
        <v>0.30069191594969247</v>
      </c>
      <c r="BL11" s="121">
        <f>VLOOKUP(BG11,'[1]Microsoft-Base Data'!$AR:$AX,6,0)</f>
        <v>1.1121316128746045E-4</v>
      </c>
      <c r="BM11" s="121">
        <f>VLOOKUP(BG11,'[1]Microsoft-Base Data'!$AR:$AX,7,0)</f>
        <v>0.18013742851379086</v>
      </c>
      <c r="BN11" s="120">
        <f t="shared" si="10"/>
        <v>0.69909553015604864</v>
      </c>
      <c r="BO11" s="120">
        <f t="shared" si="10"/>
        <v>9.2462666232248969E-2</v>
      </c>
      <c r="BP11" s="120">
        <f t="shared" si="10"/>
        <v>0</v>
      </c>
      <c r="BQ11" s="120">
        <f t="shared" si="10"/>
        <v>0.45855085415365293</v>
      </c>
      <c r="BR11" s="120">
        <f t="shared" si="10"/>
        <v>1.6959847404086857E-4</v>
      </c>
      <c r="BS11" s="120">
        <f t="shared" si="10"/>
        <v>0.27470699186958264</v>
      </c>
      <c r="BT11" s="8"/>
      <c r="BU11" s="8"/>
      <c r="BV11" s="8"/>
      <c r="BW11" s="8"/>
    </row>
    <row r="12" spans="3:75">
      <c r="C12" s="259">
        <v>9</v>
      </c>
      <c r="D12" s="8" t="s">
        <v>618</v>
      </c>
      <c r="E12" s="65" t="s">
        <v>92</v>
      </c>
      <c r="F12" s="8" t="s">
        <v>169</v>
      </c>
      <c r="G12" s="8" t="s">
        <v>615</v>
      </c>
      <c r="H12" s="8" t="s">
        <v>283</v>
      </c>
      <c r="I12" s="8"/>
      <c r="J12" s="65">
        <v>54</v>
      </c>
      <c r="K12" s="65" t="s">
        <v>613</v>
      </c>
      <c r="L12" s="8"/>
      <c r="M12" s="8" t="s">
        <v>614</v>
      </c>
      <c r="N12" s="8" t="s">
        <v>614</v>
      </c>
      <c r="O12" s="116">
        <v>0.50225715184911002</v>
      </c>
      <c r="P12" s="116">
        <v>0.55704633351427002</v>
      </c>
      <c r="Q12" s="116">
        <v>0.48651465115610004</v>
      </c>
      <c r="R12" s="114">
        <v>0.48651465115610004</v>
      </c>
      <c r="S12" s="115">
        <v>2.0323327876755801</v>
      </c>
      <c r="T12" s="114">
        <v>0.49002037973560086</v>
      </c>
      <c r="U12" s="114">
        <v>0.50270182598605395</v>
      </c>
      <c r="V12" s="114">
        <v>0.51364144723009264</v>
      </c>
      <c r="W12" s="114">
        <v>0.52498680172806267</v>
      </c>
      <c r="X12" s="115">
        <v>2.03135045467981</v>
      </c>
      <c r="Y12" s="115">
        <f t="shared" si="0"/>
        <v>-9.8233299577010769E-4</v>
      </c>
      <c r="Z12" s="122">
        <v>-4.8335243210517742E-4</v>
      </c>
      <c r="AA12" s="116">
        <v>0</v>
      </c>
      <c r="AB12" s="116">
        <v>0.18483595</v>
      </c>
      <c r="AC12" s="116">
        <v>7.8084420000000002E-2</v>
      </c>
      <c r="AD12" s="116" t="str">
        <f t="shared" si="1"/>
        <v>KONTOOR BRANDS2.032332787675582.03135045467981</v>
      </c>
      <c r="AE12" s="117">
        <v>0.14354122</v>
      </c>
      <c r="AF12" s="115">
        <f t="shared" si="2"/>
        <v>0.40646159000000004</v>
      </c>
      <c r="AG12" s="117">
        <f t="shared" si="3"/>
        <v>0</v>
      </c>
      <c r="AH12" s="117">
        <f t="shared" si="3"/>
        <v>0</v>
      </c>
      <c r="AI12" s="117">
        <f t="shared" si="3"/>
        <v>0</v>
      </c>
      <c r="AJ12" s="117">
        <f t="shared" si="3"/>
        <v>0</v>
      </c>
      <c r="AK12" s="115">
        <v>0.4062651258019162</v>
      </c>
      <c r="AL12" s="118"/>
      <c r="AM12" s="118"/>
      <c r="AN12" s="118"/>
      <c r="AO12" s="118"/>
      <c r="AP12" s="118"/>
      <c r="AQ12" s="118"/>
      <c r="AR12" s="118"/>
      <c r="AS12" s="118"/>
      <c r="AT12" s="118"/>
      <c r="AU12" s="118"/>
      <c r="AV12" s="119"/>
      <c r="AW12" s="120">
        <v>1.7463554999999999E-2</v>
      </c>
      <c r="AX12" s="120">
        <f t="shared" si="4"/>
        <v>0.12607766500000001</v>
      </c>
      <c r="AY12" s="120">
        <v>0</v>
      </c>
      <c r="AZ12" s="120">
        <f t="shared" si="5"/>
        <v>0</v>
      </c>
      <c r="BA12" s="120">
        <v>1.4145479549999999E-2</v>
      </c>
      <c r="BB12" s="120">
        <f t="shared" si="6"/>
        <v>-1.4145479549999999E-2</v>
      </c>
      <c r="BC12" s="120">
        <v>0</v>
      </c>
      <c r="BD12" s="120">
        <f t="shared" si="7"/>
        <v>0</v>
      </c>
      <c r="BE12" s="120">
        <v>0</v>
      </c>
      <c r="BF12" s="120">
        <f t="shared" si="8"/>
        <v>0</v>
      </c>
      <c r="BG12" s="120" t="str">
        <f t="shared" si="9"/>
        <v>KONTOOR BRANDS0.48651465115612.032332787675582.03135045467981</v>
      </c>
      <c r="BH12" s="121">
        <f>VLOOKUP(BG12,'[1]Microsoft-Base Data'!$AR:$AX,2,0)</f>
        <v>0.20319462558729234</v>
      </c>
      <c r="BI12" s="121">
        <f>VLOOKUP(BG12,'[1]Microsoft-Base Data'!$AR:$AX,3,0)</f>
        <v>0.41402775330866165</v>
      </c>
      <c r="BJ12" s="121">
        <f>VLOOKUP(BG12,'[1]Microsoft-Base Data'!$AR:$AX,4,0)</f>
        <v>0</v>
      </c>
      <c r="BK12" s="121">
        <f>VLOOKUP(BG12,'[1]Microsoft-Base Data'!$AR:$AX,5,0)</f>
        <v>2.5932256827108275E-2</v>
      </c>
      <c r="BL12" s="121">
        <f>VLOOKUP(BG12,'[1]Microsoft-Base Data'!$AR:$AX,6,0)</f>
        <v>0.20480612758772188</v>
      </c>
      <c r="BM12" s="121">
        <f>VLOOKUP(BG12,'[1]Microsoft-Base Data'!$AR:$AX,7,0)</f>
        <v>0.1520392366892159</v>
      </c>
      <c r="BN12" s="120">
        <f t="shared" si="10"/>
        <v>0.4129590998605176</v>
      </c>
      <c r="BO12" s="120">
        <f t="shared" si="10"/>
        <v>0.84144217805684973</v>
      </c>
      <c r="BP12" s="120">
        <f t="shared" si="10"/>
        <v>0</v>
      </c>
      <c r="BQ12" s="120">
        <f t="shared" si="10"/>
        <v>5.2702975808156055E-2</v>
      </c>
      <c r="BR12" s="120">
        <f t="shared" si="10"/>
        <v>0.41623420821339535</v>
      </c>
      <c r="BS12" s="120">
        <f t="shared" si="10"/>
        <v>0.30899432573666147</v>
      </c>
      <c r="BT12" s="8"/>
      <c r="BU12" s="8"/>
      <c r="BV12" s="8"/>
      <c r="BW12" s="8"/>
    </row>
    <row r="13" spans="3:75">
      <c r="C13" s="259">
        <v>10</v>
      </c>
      <c r="D13" s="8" t="s">
        <v>619</v>
      </c>
      <c r="E13" s="65" t="s">
        <v>123</v>
      </c>
      <c r="F13" s="8" t="s">
        <v>248</v>
      </c>
      <c r="G13" s="8" t="s">
        <v>615</v>
      </c>
      <c r="H13" s="8" t="s">
        <v>283</v>
      </c>
      <c r="I13" s="8"/>
      <c r="J13" s="65"/>
      <c r="K13" s="65" t="s">
        <v>613</v>
      </c>
      <c r="L13" s="8"/>
      <c r="M13" s="8" t="s">
        <v>614</v>
      </c>
      <c r="N13" s="8" t="s">
        <v>614</v>
      </c>
      <c r="O13" s="116">
        <v>0.13232286469384003</v>
      </c>
      <c r="P13" s="116">
        <v>3.7137365262149988E-2</v>
      </c>
      <c r="Q13" s="116">
        <v>0.27642364343010001</v>
      </c>
      <c r="R13" s="114">
        <v>0.27642364343010001</v>
      </c>
      <c r="S13" s="115">
        <v>0.7223075168161901</v>
      </c>
      <c r="T13" s="114">
        <v>0.27426923949700549</v>
      </c>
      <c r="U13" s="114">
        <v>0.28136717003758954</v>
      </c>
      <c r="V13" s="114">
        <v>0.28749018394286158</v>
      </c>
      <c r="W13" s="114">
        <v>0.29384029075201334</v>
      </c>
      <c r="X13" s="115">
        <v>1.1369668842294698</v>
      </c>
      <c r="Y13" s="115">
        <f t="shared" si="0"/>
        <v>0.41465936741327969</v>
      </c>
      <c r="Z13" s="122">
        <v>0.57407594100782489</v>
      </c>
      <c r="AA13" s="116">
        <v>0</v>
      </c>
      <c r="AB13" s="116">
        <v>0</v>
      </c>
      <c r="AC13" s="116">
        <v>0.26895790050000001</v>
      </c>
      <c r="AD13" s="116" t="str">
        <f t="shared" si="1"/>
        <v>SAUDI ARAMCO0.722307516816191.13696688422947</v>
      </c>
      <c r="AE13" s="117">
        <v>0.18664676000000002</v>
      </c>
      <c r="AF13" s="115">
        <f t="shared" si="2"/>
        <v>0.45560466050000004</v>
      </c>
      <c r="AG13" s="117">
        <f t="shared" si="3"/>
        <v>0</v>
      </c>
      <c r="AH13" s="117">
        <f t="shared" si="3"/>
        <v>0</v>
      </c>
      <c r="AI13" s="117">
        <f t="shared" si="3"/>
        <v>0</v>
      </c>
      <c r="AJ13" s="117">
        <f t="shared" si="3"/>
        <v>0</v>
      </c>
      <c r="AK13" s="115">
        <v>0.71715633470408835</v>
      </c>
      <c r="AL13" s="118"/>
      <c r="AM13" s="118"/>
      <c r="AN13" s="118"/>
      <c r="AO13" s="118"/>
      <c r="AP13" s="118"/>
      <c r="AQ13" s="118"/>
      <c r="AR13" s="118"/>
      <c r="AS13" s="118"/>
      <c r="AT13" s="118"/>
      <c r="AU13" s="118"/>
      <c r="AV13" s="119"/>
      <c r="AW13" s="120">
        <v>0</v>
      </c>
      <c r="AX13" s="120">
        <f t="shared" si="4"/>
        <v>0.18664676000000002</v>
      </c>
      <c r="AY13" s="120">
        <v>0</v>
      </c>
      <c r="AZ13" s="120">
        <f t="shared" si="5"/>
        <v>0</v>
      </c>
      <c r="BA13" s="120">
        <v>0.21785589900000005</v>
      </c>
      <c r="BB13" s="120">
        <f t="shared" si="6"/>
        <v>-0.21785589900000005</v>
      </c>
      <c r="BC13" s="120">
        <v>0.11691755945999999</v>
      </c>
      <c r="BD13" s="120">
        <f t="shared" si="7"/>
        <v>-0.11691755945999999</v>
      </c>
      <c r="BE13" s="120">
        <v>4.9017580919999998E-2</v>
      </c>
      <c r="BF13" s="120">
        <f t="shared" si="8"/>
        <v>-4.9017580919999998E-2</v>
      </c>
      <c r="BG13" s="120" t="str">
        <f t="shared" si="9"/>
        <v>SAUDI ARAMCO0.27642364343010.722307516816191.13696688422947</v>
      </c>
      <c r="BH13" s="121">
        <f>VLOOKUP(BG13,'[1]Microsoft-Base Data'!$AR:$AX,2,0)</f>
        <v>0.10391750084744251</v>
      </c>
      <c r="BI13" s="121">
        <f>VLOOKUP(BG13,'[1]Microsoft-Base Data'!$AR:$AX,3,0)</f>
        <v>0.48627551445856743</v>
      </c>
      <c r="BJ13" s="121">
        <f>VLOOKUP(BG13,'[1]Microsoft-Base Data'!$AR:$AX,4,0)</f>
        <v>0</v>
      </c>
      <c r="BK13" s="121">
        <f>VLOOKUP(BG13,'[1]Microsoft-Base Data'!$AR:$AX,5,0)</f>
        <v>0.14973597339275721</v>
      </c>
      <c r="BL13" s="121">
        <f>VLOOKUP(BG13,'[1]Microsoft-Base Data'!$AR:$AX,6,0)</f>
        <v>1.5792092969161786E-2</v>
      </c>
      <c r="BM13" s="121">
        <f>VLOOKUP(BG13,'[1]Microsoft-Base Data'!$AR:$AX,7,0)</f>
        <v>0.24427891833207105</v>
      </c>
      <c r="BN13" s="120">
        <f t="shared" si="10"/>
        <v>7.5060391990860537E-2</v>
      </c>
      <c r="BO13" s="120">
        <f t="shared" si="10"/>
        <v>0.3512404593370832</v>
      </c>
      <c r="BP13" s="120">
        <f t="shared" si="10"/>
        <v>0</v>
      </c>
      <c r="BQ13" s="120">
        <f t="shared" si="10"/>
        <v>0.10815541911937757</v>
      </c>
      <c r="BR13" s="120">
        <f t="shared" si="10"/>
        <v>1.1406747457885663E-2</v>
      </c>
      <c r="BS13" s="120">
        <f t="shared" si="10"/>
        <v>0.17644449891098313</v>
      </c>
      <c r="BT13" s="8"/>
      <c r="BU13" s="8"/>
      <c r="BV13" s="8"/>
      <c r="BW13" s="8"/>
    </row>
    <row r="14" spans="3:75">
      <c r="C14" s="259">
        <v>11</v>
      </c>
      <c r="D14" s="65" t="s">
        <v>620</v>
      </c>
      <c r="E14" s="65" t="s">
        <v>123</v>
      </c>
      <c r="F14" s="8" t="s">
        <v>248</v>
      </c>
      <c r="G14" s="8" t="s">
        <v>615</v>
      </c>
      <c r="H14" s="8" t="s">
        <v>283</v>
      </c>
      <c r="I14" s="8"/>
      <c r="J14" s="65"/>
      <c r="K14" s="65" t="s">
        <v>613</v>
      </c>
      <c r="L14" s="8"/>
      <c r="M14" s="65" t="s">
        <v>614</v>
      </c>
      <c r="N14" s="65" t="s">
        <v>614</v>
      </c>
      <c r="O14" s="113">
        <v>0.30798529793076679</v>
      </c>
      <c r="P14" s="113">
        <v>0.24350584512804002</v>
      </c>
      <c r="Q14" s="113">
        <v>0.21564935987454997</v>
      </c>
      <c r="R14" s="114">
        <v>0.21564935987454997</v>
      </c>
      <c r="S14" s="115">
        <v>0.98278986280790659</v>
      </c>
      <c r="T14" s="114">
        <v>0.2370772904616005</v>
      </c>
      <c r="U14" s="114">
        <v>0.24321271470214745</v>
      </c>
      <c r="V14" s="114">
        <v>0.24850542470047907</v>
      </c>
      <c r="W14" s="114">
        <v>0.25399443294367979</v>
      </c>
      <c r="X14" s="115">
        <v>0.98278986280790681</v>
      </c>
      <c r="Y14" s="115">
        <f t="shared" si="0"/>
        <v>0</v>
      </c>
      <c r="Z14" s="122">
        <v>0</v>
      </c>
      <c r="AA14" s="116">
        <v>0</v>
      </c>
      <c r="AB14" s="116">
        <v>0</v>
      </c>
      <c r="AC14" s="116">
        <v>0.24491603660000003</v>
      </c>
      <c r="AD14" s="116" t="str">
        <f t="shared" si="1"/>
        <v>SABIC GLOBAL0.9827898628079070.982789862807907</v>
      </c>
      <c r="AE14" s="117">
        <v>0</v>
      </c>
      <c r="AF14" s="115">
        <f t="shared" si="2"/>
        <v>0.24491603660000003</v>
      </c>
      <c r="AG14" s="117">
        <f t="shared" si="3"/>
        <v>0</v>
      </c>
      <c r="AH14" s="117">
        <f t="shared" si="3"/>
        <v>0</v>
      </c>
      <c r="AI14" s="117">
        <f t="shared" si="3"/>
        <v>0</v>
      </c>
      <c r="AJ14" s="117">
        <f t="shared" si="3"/>
        <v>0</v>
      </c>
      <c r="AK14" s="115">
        <v>0.24491603660000005</v>
      </c>
      <c r="AL14" s="118"/>
      <c r="AM14" s="118"/>
      <c r="AN14" s="118"/>
      <c r="AO14" s="118"/>
      <c r="AP14" s="118"/>
      <c r="AQ14" s="118"/>
      <c r="AR14" s="118"/>
      <c r="AS14" s="118"/>
      <c r="AT14" s="118"/>
      <c r="AU14" s="118"/>
      <c r="AV14" s="119"/>
      <c r="AW14" s="120">
        <v>5.6771667000000012E-2</v>
      </c>
      <c r="AX14" s="120">
        <f t="shared" si="4"/>
        <v>-5.6771667000000012E-2</v>
      </c>
      <c r="AY14" s="120">
        <v>5.1094500300000012E-2</v>
      </c>
      <c r="AZ14" s="120">
        <f t="shared" si="5"/>
        <v>-5.1094500300000012E-2</v>
      </c>
      <c r="BA14" s="120">
        <v>0</v>
      </c>
      <c r="BB14" s="120">
        <f t="shared" si="6"/>
        <v>0</v>
      </c>
      <c r="BC14" s="120">
        <v>0.11287564812000002</v>
      </c>
      <c r="BD14" s="120">
        <f t="shared" si="7"/>
        <v>-0.11287564812000002</v>
      </c>
      <c r="BE14" s="120">
        <v>0</v>
      </c>
      <c r="BF14" s="120">
        <f t="shared" si="8"/>
        <v>0</v>
      </c>
      <c r="BG14" s="120" t="str">
        <f t="shared" si="9"/>
        <v>SABIC GLOBAL0.215649359874550.9827898628079070.982789862807907</v>
      </c>
      <c r="BH14" s="121">
        <f>VLOOKUP(BG14,'[1]Microsoft-Base Data'!$AR:$AX,2,0)</f>
        <v>0.46312569462895786</v>
      </c>
      <c r="BI14" s="121">
        <f>VLOOKUP(BG14,'[1]Microsoft-Base Data'!$AR:$AX,3,0)</f>
        <v>3.4687738918680794E-2</v>
      </c>
      <c r="BJ14" s="121">
        <f>VLOOKUP(BG14,'[1]Microsoft-Base Data'!$AR:$AX,4,0)</f>
        <v>0</v>
      </c>
      <c r="BK14" s="121">
        <f>VLOOKUP(BG14,'[1]Microsoft-Base Data'!$AR:$AX,5,0)</f>
        <v>0.21168399935168344</v>
      </c>
      <c r="BL14" s="121">
        <f>VLOOKUP(BG14,'[1]Microsoft-Base Data'!$AR:$AX,6,0)</f>
        <v>1.8711809934708709E-2</v>
      </c>
      <c r="BM14" s="121">
        <f>VLOOKUP(BG14,'[1]Microsoft-Base Data'!$AR:$AX,7,0)</f>
        <v>0.27179075716596923</v>
      </c>
      <c r="BN14" s="120">
        <f t="shared" si="10"/>
        <v>0.45515523788720996</v>
      </c>
      <c r="BO14" s="120">
        <f t="shared" si="10"/>
        <v>3.4090758173006781E-2</v>
      </c>
      <c r="BP14" s="120">
        <f t="shared" si="10"/>
        <v>0</v>
      </c>
      <c r="BQ14" s="120">
        <f t="shared" si="10"/>
        <v>0.20804088868146997</v>
      </c>
      <c r="BR14" s="120">
        <f t="shared" si="10"/>
        <v>1.8389777118619995E-2</v>
      </c>
      <c r="BS14" s="120">
        <f t="shared" si="10"/>
        <v>0.26711320094759994</v>
      </c>
      <c r="BT14" s="8"/>
      <c r="BU14" s="8"/>
      <c r="BV14" s="8"/>
      <c r="BW14" s="8"/>
    </row>
    <row r="15" spans="3:75">
      <c r="C15" s="259">
        <v>12</v>
      </c>
      <c r="D15" s="8" t="s">
        <v>621</v>
      </c>
      <c r="E15" s="65" t="s">
        <v>123</v>
      </c>
      <c r="F15" s="8" t="s">
        <v>248</v>
      </c>
      <c r="G15" s="8" t="s">
        <v>615</v>
      </c>
      <c r="H15" s="8" t="s">
        <v>283</v>
      </c>
      <c r="I15" s="8"/>
      <c r="J15" s="65"/>
      <c r="K15" s="65" t="s">
        <v>613</v>
      </c>
      <c r="L15" s="8"/>
      <c r="M15" s="8" t="s">
        <v>614</v>
      </c>
      <c r="N15" s="8" t="s">
        <v>614</v>
      </c>
      <c r="O15" s="116">
        <v>4.5719855185750002E-2</v>
      </c>
      <c r="P15" s="116">
        <v>8.6152614448330014E-2</v>
      </c>
      <c r="Q15" s="116">
        <v>9.4336934349560003E-2</v>
      </c>
      <c r="R15" s="114">
        <v>9.4336934349560003E-2</v>
      </c>
      <c r="S15" s="115">
        <v>0.32054633833320001</v>
      </c>
      <c r="T15" s="114">
        <v>7.7325031764472071E-2</v>
      </c>
      <c r="U15" s="114">
        <v>7.9326159216895217E-2</v>
      </c>
      <c r="V15" s="114">
        <v>8.1052427337912972E-2</v>
      </c>
      <c r="W15" s="114">
        <v>8.2842720013919804E-2</v>
      </c>
      <c r="X15" s="115">
        <v>0.32054633833320006</v>
      </c>
      <c r="Y15" s="115">
        <f t="shared" si="0"/>
        <v>0</v>
      </c>
      <c r="Z15" s="122">
        <v>0</v>
      </c>
      <c r="AA15" s="116">
        <v>0.56317797199999997</v>
      </c>
      <c r="AB15" s="116">
        <v>0</v>
      </c>
      <c r="AC15" s="116">
        <v>0</v>
      </c>
      <c r="AD15" s="116" t="str">
        <f t="shared" si="1"/>
        <v>NATIONAL WATER COMPANY (NWC)0.32054633833320.3205463383332</v>
      </c>
      <c r="AE15" s="117">
        <v>0</v>
      </c>
      <c r="AF15" s="115">
        <f t="shared" si="2"/>
        <v>0.56317797199999997</v>
      </c>
      <c r="AG15" s="117">
        <f t="shared" si="3"/>
        <v>0</v>
      </c>
      <c r="AH15" s="117">
        <f t="shared" si="3"/>
        <v>0</v>
      </c>
      <c r="AI15" s="117">
        <f t="shared" si="3"/>
        <v>0</v>
      </c>
      <c r="AJ15" s="117">
        <f t="shared" si="3"/>
        <v>0</v>
      </c>
      <c r="AK15" s="115">
        <v>0.56317797199999997</v>
      </c>
      <c r="AL15" s="118"/>
      <c r="AM15" s="118"/>
      <c r="AN15" s="118"/>
      <c r="AO15" s="118"/>
      <c r="AP15" s="118"/>
      <c r="AQ15" s="118"/>
      <c r="AR15" s="118"/>
      <c r="AS15" s="118"/>
      <c r="AT15" s="118"/>
      <c r="AU15" s="118"/>
      <c r="AV15" s="119"/>
      <c r="AW15" s="120">
        <v>0</v>
      </c>
      <c r="AX15" s="120">
        <f t="shared" si="4"/>
        <v>0</v>
      </c>
      <c r="AY15" s="120">
        <v>0</v>
      </c>
      <c r="AZ15" s="120">
        <f t="shared" si="5"/>
        <v>0</v>
      </c>
      <c r="BA15" s="120">
        <v>0</v>
      </c>
      <c r="BB15" s="120">
        <f t="shared" si="6"/>
        <v>0</v>
      </c>
      <c r="BC15" s="120">
        <v>0</v>
      </c>
      <c r="BD15" s="120">
        <f t="shared" si="7"/>
        <v>0</v>
      </c>
      <c r="BE15" s="120">
        <v>0</v>
      </c>
      <c r="BF15" s="120">
        <f t="shared" si="8"/>
        <v>0</v>
      </c>
      <c r="BG15" s="120" t="str">
        <f t="shared" si="9"/>
        <v>NATIONAL WATER COMPANY (NWC)0.094336934349560.32054633833320.3205463383332</v>
      </c>
      <c r="BH15" s="121">
        <f>VLOOKUP(BG15,'[1]Microsoft-Base Data'!$AR:$AX,2,0)</f>
        <v>0</v>
      </c>
      <c r="BI15" s="121">
        <f>VLOOKUP(BG15,'[1]Microsoft-Base Data'!$AR:$AX,3,0)</f>
        <v>1.3226313359390152E-4</v>
      </c>
      <c r="BJ15" s="121">
        <f>VLOOKUP(BG15,'[1]Microsoft-Base Data'!$AR:$AX,4,0)</f>
        <v>0</v>
      </c>
      <c r="BK15" s="121">
        <f>VLOOKUP(BG15,'[1]Microsoft-Base Data'!$AR:$AX,5,0)</f>
        <v>0.12374227961696152</v>
      </c>
      <c r="BL15" s="121">
        <f>VLOOKUP(BG15,'[1]Microsoft-Base Data'!$AR:$AX,6,0)</f>
        <v>5.4984810581954167E-2</v>
      </c>
      <c r="BM15" s="121">
        <f>VLOOKUP(BG15,'[1]Microsoft-Base Data'!$AR:$AX,7,0)</f>
        <v>0.82114064666749043</v>
      </c>
      <c r="BN15" s="120">
        <f t="shared" si="10"/>
        <v>0</v>
      </c>
      <c r="BO15" s="120">
        <f t="shared" si="10"/>
        <v>4.2396463169999985E-5</v>
      </c>
      <c r="BP15" s="120">
        <f t="shared" si="10"/>
        <v>0</v>
      </c>
      <c r="BQ15" s="120">
        <f t="shared" si="10"/>
        <v>3.9665134628219988E-2</v>
      </c>
      <c r="BR15" s="120">
        <f t="shared" si="10"/>
        <v>1.7625179695989996E-2</v>
      </c>
      <c r="BS15" s="120">
        <f t="shared" si="10"/>
        <v>0.26321362754582001</v>
      </c>
      <c r="BT15" s="8"/>
      <c r="BU15" s="8"/>
      <c r="BV15" s="8"/>
      <c r="BW15" s="8"/>
    </row>
    <row r="16" spans="3:75">
      <c r="C16" s="259">
        <v>13</v>
      </c>
      <c r="D16" s="8" t="s">
        <v>622</v>
      </c>
      <c r="E16" s="8" t="s">
        <v>69</v>
      </c>
      <c r="F16" s="8" t="s">
        <v>70</v>
      </c>
      <c r="G16" s="8" t="s">
        <v>568</v>
      </c>
      <c r="H16" s="8" t="s">
        <v>121</v>
      </c>
      <c r="I16" s="8" t="s">
        <v>612</v>
      </c>
      <c r="J16" s="65">
        <v>108</v>
      </c>
      <c r="K16" s="65" t="s">
        <v>613</v>
      </c>
      <c r="L16" s="8"/>
      <c r="M16" s="8" t="s">
        <v>614</v>
      </c>
      <c r="N16" s="8" t="s">
        <v>614</v>
      </c>
      <c r="O16" s="116">
        <v>0.18006307775437999</v>
      </c>
      <c r="P16" s="116">
        <v>0.15748354404262002</v>
      </c>
      <c r="Q16" s="116">
        <v>0.19912303247677002</v>
      </c>
      <c r="R16" s="114">
        <v>0.19912303247677002</v>
      </c>
      <c r="S16" s="115">
        <v>0.73579268675053999</v>
      </c>
      <c r="T16" s="114">
        <v>0.1774944401826565</v>
      </c>
      <c r="U16" s="114">
        <v>0.18208789444703855</v>
      </c>
      <c r="V16" s="114">
        <v>0.18605042749427353</v>
      </c>
      <c r="W16" s="114">
        <v>0.19015992462657141</v>
      </c>
      <c r="X16" s="115">
        <v>0.73579268675053988</v>
      </c>
      <c r="Y16" s="115">
        <f t="shared" si="0"/>
        <v>0</v>
      </c>
      <c r="Z16" s="115"/>
      <c r="AA16" s="116">
        <v>0</v>
      </c>
      <c r="AB16" s="116">
        <v>8.2534079999999996E-2</v>
      </c>
      <c r="AC16" s="116">
        <v>0</v>
      </c>
      <c r="AD16" s="116" t="str">
        <f t="shared" si="1"/>
        <v>STANDARD &amp; POOR0.735792686750540.73579268675054</v>
      </c>
      <c r="AE16" s="117">
        <v>0</v>
      </c>
      <c r="AF16" s="115">
        <f t="shared" si="2"/>
        <v>8.2534079999999996E-2</v>
      </c>
      <c r="AG16" s="117">
        <f t="shared" si="3"/>
        <v>0</v>
      </c>
      <c r="AH16" s="117">
        <f t="shared" si="3"/>
        <v>0</v>
      </c>
      <c r="AI16" s="117">
        <f t="shared" si="3"/>
        <v>0</v>
      </c>
      <c r="AJ16" s="117">
        <f t="shared" si="3"/>
        <v>0</v>
      </c>
      <c r="AK16" s="115">
        <v>8.253408000000001E-2</v>
      </c>
      <c r="AL16" s="118"/>
      <c r="AM16" s="118"/>
      <c r="AN16" s="118"/>
      <c r="AO16" s="118"/>
      <c r="AP16" s="118"/>
      <c r="AQ16" s="118"/>
      <c r="AR16" s="118"/>
      <c r="AS16" s="118"/>
      <c r="AT16" s="118"/>
      <c r="AU16" s="118"/>
      <c r="AV16" s="119"/>
      <c r="AW16" s="120">
        <v>0</v>
      </c>
      <c r="AX16" s="120">
        <f t="shared" si="4"/>
        <v>0</v>
      </c>
      <c r="AY16" s="120">
        <v>0</v>
      </c>
      <c r="AZ16" s="120">
        <f t="shared" si="5"/>
        <v>0</v>
      </c>
      <c r="BA16" s="120">
        <v>0</v>
      </c>
      <c r="BB16" s="120">
        <f t="shared" si="6"/>
        <v>0</v>
      </c>
      <c r="BC16" s="120">
        <v>0</v>
      </c>
      <c r="BD16" s="120">
        <f t="shared" si="7"/>
        <v>0</v>
      </c>
      <c r="BE16" s="120">
        <v>0</v>
      </c>
      <c r="BF16" s="120">
        <f t="shared" si="8"/>
        <v>0</v>
      </c>
      <c r="BG16" s="120" t="str">
        <f t="shared" si="9"/>
        <v>STANDARD &amp; POOR0.199123032476770.735792686750540.73579268675054</v>
      </c>
      <c r="BH16" s="121">
        <f>VLOOKUP(BG16,'[1]Microsoft-Base Data'!$AR:$AX,2,0)</f>
        <v>2.7943931654991964E-3</v>
      </c>
      <c r="BI16" s="121">
        <f>VLOOKUP(BG16,'[1]Microsoft-Base Data'!$AR:$AX,3,0)</f>
        <v>0.136076038653243</v>
      </c>
      <c r="BJ16" s="121">
        <f>VLOOKUP(BG16,'[1]Microsoft-Base Data'!$AR:$AX,4,0)</f>
        <v>4.1081832116494348E-2</v>
      </c>
      <c r="BK16" s="121">
        <f>VLOOKUP(BG16,'[1]Microsoft-Base Data'!$AR:$AX,5,0)</f>
        <v>7.3062300715658141E-2</v>
      </c>
      <c r="BL16" s="121">
        <f>VLOOKUP(BG16,'[1]Microsoft-Base Data'!$AR:$AX,6,0)</f>
        <v>0.40176042007466045</v>
      </c>
      <c r="BM16" s="121">
        <f>VLOOKUP(BG16,'[1]Microsoft-Base Data'!$AR:$AX,7,0)</f>
        <v>0.34522501527444488</v>
      </c>
      <c r="BN16" s="120">
        <f t="shared" si="10"/>
        <v>2.0560940550800001E-3</v>
      </c>
      <c r="BO16" s="120">
        <f t="shared" si="10"/>
        <v>0.10012375408304</v>
      </c>
      <c r="BP16" s="120">
        <f t="shared" si="10"/>
        <v>3.0227711629629998E-2</v>
      </c>
      <c r="BQ16" s="120">
        <f t="shared" si="10"/>
        <v>5.3758706543750007E-2</v>
      </c>
      <c r="BR16" s="120">
        <f t="shared" si="10"/>
        <v>0.29561237891676001</v>
      </c>
      <c r="BS16" s="120">
        <f t="shared" si="10"/>
        <v>0.25401404152228002</v>
      </c>
      <c r="BT16" s="8"/>
      <c r="BU16" s="8"/>
      <c r="BV16" s="8"/>
      <c r="BW16" s="8"/>
    </row>
    <row r="17" spans="3:75">
      <c r="C17" s="259">
        <v>14</v>
      </c>
      <c r="D17" s="8" t="s">
        <v>623</v>
      </c>
      <c r="E17" s="65" t="s">
        <v>92</v>
      </c>
      <c r="F17" s="8" t="s">
        <v>231</v>
      </c>
      <c r="G17" s="8" t="s">
        <v>615</v>
      </c>
      <c r="H17" s="8" t="s">
        <v>283</v>
      </c>
      <c r="I17" s="8"/>
      <c r="J17" s="65"/>
      <c r="K17" s="65" t="s">
        <v>613</v>
      </c>
      <c r="L17" s="8"/>
      <c r="M17" s="8" t="s">
        <v>614</v>
      </c>
      <c r="N17" s="8" t="s">
        <v>614</v>
      </c>
      <c r="O17" s="116">
        <v>6.3181616550720007E-2</v>
      </c>
      <c r="P17" s="116">
        <v>7.3357527054450006E-2</v>
      </c>
      <c r="Q17" s="116">
        <v>6.5822861039399994E-2</v>
      </c>
      <c r="R17" s="114">
        <v>6.5822861039399994E-2</v>
      </c>
      <c r="S17" s="115">
        <v>0.26818486568396999</v>
      </c>
      <c r="T17" s="114">
        <v>6.4693932757415029E-2</v>
      </c>
      <c r="U17" s="114">
        <v>6.6368174615348066E-2</v>
      </c>
      <c r="V17" s="114">
        <v>6.7812455609406505E-2</v>
      </c>
      <c r="W17" s="114">
        <v>6.9310302701800386E-2</v>
      </c>
      <c r="X17" s="115">
        <v>0.26818486568396999</v>
      </c>
      <c r="Y17" s="115">
        <f t="shared" si="0"/>
        <v>0</v>
      </c>
      <c r="Z17" s="122">
        <v>0</v>
      </c>
      <c r="AA17" s="116">
        <v>0</v>
      </c>
      <c r="AB17" s="116">
        <v>0</v>
      </c>
      <c r="AC17" s="116">
        <v>0</v>
      </c>
      <c r="AD17" s="116" t="str">
        <f t="shared" si="1"/>
        <v>MAKRO, INC0.268184865683970.26818486568397</v>
      </c>
      <c r="AE17" s="117">
        <v>0</v>
      </c>
      <c r="AF17" s="115">
        <f t="shared" si="2"/>
        <v>0</v>
      </c>
      <c r="AG17" s="117">
        <f t="shared" si="3"/>
        <v>0</v>
      </c>
      <c r="AH17" s="117">
        <f t="shared" si="3"/>
        <v>0</v>
      </c>
      <c r="AI17" s="117">
        <f t="shared" si="3"/>
        <v>0</v>
      </c>
      <c r="AJ17" s="117">
        <f t="shared" si="3"/>
        <v>0</v>
      </c>
      <c r="AK17" s="115">
        <v>0</v>
      </c>
      <c r="AL17" s="118"/>
      <c r="AM17" s="118"/>
      <c r="AN17" s="118"/>
      <c r="AO17" s="118"/>
      <c r="AP17" s="118"/>
      <c r="AQ17" s="118"/>
      <c r="AR17" s="118"/>
      <c r="AS17" s="118"/>
      <c r="AT17" s="118"/>
      <c r="AU17" s="118"/>
      <c r="AV17" s="119"/>
      <c r="AW17" s="120">
        <v>0</v>
      </c>
      <c r="AX17" s="120">
        <f t="shared" si="4"/>
        <v>0</v>
      </c>
      <c r="AY17" s="120">
        <v>0</v>
      </c>
      <c r="AZ17" s="120">
        <f t="shared" si="5"/>
        <v>0</v>
      </c>
      <c r="BA17" s="120">
        <v>0</v>
      </c>
      <c r="BB17" s="120">
        <f t="shared" si="6"/>
        <v>0</v>
      </c>
      <c r="BC17" s="120">
        <v>0</v>
      </c>
      <c r="BD17" s="120">
        <f t="shared" si="7"/>
        <v>0</v>
      </c>
      <c r="BE17" s="120">
        <v>0</v>
      </c>
      <c r="BF17" s="120">
        <f t="shared" si="8"/>
        <v>0</v>
      </c>
      <c r="BG17" s="120" t="str">
        <f t="shared" si="9"/>
        <v>MAKRO, INC0.06582286103940.268184865683970.26818486568397</v>
      </c>
      <c r="BH17" s="121">
        <f>VLOOKUP(BG17,'[1]Microsoft-Base Data'!$AR:$AX,2,0)</f>
        <v>0</v>
      </c>
      <c r="BI17" s="121">
        <f>VLOOKUP(BG17,'[1]Microsoft-Base Data'!$AR:$AX,3,0)</f>
        <v>-8.3432065757830761E-4</v>
      </c>
      <c r="BJ17" s="121">
        <f>VLOOKUP(BG17,'[1]Microsoft-Base Data'!$AR:$AX,4,0)</f>
        <v>0</v>
      </c>
      <c r="BK17" s="121">
        <f>VLOOKUP(BG17,'[1]Microsoft-Base Data'!$AR:$AX,5,0)</f>
        <v>0</v>
      </c>
      <c r="BL17" s="121">
        <f>VLOOKUP(BG17,'[1]Microsoft-Base Data'!$AR:$AX,6,0)</f>
        <v>7.5600581306001252E-2</v>
      </c>
      <c r="BM17" s="121">
        <f>VLOOKUP(BG17,'[1]Microsoft-Base Data'!$AR:$AX,7,0)</f>
        <v>0.92523373935157704</v>
      </c>
      <c r="BN17" s="120">
        <f t="shared" si="10"/>
        <v>0</v>
      </c>
      <c r="BO17" s="120">
        <f t="shared" si="10"/>
        <v>-2.2375217348999995E-4</v>
      </c>
      <c r="BP17" s="120">
        <f t="shared" si="10"/>
        <v>0</v>
      </c>
      <c r="BQ17" s="120">
        <f t="shared" si="10"/>
        <v>0</v>
      </c>
      <c r="BR17" s="120">
        <f t="shared" si="10"/>
        <v>2.027493174318E-2</v>
      </c>
      <c r="BS17" s="120">
        <f t="shared" si="10"/>
        <v>0.24813368611427999</v>
      </c>
      <c r="BT17" s="8"/>
      <c r="BU17" s="8"/>
      <c r="BV17" s="8"/>
      <c r="BW17" s="8"/>
    </row>
    <row r="18" spans="3:75">
      <c r="C18" s="259">
        <v>15</v>
      </c>
      <c r="D18" s="8" t="s">
        <v>624</v>
      </c>
      <c r="E18" s="65" t="s">
        <v>123</v>
      </c>
      <c r="F18" s="8" t="s">
        <v>248</v>
      </c>
      <c r="G18" s="8" t="s">
        <v>615</v>
      </c>
      <c r="H18" s="8" t="s">
        <v>283</v>
      </c>
      <c r="I18" s="8"/>
      <c r="J18" s="65"/>
      <c r="K18" s="65" t="s">
        <v>613</v>
      </c>
      <c r="L18" s="8"/>
      <c r="M18" s="8" t="s">
        <v>614</v>
      </c>
      <c r="N18" s="8" t="s">
        <v>614</v>
      </c>
      <c r="O18" s="116">
        <v>0</v>
      </c>
      <c r="P18" s="116">
        <v>0</v>
      </c>
      <c r="Q18" s="116">
        <v>0.1230795168</v>
      </c>
      <c r="R18" s="114">
        <v>0.1230795168</v>
      </c>
      <c r="S18" s="115">
        <v>0.24615903359999999</v>
      </c>
      <c r="T18" s="114">
        <v>5.938066611899994E-2</v>
      </c>
      <c r="U18" s="114">
        <v>6.0917403685120164E-2</v>
      </c>
      <c r="V18" s="114">
        <v>6.2243066909394802E-2</v>
      </c>
      <c r="W18" s="114">
        <v>6.3617896886485059E-2</v>
      </c>
      <c r="X18" s="115">
        <v>0.24615903359999997</v>
      </c>
      <c r="Y18" s="115">
        <f t="shared" si="0"/>
        <v>0</v>
      </c>
      <c r="Z18" s="122">
        <v>0</v>
      </c>
      <c r="AA18" s="116">
        <v>0</v>
      </c>
      <c r="AB18" s="116">
        <v>0</v>
      </c>
      <c r="AC18" s="116">
        <v>0</v>
      </c>
      <c r="AD18" s="116" t="str">
        <f t="shared" si="1"/>
        <v>CLK ENERJI0.24615903360.2461590336</v>
      </c>
      <c r="AE18" s="117">
        <v>0</v>
      </c>
      <c r="AF18" s="115">
        <f t="shared" si="2"/>
        <v>0</v>
      </c>
      <c r="AG18" s="117">
        <f t="shared" si="3"/>
        <v>0</v>
      </c>
      <c r="AH18" s="117">
        <f t="shared" si="3"/>
        <v>0</v>
      </c>
      <c r="AI18" s="117">
        <f t="shared" si="3"/>
        <v>0</v>
      </c>
      <c r="AJ18" s="117">
        <f t="shared" si="3"/>
        <v>0</v>
      </c>
      <c r="AK18" s="115">
        <v>0</v>
      </c>
      <c r="AL18" s="118"/>
      <c r="AM18" s="118"/>
      <c r="AN18" s="118"/>
      <c r="AO18" s="118"/>
      <c r="AP18" s="118"/>
      <c r="AQ18" s="118"/>
      <c r="AR18" s="118"/>
      <c r="AS18" s="118"/>
      <c r="AT18" s="118"/>
      <c r="AU18" s="118"/>
      <c r="AV18" s="119"/>
      <c r="AW18" s="120">
        <v>0</v>
      </c>
      <c r="AX18" s="120">
        <f t="shared" si="4"/>
        <v>0</v>
      </c>
      <c r="AY18" s="120">
        <v>0</v>
      </c>
      <c r="AZ18" s="120">
        <f t="shared" si="5"/>
        <v>0</v>
      </c>
      <c r="BA18" s="120">
        <v>0</v>
      </c>
      <c r="BB18" s="120">
        <f t="shared" si="6"/>
        <v>0</v>
      </c>
      <c r="BC18" s="120">
        <v>0</v>
      </c>
      <c r="BD18" s="120">
        <f t="shared" si="7"/>
        <v>0</v>
      </c>
      <c r="BE18" s="120">
        <v>0</v>
      </c>
      <c r="BF18" s="120">
        <f t="shared" si="8"/>
        <v>0</v>
      </c>
      <c r="BG18" s="120" t="str">
        <f t="shared" si="9"/>
        <v>CLK ENERJI0.12307951680.24615903360.2461590336</v>
      </c>
      <c r="BH18" s="121">
        <f>VLOOKUP(BG18,'[1]Microsoft-Base Data'!$AR:$AX,2,0)</f>
        <v>0</v>
      </c>
      <c r="BI18" s="121">
        <f>VLOOKUP(BG18,'[1]Microsoft-Base Data'!$AR:$AX,3,0)</f>
        <v>0</v>
      </c>
      <c r="BJ18" s="121">
        <f>VLOOKUP(BG18,'[1]Microsoft-Base Data'!$AR:$AX,4,0)</f>
        <v>0</v>
      </c>
      <c r="BK18" s="121">
        <f>VLOOKUP(BG18,'[1]Microsoft-Base Data'!$AR:$AX,5,0)</f>
        <v>0</v>
      </c>
      <c r="BL18" s="121">
        <f>VLOOKUP(BG18,'[1]Microsoft-Base Data'!$AR:$AX,6,0)</f>
        <v>0</v>
      </c>
      <c r="BM18" s="121">
        <f>VLOOKUP(BG18,'[1]Microsoft-Base Data'!$AR:$AX,7,0)</f>
        <v>1</v>
      </c>
      <c r="BN18" s="120">
        <f t="shared" si="10"/>
        <v>0</v>
      </c>
      <c r="BO18" s="120">
        <f t="shared" si="10"/>
        <v>0</v>
      </c>
      <c r="BP18" s="120">
        <f t="shared" si="10"/>
        <v>0</v>
      </c>
      <c r="BQ18" s="120">
        <f t="shared" si="10"/>
        <v>0</v>
      </c>
      <c r="BR18" s="120">
        <f t="shared" si="10"/>
        <v>0</v>
      </c>
      <c r="BS18" s="120">
        <f t="shared" si="10"/>
        <v>0.24615903359999999</v>
      </c>
      <c r="BT18" s="8"/>
      <c r="BU18" s="8"/>
      <c r="BV18" s="8"/>
      <c r="BW18" s="8"/>
    </row>
    <row r="19" spans="3:75">
      <c r="C19" s="259">
        <v>16</v>
      </c>
      <c r="D19" s="8" t="s">
        <v>625</v>
      </c>
      <c r="E19" s="65" t="s">
        <v>123</v>
      </c>
      <c r="F19" s="8" t="s">
        <v>248</v>
      </c>
      <c r="G19" s="8" t="s">
        <v>615</v>
      </c>
      <c r="H19" s="8" t="s">
        <v>283</v>
      </c>
      <c r="I19" s="8"/>
      <c r="J19" s="65"/>
      <c r="K19" s="65" t="s">
        <v>613</v>
      </c>
      <c r="L19" s="8"/>
      <c r="M19" s="8" t="s">
        <v>614</v>
      </c>
      <c r="N19" s="8" t="s">
        <v>614</v>
      </c>
      <c r="O19" s="116">
        <v>8.1873400525719994E-2</v>
      </c>
      <c r="P19" s="116">
        <v>2.262746974635E-2</v>
      </c>
      <c r="Q19" s="116">
        <v>6.7638432839579987E-2</v>
      </c>
      <c r="R19" s="114">
        <v>6.7638432839579987E-2</v>
      </c>
      <c r="S19" s="115">
        <v>0.23977773595122998</v>
      </c>
      <c r="T19" s="114">
        <v>5.7841312882411788E-2</v>
      </c>
      <c r="U19" s="114">
        <v>5.9338212870060719E-2</v>
      </c>
      <c r="V19" s="114">
        <v>6.0629510296369676E-2</v>
      </c>
      <c r="W19" s="114">
        <v>6.1968699902387785E-2</v>
      </c>
      <c r="X19" s="115">
        <v>0.23977773595122998</v>
      </c>
      <c r="Y19" s="115">
        <f t="shared" si="0"/>
        <v>0</v>
      </c>
      <c r="Z19" s="122">
        <v>0</v>
      </c>
      <c r="AA19" s="116">
        <v>0</v>
      </c>
      <c r="AB19" s="116">
        <v>0</v>
      </c>
      <c r="AC19" s="116">
        <v>0</v>
      </c>
      <c r="AD19" s="116" t="str">
        <f t="shared" si="1"/>
        <v>ABU DHABI AIRPORT AUTHORITY0.239777735951230.23977773595123</v>
      </c>
      <c r="AE19" s="117">
        <v>0</v>
      </c>
      <c r="AF19" s="115">
        <f t="shared" si="2"/>
        <v>0</v>
      </c>
      <c r="AG19" s="117">
        <f t="shared" si="3"/>
        <v>0</v>
      </c>
      <c r="AH19" s="117">
        <f t="shared" si="3"/>
        <v>0</v>
      </c>
      <c r="AI19" s="117">
        <f t="shared" si="3"/>
        <v>0</v>
      </c>
      <c r="AJ19" s="117">
        <f t="shared" si="3"/>
        <v>0</v>
      </c>
      <c r="AK19" s="115">
        <v>0</v>
      </c>
      <c r="AL19" s="118"/>
      <c r="AM19" s="118"/>
      <c r="AN19" s="118"/>
      <c r="AO19" s="118"/>
      <c r="AP19" s="118"/>
      <c r="AQ19" s="118"/>
      <c r="AR19" s="118"/>
      <c r="AS19" s="118"/>
      <c r="AT19" s="118"/>
      <c r="AU19" s="118"/>
      <c r="AV19" s="119"/>
      <c r="AW19" s="120">
        <v>0</v>
      </c>
      <c r="AX19" s="120">
        <f t="shared" si="4"/>
        <v>0</v>
      </c>
      <c r="AY19" s="120">
        <v>0</v>
      </c>
      <c r="AZ19" s="120">
        <f t="shared" si="5"/>
        <v>0</v>
      </c>
      <c r="BA19" s="120">
        <v>0</v>
      </c>
      <c r="BB19" s="120">
        <f t="shared" si="6"/>
        <v>0</v>
      </c>
      <c r="BC19" s="120">
        <v>0</v>
      </c>
      <c r="BD19" s="120">
        <f t="shared" si="7"/>
        <v>0</v>
      </c>
      <c r="BE19" s="120">
        <v>0</v>
      </c>
      <c r="BF19" s="120">
        <f t="shared" si="8"/>
        <v>0</v>
      </c>
      <c r="BG19" s="120" t="str">
        <f t="shared" si="9"/>
        <v>ABU DHABI AIRPORT AUTHORITY0.067638432839580.239777735951230.23977773595123</v>
      </c>
      <c r="BH19" s="121">
        <f>VLOOKUP(BG19,'[1]Microsoft-Base Data'!$AR:$AX,2,0)</f>
        <v>0</v>
      </c>
      <c r="BI19" s="121">
        <f>VLOOKUP(BG19,'[1]Microsoft-Base Data'!$AR:$AX,3,0)</f>
        <v>0</v>
      </c>
      <c r="BJ19" s="121">
        <f>VLOOKUP(BG19,'[1]Microsoft-Base Data'!$AR:$AX,4,0)</f>
        <v>0</v>
      </c>
      <c r="BK19" s="121">
        <f>VLOOKUP(BG19,'[1]Microsoft-Base Data'!$AR:$AX,5,0)</f>
        <v>0</v>
      </c>
      <c r="BL19" s="121">
        <f>VLOOKUP(BG19,'[1]Microsoft-Base Data'!$AR:$AX,6,0)</f>
        <v>0</v>
      </c>
      <c r="BM19" s="121">
        <f>VLOOKUP(BG19,'[1]Microsoft-Base Data'!$AR:$AX,7,0)</f>
        <v>1</v>
      </c>
      <c r="BN19" s="120">
        <f t="shared" si="10"/>
        <v>0</v>
      </c>
      <c r="BO19" s="120">
        <f t="shared" si="10"/>
        <v>0</v>
      </c>
      <c r="BP19" s="120">
        <f t="shared" si="10"/>
        <v>0</v>
      </c>
      <c r="BQ19" s="120">
        <f t="shared" si="10"/>
        <v>0</v>
      </c>
      <c r="BR19" s="120">
        <f t="shared" si="10"/>
        <v>0</v>
      </c>
      <c r="BS19" s="120">
        <f t="shared" si="10"/>
        <v>0.23977773595122998</v>
      </c>
      <c r="BT19" s="8"/>
      <c r="BU19" s="8"/>
      <c r="BV19" s="8"/>
      <c r="BW19" s="8"/>
    </row>
    <row r="20" spans="3:75">
      <c r="C20" s="259">
        <v>17</v>
      </c>
      <c r="D20" s="8" t="s">
        <v>626</v>
      </c>
      <c r="E20" s="65" t="s">
        <v>123</v>
      </c>
      <c r="F20" s="8" t="s">
        <v>124</v>
      </c>
      <c r="G20" s="8" t="s">
        <v>615</v>
      </c>
      <c r="H20" s="8" t="s">
        <v>283</v>
      </c>
      <c r="I20" s="8"/>
      <c r="J20" s="65"/>
      <c r="K20" s="65" t="s">
        <v>613</v>
      </c>
      <c r="L20" s="8"/>
      <c r="M20" s="8" t="s">
        <v>614</v>
      </c>
      <c r="N20" s="8" t="s">
        <v>614</v>
      </c>
      <c r="O20" s="116">
        <v>6.7580891229420001E-2</v>
      </c>
      <c r="P20" s="116">
        <v>7.3618346645869998E-2</v>
      </c>
      <c r="Q20" s="116">
        <v>7.5088371474339999E-2</v>
      </c>
      <c r="R20" s="114">
        <v>7.5088371474339999E-2</v>
      </c>
      <c r="S20" s="115">
        <v>0.29137598082396998</v>
      </c>
      <c r="T20" s="114">
        <v>7.0288299313522706E-2</v>
      </c>
      <c r="U20" s="114">
        <v>7.2107320167841341E-2</v>
      </c>
      <c r="V20" s="114">
        <v>7.3676494439312359E-2</v>
      </c>
      <c r="W20" s="114">
        <v>7.5303866903293576E-2</v>
      </c>
      <c r="X20" s="115">
        <v>0.29137598082396998</v>
      </c>
      <c r="Y20" s="115">
        <f t="shared" si="0"/>
        <v>0</v>
      </c>
      <c r="Z20" s="122">
        <v>0</v>
      </c>
      <c r="AA20" s="116">
        <v>0</v>
      </c>
      <c r="AB20" s="116">
        <v>5.6958879999999996E-3</v>
      </c>
      <c r="AC20" s="116">
        <v>4.0214984600000003E-2</v>
      </c>
      <c r="AD20" s="116" t="str">
        <f t="shared" si="1"/>
        <v>UNIVERSITY OF CANBERRA0.291375980823970.29137598082397</v>
      </c>
      <c r="AE20" s="117">
        <v>0</v>
      </c>
      <c r="AF20" s="115">
        <f t="shared" si="2"/>
        <v>4.5910872599999999E-2</v>
      </c>
      <c r="AG20" s="117">
        <f t="shared" si="3"/>
        <v>0</v>
      </c>
      <c r="AH20" s="117">
        <f t="shared" si="3"/>
        <v>0</v>
      </c>
      <c r="AI20" s="117">
        <f t="shared" si="3"/>
        <v>0</v>
      </c>
      <c r="AJ20" s="117">
        <f t="shared" si="3"/>
        <v>0</v>
      </c>
      <c r="AK20" s="115">
        <v>4.5910872599999999E-2</v>
      </c>
      <c r="AL20" s="118"/>
      <c r="AM20" s="118"/>
      <c r="AN20" s="118"/>
      <c r="AO20" s="118"/>
      <c r="AP20" s="118"/>
      <c r="AQ20" s="118"/>
      <c r="AR20" s="118"/>
      <c r="AS20" s="118"/>
      <c r="AT20" s="118"/>
      <c r="AU20" s="118"/>
      <c r="AV20" s="119"/>
      <c r="AW20" s="120">
        <v>0</v>
      </c>
      <c r="AX20" s="120">
        <f t="shared" si="4"/>
        <v>0</v>
      </c>
      <c r="AY20" s="120">
        <v>0</v>
      </c>
      <c r="AZ20" s="120">
        <f t="shared" si="5"/>
        <v>0</v>
      </c>
      <c r="BA20" s="120">
        <v>0</v>
      </c>
      <c r="BB20" s="120">
        <f t="shared" si="6"/>
        <v>0</v>
      </c>
      <c r="BC20" s="120">
        <v>2.9316720420000001E-2</v>
      </c>
      <c r="BD20" s="120">
        <f t="shared" si="7"/>
        <v>-2.9316720420000001E-2</v>
      </c>
      <c r="BE20" s="120">
        <v>0</v>
      </c>
      <c r="BF20" s="120">
        <f t="shared" si="8"/>
        <v>0</v>
      </c>
      <c r="BG20" s="120" t="str">
        <f t="shared" si="9"/>
        <v>UNIVERSITY OF CANBERRA0.075088371474340.291375980823970.29137598082397</v>
      </c>
      <c r="BH20" s="121">
        <f>VLOOKUP(BG20,'[1]Microsoft-Base Data'!$AR:$AX,2,0)</f>
        <v>0.32177436496006828</v>
      </c>
      <c r="BI20" s="121">
        <f>VLOOKUP(BG20,'[1]Microsoft-Base Data'!$AR:$AX,3,0)</f>
        <v>1.9019542426587356E-2</v>
      </c>
      <c r="BJ20" s="121">
        <f>VLOOKUP(BG20,'[1]Microsoft-Base Data'!$AR:$AX,4,0)</f>
        <v>0</v>
      </c>
      <c r="BK20" s="121">
        <f>VLOOKUP(BG20,'[1]Microsoft-Base Data'!$AR:$AX,5,0)</f>
        <v>0</v>
      </c>
      <c r="BL20" s="121">
        <f>VLOOKUP(BG20,'[1]Microsoft-Base Data'!$AR:$AX,6,0)</f>
        <v>0</v>
      </c>
      <c r="BM20" s="121">
        <f>VLOOKUP(BG20,'[1]Microsoft-Base Data'!$AR:$AX,7,0)</f>
        <v>0.65920609261334429</v>
      </c>
      <c r="BN20" s="120">
        <f t="shared" si="10"/>
        <v>9.3757321194249968E-2</v>
      </c>
      <c r="BO20" s="120">
        <f t="shared" si="10"/>
        <v>5.5418378293700006E-3</v>
      </c>
      <c r="BP20" s="120">
        <f t="shared" si="10"/>
        <v>0</v>
      </c>
      <c r="BQ20" s="120">
        <f t="shared" si="10"/>
        <v>0</v>
      </c>
      <c r="BR20" s="120">
        <f t="shared" si="10"/>
        <v>0</v>
      </c>
      <c r="BS20" s="120">
        <f t="shared" si="10"/>
        <v>0.19207682180034999</v>
      </c>
      <c r="BT20" s="8"/>
      <c r="BU20" s="8"/>
      <c r="BV20" s="8"/>
      <c r="BW20" s="8"/>
    </row>
    <row r="21" spans="3:75">
      <c r="C21" s="259">
        <v>18</v>
      </c>
      <c r="D21" s="8" t="s">
        <v>627</v>
      </c>
      <c r="E21" s="65" t="s">
        <v>69</v>
      </c>
      <c r="F21" s="8" t="s">
        <v>70</v>
      </c>
      <c r="G21" s="8" t="s">
        <v>615</v>
      </c>
      <c r="H21" s="8" t="s">
        <v>283</v>
      </c>
      <c r="I21" s="8"/>
      <c r="J21" s="65"/>
      <c r="K21" s="65" t="s">
        <v>613</v>
      </c>
      <c r="L21" s="8"/>
      <c r="M21" s="8" t="s">
        <v>614</v>
      </c>
      <c r="N21" s="8" t="s">
        <v>614</v>
      </c>
      <c r="O21" s="116">
        <v>0.10450249325278001</v>
      </c>
      <c r="P21" s="116">
        <v>0.13061862241911998</v>
      </c>
      <c r="Q21" s="116">
        <v>7.5604220061740002E-2</v>
      </c>
      <c r="R21" s="114">
        <v>7.5604220061740002E-2</v>
      </c>
      <c r="S21" s="115">
        <v>0.38632955579537998</v>
      </c>
      <c r="T21" s="114">
        <v>9.3193843139084451E-2</v>
      </c>
      <c r="U21" s="114">
        <v>9.5605646324248159E-2</v>
      </c>
      <c r="V21" s="114">
        <v>9.7686182947578054E-2</v>
      </c>
      <c r="W21" s="114">
        <v>9.9843883384469312E-2</v>
      </c>
      <c r="X21" s="115">
        <v>0.38632955579537998</v>
      </c>
      <c r="Y21" s="115">
        <f t="shared" si="0"/>
        <v>0</v>
      </c>
      <c r="Z21" s="115"/>
      <c r="AA21" s="116">
        <v>0</v>
      </c>
      <c r="AB21" s="116">
        <v>0.22427343999999999</v>
      </c>
      <c r="AC21" s="116">
        <v>0</v>
      </c>
      <c r="AD21" s="116" t="str">
        <f t="shared" si="1"/>
        <v>MARSH0.386329555795380.38632955579538</v>
      </c>
      <c r="AE21" s="117">
        <v>0.25704009999999999</v>
      </c>
      <c r="AF21" s="115">
        <f t="shared" si="2"/>
        <v>0.48131353999999998</v>
      </c>
      <c r="AG21" s="117">
        <f t="shared" si="3"/>
        <v>0</v>
      </c>
      <c r="AH21" s="117">
        <f t="shared" si="3"/>
        <v>0</v>
      </c>
      <c r="AI21" s="117">
        <f t="shared" si="3"/>
        <v>0</v>
      </c>
      <c r="AJ21" s="117">
        <f t="shared" si="3"/>
        <v>0</v>
      </c>
      <c r="AK21" s="115">
        <v>0.48131354000000004</v>
      </c>
      <c r="AL21" s="118"/>
      <c r="AM21" s="118"/>
      <c r="AN21" s="118"/>
      <c r="AO21" s="118"/>
      <c r="AP21" s="118"/>
      <c r="AQ21" s="118"/>
      <c r="AR21" s="118"/>
      <c r="AS21" s="118"/>
      <c r="AT21" s="118"/>
      <c r="AU21" s="118"/>
      <c r="AV21" s="119"/>
      <c r="AW21" s="120">
        <v>0.154224</v>
      </c>
      <c r="AX21" s="120">
        <f t="shared" si="4"/>
        <v>0.10281609999999999</v>
      </c>
      <c r="AY21" s="120">
        <v>0</v>
      </c>
      <c r="AZ21" s="120">
        <f t="shared" si="5"/>
        <v>0</v>
      </c>
      <c r="BA21" s="120">
        <v>0</v>
      </c>
      <c r="BB21" s="120">
        <f t="shared" si="6"/>
        <v>0</v>
      </c>
      <c r="BC21" s="120">
        <v>0</v>
      </c>
      <c r="BD21" s="120">
        <f t="shared" si="7"/>
        <v>0</v>
      </c>
      <c r="BE21" s="120">
        <v>0.10118636640000001</v>
      </c>
      <c r="BF21" s="120">
        <f t="shared" si="8"/>
        <v>-0.10118636640000001</v>
      </c>
      <c r="BG21" s="120" t="str">
        <f t="shared" si="9"/>
        <v>MARSH0.075604220061740.386329555795380.38632955579538</v>
      </c>
      <c r="BH21" s="121">
        <f>VLOOKUP(BG21,'[1]Microsoft-Base Data'!$AR:$AX,2,0)</f>
        <v>0.31133626251392904</v>
      </c>
      <c r="BI21" s="121">
        <f>VLOOKUP(BG21,'[1]Microsoft-Base Data'!$AR:$AX,3,0)</f>
        <v>0</v>
      </c>
      <c r="BJ21" s="121">
        <f>VLOOKUP(BG21,'[1]Microsoft-Base Data'!$AR:$AX,4,0)</f>
        <v>0</v>
      </c>
      <c r="BK21" s="121">
        <f>VLOOKUP(BG21,'[1]Microsoft-Base Data'!$AR:$AX,5,0)</f>
        <v>0.19177689988757007</v>
      </c>
      <c r="BL21" s="121">
        <f>VLOOKUP(BG21,'[1]Microsoft-Base Data'!$AR:$AX,6,0)</f>
        <v>0</v>
      </c>
      <c r="BM21" s="121">
        <f>VLOOKUP(BG21,'[1]Microsoft-Base Data'!$AR:$AX,7,0)</f>
        <v>0.49688683759850094</v>
      </c>
      <c r="BN21" s="120">
        <f t="shared" si="10"/>
        <v>0.12027840000000002</v>
      </c>
      <c r="BO21" s="120">
        <f t="shared" si="10"/>
        <v>0</v>
      </c>
      <c r="BP21" s="120">
        <f t="shared" si="10"/>
        <v>0</v>
      </c>
      <c r="BQ21" s="120">
        <f t="shared" si="10"/>
        <v>7.4089084545380005E-2</v>
      </c>
      <c r="BR21" s="120">
        <f t="shared" si="10"/>
        <v>0</v>
      </c>
      <c r="BS21" s="120">
        <f t="shared" si="10"/>
        <v>0.19196207124999998</v>
      </c>
      <c r="BT21" s="8"/>
      <c r="BU21" s="8"/>
      <c r="BV21" s="8"/>
      <c r="BW21" s="8"/>
    </row>
    <row r="22" spans="3:75">
      <c r="C22" s="259">
        <v>19</v>
      </c>
      <c r="D22" s="8" t="s">
        <v>628</v>
      </c>
      <c r="E22" s="8" t="s">
        <v>92</v>
      </c>
      <c r="F22" s="8" t="s">
        <v>169</v>
      </c>
      <c r="G22" s="8" t="s">
        <v>568</v>
      </c>
      <c r="H22" s="8" t="s">
        <v>226</v>
      </c>
      <c r="I22" s="8" t="s">
        <v>612</v>
      </c>
      <c r="J22" s="65">
        <v>91</v>
      </c>
      <c r="K22" s="65" t="s">
        <v>613</v>
      </c>
      <c r="L22" s="8"/>
      <c r="M22" s="8" t="s">
        <v>614</v>
      </c>
      <c r="N22" s="8" t="s">
        <v>614</v>
      </c>
      <c r="O22" s="116">
        <v>0.26177233914379</v>
      </c>
      <c r="P22" s="116">
        <v>0.18007701614249</v>
      </c>
      <c r="Q22" s="116">
        <v>0.16727314967939</v>
      </c>
      <c r="R22" s="114">
        <v>0.16727314967939</v>
      </c>
      <c r="S22" s="115">
        <v>0.77639565464506</v>
      </c>
      <c r="T22" s="114">
        <v>0.187289048346023</v>
      </c>
      <c r="U22" s="114">
        <v>0.19213598144945868</v>
      </c>
      <c r="V22" s="114">
        <v>0.19631717745026062</v>
      </c>
      <c r="W22" s="114">
        <v>0.20065344739931781</v>
      </c>
      <c r="X22" s="115">
        <v>0.77639565464506011</v>
      </c>
      <c r="Y22" s="115">
        <f t="shared" si="0"/>
        <v>0</v>
      </c>
      <c r="Z22" s="122">
        <v>0</v>
      </c>
      <c r="AA22" s="116">
        <v>9.5111279999999992E-2</v>
      </c>
      <c r="AB22" s="116">
        <v>0</v>
      </c>
      <c r="AC22" s="116">
        <v>0.35872545</v>
      </c>
      <c r="AD22" s="116" t="str">
        <f t="shared" si="1"/>
        <v>LEVIS0.776395654645060.77639565464506</v>
      </c>
      <c r="AE22" s="117">
        <v>0</v>
      </c>
      <c r="AF22" s="115">
        <f t="shared" si="2"/>
        <v>0.45383673000000002</v>
      </c>
      <c r="AG22" s="117">
        <f t="shared" si="3"/>
        <v>0</v>
      </c>
      <c r="AH22" s="117">
        <f t="shared" si="3"/>
        <v>0</v>
      </c>
      <c r="AI22" s="117">
        <f t="shared" si="3"/>
        <v>0</v>
      </c>
      <c r="AJ22" s="117">
        <f t="shared" si="3"/>
        <v>0</v>
      </c>
      <c r="AK22" s="115">
        <v>0.45383673000000002</v>
      </c>
      <c r="AL22" s="118"/>
      <c r="AM22" s="118"/>
      <c r="AN22" s="118"/>
      <c r="AO22" s="118"/>
      <c r="AP22" s="118"/>
      <c r="AQ22" s="118"/>
      <c r="AR22" s="118"/>
      <c r="AS22" s="118"/>
      <c r="AT22" s="118"/>
      <c r="AU22" s="118"/>
      <c r="AV22" s="119"/>
      <c r="AW22" s="120">
        <v>0</v>
      </c>
      <c r="AX22" s="120">
        <f t="shared" si="4"/>
        <v>0</v>
      </c>
      <c r="AY22" s="120">
        <v>0</v>
      </c>
      <c r="AZ22" s="120">
        <f t="shared" si="5"/>
        <v>0</v>
      </c>
      <c r="BA22" s="120">
        <v>0</v>
      </c>
      <c r="BB22" s="120">
        <f t="shared" si="6"/>
        <v>0</v>
      </c>
      <c r="BC22" s="120">
        <v>0</v>
      </c>
      <c r="BD22" s="120">
        <f t="shared" si="7"/>
        <v>0</v>
      </c>
      <c r="BE22" s="120">
        <v>0</v>
      </c>
      <c r="BF22" s="120">
        <f t="shared" si="8"/>
        <v>0</v>
      </c>
      <c r="BG22" s="120" t="str">
        <f t="shared" si="9"/>
        <v>LEVIS0.167273149679390.776395654645060.77639565464506</v>
      </c>
      <c r="BH22" s="121">
        <f>VLOOKUP(BG22,'[1]Microsoft-Base Data'!$AR:$AX,2,0)</f>
        <v>0.41544771193509444</v>
      </c>
      <c r="BI22" s="121">
        <f>VLOOKUP(BG22,'[1]Microsoft-Base Data'!$AR:$AX,3,0)</f>
        <v>0.17412919930335702</v>
      </c>
      <c r="BJ22" s="121">
        <f>VLOOKUP(BG22,'[1]Microsoft-Base Data'!$AR:$AX,4,0)</f>
        <v>1.7818141453180041E-2</v>
      </c>
      <c r="BK22" s="121">
        <f>VLOOKUP(BG22,'[1]Microsoft-Base Data'!$AR:$AX,5,0)</f>
        <v>0</v>
      </c>
      <c r="BL22" s="121">
        <f>VLOOKUP(BG22,'[1]Microsoft-Base Data'!$AR:$AX,6,0)</f>
        <v>0.17791847483593964</v>
      </c>
      <c r="BM22" s="121">
        <f>VLOOKUP(BG22,'[1]Microsoft-Base Data'!$AR:$AX,7,0)</f>
        <v>0.21468647247242875</v>
      </c>
      <c r="BN22" s="120">
        <f t="shared" si="10"/>
        <v>0.32255179827863995</v>
      </c>
      <c r="BO22" s="120">
        <f t="shared" si="10"/>
        <v>0.13519315368595</v>
      </c>
      <c r="BP22" s="120">
        <f t="shared" si="10"/>
        <v>1.3833927598099999E-2</v>
      </c>
      <c r="BQ22" s="120">
        <f t="shared" si="10"/>
        <v>0</v>
      </c>
      <c r="BR22" s="120">
        <f t="shared" si="10"/>
        <v>0.13813513074369999</v>
      </c>
      <c r="BS22" s="120">
        <f t="shared" si="10"/>
        <v>0.16668164433866997</v>
      </c>
      <c r="BT22" s="8"/>
      <c r="BU22" s="8"/>
      <c r="BV22" s="8"/>
      <c r="BW22" s="8"/>
    </row>
    <row r="23" spans="3:75">
      <c r="C23" s="259">
        <v>20</v>
      </c>
      <c r="D23" s="8" t="s">
        <v>629</v>
      </c>
      <c r="E23" s="65" t="s">
        <v>123</v>
      </c>
      <c r="F23" s="8" t="s">
        <v>248</v>
      </c>
      <c r="G23" s="8" t="s">
        <v>615</v>
      </c>
      <c r="H23" s="8" t="s">
        <v>283</v>
      </c>
      <c r="I23" s="8"/>
      <c r="J23" s="65"/>
      <c r="K23" s="65" t="s">
        <v>613</v>
      </c>
      <c r="L23" s="8"/>
      <c r="M23" s="8" t="s">
        <v>614</v>
      </c>
      <c r="N23" s="8" t="s">
        <v>614</v>
      </c>
      <c r="O23" s="116">
        <v>-1.5834915669124407E-2</v>
      </c>
      <c r="P23" s="116">
        <v>6.7446756965260007E-2</v>
      </c>
      <c r="Q23" s="116">
        <v>5.4290439066000007E-2</v>
      </c>
      <c r="R23" s="114">
        <v>5.4290439066000007E-2</v>
      </c>
      <c r="S23" s="115">
        <v>0.16019271942813562</v>
      </c>
      <c r="T23" s="114">
        <v>3.8643109082537271E-2</v>
      </c>
      <c r="U23" s="114">
        <v>3.9643170571908401E-2</v>
      </c>
      <c r="V23" s="114">
        <v>4.0505871378930192E-2</v>
      </c>
      <c r="W23" s="114">
        <v>4.1400568394759758E-2</v>
      </c>
      <c r="X23" s="115">
        <v>0.16019271942813562</v>
      </c>
      <c r="Y23" s="115">
        <f t="shared" si="0"/>
        <v>0</v>
      </c>
      <c r="Z23" s="122">
        <v>0</v>
      </c>
      <c r="AA23" s="116">
        <v>0</v>
      </c>
      <c r="AB23" s="116">
        <v>0</v>
      </c>
      <c r="AC23" s="116">
        <v>0</v>
      </c>
      <c r="AD23" s="116" t="str">
        <f t="shared" si="1"/>
        <v>EMIRATES GROUP0.1601927194281360.160192719428136</v>
      </c>
      <c r="AE23" s="117">
        <v>0</v>
      </c>
      <c r="AF23" s="115">
        <f t="shared" si="2"/>
        <v>0</v>
      </c>
      <c r="AG23" s="117">
        <f t="shared" si="3"/>
        <v>0</v>
      </c>
      <c r="AH23" s="117">
        <f t="shared" si="3"/>
        <v>0</v>
      </c>
      <c r="AI23" s="117">
        <f t="shared" si="3"/>
        <v>0</v>
      </c>
      <c r="AJ23" s="117">
        <f t="shared" si="3"/>
        <v>0</v>
      </c>
      <c r="AK23" s="115">
        <v>0</v>
      </c>
      <c r="AL23" s="118"/>
      <c r="AM23" s="118"/>
      <c r="AN23" s="118"/>
      <c r="AO23" s="118"/>
      <c r="AP23" s="118"/>
      <c r="AQ23" s="118"/>
      <c r="AR23" s="118"/>
      <c r="AS23" s="118"/>
      <c r="AT23" s="118"/>
      <c r="AU23" s="118"/>
      <c r="AV23" s="119"/>
      <c r="AW23" s="120">
        <v>0</v>
      </c>
      <c r="AX23" s="120">
        <f t="shared" si="4"/>
        <v>0</v>
      </c>
      <c r="AY23" s="120">
        <v>0</v>
      </c>
      <c r="AZ23" s="120">
        <f t="shared" si="5"/>
        <v>0</v>
      </c>
      <c r="BA23" s="120">
        <v>0</v>
      </c>
      <c r="BB23" s="120">
        <f t="shared" si="6"/>
        <v>0</v>
      </c>
      <c r="BC23" s="120">
        <v>0</v>
      </c>
      <c r="BD23" s="120">
        <f t="shared" si="7"/>
        <v>0</v>
      </c>
      <c r="BE23" s="120">
        <v>0</v>
      </c>
      <c r="BF23" s="120">
        <f t="shared" si="8"/>
        <v>0</v>
      </c>
      <c r="BG23" s="120" t="str">
        <f t="shared" si="9"/>
        <v>EMIRATES GROUP0.0542904390660.1601927194281360.160192719428136</v>
      </c>
      <c r="BH23" s="121">
        <f>VLOOKUP(BG23,'[1]Microsoft-Base Data'!$AR:$AX,2,0)</f>
        <v>0.34569372585938946</v>
      </c>
      <c r="BI23" s="121">
        <f>VLOOKUP(BG23,'[1]Microsoft-Base Data'!$AR:$AX,3,0)</f>
        <v>-0.36067484605543559</v>
      </c>
      <c r="BJ23" s="121">
        <f>VLOOKUP(BG23,'[1]Microsoft-Base Data'!$AR:$AX,4,0)</f>
        <v>0</v>
      </c>
      <c r="BK23" s="121">
        <f>VLOOKUP(BG23,'[1]Microsoft-Base Data'!$AR:$AX,5,0)</f>
        <v>0</v>
      </c>
      <c r="BL23" s="121">
        <f>VLOOKUP(BG23,'[1]Microsoft-Base Data'!$AR:$AX,6,0)</f>
        <v>3.9063082618478448E-2</v>
      </c>
      <c r="BM23" s="121">
        <f>VLOOKUP(BG23,'[1]Microsoft-Base Data'!$AR:$AX,7,0)</f>
        <v>0.97591803757756768</v>
      </c>
      <c r="BN23" s="120">
        <f t="shared" si="10"/>
        <v>5.5377618034660007E-2</v>
      </c>
      <c r="BO23" s="120">
        <f t="shared" si="10"/>
        <v>-5.7777484418944404E-2</v>
      </c>
      <c r="BP23" s="120">
        <f t="shared" si="10"/>
        <v>0</v>
      </c>
      <c r="BQ23" s="120">
        <f t="shared" si="10"/>
        <v>0</v>
      </c>
      <c r="BR23" s="120">
        <f t="shared" si="10"/>
        <v>6.2576214338999998E-3</v>
      </c>
      <c r="BS23" s="120">
        <f t="shared" si="10"/>
        <v>0.15633496437852001</v>
      </c>
      <c r="BT23" s="8"/>
      <c r="BU23" s="8"/>
      <c r="BV23" s="8"/>
      <c r="BW23" s="8"/>
    </row>
    <row r="24" spans="3:75">
      <c r="C24" s="259">
        <v>21</v>
      </c>
      <c r="D24" s="65" t="s">
        <v>630</v>
      </c>
      <c r="E24" s="65" t="s">
        <v>92</v>
      </c>
      <c r="F24" s="8" t="s">
        <v>169</v>
      </c>
      <c r="G24" s="8" t="s">
        <v>615</v>
      </c>
      <c r="H24" s="8" t="s">
        <v>283</v>
      </c>
      <c r="I24" s="8"/>
      <c r="J24" s="65"/>
      <c r="K24" s="65" t="s">
        <v>613</v>
      </c>
      <c r="L24" s="8"/>
      <c r="M24" s="65" t="s">
        <v>614</v>
      </c>
      <c r="N24" s="65" t="s">
        <v>614</v>
      </c>
      <c r="O24" s="113">
        <v>0.15017443695979993</v>
      </c>
      <c r="P24" s="113">
        <v>0.14297611748785999</v>
      </c>
      <c r="Q24" s="113">
        <v>0.12391830847238999</v>
      </c>
      <c r="R24" s="114">
        <v>0.12391830847238999</v>
      </c>
      <c r="S24" s="115">
        <v>0.5409871713924399</v>
      </c>
      <c r="T24" s="114">
        <v>0.13050172536555113</v>
      </c>
      <c r="U24" s="114">
        <v>0.13387903513521332</v>
      </c>
      <c r="V24" s="114">
        <v>0.13679246385416374</v>
      </c>
      <c r="W24" s="114">
        <v>0.13981394703751171</v>
      </c>
      <c r="X24" s="115">
        <v>0.5409871713924399</v>
      </c>
      <c r="Y24" s="115">
        <f t="shared" si="0"/>
        <v>0</v>
      </c>
      <c r="Z24" s="122">
        <v>0</v>
      </c>
      <c r="AA24" s="116">
        <v>0</v>
      </c>
      <c r="AB24" s="116">
        <v>0</v>
      </c>
      <c r="AC24" s="116">
        <v>0.1647717538</v>
      </c>
      <c r="AD24" s="116" t="str">
        <f t="shared" si="1"/>
        <v>CARGILL0.540987171392440.54098717139244</v>
      </c>
      <c r="AE24" s="117">
        <v>0</v>
      </c>
      <c r="AF24" s="115">
        <f t="shared" si="2"/>
        <v>0.1647717538</v>
      </c>
      <c r="AG24" s="117">
        <f t="shared" si="3"/>
        <v>0</v>
      </c>
      <c r="AH24" s="117">
        <f t="shared" si="3"/>
        <v>0</v>
      </c>
      <c r="AI24" s="117">
        <f t="shared" si="3"/>
        <v>0</v>
      </c>
      <c r="AJ24" s="117">
        <f t="shared" si="3"/>
        <v>0</v>
      </c>
      <c r="AK24" s="115">
        <v>0.16477175380000003</v>
      </c>
      <c r="AL24" s="118"/>
      <c r="AM24" s="118"/>
      <c r="AN24" s="118"/>
      <c r="AO24" s="118"/>
      <c r="AP24" s="118"/>
      <c r="AQ24" s="118"/>
      <c r="AR24" s="118"/>
      <c r="AS24" s="118"/>
      <c r="AT24" s="118"/>
      <c r="AU24" s="118"/>
      <c r="AV24" s="119"/>
      <c r="AW24" s="120">
        <v>1.9642374000000001E-2</v>
      </c>
      <c r="AX24" s="120">
        <f t="shared" si="4"/>
        <v>-1.9642374000000001E-2</v>
      </c>
      <c r="AY24" s="120">
        <v>0.63870412409999999</v>
      </c>
      <c r="AZ24" s="120">
        <f t="shared" si="5"/>
        <v>-0.63870412409999999</v>
      </c>
      <c r="BA24" s="120">
        <v>0</v>
      </c>
      <c r="BB24" s="120">
        <f t="shared" si="6"/>
        <v>0</v>
      </c>
      <c r="BC24" s="120">
        <v>1.4319290646000002E-2</v>
      </c>
      <c r="BD24" s="120">
        <f t="shared" si="7"/>
        <v>-1.4319290646000002E-2</v>
      </c>
      <c r="BE24" s="120">
        <v>0</v>
      </c>
      <c r="BF24" s="120">
        <f t="shared" si="8"/>
        <v>0</v>
      </c>
      <c r="BG24" s="120" t="str">
        <f t="shared" si="9"/>
        <v>CARGILL0.123918308472390.540987171392440.54098717139244</v>
      </c>
      <c r="BH24" s="121">
        <f>VLOOKUP(BG24,'[1]Microsoft-Base Data'!$AR:$AX,2,0)</f>
        <v>0.645891994964232</v>
      </c>
      <c r="BI24" s="121">
        <f>VLOOKUP(BG24,'[1]Microsoft-Base Data'!$AR:$AX,3,0)</f>
        <v>0</v>
      </c>
      <c r="BJ24" s="121">
        <f>VLOOKUP(BG24,'[1]Microsoft-Base Data'!$AR:$AX,4,0)</f>
        <v>0</v>
      </c>
      <c r="BK24" s="121">
        <f>VLOOKUP(BG24,'[1]Microsoft-Base Data'!$AR:$AX,5,0)</f>
        <v>2.8585326202979357E-2</v>
      </c>
      <c r="BL24" s="121">
        <f>VLOOKUP(BG24,'[1]Microsoft-Base Data'!$AR:$AX,6,0)</f>
        <v>3.7583377056090626E-2</v>
      </c>
      <c r="BM24" s="121">
        <f>VLOOKUP(BG24,'[1]Microsoft-Base Data'!$AR:$AX,7,0)</f>
        <v>0.28793930177669791</v>
      </c>
      <c r="BN24" s="120">
        <f t="shared" si="10"/>
        <v>0.34941928338071992</v>
      </c>
      <c r="BO24" s="120">
        <f t="shared" si="10"/>
        <v>0</v>
      </c>
      <c r="BP24" s="120">
        <f t="shared" si="10"/>
        <v>0</v>
      </c>
      <c r="BQ24" s="120">
        <f t="shared" si="10"/>
        <v>1.5464294765879997E-2</v>
      </c>
      <c r="BR24" s="120">
        <f t="shared" si="10"/>
        <v>2.0332124844949992E-2</v>
      </c>
      <c r="BS24" s="120">
        <f t="shared" si="10"/>
        <v>0.15577146840088996</v>
      </c>
      <c r="BT24" s="8"/>
      <c r="BU24" s="8"/>
      <c r="BV24" s="8"/>
      <c r="BW24" s="8"/>
    </row>
    <row r="25" spans="3:75">
      <c r="C25" s="259">
        <v>22</v>
      </c>
      <c r="D25" s="8" t="s">
        <v>631</v>
      </c>
      <c r="E25" s="65" t="s">
        <v>69</v>
      </c>
      <c r="F25" s="8" t="s">
        <v>148</v>
      </c>
      <c r="G25" s="8" t="s">
        <v>615</v>
      </c>
      <c r="H25" s="8" t="s">
        <v>283</v>
      </c>
      <c r="I25" s="8"/>
      <c r="J25" s="65"/>
      <c r="K25" s="65" t="s">
        <v>613</v>
      </c>
      <c r="L25" s="8"/>
      <c r="M25" s="8" t="s">
        <v>614</v>
      </c>
      <c r="N25" s="8" t="s">
        <v>614</v>
      </c>
      <c r="O25" s="116">
        <v>0.13625889592534998</v>
      </c>
      <c r="P25" s="116">
        <v>0.18486712546057002</v>
      </c>
      <c r="Q25" s="116">
        <v>0.21521675634102</v>
      </c>
      <c r="R25" s="114">
        <v>0.21521675634102</v>
      </c>
      <c r="S25" s="115">
        <v>0.75155953406796006</v>
      </c>
      <c r="T25" s="114">
        <v>0.1812978589831476</v>
      </c>
      <c r="U25" s="114">
        <v>0.18598974354365821</v>
      </c>
      <c r="V25" s="114">
        <v>0.19003718726569466</v>
      </c>
      <c r="W25" s="114">
        <v>0.19423474427545948</v>
      </c>
      <c r="X25" s="115">
        <v>0.75155953406795994</v>
      </c>
      <c r="Y25" s="115">
        <f t="shared" si="0"/>
        <v>0</v>
      </c>
      <c r="Z25" s="115"/>
      <c r="AA25" s="116">
        <v>-2.7611599999999999E-3</v>
      </c>
      <c r="AB25" s="116">
        <v>0</v>
      </c>
      <c r="AC25" s="116">
        <v>0</v>
      </c>
      <c r="AD25" s="116" t="str">
        <f t="shared" si="1"/>
        <v>THE CHEMOURS COMPANY0.751559534067960.75155953406796</v>
      </c>
      <c r="AE25" s="117">
        <v>0</v>
      </c>
      <c r="AF25" s="115">
        <f t="shared" si="2"/>
        <v>-2.7611599999999999E-3</v>
      </c>
      <c r="AG25" s="117">
        <f t="shared" si="3"/>
        <v>0</v>
      </c>
      <c r="AH25" s="117">
        <f t="shared" si="3"/>
        <v>0</v>
      </c>
      <c r="AI25" s="117">
        <f t="shared" si="3"/>
        <v>0</v>
      </c>
      <c r="AJ25" s="117">
        <f t="shared" si="3"/>
        <v>0</v>
      </c>
      <c r="AK25" s="115">
        <v>-2.7611600000000004E-3</v>
      </c>
      <c r="AL25" s="118"/>
      <c r="AM25" s="118"/>
      <c r="AN25" s="118"/>
      <c r="AO25" s="118"/>
      <c r="AP25" s="118"/>
      <c r="AQ25" s="118"/>
      <c r="AR25" s="118"/>
      <c r="AS25" s="118"/>
      <c r="AT25" s="118"/>
      <c r="AU25" s="118"/>
      <c r="AV25" s="119"/>
      <c r="AW25" s="120">
        <v>0</v>
      </c>
      <c r="AX25" s="120">
        <f t="shared" si="4"/>
        <v>0</v>
      </c>
      <c r="AY25" s="120">
        <v>0</v>
      </c>
      <c r="AZ25" s="120">
        <f t="shared" si="5"/>
        <v>0</v>
      </c>
      <c r="BA25" s="120">
        <v>0</v>
      </c>
      <c r="BB25" s="120">
        <f t="shared" si="6"/>
        <v>0</v>
      </c>
      <c r="BC25" s="120">
        <v>0</v>
      </c>
      <c r="BD25" s="120">
        <f t="shared" si="7"/>
        <v>0</v>
      </c>
      <c r="BE25" s="120">
        <v>0</v>
      </c>
      <c r="BF25" s="120">
        <f t="shared" si="8"/>
        <v>0</v>
      </c>
      <c r="BG25" s="120" t="str">
        <f t="shared" si="9"/>
        <v>THE CHEMOURS COMPANY0.215216756341020.751559534067960.75155953406796</v>
      </c>
      <c r="BH25" s="121">
        <f>VLOOKUP(BG25,'[1]Microsoft-Base Data'!$AR:$AX,2,0)</f>
        <v>0.44379265528638856</v>
      </c>
      <c r="BI25" s="121">
        <f>VLOOKUP(BG25,'[1]Microsoft-Base Data'!$AR:$AX,3,0)</f>
        <v>9.0371706935224727E-2</v>
      </c>
      <c r="BJ25" s="121">
        <f>VLOOKUP(BG25,'[1]Microsoft-Base Data'!$AR:$AX,4,0)</f>
        <v>0</v>
      </c>
      <c r="BK25" s="121">
        <f>VLOOKUP(BG25,'[1]Microsoft-Base Data'!$AR:$AX,5,0)</f>
        <v>6.2253818731422259E-2</v>
      </c>
      <c r="BL25" s="121">
        <f>VLOOKUP(BG25,'[1]Microsoft-Base Data'!$AR:$AX,6,0)</f>
        <v>0.2031577371463138</v>
      </c>
      <c r="BM25" s="121">
        <f>VLOOKUP(BG25,'[1]Microsoft-Base Data'!$AR:$AX,7,0)</f>
        <v>0.20042408190065064</v>
      </c>
      <c r="BN25" s="120">
        <f t="shared" si="10"/>
        <v>0.33353660122982098</v>
      </c>
      <c r="BO25" s="120">
        <f t="shared" si="10"/>
        <v>6.7919717957163728E-2</v>
      </c>
      <c r="BP25" s="120">
        <f t="shared" si="10"/>
        <v>0</v>
      </c>
      <c r="BQ25" s="120">
        <f t="shared" si="10"/>
        <v>4.678745099973896E-2</v>
      </c>
      <c r="BR25" s="120">
        <f t="shared" si="10"/>
        <v>0.15268513427198471</v>
      </c>
      <c r="BS25" s="120">
        <f t="shared" si="10"/>
        <v>0.15063062960925167</v>
      </c>
      <c r="BT25" s="8"/>
      <c r="BU25" s="8"/>
      <c r="BV25" s="8"/>
      <c r="BW25" s="8"/>
    </row>
  </sheetData>
  <autoFilter ref="E1:E25" xr:uid="{00000000-0009-0000-0000-00000B000000}"/>
  <mergeCells count="1">
    <mergeCell ref="C1:BT2"/>
  </mergeCells>
  <pageMargins left="0.7" right="0.7" top="0.75" bottom="0.75" header="0.3" footer="0.3"/>
  <pageSetup orientation="portrait" r:id="rId1"/>
  <headerFooter>
    <oddFooter>&amp;C&amp;1#&amp;"Arial"&amp;7&amp;K000000Sensitivity: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BV27"/>
  <sheetViews>
    <sheetView topLeftCell="BR5" workbookViewId="0">
      <selection activeCell="BR5" sqref="BR5"/>
    </sheetView>
  </sheetViews>
  <sheetFormatPr defaultRowHeight="15"/>
  <cols>
    <col min="3" max="3" width="35.42578125" bestFit="1" customWidth="1"/>
    <col min="4" max="4" width="10.5703125" bestFit="1" customWidth="1"/>
    <col min="5" max="5" width="23.85546875" customWidth="1"/>
    <col min="6" max="68" width="0" hidden="1" customWidth="1"/>
    <col min="69" max="69" width="18.5703125" hidden="1" customWidth="1"/>
    <col min="70" max="70" width="14.5703125" customWidth="1"/>
    <col min="71" max="71" width="28.42578125" customWidth="1"/>
    <col min="72" max="72" width="12.7109375" bestFit="1" customWidth="1"/>
    <col min="73" max="73" width="10.7109375" bestFit="1" customWidth="1"/>
    <col min="74" max="74" width="10.28515625" customWidth="1"/>
  </cols>
  <sheetData>
    <row r="1" spans="2:74">
      <c r="B1" s="287" t="s">
        <v>567</v>
      </c>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c r="BC1" s="288"/>
      <c r="BD1" s="288"/>
      <c r="BE1" s="288"/>
      <c r="BF1" s="288"/>
      <c r="BG1" s="288"/>
      <c r="BH1" s="288"/>
      <c r="BI1" s="288"/>
      <c r="BJ1" s="288"/>
      <c r="BK1" s="288"/>
      <c r="BL1" s="288"/>
      <c r="BM1" s="288"/>
      <c r="BN1" s="288"/>
      <c r="BO1" s="288"/>
      <c r="BP1" s="288"/>
      <c r="BQ1" s="288"/>
      <c r="BR1" s="288"/>
      <c r="BS1" s="289"/>
    </row>
    <row r="2" spans="2:74" ht="15.75" thickBot="1">
      <c r="B2" s="290"/>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291"/>
      <c r="BP2" s="291"/>
      <c r="BQ2" s="291"/>
      <c r="BR2" s="291"/>
      <c r="BS2" s="292"/>
    </row>
    <row r="3" spans="2:74" ht="32.25" customHeight="1">
      <c r="B3" s="94" t="s">
        <v>485</v>
      </c>
      <c r="C3" s="94" t="s">
        <v>486</v>
      </c>
      <c r="D3" s="94" t="s">
        <v>0</v>
      </c>
      <c r="E3" s="94" t="s">
        <v>487</v>
      </c>
      <c r="F3" s="94" t="s">
        <v>568</v>
      </c>
      <c r="G3" s="95" t="s">
        <v>569</v>
      </c>
      <c r="H3" s="95" t="s">
        <v>570</v>
      </c>
      <c r="I3" s="96" t="s">
        <v>571</v>
      </c>
      <c r="J3" s="94" t="s">
        <v>572</v>
      </c>
      <c r="K3" s="95" t="s">
        <v>573</v>
      </c>
      <c r="L3" s="94" t="s">
        <v>574</v>
      </c>
      <c r="M3" s="95" t="s">
        <v>575</v>
      </c>
      <c r="N3" s="97" t="s">
        <v>576</v>
      </c>
      <c r="O3" s="97" t="s">
        <v>577</v>
      </c>
      <c r="P3" s="97" t="s">
        <v>578</v>
      </c>
      <c r="Q3" s="97" t="s">
        <v>579</v>
      </c>
      <c r="R3" s="98" t="s">
        <v>580</v>
      </c>
      <c r="S3" s="99" t="s">
        <v>581</v>
      </c>
      <c r="T3" s="99" t="s">
        <v>582</v>
      </c>
      <c r="U3" s="99" t="s">
        <v>583</v>
      </c>
      <c r="V3" s="99" t="s">
        <v>584</v>
      </c>
      <c r="W3" s="100" t="s">
        <v>585</v>
      </c>
      <c r="X3" s="100" t="s">
        <v>586</v>
      </c>
      <c r="Y3" s="101" t="s">
        <v>587</v>
      </c>
      <c r="Z3" s="102" t="s">
        <v>576</v>
      </c>
      <c r="AA3" s="102" t="s">
        <v>577</v>
      </c>
      <c r="AB3" s="102" t="s">
        <v>578</v>
      </c>
      <c r="AC3" s="103" t="s">
        <v>588</v>
      </c>
      <c r="AD3" s="102" t="s">
        <v>579</v>
      </c>
      <c r="AE3" s="104" t="s">
        <v>580</v>
      </c>
      <c r="AF3" s="105" t="s">
        <v>581</v>
      </c>
      <c r="AG3" s="105" t="s">
        <v>582</v>
      </c>
      <c r="AH3" s="105" t="s">
        <v>583</v>
      </c>
      <c r="AI3" s="105" t="s">
        <v>584</v>
      </c>
      <c r="AJ3" s="105" t="s">
        <v>585</v>
      </c>
      <c r="AK3" s="97" t="s">
        <v>576</v>
      </c>
      <c r="AL3" s="97" t="s">
        <v>577</v>
      </c>
      <c r="AM3" s="97" t="s">
        <v>578</v>
      </c>
      <c r="AN3" s="98" t="s">
        <v>579</v>
      </c>
      <c r="AO3" s="98" t="s">
        <v>580</v>
      </c>
      <c r="AP3" s="99" t="s">
        <v>581</v>
      </c>
      <c r="AQ3" s="99" t="s">
        <v>582</v>
      </c>
      <c r="AR3" s="99" t="s">
        <v>583</v>
      </c>
      <c r="AS3" s="99" t="s">
        <v>584</v>
      </c>
      <c r="AT3" s="99" t="s">
        <v>585</v>
      </c>
      <c r="AU3" s="106" t="s">
        <v>589</v>
      </c>
      <c r="AV3" s="107" t="s">
        <v>590</v>
      </c>
      <c r="AW3" s="107" t="s">
        <v>591</v>
      </c>
      <c r="AX3" s="108" t="s">
        <v>592</v>
      </c>
      <c r="AY3" s="109" t="s">
        <v>593</v>
      </c>
      <c r="AZ3" s="108" t="s">
        <v>594</v>
      </c>
      <c r="BA3" s="109" t="s">
        <v>595</v>
      </c>
      <c r="BB3" s="108" t="s">
        <v>596</v>
      </c>
      <c r="BC3" s="109" t="s">
        <v>597</v>
      </c>
      <c r="BD3" s="108" t="s">
        <v>598</v>
      </c>
      <c r="BE3" s="109" t="s">
        <v>599</v>
      </c>
      <c r="BF3" s="109" t="s">
        <v>588</v>
      </c>
      <c r="BG3" s="109" t="s">
        <v>600</v>
      </c>
      <c r="BH3" s="109" t="s">
        <v>601</v>
      </c>
      <c r="BI3" s="109" t="s">
        <v>602</v>
      </c>
      <c r="BJ3" s="109" t="s">
        <v>603</v>
      </c>
      <c r="BK3" s="109" t="s">
        <v>604</v>
      </c>
      <c r="BL3" s="109" t="s">
        <v>605</v>
      </c>
      <c r="BM3" s="110" t="s">
        <v>606</v>
      </c>
      <c r="BN3" s="110" t="s">
        <v>41</v>
      </c>
      <c r="BO3" s="110" t="s">
        <v>607</v>
      </c>
      <c r="BP3" s="110" t="s">
        <v>608</v>
      </c>
      <c r="BQ3" s="110" t="s">
        <v>609</v>
      </c>
      <c r="BR3" s="111" t="s">
        <v>610</v>
      </c>
      <c r="BS3" s="112" t="s">
        <v>611</v>
      </c>
      <c r="BT3" s="197" t="s">
        <v>489</v>
      </c>
      <c r="BU3" s="197" t="s">
        <v>6</v>
      </c>
      <c r="BV3" s="197" t="s">
        <v>490</v>
      </c>
    </row>
    <row r="4" spans="2:74">
      <c r="B4" s="198">
        <v>1</v>
      </c>
      <c r="C4" s="199" t="s">
        <v>616</v>
      </c>
      <c r="D4" s="293" t="s">
        <v>92</v>
      </c>
      <c r="E4" s="199" t="s">
        <v>533</v>
      </c>
      <c r="F4" s="199" t="s">
        <v>615</v>
      </c>
      <c r="G4" s="199" t="s">
        <v>283</v>
      </c>
      <c r="H4" s="199"/>
      <c r="I4" s="200"/>
      <c r="J4" s="200" t="s">
        <v>613</v>
      </c>
      <c r="K4" s="199"/>
      <c r="L4" s="199" t="s">
        <v>614</v>
      </c>
      <c r="M4" s="199" t="s">
        <v>614</v>
      </c>
      <c r="N4" s="201">
        <v>0.19017347190570999</v>
      </c>
      <c r="O4" s="201">
        <v>0.13295930910618001</v>
      </c>
      <c r="P4" s="201">
        <v>0.22827841765005602</v>
      </c>
      <c r="Q4" s="202">
        <v>0.22827841765005602</v>
      </c>
      <c r="R4" s="203">
        <v>0.77968961631200218</v>
      </c>
      <c r="S4" s="202">
        <v>0.18808364700483682</v>
      </c>
      <c r="T4" s="202">
        <v>0.19295114386561635</v>
      </c>
      <c r="U4" s="202">
        <v>0.1971500791456971</v>
      </c>
      <c r="V4" s="202">
        <v>0.20150474629585177</v>
      </c>
      <c r="W4" s="203">
        <v>0.77968961631200207</v>
      </c>
      <c r="X4" s="203">
        <f t="shared" ref="X4:X15" si="0">W4-R4</f>
        <v>0</v>
      </c>
      <c r="Y4" s="204">
        <v>0</v>
      </c>
      <c r="Z4" s="201">
        <v>5.6583699999999994E-2</v>
      </c>
      <c r="AA4" s="201">
        <v>0.14378377000000001</v>
      </c>
      <c r="AB4" s="201">
        <v>0.18178908000000002</v>
      </c>
      <c r="AC4" s="201" t="str">
        <f t="shared" ref="AC4:AC15" si="1">C4&amp;R4&amp;W4</f>
        <v>ROSS DRESS FOR LESS0.7796896163120020.779689616312002</v>
      </c>
      <c r="AD4" s="205">
        <v>0.104351</v>
      </c>
      <c r="AE4" s="203">
        <f t="shared" ref="AE4:AE15" si="2">SUM(Z4:AD4)</f>
        <v>0.48650755000000001</v>
      </c>
      <c r="AF4" s="205">
        <f t="shared" ref="AF4:AI26" si="3">AF$1*$AE4</f>
        <v>0</v>
      </c>
      <c r="AG4" s="205">
        <f t="shared" si="3"/>
        <v>0</v>
      </c>
      <c r="AH4" s="205">
        <f t="shared" si="3"/>
        <v>0</v>
      </c>
      <c r="AI4" s="205">
        <f t="shared" si="3"/>
        <v>0</v>
      </c>
      <c r="AJ4" s="203">
        <v>0.48650755000000001</v>
      </c>
      <c r="AK4" s="206"/>
      <c r="AL4" s="206"/>
      <c r="AM4" s="206"/>
      <c r="AN4" s="206"/>
      <c r="AO4" s="206"/>
      <c r="AP4" s="206"/>
      <c r="AQ4" s="206"/>
      <c r="AR4" s="206"/>
      <c r="AS4" s="206"/>
      <c r="AT4" s="206"/>
      <c r="AU4" s="207"/>
      <c r="AV4" s="208">
        <v>1.2025800000000001E-2</v>
      </c>
      <c r="AW4" s="208">
        <f t="shared" ref="AW4:AW15" si="4">AD4-AV4</f>
        <v>9.2325199999999996E-2</v>
      </c>
      <c r="AX4" s="208">
        <v>1.0823220000000001E-2</v>
      </c>
      <c r="AY4" s="208">
        <f t="shared" ref="AY4:AY15" si="5">AF4-AX4</f>
        <v>-1.0823220000000001E-2</v>
      </c>
      <c r="AZ4" s="208">
        <v>0</v>
      </c>
      <c r="BA4" s="208">
        <f t="shared" ref="BA4:BA15" si="6">AG4-AZ4</f>
        <v>0</v>
      </c>
      <c r="BB4" s="208">
        <v>0</v>
      </c>
      <c r="BC4" s="208">
        <f t="shared" ref="BC4:BC15" si="7">AH4-BB4</f>
        <v>0</v>
      </c>
      <c r="BD4" s="208">
        <v>0</v>
      </c>
      <c r="BE4" s="208">
        <f t="shared" ref="BE4:BE15" si="8">AI4-BD4</f>
        <v>0</v>
      </c>
      <c r="BF4" s="208" t="str">
        <f t="shared" ref="BF4:BF15" si="9">C4&amp;Q4&amp;R4&amp;W4</f>
        <v>ROSS DRESS FOR LESS0.2282784176500560.7796896163120020.779689616312002</v>
      </c>
      <c r="BG4" s="209">
        <f>VLOOKUP(BF4,'[1]Microsoft-Base Data'!$AR:$AX,2,0)</f>
        <v>2.4511020676530996E-2</v>
      </c>
      <c r="BH4" s="209">
        <f>VLOOKUP(BF4,'[1]Microsoft-Base Data'!$AR:$AX,3,0)</f>
        <v>7.724215807691389E-3</v>
      </c>
      <c r="BI4" s="209">
        <f>VLOOKUP(BF4,'[1]Microsoft-Base Data'!$AR:$AX,4,0)</f>
        <v>0</v>
      </c>
      <c r="BJ4" s="209">
        <f>VLOOKUP(BF4,'[1]Microsoft-Base Data'!$AR:$AX,5,0)</f>
        <v>5.7995081789938084E-2</v>
      </c>
      <c r="BK4" s="209">
        <f>VLOOKUP(BF4,'[1]Microsoft-Base Data'!$AR:$AX,6,0)</f>
        <v>0.44541616224507885</v>
      </c>
      <c r="BL4" s="209">
        <f>VLOOKUP(BF4,'[1]Microsoft-Base Data'!$AR:$AX,7,0)</f>
        <v>0.4643535194807607</v>
      </c>
      <c r="BM4" s="208">
        <f t="shared" ref="BM4:BM19" si="10">BG4*$R4</f>
        <v>1.9110988306700005E-2</v>
      </c>
      <c r="BN4" s="208">
        <f t="shared" ref="BN4:BN19" si="11">BH4*$R4</f>
        <v>6.0224908594100008E-3</v>
      </c>
      <c r="BO4" s="208">
        <f t="shared" ref="BO4:BO19" si="12">BI4*$R4</f>
        <v>0</v>
      </c>
      <c r="BP4" s="208">
        <f t="shared" ref="BP4:BP19" si="13">BJ4*$R4</f>
        <v>4.5218163068780008E-2</v>
      </c>
      <c r="BQ4" s="208">
        <f t="shared" ref="BQ4:BQ19" si="14">BK4*$R4</f>
        <v>0.34728635664003005</v>
      </c>
      <c r="BR4" s="208">
        <f t="shared" ref="BR4:BR19" si="15">BL4*$R4</f>
        <v>0.36205161743708214</v>
      </c>
      <c r="BS4" s="199"/>
      <c r="BT4" s="199"/>
      <c r="BU4" s="199"/>
      <c r="BV4" s="199"/>
    </row>
    <row r="5" spans="2:74">
      <c r="B5" s="198">
        <v>2</v>
      </c>
      <c r="C5" s="199" t="s">
        <v>618</v>
      </c>
      <c r="D5" s="294"/>
      <c r="E5" s="199" t="s">
        <v>169</v>
      </c>
      <c r="F5" s="199" t="s">
        <v>615</v>
      </c>
      <c r="G5" s="199" t="s">
        <v>283</v>
      </c>
      <c r="H5" s="199"/>
      <c r="I5" s="200">
        <v>54</v>
      </c>
      <c r="J5" s="200" t="s">
        <v>613</v>
      </c>
      <c r="K5" s="199"/>
      <c r="L5" s="199" t="s">
        <v>614</v>
      </c>
      <c r="M5" s="199" t="s">
        <v>614</v>
      </c>
      <c r="N5" s="201">
        <v>0.50225715184911002</v>
      </c>
      <c r="O5" s="201">
        <v>0.55704633351427002</v>
      </c>
      <c r="P5" s="201">
        <v>0.48651465115610004</v>
      </c>
      <c r="Q5" s="202">
        <v>0.48651465115610004</v>
      </c>
      <c r="R5" s="203">
        <v>2.0323327876755801</v>
      </c>
      <c r="S5" s="202">
        <v>0.49002037973560086</v>
      </c>
      <c r="T5" s="202">
        <v>0.50270182598605395</v>
      </c>
      <c r="U5" s="202">
        <v>0.51364144723009264</v>
      </c>
      <c r="V5" s="202">
        <v>0.52498680172806267</v>
      </c>
      <c r="W5" s="203">
        <v>2.03135045467981</v>
      </c>
      <c r="X5" s="203">
        <f t="shared" si="0"/>
        <v>-9.8233299577010769E-4</v>
      </c>
      <c r="Y5" s="204">
        <v>-4.8335243210517742E-4</v>
      </c>
      <c r="Z5" s="201">
        <v>0</v>
      </c>
      <c r="AA5" s="201">
        <v>0.18483595</v>
      </c>
      <c r="AB5" s="201">
        <v>7.8084420000000002E-2</v>
      </c>
      <c r="AC5" s="201" t="str">
        <f t="shared" si="1"/>
        <v>KONTOOR BRANDS2.032332787675582.03135045467981</v>
      </c>
      <c r="AD5" s="205">
        <v>0.14354122</v>
      </c>
      <c r="AE5" s="203">
        <f t="shared" si="2"/>
        <v>0.40646159000000004</v>
      </c>
      <c r="AF5" s="205">
        <f t="shared" si="3"/>
        <v>0</v>
      </c>
      <c r="AG5" s="205">
        <f t="shared" si="3"/>
        <v>0</v>
      </c>
      <c r="AH5" s="205">
        <f t="shared" si="3"/>
        <v>0</v>
      </c>
      <c r="AI5" s="205">
        <f t="shared" si="3"/>
        <v>0</v>
      </c>
      <c r="AJ5" s="203">
        <v>0.4062651258019162</v>
      </c>
      <c r="AK5" s="206"/>
      <c r="AL5" s="206"/>
      <c r="AM5" s="206"/>
      <c r="AN5" s="206"/>
      <c r="AO5" s="206"/>
      <c r="AP5" s="206"/>
      <c r="AQ5" s="206"/>
      <c r="AR5" s="206"/>
      <c r="AS5" s="206"/>
      <c r="AT5" s="206"/>
      <c r="AU5" s="207"/>
      <c r="AV5" s="208">
        <v>1.7463554999999999E-2</v>
      </c>
      <c r="AW5" s="208">
        <f t="shared" si="4"/>
        <v>0.12607766500000001</v>
      </c>
      <c r="AX5" s="208">
        <v>0</v>
      </c>
      <c r="AY5" s="208">
        <f t="shared" si="5"/>
        <v>0</v>
      </c>
      <c r="AZ5" s="208">
        <v>1.4145479549999999E-2</v>
      </c>
      <c r="BA5" s="208">
        <f t="shared" si="6"/>
        <v>-1.4145479549999999E-2</v>
      </c>
      <c r="BB5" s="208">
        <v>0</v>
      </c>
      <c r="BC5" s="208">
        <f t="shared" si="7"/>
        <v>0</v>
      </c>
      <c r="BD5" s="208">
        <v>0</v>
      </c>
      <c r="BE5" s="208">
        <f t="shared" si="8"/>
        <v>0</v>
      </c>
      <c r="BF5" s="208" t="str">
        <f t="shared" si="9"/>
        <v>KONTOOR BRANDS0.48651465115612.032332787675582.03135045467981</v>
      </c>
      <c r="BG5" s="209">
        <f>VLOOKUP(BF5,'[1]Microsoft-Base Data'!$AR:$AX,2,0)</f>
        <v>0.20319462558729234</v>
      </c>
      <c r="BH5" s="209">
        <f>VLOOKUP(BF5,'[1]Microsoft-Base Data'!$AR:$AX,3,0)</f>
        <v>0.41402775330866165</v>
      </c>
      <c r="BI5" s="209">
        <f>VLOOKUP(BF5,'[1]Microsoft-Base Data'!$AR:$AX,4,0)</f>
        <v>0</v>
      </c>
      <c r="BJ5" s="209">
        <f>VLOOKUP(BF5,'[1]Microsoft-Base Data'!$AR:$AX,5,0)</f>
        <v>2.5932256827108275E-2</v>
      </c>
      <c r="BK5" s="209">
        <f>VLOOKUP(BF5,'[1]Microsoft-Base Data'!$AR:$AX,6,0)</f>
        <v>0.20480612758772188</v>
      </c>
      <c r="BL5" s="209">
        <f>VLOOKUP(BF5,'[1]Microsoft-Base Data'!$AR:$AX,7,0)</f>
        <v>0.1520392366892159</v>
      </c>
      <c r="BM5" s="208">
        <f t="shared" si="10"/>
        <v>0.4129590998605176</v>
      </c>
      <c r="BN5" s="208">
        <f t="shared" si="11"/>
        <v>0.84144217805684973</v>
      </c>
      <c r="BO5" s="208">
        <f t="shared" si="12"/>
        <v>0</v>
      </c>
      <c r="BP5" s="208">
        <f t="shared" si="13"/>
        <v>5.2702975808156055E-2</v>
      </c>
      <c r="BQ5" s="208">
        <f t="shared" si="14"/>
        <v>0.41623420821339535</v>
      </c>
      <c r="BR5" s="208">
        <f t="shared" si="15"/>
        <v>0.30899432573666147</v>
      </c>
      <c r="BS5" s="199"/>
      <c r="BT5" s="199"/>
      <c r="BU5" s="199"/>
      <c r="BV5" s="199"/>
    </row>
    <row r="6" spans="2:74">
      <c r="B6" s="198">
        <v>3</v>
      </c>
      <c r="C6" s="199" t="s">
        <v>617</v>
      </c>
      <c r="D6" s="294"/>
      <c r="E6" s="199" t="s">
        <v>101</v>
      </c>
      <c r="F6" s="199" t="s">
        <v>615</v>
      </c>
      <c r="G6" s="199" t="s">
        <v>283</v>
      </c>
      <c r="H6" s="199"/>
      <c r="I6" s="200">
        <v>92</v>
      </c>
      <c r="J6" s="200" t="s">
        <v>613</v>
      </c>
      <c r="K6" s="199"/>
      <c r="L6" s="199" t="s">
        <v>614</v>
      </c>
      <c r="M6" s="199" t="s">
        <v>614</v>
      </c>
      <c r="N6" s="201">
        <v>0.27182764993225988</v>
      </c>
      <c r="O6" s="201">
        <v>0.40652472224376002</v>
      </c>
      <c r="P6" s="201">
        <v>0.40183683768014006</v>
      </c>
      <c r="Q6" s="202">
        <v>0.44479643102941407</v>
      </c>
      <c r="R6" s="203">
        <v>1.524985640885574</v>
      </c>
      <c r="S6" s="202">
        <v>0.44938612187760002</v>
      </c>
      <c r="T6" s="202">
        <v>0.46101597685090795</v>
      </c>
      <c r="U6" s="202">
        <v>0.4710484452317556</v>
      </c>
      <c r="V6" s="202">
        <v>0.48145300200125218</v>
      </c>
      <c r="W6" s="203">
        <v>1.8629035459615157</v>
      </c>
      <c r="X6" s="203">
        <f t="shared" si="0"/>
        <v>0.33791790507594177</v>
      </c>
      <c r="Y6" s="204">
        <v>0.22158759795253524</v>
      </c>
      <c r="Z6" s="201">
        <v>0.46239961820000003</v>
      </c>
      <c r="AA6" s="201">
        <v>-1.0629186754</v>
      </c>
      <c r="AB6" s="201">
        <v>0.27925679999999997</v>
      </c>
      <c r="AC6" s="201" t="str">
        <f t="shared" si="1"/>
        <v>HOSPITAL CORPORATION OF AMERICA1.524985640885571.86290354596152</v>
      </c>
      <c r="AD6" s="205">
        <v>0</v>
      </c>
      <c r="AE6" s="203">
        <f t="shared" si="2"/>
        <v>-0.3212622571999999</v>
      </c>
      <c r="AF6" s="205">
        <f t="shared" si="3"/>
        <v>0</v>
      </c>
      <c r="AG6" s="205">
        <f t="shared" si="3"/>
        <v>0</v>
      </c>
      <c r="AH6" s="205">
        <f t="shared" si="3"/>
        <v>0</v>
      </c>
      <c r="AI6" s="205">
        <f t="shared" si="3"/>
        <v>0</v>
      </c>
      <c r="AJ6" s="203">
        <v>-0.39244998908575734</v>
      </c>
      <c r="AK6" s="206"/>
      <c r="AL6" s="206"/>
      <c r="AM6" s="206"/>
      <c r="AN6" s="206"/>
      <c r="AO6" s="206"/>
      <c r="AP6" s="206"/>
      <c r="AQ6" s="206"/>
      <c r="AR6" s="206"/>
      <c r="AS6" s="206"/>
      <c r="AT6" s="206"/>
      <c r="AU6" s="207"/>
      <c r="AV6" s="208">
        <v>0</v>
      </c>
      <c r="AW6" s="208">
        <f t="shared" si="4"/>
        <v>0</v>
      </c>
      <c r="AX6" s="208">
        <v>0</v>
      </c>
      <c r="AY6" s="208">
        <f t="shared" si="5"/>
        <v>0</v>
      </c>
      <c r="AZ6" s="208">
        <v>0</v>
      </c>
      <c r="BA6" s="208">
        <f t="shared" si="6"/>
        <v>0</v>
      </c>
      <c r="BB6" s="208">
        <v>0.90310932989999981</v>
      </c>
      <c r="BC6" s="208">
        <f t="shared" si="7"/>
        <v>-0.90310932989999981</v>
      </c>
      <c r="BD6" s="208">
        <v>0</v>
      </c>
      <c r="BE6" s="208">
        <f t="shared" si="8"/>
        <v>0</v>
      </c>
      <c r="BF6" s="208" t="str">
        <f t="shared" si="9"/>
        <v>HOSPITAL CORPORATION OF AMERICA0.4447964310294141.524985640885571.86290354596152</v>
      </c>
      <c r="BG6" s="209">
        <f>VLOOKUP(BF6,'[1]Microsoft-Base Data'!$AR:$AX,2,0)</f>
        <v>0.45842761493155904</v>
      </c>
      <c r="BH6" s="209">
        <f>VLOOKUP(BF6,'[1]Microsoft-Base Data'!$AR:$AX,3,0)</f>
        <v>6.0631827443670225E-2</v>
      </c>
      <c r="BI6" s="209">
        <f>VLOOKUP(BF6,'[1]Microsoft-Base Data'!$AR:$AX,4,0)</f>
        <v>0</v>
      </c>
      <c r="BJ6" s="209">
        <f>VLOOKUP(BF6,'[1]Microsoft-Base Data'!$AR:$AX,5,0)</f>
        <v>0.30069191594969247</v>
      </c>
      <c r="BK6" s="209">
        <f>VLOOKUP(BF6,'[1]Microsoft-Base Data'!$AR:$AX,6,0)</f>
        <v>1.1121316128746045E-4</v>
      </c>
      <c r="BL6" s="209">
        <f>VLOOKUP(BF6,'[1]Microsoft-Base Data'!$AR:$AX,7,0)</f>
        <v>0.18013742851379086</v>
      </c>
      <c r="BM6" s="208">
        <f t="shared" si="10"/>
        <v>0.69909553015604864</v>
      </c>
      <c r="BN6" s="208">
        <f t="shared" si="11"/>
        <v>9.2462666232248969E-2</v>
      </c>
      <c r="BO6" s="208">
        <f t="shared" si="12"/>
        <v>0</v>
      </c>
      <c r="BP6" s="208">
        <f t="shared" si="13"/>
        <v>0.45855085415365293</v>
      </c>
      <c r="BQ6" s="208">
        <f t="shared" si="14"/>
        <v>1.6959847404086857E-4</v>
      </c>
      <c r="BR6" s="208">
        <f t="shared" si="15"/>
        <v>0.27470699186958264</v>
      </c>
      <c r="BS6" s="199"/>
      <c r="BT6" s="199"/>
      <c r="BU6" s="199"/>
      <c r="BV6" s="199"/>
    </row>
    <row r="7" spans="2:74">
      <c r="B7" s="198">
        <v>4</v>
      </c>
      <c r="C7" s="199" t="s">
        <v>623</v>
      </c>
      <c r="D7" s="294"/>
      <c r="E7" s="199" t="s">
        <v>231</v>
      </c>
      <c r="F7" s="199" t="s">
        <v>615</v>
      </c>
      <c r="G7" s="199" t="s">
        <v>283</v>
      </c>
      <c r="H7" s="199"/>
      <c r="I7" s="200"/>
      <c r="J7" s="200" t="s">
        <v>613</v>
      </c>
      <c r="K7" s="199"/>
      <c r="L7" s="199" t="s">
        <v>614</v>
      </c>
      <c r="M7" s="199" t="s">
        <v>614</v>
      </c>
      <c r="N7" s="201">
        <v>6.3181616550720007E-2</v>
      </c>
      <c r="O7" s="201">
        <v>7.3357527054450006E-2</v>
      </c>
      <c r="P7" s="201">
        <v>6.5822861039399994E-2</v>
      </c>
      <c r="Q7" s="202">
        <v>6.5822861039399994E-2</v>
      </c>
      <c r="R7" s="203">
        <v>0.26818486568396999</v>
      </c>
      <c r="S7" s="202">
        <v>6.4693932757415029E-2</v>
      </c>
      <c r="T7" s="202">
        <v>6.6368174615348066E-2</v>
      </c>
      <c r="U7" s="202">
        <v>6.7812455609406505E-2</v>
      </c>
      <c r="V7" s="202">
        <v>6.9310302701800386E-2</v>
      </c>
      <c r="W7" s="203">
        <v>0.26818486568396999</v>
      </c>
      <c r="X7" s="203">
        <f t="shared" si="0"/>
        <v>0</v>
      </c>
      <c r="Y7" s="204">
        <v>0</v>
      </c>
      <c r="Z7" s="201">
        <v>0</v>
      </c>
      <c r="AA7" s="201">
        <v>0</v>
      </c>
      <c r="AB7" s="201">
        <v>0</v>
      </c>
      <c r="AC7" s="201" t="str">
        <f t="shared" si="1"/>
        <v>MAKRO, INC0.268184865683970.26818486568397</v>
      </c>
      <c r="AD7" s="205">
        <v>0</v>
      </c>
      <c r="AE7" s="203">
        <f t="shared" si="2"/>
        <v>0</v>
      </c>
      <c r="AF7" s="205">
        <f t="shared" si="3"/>
        <v>0</v>
      </c>
      <c r="AG7" s="205">
        <f t="shared" si="3"/>
        <v>0</v>
      </c>
      <c r="AH7" s="205">
        <f t="shared" si="3"/>
        <v>0</v>
      </c>
      <c r="AI7" s="205">
        <f t="shared" si="3"/>
        <v>0</v>
      </c>
      <c r="AJ7" s="203">
        <v>0</v>
      </c>
      <c r="AK7" s="206"/>
      <c r="AL7" s="206"/>
      <c r="AM7" s="206"/>
      <c r="AN7" s="206"/>
      <c r="AO7" s="206"/>
      <c r="AP7" s="206"/>
      <c r="AQ7" s="206"/>
      <c r="AR7" s="206"/>
      <c r="AS7" s="206"/>
      <c r="AT7" s="206"/>
      <c r="AU7" s="207"/>
      <c r="AV7" s="208">
        <v>0</v>
      </c>
      <c r="AW7" s="208">
        <f t="shared" si="4"/>
        <v>0</v>
      </c>
      <c r="AX7" s="208">
        <v>0</v>
      </c>
      <c r="AY7" s="208">
        <f t="shared" si="5"/>
        <v>0</v>
      </c>
      <c r="AZ7" s="208">
        <v>0</v>
      </c>
      <c r="BA7" s="208">
        <f t="shared" si="6"/>
        <v>0</v>
      </c>
      <c r="BB7" s="208">
        <v>0</v>
      </c>
      <c r="BC7" s="208">
        <f t="shared" si="7"/>
        <v>0</v>
      </c>
      <c r="BD7" s="208">
        <v>0</v>
      </c>
      <c r="BE7" s="208">
        <f t="shared" si="8"/>
        <v>0</v>
      </c>
      <c r="BF7" s="208" t="str">
        <f t="shared" si="9"/>
        <v>MAKRO, INC0.06582286103940.268184865683970.26818486568397</v>
      </c>
      <c r="BG7" s="209">
        <f>VLOOKUP(BF7,'[1]Microsoft-Base Data'!$AR:$AX,2,0)</f>
        <v>0</v>
      </c>
      <c r="BH7" s="209">
        <f>VLOOKUP(BF7,'[1]Microsoft-Base Data'!$AR:$AX,3,0)</f>
        <v>-8.3432065757830761E-4</v>
      </c>
      <c r="BI7" s="209">
        <f>VLOOKUP(BF7,'[1]Microsoft-Base Data'!$AR:$AX,4,0)</f>
        <v>0</v>
      </c>
      <c r="BJ7" s="209">
        <f>VLOOKUP(BF7,'[1]Microsoft-Base Data'!$AR:$AX,5,0)</f>
        <v>0</v>
      </c>
      <c r="BK7" s="209">
        <f>VLOOKUP(BF7,'[1]Microsoft-Base Data'!$AR:$AX,6,0)</f>
        <v>7.5600581306001252E-2</v>
      </c>
      <c r="BL7" s="209">
        <f>VLOOKUP(BF7,'[1]Microsoft-Base Data'!$AR:$AX,7,0)</f>
        <v>0.92523373935157704</v>
      </c>
      <c r="BM7" s="208">
        <f t="shared" si="10"/>
        <v>0</v>
      </c>
      <c r="BN7" s="208">
        <f t="shared" si="11"/>
        <v>-2.2375217348999995E-4</v>
      </c>
      <c r="BO7" s="208">
        <f t="shared" si="12"/>
        <v>0</v>
      </c>
      <c r="BP7" s="208">
        <f t="shared" si="13"/>
        <v>0</v>
      </c>
      <c r="BQ7" s="208">
        <f t="shared" si="14"/>
        <v>2.027493174318E-2</v>
      </c>
      <c r="BR7" s="208">
        <f t="shared" si="15"/>
        <v>0.24813368611427999</v>
      </c>
      <c r="BS7" s="199"/>
      <c r="BT7" s="199"/>
      <c r="BU7" s="199"/>
      <c r="BV7" s="199"/>
    </row>
    <row r="8" spans="2:74">
      <c r="B8" s="198">
        <v>5</v>
      </c>
      <c r="C8" s="199" t="s">
        <v>628</v>
      </c>
      <c r="D8" s="294"/>
      <c r="E8" s="199" t="s">
        <v>169</v>
      </c>
      <c r="F8" s="199" t="s">
        <v>568</v>
      </c>
      <c r="G8" s="199" t="s">
        <v>226</v>
      </c>
      <c r="H8" s="199" t="s">
        <v>612</v>
      </c>
      <c r="I8" s="200">
        <v>91</v>
      </c>
      <c r="J8" s="200" t="s">
        <v>613</v>
      </c>
      <c r="K8" s="199"/>
      <c r="L8" s="199" t="s">
        <v>614</v>
      </c>
      <c r="M8" s="199" t="s">
        <v>614</v>
      </c>
      <c r="N8" s="201">
        <v>0.26177233914379</v>
      </c>
      <c r="O8" s="201">
        <v>0.18007701614249</v>
      </c>
      <c r="P8" s="201">
        <v>0.16727314967939</v>
      </c>
      <c r="Q8" s="202">
        <v>0.16727314967939</v>
      </c>
      <c r="R8" s="203">
        <v>0.77639565464506</v>
      </c>
      <c r="S8" s="202">
        <v>0.187289048346023</v>
      </c>
      <c r="T8" s="202">
        <v>0.19213598144945868</v>
      </c>
      <c r="U8" s="202">
        <v>0.19631717745026062</v>
      </c>
      <c r="V8" s="202">
        <v>0.20065344739931781</v>
      </c>
      <c r="W8" s="203">
        <v>0.77639565464506011</v>
      </c>
      <c r="X8" s="203">
        <f t="shared" si="0"/>
        <v>0</v>
      </c>
      <c r="Y8" s="204">
        <v>0</v>
      </c>
      <c r="Z8" s="201">
        <v>9.5111279999999992E-2</v>
      </c>
      <c r="AA8" s="201">
        <v>0</v>
      </c>
      <c r="AB8" s="201">
        <v>0.35872545</v>
      </c>
      <c r="AC8" s="201" t="str">
        <f t="shared" si="1"/>
        <v>LEVIS0.776395654645060.77639565464506</v>
      </c>
      <c r="AD8" s="205">
        <v>0</v>
      </c>
      <c r="AE8" s="203">
        <f t="shared" si="2"/>
        <v>0.45383673000000002</v>
      </c>
      <c r="AF8" s="205">
        <f t="shared" si="3"/>
        <v>0</v>
      </c>
      <c r="AG8" s="205">
        <f t="shared" si="3"/>
        <v>0</v>
      </c>
      <c r="AH8" s="205">
        <f t="shared" si="3"/>
        <v>0</v>
      </c>
      <c r="AI8" s="205">
        <f t="shared" si="3"/>
        <v>0</v>
      </c>
      <c r="AJ8" s="203">
        <v>0.45383673000000002</v>
      </c>
      <c r="AK8" s="206"/>
      <c r="AL8" s="206"/>
      <c r="AM8" s="206"/>
      <c r="AN8" s="206"/>
      <c r="AO8" s="206"/>
      <c r="AP8" s="206"/>
      <c r="AQ8" s="206"/>
      <c r="AR8" s="206"/>
      <c r="AS8" s="206"/>
      <c r="AT8" s="206"/>
      <c r="AU8" s="207"/>
      <c r="AV8" s="208">
        <v>0</v>
      </c>
      <c r="AW8" s="208">
        <f t="shared" si="4"/>
        <v>0</v>
      </c>
      <c r="AX8" s="208">
        <v>0</v>
      </c>
      <c r="AY8" s="208">
        <f t="shared" si="5"/>
        <v>0</v>
      </c>
      <c r="AZ8" s="208">
        <v>0</v>
      </c>
      <c r="BA8" s="208">
        <f t="shared" si="6"/>
        <v>0</v>
      </c>
      <c r="BB8" s="208">
        <v>0</v>
      </c>
      <c r="BC8" s="208">
        <f t="shared" si="7"/>
        <v>0</v>
      </c>
      <c r="BD8" s="208">
        <v>0</v>
      </c>
      <c r="BE8" s="208">
        <f t="shared" si="8"/>
        <v>0</v>
      </c>
      <c r="BF8" s="208" t="str">
        <f t="shared" si="9"/>
        <v>LEVIS0.167273149679390.776395654645060.77639565464506</v>
      </c>
      <c r="BG8" s="209">
        <f>VLOOKUP(BF8,'[1]Microsoft-Base Data'!$AR:$AX,2,0)</f>
        <v>0.41544771193509444</v>
      </c>
      <c r="BH8" s="209">
        <f>VLOOKUP(BF8,'[1]Microsoft-Base Data'!$AR:$AX,3,0)</f>
        <v>0.17412919930335702</v>
      </c>
      <c r="BI8" s="209">
        <f>VLOOKUP(BF8,'[1]Microsoft-Base Data'!$AR:$AX,4,0)</f>
        <v>1.7818141453180041E-2</v>
      </c>
      <c r="BJ8" s="209">
        <f>VLOOKUP(BF8,'[1]Microsoft-Base Data'!$AR:$AX,5,0)</f>
        <v>0</v>
      </c>
      <c r="BK8" s="209">
        <f>VLOOKUP(BF8,'[1]Microsoft-Base Data'!$AR:$AX,6,0)</f>
        <v>0.17791847483593964</v>
      </c>
      <c r="BL8" s="209">
        <f>VLOOKUP(BF8,'[1]Microsoft-Base Data'!$AR:$AX,7,0)</f>
        <v>0.21468647247242875</v>
      </c>
      <c r="BM8" s="208">
        <f t="shared" si="10"/>
        <v>0.32255179827863995</v>
      </c>
      <c r="BN8" s="208">
        <f t="shared" si="11"/>
        <v>0.13519315368595</v>
      </c>
      <c r="BO8" s="208">
        <f t="shared" si="12"/>
        <v>1.3833927598099999E-2</v>
      </c>
      <c r="BP8" s="208">
        <f t="shared" si="13"/>
        <v>0</v>
      </c>
      <c r="BQ8" s="208">
        <f t="shared" si="14"/>
        <v>0.13813513074369999</v>
      </c>
      <c r="BR8" s="208">
        <f t="shared" si="15"/>
        <v>0.16668164433866997</v>
      </c>
      <c r="BS8" s="199"/>
      <c r="BT8" s="199"/>
      <c r="BU8" s="199"/>
      <c r="BV8" s="199"/>
    </row>
    <row r="9" spans="2:74">
      <c r="B9" s="198">
        <v>6</v>
      </c>
      <c r="C9" s="200" t="s">
        <v>630</v>
      </c>
      <c r="D9" s="294"/>
      <c r="E9" s="199" t="s">
        <v>169</v>
      </c>
      <c r="F9" s="199" t="s">
        <v>615</v>
      </c>
      <c r="G9" s="199" t="s">
        <v>283</v>
      </c>
      <c r="H9" s="199"/>
      <c r="I9" s="200"/>
      <c r="J9" s="200" t="s">
        <v>613</v>
      </c>
      <c r="K9" s="199"/>
      <c r="L9" s="200" t="s">
        <v>614</v>
      </c>
      <c r="M9" s="200" t="s">
        <v>614</v>
      </c>
      <c r="N9" s="210">
        <v>0.15017443695979993</v>
      </c>
      <c r="O9" s="210">
        <v>0.14297611748785999</v>
      </c>
      <c r="P9" s="210">
        <v>0.12391830847238999</v>
      </c>
      <c r="Q9" s="202">
        <v>0.12391830847238999</v>
      </c>
      <c r="R9" s="203">
        <v>0.5409871713924399</v>
      </c>
      <c r="S9" s="202">
        <v>0.13050172536555113</v>
      </c>
      <c r="T9" s="202">
        <v>0.13387903513521332</v>
      </c>
      <c r="U9" s="202">
        <v>0.13679246385416374</v>
      </c>
      <c r="V9" s="202">
        <v>0.13981394703751171</v>
      </c>
      <c r="W9" s="203">
        <v>0.5409871713924399</v>
      </c>
      <c r="X9" s="203">
        <f t="shared" si="0"/>
        <v>0</v>
      </c>
      <c r="Y9" s="204">
        <v>0</v>
      </c>
      <c r="Z9" s="201">
        <v>0</v>
      </c>
      <c r="AA9" s="201">
        <v>0</v>
      </c>
      <c r="AB9" s="201">
        <v>0.1647717538</v>
      </c>
      <c r="AC9" s="201" t="str">
        <f t="shared" si="1"/>
        <v>CARGILL0.540987171392440.54098717139244</v>
      </c>
      <c r="AD9" s="205">
        <v>0</v>
      </c>
      <c r="AE9" s="203">
        <f t="shared" si="2"/>
        <v>0.1647717538</v>
      </c>
      <c r="AF9" s="205">
        <f t="shared" si="3"/>
        <v>0</v>
      </c>
      <c r="AG9" s="205">
        <f t="shared" si="3"/>
        <v>0</v>
      </c>
      <c r="AH9" s="205">
        <f t="shared" si="3"/>
        <v>0</v>
      </c>
      <c r="AI9" s="205">
        <f t="shared" si="3"/>
        <v>0</v>
      </c>
      <c r="AJ9" s="203">
        <v>0.16477175380000003</v>
      </c>
      <c r="AK9" s="206"/>
      <c r="AL9" s="206"/>
      <c r="AM9" s="206"/>
      <c r="AN9" s="206"/>
      <c r="AO9" s="206"/>
      <c r="AP9" s="206"/>
      <c r="AQ9" s="206"/>
      <c r="AR9" s="206"/>
      <c r="AS9" s="206"/>
      <c r="AT9" s="206"/>
      <c r="AU9" s="207"/>
      <c r="AV9" s="208">
        <v>1.9642374000000001E-2</v>
      </c>
      <c r="AW9" s="208">
        <f t="shared" si="4"/>
        <v>-1.9642374000000001E-2</v>
      </c>
      <c r="AX9" s="208">
        <v>0.63870412409999999</v>
      </c>
      <c r="AY9" s="208">
        <f t="shared" si="5"/>
        <v>-0.63870412409999999</v>
      </c>
      <c r="AZ9" s="208">
        <v>0</v>
      </c>
      <c r="BA9" s="208">
        <f t="shared" si="6"/>
        <v>0</v>
      </c>
      <c r="BB9" s="208">
        <v>1.4319290646000002E-2</v>
      </c>
      <c r="BC9" s="208">
        <f t="shared" si="7"/>
        <v>-1.4319290646000002E-2</v>
      </c>
      <c r="BD9" s="208">
        <v>0</v>
      </c>
      <c r="BE9" s="208">
        <f t="shared" si="8"/>
        <v>0</v>
      </c>
      <c r="BF9" s="208" t="str">
        <f t="shared" si="9"/>
        <v>CARGILL0.123918308472390.540987171392440.54098717139244</v>
      </c>
      <c r="BG9" s="209">
        <f>VLOOKUP(BF9,'[1]Microsoft-Base Data'!$AR:$AX,2,0)</f>
        <v>0.645891994964232</v>
      </c>
      <c r="BH9" s="209">
        <f>VLOOKUP(BF9,'[1]Microsoft-Base Data'!$AR:$AX,3,0)</f>
        <v>0</v>
      </c>
      <c r="BI9" s="209">
        <f>VLOOKUP(BF9,'[1]Microsoft-Base Data'!$AR:$AX,4,0)</f>
        <v>0</v>
      </c>
      <c r="BJ9" s="209">
        <f>VLOOKUP(BF9,'[1]Microsoft-Base Data'!$AR:$AX,5,0)</f>
        <v>2.8585326202979357E-2</v>
      </c>
      <c r="BK9" s="209">
        <f>VLOOKUP(BF9,'[1]Microsoft-Base Data'!$AR:$AX,6,0)</f>
        <v>3.7583377056090626E-2</v>
      </c>
      <c r="BL9" s="209">
        <f>VLOOKUP(BF9,'[1]Microsoft-Base Data'!$AR:$AX,7,0)</f>
        <v>0.28793930177669791</v>
      </c>
      <c r="BM9" s="208">
        <f t="shared" si="10"/>
        <v>0.34941928338071992</v>
      </c>
      <c r="BN9" s="208">
        <f t="shared" si="11"/>
        <v>0</v>
      </c>
      <c r="BO9" s="208">
        <f t="shared" si="12"/>
        <v>0</v>
      </c>
      <c r="BP9" s="208">
        <f t="shared" si="13"/>
        <v>1.5464294765879997E-2</v>
      </c>
      <c r="BQ9" s="208">
        <f t="shared" si="14"/>
        <v>2.0332124844949992E-2</v>
      </c>
      <c r="BR9" s="208">
        <f t="shared" si="15"/>
        <v>0.15577146840088996</v>
      </c>
      <c r="BS9" s="199"/>
      <c r="BT9" s="199"/>
      <c r="BU9" s="199"/>
      <c r="BV9" s="199"/>
    </row>
    <row r="10" spans="2:74">
      <c r="B10" s="211">
        <v>7</v>
      </c>
      <c r="C10" s="212" t="s">
        <v>421</v>
      </c>
      <c r="D10" s="295" t="s">
        <v>69</v>
      </c>
      <c r="E10" s="213" t="s">
        <v>148</v>
      </c>
      <c r="F10" s="213" t="s">
        <v>568</v>
      </c>
      <c r="G10" s="213" t="s">
        <v>121</v>
      </c>
      <c r="H10" s="213" t="s">
        <v>612</v>
      </c>
      <c r="I10" s="212">
        <v>68</v>
      </c>
      <c r="J10" s="212" t="s">
        <v>613</v>
      </c>
      <c r="K10" s="213"/>
      <c r="L10" s="212" t="s">
        <v>614</v>
      </c>
      <c r="M10" s="212" t="s">
        <v>614</v>
      </c>
      <c r="N10" s="214">
        <v>0.84770844344962004</v>
      </c>
      <c r="O10" s="214">
        <v>0.88286494559706985</v>
      </c>
      <c r="P10" s="214">
        <v>0.83454226977323187</v>
      </c>
      <c r="Q10" s="215">
        <v>0.83454226977323187</v>
      </c>
      <c r="R10" s="216">
        <v>3.3996579285931539</v>
      </c>
      <c r="S10" s="215">
        <v>0.85</v>
      </c>
      <c r="T10" s="215">
        <v>0.93899662615488999</v>
      </c>
      <c r="U10" s="215">
        <v>0.95943074218264779</v>
      </c>
      <c r="V10" s="215">
        <v>0.98062272726292599</v>
      </c>
      <c r="W10" s="216">
        <v>3.7290500956004635</v>
      </c>
      <c r="X10" s="216">
        <f t="shared" si="0"/>
        <v>0.32939216700730967</v>
      </c>
      <c r="Y10" s="216"/>
      <c r="Z10" s="217">
        <v>0</v>
      </c>
      <c r="AA10" s="217">
        <v>1.6461819999999999E-2</v>
      </c>
      <c r="AB10" s="217">
        <v>0.58844467</v>
      </c>
      <c r="AC10" s="217" t="str">
        <f t="shared" si="1"/>
        <v>CORNING3.399657928593153.72905009560046</v>
      </c>
      <c r="AD10" s="218">
        <v>0</v>
      </c>
      <c r="AE10" s="216">
        <f t="shared" si="2"/>
        <v>0.60490648999999996</v>
      </c>
      <c r="AF10" s="218">
        <f t="shared" si="3"/>
        <v>0</v>
      </c>
      <c r="AG10" s="218">
        <f t="shared" si="3"/>
        <v>0</v>
      </c>
      <c r="AH10" s="218">
        <f t="shared" si="3"/>
        <v>0</v>
      </c>
      <c r="AI10" s="218">
        <f t="shared" si="3"/>
        <v>0</v>
      </c>
      <c r="AJ10" s="216">
        <v>0.67513628243416779</v>
      </c>
      <c r="AK10" s="219"/>
      <c r="AL10" s="219"/>
      <c r="AM10" s="219"/>
      <c r="AN10" s="219"/>
      <c r="AO10" s="219"/>
      <c r="AP10" s="219"/>
      <c r="AQ10" s="219"/>
      <c r="AR10" s="219"/>
      <c r="AS10" s="219"/>
      <c r="AT10" s="219"/>
      <c r="AU10" s="220"/>
      <c r="AV10" s="221">
        <v>0</v>
      </c>
      <c r="AW10" s="221">
        <f t="shared" si="4"/>
        <v>0</v>
      </c>
      <c r="AX10" s="221">
        <v>0</v>
      </c>
      <c r="AY10" s="221">
        <f t="shared" si="5"/>
        <v>0</v>
      </c>
      <c r="AZ10" s="221">
        <v>0.3535110783</v>
      </c>
      <c r="BA10" s="221">
        <f t="shared" si="6"/>
        <v>-0.3535110783</v>
      </c>
      <c r="BB10" s="221">
        <v>0.11081619396000002</v>
      </c>
      <c r="BC10" s="221">
        <f t="shared" si="7"/>
        <v>-0.11081619396000002</v>
      </c>
      <c r="BD10" s="221">
        <v>0</v>
      </c>
      <c r="BE10" s="221">
        <f t="shared" si="8"/>
        <v>0</v>
      </c>
      <c r="BF10" s="221" t="str">
        <f t="shared" si="9"/>
        <v>CORNING0.8345422697732323.399657928593153.72905009560046</v>
      </c>
      <c r="BG10" s="222">
        <f>VLOOKUP(BF10,'[1]Microsoft-Base Data'!$AR:$AX,2,0)</f>
        <v>0.66886392238313552</v>
      </c>
      <c r="BH10" s="222">
        <f>VLOOKUP(BF10,'[1]Microsoft-Base Data'!$AR:$AX,3,0)</f>
        <v>3.2580263927437154E-3</v>
      </c>
      <c r="BI10" s="222">
        <f>VLOOKUP(BF10,'[1]Microsoft-Base Data'!$AR:$AX,4,0)</f>
        <v>0</v>
      </c>
      <c r="BJ10" s="222">
        <f>VLOOKUP(BF10,'[1]Microsoft-Base Data'!$AR:$AX,5,0)</f>
        <v>0</v>
      </c>
      <c r="BK10" s="222">
        <f>VLOOKUP(BF10,'[1]Microsoft-Base Data'!$AR:$AX,6,0)</f>
        <v>0.14000000000000001</v>
      </c>
      <c r="BL10" s="222">
        <f>VLOOKUP(BF10,'[1]Microsoft-Base Data'!$AR:$AX,7,0)</f>
        <v>0.18787805122412071</v>
      </c>
      <c r="BM10" s="221">
        <f t="shared" si="10"/>
        <v>2.2739085368797425</v>
      </c>
      <c r="BN10" s="221">
        <f t="shared" si="11"/>
        <v>1.1076175257656924E-2</v>
      </c>
      <c r="BO10" s="221">
        <f t="shared" si="12"/>
        <v>0</v>
      </c>
      <c r="BP10" s="221">
        <f t="shared" si="13"/>
        <v>0</v>
      </c>
      <c r="BQ10" s="221">
        <f t="shared" si="14"/>
        <v>0.47595211000304161</v>
      </c>
      <c r="BR10" s="221">
        <f t="shared" si="15"/>
        <v>0.63872110645271263</v>
      </c>
      <c r="BS10" s="213"/>
      <c r="BT10" s="213"/>
      <c r="BU10" s="213"/>
      <c r="BV10" s="213"/>
    </row>
    <row r="11" spans="2:74">
      <c r="B11" s="211">
        <v>8</v>
      </c>
      <c r="C11" s="213" t="s">
        <v>382</v>
      </c>
      <c r="D11" s="296"/>
      <c r="E11" s="213" t="s">
        <v>74</v>
      </c>
      <c r="F11" s="213" t="s">
        <v>568</v>
      </c>
      <c r="G11" s="213" t="s">
        <v>68</v>
      </c>
      <c r="H11" s="213" t="s">
        <v>612</v>
      </c>
      <c r="I11" s="212">
        <v>3</v>
      </c>
      <c r="J11" s="212" t="s">
        <v>613</v>
      </c>
      <c r="K11" s="213"/>
      <c r="L11" s="213" t="s">
        <v>614</v>
      </c>
      <c r="M11" s="213" t="s">
        <v>614</v>
      </c>
      <c r="N11" s="217">
        <v>2.0871661045257057</v>
      </c>
      <c r="O11" s="217">
        <v>2.241879021596334</v>
      </c>
      <c r="P11" s="217">
        <v>2.4705238950226081</v>
      </c>
      <c r="Q11" s="215">
        <v>2.5426517622379379</v>
      </c>
      <c r="R11" s="216">
        <v>9.3422207833825865</v>
      </c>
      <c r="S11" s="215">
        <v>2.5846429413956749</v>
      </c>
      <c r="T11" s="215">
        <v>2.6515320176328867</v>
      </c>
      <c r="U11" s="215">
        <v>2.7092337296416873</v>
      </c>
      <c r="V11" s="215">
        <v>2.7690755069094659</v>
      </c>
      <c r="W11" s="216">
        <v>10.714484195579715</v>
      </c>
      <c r="X11" s="216">
        <f t="shared" si="0"/>
        <v>1.3722634121971282</v>
      </c>
      <c r="Y11" s="223">
        <v>0.14688835171162218</v>
      </c>
      <c r="Z11" s="217">
        <v>2.1787336270000002</v>
      </c>
      <c r="AA11" s="217">
        <v>0.30485667299999997</v>
      </c>
      <c r="AB11" s="217">
        <v>1.5737709737000001</v>
      </c>
      <c r="AC11" s="217" t="str">
        <f t="shared" si="1"/>
        <v>CITIBANK9.3422207833825910.7144841955797</v>
      </c>
      <c r="AD11" s="218">
        <v>2.6176125200000002</v>
      </c>
      <c r="AE11" s="216">
        <f t="shared" si="2"/>
        <v>6.6749737937000013</v>
      </c>
      <c r="AF11" s="218">
        <f t="shared" si="3"/>
        <v>0</v>
      </c>
      <c r="AG11" s="218">
        <f t="shared" si="3"/>
        <v>0</v>
      </c>
      <c r="AH11" s="218">
        <f t="shared" si="3"/>
        <v>0</v>
      </c>
      <c r="AI11" s="218">
        <f t="shared" si="3"/>
        <v>0</v>
      </c>
      <c r="AJ11" s="216">
        <v>7.6554496919748685</v>
      </c>
      <c r="AK11" s="219"/>
      <c r="AL11" s="219"/>
      <c r="AM11" s="219"/>
      <c r="AN11" s="219"/>
      <c r="AO11" s="219"/>
      <c r="AP11" s="219"/>
      <c r="AQ11" s="219"/>
      <c r="AR11" s="219"/>
      <c r="AS11" s="219"/>
      <c r="AT11" s="219"/>
      <c r="AU11" s="220"/>
      <c r="AV11" s="221">
        <v>1.3861601640000001</v>
      </c>
      <c r="AW11" s="221">
        <f t="shared" si="4"/>
        <v>1.2314523560000001</v>
      </c>
      <c r="AX11" s="221">
        <v>1.5016917807000001</v>
      </c>
      <c r="AY11" s="221">
        <f t="shared" si="5"/>
        <v>-1.5016917807000001</v>
      </c>
      <c r="AZ11" s="221">
        <v>1.3840874514000001</v>
      </c>
      <c r="BA11" s="221">
        <f t="shared" si="6"/>
        <v>-1.3840874514000001</v>
      </c>
      <c r="BB11" s="221">
        <v>0.24950057805</v>
      </c>
      <c r="BC11" s="221">
        <f t="shared" si="7"/>
        <v>-0.24950057805</v>
      </c>
      <c r="BD11" s="221">
        <v>6.5314518804000007E-2</v>
      </c>
      <c r="BE11" s="221">
        <f t="shared" si="8"/>
        <v>-6.5314518804000007E-2</v>
      </c>
      <c r="BF11" s="221" t="str">
        <f t="shared" si="9"/>
        <v>CITIBANK2.542651762237949.3422207833825910.7144841955797</v>
      </c>
      <c r="BG11" s="222">
        <f>VLOOKUP(BF11,'[1]Microsoft-Base Data'!$AR:$AX,2,0)</f>
        <v>0.55519710717425685</v>
      </c>
      <c r="BH11" s="222">
        <f>VLOOKUP(BF11,'[1]Microsoft-Base Data'!$AR:$AX,3,0)</f>
        <v>0.10828862959852339</v>
      </c>
      <c r="BI11" s="222">
        <f>VLOOKUP(BF11,'[1]Microsoft-Base Data'!$AR:$AX,4,0)</f>
        <v>0</v>
      </c>
      <c r="BJ11" s="222">
        <f>VLOOKUP(BF11,'[1]Microsoft-Base Data'!$AR:$AX,5,0)</f>
        <v>0.23</v>
      </c>
      <c r="BK11" s="222">
        <f>VLOOKUP(BF11,'[1]Microsoft-Base Data'!$AR:$AX,6,0)</f>
        <v>4.5878653846254433E-2</v>
      </c>
      <c r="BL11" s="222">
        <f>VLOOKUP(BF11,'[1]Microsoft-Base Data'!$AR:$AX,7,0)</f>
        <v>6.063560938096535E-2</v>
      </c>
      <c r="BM11" s="221">
        <f t="shared" si="10"/>
        <v>5.1867739535172319</v>
      </c>
      <c r="BN11" s="221">
        <f t="shared" si="11"/>
        <v>1.0116562860393439</v>
      </c>
      <c r="BO11" s="221">
        <f t="shared" si="12"/>
        <v>0</v>
      </c>
      <c r="BP11" s="221">
        <f t="shared" si="13"/>
        <v>2.148710780177995</v>
      </c>
      <c r="BQ11" s="221">
        <f t="shared" si="14"/>
        <v>0.42860851347609363</v>
      </c>
      <c r="BR11" s="221">
        <f t="shared" si="15"/>
        <v>0.56647125017192257</v>
      </c>
      <c r="BS11" s="213"/>
      <c r="BT11" s="213"/>
      <c r="BU11" s="213"/>
      <c r="BV11" s="213"/>
    </row>
    <row r="12" spans="2:74">
      <c r="B12" s="211">
        <v>9</v>
      </c>
      <c r="C12" s="213" t="s">
        <v>436</v>
      </c>
      <c r="D12" s="296"/>
      <c r="E12" s="213" t="s">
        <v>504</v>
      </c>
      <c r="F12" s="213" t="s">
        <v>568</v>
      </c>
      <c r="G12" s="213" t="s">
        <v>121</v>
      </c>
      <c r="H12" s="213" t="s">
        <v>612</v>
      </c>
      <c r="I12" s="212">
        <v>36</v>
      </c>
      <c r="J12" s="212" t="s">
        <v>613</v>
      </c>
      <c r="K12" s="213"/>
      <c r="L12" s="213" t="s">
        <v>614</v>
      </c>
      <c r="M12" s="213" t="s">
        <v>614</v>
      </c>
      <c r="N12" s="217">
        <v>0.93327846198579989</v>
      </c>
      <c r="O12" s="217">
        <v>0.96880735871876034</v>
      </c>
      <c r="P12" s="217">
        <v>0.78793014735766764</v>
      </c>
      <c r="Q12" s="215">
        <v>0.89795594309901294</v>
      </c>
      <c r="R12" s="216">
        <v>3.5879719111612411</v>
      </c>
      <c r="S12" s="215">
        <v>0.9</v>
      </c>
      <c r="T12" s="215">
        <v>1.0103805243008803</v>
      </c>
      <c r="U12" s="215">
        <v>1.0323680717431918</v>
      </c>
      <c r="V12" s="215">
        <v>1.0551711025528636</v>
      </c>
      <c r="W12" s="216">
        <v>3.9979196985969359</v>
      </c>
      <c r="X12" s="216">
        <f t="shared" si="0"/>
        <v>0.40994778743569471</v>
      </c>
      <c r="Y12" s="216"/>
      <c r="Z12" s="217">
        <v>0.54433314970000002</v>
      </c>
      <c r="AA12" s="217">
        <v>0.58644183149999995</v>
      </c>
      <c r="AB12" s="217">
        <v>0.75524959729999996</v>
      </c>
      <c r="AC12" s="217" t="str">
        <f t="shared" si="1"/>
        <v>NATIONAL GRID3.587971911161243.99791969859694</v>
      </c>
      <c r="AD12" s="218">
        <v>0.57061590999999989</v>
      </c>
      <c r="AE12" s="216">
        <f t="shared" si="2"/>
        <v>2.4566404884999997</v>
      </c>
      <c r="AF12" s="218">
        <f t="shared" si="3"/>
        <v>0</v>
      </c>
      <c r="AG12" s="218">
        <f t="shared" si="3"/>
        <v>0</v>
      </c>
      <c r="AH12" s="218">
        <f t="shared" si="3"/>
        <v>0</v>
      </c>
      <c r="AI12" s="218">
        <f t="shared" si="3"/>
        <v>0</v>
      </c>
      <c r="AJ12" s="216">
        <v>2.7954512957006616</v>
      </c>
      <c r="AK12" s="219"/>
      <c r="AL12" s="219"/>
      <c r="AM12" s="219"/>
      <c r="AN12" s="219"/>
      <c r="AO12" s="219"/>
      <c r="AP12" s="219"/>
      <c r="AQ12" s="219"/>
      <c r="AR12" s="219"/>
      <c r="AS12" s="219"/>
      <c r="AT12" s="219"/>
      <c r="AU12" s="220"/>
      <c r="AV12" s="221">
        <v>0.55722772799999998</v>
      </c>
      <c r="AW12" s="221">
        <f t="shared" si="4"/>
        <v>1.3388181999999915E-2</v>
      </c>
      <c r="AX12" s="221">
        <v>2.3387049E-2</v>
      </c>
      <c r="AY12" s="221">
        <f t="shared" si="5"/>
        <v>-2.3387049E-2</v>
      </c>
      <c r="AZ12" s="221">
        <v>0.16333559280000001</v>
      </c>
      <c r="BA12" s="221">
        <f t="shared" si="6"/>
        <v>-0.16333559280000001</v>
      </c>
      <c r="BB12" s="221">
        <v>3.9295989027000003E-2</v>
      </c>
      <c r="BC12" s="221">
        <f t="shared" si="7"/>
        <v>-3.9295989027000003E-2</v>
      </c>
      <c r="BD12" s="221">
        <v>0.31297119093540005</v>
      </c>
      <c r="BE12" s="221">
        <f t="shared" si="8"/>
        <v>-0.31297119093540005</v>
      </c>
      <c r="BF12" s="221" t="str">
        <f t="shared" si="9"/>
        <v>NATIONAL GRID0.8979559430990133.587971911161243.99791969859694</v>
      </c>
      <c r="BG12" s="222">
        <f>VLOOKUP(BF12,'[1]Microsoft-Base Data'!$AR:$AX,2,0)</f>
        <v>0.42855266407563453</v>
      </c>
      <c r="BH12" s="222">
        <f>VLOOKUP(BF12,'[1]Microsoft-Base Data'!$AR:$AX,3,0)</f>
        <v>0.19424490492825744</v>
      </c>
      <c r="BI12" s="222">
        <f>VLOOKUP(BF12,'[1]Microsoft-Base Data'!$AR:$AX,4,0)</f>
        <v>0</v>
      </c>
      <c r="BJ12" s="222">
        <f>VLOOKUP(BF12,'[1]Microsoft-Base Data'!$AR:$AX,5,0)</f>
        <v>7.2558540568571583E-2</v>
      </c>
      <c r="BK12" s="222">
        <f>VLOOKUP(BF12,'[1]Microsoft-Base Data'!$AR:$AX,6,0)</f>
        <v>0.15253313391717771</v>
      </c>
      <c r="BL12" s="222">
        <f>VLOOKUP(BF12,'[1]Microsoft-Base Data'!$AR:$AX,7,0)</f>
        <v>0.15211075651035888</v>
      </c>
      <c r="BM12" s="221">
        <f t="shared" si="10"/>
        <v>1.5376349211566958</v>
      </c>
      <c r="BN12" s="221">
        <f t="shared" si="11"/>
        <v>0.69694526276877344</v>
      </c>
      <c r="BO12" s="221">
        <f t="shared" si="12"/>
        <v>0</v>
      </c>
      <c r="BP12" s="221">
        <f t="shared" si="13"/>
        <v>0.26033800547488822</v>
      </c>
      <c r="BQ12" s="221">
        <f t="shared" si="14"/>
        <v>0.54728460001622969</v>
      </c>
      <c r="BR12" s="221">
        <f t="shared" si="15"/>
        <v>0.54576912174465453</v>
      </c>
      <c r="BS12" s="213"/>
      <c r="BT12" s="213"/>
      <c r="BU12" s="213"/>
      <c r="BV12" s="213"/>
    </row>
    <row r="13" spans="2:74">
      <c r="B13" s="211">
        <v>10</v>
      </c>
      <c r="C13" s="213" t="s">
        <v>507</v>
      </c>
      <c r="D13" s="296"/>
      <c r="E13" s="213" t="s">
        <v>113</v>
      </c>
      <c r="F13" s="213" t="s">
        <v>568</v>
      </c>
      <c r="G13" s="213" t="s">
        <v>86</v>
      </c>
      <c r="H13" s="213" t="s">
        <v>612</v>
      </c>
      <c r="I13" s="212">
        <v>20</v>
      </c>
      <c r="J13" s="212" t="s">
        <v>613</v>
      </c>
      <c r="K13" s="213"/>
      <c r="L13" s="213" t="s">
        <v>614</v>
      </c>
      <c r="M13" s="213" t="s">
        <v>614</v>
      </c>
      <c r="N13" s="217">
        <v>1.8882868439537865</v>
      </c>
      <c r="O13" s="217">
        <v>1.8654927723805115</v>
      </c>
      <c r="P13" s="217">
        <v>1.8400985574759567</v>
      </c>
      <c r="Q13" s="215">
        <v>1.8951451124885756</v>
      </c>
      <c r="R13" s="216">
        <v>7.4890232862988313</v>
      </c>
      <c r="S13" s="215">
        <v>1.8627827773497516</v>
      </c>
      <c r="T13" s="215">
        <v>1.910990526749841</v>
      </c>
      <c r="U13" s="215">
        <v>1.9525768339461256</v>
      </c>
      <c r="V13" s="215">
        <v>1.9957055115189837</v>
      </c>
      <c r="W13" s="216">
        <v>7.7220556495647026</v>
      </c>
      <c r="X13" s="216">
        <f t="shared" si="0"/>
        <v>0.23303236326587129</v>
      </c>
      <c r="Y13" s="223">
        <v>3.1116522723624529E-2</v>
      </c>
      <c r="Z13" s="217">
        <v>0</v>
      </c>
      <c r="AA13" s="217">
        <v>0</v>
      </c>
      <c r="AB13" s="217">
        <v>0</v>
      </c>
      <c r="AC13" s="217" t="str">
        <f t="shared" si="1"/>
        <v>HP7.489023286298837.7220556495647</v>
      </c>
      <c r="AD13" s="218">
        <v>2</v>
      </c>
      <c r="AE13" s="216">
        <f t="shared" si="2"/>
        <v>2</v>
      </c>
      <c r="AF13" s="218">
        <f t="shared" si="3"/>
        <v>0</v>
      </c>
      <c r="AG13" s="218">
        <f t="shared" si="3"/>
        <v>0</v>
      </c>
      <c r="AH13" s="218">
        <f t="shared" si="3"/>
        <v>0</v>
      </c>
      <c r="AI13" s="218">
        <f t="shared" si="3"/>
        <v>0</v>
      </c>
      <c r="AJ13" s="216">
        <v>0.55508616481624851</v>
      </c>
      <c r="AK13" s="219"/>
      <c r="AL13" s="219"/>
      <c r="AM13" s="219"/>
      <c r="AN13" s="219"/>
      <c r="AO13" s="219"/>
      <c r="AP13" s="219"/>
      <c r="AQ13" s="219"/>
      <c r="AR13" s="219"/>
      <c r="AS13" s="219"/>
      <c r="AT13" s="219"/>
      <c r="AU13" s="220"/>
      <c r="AV13" s="221">
        <v>0</v>
      </c>
      <c r="AW13" s="221">
        <f t="shared" si="4"/>
        <v>2</v>
      </c>
      <c r="AX13" s="221">
        <v>0</v>
      </c>
      <c r="AY13" s="221">
        <f t="shared" si="5"/>
        <v>0</v>
      </c>
      <c r="AZ13" s="221">
        <v>0</v>
      </c>
      <c r="BA13" s="221">
        <f t="shared" si="6"/>
        <v>0</v>
      </c>
      <c r="BB13" s="221">
        <v>0</v>
      </c>
      <c r="BC13" s="221">
        <f t="shared" si="7"/>
        <v>0</v>
      </c>
      <c r="BD13" s="221">
        <v>0</v>
      </c>
      <c r="BE13" s="221">
        <f t="shared" si="8"/>
        <v>0</v>
      </c>
      <c r="BF13" s="221" t="str">
        <f t="shared" si="9"/>
        <v>HP1.895145112488587.489023286298837.7220556495647</v>
      </c>
      <c r="BG13" s="222">
        <f>VLOOKUP(BF13,'[1]Microsoft-Base Data'!$AR:$AX,2,0)</f>
        <v>0.62425059920277781</v>
      </c>
      <c r="BH13" s="222">
        <f>VLOOKUP(BF13,'[1]Microsoft-Base Data'!$AR:$AX,3,0)</f>
        <v>7.9481065075729398E-2</v>
      </c>
      <c r="BI13" s="222">
        <f>VLOOKUP(BF13,'[1]Microsoft-Base Data'!$AR:$AX,4,0)</f>
        <v>3.4354119475602882E-3</v>
      </c>
      <c r="BJ13" s="222">
        <f>VLOOKUP(BF13,'[1]Microsoft-Base Data'!$AR:$AX,5,0)</f>
        <v>0.15626301790926542</v>
      </c>
      <c r="BK13" s="222">
        <f>VLOOKUP(BF13,'[1]Microsoft-Base Data'!$AR:$AX,6,0)</f>
        <v>7.0422643631483969E-2</v>
      </c>
      <c r="BL13" s="222">
        <f>VLOOKUP(BF13,'[1]Microsoft-Base Data'!$AR:$AX,7,0)</f>
        <v>6.6147262233183179E-2</v>
      </c>
      <c r="BM13" s="221">
        <f t="shared" si="10"/>
        <v>4.6750272739156014</v>
      </c>
      <c r="BN13" s="221">
        <f t="shared" si="11"/>
        <v>0.59523554717197025</v>
      </c>
      <c r="BO13" s="221">
        <f t="shared" si="12"/>
        <v>2.5727880073308219E-2</v>
      </c>
      <c r="BP13" s="221">
        <f t="shared" si="13"/>
        <v>1.1702573799098199</v>
      </c>
      <c r="BQ13" s="221">
        <f t="shared" si="14"/>
        <v>0.52739681803890759</v>
      </c>
      <c r="BR13" s="221">
        <f t="shared" si="15"/>
        <v>0.49537838718922406</v>
      </c>
      <c r="BS13" s="213"/>
      <c r="BT13" s="213"/>
      <c r="BU13" s="213"/>
      <c r="BV13" s="213"/>
    </row>
    <row r="14" spans="2:74">
      <c r="B14" s="211">
        <v>11</v>
      </c>
      <c r="C14" s="213" t="s">
        <v>534</v>
      </c>
      <c r="D14" s="296"/>
      <c r="E14" s="213" t="s">
        <v>504</v>
      </c>
      <c r="F14" s="213" t="s">
        <v>615</v>
      </c>
      <c r="G14" s="213" t="s">
        <v>283</v>
      </c>
      <c r="H14" s="213"/>
      <c r="I14" s="212"/>
      <c r="J14" s="212" t="s">
        <v>613</v>
      </c>
      <c r="K14" s="213"/>
      <c r="L14" s="213" t="s">
        <v>614</v>
      </c>
      <c r="M14" s="213" t="s">
        <v>614</v>
      </c>
      <c r="N14" s="217">
        <v>0.22623432383584996</v>
      </c>
      <c r="O14" s="217">
        <v>0.24717488999990997</v>
      </c>
      <c r="P14" s="217">
        <v>0.21714821191757</v>
      </c>
      <c r="Q14" s="215">
        <v>0.21714821191757</v>
      </c>
      <c r="R14" s="216">
        <v>0.90770563767090007</v>
      </c>
      <c r="S14" s="215">
        <v>0.21896480749292987</v>
      </c>
      <c r="T14" s="215">
        <v>0.22463149106731642</v>
      </c>
      <c r="U14" s="215">
        <v>0.22951984297839198</v>
      </c>
      <c r="V14" s="215">
        <v>0.23458949613226177</v>
      </c>
      <c r="W14" s="216">
        <v>0.90770563767090007</v>
      </c>
      <c r="X14" s="216">
        <f t="shared" si="0"/>
        <v>0</v>
      </c>
      <c r="Y14" s="216"/>
      <c r="Z14" s="217">
        <v>0</v>
      </c>
      <c r="AA14" s="217">
        <v>0</v>
      </c>
      <c r="AB14" s="217">
        <v>0</v>
      </c>
      <c r="AC14" s="217" t="str">
        <f t="shared" si="1"/>
        <v>ALYESKA0.90770563767090.9077056376709</v>
      </c>
      <c r="AD14" s="218">
        <v>0.83333332999999998</v>
      </c>
      <c r="AE14" s="216">
        <f t="shared" si="2"/>
        <v>0.83333332999999998</v>
      </c>
      <c r="AF14" s="218">
        <f t="shared" si="3"/>
        <v>0</v>
      </c>
      <c r="AG14" s="218">
        <f t="shared" si="3"/>
        <v>0</v>
      </c>
      <c r="AH14" s="218">
        <f t="shared" si="3"/>
        <v>0</v>
      </c>
      <c r="AI14" s="218">
        <f t="shared" si="3"/>
        <v>0</v>
      </c>
      <c r="AJ14" s="216">
        <v>0.83333332999999998</v>
      </c>
      <c r="AK14" s="219"/>
      <c r="AL14" s="219"/>
      <c r="AM14" s="219"/>
      <c r="AN14" s="219"/>
      <c r="AO14" s="219"/>
      <c r="AP14" s="219"/>
      <c r="AQ14" s="219"/>
      <c r="AR14" s="219"/>
      <c r="AS14" s="219"/>
      <c r="AT14" s="219"/>
      <c r="AU14" s="220"/>
      <c r="AV14" s="221">
        <v>0</v>
      </c>
      <c r="AW14" s="221">
        <f t="shared" si="4"/>
        <v>0.83333332999999998</v>
      </c>
      <c r="AX14" s="221">
        <v>0</v>
      </c>
      <c r="AY14" s="221">
        <f t="shared" si="5"/>
        <v>0</v>
      </c>
      <c r="AZ14" s="221">
        <v>0</v>
      </c>
      <c r="BA14" s="221">
        <f t="shared" si="6"/>
        <v>0</v>
      </c>
      <c r="BB14" s="221">
        <v>0</v>
      </c>
      <c r="BC14" s="221">
        <f t="shared" si="7"/>
        <v>0</v>
      </c>
      <c r="BD14" s="221">
        <v>0</v>
      </c>
      <c r="BE14" s="221">
        <f t="shared" si="8"/>
        <v>0</v>
      </c>
      <c r="BF14" s="221" t="str">
        <f t="shared" si="9"/>
        <v>ALYESKA0.217148211917570.90770563767090.9077056376709</v>
      </c>
      <c r="BG14" s="222">
        <f>VLOOKUP(BF14,'[1]Microsoft-Base Data'!$AR:$AX,2,0)</f>
        <v>0.4338556904993488</v>
      </c>
      <c r="BH14" s="222">
        <f>VLOOKUP(BF14,'[1]Microsoft-Base Data'!$AR:$AX,3,0)</f>
        <v>0</v>
      </c>
      <c r="BI14" s="222">
        <f>VLOOKUP(BF14,'[1]Microsoft-Base Data'!$AR:$AX,4,0)</f>
        <v>0</v>
      </c>
      <c r="BJ14" s="222">
        <f>VLOOKUP(BF14,'[1]Microsoft-Base Data'!$AR:$AX,5,0)</f>
        <v>0</v>
      </c>
      <c r="BK14" s="222">
        <f>VLOOKUP(BF14,'[1]Microsoft-Base Data'!$AR:$AX,6,0)</f>
        <v>8.1519185539285999E-2</v>
      </c>
      <c r="BL14" s="222">
        <f>VLOOKUP(BF14,'[1]Microsoft-Base Data'!$AR:$AX,7,0)</f>
        <v>0.4846251239613652</v>
      </c>
      <c r="BM14" s="221">
        <f t="shared" si="10"/>
        <v>0.39381325620186008</v>
      </c>
      <c r="BN14" s="221">
        <f t="shared" si="11"/>
        <v>0</v>
      </c>
      <c r="BO14" s="221">
        <f t="shared" si="12"/>
        <v>0</v>
      </c>
      <c r="BP14" s="221">
        <f t="shared" si="13"/>
        <v>0</v>
      </c>
      <c r="BQ14" s="221">
        <f t="shared" si="14"/>
        <v>7.3995424292350009E-2</v>
      </c>
      <c r="BR14" s="221">
        <f t="shared" si="15"/>
        <v>0.43989695717668997</v>
      </c>
      <c r="BS14" s="213"/>
      <c r="BT14" s="213"/>
      <c r="BU14" s="213"/>
      <c r="BV14" s="213"/>
    </row>
    <row r="15" spans="2:74">
      <c r="B15" s="211">
        <v>12</v>
      </c>
      <c r="C15" s="213" t="s">
        <v>513</v>
      </c>
      <c r="D15" s="296"/>
      <c r="E15" s="213" t="s">
        <v>148</v>
      </c>
      <c r="F15" s="213" t="s">
        <v>615</v>
      </c>
      <c r="G15" s="213" t="s">
        <v>283</v>
      </c>
      <c r="H15" s="213"/>
      <c r="I15" s="212"/>
      <c r="J15" s="212" t="s">
        <v>613</v>
      </c>
      <c r="K15" s="213"/>
      <c r="L15" s="213" t="s">
        <v>614</v>
      </c>
      <c r="M15" s="213" t="s">
        <v>614</v>
      </c>
      <c r="N15" s="217">
        <v>0.17004538919209997</v>
      </c>
      <c r="O15" s="217">
        <v>0.16585294499421999</v>
      </c>
      <c r="P15" s="217">
        <v>8.2862580204179997E-2</v>
      </c>
      <c r="Q15" s="215">
        <v>8.2862580204179997E-2</v>
      </c>
      <c r="R15" s="216">
        <v>0.50162349459468003</v>
      </c>
      <c r="S15" s="215">
        <v>0.12100606999609487</v>
      </c>
      <c r="T15" s="215">
        <v>0.12413763765346868</v>
      </c>
      <c r="U15" s="215">
        <v>0.12683907748889178</v>
      </c>
      <c r="V15" s="215">
        <v>0.12964070945622469</v>
      </c>
      <c r="W15" s="216">
        <v>0.50162349459468003</v>
      </c>
      <c r="X15" s="216">
        <f t="shared" si="0"/>
        <v>0</v>
      </c>
      <c r="Y15" s="216"/>
      <c r="Z15" s="217">
        <v>0</v>
      </c>
      <c r="AA15" s="217">
        <v>0</v>
      </c>
      <c r="AB15" s="217">
        <v>0</v>
      </c>
      <c r="AC15" s="217" t="str">
        <f t="shared" si="1"/>
        <v>CARRIER0.501623494594680.50162349459468</v>
      </c>
      <c r="AD15" s="218">
        <v>0.1242297</v>
      </c>
      <c r="AE15" s="216">
        <f t="shared" si="2"/>
        <v>0.1242297</v>
      </c>
      <c r="AF15" s="218">
        <f t="shared" si="3"/>
        <v>0</v>
      </c>
      <c r="AG15" s="218">
        <f t="shared" si="3"/>
        <v>0</v>
      </c>
      <c r="AH15" s="218">
        <f t="shared" si="3"/>
        <v>0</v>
      </c>
      <c r="AI15" s="218">
        <f t="shared" si="3"/>
        <v>0</v>
      </c>
      <c r="AJ15" s="216">
        <v>0.1242297</v>
      </c>
      <c r="AK15" s="219"/>
      <c r="AL15" s="219"/>
      <c r="AM15" s="219"/>
      <c r="AN15" s="219"/>
      <c r="AO15" s="219"/>
      <c r="AP15" s="219"/>
      <c r="AQ15" s="219"/>
      <c r="AR15" s="219"/>
      <c r="AS15" s="219"/>
      <c r="AT15" s="219"/>
      <c r="AU15" s="220"/>
      <c r="AV15" s="221">
        <v>0</v>
      </c>
      <c r="AW15" s="221">
        <f t="shared" si="4"/>
        <v>0.1242297</v>
      </c>
      <c r="AX15" s="221">
        <v>0</v>
      </c>
      <c r="AY15" s="221">
        <f t="shared" si="5"/>
        <v>0</v>
      </c>
      <c r="AZ15" s="221">
        <v>0</v>
      </c>
      <c r="BA15" s="221">
        <f t="shared" si="6"/>
        <v>0</v>
      </c>
      <c r="BB15" s="221">
        <v>0</v>
      </c>
      <c r="BC15" s="221">
        <f t="shared" si="7"/>
        <v>0</v>
      </c>
      <c r="BD15" s="221">
        <v>0</v>
      </c>
      <c r="BE15" s="221">
        <f t="shared" si="8"/>
        <v>0</v>
      </c>
      <c r="BF15" s="221" t="str">
        <f t="shared" si="9"/>
        <v>CARRIER0.082862580204180.501623494594680.50162349459468</v>
      </c>
      <c r="BG15" s="222">
        <f>VLOOKUP(BF15,'[1]Microsoft-Base Data'!$AR:$AX,2,0)</f>
        <v>0</v>
      </c>
      <c r="BH15" s="222">
        <f>VLOOKUP(BF15,'[1]Microsoft-Base Data'!$AR:$AX,3,0)</f>
        <v>5.444313041527396E-2</v>
      </c>
      <c r="BI15" s="222">
        <f>VLOOKUP(BF15,'[1]Microsoft-Base Data'!$AR:$AX,4,0)</f>
        <v>0</v>
      </c>
      <c r="BJ15" s="222">
        <f>VLOOKUP(BF15,'[1]Microsoft-Base Data'!$AR:$AX,5,0)</f>
        <v>0</v>
      </c>
      <c r="BK15" s="222">
        <f>VLOOKUP(BF15,'[1]Microsoft-Base Data'!$AR:$AX,6,0)</f>
        <v>0.22946469849026058</v>
      </c>
      <c r="BL15" s="222">
        <f>VLOOKUP(BF15,'[1]Microsoft-Base Data'!$AR:$AX,7,0)</f>
        <v>0.71609217109446532</v>
      </c>
      <c r="BM15" s="221">
        <f t="shared" si="10"/>
        <v>0</v>
      </c>
      <c r="BN15" s="221">
        <f t="shared" si="11"/>
        <v>2.7309953335583639E-2</v>
      </c>
      <c r="BO15" s="221">
        <f t="shared" si="12"/>
        <v>0</v>
      </c>
      <c r="BP15" s="221">
        <f t="shared" si="13"/>
        <v>0</v>
      </c>
      <c r="BQ15" s="221">
        <f t="shared" si="14"/>
        <v>0.11510488394279911</v>
      </c>
      <c r="BR15" s="221">
        <f t="shared" si="15"/>
        <v>0.3592086573162972</v>
      </c>
      <c r="BS15" s="213"/>
      <c r="BT15" s="213"/>
      <c r="BU15" s="213"/>
      <c r="BV15" s="213"/>
    </row>
    <row r="16" spans="2:74">
      <c r="B16" s="211">
        <v>13</v>
      </c>
      <c r="C16" s="213" t="s">
        <v>622</v>
      </c>
      <c r="D16" s="296"/>
      <c r="E16" s="213" t="s">
        <v>70</v>
      </c>
      <c r="F16" s="213" t="s">
        <v>568</v>
      </c>
      <c r="G16" s="213" t="s">
        <v>121</v>
      </c>
      <c r="H16" s="213" t="s">
        <v>612</v>
      </c>
      <c r="I16" s="212">
        <v>108</v>
      </c>
      <c r="J16" s="212" t="s">
        <v>613</v>
      </c>
      <c r="K16" s="213"/>
      <c r="L16" s="213" t="s">
        <v>614</v>
      </c>
      <c r="M16" s="213" t="s">
        <v>614</v>
      </c>
      <c r="N16" s="217">
        <v>0.18006307775437999</v>
      </c>
      <c r="O16" s="217">
        <v>0.15748354404262002</v>
      </c>
      <c r="P16" s="217">
        <v>0.19912303247677002</v>
      </c>
      <c r="Q16" s="215">
        <v>0.19912303247677002</v>
      </c>
      <c r="R16" s="216">
        <v>0.73579268675053999</v>
      </c>
      <c r="S16" s="215">
        <v>0.1774944401826565</v>
      </c>
      <c r="T16" s="215">
        <v>0.18208789444703855</v>
      </c>
      <c r="U16" s="215">
        <v>0.18605042749427353</v>
      </c>
      <c r="V16" s="215">
        <v>0.19015992462657141</v>
      </c>
      <c r="W16" s="216">
        <v>0.73579268675053988</v>
      </c>
      <c r="X16" s="216">
        <f t="shared" ref="X16" si="16">W16-R16</f>
        <v>0</v>
      </c>
      <c r="Y16" s="216"/>
      <c r="Z16" s="217">
        <v>0</v>
      </c>
      <c r="AA16" s="217">
        <v>8.2534079999999996E-2</v>
      </c>
      <c r="AB16" s="217">
        <v>0</v>
      </c>
      <c r="AC16" s="217" t="str">
        <f t="shared" ref="AC16" si="17">C16&amp;R16&amp;W16</f>
        <v>STANDARD &amp; POOR0.735792686750540.73579268675054</v>
      </c>
      <c r="AD16" s="218">
        <v>0</v>
      </c>
      <c r="AE16" s="216">
        <f t="shared" ref="AE16" si="18">SUM(Z16:AD16)</f>
        <v>8.2534079999999996E-2</v>
      </c>
      <c r="AF16" s="218">
        <f t="shared" si="3"/>
        <v>0</v>
      </c>
      <c r="AG16" s="218">
        <f t="shared" si="3"/>
        <v>0</v>
      </c>
      <c r="AH16" s="218">
        <f t="shared" si="3"/>
        <v>0</v>
      </c>
      <c r="AI16" s="218">
        <f t="shared" si="3"/>
        <v>0</v>
      </c>
      <c r="AJ16" s="216">
        <v>8.253408000000001E-2</v>
      </c>
      <c r="AK16" s="219"/>
      <c r="AL16" s="219"/>
      <c r="AM16" s="219"/>
      <c r="AN16" s="219"/>
      <c r="AO16" s="219"/>
      <c r="AP16" s="219"/>
      <c r="AQ16" s="219"/>
      <c r="AR16" s="219"/>
      <c r="AS16" s="219"/>
      <c r="AT16" s="219"/>
      <c r="AU16" s="220"/>
      <c r="AV16" s="221">
        <v>0</v>
      </c>
      <c r="AW16" s="221">
        <f t="shared" ref="AW16" si="19">AD16-AV16</f>
        <v>0</v>
      </c>
      <c r="AX16" s="221">
        <v>0</v>
      </c>
      <c r="AY16" s="221">
        <f t="shared" ref="AY16" si="20">AF16-AX16</f>
        <v>0</v>
      </c>
      <c r="AZ16" s="221">
        <v>0</v>
      </c>
      <c r="BA16" s="221">
        <f t="shared" ref="BA16" si="21">AG16-AZ16</f>
        <v>0</v>
      </c>
      <c r="BB16" s="221">
        <v>0</v>
      </c>
      <c r="BC16" s="221">
        <f t="shared" ref="BC16" si="22">AH16-BB16</f>
        <v>0</v>
      </c>
      <c r="BD16" s="221">
        <v>0</v>
      </c>
      <c r="BE16" s="221">
        <f t="shared" ref="BE16" si="23">AI16-BD16</f>
        <v>0</v>
      </c>
      <c r="BF16" s="221" t="str">
        <f t="shared" ref="BF16" si="24">C16&amp;Q16&amp;R16&amp;W16</f>
        <v>STANDARD &amp; POOR0.199123032476770.735792686750540.73579268675054</v>
      </c>
      <c r="BG16" s="222">
        <f>VLOOKUP(BF16,'[1]Microsoft-Base Data'!$AR:$AX,2,0)</f>
        <v>2.7943931654991964E-3</v>
      </c>
      <c r="BH16" s="222">
        <f>VLOOKUP(BF16,'[1]Microsoft-Base Data'!$AR:$AX,3,0)</f>
        <v>0.136076038653243</v>
      </c>
      <c r="BI16" s="222">
        <f>VLOOKUP(BF16,'[1]Microsoft-Base Data'!$AR:$AX,4,0)</f>
        <v>4.1081832116494348E-2</v>
      </c>
      <c r="BJ16" s="222">
        <f>VLOOKUP(BF16,'[1]Microsoft-Base Data'!$AR:$AX,5,0)</f>
        <v>7.3062300715658141E-2</v>
      </c>
      <c r="BK16" s="222">
        <f>VLOOKUP(BF16,'[1]Microsoft-Base Data'!$AR:$AX,6,0)</f>
        <v>0.40176042007466045</v>
      </c>
      <c r="BL16" s="222">
        <f>VLOOKUP(BF16,'[1]Microsoft-Base Data'!$AR:$AX,7,0)</f>
        <v>0.34522501527444488</v>
      </c>
      <c r="BM16" s="221">
        <f t="shared" si="10"/>
        <v>2.0560940550800001E-3</v>
      </c>
      <c r="BN16" s="221">
        <f t="shared" si="11"/>
        <v>0.10012375408304</v>
      </c>
      <c r="BO16" s="221">
        <f t="shared" si="12"/>
        <v>3.0227711629629998E-2</v>
      </c>
      <c r="BP16" s="221">
        <f t="shared" si="13"/>
        <v>5.3758706543750007E-2</v>
      </c>
      <c r="BQ16" s="221">
        <f t="shared" si="14"/>
        <v>0.29561237891676001</v>
      </c>
      <c r="BR16" s="221">
        <f t="shared" si="15"/>
        <v>0.25401404152228002</v>
      </c>
      <c r="BS16" s="213"/>
      <c r="BT16" s="213"/>
      <c r="BU16" s="213"/>
      <c r="BV16" s="213"/>
    </row>
    <row r="17" spans="2:74">
      <c r="B17" s="211">
        <v>14</v>
      </c>
      <c r="C17" s="213" t="s">
        <v>622</v>
      </c>
      <c r="D17" s="296"/>
      <c r="E17" s="213" t="s">
        <v>70</v>
      </c>
      <c r="F17" s="213" t="s">
        <v>568</v>
      </c>
      <c r="G17" s="213" t="s">
        <v>121</v>
      </c>
      <c r="H17" s="213" t="s">
        <v>612</v>
      </c>
      <c r="I17" s="212">
        <v>108</v>
      </c>
      <c r="J17" s="212" t="s">
        <v>613</v>
      </c>
      <c r="K17" s="213"/>
      <c r="L17" s="213" t="s">
        <v>614</v>
      </c>
      <c r="M17" s="213" t="s">
        <v>614</v>
      </c>
      <c r="N17" s="217">
        <v>0.18006307775437999</v>
      </c>
      <c r="O17" s="217">
        <v>0.15748354404262002</v>
      </c>
      <c r="P17" s="217">
        <v>0.19912303247677002</v>
      </c>
      <c r="Q17" s="215">
        <v>0.19912303247677002</v>
      </c>
      <c r="R17" s="216">
        <v>0.73579268675053999</v>
      </c>
      <c r="S17" s="215">
        <v>0.1774944401826565</v>
      </c>
      <c r="T17" s="215">
        <v>0.18208789444703855</v>
      </c>
      <c r="U17" s="215">
        <v>0.18605042749427353</v>
      </c>
      <c r="V17" s="215">
        <v>0.19015992462657141</v>
      </c>
      <c r="W17" s="216">
        <v>0.73579268675053988</v>
      </c>
      <c r="X17" s="216">
        <f>W17-R17</f>
        <v>0</v>
      </c>
      <c r="Y17" s="216"/>
      <c r="Z17" s="217">
        <v>0</v>
      </c>
      <c r="AA17" s="217">
        <v>8.2534079999999996E-2</v>
      </c>
      <c r="AB17" s="217">
        <v>0</v>
      </c>
      <c r="AC17" s="217" t="str">
        <f>C17&amp;R17&amp;W17</f>
        <v>STANDARD &amp; POOR0.735792686750540.73579268675054</v>
      </c>
      <c r="AD17" s="218">
        <v>0</v>
      </c>
      <c r="AE17" s="216">
        <f>SUM(Z17:AD17)</f>
        <v>8.2534079999999996E-2</v>
      </c>
      <c r="AF17" s="218">
        <f t="shared" si="3"/>
        <v>0</v>
      </c>
      <c r="AG17" s="218">
        <f t="shared" si="3"/>
        <v>0</v>
      </c>
      <c r="AH17" s="218">
        <f t="shared" si="3"/>
        <v>0</v>
      </c>
      <c r="AI17" s="218">
        <f t="shared" si="3"/>
        <v>0</v>
      </c>
      <c r="AJ17" s="216">
        <v>8.253408000000001E-2</v>
      </c>
      <c r="AK17" s="219"/>
      <c r="AL17" s="219"/>
      <c r="AM17" s="219"/>
      <c r="AN17" s="219"/>
      <c r="AO17" s="219"/>
      <c r="AP17" s="219"/>
      <c r="AQ17" s="219"/>
      <c r="AR17" s="219"/>
      <c r="AS17" s="219"/>
      <c r="AT17" s="219"/>
      <c r="AU17" s="220"/>
      <c r="AV17" s="221">
        <v>0</v>
      </c>
      <c r="AW17" s="221">
        <f>AD17-AV17</f>
        <v>0</v>
      </c>
      <c r="AX17" s="221">
        <v>0</v>
      </c>
      <c r="AY17" s="221">
        <f>AF17-AX17</f>
        <v>0</v>
      </c>
      <c r="AZ17" s="221">
        <v>0</v>
      </c>
      <c r="BA17" s="221">
        <f>AG17-AZ17</f>
        <v>0</v>
      </c>
      <c r="BB17" s="221">
        <v>0</v>
      </c>
      <c r="BC17" s="221">
        <f>AH17-BB17</f>
        <v>0</v>
      </c>
      <c r="BD17" s="221">
        <v>0</v>
      </c>
      <c r="BE17" s="221">
        <f>AI17-BD17</f>
        <v>0</v>
      </c>
      <c r="BF17" s="221" t="str">
        <f>C17&amp;Q17&amp;R17&amp;W17</f>
        <v>STANDARD &amp; POOR0.199123032476770.735792686750540.73579268675054</v>
      </c>
      <c r="BG17" s="222">
        <f>VLOOKUP(BF17,'[1]Microsoft-Base Data'!$AR:$AX,2,0)</f>
        <v>2.7943931654991964E-3</v>
      </c>
      <c r="BH17" s="222">
        <f>VLOOKUP(BF17,'[1]Microsoft-Base Data'!$AR:$AX,3,0)</f>
        <v>0.136076038653243</v>
      </c>
      <c r="BI17" s="222">
        <f>VLOOKUP(BF17,'[1]Microsoft-Base Data'!$AR:$AX,4,0)</f>
        <v>4.1081832116494348E-2</v>
      </c>
      <c r="BJ17" s="222">
        <f>VLOOKUP(BF17,'[1]Microsoft-Base Data'!$AR:$AX,5,0)</f>
        <v>7.3062300715658141E-2</v>
      </c>
      <c r="BK17" s="222">
        <f>VLOOKUP(BF17,'[1]Microsoft-Base Data'!$AR:$AX,6,0)</f>
        <v>0.40176042007466045</v>
      </c>
      <c r="BL17" s="222">
        <f>VLOOKUP(BF17,'[1]Microsoft-Base Data'!$AR:$AX,7,0)</f>
        <v>0.34522501527444488</v>
      </c>
      <c r="BM17" s="221">
        <f t="shared" si="10"/>
        <v>2.0560940550800001E-3</v>
      </c>
      <c r="BN17" s="221">
        <f t="shared" si="11"/>
        <v>0.10012375408304</v>
      </c>
      <c r="BO17" s="221">
        <f t="shared" si="12"/>
        <v>3.0227711629629998E-2</v>
      </c>
      <c r="BP17" s="221">
        <f t="shared" si="13"/>
        <v>5.3758706543750007E-2</v>
      </c>
      <c r="BQ17" s="221">
        <f t="shared" si="14"/>
        <v>0.29561237891676001</v>
      </c>
      <c r="BR17" s="221">
        <f t="shared" si="15"/>
        <v>0.25401404152228002</v>
      </c>
      <c r="BS17" s="213"/>
      <c r="BT17" s="213"/>
      <c r="BU17" s="213"/>
      <c r="BV17" s="213"/>
    </row>
    <row r="18" spans="2:74">
      <c r="B18" s="211">
        <v>15</v>
      </c>
      <c r="C18" s="213" t="s">
        <v>627</v>
      </c>
      <c r="D18" s="296"/>
      <c r="E18" s="213" t="s">
        <v>70</v>
      </c>
      <c r="F18" s="213" t="s">
        <v>615</v>
      </c>
      <c r="G18" s="213" t="s">
        <v>283</v>
      </c>
      <c r="H18" s="213"/>
      <c r="I18" s="212"/>
      <c r="J18" s="212" t="s">
        <v>613</v>
      </c>
      <c r="K18" s="213"/>
      <c r="L18" s="213" t="s">
        <v>614</v>
      </c>
      <c r="M18" s="213" t="s">
        <v>614</v>
      </c>
      <c r="N18" s="217">
        <v>0.10450249325278001</v>
      </c>
      <c r="O18" s="217">
        <v>0.13061862241911998</v>
      </c>
      <c r="P18" s="217">
        <v>7.5604220061740002E-2</v>
      </c>
      <c r="Q18" s="215">
        <v>7.5604220061740002E-2</v>
      </c>
      <c r="R18" s="216">
        <v>0.38632955579537998</v>
      </c>
      <c r="S18" s="215">
        <v>9.3193843139084451E-2</v>
      </c>
      <c r="T18" s="215">
        <v>9.5605646324248159E-2</v>
      </c>
      <c r="U18" s="215">
        <v>9.7686182947578054E-2</v>
      </c>
      <c r="V18" s="215">
        <v>9.9843883384469312E-2</v>
      </c>
      <c r="W18" s="216">
        <v>0.38632955579537998</v>
      </c>
      <c r="X18" s="216">
        <f>W18-R18</f>
        <v>0</v>
      </c>
      <c r="Y18" s="216"/>
      <c r="Z18" s="217">
        <v>0</v>
      </c>
      <c r="AA18" s="217">
        <v>0.22427343999999999</v>
      </c>
      <c r="AB18" s="217">
        <v>0</v>
      </c>
      <c r="AC18" s="217" t="str">
        <f>C18&amp;R18&amp;W18</f>
        <v>MARSH0.386329555795380.38632955579538</v>
      </c>
      <c r="AD18" s="218">
        <v>0.25704009999999999</v>
      </c>
      <c r="AE18" s="216">
        <f>SUM(Z18:AD18)</f>
        <v>0.48131353999999998</v>
      </c>
      <c r="AF18" s="218">
        <f t="shared" si="3"/>
        <v>0</v>
      </c>
      <c r="AG18" s="218">
        <f t="shared" si="3"/>
        <v>0</v>
      </c>
      <c r="AH18" s="218">
        <f t="shared" si="3"/>
        <v>0</v>
      </c>
      <c r="AI18" s="218">
        <f t="shared" si="3"/>
        <v>0</v>
      </c>
      <c r="AJ18" s="216">
        <v>0.48131354000000004</v>
      </c>
      <c r="AK18" s="219"/>
      <c r="AL18" s="219"/>
      <c r="AM18" s="219"/>
      <c r="AN18" s="219"/>
      <c r="AO18" s="219"/>
      <c r="AP18" s="219"/>
      <c r="AQ18" s="219"/>
      <c r="AR18" s="219"/>
      <c r="AS18" s="219"/>
      <c r="AT18" s="219"/>
      <c r="AU18" s="220"/>
      <c r="AV18" s="221">
        <v>0.154224</v>
      </c>
      <c r="AW18" s="221">
        <f>AD18-AV18</f>
        <v>0.10281609999999999</v>
      </c>
      <c r="AX18" s="221">
        <v>0</v>
      </c>
      <c r="AY18" s="221">
        <f>AF18-AX18</f>
        <v>0</v>
      </c>
      <c r="AZ18" s="221">
        <v>0</v>
      </c>
      <c r="BA18" s="221">
        <f>AG18-AZ18</f>
        <v>0</v>
      </c>
      <c r="BB18" s="221">
        <v>0</v>
      </c>
      <c r="BC18" s="221">
        <f>AH18-BB18</f>
        <v>0</v>
      </c>
      <c r="BD18" s="221">
        <v>0.10118636640000001</v>
      </c>
      <c r="BE18" s="221">
        <f>AI18-BD18</f>
        <v>-0.10118636640000001</v>
      </c>
      <c r="BF18" s="221" t="str">
        <f>C18&amp;Q18&amp;R18&amp;W18</f>
        <v>MARSH0.075604220061740.386329555795380.38632955579538</v>
      </c>
      <c r="BG18" s="222">
        <f>VLOOKUP(BF18,'[1]Microsoft-Base Data'!$AR:$AX,2,0)</f>
        <v>0.31133626251392904</v>
      </c>
      <c r="BH18" s="222">
        <f>VLOOKUP(BF18,'[1]Microsoft-Base Data'!$AR:$AX,3,0)</f>
        <v>0</v>
      </c>
      <c r="BI18" s="222">
        <f>VLOOKUP(BF18,'[1]Microsoft-Base Data'!$AR:$AX,4,0)</f>
        <v>0</v>
      </c>
      <c r="BJ18" s="222">
        <f>VLOOKUP(BF18,'[1]Microsoft-Base Data'!$AR:$AX,5,0)</f>
        <v>0.19177689988757007</v>
      </c>
      <c r="BK18" s="222">
        <f>VLOOKUP(BF18,'[1]Microsoft-Base Data'!$AR:$AX,6,0)</f>
        <v>0</v>
      </c>
      <c r="BL18" s="222">
        <f>VLOOKUP(BF18,'[1]Microsoft-Base Data'!$AR:$AX,7,0)</f>
        <v>0.49688683759850094</v>
      </c>
      <c r="BM18" s="221">
        <f t="shared" si="10"/>
        <v>0.12027840000000002</v>
      </c>
      <c r="BN18" s="221">
        <f t="shared" si="11"/>
        <v>0</v>
      </c>
      <c r="BO18" s="221">
        <f t="shared" si="12"/>
        <v>0</v>
      </c>
      <c r="BP18" s="221">
        <f t="shared" si="13"/>
        <v>7.4089084545380005E-2</v>
      </c>
      <c r="BQ18" s="221">
        <f t="shared" si="14"/>
        <v>0</v>
      </c>
      <c r="BR18" s="221">
        <f t="shared" si="15"/>
        <v>0.19196207124999998</v>
      </c>
      <c r="BS18" s="213"/>
      <c r="BT18" s="213"/>
      <c r="BU18" s="213"/>
      <c r="BV18" s="213"/>
    </row>
    <row r="19" spans="2:74">
      <c r="B19" s="211">
        <v>16</v>
      </c>
      <c r="C19" s="213" t="s">
        <v>631</v>
      </c>
      <c r="D19" s="297"/>
      <c r="E19" s="213" t="s">
        <v>148</v>
      </c>
      <c r="F19" s="213" t="s">
        <v>615</v>
      </c>
      <c r="G19" s="213" t="s">
        <v>283</v>
      </c>
      <c r="H19" s="213"/>
      <c r="I19" s="212"/>
      <c r="J19" s="212" t="s">
        <v>613</v>
      </c>
      <c r="K19" s="213"/>
      <c r="L19" s="213" t="s">
        <v>614</v>
      </c>
      <c r="M19" s="213" t="s">
        <v>614</v>
      </c>
      <c r="N19" s="217">
        <v>0.13625889592534998</v>
      </c>
      <c r="O19" s="217">
        <v>0.18486712546057002</v>
      </c>
      <c r="P19" s="217">
        <v>0.21521675634102</v>
      </c>
      <c r="Q19" s="215">
        <v>0.21521675634102</v>
      </c>
      <c r="R19" s="216">
        <v>0.75155953406796006</v>
      </c>
      <c r="S19" s="215">
        <v>0.1812978589831476</v>
      </c>
      <c r="T19" s="215">
        <v>0.18598974354365821</v>
      </c>
      <c r="U19" s="215">
        <v>0.19003718726569466</v>
      </c>
      <c r="V19" s="215">
        <v>0.19423474427545948</v>
      </c>
      <c r="W19" s="216">
        <v>0.75155953406795994</v>
      </c>
      <c r="X19" s="216">
        <f>W19-R19</f>
        <v>0</v>
      </c>
      <c r="Y19" s="216"/>
      <c r="Z19" s="217">
        <v>-2.7611599999999999E-3</v>
      </c>
      <c r="AA19" s="217">
        <v>0</v>
      </c>
      <c r="AB19" s="217">
        <v>0</v>
      </c>
      <c r="AC19" s="217" t="str">
        <f>C19&amp;R19&amp;W19</f>
        <v>THE CHEMOURS COMPANY0.751559534067960.75155953406796</v>
      </c>
      <c r="AD19" s="218">
        <v>0</v>
      </c>
      <c r="AE19" s="216">
        <f>SUM(Z19:AD19)</f>
        <v>-2.7611599999999999E-3</v>
      </c>
      <c r="AF19" s="218">
        <f t="shared" si="3"/>
        <v>0</v>
      </c>
      <c r="AG19" s="218">
        <f t="shared" si="3"/>
        <v>0</v>
      </c>
      <c r="AH19" s="218">
        <f t="shared" si="3"/>
        <v>0</v>
      </c>
      <c r="AI19" s="218">
        <f t="shared" si="3"/>
        <v>0</v>
      </c>
      <c r="AJ19" s="216">
        <v>-2.7611600000000004E-3</v>
      </c>
      <c r="AK19" s="219"/>
      <c r="AL19" s="219"/>
      <c r="AM19" s="219"/>
      <c r="AN19" s="219"/>
      <c r="AO19" s="219"/>
      <c r="AP19" s="219"/>
      <c r="AQ19" s="219"/>
      <c r="AR19" s="219"/>
      <c r="AS19" s="219"/>
      <c r="AT19" s="219"/>
      <c r="AU19" s="220"/>
      <c r="AV19" s="221">
        <v>0</v>
      </c>
      <c r="AW19" s="221">
        <f>AD19-AV19</f>
        <v>0</v>
      </c>
      <c r="AX19" s="221">
        <v>0</v>
      </c>
      <c r="AY19" s="221">
        <f>AF19-AX19</f>
        <v>0</v>
      </c>
      <c r="AZ19" s="221">
        <v>0</v>
      </c>
      <c r="BA19" s="221">
        <f>AG19-AZ19</f>
        <v>0</v>
      </c>
      <c r="BB19" s="221">
        <v>0</v>
      </c>
      <c r="BC19" s="221">
        <f>AH19-BB19</f>
        <v>0</v>
      </c>
      <c r="BD19" s="221">
        <v>0</v>
      </c>
      <c r="BE19" s="221">
        <f>AI19-BD19</f>
        <v>0</v>
      </c>
      <c r="BF19" s="221" t="str">
        <f>C19&amp;Q19&amp;R19&amp;W19</f>
        <v>THE CHEMOURS COMPANY0.215216756341020.751559534067960.75155953406796</v>
      </c>
      <c r="BG19" s="222">
        <f>VLOOKUP(BF19,'[1]Microsoft-Base Data'!$AR:$AX,2,0)</f>
        <v>0.44379265528638856</v>
      </c>
      <c r="BH19" s="222">
        <f>VLOOKUP(BF19,'[1]Microsoft-Base Data'!$AR:$AX,3,0)</f>
        <v>9.0371706935224727E-2</v>
      </c>
      <c r="BI19" s="222">
        <f>VLOOKUP(BF19,'[1]Microsoft-Base Data'!$AR:$AX,4,0)</f>
        <v>0</v>
      </c>
      <c r="BJ19" s="222">
        <f>VLOOKUP(BF19,'[1]Microsoft-Base Data'!$AR:$AX,5,0)</f>
        <v>6.2253818731422259E-2</v>
      </c>
      <c r="BK19" s="222">
        <f>VLOOKUP(BF19,'[1]Microsoft-Base Data'!$AR:$AX,6,0)</f>
        <v>0.2031577371463138</v>
      </c>
      <c r="BL19" s="222">
        <f>VLOOKUP(BF19,'[1]Microsoft-Base Data'!$AR:$AX,7,0)</f>
        <v>0.20042408190065064</v>
      </c>
      <c r="BM19" s="221">
        <f t="shared" si="10"/>
        <v>0.33353660122982098</v>
      </c>
      <c r="BN19" s="221">
        <f t="shared" si="11"/>
        <v>6.7919717957163728E-2</v>
      </c>
      <c r="BO19" s="221">
        <f t="shared" si="12"/>
        <v>0</v>
      </c>
      <c r="BP19" s="221">
        <f t="shared" si="13"/>
        <v>4.678745099973896E-2</v>
      </c>
      <c r="BQ19" s="221">
        <f t="shared" si="14"/>
        <v>0.15268513427198471</v>
      </c>
      <c r="BR19" s="221">
        <f t="shared" si="15"/>
        <v>0.15063062960925167</v>
      </c>
      <c r="BS19" s="213"/>
      <c r="BT19" s="213"/>
      <c r="BU19" s="213"/>
      <c r="BV19" s="213"/>
    </row>
    <row r="20" spans="2:74" ht="14.25" customHeight="1">
      <c r="B20" s="224">
        <v>17</v>
      </c>
      <c r="C20" s="225" t="s">
        <v>620</v>
      </c>
      <c r="D20" s="298" t="s">
        <v>123</v>
      </c>
      <c r="E20" s="226" t="s">
        <v>248</v>
      </c>
      <c r="F20" s="226" t="s">
        <v>615</v>
      </c>
      <c r="G20" s="226" t="s">
        <v>283</v>
      </c>
      <c r="H20" s="226"/>
      <c r="I20" s="225"/>
      <c r="J20" s="225" t="s">
        <v>613</v>
      </c>
      <c r="K20" s="226"/>
      <c r="L20" s="225" t="s">
        <v>614</v>
      </c>
      <c r="M20" s="225" t="s">
        <v>614</v>
      </c>
      <c r="N20" s="227">
        <v>0.30798529793076679</v>
      </c>
      <c r="O20" s="227">
        <v>0.24350584512804002</v>
      </c>
      <c r="P20" s="227">
        <v>0.21564935987454997</v>
      </c>
      <c r="Q20" s="228">
        <v>0.21564935987454997</v>
      </c>
      <c r="R20" s="229">
        <v>0.98278986280790659</v>
      </c>
      <c r="S20" s="228">
        <v>0.2370772904616005</v>
      </c>
      <c r="T20" s="228">
        <v>0.24321271470214745</v>
      </c>
      <c r="U20" s="228">
        <v>0.24850542470047907</v>
      </c>
      <c r="V20" s="228">
        <v>0.25399443294367979</v>
      </c>
      <c r="W20" s="229">
        <v>0.98278986280790681</v>
      </c>
      <c r="X20" s="229">
        <f t="shared" ref="X20:X24" si="25">W20-R20</f>
        <v>0</v>
      </c>
      <c r="Y20" s="230">
        <v>0</v>
      </c>
      <c r="Z20" s="231">
        <v>0</v>
      </c>
      <c r="AA20" s="231">
        <v>0</v>
      </c>
      <c r="AB20" s="231">
        <v>0.24491603660000003</v>
      </c>
      <c r="AC20" s="231" t="str">
        <f t="shared" ref="AC20:AC24" si="26">C20&amp;R20&amp;W20</f>
        <v>SABIC GLOBAL0.9827898628079070.982789862807907</v>
      </c>
      <c r="AD20" s="232">
        <v>0</v>
      </c>
      <c r="AE20" s="229">
        <f t="shared" ref="AE20:AE24" si="27">SUM(Z20:AD20)</f>
        <v>0.24491603660000003</v>
      </c>
      <c r="AF20" s="232">
        <f t="shared" si="3"/>
        <v>0</v>
      </c>
      <c r="AG20" s="232">
        <f t="shared" si="3"/>
        <v>0</v>
      </c>
      <c r="AH20" s="232">
        <f t="shared" si="3"/>
        <v>0</v>
      </c>
      <c r="AI20" s="232">
        <f t="shared" si="3"/>
        <v>0</v>
      </c>
      <c r="AJ20" s="229">
        <v>0.24491603660000005</v>
      </c>
      <c r="AK20" s="233"/>
      <c r="AL20" s="233"/>
      <c r="AM20" s="233"/>
      <c r="AN20" s="233"/>
      <c r="AO20" s="233"/>
      <c r="AP20" s="233"/>
      <c r="AQ20" s="233"/>
      <c r="AR20" s="233"/>
      <c r="AS20" s="233"/>
      <c r="AT20" s="233"/>
      <c r="AU20" s="234"/>
      <c r="AV20" s="235">
        <v>5.6771667000000012E-2</v>
      </c>
      <c r="AW20" s="235">
        <f t="shared" ref="AW20:AW24" si="28">AD20-AV20</f>
        <v>-5.6771667000000012E-2</v>
      </c>
      <c r="AX20" s="235">
        <v>5.1094500300000012E-2</v>
      </c>
      <c r="AY20" s="235">
        <f t="shared" ref="AY20:AY24" si="29">AF20-AX20</f>
        <v>-5.1094500300000012E-2</v>
      </c>
      <c r="AZ20" s="235">
        <v>0</v>
      </c>
      <c r="BA20" s="235">
        <f t="shared" ref="BA20:BA24" si="30">AG20-AZ20</f>
        <v>0</v>
      </c>
      <c r="BB20" s="235">
        <v>0.11287564812000002</v>
      </c>
      <c r="BC20" s="235">
        <f t="shared" ref="BC20:BC24" si="31">AH20-BB20</f>
        <v>-0.11287564812000002</v>
      </c>
      <c r="BD20" s="235">
        <v>0</v>
      </c>
      <c r="BE20" s="235">
        <f t="shared" ref="BE20:BE24" si="32">AI20-BD20</f>
        <v>0</v>
      </c>
      <c r="BF20" s="235" t="str">
        <f t="shared" ref="BF20:BF24" si="33">C20&amp;Q20&amp;R20&amp;W20</f>
        <v>SABIC GLOBAL0.215649359874550.9827898628079070.982789862807907</v>
      </c>
      <c r="BG20" s="236">
        <f>VLOOKUP(BF20,'[1]Microsoft-Base Data'!$AR:$AX,2,0)</f>
        <v>0.46312569462895786</v>
      </c>
      <c r="BH20" s="236">
        <f>VLOOKUP(BF20,'[1]Microsoft-Base Data'!$AR:$AX,3,0)</f>
        <v>3.4687738918680794E-2</v>
      </c>
      <c r="BI20" s="236">
        <f>VLOOKUP(BF20,'[1]Microsoft-Base Data'!$AR:$AX,4,0)</f>
        <v>0</v>
      </c>
      <c r="BJ20" s="236">
        <f>VLOOKUP(BF20,'[1]Microsoft-Base Data'!$AR:$AX,5,0)</f>
        <v>0.21168399935168344</v>
      </c>
      <c r="BK20" s="236">
        <f>VLOOKUP(BF20,'[1]Microsoft-Base Data'!$AR:$AX,6,0)</f>
        <v>1.8711809934708709E-2</v>
      </c>
      <c r="BL20" s="236">
        <f>VLOOKUP(BF20,'[1]Microsoft-Base Data'!$AR:$AX,7,0)</f>
        <v>0.27179075716596923</v>
      </c>
      <c r="BM20" s="235">
        <f t="shared" ref="BM20:BR21" si="34">BG20*$R20</f>
        <v>0.45515523788720996</v>
      </c>
      <c r="BN20" s="235">
        <f t="shared" si="34"/>
        <v>3.4090758173006781E-2</v>
      </c>
      <c r="BO20" s="235">
        <f t="shared" si="34"/>
        <v>0</v>
      </c>
      <c r="BP20" s="235">
        <f t="shared" si="34"/>
        <v>0.20804088868146997</v>
      </c>
      <c r="BQ20" s="235">
        <f t="shared" si="34"/>
        <v>1.8389777118619995E-2</v>
      </c>
      <c r="BR20" s="235">
        <f t="shared" si="34"/>
        <v>0.26711320094759994</v>
      </c>
      <c r="BS20" s="226"/>
      <c r="BT20" s="226"/>
      <c r="BU20" s="226"/>
      <c r="BV20" s="226"/>
    </row>
    <row r="21" spans="2:74">
      <c r="B21" s="224">
        <v>18</v>
      </c>
      <c r="C21" s="226" t="s">
        <v>621</v>
      </c>
      <c r="D21" s="299"/>
      <c r="E21" s="226" t="s">
        <v>248</v>
      </c>
      <c r="F21" s="226" t="s">
        <v>615</v>
      </c>
      <c r="G21" s="226" t="s">
        <v>283</v>
      </c>
      <c r="H21" s="226"/>
      <c r="I21" s="225"/>
      <c r="J21" s="225" t="s">
        <v>613</v>
      </c>
      <c r="K21" s="226"/>
      <c r="L21" s="226" t="s">
        <v>614</v>
      </c>
      <c r="M21" s="226" t="s">
        <v>614</v>
      </c>
      <c r="N21" s="231">
        <v>4.5719855185750002E-2</v>
      </c>
      <c r="O21" s="231">
        <v>8.6152614448330014E-2</v>
      </c>
      <c r="P21" s="231">
        <v>9.4336934349560003E-2</v>
      </c>
      <c r="Q21" s="228">
        <v>9.4336934349560003E-2</v>
      </c>
      <c r="R21" s="229">
        <v>0.32054633833320001</v>
      </c>
      <c r="S21" s="228">
        <v>7.7325031764472071E-2</v>
      </c>
      <c r="T21" s="228">
        <v>7.9326159216895217E-2</v>
      </c>
      <c r="U21" s="228">
        <v>8.1052427337912972E-2</v>
      </c>
      <c r="V21" s="228">
        <v>8.2842720013919804E-2</v>
      </c>
      <c r="W21" s="229">
        <v>0.32054633833320006</v>
      </c>
      <c r="X21" s="229">
        <f t="shared" si="25"/>
        <v>0</v>
      </c>
      <c r="Y21" s="230">
        <v>0</v>
      </c>
      <c r="Z21" s="231">
        <v>0.56317797199999997</v>
      </c>
      <c r="AA21" s="231">
        <v>0</v>
      </c>
      <c r="AB21" s="231">
        <v>0</v>
      </c>
      <c r="AC21" s="231" t="str">
        <f t="shared" si="26"/>
        <v>NATIONAL WATER COMPANY (NWC)0.32054633833320.3205463383332</v>
      </c>
      <c r="AD21" s="232">
        <v>0</v>
      </c>
      <c r="AE21" s="229">
        <f t="shared" si="27"/>
        <v>0.56317797199999997</v>
      </c>
      <c r="AF21" s="232">
        <f t="shared" si="3"/>
        <v>0</v>
      </c>
      <c r="AG21" s="232">
        <f t="shared" si="3"/>
        <v>0</v>
      </c>
      <c r="AH21" s="232">
        <f t="shared" si="3"/>
        <v>0</v>
      </c>
      <c r="AI21" s="232">
        <f t="shared" si="3"/>
        <v>0</v>
      </c>
      <c r="AJ21" s="229">
        <v>0.56317797199999997</v>
      </c>
      <c r="AK21" s="233"/>
      <c r="AL21" s="233"/>
      <c r="AM21" s="233"/>
      <c r="AN21" s="233"/>
      <c r="AO21" s="233"/>
      <c r="AP21" s="233"/>
      <c r="AQ21" s="233"/>
      <c r="AR21" s="233"/>
      <c r="AS21" s="233"/>
      <c r="AT21" s="233"/>
      <c r="AU21" s="234"/>
      <c r="AV21" s="235">
        <v>0</v>
      </c>
      <c r="AW21" s="235">
        <f t="shared" si="28"/>
        <v>0</v>
      </c>
      <c r="AX21" s="235">
        <v>0</v>
      </c>
      <c r="AY21" s="235">
        <f t="shared" si="29"/>
        <v>0</v>
      </c>
      <c r="AZ21" s="235">
        <v>0</v>
      </c>
      <c r="BA21" s="235">
        <f t="shared" si="30"/>
        <v>0</v>
      </c>
      <c r="BB21" s="235">
        <v>0</v>
      </c>
      <c r="BC21" s="235">
        <f t="shared" si="31"/>
        <v>0</v>
      </c>
      <c r="BD21" s="235">
        <v>0</v>
      </c>
      <c r="BE21" s="235">
        <f t="shared" si="32"/>
        <v>0</v>
      </c>
      <c r="BF21" s="235" t="str">
        <f t="shared" si="33"/>
        <v>NATIONAL WATER COMPANY (NWC)0.094336934349560.32054633833320.3205463383332</v>
      </c>
      <c r="BG21" s="236">
        <f>VLOOKUP(BF21,'[1]Microsoft-Base Data'!$AR:$AX,2,0)</f>
        <v>0</v>
      </c>
      <c r="BH21" s="236">
        <f>VLOOKUP(BF21,'[1]Microsoft-Base Data'!$AR:$AX,3,0)</f>
        <v>1.3226313359390152E-4</v>
      </c>
      <c r="BI21" s="236">
        <f>VLOOKUP(BF21,'[1]Microsoft-Base Data'!$AR:$AX,4,0)</f>
        <v>0</v>
      </c>
      <c r="BJ21" s="236">
        <f>VLOOKUP(BF21,'[1]Microsoft-Base Data'!$AR:$AX,5,0)</f>
        <v>0.12374227961696152</v>
      </c>
      <c r="BK21" s="236">
        <f>VLOOKUP(BF21,'[1]Microsoft-Base Data'!$AR:$AX,6,0)</f>
        <v>5.4984810581954167E-2</v>
      </c>
      <c r="BL21" s="236">
        <f>VLOOKUP(BF21,'[1]Microsoft-Base Data'!$AR:$AX,7,0)</f>
        <v>0.82114064666749043</v>
      </c>
      <c r="BM21" s="235">
        <f t="shared" si="34"/>
        <v>0</v>
      </c>
      <c r="BN21" s="235">
        <f t="shared" si="34"/>
        <v>4.2396463169999985E-5</v>
      </c>
      <c r="BO21" s="235">
        <f t="shared" si="34"/>
        <v>0</v>
      </c>
      <c r="BP21" s="235">
        <f t="shared" si="34"/>
        <v>3.9665134628219988E-2</v>
      </c>
      <c r="BQ21" s="235">
        <f t="shared" si="34"/>
        <v>1.7625179695989996E-2</v>
      </c>
      <c r="BR21" s="235">
        <f t="shared" si="34"/>
        <v>0.26321362754582001</v>
      </c>
      <c r="BS21" s="237"/>
      <c r="BT21" s="237"/>
      <c r="BU21" s="237"/>
      <c r="BV21" s="237"/>
    </row>
    <row r="22" spans="2:74">
      <c r="B22" s="224">
        <v>19</v>
      </c>
      <c r="C22" s="226" t="s">
        <v>624</v>
      </c>
      <c r="D22" s="299"/>
      <c r="E22" s="226" t="s">
        <v>248</v>
      </c>
      <c r="F22" s="226" t="s">
        <v>615</v>
      </c>
      <c r="G22" s="226" t="s">
        <v>283</v>
      </c>
      <c r="H22" s="226"/>
      <c r="I22" s="225"/>
      <c r="J22" s="225" t="s">
        <v>613</v>
      </c>
      <c r="K22" s="226"/>
      <c r="L22" s="226" t="s">
        <v>614</v>
      </c>
      <c r="M22" s="226" t="s">
        <v>614</v>
      </c>
      <c r="N22" s="231">
        <v>0</v>
      </c>
      <c r="O22" s="231">
        <v>0</v>
      </c>
      <c r="P22" s="231">
        <v>0.1230795168</v>
      </c>
      <c r="Q22" s="228">
        <v>0.1230795168</v>
      </c>
      <c r="R22" s="229">
        <v>0.24615903359999999</v>
      </c>
      <c r="S22" s="228">
        <v>5.938066611899994E-2</v>
      </c>
      <c r="T22" s="228">
        <v>6.0917403685120164E-2</v>
      </c>
      <c r="U22" s="228">
        <v>6.2243066909394802E-2</v>
      </c>
      <c r="V22" s="228">
        <v>6.3617896886485059E-2</v>
      </c>
      <c r="W22" s="229">
        <v>0.24615903359999997</v>
      </c>
      <c r="X22" s="229">
        <f t="shared" si="25"/>
        <v>0</v>
      </c>
      <c r="Y22" s="230">
        <v>0</v>
      </c>
      <c r="Z22" s="231">
        <v>0</v>
      </c>
      <c r="AA22" s="231">
        <v>0</v>
      </c>
      <c r="AB22" s="231">
        <v>0</v>
      </c>
      <c r="AC22" s="231" t="str">
        <f t="shared" si="26"/>
        <v>CLK ENERJI0.24615903360.2461590336</v>
      </c>
      <c r="AD22" s="232">
        <v>0</v>
      </c>
      <c r="AE22" s="229">
        <f t="shared" si="27"/>
        <v>0</v>
      </c>
      <c r="AF22" s="232">
        <f t="shared" si="3"/>
        <v>0</v>
      </c>
      <c r="AG22" s="232">
        <f t="shared" si="3"/>
        <v>0</v>
      </c>
      <c r="AH22" s="232">
        <f t="shared" si="3"/>
        <v>0</v>
      </c>
      <c r="AI22" s="232">
        <f t="shared" si="3"/>
        <v>0</v>
      </c>
      <c r="AJ22" s="229">
        <v>0</v>
      </c>
      <c r="AK22" s="233"/>
      <c r="AL22" s="233"/>
      <c r="AM22" s="233"/>
      <c r="AN22" s="233"/>
      <c r="AO22" s="233"/>
      <c r="AP22" s="233"/>
      <c r="AQ22" s="233"/>
      <c r="AR22" s="233"/>
      <c r="AS22" s="233"/>
      <c r="AT22" s="233"/>
      <c r="AU22" s="234"/>
      <c r="AV22" s="235">
        <v>0</v>
      </c>
      <c r="AW22" s="235">
        <f t="shared" si="28"/>
        <v>0</v>
      </c>
      <c r="AX22" s="235">
        <v>0</v>
      </c>
      <c r="AY22" s="235">
        <f t="shared" si="29"/>
        <v>0</v>
      </c>
      <c r="AZ22" s="235">
        <v>0</v>
      </c>
      <c r="BA22" s="235">
        <f t="shared" si="30"/>
        <v>0</v>
      </c>
      <c r="BB22" s="235">
        <v>0</v>
      </c>
      <c r="BC22" s="235">
        <f t="shared" si="31"/>
        <v>0</v>
      </c>
      <c r="BD22" s="235">
        <v>0</v>
      </c>
      <c r="BE22" s="235">
        <f t="shared" si="32"/>
        <v>0</v>
      </c>
      <c r="BF22" s="235" t="str">
        <f t="shared" si="33"/>
        <v>CLK ENERJI0.12307951680.24615903360.2461590336</v>
      </c>
      <c r="BG22" s="236">
        <f>VLOOKUP(BF22,'[1]Microsoft-Base Data'!$AR:$AX,2,0)</f>
        <v>0</v>
      </c>
      <c r="BH22" s="236">
        <f>VLOOKUP(BF22,'[1]Microsoft-Base Data'!$AR:$AX,3,0)</f>
        <v>0</v>
      </c>
      <c r="BI22" s="236">
        <f>VLOOKUP(BF22,'[1]Microsoft-Base Data'!$AR:$AX,4,0)</f>
        <v>0</v>
      </c>
      <c r="BJ22" s="236">
        <f>VLOOKUP(BF22,'[1]Microsoft-Base Data'!$AR:$AX,5,0)</f>
        <v>0</v>
      </c>
      <c r="BK22" s="236">
        <f>VLOOKUP(BF22,'[1]Microsoft-Base Data'!$AR:$AX,6,0)</f>
        <v>0</v>
      </c>
      <c r="BL22" s="236">
        <f>VLOOKUP(BF22,'[1]Microsoft-Base Data'!$AR:$AX,7,0)</f>
        <v>1</v>
      </c>
      <c r="BM22" s="235">
        <f t="shared" ref="BM22:BR26" si="35">BG22*$R22</f>
        <v>0</v>
      </c>
      <c r="BN22" s="235">
        <f t="shared" si="35"/>
        <v>0</v>
      </c>
      <c r="BO22" s="235">
        <f t="shared" si="35"/>
        <v>0</v>
      </c>
      <c r="BP22" s="235">
        <f t="shared" si="35"/>
        <v>0</v>
      </c>
      <c r="BQ22" s="235">
        <f t="shared" si="35"/>
        <v>0</v>
      </c>
      <c r="BR22" s="235">
        <f t="shared" si="35"/>
        <v>0.24615903359999999</v>
      </c>
      <c r="BS22" s="226"/>
      <c r="BT22" s="226"/>
      <c r="BU22" s="226"/>
      <c r="BV22" s="226"/>
    </row>
    <row r="23" spans="2:74">
      <c r="B23" s="224">
        <v>20</v>
      </c>
      <c r="C23" s="226" t="s">
        <v>625</v>
      </c>
      <c r="D23" s="299"/>
      <c r="E23" s="226" t="s">
        <v>248</v>
      </c>
      <c r="F23" s="226" t="s">
        <v>615</v>
      </c>
      <c r="G23" s="226" t="s">
        <v>283</v>
      </c>
      <c r="H23" s="226"/>
      <c r="I23" s="225"/>
      <c r="J23" s="225" t="s">
        <v>613</v>
      </c>
      <c r="K23" s="226"/>
      <c r="L23" s="226" t="s">
        <v>614</v>
      </c>
      <c r="M23" s="226" t="s">
        <v>614</v>
      </c>
      <c r="N23" s="231">
        <v>8.1873400525719994E-2</v>
      </c>
      <c r="O23" s="231">
        <v>2.262746974635E-2</v>
      </c>
      <c r="P23" s="231">
        <v>6.7638432839579987E-2</v>
      </c>
      <c r="Q23" s="228">
        <v>6.7638432839579987E-2</v>
      </c>
      <c r="R23" s="229">
        <v>0.23977773595122998</v>
      </c>
      <c r="S23" s="228">
        <v>5.7841312882411788E-2</v>
      </c>
      <c r="T23" s="228">
        <v>5.9338212870060719E-2</v>
      </c>
      <c r="U23" s="228">
        <v>6.0629510296369676E-2</v>
      </c>
      <c r="V23" s="228">
        <v>6.1968699902387785E-2</v>
      </c>
      <c r="W23" s="229">
        <v>0.23977773595122998</v>
      </c>
      <c r="X23" s="229">
        <f t="shared" si="25"/>
        <v>0</v>
      </c>
      <c r="Y23" s="230">
        <v>0</v>
      </c>
      <c r="Z23" s="231">
        <v>0</v>
      </c>
      <c r="AA23" s="231">
        <v>0</v>
      </c>
      <c r="AB23" s="231">
        <v>0</v>
      </c>
      <c r="AC23" s="231" t="str">
        <f t="shared" si="26"/>
        <v>ABU DHABI AIRPORT AUTHORITY0.239777735951230.23977773595123</v>
      </c>
      <c r="AD23" s="232">
        <v>0</v>
      </c>
      <c r="AE23" s="229">
        <f t="shared" si="27"/>
        <v>0</v>
      </c>
      <c r="AF23" s="232">
        <f t="shared" si="3"/>
        <v>0</v>
      </c>
      <c r="AG23" s="232">
        <f t="shared" si="3"/>
        <v>0</v>
      </c>
      <c r="AH23" s="232">
        <f t="shared" si="3"/>
        <v>0</v>
      </c>
      <c r="AI23" s="232">
        <f t="shared" si="3"/>
        <v>0</v>
      </c>
      <c r="AJ23" s="229">
        <v>0</v>
      </c>
      <c r="AK23" s="233"/>
      <c r="AL23" s="233"/>
      <c r="AM23" s="233"/>
      <c r="AN23" s="233"/>
      <c r="AO23" s="233"/>
      <c r="AP23" s="233"/>
      <c r="AQ23" s="233"/>
      <c r="AR23" s="233"/>
      <c r="AS23" s="233"/>
      <c r="AT23" s="233"/>
      <c r="AU23" s="234"/>
      <c r="AV23" s="235">
        <v>0</v>
      </c>
      <c r="AW23" s="235">
        <f t="shared" si="28"/>
        <v>0</v>
      </c>
      <c r="AX23" s="235">
        <v>0</v>
      </c>
      <c r="AY23" s="235">
        <f t="shared" si="29"/>
        <v>0</v>
      </c>
      <c r="AZ23" s="235">
        <v>0</v>
      </c>
      <c r="BA23" s="235">
        <f t="shared" si="30"/>
        <v>0</v>
      </c>
      <c r="BB23" s="235">
        <v>0</v>
      </c>
      <c r="BC23" s="235">
        <f t="shared" si="31"/>
        <v>0</v>
      </c>
      <c r="BD23" s="235">
        <v>0</v>
      </c>
      <c r="BE23" s="235">
        <f t="shared" si="32"/>
        <v>0</v>
      </c>
      <c r="BF23" s="235" t="str">
        <f t="shared" si="33"/>
        <v>ABU DHABI AIRPORT AUTHORITY0.067638432839580.239777735951230.23977773595123</v>
      </c>
      <c r="BG23" s="236">
        <f>VLOOKUP(BF23,'[1]Microsoft-Base Data'!$AR:$AX,2,0)</f>
        <v>0</v>
      </c>
      <c r="BH23" s="236">
        <f>VLOOKUP(BF23,'[1]Microsoft-Base Data'!$AR:$AX,3,0)</f>
        <v>0</v>
      </c>
      <c r="BI23" s="236">
        <f>VLOOKUP(BF23,'[1]Microsoft-Base Data'!$AR:$AX,4,0)</f>
        <v>0</v>
      </c>
      <c r="BJ23" s="236">
        <f>VLOOKUP(BF23,'[1]Microsoft-Base Data'!$AR:$AX,5,0)</f>
        <v>0</v>
      </c>
      <c r="BK23" s="236">
        <f>VLOOKUP(BF23,'[1]Microsoft-Base Data'!$AR:$AX,6,0)</f>
        <v>0</v>
      </c>
      <c r="BL23" s="236">
        <f>VLOOKUP(BF23,'[1]Microsoft-Base Data'!$AR:$AX,7,0)</f>
        <v>1</v>
      </c>
      <c r="BM23" s="235">
        <f t="shared" si="35"/>
        <v>0</v>
      </c>
      <c r="BN23" s="235">
        <f t="shared" si="35"/>
        <v>0</v>
      </c>
      <c r="BO23" s="235">
        <f t="shared" si="35"/>
        <v>0</v>
      </c>
      <c r="BP23" s="235">
        <f t="shared" si="35"/>
        <v>0</v>
      </c>
      <c r="BQ23" s="235">
        <f t="shared" si="35"/>
        <v>0</v>
      </c>
      <c r="BR23" s="235">
        <f t="shared" si="35"/>
        <v>0.23977773595122998</v>
      </c>
      <c r="BS23" s="226"/>
      <c r="BT23" s="226"/>
      <c r="BU23" s="226"/>
      <c r="BV23" s="226"/>
    </row>
    <row r="24" spans="2:74">
      <c r="B24" s="224">
        <v>21</v>
      </c>
      <c r="C24" s="226" t="s">
        <v>626</v>
      </c>
      <c r="D24" s="299"/>
      <c r="E24" s="226" t="s">
        <v>124</v>
      </c>
      <c r="F24" s="226" t="s">
        <v>615</v>
      </c>
      <c r="G24" s="226" t="s">
        <v>283</v>
      </c>
      <c r="H24" s="226"/>
      <c r="I24" s="225"/>
      <c r="J24" s="225" t="s">
        <v>613</v>
      </c>
      <c r="K24" s="226"/>
      <c r="L24" s="226" t="s">
        <v>614</v>
      </c>
      <c r="M24" s="226" t="s">
        <v>614</v>
      </c>
      <c r="N24" s="231">
        <v>6.7580891229420001E-2</v>
      </c>
      <c r="O24" s="231">
        <v>7.3618346645869998E-2</v>
      </c>
      <c r="P24" s="231">
        <v>7.5088371474339999E-2</v>
      </c>
      <c r="Q24" s="228">
        <v>7.5088371474339999E-2</v>
      </c>
      <c r="R24" s="229">
        <v>0.29137598082396998</v>
      </c>
      <c r="S24" s="228">
        <v>7.0288299313522706E-2</v>
      </c>
      <c r="T24" s="228">
        <v>7.2107320167841341E-2</v>
      </c>
      <c r="U24" s="228">
        <v>7.3676494439312359E-2</v>
      </c>
      <c r="V24" s="228">
        <v>7.5303866903293576E-2</v>
      </c>
      <c r="W24" s="229">
        <v>0.29137598082396998</v>
      </c>
      <c r="X24" s="229">
        <f t="shared" si="25"/>
        <v>0</v>
      </c>
      <c r="Y24" s="230">
        <v>0</v>
      </c>
      <c r="Z24" s="231">
        <v>0</v>
      </c>
      <c r="AA24" s="231">
        <v>5.6958879999999996E-3</v>
      </c>
      <c r="AB24" s="231">
        <v>4.0214984600000003E-2</v>
      </c>
      <c r="AC24" s="231" t="str">
        <f t="shared" si="26"/>
        <v>UNIVERSITY OF CANBERRA0.291375980823970.29137598082397</v>
      </c>
      <c r="AD24" s="232">
        <v>0</v>
      </c>
      <c r="AE24" s="229">
        <f t="shared" si="27"/>
        <v>4.5910872599999999E-2</v>
      </c>
      <c r="AF24" s="232">
        <f t="shared" si="3"/>
        <v>0</v>
      </c>
      <c r="AG24" s="232">
        <f t="shared" si="3"/>
        <v>0</v>
      </c>
      <c r="AH24" s="232">
        <f t="shared" si="3"/>
        <v>0</v>
      </c>
      <c r="AI24" s="232">
        <f t="shared" si="3"/>
        <v>0</v>
      </c>
      <c r="AJ24" s="229">
        <v>4.5910872599999999E-2</v>
      </c>
      <c r="AK24" s="233"/>
      <c r="AL24" s="233"/>
      <c r="AM24" s="233"/>
      <c r="AN24" s="233"/>
      <c r="AO24" s="233"/>
      <c r="AP24" s="233"/>
      <c r="AQ24" s="233"/>
      <c r="AR24" s="233"/>
      <c r="AS24" s="233"/>
      <c r="AT24" s="233"/>
      <c r="AU24" s="234"/>
      <c r="AV24" s="235">
        <v>0</v>
      </c>
      <c r="AW24" s="235">
        <f t="shared" si="28"/>
        <v>0</v>
      </c>
      <c r="AX24" s="235">
        <v>0</v>
      </c>
      <c r="AY24" s="235">
        <f t="shared" si="29"/>
        <v>0</v>
      </c>
      <c r="AZ24" s="235">
        <v>0</v>
      </c>
      <c r="BA24" s="235">
        <f t="shared" si="30"/>
        <v>0</v>
      </c>
      <c r="BB24" s="235">
        <v>2.9316720420000001E-2</v>
      </c>
      <c r="BC24" s="235">
        <f t="shared" si="31"/>
        <v>-2.9316720420000001E-2</v>
      </c>
      <c r="BD24" s="235">
        <v>0</v>
      </c>
      <c r="BE24" s="235">
        <f t="shared" si="32"/>
        <v>0</v>
      </c>
      <c r="BF24" s="235" t="str">
        <f t="shared" si="33"/>
        <v>UNIVERSITY OF CANBERRA0.075088371474340.291375980823970.29137598082397</v>
      </c>
      <c r="BG24" s="236">
        <f>VLOOKUP(BF24,'[1]Microsoft-Base Data'!$AR:$AX,2,0)</f>
        <v>0.32177436496006828</v>
      </c>
      <c r="BH24" s="236">
        <f>VLOOKUP(BF24,'[1]Microsoft-Base Data'!$AR:$AX,3,0)</f>
        <v>1.9019542426587356E-2</v>
      </c>
      <c r="BI24" s="236">
        <f>VLOOKUP(BF24,'[1]Microsoft-Base Data'!$AR:$AX,4,0)</f>
        <v>0</v>
      </c>
      <c r="BJ24" s="236">
        <f>VLOOKUP(BF24,'[1]Microsoft-Base Data'!$AR:$AX,5,0)</f>
        <v>0</v>
      </c>
      <c r="BK24" s="236">
        <f>VLOOKUP(BF24,'[1]Microsoft-Base Data'!$AR:$AX,6,0)</f>
        <v>0</v>
      </c>
      <c r="BL24" s="236">
        <f>VLOOKUP(BF24,'[1]Microsoft-Base Data'!$AR:$AX,7,0)</f>
        <v>0.65920609261334429</v>
      </c>
      <c r="BM24" s="235">
        <f t="shared" si="35"/>
        <v>9.3757321194249968E-2</v>
      </c>
      <c r="BN24" s="235">
        <f t="shared" si="35"/>
        <v>5.5418378293700006E-3</v>
      </c>
      <c r="BO24" s="235">
        <f t="shared" si="35"/>
        <v>0</v>
      </c>
      <c r="BP24" s="235">
        <f t="shared" si="35"/>
        <v>0</v>
      </c>
      <c r="BQ24" s="235">
        <f t="shared" si="35"/>
        <v>0</v>
      </c>
      <c r="BR24" s="235">
        <f t="shared" si="35"/>
        <v>0.19207682180034999</v>
      </c>
      <c r="BS24" s="226"/>
      <c r="BT24" s="226"/>
      <c r="BU24" s="226"/>
      <c r="BV24" s="226"/>
    </row>
    <row r="25" spans="2:74">
      <c r="B25" s="224">
        <v>22</v>
      </c>
      <c r="C25" s="226" t="s">
        <v>619</v>
      </c>
      <c r="D25" s="299"/>
      <c r="E25" s="226" t="s">
        <v>248</v>
      </c>
      <c r="F25" s="226" t="s">
        <v>615</v>
      </c>
      <c r="G25" s="226" t="s">
        <v>283</v>
      </c>
      <c r="H25" s="226"/>
      <c r="I25" s="225"/>
      <c r="J25" s="225" t="s">
        <v>613</v>
      </c>
      <c r="K25" s="226"/>
      <c r="L25" s="226" t="s">
        <v>614</v>
      </c>
      <c r="M25" s="226" t="s">
        <v>614</v>
      </c>
      <c r="N25" s="231">
        <v>0.13232286469384003</v>
      </c>
      <c r="O25" s="231">
        <v>3.7137365262149988E-2</v>
      </c>
      <c r="P25" s="231">
        <v>0.27642364343010001</v>
      </c>
      <c r="Q25" s="228">
        <v>0.27642364343010001</v>
      </c>
      <c r="R25" s="229">
        <v>0.7223075168161901</v>
      </c>
      <c r="S25" s="228">
        <v>0.27426923949700549</v>
      </c>
      <c r="T25" s="228">
        <v>0.28136717003758954</v>
      </c>
      <c r="U25" s="228">
        <v>0.28749018394286158</v>
      </c>
      <c r="V25" s="228">
        <v>0.29384029075201334</v>
      </c>
      <c r="W25" s="229">
        <v>1.1369668842294698</v>
      </c>
      <c r="X25" s="229">
        <f>W25-R25</f>
        <v>0.41465936741327969</v>
      </c>
      <c r="Y25" s="230">
        <v>0.57407594100782489</v>
      </c>
      <c r="Z25" s="231">
        <v>0</v>
      </c>
      <c r="AA25" s="231">
        <v>0</v>
      </c>
      <c r="AB25" s="231">
        <v>0.26895790050000001</v>
      </c>
      <c r="AC25" s="231" t="str">
        <f>C25&amp;R25&amp;W25</f>
        <v>SAUDI ARAMCO0.722307516816191.13696688422947</v>
      </c>
      <c r="AD25" s="232">
        <v>0.18664676000000002</v>
      </c>
      <c r="AE25" s="229">
        <f>SUM(Z25:AD25)</f>
        <v>0.45560466050000004</v>
      </c>
      <c r="AF25" s="232">
        <f t="shared" si="3"/>
        <v>0</v>
      </c>
      <c r="AG25" s="232">
        <f t="shared" si="3"/>
        <v>0</v>
      </c>
      <c r="AH25" s="232">
        <f t="shared" si="3"/>
        <v>0</v>
      </c>
      <c r="AI25" s="232">
        <f t="shared" si="3"/>
        <v>0</v>
      </c>
      <c r="AJ25" s="229">
        <v>0.71715633470408835</v>
      </c>
      <c r="AK25" s="233"/>
      <c r="AL25" s="233"/>
      <c r="AM25" s="233"/>
      <c r="AN25" s="233"/>
      <c r="AO25" s="233"/>
      <c r="AP25" s="233"/>
      <c r="AQ25" s="233"/>
      <c r="AR25" s="233"/>
      <c r="AS25" s="233"/>
      <c r="AT25" s="233"/>
      <c r="AU25" s="234"/>
      <c r="AV25" s="235">
        <v>0</v>
      </c>
      <c r="AW25" s="235">
        <f>AD25-AV25</f>
        <v>0.18664676000000002</v>
      </c>
      <c r="AX25" s="235">
        <v>0</v>
      </c>
      <c r="AY25" s="235">
        <f>AF25-AX25</f>
        <v>0</v>
      </c>
      <c r="AZ25" s="235">
        <v>0.21785589900000005</v>
      </c>
      <c r="BA25" s="235">
        <f>AG25-AZ25</f>
        <v>-0.21785589900000005</v>
      </c>
      <c r="BB25" s="235">
        <v>0.11691755945999999</v>
      </c>
      <c r="BC25" s="235">
        <f>AH25-BB25</f>
        <v>-0.11691755945999999</v>
      </c>
      <c r="BD25" s="235">
        <v>4.9017580919999998E-2</v>
      </c>
      <c r="BE25" s="235">
        <f>AI25-BD25</f>
        <v>-4.9017580919999998E-2</v>
      </c>
      <c r="BF25" s="235" t="str">
        <f>C25&amp;Q25&amp;R25&amp;W25</f>
        <v>SAUDI ARAMCO0.27642364343010.722307516816191.13696688422947</v>
      </c>
      <c r="BG25" s="236">
        <f>VLOOKUP(BF25,'[1]Microsoft-Base Data'!$AR:$AX,2,0)</f>
        <v>0.10391750084744251</v>
      </c>
      <c r="BH25" s="236">
        <f>VLOOKUP(BF25,'[1]Microsoft-Base Data'!$AR:$AX,3,0)</f>
        <v>0.48627551445856743</v>
      </c>
      <c r="BI25" s="236">
        <f>VLOOKUP(BF25,'[1]Microsoft-Base Data'!$AR:$AX,4,0)</f>
        <v>0</v>
      </c>
      <c r="BJ25" s="236">
        <f>VLOOKUP(BF25,'[1]Microsoft-Base Data'!$AR:$AX,5,0)</f>
        <v>0.14973597339275721</v>
      </c>
      <c r="BK25" s="236">
        <f>VLOOKUP(BF25,'[1]Microsoft-Base Data'!$AR:$AX,6,0)</f>
        <v>1.5792092969161786E-2</v>
      </c>
      <c r="BL25" s="236">
        <f>VLOOKUP(BF25,'[1]Microsoft-Base Data'!$AR:$AX,7,0)</f>
        <v>0.24427891833207105</v>
      </c>
      <c r="BM25" s="235">
        <f t="shared" si="35"/>
        <v>7.5060391990860537E-2</v>
      </c>
      <c r="BN25" s="235">
        <f t="shared" si="35"/>
        <v>0.3512404593370832</v>
      </c>
      <c r="BO25" s="235">
        <f t="shared" si="35"/>
        <v>0</v>
      </c>
      <c r="BP25" s="235">
        <f t="shared" si="35"/>
        <v>0.10815541911937757</v>
      </c>
      <c r="BQ25" s="235">
        <f t="shared" si="35"/>
        <v>1.1406747457885663E-2</v>
      </c>
      <c r="BR25" s="235">
        <f t="shared" si="35"/>
        <v>0.17644449891098313</v>
      </c>
      <c r="BS25" s="237"/>
      <c r="BT25" s="237"/>
      <c r="BU25" s="237"/>
      <c r="BV25" s="237"/>
    </row>
    <row r="26" spans="2:74">
      <c r="B26" s="224">
        <v>23</v>
      </c>
      <c r="C26" s="226" t="s">
        <v>629</v>
      </c>
      <c r="D26" s="299"/>
      <c r="E26" s="226" t="s">
        <v>248</v>
      </c>
      <c r="F26" s="226" t="s">
        <v>615</v>
      </c>
      <c r="G26" s="226" t="s">
        <v>283</v>
      </c>
      <c r="H26" s="226"/>
      <c r="I26" s="225"/>
      <c r="J26" s="225" t="s">
        <v>613</v>
      </c>
      <c r="K26" s="226"/>
      <c r="L26" s="226" t="s">
        <v>614</v>
      </c>
      <c r="M26" s="226" t="s">
        <v>614</v>
      </c>
      <c r="N26" s="231">
        <v>-1.5834915669124407E-2</v>
      </c>
      <c r="O26" s="231">
        <v>6.7446756965260007E-2</v>
      </c>
      <c r="P26" s="231">
        <v>5.4290439066000007E-2</v>
      </c>
      <c r="Q26" s="228">
        <v>5.4290439066000007E-2</v>
      </c>
      <c r="R26" s="229">
        <v>0.16019271942813562</v>
      </c>
      <c r="S26" s="228">
        <v>3.8643109082537271E-2</v>
      </c>
      <c r="T26" s="228">
        <v>3.9643170571908401E-2</v>
      </c>
      <c r="U26" s="228">
        <v>4.0505871378930192E-2</v>
      </c>
      <c r="V26" s="228">
        <v>4.1400568394759758E-2</v>
      </c>
      <c r="W26" s="229">
        <v>0.16019271942813562</v>
      </c>
      <c r="X26" s="229">
        <f>W26-R26</f>
        <v>0</v>
      </c>
      <c r="Y26" s="230">
        <v>0</v>
      </c>
      <c r="Z26" s="231">
        <v>0</v>
      </c>
      <c r="AA26" s="231">
        <v>0</v>
      </c>
      <c r="AB26" s="231">
        <v>0</v>
      </c>
      <c r="AC26" s="231" t="str">
        <f>C26&amp;R26&amp;W26</f>
        <v>EMIRATES GROUP0.1601927194281360.160192719428136</v>
      </c>
      <c r="AD26" s="232">
        <v>0</v>
      </c>
      <c r="AE26" s="229">
        <f>SUM(Z26:AD26)</f>
        <v>0</v>
      </c>
      <c r="AF26" s="232">
        <f t="shared" si="3"/>
        <v>0</v>
      </c>
      <c r="AG26" s="232">
        <f t="shared" si="3"/>
        <v>0</v>
      </c>
      <c r="AH26" s="232">
        <f t="shared" si="3"/>
        <v>0</v>
      </c>
      <c r="AI26" s="232">
        <f t="shared" si="3"/>
        <v>0</v>
      </c>
      <c r="AJ26" s="229">
        <v>0</v>
      </c>
      <c r="AK26" s="233"/>
      <c r="AL26" s="233"/>
      <c r="AM26" s="233"/>
      <c r="AN26" s="233"/>
      <c r="AO26" s="233"/>
      <c r="AP26" s="233"/>
      <c r="AQ26" s="233"/>
      <c r="AR26" s="233"/>
      <c r="AS26" s="233"/>
      <c r="AT26" s="233"/>
      <c r="AU26" s="234"/>
      <c r="AV26" s="235">
        <v>0</v>
      </c>
      <c r="AW26" s="235">
        <f>AD26-AV26</f>
        <v>0</v>
      </c>
      <c r="AX26" s="235">
        <v>0</v>
      </c>
      <c r="AY26" s="235">
        <f>AF26-AX26</f>
        <v>0</v>
      </c>
      <c r="AZ26" s="235">
        <v>0</v>
      </c>
      <c r="BA26" s="235">
        <f>AG26-AZ26</f>
        <v>0</v>
      </c>
      <c r="BB26" s="235">
        <v>0</v>
      </c>
      <c r="BC26" s="235">
        <f>AH26-BB26</f>
        <v>0</v>
      </c>
      <c r="BD26" s="235">
        <v>0</v>
      </c>
      <c r="BE26" s="235">
        <f>AI26-BD26</f>
        <v>0</v>
      </c>
      <c r="BF26" s="235" t="str">
        <f>C26&amp;Q26&amp;R26&amp;W26</f>
        <v>EMIRATES GROUP0.0542904390660.1601927194281360.160192719428136</v>
      </c>
      <c r="BG26" s="236">
        <f>VLOOKUP(BF26,'[1]Microsoft-Base Data'!$AR:$AX,2,0)</f>
        <v>0.34569372585938946</v>
      </c>
      <c r="BH26" s="236">
        <f>VLOOKUP(BF26,'[1]Microsoft-Base Data'!$AR:$AX,3,0)</f>
        <v>-0.36067484605543559</v>
      </c>
      <c r="BI26" s="236">
        <f>VLOOKUP(BF26,'[1]Microsoft-Base Data'!$AR:$AX,4,0)</f>
        <v>0</v>
      </c>
      <c r="BJ26" s="236">
        <f>VLOOKUP(BF26,'[1]Microsoft-Base Data'!$AR:$AX,5,0)</f>
        <v>0</v>
      </c>
      <c r="BK26" s="236">
        <f>VLOOKUP(BF26,'[1]Microsoft-Base Data'!$AR:$AX,6,0)</f>
        <v>3.9063082618478448E-2</v>
      </c>
      <c r="BL26" s="236">
        <f>VLOOKUP(BF26,'[1]Microsoft-Base Data'!$AR:$AX,7,0)</f>
        <v>0.97591803757756768</v>
      </c>
      <c r="BM26" s="235">
        <f t="shared" si="35"/>
        <v>5.5377618034660007E-2</v>
      </c>
      <c r="BN26" s="235">
        <f t="shared" si="35"/>
        <v>-5.7777484418944404E-2</v>
      </c>
      <c r="BO26" s="235">
        <f t="shared" si="35"/>
        <v>0</v>
      </c>
      <c r="BP26" s="235">
        <f t="shared" si="35"/>
        <v>0</v>
      </c>
      <c r="BQ26" s="235">
        <f t="shared" si="35"/>
        <v>6.2576214338999998E-3</v>
      </c>
      <c r="BR26" s="235">
        <f t="shared" si="35"/>
        <v>0.15633496437852001</v>
      </c>
      <c r="BS26" s="237"/>
      <c r="BT26" s="237"/>
      <c r="BU26" s="237"/>
      <c r="BV26" s="237"/>
    </row>
    <row r="27" spans="2:74">
      <c r="BS27" s="8"/>
      <c r="BT27" s="8"/>
      <c r="BU27" s="8"/>
      <c r="BV27" s="8"/>
    </row>
  </sheetData>
  <autoFilter ref="D1:D29" xr:uid="{00000000-0009-0000-0000-00000C000000}"/>
  <mergeCells count="4">
    <mergeCell ref="B1:BS2"/>
    <mergeCell ref="D4:D9"/>
    <mergeCell ref="D10:D19"/>
    <mergeCell ref="D20:D26"/>
  </mergeCells>
  <pageMargins left="0.7" right="0.7" top="0.75" bottom="0.75" header="0.3" footer="0.3"/>
  <pageSetup orientation="portrait" r:id="rId1"/>
  <headerFooter>
    <oddFooter>&amp;C&amp;1#&amp;"Arial"&amp;7&amp;K000000Sensitivity: Internal &amp; Restricted</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BU647"/>
  <sheetViews>
    <sheetView zoomScale="70" zoomScaleNormal="70" workbookViewId="0">
      <pane xSplit="1" ySplit="7" topLeftCell="BM13" activePane="bottomRight" state="frozen"/>
      <selection pane="bottomRight" activeCell="BM13" sqref="BM13"/>
      <selection pane="bottomLeft" activeCell="A7" sqref="A7"/>
      <selection pane="topRight" activeCell="B1" sqref="B1"/>
    </sheetView>
  </sheetViews>
  <sheetFormatPr defaultRowHeight="15"/>
  <cols>
    <col min="1" max="1" width="43.85546875" bestFit="1" customWidth="1"/>
    <col min="2" max="2" width="16.28515625" customWidth="1"/>
    <col min="24" max="26" width="8.7109375" customWidth="1"/>
    <col min="27" max="27" width="35" customWidth="1"/>
    <col min="28" max="34" width="8.7109375" customWidth="1"/>
    <col min="35" max="44" width="8.7109375" hidden="1" customWidth="1"/>
    <col min="45" max="55" width="8.7109375" customWidth="1"/>
    <col min="67" max="68" width="15.42578125" bestFit="1" customWidth="1"/>
    <col min="69" max="69" width="10.5703125" customWidth="1"/>
  </cols>
  <sheetData>
    <row r="1" spans="1:73">
      <c r="AD1" s="124">
        <v>0.2152</v>
      </c>
      <c r="AE1" s="124">
        <v>0.218</v>
      </c>
      <c r="AF1" s="124">
        <v>0.32</v>
      </c>
      <c r="AG1" s="124">
        <f>1-(SUM(AD1:AF1))</f>
        <v>0.24679999999999991</v>
      </c>
      <c r="AH1" s="124">
        <f>AD2/AC3-1</f>
        <v>7.975438117486866E-2</v>
      </c>
    </row>
    <row r="2" spans="1:73">
      <c r="AD2" s="23">
        <v>344</v>
      </c>
      <c r="AE2" s="123">
        <f>AD2-AC3</f>
        <v>25.409025980799981</v>
      </c>
      <c r="AF2" s="125">
        <f>AD2/AC3-1</f>
        <v>7.975438117486866E-2</v>
      </c>
      <c r="AG2" s="123">
        <f>AD2/U4</f>
        <v>1.1377973495465983</v>
      </c>
      <c r="BK2" s="126">
        <v>0.1</v>
      </c>
      <c r="BL2" s="126">
        <v>1</v>
      </c>
      <c r="BM2" s="126">
        <v>0.5</v>
      </c>
      <c r="BN2" s="126">
        <v>0.35795568746198686</v>
      </c>
      <c r="BO2" s="126">
        <v>1</v>
      </c>
      <c r="BP2" s="126">
        <v>0</v>
      </c>
    </row>
    <row r="3" spans="1:73">
      <c r="V3" s="123">
        <f>U4*1.1</f>
        <v>332.5724041726665</v>
      </c>
      <c r="X3" s="123">
        <f>X4</f>
        <v>64.460208938700006</v>
      </c>
      <c r="Y3" s="123">
        <f>Y4</f>
        <v>60.35879888580002</v>
      </c>
      <c r="Z3" s="123">
        <f>Z4</f>
        <v>109.77196619469998</v>
      </c>
      <c r="AA3" s="123"/>
      <c r="AB3" s="127">
        <v>84</v>
      </c>
      <c r="AC3" s="128">
        <f>SUM(X3:AB3)</f>
        <v>318.59097401920002</v>
      </c>
      <c r="AH3" s="129">
        <f>AH4/AC4-1</f>
        <v>8.0197078761133467E-2</v>
      </c>
    </row>
    <row r="4" spans="1:73">
      <c r="A4" s="119"/>
      <c r="B4" s="130" t="s">
        <v>632</v>
      </c>
      <c r="C4" s="130"/>
      <c r="D4" s="130"/>
      <c r="E4" s="130"/>
      <c r="F4" s="130"/>
      <c r="G4" s="130"/>
      <c r="H4" s="119"/>
      <c r="I4" s="131"/>
      <c r="J4" s="130"/>
      <c r="K4" s="130"/>
      <c r="L4" s="132">
        <v>69.520841778177186</v>
      </c>
      <c r="M4" s="132">
        <v>69.998481876760508</v>
      </c>
      <c r="N4" s="132">
        <v>68.977761511287923</v>
      </c>
      <c r="O4" s="132">
        <v>70.399858850321252</v>
      </c>
      <c r="P4" s="133">
        <v>278.89694401654651</v>
      </c>
      <c r="Q4" s="132">
        <f t="shared" ref="Q4:T4" si="0">SUBTOTAL(9,Q8:Q647)</f>
        <v>71.391291979087711</v>
      </c>
      <c r="R4" s="132">
        <f t="shared" si="0"/>
        <v>74.400000000000176</v>
      </c>
      <c r="S4" s="132">
        <f t="shared" si="0"/>
        <v>76.500000000000099</v>
      </c>
      <c r="T4" s="132">
        <f t="shared" si="0"/>
        <v>80.047257268791242</v>
      </c>
      <c r="U4" s="133">
        <f>SUBTOTAL(9,U8:U647)</f>
        <v>302.33854924787863</v>
      </c>
      <c r="V4" s="134"/>
      <c r="W4" s="134"/>
      <c r="X4" s="134">
        <f>SUBTOTAL(9,X8:X27001)</f>
        <v>64.460208938700006</v>
      </c>
      <c r="Y4" s="134">
        <f t="shared" ref="Y4:AH4" si="1">SUBTOTAL(9,Y8:Y27001)</f>
        <v>60.35879888580002</v>
      </c>
      <c r="Z4" s="134">
        <f t="shared" si="1"/>
        <v>109.77196619469998</v>
      </c>
      <c r="AA4" s="134"/>
      <c r="AB4" s="134">
        <f t="shared" si="1"/>
        <v>84.004736429999909</v>
      </c>
      <c r="AC4" s="134">
        <f t="shared" si="1"/>
        <v>318.59571044919983</v>
      </c>
      <c r="AD4" s="134">
        <f t="shared" si="1"/>
        <v>74.060252713753073</v>
      </c>
      <c r="AE4" s="134">
        <f t="shared" si="1"/>
        <v>75.023861949805692</v>
      </c>
      <c r="AF4" s="134">
        <f t="shared" si="1"/>
        <v>110.12676983457703</v>
      </c>
      <c r="AG4" s="134">
        <f t="shared" si="1"/>
        <v>84.935271234917636</v>
      </c>
      <c r="AH4" s="134">
        <f t="shared" si="1"/>
        <v>344.14615573305355</v>
      </c>
      <c r="AI4" s="135">
        <v>0</v>
      </c>
      <c r="AJ4" s="135">
        <v>0</v>
      </c>
      <c r="AK4" s="135">
        <v>0</v>
      </c>
      <c r="AL4" s="135">
        <v>0</v>
      </c>
      <c r="AM4" s="135">
        <v>0</v>
      </c>
      <c r="AN4" s="135">
        <v>0</v>
      </c>
      <c r="AO4" s="135">
        <v>0</v>
      </c>
      <c r="AP4" s="135">
        <v>0</v>
      </c>
      <c r="AQ4" s="135">
        <v>0</v>
      </c>
      <c r="AR4" s="135">
        <v>0</v>
      </c>
      <c r="AS4" s="136"/>
      <c r="AT4" s="134">
        <f t="shared" ref="AT4:BC4" si="2">SUBTOTAL(9,AT8:AT27001)</f>
        <v>36.967424912999981</v>
      </c>
      <c r="AU4" s="134">
        <f t="shared" si="2"/>
        <v>47.037311517000035</v>
      </c>
      <c r="AV4" s="134">
        <f t="shared" si="2"/>
        <v>47.012852903399974</v>
      </c>
      <c r="AW4" s="134">
        <f t="shared" si="2"/>
        <v>27.047399810353145</v>
      </c>
      <c r="AX4" s="134">
        <f t="shared" si="2"/>
        <v>25.442833705289988</v>
      </c>
      <c r="AY4" s="134">
        <f t="shared" si="2"/>
        <v>49.581028244515686</v>
      </c>
      <c r="AZ4" s="134">
        <f t="shared" si="2"/>
        <v>60.732541303416014</v>
      </c>
      <c r="BA4" s="134">
        <f t="shared" si="2"/>
        <v>49.394228531161183</v>
      </c>
      <c r="BB4" s="134">
        <f t="shared" si="2"/>
        <v>18.5590675673145</v>
      </c>
      <c r="BC4" s="134">
        <f t="shared" si="2"/>
        <v>66.376203667603178</v>
      </c>
      <c r="BD4" s="137"/>
      <c r="BE4" s="137"/>
      <c r="BF4" s="137"/>
      <c r="BG4" s="137"/>
      <c r="BH4" s="137"/>
      <c r="BI4" s="137"/>
      <c r="BJ4" s="137"/>
      <c r="BK4" s="137"/>
      <c r="BL4" s="137"/>
      <c r="BM4" s="137"/>
      <c r="BN4" s="137"/>
      <c r="BO4" s="137"/>
      <c r="BP4" s="137"/>
      <c r="BQ4" s="137"/>
      <c r="BR4" s="136"/>
      <c r="BS4" s="136"/>
      <c r="BT4" s="136"/>
      <c r="BU4" s="136"/>
    </row>
    <row r="5" spans="1:73">
      <c r="A5" s="119"/>
      <c r="B5" s="130"/>
      <c r="C5" s="130"/>
      <c r="D5" s="130"/>
      <c r="E5" s="130"/>
      <c r="F5" s="130"/>
      <c r="G5" s="130"/>
      <c r="H5" s="119"/>
      <c r="I5" s="131"/>
      <c r="J5" s="130"/>
      <c r="K5" s="130"/>
      <c r="L5" s="138"/>
      <c r="M5" s="138">
        <v>6.8704590791254594E-3</v>
      </c>
      <c r="N5" s="138">
        <v>-1.4582035754284888E-2</v>
      </c>
      <c r="O5" s="138">
        <v>2.0616751078543018E-2</v>
      </c>
      <c r="P5" s="139"/>
      <c r="Q5" s="138">
        <v>1.4082885178425021E-2</v>
      </c>
      <c r="R5" s="138">
        <v>4.2143907716276123E-2</v>
      </c>
      <c r="S5" s="138">
        <v>2.8225806451613572E-2</v>
      </c>
      <c r="T5" s="138">
        <v>4.6369376062628323E-2</v>
      </c>
      <c r="U5" s="139">
        <v>8.3692581550648917E-2</v>
      </c>
      <c r="V5" s="134"/>
      <c r="W5" s="134"/>
      <c r="X5" s="134"/>
      <c r="Y5" s="134"/>
      <c r="Z5" s="134"/>
      <c r="AA5" s="134"/>
      <c r="AB5" s="134"/>
      <c r="AC5" s="134"/>
      <c r="AD5" s="134"/>
      <c r="AE5" s="134"/>
      <c r="AF5" s="134"/>
      <c r="AG5" s="134"/>
      <c r="AH5" s="134"/>
      <c r="AI5" s="135"/>
      <c r="AJ5" s="135"/>
      <c r="AK5" s="135"/>
      <c r="AL5" s="135"/>
      <c r="AM5" s="135"/>
      <c r="AN5" s="135"/>
      <c r="AO5" s="135"/>
      <c r="AP5" s="135"/>
      <c r="AQ5" s="135"/>
      <c r="AR5" s="135"/>
      <c r="AS5" s="136"/>
      <c r="AT5" s="134"/>
      <c r="AU5" s="134"/>
      <c r="AV5" s="134"/>
      <c r="AW5" s="140"/>
      <c r="AX5" s="134"/>
      <c r="AY5" s="140"/>
      <c r="AZ5" s="134"/>
      <c r="BA5" s="140"/>
      <c r="BB5" s="134"/>
      <c r="BC5" s="140"/>
      <c r="BD5" s="137"/>
      <c r="BE5" s="137"/>
      <c r="BF5" s="137"/>
      <c r="BG5" s="137"/>
      <c r="BH5" s="137"/>
      <c r="BI5" s="137"/>
      <c r="BJ5" s="137"/>
      <c r="BK5" s="137"/>
      <c r="BL5" s="137"/>
      <c r="BM5" s="137"/>
      <c r="BN5" s="137"/>
      <c r="BO5" s="137"/>
      <c r="BP5" s="137"/>
      <c r="BQ5" s="137"/>
      <c r="BR5" s="136"/>
      <c r="BS5" s="136"/>
      <c r="BT5" s="136"/>
      <c r="BU5" s="136"/>
    </row>
    <row r="6" spans="1:73" ht="45">
      <c r="A6" s="141"/>
      <c r="B6" s="141"/>
      <c r="C6" s="141"/>
      <c r="D6" s="141"/>
      <c r="E6" s="141"/>
      <c r="F6" s="141"/>
      <c r="G6" s="141"/>
      <c r="H6" s="141"/>
      <c r="I6" s="141"/>
      <c r="J6" s="141"/>
      <c r="K6" s="141"/>
      <c r="L6" s="141" t="s">
        <v>633</v>
      </c>
      <c r="M6" s="141" t="s">
        <v>633</v>
      </c>
      <c r="N6" s="141" t="s">
        <v>633</v>
      </c>
      <c r="O6" s="141" t="s">
        <v>633</v>
      </c>
      <c r="P6" s="141" t="s">
        <v>633</v>
      </c>
      <c r="Q6" s="141" t="s">
        <v>633</v>
      </c>
      <c r="R6" s="141" t="s">
        <v>633</v>
      </c>
      <c r="S6" s="141" t="s">
        <v>633</v>
      </c>
      <c r="T6" s="141" t="s">
        <v>633</v>
      </c>
      <c r="U6" s="141" t="s">
        <v>633</v>
      </c>
      <c r="V6" s="141"/>
      <c r="W6" s="141"/>
      <c r="X6" s="142" t="s">
        <v>634</v>
      </c>
      <c r="Y6" s="142" t="s">
        <v>634</v>
      </c>
      <c r="Z6" s="142" t="s">
        <v>634</v>
      </c>
      <c r="AA6" s="142"/>
      <c r="AB6" s="142" t="s">
        <v>634</v>
      </c>
      <c r="AC6" s="142" t="s">
        <v>634</v>
      </c>
      <c r="AD6" s="142" t="s">
        <v>634</v>
      </c>
      <c r="AE6" s="142" t="s">
        <v>634</v>
      </c>
      <c r="AF6" s="142" t="s">
        <v>634</v>
      </c>
      <c r="AG6" s="142" t="s">
        <v>634</v>
      </c>
      <c r="AH6" s="142" t="s">
        <v>634</v>
      </c>
      <c r="AI6" s="143" t="s">
        <v>635</v>
      </c>
      <c r="AJ6" s="143" t="s">
        <v>635</v>
      </c>
      <c r="AK6" s="143" t="s">
        <v>635</v>
      </c>
      <c r="AL6" s="143" t="s">
        <v>635</v>
      </c>
      <c r="AM6" s="143" t="s">
        <v>635</v>
      </c>
      <c r="AN6" s="143" t="s">
        <v>635</v>
      </c>
      <c r="AO6" s="143" t="s">
        <v>635</v>
      </c>
      <c r="AP6" s="143" t="s">
        <v>635</v>
      </c>
      <c r="AQ6" s="143" t="s">
        <v>635</v>
      </c>
      <c r="AR6" s="143" t="s">
        <v>635</v>
      </c>
      <c r="AS6" s="144"/>
      <c r="AT6" s="141" t="s">
        <v>634</v>
      </c>
      <c r="AU6" s="141" t="s">
        <v>634</v>
      </c>
      <c r="AV6" s="141" t="s">
        <v>634</v>
      </c>
      <c r="AW6" s="145" t="s">
        <v>634</v>
      </c>
      <c r="AX6" s="141" t="s">
        <v>634</v>
      </c>
      <c r="AY6" s="145" t="s">
        <v>634</v>
      </c>
      <c r="AZ6" s="141" t="s">
        <v>634</v>
      </c>
      <c r="BA6" s="145" t="s">
        <v>634</v>
      </c>
      <c r="BB6" s="141" t="s">
        <v>634</v>
      </c>
      <c r="BC6" s="145" t="s">
        <v>634</v>
      </c>
      <c r="BD6" s="146"/>
      <c r="BE6" s="147" t="s">
        <v>636</v>
      </c>
      <c r="BF6" s="147"/>
      <c r="BG6" s="147"/>
      <c r="BH6" s="147"/>
      <c r="BI6" s="147"/>
      <c r="BJ6" s="147"/>
      <c r="BK6" s="148">
        <f>SUBTOTAL(9,BK8:BK647)</f>
        <v>125.99763583014555</v>
      </c>
      <c r="BL6" s="148">
        <f t="shared" ref="BL6:BQ6" si="3">SUBTOTAL(9,BL8:BL647)</f>
        <v>62.746171336604625</v>
      </c>
      <c r="BM6" s="148">
        <f t="shared" si="3"/>
        <v>3.8143729801228412</v>
      </c>
      <c r="BN6" s="148">
        <f t="shared" si="3"/>
        <v>39.107227738897329</v>
      </c>
      <c r="BO6" s="149">
        <f t="shared" si="3"/>
        <v>56.748224000309584</v>
      </c>
      <c r="BP6" s="149">
        <f t="shared" si="3"/>
        <v>13.924917361799094</v>
      </c>
      <c r="BQ6" s="148">
        <f t="shared" si="3"/>
        <v>147.99999999999946</v>
      </c>
      <c r="BR6" s="144">
        <v>148</v>
      </c>
      <c r="BS6" s="144"/>
      <c r="BT6" s="144"/>
      <c r="BU6" s="144"/>
    </row>
    <row r="7" spans="1:73" ht="105">
      <c r="A7" s="150" t="s">
        <v>486</v>
      </c>
      <c r="B7" s="150" t="s">
        <v>0</v>
      </c>
      <c r="C7" s="150" t="s">
        <v>487</v>
      </c>
      <c r="D7" s="150" t="s">
        <v>568</v>
      </c>
      <c r="E7" s="151" t="s">
        <v>569</v>
      </c>
      <c r="F7" s="151" t="s">
        <v>570</v>
      </c>
      <c r="G7" s="152" t="s">
        <v>571</v>
      </c>
      <c r="H7" s="150" t="s">
        <v>572</v>
      </c>
      <c r="I7" s="151" t="s">
        <v>573</v>
      </c>
      <c r="J7" s="150" t="s">
        <v>574</v>
      </c>
      <c r="K7" s="151" t="s">
        <v>575</v>
      </c>
      <c r="L7" s="153" t="s">
        <v>576</v>
      </c>
      <c r="M7" s="153" t="s">
        <v>577</v>
      </c>
      <c r="N7" s="153" t="s">
        <v>578</v>
      </c>
      <c r="O7" s="153" t="s">
        <v>579</v>
      </c>
      <c r="P7" s="154" t="s">
        <v>580</v>
      </c>
      <c r="Q7" s="155" t="s">
        <v>581</v>
      </c>
      <c r="R7" s="155" t="s">
        <v>582</v>
      </c>
      <c r="S7" s="155" t="s">
        <v>583</v>
      </c>
      <c r="T7" s="155" t="s">
        <v>584</v>
      </c>
      <c r="U7" s="156" t="s">
        <v>585</v>
      </c>
      <c r="V7" s="156" t="s">
        <v>586</v>
      </c>
      <c r="W7" s="157" t="s">
        <v>587</v>
      </c>
      <c r="X7" s="158" t="s">
        <v>576</v>
      </c>
      <c r="Y7" s="158" t="s">
        <v>577</v>
      </c>
      <c r="Z7" s="158" t="s">
        <v>578</v>
      </c>
      <c r="AA7" s="159" t="s">
        <v>588</v>
      </c>
      <c r="AB7" s="158" t="s">
        <v>579</v>
      </c>
      <c r="AC7" s="160" t="s">
        <v>580</v>
      </c>
      <c r="AD7" s="161" t="s">
        <v>581</v>
      </c>
      <c r="AE7" s="161" t="s">
        <v>582</v>
      </c>
      <c r="AF7" s="161" t="s">
        <v>583</v>
      </c>
      <c r="AG7" s="161" t="s">
        <v>584</v>
      </c>
      <c r="AH7" s="161" t="s">
        <v>585</v>
      </c>
      <c r="AI7" s="153" t="s">
        <v>576</v>
      </c>
      <c r="AJ7" s="153" t="s">
        <v>577</v>
      </c>
      <c r="AK7" s="153" t="s">
        <v>578</v>
      </c>
      <c r="AL7" s="154" t="s">
        <v>579</v>
      </c>
      <c r="AM7" s="154" t="s">
        <v>580</v>
      </c>
      <c r="AN7" s="155" t="s">
        <v>581</v>
      </c>
      <c r="AO7" s="155" t="s">
        <v>582</v>
      </c>
      <c r="AP7" s="155" t="s">
        <v>583</v>
      </c>
      <c r="AQ7" s="155" t="s">
        <v>584</v>
      </c>
      <c r="AR7" s="155" t="s">
        <v>585</v>
      </c>
      <c r="AS7" s="162" t="s">
        <v>589</v>
      </c>
      <c r="AT7" s="163" t="s">
        <v>590</v>
      </c>
      <c r="AU7" s="163" t="s">
        <v>591</v>
      </c>
      <c r="AV7" s="164" t="s">
        <v>592</v>
      </c>
      <c r="AW7" s="165" t="s">
        <v>593</v>
      </c>
      <c r="AX7" s="164" t="s">
        <v>594</v>
      </c>
      <c r="AY7" s="165" t="s">
        <v>595</v>
      </c>
      <c r="AZ7" s="164" t="s">
        <v>596</v>
      </c>
      <c r="BA7" s="165" t="s">
        <v>597</v>
      </c>
      <c r="BB7" s="164" t="s">
        <v>598</v>
      </c>
      <c r="BC7" s="165" t="s">
        <v>599</v>
      </c>
      <c r="BD7" s="165" t="s">
        <v>588</v>
      </c>
      <c r="BE7" s="165" t="s">
        <v>600</v>
      </c>
      <c r="BF7" s="165" t="s">
        <v>601</v>
      </c>
      <c r="BG7" s="165" t="s">
        <v>602</v>
      </c>
      <c r="BH7" s="165" t="s">
        <v>603</v>
      </c>
      <c r="BI7" s="165" t="s">
        <v>604</v>
      </c>
      <c r="BJ7" s="165" t="s">
        <v>605</v>
      </c>
      <c r="BK7" s="166" t="s">
        <v>606</v>
      </c>
      <c r="BL7" s="166" t="s">
        <v>41</v>
      </c>
      <c r="BM7" s="166" t="s">
        <v>607</v>
      </c>
      <c r="BN7" s="166" t="s">
        <v>608</v>
      </c>
      <c r="BO7" s="165" t="s">
        <v>609</v>
      </c>
      <c r="BP7" s="165" t="s">
        <v>637</v>
      </c>
      <c r="BQ7" s="167" t="s">
        <v>638</v>
      </c>
      <c r="BR7" s="168" t="s">
        <v>639</v>
      </c>
      <c r="BS7" s="168" t="s">
        <v>640</v>
      </c>
      <c r="BT7" s="168" t="s">
        <v>641</v>
      </c>
      <c r="BU7" s="162" t="s">
        <v>642</v>
      </c>
    </row>
    <row r="8" spans="1:73">
      <c r="A8" s="8" t="s">
        <v>379</v>
      </c>
      <c r="B8" s="8" t="s">
        <v>4</v>
      </c>
      <c r="C8" s="8" t="s">
        <v>492</v>
      </c>
      <c r="D8" s="8" t="s">
        <v>568</v>
      </c>
      <c r="E8" s="8" t="s">
        <v>121</v>
      </c>
      <c r="F8" s="8" t="s">
        <v>612</v>
      </c>
      <c r="G8" s="65">
        <v>14</v>
      </c>
      <c r="H8" s="65" t="s">
        <v>613</v>
      </c>
      <c r="I8" s="8"/>
      <c r="J8" s="8" t="s">
        <v>614</v>
      </c>
      <c r="K8" s="8" t="s">
        <v>614</v>
      </c>
      <c r="L8" s="116">
        <v>3.3948105560286987</v>
      </c>
      <c r="M8" s="116">
        <v>3.0800223157659028</v>
      </c>
      <c r="N8" s="116">
        <v>2.7508736067207362</v>
      </c>
      <c r="O8" s="114">
        <v>2.8695264213764622</v>
      </c>
      <c r="P8" s="115">
        <v>12.095232899891801</v>
      </c>
      <c r="Q8" s="114">
        <v>3.06</v>
      </c>
      <c r="R8" s="114">
        <v>3.3284948660314622</v>
      </c>
      <c r="S8" s="114">
        <v>3.400928406680908</v>
      </c>
      <c r="T8" s="114">
        <v>3.4760483928192674</v>
      </c>
      <c r="U8" s="169">
        <v>13.265471665531637</v>
      </c>
      <c r="V8" s="115">
        <f t="shared" ref="V8:V71" si="4">U8-P8</f>
        <v>1.1702387656398354</v>
      </c>
      <c r="W8" s="122">
        <v>9.6752065489396522E-2</v>
      </c>
      <c r="X8" s="116">
        <v>0.67541702530000003</v>
      </c>
      <c r="Y8" s="116">
        <v>2.9660105391000005</v>
      </c>
      <c r="Z8" s="116">
        <v>2.5672967176000001</v>
      </c>
      <c r="AA8" s="116" t="str">
        <f t="shared" ref="AA8:AA71" si="5">A8&amp;P8&amp;U8</f>
        <v>SHELL12.095232899891813.2654716655316</v>
      </c>
      <c r="AB8" s="117">
        <v>3.1849944300000002</v>
      </c>
      <c r="AC8" s="115">
        <f t="shared" ref="AC8:AC71" si="6">SUM(X8:AB8)</f>
        <v>9.3937187120000001</v>
      </c>
      <c r="AD8" s="117">
        <f t="shared" ref="AD8:AG27" si="7">AD$1*$AH8</f>
        <v>2.3142663545583302</v>
      </c>
      <c r="AE8" s="117">
        <f t="shared" si="7"/>
        <v>2.3443776268295355</v>
      </c>
      <c r="AF8" s="117">
        <f t="shared" si="7"/>
        <v>3.4412882595662904</v>
      </c>
      <c r="AG8" s="117">
        <f t="shared" si="7"/>
        <v>2.6540935701905006</v>
      </c>
      <c r="AH8" s="115">
        <v>10.754025811144658</v>
      </c>
      <c r="AI8" s="118"/>
      <c r="AJ8" s="118"/>
      <c r="AK8" s="118"/>
      <c r="AL8" s="118"/>
      <c r="AM8" s="118"/>
      <c r="AN8" s="118"/>
      <c r="AO8" s="118"/>
      <c r="AP8" s="118"/>
      <c r="AQ8" s="118"/>
      <c r="AR8" s="118"/>
      <c r="AS8" s="119"/>
      <c r="AT8" s="120">
        <v>2.660065812</v>
      </c>
      <c r="AU8" s="120">
        <f t="shared" ref="AU8:AU71" si="8">AB8-AT8</f>
        <v>0.52492861800000012</v>
      </c>
      <c r="AV8" s="120">
        <v>0.41500563030000004</v>
      </c>
      <c r="AW8" s="120">
        <f t="shared" ref="AW8:AW71" si="9">AD8-AV8</f>
        <v>1.8992607242583301</v>
      </c>
      <c r="AX8" s="120">
        <v>1.1775814020000002E-2</v>
      </c>
      <c r="AY8" s="120">
        <f t="shared" ref="AY8:AY71" si="10">AE8-AX8</f>
        <v>2.3326018128095356</v>
      </c>
      <c r="AZ8" s="120">
        <v>1.0525299616170001</v>
      </c>
      <c r="BA8" s="120">
        <f t="shared" ref="BA8:BA71" si="11">AF8-AZ8</f>
        <v>2.3887582979492903</v>
      </c>
      <c r="BB8" s="120">
        <v>-1.2269070000000002E-3</v>
      </c>
      <c r="BC8" s="120">
        <f t="shared" ref="BC8:BC71" si="12">AG8-BB8</f>
        <v>2.6553204771905006</v>
      </c>
      <c r="BD8" s="120" t="str">
        <f t="shared" ref="BD8:BD71" si="13">A8&amp;O8&amp;P8&amp;U8</f>
        <v>SHELL2.8695264213764612.095232899891813.2654716655316</v>
      </c>
      <c r="BE8" s="121">
        <f>VLOOKUP(BD8,'[1]Microsoft-Base Data'!$AR:$AX,2,0)</f>
        <v>0.41748567970747114</v>
      </c>
      <c r="BF8" s="121">
        <f>VLOOKUP(BD8,'[1]Microsoft-Base Data'!$AR:$AX,3,0)</f>
        <v>0.13426394745290582</v>
      </c>
      <c r="BG8" s="121">
        <f>VLOOKUP(BD8,'[1]Microsoft-Base Data'!$AR:$AX,4,0)</f>
        <v>0</v>
      </c>
      <c r="BH8" s="121">
        <f>VLOOKUP(BD8,'[1]Microsoft-Base Data'!$AR:$AX,5,0)</f>
        <v>0.16864691628296627</v>
      </c>
      <c r="BI8" s="121">
        <f>VLOOKUP(BD8,'[1]Microsoft-Base Data'!$AR:$AX,6,0)</f>
        <v>0.2796034565566568</v>
      </c>
      <c r="BJ8" s="121">
        <f>VLOOKUP(BD8,'[1]Microsoft-Base Data'!$AR:$AX,7,0)</f>
        <v>0</v>
      </c>
      <c r="BK8" s="120">
        <f t="shared" ref="BK8:BK71" si="14">BE8*$U8</f>
        <v>5.5381444549246748</v>
      </c>
      <c r="BL8" s="120">
        <f t="shared" ref="BL8:BL71" si="15">BF8*$U8</f>
        <v>1.7810745906389507</v>
      </c>
      <c r="BM8" s="120">
        <f t="shared" ref="BM8:BM71" si="16">BG8*$U8</f>
        <v>0</v>
      </c>
      <c r="BN8" s="120">
        <f t="shared" ref="BN8:BN71" si="17">BH8*$U8</f>
        <v>2.237180889430975</v>
      </c>
      <c r="BO8" s="120">
        <f t="shared" ref="BO8:BO71" si="18">BI8*$U8</f>
        <v>3.7090717305370369</v>
      </c>
      <c r="BP8" s="120">
        <f t="shared" ref="BP8:BP71" si="19">BJ8*$U8</f>
        <v>0</v>
      </c>
      <c r="BQ8" s="120">
        <f t="shared" ref="BQ8:BQ71" si="20">(BK8*BK$2)+(BL8*BL$2)+(BM8*BM$2)+(BN8*BN$2)+(BO8*BO$2)+(BP8*BP$2)</f>
        <v>6.8447723899215394</v>
      </c>
      <c r="BR8" s="119"/>
      <c r="BS8" s="119"/>
      <c r="BT8" s="119"/>
      <c r="BU8" s="119"/>
    </row>
    <row r="9" spans="1:73">
      <c r="A9" s="8" t="s">
        <v>493</v>
      </c>
      <c r="B9" s="8" t="s">
        <v>4</v>
      </c>
      <c r="C9" s="8" t="s">
        <v>88</v>
      </c>
      <c r="D9" s="8" t="s">
        <v>568</v>
      </c>
      <c r="E9" s="8" t="s">
        <v>121</v>
      </c>
      <c r="F9" s="8" t="s">
        <v>612</v>
      </c>
      <c r="G9" s="65">
        <v>62</v>
      </c>
      <c r="H9" s="65" t="s">
        <v>613</v>
      </c>
      <c r="I9" s="8"/>
      <c r="J9" s="8" t="s">
        <v>614</v>
      </c>
      <c r="K9" s="8" t="s">
        <v>614</v>
      </c>
      <c r="L9" s="116">
        <v>0.65159352906770518</v>
      </c>
      <c r="M9" s="116">
        <v>0.64495963224255515</v>
      </c>
      <c r="N9" s="116">
        <v>0.57734941345900992</v>
      </c>
      <c r="O9" s="114">
        <v>0.7887790399574568</v>
      </c>
      <c r="P9" s="115">
        <v>2.6626816147267269</v>
      </c>
      <c r="Q9" s="114">
        <v>0.95</v>
      </c>
      <c r="R9" s="114">
        <v>0.92975309070335665</v>
      </c>
      <c r="S9" s="114">
        <v>0.94998605214688892</v>
      </c>
      <c r="T9" s="114">
        <v>0.9709694221374835</v>
      </c>
      <c r="U9" s="115">
        <v>3.8007085649877288</v>
      </c>
      <c r="V9" s="115">
        <f t="shared" si="4"/>
        <v>1.1380269502610019</v>
      </c>
      <c r="W9" s="122">
        <v>0.42739880876737812</v>
      </c>
      <c r="X9" s="116">
        <v>0.2375897726</v>
      </c>
      <c r="Y9" s="116">
        <v>1.5586787363000001</v>
      </c>
      <c r="Z9" s="116">
        <v>1.51441439</v>
      </c>
      <c r="AA9" s="116" t="str">
        <f t="shared" si="5"/>
        <v>NOVARTIS2.662681614726733.80070856498773</v>
      </c>
      <c r="AB9" s="117">
        <v>6.25E-2</v>
      </c>
      <c r="AC9" s="115">
        <f t="shared" si="6"/>
        <v>3.3731828989000001</v>
      </c>
      <c r="AD9" s="117">
        <f t="shared" si="7"/>
        <v>1.0242475669196971</v>
      </c>
      <c r="AE9" s="117">
        <f t="shared" si="7"/>
        <v>1.0375742081249719</v>
      </c>
      <c r="AF9" s="117">
        <f t="shared" si="7"/>
        <v>1.5230447091742707</v>
      </c>
      <c r="AG9" s="117">
        <f t="shared" si="7"/>
        <v>1.1746482319506559</v>
      </c>
      <c r="AH9" s="115">
        <v>4.7595147161695959</v>
      </c>
      <c r="AI9" s="118"/>
      <c r="AJ9" s="118"/>
      <c r="AK9" s="118"/>
      <c r="AL9" s="118"/>
      <c r="AM9" s="118"/>
      <c r="AN9" s="118"/>
      <c r="AO9" s="118"/>
      <c r="AP9" s="118"/>
      <c r="AQ9" s="118"/>
      <c r="AR9" s="118"/>
      <c r="AS9" s="119"/>
      <c r="AT9" s="120">
        <v>0</v>
      </c>
      <c r="AU9" s="120">
        <f t="shared" si="8"/>
        <v>6.25E-2</v>
      </c>
      <c r="AV9" s="120">
        <v>4.6062739800000002E-2</v>
      </c>
      <c r="AW9" s="120">
        <f t="shared" si="9"/>
        <v>0.97818482711969712</v>
      </c>
      <c r="AX9" s="120">
        <v>0</v>
      </c>
      <c r="AY9" s="120">
        <f t="shared" si="10"/>
        <v>1.0375742081249719</v>
      </c>
      <c r="AZ9" s="120">
        <v>1.6033637299500001</v>
      </c>
      <c r="BA9" s="120">
        <f t="shared" si="11"/>
        <v>-8.0319020775729388E-2</v>
      </c>
      <c r="BB9" s="120">
        <v>0.35569758816900005</v>
      </c>
      <c r="BC9" s="120">
        <f t="shared" si="12"/>
        <v>0.81895064378165583</v>
      </c>
      <c r="BD9" s="120" t="str">
        <f t="shared" si="13"/>
        <v>NOVARTIS0.7887790399574572.662681614726733.80070856498773</v>
      </c>
      <c r="BE9" s="121">
        <f>VLOOKUP(BD9,'[1]Microsoft-Base Data'!$AR:$AX,2,0)</f>
        <v>0.14654422188906718</v>
      </c>
      <c r="BF9" s="121">
        <f>VLOOKUP(BD9,'[1]Microsoft-Base Data'!$AR:$AX,3,0)</f>
        <v>5.3987291070270074E-2</v>
      </c>
      <c r="BG9" s="121">
        <f>VLOOKUP(BD9,'[1]Microsoft-Base Data'!$AR:$AX,4,0)</f>
        <v>0</v>
      </c>
      <c r="BH9" s="121">
        <f>VLOOKUP(BD9,'[1]Microsoft-Base Data'!$AR:$AX,5,0)</f>
        <v>1.4918785173686956E-2</v>
      </c>
      <c r="BI9" s="121">
        <f>VLOOKUP(BD9,'[1]Microsoft-Base Data'!$AR:$AX,6,0)</f>
        <v>0.74578611414378981</v>
      </c>
      <c r="BJ9" s="121">
        <f>VLOOKUP(BD9,'[1]Microsoft-Base Data'!$AR:$AX,7,0)</f>
        <v>3.8763587723186006E-2</v>
      </c>
      <c r="BK9" s="120">
        <f t="shared" si="14"/>
        <v>0.55697187928323988</v>
      </c>
      <c r="BL9" s="120">
        <f t="shared" si="15"/>
        <v>0.20518995957126099</v>
      </c>
      <c r="BM9" s="120">
        <f t="shared" si="16"/>
        <v>0</v>
      </c>
      <c r="BN9" s="120">
        <f t="shared" si="17"/>
        <v>5.6701954588843952E-2</v>
      </c>
      <c r="BO9" s="120">
        <f t="shared" si="18"/>
        <v>2.8345156716752178</v>
      </c>
      <c r="BP9" s="120">
        <f t="shared" si="19"/>
        <v>0.14732909986916623</v>
      </c>
      <c r="BQ9" s="120">
        <f t="shared" si="20"/>
        <v>3.1156996063100908</v>
      </c>
      <c r="BR9" s="119"/>
      <c r="BS9" s="119"/>
      <c r="BT9" s="119"/>
      <c r="BU9" s="119"/>
    </row>
    <row r="10" spans="1:73">
      <c r="A10" s="8" t="s">
        <v>494</v>
      </c>
      <c r="B10" s="8" t="s">
        <v>69</v>
      </c>
      <c r="C10" s="8" t="s">
        <v>495</v>
      </c>
      <c r="D10" s="8" t="s">
        <v>615</v>
      </c>
      <c r="E10" s="8" t="s">
        <v>283</v>
      </c>
      <c r="F10" s="8"/>
      <c r="G10" s="65"/>
      <c r="H10" s="65" t="s">
        <v>613</v>
      </c>
      <c r="I10" s="8"/>
      <c r="J10" s="8" t="s">
        <v>614</v>
      </c>
      <c r="K10" s="8" t="s">
        <v>614</v>
      </c>
      <c r="L10" s="116"/>
      <c r="M10" s="116"/>
      <c r="N10" s="116"/>
      <c r="O10" s="114">
        <v>-0.2</v>
      </c>
      <c r="P10" s="115">
        <v>-0.2</v>
      </c>
      <c r="Q10" s="114">
        <v>0.3</v>
      </c>
      <c r="R10" s="114">
        <v>0.4</v>
      </c>
      <c r="S10" s="114">
        <v>0.4</v>
      </c>
      <c r="T10" s="114">
        <v>1.5</v>
      </c>
      <c r="U10" s="169">
        <f>SUM(Q10:T10)</f>
        <v>2.6</v>
      </c>
      <c r="V10" s="115">
        <f t="shared" si="4"/>
        <v>2.8000000000000003</v>
      </c>
      <c r="W10" s="115"/>
      <c r="X10" s="116"/>
      <c r="Y10" s="116"/>
      <c r="Z10" s="116"/>
      <c r="AA10" s="116" t="str">
        <f t="shared" si="5"/>
        <v>Hunting-Americas2-0.22.6</v>
      </c>
      <c r="AB10" s="117">
        <v>0</v>
      </c>
      <c r="AC10" s="115">
        <f t="shared" si="6"/>
        <v>0</v>
      </c>
      <c r="AD10" s="117">
        <f t="shared" si="7"/>
        <v>8.6080000000000004E-2</v>
      </c>
      <c r="AE10" s="117">
        <f t="shared" si="7"/>
        <v>8.72E-2</v>
      </c>
      <c r="AF10" s="117">
        <f t="shared" si="7"/>
        <v>0.128</v>
      </c>
      <c r="AG10" s="117">
        <f t="shared" si="7"/>
        <v>9.8719999999999974E-2</v>
      </c>
      <c r="AH10" s="115">
        <v>0.4</v>
      </c>
      <c r="AI10" s="118"/>
      <c r="AJ10" s="118"/>
      <c r="AK10" s="118"/>
      <c r="AL10" s="118"/>
      <c r="AM10" s="118"/>
      <c r="AN10" s="118"/>
      <c r="AO10" s="118"/>
      <c r="AP10" s="118"/>
      <c r="AQ10" s="118"/>
      <c r="AR10" s="118"/>
      <c r="AS10" s="119"/>
      <c r="AT10" s="119">
        <v>0</v>
      </c>
      <c r="AU10" s="120">
        <f t="shared" si="8"/>
        <v>0</v>
      </c>
      <c r="AV10" s="119">
        <v>0</v>
      </c>
      <c r="AW10" s="120">
        <f t="shared" si="9"/>
        <v>8.6080000000000004E-2</v>
      </c>
      <c r="AX10" s="119">
        <v>0</v>
      </c>
      <c r="AY10" s="120">
        <f t="shared" si="10"/>
        <v>8.72E-2</v>
      </c>
      <c r="AZ10" s="119">
        <v>0</v>
      </c>
      <c r="BA10" s="120">
        <f t="shared" si="11"/>
        <v>0.128</v>
      </c>
      <c r="BB10" s="119">
        <v>0</v>
      </c>
      <c r="BC10" s="120">
        <f t="shared" si="12"/>
        <v>9.8719999999999974E-2</v>
      </c>
      <c r="BD10" s="120" t="str">
        <f t="shared" si="13"/>
        <v>Hunting-Americas2-0.2-0.22.6</v>
      </c>
      <c r="BE10" s="121">
        <v>0</v>
      </c>
      <c r="BF10" s="121">
        <f>VLOOKUP(BD10,'[1]Microsoft-Base Data'!$AR:$AX,3,0)</f>
        <v>0</v>
      </c>
      <c r="BG10" s="121">
        <f>VLOOKUP(BD10,'[1]Microsoft-Base Data'!$AR:$AX,4,0)</f>
        <v>0</v>
      </c>
      <c r="BH10" s="121">
        <f>VLOOKUP(BD10,'[1]Microsoft-Base Data'!$AR:$AX,5,0)</f>
        <v>0</v>
      </c>
      <c r="BI10" s="121">
        <v>1</v>
      </c>
      <c r="BJ10" s="121">
        <f>VLOOKUP(BD10,'[1]Microsoft-Base Data'!$AR:$AX,7,0)</f>
        <v>0</v>
      </c>
      <c r="BK10" s="120">
        <f t="shared" si="14"/>
        <v>0</v>
      </c>
      <c r="BL10" s="120">
        <f t="shared" si="15"/>
        <v>0</v>
      </c>
      <c r="BM10" s="120">
        <f t="shared" si="16"/>
        <v>0</v>
      </c>
      <c r="BN10" s="120">
        <f t="shared" si="17"/>
        <v>0</v>
      </c>
      <c r="BO10" s="120">
        <f t="shared" si="18"/>
        <v>2.6</v>
      </c>
      <c r="BP10" s="120">
        <f t="shared" si="19"/>
        <v>0</v>
      </c>
      <c r="BQ10" s="120">
        <f t="shared" si="20"/>
        <v>2.6</v>
      </c>
      <c r="BR10" s="119"/>
      <c r="BS10" s="119"/>
      <c r="BT10" s="119"/>
      <c r="BU10" s="119"/>
    </row>
    <row r="11" spans="1:73">
      <c r="A11" s="65" t="s">
        <v>376</v>
      </c>
      <c r="B11" s="8" t="s">
        <v>69</v>
      </c>
      <c r="C11" s="8" t="s">
        <v>70</v>
      </c>
      <c r="D11" s="8" t="s">
        <v>568</v>
      </c>
      <c r="E11" s="8" t="s">
        <v>121</v>
      </c>
      <c r="F11" s="8" t="s">
        <v>612</v>
      </c>
      <c r="G11" s="65">
        <v>2</v>
      </c>
      <c r="H11" s="65" t="s">
        <v>613</v>
      </c>
      <c r="I11" s="8"/>
      <c r="J11" s="65" t="s">
        <v>614</v>
      </c>
      <c r="K11" s="65" t="s">
        <v>614</v>
      </c>
      <c r="L11" s="113">
        <v>3.4473042503540592</v>
      </c>
      <c r="M11" s="113">
        <v>4.0832958433413609</v>
      </c>
      <c r="N11" s="113">
        <v>4.3829647024452996</v>
      </c>
      <c r="O11" s="114">
        <v>4.595925010375451</v>
      </c>
      <c r="P11" s="115">
        <v>16.509489806516171</v>
      </c>
      <c r="Q11" s="114">
        <v>4.7</v>
      </c>
      <c r="R11" s="114">
        <v>4.6952218759135249</v>
      </c>
      <c r="S11" s="114">
        <v>4.7973976515404946</v>
      </c>
      <c r="T11" s="114">
        <v>4.9033629651225077</v>
      </c>
      <c r="U11" s="115">
        <v>19.095982492576525</v>
      </c>
      <c r="V11" s="115">
        <f t="shared" si="4"/>
        <v>2.5864926860603532</v>
      </c>
      <c r="W11" s="170">
        <v>0.1566670270476489</v>
      </c>
      <c r="X11" s="116">
        <v>1.4894345000000002</v>
      </c>
      <c r="Y11" s="116">
        <v>2.3126457599999997</v>
      </c>
      <c r="Z11" s="116">
        <v>11.703399599999999</v>
      </c>
      <c r="AA11" s="116" t="str">
        <f t="shared" si="5"/>
        <v>CHARLES SCHWAB16.509489806516219.0959824925765</v>
      </c>
      <c r="AB11" s="117">
        <v>2</v>
      </c>
      <c r="AC11" s="115">
        <f t="shared" si="6"/>
        <v>17.505479860000001</v>
      </c>
      <c r="AD11" s="117">
        <f t="shared" si="7"/>
        <v>3.9614422061927326</v>
      </c>
      <c r="AE11" s="117">
        <f t="shared" si="7"/>
        <v>4.0129851345260947</v>
      </c>
      <c r="AF11" s="117">
        <f t="shared" si="7"/>
        <v>5.8906203809557365</v>
      </c>
      <c r="AG11" s="117">
        <f t="shared" si="7"/>
        <v>4.5431409688121098</v>
      </c>
      <c r="AH11" s="115">
        <v>18.408188690486675</v>
      </c>
      <c r="AI11" s="118"/>
      <c r="AJ11" s="118"/>
      <c r="AK11" s="118"/>
      <c r="AL11" s="118"/>
      <c r="AM11" s="118"/>
      <c r="AN11" s="118"/>
      <c r="AO11" s="118"/>
      <c r="AP11" s="118"/>
      <c r="AQ11" s="118"/>
      <c r="AR11" s="118"/>
      <c r="AS11" s="119"/>
      <c r="AT11" s="120">
        <v>2.3191226999999998E-2</v>
      </c>
      <c r="AU11" s="120">
        <f t="shared" si="8"/>
        <v>1.9768087729999999</v>
      </c>
      <c r="AV11" s="120">
        <v>0</v>
      </c>
      <c r="AW11" s="120">
        <f t="shared" si="9"/>
        <v>3.9614422061927326</v>
      </c>
      <c r="AX11" s="120">
        <v>0.46872375300000002</v>
      </c>
      <c r="AY11" s="120">
        <f t="shared" si="10"/>
        <v>3.5442613815260948</v>
      </c>
      <c r="AZ11" s="120">
        <v>8.5317783083999998</v>
      </c>
      <c r="BA11" s="120">
        <f t="shared" si="11"/>
        <v>-2.6411579274442634</v>
      </c>
      <c r="BB11" s="120">
        <v>1.5215764034700001E-2</v>
      </c>
      <c r="BC11" s="120">
        <f t="shared" si="12"/>
        <v>4.5279252047774099</v>
      </c>
      <c r="BD11" s="120" t="str">
        <f t="shared" si="13"/>
        <v>CHARLES SCHWAB4.5959250103754516.509489806516219.0959824925765</v>
      </c>
      <c r="BE11" s="121">
        <f>VLOOKUP(BD11,'[1]Microsoft-Base Data'!$AR:$AX,2,0)</f>
        <v>0.3381692678338532</v>
      </c>
      <c r="BF11" s="121">
        <f>VLOOKUP(BD11,'[1]Microsoft-Base Data'!$AR:$AX,3,0)</f>
        <v>0.17499999999999999</v>
      </c>
      <c r="BG11" s="121">
        <f>VLOOKUP(BD11,'[1]Microsoft-Base Data'!$AR:$AX,4,0)</f>
        <v>1.1593033048672772E-3</v>
      </c>
      <c r="BH11" s="121">
        <f>VLOOKUP(BD11,'[1]Microsoft-Base Data'!$AR:$AX,5,0)</f>
        <v>0.36409517916141265</v>
      </c>
      <c r="BI11" s="121">
        <f>VLOOKUP(BD11,'[1]Microsoft-Base Data'!$AR:$AX,6,0)</f>
        <v>0.11807135160216577</v>
      </c>
      <c r="BJ11" s="121">
        <f>VLOOKUP(BD11,'[1]Microsoft-Base Data'!$AR:$AX,7,0)</f>
        <v>3.5048980977011712E-3</v>
      </c>
      <c r="BK11" s="120">
        <f t="shared" si="14"/>
        <v>6.4576744180826822</v>
      </c>
      <c r="BL11" s="120">
        <f t="shared" si="15"/>
        <v>3.3417969362008915</v>
      </c>
      <c r="BM11" s="120">
        <f t="shared" si="16"/>
        <v>2.2138035613331632E-2</v>
      </c>
      <c r="BN11" s="120">
        <f t="shared" si="17"/>
        <v>6.9527551668978491</v>
      </c>
      <c r="BO11" s="120">
        <f t="shared" si="18"/>
        <v>2.2546884630698045</v>
      </c>
      <c r="BP11" s="120">
        <f t="shared" si="19"/>
        <v>6.6929472711966337E-2</v>
      </c>
      <c r="BQ11" s="120">
        <f t="shared" si="20"/>
        <v>8.7421001144074317</v>
      </c>
      <c r="BR11" s="119"/>
      <c r="BS11" s="119"/>
      <c r="BT11" s="119"/>
      <c r="BU11" s="119"/>
    </row>
    <row r="12" spans="1:73">
      <c r="A12" s="8" t="s">
        <v>496</v>
      </c>
      <c r="B12" s="8" t="s">
        <v>4</v>
      </c>
      <c r="C12" s="8" t="s">
        <v>495</v>
      </c>
      <c r="D12" s="8" t="s">
        <v>615</v>
      </c>
      <c r="E12" s="8" t="s">
        <v>283</v>
      </c>
      <c r="F12" s="8"/>
      <c r="G12" s="65"/>
      <c r="H12" s="65" t="s">
        <v>613</v>
      </c>
      <c r="I12" s="8"/>
      <c r="J12" s="8" t="s">
        <v>614</v>
      </c>
      <c r="K12" s="8" t="s">
        <v>614</v>
      </c>
      <c r="L12" s="116"/>
      <c r="M12" s="116"/>
      <c r="N12" s="116"/>
      <c r="O12" s="114">
        <v>-0.2</v>
      </c>
      <c r="P12" s="115">
        <v>-0.2</v>
      </c>
      <c r="Q12" s="114">
        <v>0.1</v>
      </c>
      <c r="R12" s="114">
        <v>0.2</v>
      </c>
      <c r="S12" s="114">
        <v>0.75</v>
      </c>
      <c r="T12" s="114">
        <v>1.2</v>
      </c>
      <c r="U12" s="169">
        <v>2.25</v>
      </c>
      <c r="V12" s="115">
        <f t="shared" si="4"/>
        <v>2.4500000000000002</v>
      </c>
      <c r="W12" s="122">
        <v>-12.25</v>
      </c>
      <c r="X12" s="116"/>
      <c r="Y12" s="116"/>
      <c r="Z12" s="116"/>
      <c r="AA12" s="116" t="str">
        <f t="shared" si="5"/>
        <v>Hunting-Europe-0.22.25</v>
      </c>
      <c r="AB12" s="117">
        <v>0</v>
      </c>
      <c r="AC12" s="115">
        <f t="shared" si="6"/>
        <v>0</v>
      </c>
      <c r="AD12" s="117">
        <f t="shared" si="7"/>
        <v>1.5064</v>
      </c>
      <c r="AE12" s="117">
        <f t="shared" si="7"/>
        <v>1.526</v>
      </c>
      <c r="AF12" s="117">
        <f t="shared" si="7"/>
        <v>2.2400000000000002</v>
      </c>
      <c r="AG12" s="117">
        <f t="shared" si="7"/>
        <v>1.7275999999999994</v>
      </c>
      <c r="AH12" s="115">
        <v>7</v>
      </c>
      <c r="AI12" s="118"/>
      <c r="AJ12" s="118"/>
      <c r="AK12" s="118"/>
      <c r="AL12" s="118"/>
      <c r="AM12" s="118"/>
      <c r="AN12" s="118"/>
      <c r="AO12" s="118"/>
      <c r="AP12" s="118"/>
      <c r="AQ12" s="118"/>
      <c r="AR12" s="118"/>
      <c r="AS12" s="119"/>
      <c r="AT12" s="119">
        <v>0</v>
      </c>
      <c r="AU12" s="120">
        <f t="shared" si="8"/>
        <v>0</v>
      </c>
      <c r="AV12" s="119">
        <v>0</v>
      </c>
      <c r="AW12" s="120">
        <f t="shared" si="9"/>
        <v>1.5064</v>
      </c>
      <c r="AX12" s="119">
        <v>0</v>
      </c>
      <c r="AY12" s="120">
        <f t="shared" si="10"/>
        <v>1.526</v>
      </c>
      <c r="AZ12" s="119">
        <v>0</v>
      </c>
      <c r="BA12" s="120">
        <f t="shared" si="11"/>
        <v>2.2400000000000002</v>
      </c>
      <c r="BB12" s="119">
        <v>0</v>
      </c>
      <c r="BC12" s="120">
        <f t="shared" si="12"/>
        <v>1.7275999999999994</v>
      </c>
      <c r="BD12" s="120" t="str">
        <f t="shared" si="13"/>
        <v>Hunting-Europe-0.2-0.22.25</v>
      </c>
      <c r="BE12" s="121">
        <f>VLOOKUP(BD12,'[1]Microsoft-Base Data'!$AR:$AX,2,0)</f>
        <v>0</v>
      </c>
      <c r="BF12" s="121">
        <f>VLOOKUP(BD12,'[1]Microsoft-Base Data'!$AR:$AX,3,0)</f>
        <v>0</v>
      </c>
      <c r="BG12" s="121">
        <f>VLOOKUP(BD12,'[1]Microsoft-Base Data'!$AR:$AX,4,0)</f>
        <v>0</v>
      </c>
      <c r="BH12" s="121">
        <f>VLOOKUP(BD12,'[1]Microsoft-Base Data'!$AR:$AX,5,0)</f>
        <v>0</v>
      </c>
      <c r="BI12" s="121">
        <f>VLOOKUP(BD12,'[1]Microsoft-Base Data'!$AR:$AX,6,0)</f>
        <v>1</v>
      </c>
      <c r="BJ12" s="121">
        <f>VLOOKUP(BD12,'[1]Microsoft-Base Data'!$AR:$AX,7,0)</f>
        <v>0</v>
      </c>
      <c r="BK12" s="120">
        <f t="shared" si="14"/>
        <v>0</v>
      </c>
      <c r="BL12" s="120">
        <f t="shared" si="15"/>
        <v>0</v>
      </c>
      <c r="BM12" s="120">
        <f t="shared" si="16"/>
        <v>0</v>
      </c>
      <c r="BN12" s="120">
        <f t="shared" si="17"/>
        <v>0</v>
      </c>
      <c r="BO12" s="120">
        <f t="shared" si="18"/>
        <v>2.25</v>
      </c>
      <c r="BP12" s="120">
        <f t="shared" si="19"/>
        <v>0</v>
      </c>
      <c r="BQ12" s="120">
        <f t="shared" si="20"/>
        <v>2.25</v>
      </c>
      <c r="BR12" s="119"/>
      <c r="BS12" s="119"/>
      <c r="BT12" s="119"/>
      <c r="BU12" s="119"/>
    </row>
    <row r="13" spans="1:73">
      <c r="A13" s="8" t="s">
        <v>497</v>
      </c>
      <c r="B13" s="8" t="s">
        <v>123</v>
      </c>
      <c r="C13" s="8" t="s">
        <v>498</v>
      </c>
      <c r="D13" s="8" t="s">
        <v>568</v>
      </c>
      <c r="E13" s="8" t="s">
        <v>226</v>
      </c>
      <c r="F13" s="8" t="s">
        <v>612</v>
      </c>
      <c r="G13" s="65">
        <v>104</v>
      </c>
      <c r="H13" s="65" t="s">
        <v>613</v>
      </c>
      <c r="I13" s="8"/>
      <c r="J13" s="8" t="s">
        <v>614</v>
      </c>
      <c r="K13" s="8" t="s">
        <v>614</v>
      </c>
      <c r="L13" s="116">
        <v>0.18403297322543688</v>
      </c>
      <c r="M13" s="116">
        <v>0.21888460142606062</v>
      </c>
      <c r="N13" s="116">
        <v>0.27093139509189001</v>
      </c>
      <c r="O13" s="114">
        <v>0.27093139509189001</v>
      </c>
      <c r="P13" s="115">
        <v>0.9447803648352775</v>
      </c>
      <c r="Q13" s="114">
        <v>0.4</v>
      </c>
      <c r="R13" s="114">
        <v>0.6047213016076276</v>
      </c>
      <c r="S13" s="114">
        <v>0.61788103498399505</v>
      </c>
      <c r="T13" s="114">
        <v>0.6315288420627837</v>
      </c>
      <c r="U13" s="115">
        <v>2.2541311786544065</v>
      </c>
      <c r="V13" s="115">
        <f t="shared" si="4"/>
        <v>1.309350813819129</v>
      </c>
      <c r="W13" s="122">
        <v>1.3858785200806056</v>
      </c>
      <c r="X13" s="116">
        <v>0</v>
      </c>
      <c r="Y13" s="116">
        <v>0</v>
      </c>
      <c r="Z13" s="116">
        <v>0</v>
      </c>
      <c r="AA13" s="116" t="str">
        <f t="shared" si="5"/>
        <v>OLYMPUS CORPORATION0.9447803648352772.25413117865441</v>
      </c>
      <c r="AB13" s="117">
        <v>0.31838549999999999</v>
      </c>
      <c r="AC13" s="115">
        <f t="shared" si="6"/>
        <v>0.31838549999999999</v>
      </c>
      <c r="AD13" s="117">
        <f t="shared" si="7"/>
        <v>0.17721249859826282</v>
      </c>
      <c r="AE13" s="117">
        <f t="shared" si="7"/>
        <v>0.17951823742760825</v>
      </c>
      <c r="AF13" s="117">
        <f t="shared" si="7"/>
        <v>0.26351300906804881</v>
      </c>
      <c r="AG13" s="117">
        <f t="shared" si="7"/>
        <v>0.20323440824373257</v>
      </c>
      <c r="AH13" s="115">
        <v>0.82347815333765251</v>
      </c>
      <c r="AI13" s="118"/>
      <c r="AJ13" s="118"/>
      <c r="AK13" s="118"/>
      <c r="AL13" s="118"/>
      <c r="AM13" s="118"/>
      <c r="AN13" s="118"/>
      <c r="AO13" s="118"/>
      <c r="AP13" s="118"/>
      <c r="AQ13" s="118"/>
      <c r="AR13" s="118"/>
      <c r="AS13" s="119"/>
      <c r="AT13" s="120">
        <v>0</v>
      </c>
      <c r="AU13" s="120">
        <f t="shared" si="8"/>
        <v>0.31838549999999999</v>
      </c>
      <c r="AV13" s="120">
        <v>0</v>
      </c>
      <c r="AW13" s="120">
        <f t="shared" si="9"/>
        <v>0.17721249859826282</v>
      </c>
      <c r="AX13" s="120">
        <v>0</v>
      </c>
      <c r="AY13" s="120">
        <f t="shared" si="10"/>
        <v>0.17951823742760825</v>
      </c>
      <c r="AZ13" s="120">
        <v>0</v>
      </c>
      <c r="BA13" s="120">
        <f t="shared" si="11"/>
        <v>0.26351300906804881</v>
      </c>
      <c r="BB13" s="120">
        <v>0</v>
      </c>
      <c r="BC13" s="120">
        <f t="shared" si="12"/>
        <v>0.20323440824373257</v>
      </c>
      <c r="BD13" s="120" t="str">
        <f t="shared" si="13"/>
        <v>OLYMPUS CORPORATION0.270931395091890.9447803648352772.25413117865441</v>
      </c>
      <c r="BE13" s="121">
        <f>VLOOKUP(BD13,'[1]Microsoft-Base Data'!$AR:$AX,2,0)</f>
        <v>1.2333633823985604E-3</v>
      </c>
      <c r="BF13" s="121">
        <f>VLOOKUP(BD13,'[1]Microsoft-Base Data'!$AR:$AX,3,0)</f>
        <v>2.1212896365883269E-3</v>
      </c>
      <c r="BG13" s="121">
        <f>VLOOKUP(BD13,'[1]Microsoft-Base Data'!$AR:$AX,4,0)</f>
        <v>0</v>
      </c>
      <c r="BH13" s="121">
        <f>VLOOKUP(BD13,'[1]Microsoft-Base Data'!$AR:$AX,5,0)</f>
        <v>0</v>
      </c>
      <c r="BI13" s="121">
        <f>VLOOKUP(BD13,'[1]Microsoft-Base Data'!$AR:$AX,6,0)</f>
        <v>0.96169686927641329</v>
      </c>
      <c r="BJ13" s="121">
        <f>VLOOKUP(BD13,'[1]Microsoft-Base Data'!$AR:$AX,7,0)</f>
        <v>3.4948477704599752E-2</v>
      </c>
      <c r="BK13" s="120">
        <f t="shared" si="14"/>
        <v>2.7801628548752523E-3</v>
      </c>
      <c r="BL13" s="120">
        <f t="shared" si="15"/>
        <v>4.7816651087902225E-3</v>
      </c>
      <c r="BM13" s="120">
        <f t="shared" si="16"/>
        <v>0</v>
      </c>
      <c r="BN13" s="120">
        <f t="shared" si="17"/>
        <v>0</v>
      </c>
      <c r="BO13" s="120">
        <f t="shared" si="18"/>
        <v>2.1677908974502942</v>
      </c>
      <c r="BP13" s="120">
        <f t="shared" si="19"/>
        <v>7.8778453240446689E-2</v>
      </c>
      <c r="BQ13" s="120">
        <f t="shared" si="20"/>
        <v>2.1728505788445718</v>
      </c>
      <c r="BR13" s="119"/>
      <c r="BS13" s="119"/>
      <c r="BT13" s="119"/>
      <c r="BU13" s="119"/>
    </row>
    <row r="14" spans="1:73">
      <c r="A14" s="8" t="s">
        <v>389</v>
      </c>
      <c r="B14" s="8" t="s">
        <v>92</v>
      </c>
      <c r="C14" s="8" t="s">
        <v>93</v>
      </c>
      <c r="D14" s="8" t="s">
        <v>568</v>
      </c>
      <c r="E14" s="8" t="s">
        <v>86</v>
      </c>
      <c r="F14" s="8" t="s">
        <v>612</v>
      </c>
      <c r="G14" s="65">
        <v>39</v>
      </c>
      <c r="H14" s="65" t="s">
        <v>613</v>
      </c>
      <c r="I14" s="8"/>
      <c r="J14" s="8" t="s">
        <v>614</v>
      </c>
      <c r="K14" s="8" t="s">
        <v>614</v>
      </c>
      <c r="L14" s="116">
        <v>1.5386352676565209</v>
      </c>
      <c r="M14" s="116">
        <v>1.1194502986016837</v>
      </c>
      <c r="N14" s="116">
        <v>1.0081243020553232</v>
      </c>
      <c r="O14" s="114">
        <v>1.1221934976269867</v>
      </c>
      <c r="P14" s="115">
        <v>4.788403365940515</v>
      </c>
      <c r="Q14" s="114">
        <v>1.4111889038393985</v>
      </c>
      <c r="R14" s="114">
        <v>1.4477096629207475</v>
      </c>
      <c r="S14" s="114">
        <v>1.4792142140582389</v>
      </c>
      <c r="T14" s="114">
        <v>1.5118872191816146</v>
      </c>
      <c r="U14" s="115">
        <v>5.85</v>
      </c>
      <c r="V14" s="115">
        <f t="shared" si="4"/>
        <v>1.0615966340594847</v>
      </c>
      <c r="W14" s="122">
        <v>0.22170158880317525</v>
      </c>
      <c r="X14" s="116">
        <v>0.9407622000000001</v>
      </c>
      <c r="Y14" s="116">
        <v>4.957185237500001</v>
      </c>
      <c r="Z14" s="116">
        <v>0.34396361459999997</v>
      </c>
      <c r="AA14" s="116" t="str">
        <f t="shared" si="5"/>
        <v>MICROSOFT4.788403365940515.85</v>
      </c>
      <c r="AB14" s="117">
        <v>3</v>
      </c>
      <c r="AC14" s="115">
        <f t="shared" si="6"/>
        <v>9.2419110521000007</v>
      </c>
      <c r="AD14" s="117">
        <f t="shared" si="7"/>
        <v>1.9504238916506786</v>
      </c>
      <c r="AE14" s="117">
        <f t="shared" si="7"/>
        <v>1.9758011541814495</v>
      </c>
      <c r="AF14" s="117">
        <f t="shared" si="7"/>
        <v>2.900258574945247</v>
      </c>
      <c r="AG14" s="117">
        <f t="shared" si="7"/>
        <v>2.2368244259265211</v>
      </c>
      <c r="AH14" s="115">
        <v>9.0633080467038969</v>
      </c>
      <c r="AI14" s="118"/>
      <c r="AJ14" s="118"/>
      <c r="AK14" s="118"/>
      <c r="AL14" s="118"/>
      <c r="AM14" s="118"/>
      <c r="AN14" s="118"/>
      <c r="AO14" s="118"/>
      <c r="AP14" s="118"/>
      <c r="AQ14" s="118"/>
      <c r="AR14" s="118"/>
      <c r="AS14" s="119"/>
      <c r="AT14" s="120">
        <v>0</v>
      </c>
      <c r="AU14" s="120">
        <f t="shared" si="8"/>
        <v>3</v>
      </c>
      <c r="AV14" s="120">
        <v>3.5137160990999998</v>
      </c>
      <c r="AW14" s="120">
        <f t="shared" si="9"/>
        <v>-1.5632922074493212</v>
      </c>
      <c r="AX14" s="120">
        <v>0.32334690024000001</v>
      </c>
      <c r="AY14" s="120">
        <f t="shared" si="10"/>
        <v>1.6524542539414495</v>
      </c>
      <c r="AZ14" s="120">
        <v>0.45947852826300006</v>
      </c>
      <c r="BA14" s="120">
        <f t="shared" si="11"/>
        <v>2.4407800466822467</v>
      </c>
      <c r="BB14" s="120">
        <v>0.15139413021600001</v>
      </c>
      <c r="BC14" s="120">
        <f t="shared" si="12"/>
        <v>2.0854302957105211</v>
      </c>
      <c r="BD14" s="120" t="str">
        <f t="shared" si="13"/>
        <v>MICROSOFT1.122193497626994.788403365940515.85</v>
      </c>
      <c r="BE14" s="121">
        <f>VLOOKUP(BD14,'[1]Microsoft-Base Data'!$AR:$AX,2,0)</f>
        <v>0.30107773513365155</v>
      </c>
      <c r="BF14" s="121">
        <f>VLOOKUP(BD14,'[1]Microsoft-Base Data'!$AR:$AX,3,0)</f>
        <v>0.22325718861979518</v>
      </c>
      <c r="BG14" s="121">
        <f>VLOOKUP(BD14,'[1]Microsoft-Base Data'!$AR:$AX,4,0)</f>
        <v>3.0693566914660124E-4</v>
      </c>
      <c r="BH14" s="121">
        <f>VLOOKUP(BD14,'[1]Microsoft-Base Data'!$AR:$AX,5,0)</f>
        <v>0.10764902472956063</v>
      </c>
      <c r="BI14" s="121">
        <f>VLOOKUP(BD14,'[1]Microsoft-Base Data'!$AR:$AX,6,0)</f>
        <v>0.35809058417925521</v>
      </c>
      <c r="BJ14" s="121">
        <f>VLOOKUP(BD14,'[1]Microsoft-Base Data'!$AR:$AX,7,0)</f>
        <v>9.6185316685907761E-3</v>
      </c>
      <c r="BK14" s="120">
        <f t="shared" si="14"/>
        <v>1.7613047505318615</v>
      </c>
      <c r="BL14" s="120">
        <f t="shared" si="15"/>
        <v>1.3060545534258017</v>
      </c>
      <c r="BM14" s="120">
        <f t="shared" si="16"/>
        <v>1.7955736645076171E-3</v>
      </c>
      <c r="BN14" s="120">
        <f t="shared" si="17"/>
        <v>0.6297467946679296</v>
      </c>
      <c r="BO14" s="120">
        <f t="shared" si="18"/>
        <v>2.0948299174486427</v>
      </c>
      <c r="BP14" s="120">
        <f t="shared" si="19"/>
        <v>5.6268410261256036E-2</v>
      </c>
      <c r="BQ14" s="120">
        <f t="shared" si="20"/>
        <v>3.803334179572226</v>
      </c>
      <c r="BR14" s="119"/>
      <c r="BS14" s="119"/>
      <c r="BT14" s="119"/>
      <c r="BU14" s="119"/>
    </row>
    <row r="15" spans="1:73">
      <c r="A15" s="8" t="s">
        <v>85</v>
      </c>
      <c r="B15" s="8" t="s">
        <v>4</v>
      </c>
      <c r="C15" s="8" t="s">
        <v>88</v>
      </c>
      <c r="D15" s="8" t="s">
        <v>568</v>
      </c>
      <c r="E15" s="8" t="s">
        <v>86</v>
      </c>
      <c r="F15" s="8" t="s">
        <v>612</v>
      </c>
      <c r="G15" s="65">
        <v>46</v>
      </c>
      <c r="H15" s="65" t="s">
        <v>613</v>
      </c>
      <c r="I15" s="8"/>
      <c r="J15" s="8" t="s">
        <v>614</v>
      </c>
      <c r="K15" s="8" t="s">
        <v>614</v>
      </c>
      <c r="L15" s="116">
        <v>0.69713916305649726</v>
      </c>
      <c r="M15" s="116">
        <v>1.1857293789649823</v>
      </c>
      <c r="N15" s="116">
        <v>0.83019201398548992</v>
      </c>
      <c r="O15" s="114">
        <v>0.90779760389726394</v>
      </c>
      <c r="P15" s="115">
        <v>3.6208581599042331</v>
      </c>
      <c r="Q15" s="114">
        <v>0.94221149795571191</v>
      </c>
      <c r="R15" s="114">
        <v>0.96659539087529067</v>
      </c>
      <c r="S15" s="114">
        <v>0.98763010156421216</v>
      </c>
      <c r="T15" s="114">
        <v>1.009444956411961</v>
      </c>
      <c r="U15" s="115">
        <v>3.9058819468071757</v>
      </c>
      <c r="V15" s="115">
        <f t="shared" si="4"/>
        <v>0.28502378690294261</v>
      </c>
      <c r="W15" s="122">
        <v>7.8717191979285062E-2</v>
      </c>
      <c r="X15" s="116">
        <v>9.2818000000000012E-2</v>
      </c>
      <c r="Y15" s="116">
        <v>0.90461657170000009</v>
      </c>
      <c r="Z15" s="116">
        <v>0.59920157900000004</v>
      </c>
      <c r="AA15" s="116" t="str">
        <f t="shared" si="5"/>
        <v>ABB3.620858159904233.90588194680718</v>
      </c>
      <c r="AB15" s="117">
        <v>0.20896851999999999</v>
      </c>
      <c r="AC15" s="115">
        <f t="shared" si="6"/>
        <v>1.8056046707000002</v>
      </c>
      <c r="AD15" s="117">
        <f t="shared" si="7"/>
        <v>0.41915295940351044</v>
      </c>
      <c r="AE15" s="117">
        <f t="shared" si="7"/>
        <v>0.42460662244407654</v>
      </c>
      <c r="AF15" s="117">
        <f t="shared" si="7"/>
        <v>0.62327577606469953</v>
      </c>
      <c r="AG15" s="117">
        <f t="shared" si="7"/>
        <v>0.48070144228989931</v>
      </c>
      <c r="AH15" s="115">
        <v>1.947736800202186</v>
      </c>
      <c r="AI15" s="118"/>
      <c r="AJ15" s="118"/>
      <c r="AK15" s="118"/>
      <c r="AL15" s="118"/>
      <c r="AM15" s="118"/>
      <c r="AN15" s="118"/>
      <c r="AO15" s="118"/>
      <c r="AP15" s="118"/>
      <c r="AQ15" s="118"/>
      <c r="AR15" s="118"/>
      <c r="AS15" s="119"/>
      <c r="AT15" s="120">
        <v>0</v>
      </c>
      <c r="AU15" s="120">
        <f t="shared" si="8"/>
        <v>0.20896851999999999</v>
      </c>
      <c r="AV15" s="120">
        <v>3.5202540464999998</v>
      </c>
      <c r="AW15" s="120">
        <f t="shared" si="9"/>
        <v>-3.1011010870964895</v>
      </c>
      <c r="AX15" s="120">
        <v>3.8542193550000006E-2</v>
      </c>
      <c r="AY15" s="120">
        <f t="shared" si="10"/>
        <v>0.38606442889407655</v>
      </c>
      <c r="AZ15" s="120">
        <v>1.4272615874250001</v>
      </c>
      <c r="BA15" s="120">
        <f t="shared" si="11"/>
        <v>-0.80398581136030056</v>
      </c>
      <c r="BB15" s="120">
        <v>3.4687974195000006E-2</v>
      </c>
      <c r="BC15" s="120">
        <f t="shared" si="12"/>
        <v>0.44601346809489928</v>
      </c>
      <c r="BD15" s="120" t="str">
        <f t="shared" si="13"/>
        <v>ABB0.9077976038972643.620858159904233.90588194680718</v>
      </c>
      <c r="BE15" s="121">
        <f>VLOOKUP(BD15,'[1]Microsoft-Base Data'!$AR:$AX,2,0)</f>
        <v>0.30724481088227612</v>
      </c>
      <c r="BF15" s="121">
        <f>VLOOKUP(BD15,'[1]Microsoft-Base Data'!$AR:$AX,3,0)</f>
        <v>5.8249932566020762E-2</v>
      </c>
      <c r="BG15" s="121">
        <f>VLOOKUP(BD15,'[1]Microsoft-Base Data'!$AR:$AX,4,0)</f>
        <v>0</v>
      </c>
      <c r="BH15" s="121">
        <f>VLOOKUP(BD15,'[1]Microsoft-Base Data'!$AR:$AX,5,0)</f>
        <v>7.743779121207589E-2</v>
      </c>
      <c r="BI15" s="121">
        <f>VLOOKUP(BD15,'[1]Microsoft-Base Data'!$AR:$AX,6,0)</f>
        <v>0.53513647708391288</v>
      </c>
      <c r="BJ15" s="121">
        <f>VLOOKUP(BD15,'[1]Microsoft-Base Data'!$AR:$AX,7,0)</f>
        <v>2.1930988255714389E-2</v>
      </c>
      <c r="BK15" s="120">
        <f t="shared" si="14"/>
        <v>1.2000619600752671</v>
      </c>
      <c r="BL15" s="120">
        <f t="shared" si="15"/>
        <v>0.22751736001235587</v>
      </c>
      <c r="BM15" s="120">
        <f t="shared" si="16"/>
        <v>0</v>
      </c>
      <c r="BN15" s="120">
        <f t="shared" si="17"/>
        <v>0.30246287069587058</v>
      </c>
      <c r="BO15" s="120">
        <f t="shared" si="18"/>
        <v>2.0901799049200473</v>
      </c>
      <c r="BP15" s="120">
        <f t="shared" si="19"/>
        <v>8.5659851103635026E-2</v>
      </c>
      <c r="BQ15" s="120">
        <f t="shared" si="20"/>
        <v>2.5459717657515961</v>
      </c>
      <c r="BR15" s="119"/>
      <c r="BS15" s="119"/>
      <c r="BT15" s="119"/>
      <c r="BU15" s="119"/>
    </row>
    <row r="16" spans="1:73">
      <c r="A16" s="65" t="s">
        <v>210</v>
      </c>
      <c r="B16" s="8" t="s">
        <v>92</v>
      </c>
      <c r="C16" s="8" t="s">
        <v>169</v>
      </c>
      <c r="D16" s="8" t="s">
        <v>568</v>
      </c>
      <c r="E16" s="8" t="s">
        <v>121</v>
      </c>
      <c r="F16" s="8" t="s">
        <v>612</v>
      </c>
      <c r="G16" s="65">
        <v>63</v>
      </c>
      <c r="H16" s="65" t="s">
        <v>613</v>
      </c>
      <c r="I16" s="8"/>
      <c r="J16" s="65" t="s">
        <v>614</v>
      </c>
      <c r="K16" s="65" t="s">
        <v>614</v>
      </c>
      <c r="L16" s="113">
        <v>0.53135527918282</v>
      </c>
      <c r="M16" s="113">
        <v>0.75473607104478302</v>
      </c>
      <c r="N16" s="113">
        <v>0.63799905790742006</v>
      </c>
      <c r="O16" s="114">
        <v>0.63799905790742006</v>
      </c>
      <c r="P16" s="115">
        <v>2.5620894660424431</v>
      </c>
      <c r="Q16" s="114">
        <v>0.61754591347501886</v>
      </c>
      <c r="R16" s="114">
        <v>0.63352764736360923</v>
      </c>
      <c r="S16" s="114">
        <v>0.64731425435710976</v>
      </c>
      <c r="T16" s="114">
        <v>0.6616121848042622</v>
      </c>
      <c r="U16" s="169">
        <v>2.56</v>
      </c>
      <c r="V16" s="115">
        <f t="shared" si="4"/>
        <v>-2.0894660424430889E-3</v>
      </c>
      <c r="W16" s="122">
        <v>-8.1553203747819492E-4</v>
      </c>
      <c r="X16" s="116">
        <v>1.5539364120000001</v>
      </c>
      <c r="Y16" s="116">
        <v>0.21468173310000002</v>
      </c>
      <c r="Z16" s="116">
        <v>0.10229452999999999</v>
      </c>
      <c r="AA16" s="116" t="str">
        <f t="shared" si="5"/>
        <v>TAKEDA PHARMA2.562089466042442.56</v>
      </c>
      <c r="AB16" s="117">
        <v>0</v>
      </c>
      <c r="AC16" s="115">
        <f t="shared" si="6"/>
        <v>1.8709126751</v>
      </c>
      <c r="AD16" s="117">
        <f t="shared" si="7"/>
        <v>0.50598500461058549</v>
      </c>
      <c r="AE16" s="117">
        <f t="shared" si="7"/>
        <v>0.51256845262596484</v>
      </c>
      <c r="AF16" s="117">
        <f t="shared" si="7"/>
        <v>0.75239405890049882</v>
      </c>
      <c r="AG16" s="117">
        <f t="shared" si="7"/>
        <v>0.58028391792700951</v>
      </c>
      <c r="AH16" s="115">
        <v>2.3512314340640588</v>
      </c>
      <c r="AI16" s="118"/>
      <c r="AJ16" s="118"/>
      <c r="AK16" s="118"/>
      <c r="AL16" s="118"/>
      <c r="AM16" s="118"/>
      <c r="AN16" s="118"/>
      <c r="AO16" s="118"/>
      <c r="AP16" s="118"/>
      <c r="AQ16" s="118"/>
      <c r="AR16" s="118"/>
      <c r="AS16" s="119"/>
      <c r="AT16" s="120">
        <v>9.2065077000000009E-2</v>
      </c>
      <c r="AU16" s="120">
        <f t="shared" si="8"/>
        <v>-9.2065077000000009E-2</v>
      </c>
      <c r="AV16" s="120">
        <v>0.20555775000000001</v>
      </c>
      <c r="AW16" s="120">
        <f t="shared" si="9"/>
        <v>0.3004272546105855</v>
      </c>
      <c r="AX16" s="120">
        <v>7.4572712370000002E-2</v>
      </c>
      <c r="AY16" s="120">
        <f t="shared" si="10"/>
        <v>0.43799574025596483</v>
      </c>
      <c r="AZ16" s="120">
        <v>0</v>
      </c>
      <c r="BA16" s="120">
        <f t="shared" si="11"/>
        <v>0.75239405890049882</v>
      </c>
      <c r="BB16" s="120">
        <v>0</v>
      </c>
      <c r="BC16" s="120">
        <f t="shared" si="12"/>
        <v>0.58028391792700951</v>
      </c>
      <c r="BD16" s="120" t="str">
        <f t="shared" si="13"/>
        <v>TAKEDA PHARMA0.637999057907422.562089466042442.56</v>
      </c>
      <c r="BE16" s="121">
        <f>VLOOKUP(BD16,'[1]Microsoft-Base Data'!$AR:$AX,2,0)</f>
        <v>0.14916986469063317</v>
      </c>
      <c r="BF16" s="121">
        <f>VLOOKUP(BD16,'[1]Microsoft-Base Data'!$AR:$AX,3,0)</f>
        <v>3.4253577564974186E-2</v>
      </c>
      <c r="BG16" s="121">
        <f>VLOOKUP(BD16,'[1]Microsoft-Base Data'!$AR:$AX,4,0)</f>
        <v>8.6936421616831128E-2</v>
      </c>
      <c r="BH16" s="121">
        <f>VLOOKUP(BD16,'[1]Microsoft-Base Data'!$AR:$AX,5,0)</f>
        <v>2.4328945122061147E-2</v>
      </c>
      <c r="BI16" s="121">
        <f>VLOOKUP(BD16,'[1]Microsoft-Base Data'!$AR:$AX,6,0)</f>
        <v>0.70531119100550033</v>
      </c>
      <c r="BJ16" s="121">
        <f>VLOOKUP(BD16,'[1]Microsoft-Base Data'!$AR:$AX,7,0)</f>
        <v>0</v>
      </c>
      <c r="BK16" s="120">
        <f t="shared" si="14"/>
        <v>0.38187485360802093</v>
      </c>
      <c r="BL16" s="120">
        <f t="shared" si="15"/>
        <v>8.7689158566333913E-2</v>
      </c>
      <c r="BM16" s="120">
        <f t="shared" si="16"/>
        <v>0.22255723933908769</v>
      </c>
      <c r="BN16" s="120">
        <f t="shared" si="17"/>
        <v>6.2282099512476541E-2</v>
      </c>
      <c r="BO16" s="120">
        <f t="shared" si="18"/>
        <v>1.8055966489740809</v>
      </c>
      <c r="BP16" s="120">
        <f t="shared" si="19"/>
        <v>0</v>
      </c>
      <c r="BQ16" s="120">
        <f t="shared" si="20"/>
        <v>2.065046144318325</v>
      </c>
      <c r="BR16" s="119"/>
      <c r="BS16" s="119"/>
      <c r="BT16" s="119"/>
      <c r="BU16" s="119"/>
    </row>
    <row r="17" spans="1:73">
      <c r="A17" s="8" t="s">
        <v>499</v>
      </c>
      <c r="B17" s="65" t="s">
        <v>123</v>
      </c>
      <c r="C17" s="8" t="s">
        <v>124</v>
      </c>
      <c r="D17" s="8" t="s">
        <v>615</v>
      </c>
      <c r="E17" s="8" t="s">
        <v>283</v>
      </c>
      <c r="F17" s="8"/>
      <c r="G17" s="65"/>
      <c r="H17" s="65" t="s">
        <v>613</v>
      </c>
      <c r="I17" s="8"/>
      <c r="J17" s="8" t="s">
        <v>614</v>
      </c>
      <c r="K17" s="8" t="s">
        <v>614</v>
      </c>
      <c r="L17" s="116">
        <v>0.29650691760903242</v>
      </c>
      <c r="M17" s="116">
        <v>0.38493084807398997</v>
      </c>
      <c r="N17" s="116">
        <v>0.26950764612883993</v>
      </c>
      <c r="O17" s="114">
        <v>0.26950764612883993</v>
      </c>
      <c r="P17" s="115">
        <v>1.2204530579407022</v>
      </c>
      <c r="Q17" s="114">
        <v>0.4</v>
      </c>
      <c r="R17" s="114">
        <v>0.63024240632705941</v>
      </c>
      <c r="S17" s="114">
        <v>0.64395752105461335</v>
      </c>
      <c r="T17" s="114">
        <v>0.65818130770072059</v>
      </c>
      <c r="U17" s="115">
        <v>2.3323812350823934</v>
      </c>
      <c r="V17" s="115">
        <f t="shared" si="4"/>
        <v>1.1119281771416911</v>
      </c>
      <c r="W17" s="122">
        <v>0.9110782015802168</v>
      </c>
      <c r="X17" s="116">
        <v>1.0836440146999999</v>
      </c>
      <c r="Y17" s="116">
        <v>0.85541004799999998</v>
      </c>
      <c r="Z17" s="116">
        <v>0.58940226679999996</v>
      </c>
      <c r="AA17" s="116" t="str">
        <f t="shared" si="5"/>
        <v>CIMIC GROUP LTD1.22045305794072.33238123508239</v>
      </c>
      <c r="AB17" s="117">
        <v>0</v>
      </c>
      <c r="AC17" s="115">
        <f t="shared" si="6"/>
        <v>2.5284563295</v>
      </c>
      <c r="AD17" s="117">
        <f t="shared" si="7"/>
        <v>0.86080000000000001</v>
      </c>
      <c r="AE17" s="117">
        <f t="shared" si="7"/>
        <v>0.872</v>
      </c>
      <c r="AF17" s="117">
        <f t="shared" si="7"/>
        <v>1.28</v>
      </c>
      <c r="AG17" s="117">
        <f t="shared" si="7"/>
        <v>0.98719999999999963</v>
      </c>
      <c r="AH17" s="115">
        <v>4</v>
      </c>
      <c r="AI17" s="118"/>
      <c r="AJ17" s="118"/>
      <c r="AK17" s="118"/>
      <c r="AL17" s="118"/>
      <c r="AM17" s="118"/>
      <c r="AN17" s="118"/>
      <c r="AO17" s="118"/>
      <c r="AP17" s="118"/>
      <c r="AQ17" s="118"/>
      <c r="AR17" s="118"/>
      <c r="AS17" s="119"/>
      <c r="AT17" s="120">
        <v>0</v>
      </c>
      <c r="AU17" s="120">
        <f t="shared" si="8"/>
        <v>0</v>
      </c>
      <c r="AV17" s="120">
        <v>0.61642607040000008</v>
      </c>
      <c r="AW17" s="120">
        <f t="shared" si="9"/>
        <v>0.24437392959999993</v>
      </c>
      <c r="AX17" s="120">
        <v>0.31202705790000002</v>
      </c>
      <c r="AY17" s="120">
        <f t="shared" si="10"/>
        <v>0.55997294209999993</v>
      </c>
      <c r="AZ17" s="120">
        <v>0</v>
      </c>
      <c r="BA17" s="120">
        <f t="shared" si="11"/>
        <v>1.28</v>
      </c>
      <c r="BB17" s="120">
        <v>0</v>
      </c>
      <c r="BC17" s="120">
        <f t="shared" si="12"/>
        <v>0.98719999999999963</v>
      </c>
      <c r="BD17" s="120" t="str">
        <f t="shared" si="13"/>
        <v>CIMIC GROUP LTD0.269507646128841.22045305794072.33238123508239</v>
      </c>
      <c r="BE17" s="121">
        <f>VLOOKUP(BD17,'[1]Microsoft-Base Data'!$AR:$AX,2,0)</f>
        <v>7.5432173250454676E-2</v>
      </c>
      <c r="BF17" s="121">
        <f>VLOOKUP(BD17,'[1]Microsoft-Base Data'!$AR:$AX,3,0)</f>
        <v>0.17507998519463822</v>
      </c>
      <c r="BG17" s="121">
        <f>VLOOKUP(BD17,'[1]Microsoft-Base Data'!$AR:$AX,4,0)</f>
        <v>0</v>
      </c>
      <c r="BH17" s="121">
        <f>VLOOKUP(BD17,'[1]Microsoft-Base Data'!$AR:$AX,5,0)</f>
        <v>3.2446643599155609E-3</v>
      </c>
      <c r="BI17" s="121">
        <f>VLOOKUP(BD17,'[1]Microsoft-Base Data'!$AR:$AX,6,0)</f>
        <v>0.73779875472992729</v>
      </c>
      <c r="BJ17" s="121">
        <f>VLOOKUP(BD17,'[1]Microsoft-Base Data'!$AR:$AX,7,0)</f>
        <v>8.4444224650640758E-3</v>
      </c>
      <c r="BK17" s="120">
        <f t="shared" si="14"/>
        <v>0.17593658541084456</v>
      </c>
      <c r="BL17" s="120">
        <f t="shared" si="15"/>
        <v>0.40835327210647743</v>
      </c>
      <c r="BM17" s="120">
        <f t="shared" si="16"/>
        <v>0</v>
      </c>
      <c r="BN17" s="120">
        <f t="shared" si="17"/>
        <v>7.5677942672076788E-3</v>
      </c>
      <c r="BO17" s="120">
        <f t="shared" si="18"/>
        <v>1.7208279707992395</v>
      </c>
      <c r="BP17" s="120">
        <f t="shared" si="19"/>
        <v>1.9695612498623657E-2</v>
      </c>
      <c r="BQ17" s="120">
        <f t="shared" si="20"/>
        <v>2.1494838364462905</v>
      </c>
      <c r="BR17" s="119"/>
      <c r="BS17" s="119"/>
      <c r="BT17" s="119"/>
      <c r="BU17" s="119"/>
    </row>
    <row r="18" spans="1:73">
      <c r="A18" s="65" t="s">
        <v>96</v>
      </c>
      <c r="B18" s="8" t="s">
        <v>4</v>
      </c>
      <c r="C18" s="8" t="s">
        <v>81</v>
      </c>
      <c r="D18" s="8" t="s">
        <v>568</v>
      </c>
      <c r="E18" s="8" t="s">
        <v>86</v>
      </c>
      <c r="F18" s="8" t="s">
        <v>612</v>
      </c>
      <c r="G18" s="65">
        <v>15</v>
      </c>
      <c r="H18" s="65" t="s">
        <v>613</v>
      </c>
      <c r="I18" s="8"/>
      <c r="J18" s="65" t="s">
        <v>614</v>
      </c>
      <c r="K18" s="65" t="s">
        <v>614</v>
      </c>
      <c r="L18" s="113">
        <v>4.045907919658366</v>
      </c>
      <c r="M18" s="113">
        <v>3.5647768859805389</v>
      </c>
      <c r="N18" s="113">
        <v>3.4302685814074754</v>
      </c>
      <c r="O18" s="114">
        <v>3.5595775715087208</v>
      </c>
      <c r="P18" s="115">
        <v>14.600530958555101</v>
      </c>
      <c r="Q18" s="114">
        <v>3.5</v>
      </c>
      <c r="R18" s="114">
        <v>3.0661748245449685</v>
      </c>
      <c r="S18" s="114">
        <v>3.1328998482361681</v>
      </c>
      <c r="T18" s="114">
        <v>3.2020995975487532</v>
      </c>
      <c r="U18" s="169">
        <v>12.901174270329889</v>
      </c>
      <c r="V18" s="115">
        <f t="shared" si="4"/>
        <v>-1.6993566882252118</v>
      </c>
      <c r="W18" s="122">
        <v>-0.11639006095387805</v>
      </c>
      <c r="X18" s="116">
        <v>2.0944194454999998</v>
      </c>
      <c r="Y18" s="116">
        <v>3.6831892495000007</v>
      </c>
      <c r="Z18" s="116">
        <v>13.294911799100001</v>
      </c>
      <c r="AA18" s="116" t="str">
        <f t="shared" si="5"/>
        <v>BP14.600530958555112.9011742703299</v>
      </c>
      <c r="AB18" s="117">
        <v>4</v>
      </c>
      <c r="AC18" s="115">
        <f t="shared" si="6"/>
        <v>23.072520494100001</v>
      </c>
      <c r="AD18" s="117">
        <f t="shared" si="7"/>
        <v>3.8736000000000002</v>
      </c>
      <c r="AE18" s="117">
        <f t="shared" si="7"/>
        <v>3.9239999999999999</v>
      </c>
      <c r="AF18" s="117">
        <f t="shared" si="7"/>
        <v>5.76</v>
      </c>
      <c r="AG18" s="117">
        <f t="shared" si="7"/>
        <v>4.4423999999999984</v>
      </c>
      <c r="AH18" s="115">
        <v>18</v>
      </c>
      <c r="AI18" s="118"/>
      <c r="AJ18" s="118"/>
      <c r="AK18" s="118"/>
      <c r="AL18" s="118"/>
      <c r="AM18" s="118"/>
      <c r="AN18" s="118"/>
      <c r="AO18" s="118"/>
      <c r="AP18" s="118"/>
      <c r="AQ18" s="118"/>
      <c r="AR18" s="118"/>
      <c r="AS18" s="119"/>
      <c r="AT18" s="120">
        <v>1.9417843169999998</v>
      </c>
      <c r="AU18" s="120">
        <f t="shared" si="8"/>
        <v>2.0582156830000002</v>
      </c>
      <c r="AV18" s="120">
        <v>1.8077895495000003</v>
      </c>
      <c r="AW18" s="120">
        <f t="shared" si="9"/>
        <v>2.0658104504999999</v>
      </c>
      <c r="AX18" s="120">
        <v>0.84661189551000005</v>
      </c>
      <c r="AY18" s="120">
        <f t="shared" si="10"/>
        <v>3.0773881044899998</v>
      </c>
      <c r="AZ18" s="120">
        <v>2.529286722648</v>
      </c>
      <c r="BA18" s="120">
        <f t="shared" si="11"/>
        <v>3.2307132773519998</v>
      </c>
      <c r="BB18" s="120">
        <v>5.6911472126999998E-2</v>
      </c>
      <c r="BC18" s="120">
        <f t="shared" si="12"/>
        <v>4.3854885278729983</v>
      </c>
      <c r="BD18" s="120" t="str">
        <f t="shared" si="13"/>
        <v>BP3.5595775715087214.600530958555112.9011742703299</v>
      </c>
      <c r="BE18" s="121">
        <f>VLOOKUP(BD18,'[1]Microsoft-Base Data'!$AR:$AX,2,0)</f>
        <v>0.55152164954819793</v>
      </c>
      <c r="BF18" s="121">
        <f>VLOOKUP(BD18,'[1]Microsoft-Base Data'!$AR:$AX,3,0)</f>
        <v>0.35274415250709157</v>
      </c>
      <c r="BG18" s="121">
        <f>VLOOKUP(BD18,'[1]Microsoft-Base Data'!$AR:$AX,4,0)</f>
        <v>4.8879028685619094E-4</v>
      </c>
      <c r="BH18" s="121">
        <f>VLOOKUP(BD18,'[1]Microsoft-Base Data'!$AR:$AX,5,0)</f>
        <v>1.4688416903427702E-2</v>
      </c>
      <c r="BI18" s="121">
        <f>VLOOKUP(BD18,'[1]Microsoft-Base Data'!$AR:$AX,6,0)</f>
        <v>8.0556990754426488E-2</v>
      </c>
      <c r="BJ18" s="121">
        <f>VLOOKUP(BD18,'[1]Microsoft-Base Data'!$AR:$AX,7,0)</f>
        <v>0</v>
      </c>
      <c r="BK18" s="120">
        <f t="shared" si="14"/>
        <v>7.1152769146811092</v>
      </c>
      <c r="BL18" s="120">
        <f t="shared" si="15"/>
        <v>4.5508137843338119</v>
      </c>
      <c r="BM18" s="120">
        <f t="shared" si="16"/>
        <v>6.3059686723762566E-3</v>
      </c>
      <c r="BN18" s="120">
        <f t="shared" si="17"/>
        <v>0.18949782622638009</v>
      </c>
      <c r="BO18" s="120">
        <f t="shared" si="18"/>
        <v>1.0392797764162098</v>
      </c>
      <c r="BP18" s="120">
        <f t="shared" si="19"/>
        <v>0</v>
      </c>
      <c r="BQ18" s="120">
        <f t="shared" si="20"/>
        <v>6.3726060612137374</v>
      </c>
      <c r="BR18" s="119"/>
      <c r="BS18" s="119"/>
      <c r="BT18" s="119"/>
      <c r="BU18" s="119"/>
    </row>
    <row r="19" spans="1:73">
      <c r="A19" s="8" t="s">
        <v>500</v>
      </c>
      <c r="B19" s="8" t="s">
        <v>123</v>
      </c>
      <c r="C19" s="8" t="s">
        <v>124</v>
      </c>
      <c r="D19" s="8" t="s">
        <v>568</v>
      </c>
      <c r="E19" s="8" t="s">
        <v>121</v>
      </c>
      <c r="F19" s="8" t="s">
        <v>612</v>
      </c>
      <c r="G19" s="65">
        <v>9</v>
      </c>
      <c r="H19" s="65" t="s">
        <v>613</v>
      </c>
      <c r="I19" s="8"/>
      <c r="J19" s="8" t="s">
        <v>614</v>
      </c>
      <c r="K19" s="8" t="s">
        <v>614</v>
      </c>
      <c r="L19" s="116">
        <v>0.94345835200319283</v>
      </c>
      <c r="M19" s="116">
        <v>1.0122524909056763</v>
      </c>
      <c r="N19" s="116">
        <v>0.95370577980737947</v>
      </c>
      <c r="O19" s="114">
        <v>0.95370577980737947</v>
      </c>
      <c r="P19" s="115">
        <v>3.8631224025236279</v>
      </c>
      <c r="Q19" s="114">
        <v>1.0131612642949528</v>
      </c>
      <c r="R19" s="114">
        <v>1.0393812964559215</v>
      </c>
      <c r="S19" s="114">
        <v>1.0619999485546332</v>
      </c>
      <c r="T19" s="114">
        <v>1.0854574906944927</v>
      </c>
      <c r="U19" s="169">
        <v>4.2</v>
      </c>
      <c r="V19" s="115">
        <f t="shared" si="4"/>
        <v>0.33687759747637225</v>
      </c>
      <c r="W19" s="122">
        <v>8.7203449017381196E-2</v>
      </c>
      <c r="X19" s="116">
        <v>0.64370023079999994</v>
      </c>
      <c r="Y19" s="116">
        <v>2.6595352165000001</v>
      </c>
      <c r="Z19" s="116">
        <v>0.63149102029999993</v>
      </c>
      <c r="AA19" s="116" t="str">
        <f t="shared" si="5"/>
        <v>ANZ BANK3.863122402523634.2</v>
      </c>
      <c r="AB19" s="117">
        <v>1.9381296000000001</v>
      </c>
      <c r="AC19" s="115">
        <f t="shared" si="6"/>
        <v>5.8728560675999999</v>
      </c>
      <c r="AD19" s="117">
        <f t="shared" si="7"/>
        <v>1.4660699171458185</v>
      </c>
      <c r="AE19" s="117">
        <f t="shared" si="7"/>
        <v>1.4851451762908383</v>
      </c>
      <c r="AF19" s="117">
        <f t="shared" si="7"/>
        <v>2.1800296165737079</v>
      </c>
      <c r="AG19" s="117">
        <f t="shared" si="7"/>
        <v>1.6813478417824714</v>
      </c>
      <c r="AH19" s="115">
        <v>6.8125925517928367</v>
      </c>
      <c r="AI19" s="118"/>
      <c r="AJ19" s="118"/>
      <c r="AK19" s="118"/>
      <c r="AL19" s="118"/>
      <c r="AM19" s="118"/>
      <c r="AN19" s="118"/>
      <c r="AO19" s="118"/>
      <c r="AP19" s="118"/>
      <c r="AQ19" s="118"/>
      <c r="AR19" s="118"/>
      <c r="AS19" s="119"/>
      <c r="AT19" s="120">
        <v>0.59735880000000008</v>
      </c>
      <c r="AU19" s="120">
        <f t="shared" si="8"/>
        <v>1.3407708</v>
      </c>
      <c r="AV19" s="120">
        <v>1.3947092973000002</v>
      </c>
      <c r="AW19" s="120">
        <f t="shared" si="9"/>
        <v>7.1360619845818318E-2</v>
      </c>
      <c r="AX19" s="120">
        <v>2.2804635429000002</v>
      </c>
      <c r="AY19" s="120">
        <f t="shared" si="10"/>
        <v>-0.79531836660916189</v>
      </c>
      <c r="AZ19" s="120">
        <v>0.46149761186100002</v>
      </c>
      <c r="BA19" s="120">
        <f t="shared" si="11"/>
        <v>1.7185320047127077</v>
      </c>
      <c r="BB19" s="120">
        <v>0</v>
      </c>
      <c r="BC19" s="120">
        <f t="shared" si="12"/>
        <v>1.6813478417824714</v>
      </c>
      <c r="BD19" s="120" t="str">
        <f t="shared" si="13"/>
        <v>ANZ BANK0.9537057798073793.863122402523634.2</v>
      </c>
      <c r="BE19" s="121">
        <f>VLOOKUP(BD19,'[1]Microsoft-Base Data'!$AR:$AX,2,0)</f>
        <v>0.53467936846088826</v>
      </c>
      <c r="BF19" s="121">
        <f>VLOOKUP(BD19,'[1]Microsoft-Base Data'!$AR:$AX,3,0)</f>
        <v>0.10405490715941115</v>
      </c>
      <c r="BG19" s="121">
        <f>VLOOKUP(BD19,'[1]Microsoft-Base Data'!$AR:$AX,4,0)</f>
        <v>0</v>
      </c>
      <c r="BH19" s="121">
        <f>VLOOKUP(BD19,'[1]Microsoft-Base Data'!$AR:$AX,5,0)</f>
        <v>0.11829504177994951</v>
      </c>
      <c r="BI19" s="121">
        <f>VLOOKUP(BD19,'[1]Microsoft-Base Data'!$AR:$AX,6,0)</f>
        <v>0.24297068259975102</v>
      </c>
      <c r="BJ19" s="121">
        <f>VLOOKUP(BD19,'[1]Microsoft-Base Data'!$AR:$AX,7,0)</f>
        <v>0</v>
      </c>
      <c r="BK19" s="120">
        <f t="shared" si="14"/>
        <v>2.2456533475357308</v>
      </c>
      <c r="BL19" s="120">
        <f t="shared" si="15"/>
        <v>0.43703061006952687</v>
      </c>
      <c r="BM19" s="120">
        <f t="shared" si="16"/>
        <v>0</v>
      </c>
      <c r="BN19" s="120">
        <f t="shared" si="17"/>
        <v>0.49683917547578799</v>
      </c>
      <c r="BO19" s="120">
        <f t="shared" si="18"/>
        <v>1.0204768669189543</v>
      </c>
      <c r="BP19" s="120">
        <f t="shared" si="19"/>
        <v>0</v>
      </c>
      <c r="BQ19" s="120">
        <f t="shared" si="20"/>
        <v>1.8599192203575368</v>
      </c>
      <c r="BR19" s="119"/>
      <c r="BS19" s="119"/>
      <c r="BT19" s="119"/>
      <c r="BU19" s="119"/>
    </row>
    <row r="20" spans="1:73">
      <c r="A20" s="8" t="s">
        <v>250</v>
      </c>
      <c r="B20" s="8" t="s">
        <v>4</v>
      </c>
      <c r="C20" s="8" t="s">
        <v>81</v>
      </c>
      <c r="D20" s="8" t="s">
        <v>568</v>
      </c>
      <c r="E20" s="8" t="s">
        <v>226</v>
      </c>
      <c r="F20" s="8" t="s">
        <v>612</v>
      </c>
      <c r="G20" s="65">
        <v>43</v>
      </c>
      <c r="H20" s="65" t="s">
        <v>613</v>
      </c>
      <c r="I20" s="8"/>
      <c r="J20" s="8" t="s">
        <v>614</v>
      </c>
      <c r="K20" s="8" t="s">
        <v>614</v>
      </c>
      <c r="L20" s="116">
        <v>0.91938430640501578</v>
      </c>
      <c r="M20" s="116">
        <v>0.89377486368485981</v>
      </c>
      <c r="N20" s="116">
        <v>0.8835890176702802</v>
      </c>
      <c r="O20" s="114">
        <v>0.94055017966006205</v>
      </c>
      <c r="P20" s="115">
        <v>3.6372983674202177</v>
      </c>
      <c r="Q20" s="114">
        <v>0.95</v>
      </c>
      <c r="R20" s="114">
        <v>0.94513497318155826</v>
      </c>
      <c r="S20" s="114">
        <v>0.96570266976953079</v>
      </c>
      <c r="T20" s="114">
        <v>0.98703318970178122</v>
      </c>
      <c r="U20" s="115">
        <v>3.8478708326528701</v>
      </c>
      <c r="V20" s="115">
        <f t="shared" si="4"/>
        <v>0.21057246523265238</v>
      </c>
      <c r="W20" s="122">
        <v>5.7892546599635386E-2</v>
      </c>
      <c r="X20" s="116">
        <v>3.2745831324999997</v>
      </c>
      <c r="Y20" s="116">
        <v>1.3540581890999999</v>
      </c>
      <c r="Z20" s="116">
        <v>2.4286213037000004</v>
      </c>
      <c r="AA20" s="116" t="str">
        <f t="shared" si="5"/>
        <v>GLAXO SMITHKLINE3.637298367420223.84787083265287</v>
      </c>
      <c r="AB20" s="117">
        <v>1.7336001300000001</v>
      </c>
      <c r="AC20" s="115">
        <f t="shared" si="6"/>
        <v>8.7908627553000009</v>
      </c>
      <c r="AD20" s="117">
        <f t="shared" si="7"/>
        <v>1.9863833481875885</v>
      </c>
      <c r="AE20" s="117">
        <f t="shared" si="7"/>
        <v>2.0122284846881704</v>
      </c>
      <c r="AF20" s="117">
        <f t="shared" si="7"/>
        <v>2.9537298857808008</v>
      </c>
      <c r="AG20" s="117">
        <f t="shared" si="7"/>
        <v>2.278064174408442</v>
      </c>
      <c r="AH20" s="115">
        <v>9.2304058930650026</v>
      </c>
      <c r="AI20" s="118"/>
      <c r="AJ20" s="118"/>
      <c r="AK20" s="118"/>
      <c r="AL20" s="118"/>
      <c r="AM20" s="118"/>
      <c r="AN20" s="118"/>
      <c r="AO20" s="118"/>
      <c r="AP20" s="118"/>
      <c r="AQ20" s="118"/>
      <c r="AR20" s="118"/>
      <c r="AS20" s="119"/>
      <c r="AT20" s="120">
        <v>0.485170461</v>
      </c>
      <c r="AU20" s="120">
        <f t="shared" si="8"/>
        <v>1.2484296690000001</v>
      </c>
      <c r="AV20" s="120">
        <v>1.8635886918</v>
      </c>
      <c r="AW20" s="120">
        <f t="shared" si="9"/>
        <v>0.12279465638758857</v>
      </c>
      <c r="AX20" s="120">
        <v>0.10666899963000001</v>
      </c>
      <c r="AY20" s="120">
        <f t="shared" si="10"/>
        <v>1.9055594850581703</v>
      </c>
      <c r="AZ20" s="120">
        <v>1.1658276526230003</v>
      </c>
      <c r="BA20" s="120">
        <f t="shared" si="11"/>
        <v>1.7879022331578005</v>
      </c>
      <c r="BB20" s="120">
        <v>1.7045687952E-2</v>
      </c>
      <c r="BC20" s="120">
        <f t="shared" si="12"/>
        <v>2.2610184864564422</v>
      </c>
      <c r="BD20" s="120" t="str">
        <f t="shared" si="13"/>
        <v>GLAXO SMITHKLINE0.9405501796600623.637298367420223.84787083265287</v>
      </c>
      <c r="BE20" s="121">
        <f>VLOOKUP(BD20,'[1]Microsoft-Base Data'!$AR:$AX,2,0)</f>
        <v>0.48263778643446026</v>
      </c>
      <c r="BF20" s="121">
        <f>VLOOKUP(BD20,'[1]Microsoft-Base Data'!$AR:$AX,3,0)</f>
        <v>0.22154821459152765</v>
      </c>
      <c r="BG20" s="121">
        <f>VLOOKUP(BD20,'[1]Microsoft-Base Data'!$AR:$AX,4,0)</f>
        <v>0</v>
      </c>
      <c r="BH20" s="121">
        <f>VLOOKUP(BD20,'[1]Microsoft-Base Data'!$AR:$AX,5,0)</f>
        <v>1.7137429569375921E-2</v>
      </c>
      <c r="BI20" s="121">
        <f>VLOOKUP(BD20,'[1]Microsoft-Base Data'!$AR:$AX,6,0)</f>
        <v>0.25253470209748402</v>
      </c>
      <c r="BJ20" s="121">
        <f>VLOOKUP(BD20,'[1]Microsoft-Base Data'!$AR:$AX,7,0)</f>
        <v>2.6141867307152015E-2</v>
      </c>
      <c r="BK20" s="120">
        <f t="shared" si="14"/>
        <v>1.8571278611573048</v>
      </c>
      <c r="BL20" s="120">
        <f t="shared" si="15"/>
        <v>0.85248891295305829</v>
      </c>
      <c r="BM20" s="120">
        <f t="shared" si="16"/>
        <v>0</v>
      </c>
      <c r="BN20" s="120">
        <f t="shared" si="17"/>
        <v>6.5942615386644435E-2</v>
      </c>
      <c r="BO20" s="120">
        <f t="shared" si="18"/>
        <v>0.97172091443359032</v>
      </c>
      <c r="BP20" s="120">
        <f t="shared" si="19"/>
        <v>0.10059052872227187</v>
      </c>
      <c r="BQ20" s="120">
        <f t="shared" si="20"/>
        <v>2.0335271477261467</v>
      </c>
      <c r="BR20" s="119"/>
      <c r="BS20" s="119"/>
      <c r="BT20" s="119"/>
      <c r="BU20" s="119"/>
    </row>
    <row r="21" spans="1:73">
      <c r="A21" s="8" t="s">
        <v>399</v>
      </c>
      <c r="B21" s="8" t="s">
        <v>4</v>
      </c>
      <c r="C21" s="8" t="s">
        <v>88</v>
      </c>
      <c r="D21" s="8" t="s">
        <v>568</v>
      </c>
      <c r="E21" s="8" t="s">
        <v>121</v>
      </c>
      <c r="F21" s="8" t="s">
        <v>612</v>
      </c>
      <c r="G21" s="65">
        <v>6</v>
      </c>
      <c r="H21" s="65" t="s">
        <v>613</v>
      </c>
      <c r="I21" s="8"/>
      <c r="J21" s="8" t="s">
        <v>614</v>
      </c>
      <c r="K21" s="8" t="s">
        <v>614</v>
      </c>
      <c r="L21" s="116">
        <v>0.94154830044162974</v>
      </c>
      <c r="M21" s="116">
        <v>0.90601450561889019</v>
      </c>
      <c r="N21" s="116">
        <v>1.1548077008616093</v>
      </c>
      <c r="O21" s="114">
        <v>1.1585241237962178</v>
      </c>
      <c r="P21" s="115">
        <v>4.1608946307183468</v>
      </c>
      <c r="Q21" s="114">
        <v>1.3</v>
      </c>
      <c r="R21" s="114">
        <v>1.1878643388067673</v>
      </c>
      <c r="S21" s="114">
        <v>1.2137142269195806</v>
      </c>
      <c r="T21" s="114">
        <v>1.2405228465079914</v>
      </c>
      <c r="U21" s="169">
        <v>4.9421014122343392</v>
      </c>
      <c r="V21" s="115">
        <f t="shared" si="4"/>
        <v>0.78120678151599243</v>
      </c>
      <c r="W21" s="122">
        <v>0.18774971510901328</v>
      </c>
      <c r="X21" s="116">
        <v>1.6733729925999996</v>
      </c>
      <c r="Y21" s="116">
        <v>0.81106621310000004</v>
      </c>
      <c r="Z21" s="116">
        <v>3.5556191080000006</v>
      </c>
      <c r="AA21" s="116" t="str">
        <f t="shared" si="5"/>
        <v>CREDIT SUISSE4.160894630718354.94210141223434</v>
      </c>
      <c r="AB21" s="117">
        <v>1.0605004000000002</v>
      </c>
      <c r="AC21" s="115">
        <f t="shared" si="6"/>
        <v>7.1005587137000008</v>
      </c>
      <c r="AD21" s="117">
        <f t="shared" si="7"/>
        <v>1.7216</v>
      </c>
      <c r="AE21" s="117">
        <f t="shared" si="7"/>
        <v>1.744</v>
      </c>
      <c r="AF21" s="117">
        <f t="shared" si="7"/>
        <v>2.56</v>
      </c>
      <c r="AG21" s="117">
        <f t="shared" si="7"/>
        <v>1.9743999999999993</v>
      </c>
      <c r="AH21" s="115">
        <v>8</v>
      </c>
      <c r="AI21" s="118"/>
      <c r="AJ21" s="118"/>
      <c r="AK21" s="118"/>
      <c r="AL21" s="118"/>
      <c r="AM21" s="118"/>
      <c r="AN21" s="118"/>
      <c r="AO21" s="118"/>
      <c r="AP21" s="118"/>
      <c r="AQ21" s="118"/>
      <c r="AR21" s="118"/>
      <c r="AS21" s="119"/>
      <c r="AT21" s="120">
        <v>0.43507487700000008</v>
      </c>
      <c r="AU21" s="120">
        <f t="shared" si="8"/>
        <v>0.62542552300000009</v>
      </c>
      <c r="AV21" s="120">
        <v>1.9350413757000005</v>
      </c>
      <c r="AW21" s="120">
        <f t="shared" si="9"/>
        <v>-0.21344137570000044</v>
      </c>
      <c r="AX21" s="120">
        <v>6.7581937710000012E-2</v>
      </c>
      <c r="AY21" s="120">
        <f t="shared" si="10"/>
        <v>1.67641806229</v>
      </c>
      <c r="AZ21" s="120">
        <v>0.93701047106700008</v>
      </c>
      <c r="BA21" s="120">
        <f t="shared" si="11"/>
        <v>1.6229895289330001</v>
      </c>
      <c r="BB21" s="120">
        <v>0</v>
      </c>
      <c r="BC21" s="120">
        <f t="shared" si="12"/>
        <v>1.9743999999999993</v>
      </c>
      <c r="BD21" s="120" t="str">
        <f t="shared" si="13"/>
        <v>CREDIT SUISSE1.158524123796224.160894630718354.94210141223434</v>
      </c>
      <c r="BE21" s="121">
        <f>VLOOKUP(BD21,'[1]Microsoft-Base Data'!$AR:$AX,2,0)</f>
        <v>0.653303501605484</v>
      </c>
      <c r="BF21" s="121">
        <f>VLOOKUP(BD21,'[1]Microsoft-Base Data'!$AR:$AX,3,0)</f>
        <v>3.6093729449291657E-2</v>
      </c>
      <c r="BG21" s="121">
        <f>VLOOKUP(BD21,'[1]Microsoft-Base Data'!$AR:$AX,4,0)</f>
        <v>0</v>
      </c>
      <c r="BH21" s="121">
        <f>VLOOKUP(BD21,'[1]Microsoft-Base Data'!$AR:$AX,5,0)</f>
        <v>0.11018212601774648</v>
      </c>
      <c r="BI21" s="121">
        <f>VLOOKUP(BD21,'[1]Microsoft-Base Data'!$AR:$AX,6,0)</f>
        <v>0.19304723930850881</v>
      </c>
      <c r="BJ21" s="121">
        <f>VLOOKUP(BD21,'[1]Microsoft-Base Data'!$AR:$AX,7,0)</f>
        <v>7.3734036189689557E-3</v>
      </c>
      <c r="BK21" s="120">
        <f t="shared" si="14"/>
        <v>3.2286921579021013</v>
      </c>
      <c r="BL21" s="120">
        <f t="shared" si="15"/>
        <v>0.17837887128414845</v>
      </c>
      <c r="BM21" s="120">
        <f t="shared" si="16"/>
        <v>0</v>
      </c>
      <c r="BN21" s="120">
        <f t="shared" si="17"/>
        <v>0.54453124059528679</v>
      </c>
      <c r="BO21" s="120">
        <f t="shared" si="18"/>
        <v>0.95405903401452186</v>
      </c>
      <c r="BP21" s="120">
        <f t="shared" si="19"/>
        <v>3.6440108438280265E-2</v>
      </c>
      <c r="BQ21" s="120">
        <f t="shared" si="20"/>
        <v>1.6502251756606949</v>
      </c>
      <c r="BR21" s="119"/>
      <c r="BS21" s="119"/>
      <c r="BT21" s="119"/>
      <c r="BU21" s="119"/>
    </row>
    <row r="22" spans="1:73">
      <c r="A22" s="8" t="s">
        <v>501</v>
      </c>
      <c r="B22" s="65" t="s">
        <v>92</v>
      </c>
      <c r="C22" s="8" t="s">
        <v>231</v>
      </c>
      <c r="D22" s="8" t="s">
        <v>615</v>
      </c>
      <c r="E22" s="8" t="s">
        <v>283</v>
      </c>
      <c r="F22" s="8"/>
      <c r="G22" s="65">
        <v>58</v>
      </c>
      <c r="H22" s="65" t="s">
        <v>613</v>
      </c>
      <c r="I22" s="8"/>
      <c r="J22" s="8" t="s">
        <v>614</v>
      </c>
      <c r="K22" s="8" t="s">
        <v>614</v>
      </c>
      <c r="L22" s="116">
        <v>0</v>
      </c>
      <c r="M22" s="116">
        <v>0.11663681774976001</v>
      </c>
      <c r="N22" s="116">
        <v>0.22013256772029599</v>
      </c>
      <c r="O22" s="114">
        <v>0.33019885158044399</v>
      </c>
      <c r="P22" s="115">
        <v>0.6669682370504999</v>
      </c>
      <c r="Q22" s="114">
        <v>0.4</v>
      </c>
      <c r="R22" s="114">
        <v>0.17817965082101508</v>
      </c>
      <c r="S22" s="114">
        <v>0.18205713403793711</v>
      </c>
      <c r="T22" s="114">
        <v>0.18607842697619872</v>
      </c>
      <c r="U22" s="169">
        <v>0.94631521183515088</v>
      </c>
      <c r="V22" s="115">
        <f t="shared" si="4"/>
        <v>0.27934697478465098</v>
      </c>
      <c r="W22" s="122">
        <v>0.41883100163808851</v>
      </c>
      <c r="X22" s="116">
        <v>0</v>
      </c>
      <c r="Y22" s="116">
        <v>0</v>
      </c>
      <c r="Z22" s="116">
        <v>0</v>
      </c>
      <c r="AA22" s="116" t="str">
        <f t="shared" si="5"/>
        <v>BANCO ITA?0.66696823705050.946315211835151</v>
      </c>
      <c r="AB22" s="117">
        <v>0.25284998000000003</v>
      </c>
      <c r="AC22" s="115">
        <f t="shared" si="6"/>
        <v>0.25284998000000003</v>
      </c>
      <c r="AD22" s="117">
        <f t="shared" si="7"/>
        <v>0.13599638468385655</v>
      </c>
      <c r="AE22" s="117">
        <f t="shared" si="7"/>
        <v>0.13776585437305172</v>
      </c>
      <c r="AF22" s="117">
        <f t="shared" si="7"/>
        <v>0.20222510733658969</v>
      </c>
      <c r="AG22" s="117">
        <f t="shared" si="7"/>
        <v>0.15596611403334473</v>
      </c>
      <c r="AH22" s="115">
        <v>0.63195346042684275</v>
      </c>
      <c r="AI22" s="118"/>
      <c r="AJ22" s="118"/>
      <c r="AK22" s="118"/>
      <c r="AL22" s="118"/>
      <c r="AM22" s="118"/>
      <c r="AN22" s="118"/>
      <c r="AO22" s="118"/>
      <c r="AP22" s="118"/>
      <c r="AQ22" s="118"/>
      <c r="AR22" s="118"/>
      <c r="AS22" s="119"/>
      <c r="AT22" s="120">
        <v>0</v>
      </c>
      <c r="AU22" s="120">
        <f t="shared" si="8"/>
        <v>0.25284998000000003</v>
      </c>
      <c r="AV22" s="120">
        <v>0</v>
      </c>
      <c r="AW22" s="120">
        <f t="shared" si="9"/>
        <v>0.13599638468385655</v>
      </c>
      <c r="AX22" s="120">
        <v>0</v>
      </c>
      <c r="AY22" s="120">
        <f t="shared" si="10"/>
        <v>0.13776585437305172</v>
      </c>
      <c r="AZ22" s="120">
        <v>0</v>
      </c>
      <c r="BA22" s="120">
        <f t="shared" si="11"/>
        <v>0.20222510733658969</v>
      </c>
      <c r="BB22" s="120">
        <v>0</v>
      </c>
      <c r="BC22" s="120">
        <f t="shared" si="12"/>
        <v>0.15596611403334473</v>
      </c>
      <c r="BD22" s="120" t="str">
        <f t="shared" si="13"/>
        <v>BANCO ITA?0.3301988515804440.66696823705050.946315211835151</v>
      </c>
      <c r="BE22" s="121">
        <f>VLOOKUP(BD22,'[1]Microsoft-Base Data'!$AR:$AX,2,0)</f>
        <v>0</v>
      </c>
      <c r="BF22" s="121">
        <f>VLOOKUP(BD22,'[1]Microsoft-Base Data'!$AR:$AX,3,0)</f>
        <v>0</v>
      </c>
      <c r="BG22" s="121">
        <f>VLOOKUP(BD22,'[1]Microsoft-Base Data'!$AR:$AX,4,0)</f>
        <v>0</v>
      </c>
      <c r="BH22" s="121">
        <f>VLOOKUP(BD22,'[1]Microsoft-Base Data'!$AR:$AX,5,0)</f>
        <v>0</v>
      </c>
      <c r="BI22" s="121">
        <f>VLOOKUP(BD22,'[1]Microsoft-Base Data'!$AR:$AX,6,0)</f>
        <v>1</v>
      </c>
      <c r="BJ22" s="121">
        <f>VLOOKUP(BD22,'[1]Microsoft-Base Data'!$AR:$AX,7,0)</f>
        <v>0</v>
      </c>
      <c r="BK22" s="120">
        <f t="shared" si="14"/>
        <v>0</v>
      </c>
      <c r="BL22" s="120">
        <f t="shared" si="15"/>
        <v>0</v>
      </c>
      <c r="BM22" s="120">
        <f t="shared" si="16"/>
        <v>0</v>
      </c>
      <c r="BN22" s="120">
        <f t="shared" si="17"/>
        <v>0</v>
      </c>
      <c r="BO22" s="120">
        <f t="shared" si="18"/>
        <v>0.94631521183515088</v>
      </c>
      <c r="BP22" s="120">
        <f t="shared" si="19"/>
        <v>0</v>
      </c>
      <c r="BQ22" s="120">
        <f t="shared" si="20"/>
        <v>0.94631521183515088</v>
      </c>
      <c r="BR22" s="119"/>
      <c r="BS22" s="119"/>
      <c r="BT22" s="119"/>
      <c r="BU22" s="119"/>
    </row>
    <row r="23" spans="1:73">
      <c r="A23" s="8" t="s">
        <v>23</v>
      </c>
      <c r="B23" s="8" t="s">
        <v>4</v>
      </c>
      <c r="C23" s="8" t="s">
        <v>81</v>
      </c>
      <c r="D23" s="8" t="s">
        <v>568</v>
      </c>
      <c r="E23" s="8" t="s">
        <v>226</v>
      </c>
      <c r="F23" s="8" t="s">
        <v>612</v>
      </c>
      <c r="G23" s="65">
        <v>50</v>
      </c>
      <c r="H23" s="65" t="s">
        <v>613</v>
      </c>
      <c r="I23" s="8"/>
      <c r="J23" s="8" t="s">
        <v>614</v>
      </c>
      <c r="K23" s="8" t="s">
        <v>614</v>
      </c>
      <c r="L23" s="116">
        <v>1.0850773049894702</v>
      </c>
      <c r="M23" s="116">
        <v>0.99903935066260985</v>
      </c>
      <c r="N23" s="116">
        <v>0.92073230182270005</v>
      </c>
      <c r="O23" s="114">
        <v>0.9224477736720228</v>
      </c>
      <c r="P23" s="115">
        <v>3.9272967311468032</v>
      </c>
      <c r="Q23" s="114">
        <v>0.94737736223574531</v>
      </c>
      <c r="R23" s="114">
        <v>0.97189494475868243</v>
      </c>
      <c r="S23" s="114">
        <v>0.99304498248492468</v>
      </c>
      <c r="T23" s="114">
        <v>1.0149794416674505</v>
      </c>
      <c r="U23" s="115">
        <v>3.9272967311468028</v>
      </c>
      <c r="V23" s="115">
        <f t="shared" si="4"/>
        <v>0</v>
      </c>
      <c r="W23" s="122">
        <v>0</v>
      </c>
      <c r="X23" s="116">
        <v>0.80094401999999998</v>
      </c>
      <c r="Y23" s="116">
        <v>0.48115296000000002</v>
      </c>
      <c r="Z23" s="116">
        <v>0.460852716</v>
      </c>
      <c r="AA23" s="116" t="str">
        <f t="shared" si="5"/>
        <v>ALLIED IRISH BANK3.92729673114683.9272967311468</v>
      </c>
      <c r="AB23" s="117">
        <v>0</v>
      </c>
      <c r="AC23" s="115">
        <f t="shared" si="6"/>
        <v>1.7429496959999999</v>
      </c>
      <c r="AD23" s="117">
        <f t="shared" si="7"/>
        <v>0.37508277457920003</v>
      </c>
      <c r="AE23" s="117">
        <f t="shared" si="7"/>
        <v>0.37996303372800005</v>
      </c>
      <c r="AF23" s="117">
        <f t="shared" si="7"/>
        <v>0.55774390272000007</v>
      </c>
      <c r="AG23" s="117">
        <f t="shared" si="7"/>
        <v>0.43015998497279989</v>
      </c>
      <c r="AH23" s="115">
        <v>1.7429496960000002</v>
      </c>
      <c r="AI23" s="118"/>
      <c r="AJ23" s="118"/>
      <c r="AK23" s="118"/>
      <c r="AL23" s="118"/>
      <c r="AM23" s="118"/>
      <c r="AN23" s="118"/>
      <c r="AO23" s="118"/>
      <c r="AP23" s="118"/>
      <c r="AQ23" s="118"/>
      <c r="AR23" s="118"/>
      <c r="AS23" s="119"/>
      <c r="AT23" s="120">
        <v>0</v>
      </c>
      <c r="AU23" s="120">
        <f t="shared" si="8"/>
        <v>0</v>
      </c>
      <c r="AV23" s="120">
        <v>0.21064788720000005</v>
      </c>
      <c r="AW23" s="120">
        <f t="shared" si="9"/>
        <v>0.16443488737919998</v>
      </c>
      <c r="AX23" s="120">
        <v>0.44434037160000001</v>
      </c>
      <c r="AY23" s="120">
        <f t="shared" si="10"/>
        <v>-6.4377337871999951E-2</v>
      </c>
      <c r="AZ23" s="120">
        <v>1.1795258418300001</v>
      </c>
      <c r="BA23" s="120">
        <f t="shared" si="11"/>
        <v>-0.62178193911000001</v>
      </c>
      <c r="BB23" s="120">
        <v>4.9145826600000005E-2</v>
      </c>
      <c r="BC23" s="120">
        <f t="shared" si="12"/>
        <v>0.38101415837279989</v>
      </c>
      <c r="BD23" s="120" t="str">
        <f t="shared" si="13"/>
        <v>ALLIED IRISH BANK0.9224477736720233.92729673114683.9272967311468</v>
      </c>
      <c r="BE23" s="121">
        <f>VLOOKUP(BD23,'[1]Microsoft-Base Data'!$AR:$AX,2,0)</f>
        <v>0.58293829138589293</v>
      </c>
      <c r="BF23" s="121">
        <f>VLOOKUP(BD23,'[1]Microsoft-Base Data'!$AR:$AX,3,0)</f>
        <v>8.8263174759137558E-2</v>
      </c>
      <c r="BG23" s="121">
        <f>VLOOKUP(BD23,'[1]Microsoft-Base Data'!$AR:$AX,4,0)</f>
        <v>0</v>
      </c>
      <c r="BH23" s="121">
        <f>VLOOKUP(BD23,'[1]Microsoft-Base Data'!$AR:$AX,5,0)</f>
        <v>9.9712923094354949E-2</v>
      </c>
      <c r="BI23" s="121">
        <f>VLOOKUP(BD23,'[1]Microsoft-Base Data'!$AR:$AX,6,0)</f>
        <v>0.22908561076061443</v>
      </c>
      <c r="BJ23" s="121">
        <f>VLOOKUP(BD23,'[1]Microsoft-Base Data'!$AR:$AX,7,0)</f>
        <v>0</v>
      </c>
      <c r="BK23" s="120">
        <f t="shared" si="14"/>
        <v>2.2893716462201197</v>
      </c>
      <c r="BL23" s="120">
        <f t="shared" si="15"/>
        <v>0.34663567771219994</v>
      </c>
      <c r="BM23" s="120">
        <f t="shared" si="16"/>
        <v>0</v>
      </c>
      <c r="BN23" s="120">
        <f t="shared" si="17"/>
        <v>0.39160223692155272</v>
      </c>
      <c r="BO23" s="120">
        <f t="shared" si="18"/>
        <v>0.89968717029292988</v>
      </c>
      <c r="BP23" s="120">
        <f t="shared" si="19"/>
        <v>0</v>
      </c>
      <c r="BQ23" s="120">
        <f t="shared" si="20"/>
        <v>1.6154362605560482</v>
      </c>
      <c r="BR23" s="119"/>
      <c r="BS23" s="119"/>
      <c r="BT23" s="119"/>
      <c r="BU23" s="119"/>
    </row>
    <row r="24" spans="1:73">
      <c r="A24" s="8" t="s">
        <v>502</v>
      </c>
      <c r="B24" s="8" t="s">
        <v>69</v>
      </c>
      <c r="C24" s="8" t="s">
        <v>129</v>
      </c>
      <c r="D24" s="8" t="s">
        <v>568</v>
      </c>
      <c r="E24" s="8" t="s">
        <v>121</v>
      </c>
      <c r="F24" s="8" t="s">
        <v>612</v>
      </c>
      <c r="G24" s="65">
        <v>52</v>
      </c>
      <c r="H24" s="65" t="s">
        <v>613</v>
      </c>
      <c r="I24" s="8"/>
      <c r="J24" s="8" t="s">
        <v>614</v>
      </c>
      <c r="K24" s="8" t="s">
        <v>614</v>
      </c>
      <c r="L24" s="116">
        <v>0.39027060306316153</v>
      </c>
      <c r="M24" s="116">
        <v>0.63377613724097948</v>
      </c>
      <c r="N24" s="116">
        <v>0.25328661899598937</v>
      </c>
      <c r="O24" s="114">
        <v>0.25328661899598937</v>
      </c>
      <c r="P24" s="115">
        <v>1.5306199782961194</v>
      </c>
      <c r="Q24" s="114">
        <v>0.3</v>
      </c>
      <c r="R24" s="114">
        <v>0.58194428945904897</v>
      </c>
      <c r="S24" s="114">
        <v>0.59460835746661145</v>
      </c>
      <c r="T24" s="114">
        <v>0.60774211573182479</v>
      </c>
      <c r="U24" s="115">
        <v>2.0842947626574855</v>
      </c>
      <c r="V24" s="115">
        <f t="shared" si="4"/>
        <v>0.55367478436136608</v>
      </c>
      <c r="W24" s="115"/>
      <c r="X24" s="116">
        <v>0.17022272820000001</v>
      </c>
      <c r="Y24" s="116">
        <v>1.1909800480000001</v>
      </c>
      <c r="Z24" s="116">
        <v>0.13289448800000001</v>
      </c>
      <c r="AA24" s="116" t="str">
        <f t="shared" si="5"/>
        <v>GREATER TORONTO AIRPORTS AUTHORITY1.530619978296122.08429476265749</v>
      </c>
      <c r="AB24" s="117">
        <v>0</v>
      </c>
      <c r="AC24" s="115">
        <f t="shared" si="6"/>
        <v>1.4940972642000001</v>
      </c>
      <c r="AD24" s="117">
        <f t="shared" si="7"/>
        <v>0.49398022508698897</v>
      </c>
      <c r="AE24" s="117">
        <f t="shared" si="7"/>
        <v>0.50040747708626199</v>
      </c>
      <c r="AF24" s="117">
        <f t="shared" si="7"/>
        <v>0.73454308563121029</v>
      </c>
      <c r="AG24" s="117">
        <f t="shared" si="7"/>
        <v>0.56651635479307072</v>
      </c>
      <c r="AH24" s="115">
        <v>2.2954471425975322</v>
      </c>
      <c r="AI24" s="118"/>
      <c r="AJ24" s="118"/>
      <c r="AK24" s="118"/>
      <c r="AL24" s="118"/>
      <c r="AM24" s="118"/>
      <c r="AN24" s="118"/>
      <c r="AO24" s="118"/>
      <c r="AP24" s="118"/>
      <c r="AQ24" s="118"/>
      <c r="AR24" s="118"/>
      <c r="AS24" s="119"/>
      <c r="AT24" s="120">
        <v>1.4553E-2</v>
      </c>
      <c r="AU24" s="120">
        <f t="shared" si="8"/>
        <v>-1.4553E-2</v>
      </c>
      <c r="AV24" s="120">
        <v>1.0723383774000002</v>
      </c>
      <c r="AW24" s="120">
        <f t="shared" si="9"/>
        <v>-0.57835815231301124</v>
      </c>
      <c r="AX24" s="120">
        <v>0</v>
      </c>
      <c r="AY24" s="120">
        <f t="shared" si="10"/>
        <v>0.50040747708626199</v>
      </c>
      <c r="AZ24" s="120">
        <v>0.29588745312000009</v>
      </c>
      <c r="BA24" s="120">
        <f t="shared" si="11"/>
        <v>0.4386556325112102</v>
      </c>
      <c r="BB24" s="120">
        <v>0.43526234965500016</v>
      </c>
      <c r="BC24" s="120">
        <f t="shared" si="12"/>
        <v>0.13125400513807056</v>
      </c>
      <c r="BD24" s="120" t="str">
        <f t="shared" si="13"/>
        <v>GREATER TORONTO AIRPORTS AUTHORITY0.2532866189959891.530619978296122.08429476265749</v>
      </c>
      <c r="BE24" s="121">
        <f>VLOOKUP(BD24,'[1]Microsoft-Base Data'!$AR:$AX,2,0)</f>
        <v>0.19834191536406942</v>
      </c>
      <c r="BF24" s="121">
        <f>VLOOKUP(BD24,'[1]Microsoft-Base Data'!$AR:$AX,3,0)</f>
        <v>0.29138923507266301</v>
      </c>
      <c r="BG24" s="121">
        <f>VLOOKUP(BD24,'[1]Microsoft-Base Data'!$AR:$AX,4,0)</f>
        <v>1.3919427618056892E-2</v>
      </c>
      <c r="BH24" s="121">
        <f>VLOOKUP(BD24,'[1]Microsoft-Base Data'!$AR:$AX,5,0)</f>
        <v>3.1326183258356198E-2</v>
      </c>
      <c r="BI24" s="121">
        <f>VLOOKUP(BD24,'[1]Microsoft-Base Data'!$AR:$AX,6,0)</f>
        <v>0.41618669416162429</v>
      </c>
      <c r="BJ24" s="121">
        <f>VLOOKUP(BD24,'[1]Microsoft-Base Data'!$AR:$AX,7,0)</f>
        <v>4.8836544525229966E-2</v>
      </c>
      <c r="BK24" s="120">
        <f t="shared" si="14"/>
        <v>0.41340301540878416</v>
      </c>
      <c r="BL24" s="120">
        <f t="shared" si="15"/>
        <v>0.60734105655672244</v>
      </c>
      <c r="BM24" s="120">
        <f t="shared" si="16"/>
        <v>2.9012190083505938E-2</v>
      </c>
      <c r="BN24" s="120">
        <f t="shared" si="17"/>
        <v>6.5292999699440427E-2</v>
      </c>
      <c r="BO24" s="120">
        <f t="shared" si="18"/>
        <v>0.86745574692880623</v>
      </c>
      <c r="BP24" s="120">
        <f t="shared" si="19"/>
        <v>0.10178975398022591</v>
      </c>
      <c r="BQ24" s="120">
        <f t="shared" si="20"/>
        <v>1.5540152006620285</v>
      </c>
      <c r="BR24" s="119"/>
      <c r="BS24" s="119"/>
      <c r="BT24" s="119"/>
      <c r="BU24" s="119"/>
    </row>
    <row r="25" spans="1:73">
      <c r="A25" s="8" t="s">
        <v>85</v>
      </c>
      <c r="B25" s="8" t="s">
        <v>4</v>
      </c>
      <c r="C25" s="8" t="s">
        <v>88</v>
      </c>
      <c r="D25" s="8" t="s">
        <v>568</v>
      </c>
      <c r="E25" s="8" t="s">
        <v>86</v>
      </c>
      <c r="F25" s="8" t="s">
        <v>612</v>
      </c>
      <c r="G25" s="65">
        <v>46</v>
      </c>
      <c r="H25" s="65" t="s">
        <v>613</v>
      </c>
      <c r="I25" s="8"/>
      <c r="J25" s="8" t="s">
        <v>614</v>
      </c>
      <c r="K25" s="8" t="s">
        <v>614</v>
      </c>
      <c r="L25" s="116">
        <v>0</v>
      </c>
      <c r="M25" s="116">
        <v>0.15359906621306404</v>
      </c>
      <c r="N25" s="116">
        <v>0.46554793323826982</v>
      </c>
      <c r="O25" s="114">
        <v>0.46554793323826982</v>
      </c>
      <c r="P25" s="115">
        <v>1.0846949326896036</v>
      </c>
      <c r="Q25" s="114">
        <v>0.37328719705851793</v>
      </c>
      <c r="R25" s="114">
        <v>0.38294765552360072</v>
      </c>
      <c r="S25" s="114">
        <v>0.39128122841147212</v>
      </c>
      <c r="T25" s="114">
        <v>0.39992388034049514</v>
      </c>
      <c r="U25" s="115">
        <v>1.5474399613340859</v>
      </c>
      <c r="V25" s="115">
        <f t="shared" si="4"/>
        <v>0.4627450286444823</v>
      </c>
      <c r="W25" s="122">
        <v>0.42661306391195386</v>
      </c>
      <c r="X25" s="116">
        <v>2.9125991999999998</v>
      </c>
      <c r="Y25" s="116">
        <v>0.4803672611</v>
      </c>
      <c r="Z25" s="116">
        <v>0.36465144420000001</v>
      </c>
      <c r="AA25" s="116" t="str">
        <f t="shared" si="5"/>
        <v>ABB1.08469493268961.54743996133409</v>
      </c>
      <c r="AB25" s="117">
        <v>9.6576999999999996E-2</v>
      </c>
      <c r="AC25" s="115">
        <f t="shared" si="6"/>
        <v>3.8541949053</v>
      </c>
      <c r="AD25" s="117">
        <f t="shared" si="7"/>
        <v>0.86080000000000001</v>
      </c>
      <c r="AE25" s="117">
        <f t="shared" si="7"/>
        <v>0.872</v>
      </c>
      <c r="AF25" s="117">
        <f t="shared" si="7"/>
        <v>1.28</v>
      </c>
      <c r="AG25" s="117">
        <f t="shared" si="7"/>
        <v>0.98719999999999963</v>
      </c>
      <c r="AH25" s="115">
        <v>4</v>
      </c>
      <c r="AI25" s="118"/>
      <c r="AJ25" s="118"/>
      <c r="AK25" s="118"/>
      <c r="AL25" s="118"/>
      <c r="AM25" s="118"/>
      <c r="AN25" s="118"/>
      <c r="AO25" s="118"/>
      <c r="AP25" s="118"/>
      <c r="AQ25" s="118"/>
      <c r="AR25" s="118"/>
      <c r="AS25" s="119"/>
      <c r="AT25" s="120">
        <v>0</v>
      </c>
      <c r="AU25" s="120">
        <f t="shared" si="8"/>
        <v>9.6576999999999996E-2</v>
      </c>
      <c r="AV25" s="120">
        <v>3.5202540464999998</v>
      </c>
      <c r="AW25" s="120">
        <f t="shared" si="9"/>
        <v>-2.6594540464999996</v>
      </c>
      <c r="AX25" s="120">
        <v>3.8542193550000006E-2</v>
      </c>
      <c r="AY25" s="120">
        <f t="shared" si="10"/>
        <v>0.83345780645</v>
      </c>
      <c r="AZ25" s="120">
        <v>1.4272615874250001</v>
      </c>
      <c r="BA25" s="120">
        <f t="shared" si="11"/>
        <v>-0.14726158742500006</v>
      </c>
      <c r="BB25" s="120">
        <v>3.4687974195000006E-2</v>
      </c>
      <c r="BC25" s="120">
        <f t="shared" si="12"/>
        <v>0.95251202580499961</v>
      </c>
      <c r="BD25" s="120" t="str">
        <f t="shared" si="13"/>
        <v>ABB0.465547933238271.08469493268961.54743996133409</v>
      </c>
      <c r="BE25" s="121">
        <f>VLOOKUP(BD25,'[1]Microsoft-Base Data'!$AR:$AX,2,0)</f>
        <v>0.30724481088227612</v>
      </c>
      <c r="BF25" s="121">
        <f>VLOOKUP(BD25,'[1]Microsoft-Base Data'!$AR:$AX,3,0)</f>
        <v>5.8249932566020762E-2</v>
      </c>
      <c r="BG25" s="121">
        <f>VLOOKUP(BD25,'[1]Microsoft-Base Data'!$AR:$AX,4,0)</f>
        <v>0</v>
      </c>
      <c r="BH25" s="121">
        <f>VLOOKUP(BD25,'[1]Microsoft-Base Data'!$AR:$AX,5,0)</f>
        <v>7.743779121207589E-2</v>
      </c>
      <c r="BI25" s="121">
        <f>VLOOKUP(BD25,'[1]Microsoft-Base Data'!$AR:$AX,6,0)</f>
        <v>0.53513647708391288</v>
      </c>
      <c r="BJ25" s="121">
        <f>VLOOKUP(BD25,'[1]Microsoft-Base Data'!$AR:$AX,7,0)</f>
        <v>2.1930988255714389E-2</v>
      </c>
      <c r="BK25" s="120">
        <f t="shared" si="14"/>
        <v>0.47544289827176789</v>
      </c>
      <c r="BL25" s="120">
        <f t="shared" si="15"/>
        <v>9.0138273397676286E-2</v>
      </c>
      <c r="BM25" s="120">
        <f t="shared" si="16"/>
        <v>0</v>
      </c>
      <c r="BN25" s="120">
        <f t="shared" si="17"/>
        <v>0.11983033263901173</v>
      </c>
      <c r="BO25" s="120">
        <f t="shared" si="18"/>
        <v>0.82809156940718909</v>
      </c>
      <c r="BP25" s="120">
        <f t="shared" si="19"/>
        <v>3.3936887618440964E-2</v>
      </c>
      <c r="BQ25" s="120">
        <f t="shared" si="20"/>
        <v>1.0086680817306382</v>
      </c>
      <c r="BR25" s="119"/>
      <c r="BS25" s="119"/>
      <c r="BT25" s="119"/>
      <c r="BU25" s="119"/>
    </row>
    <row r="26" spans="1:73">
      <c r="A26" s="8" t="s">
        <v>255</v>
      </c>
      <c r="B26" s="8" t="s">
        <v>69</v>
      </c>
      <c r="C26" s="8" t="s">
        <v>148</v>
      </c>
      <c r="D26" s="8" t="s">
        <v>615</v>
      </c>
      <c r="E26" s="8" t="s">
        <v>226</v>
      </c>
      <c r="F26" s="8" t="s">
        <v>612</v>
      </c>
      <c r="G26" s="65">
        <v>57</v>
      </c>
      <c r="H26" s="65" t="s">
        <v>613</v>
      </c>
      <c r="I26" s="8"/>
      <c r="J26" s="8" t="s">
        <v>614</v>
      </c>
      <c r="K26" s="8" t="s">
        <v>614</v>
      </c>
      <c r="L26" s="116">
        <v>1.7254093224870003E-2</v>
      </c>
      <c r="M26" s="116">
        <v>0.33113285622202998</v>
      </c>
      <c r="N26" s="116">
        <v>0.24360734911744003</v>
      </c>
      <c r="O26" s="114">
        <v>0.24360734911744003</v>
      </c>
      <c r="P26" s="115">
        <v>0.83560164768178002</v>
      </c>
      <c r="Q26" s="114">
        <v>0.26504010248601489</v>
      </c>
      <c r="R26" s="114">
        <v>0.27189918825649756</v>
      </c>
      <c r="S26" s="114">
        <v>0.27781616325505304</v>
      </c>
      <c r="T26" s="114">
        <v>0.28395258950023211</v>
      </c>
      <c r="U26" s="115">
        <v>1.0987080434977976</v>
      </c>
      <c r="V26" s="115">
        <f t="shared" si="4"/>
        <v>0.26310639581601758</v>
      </c>
      <c r="W26" s="115"/>
      <c r="X26" s="116">
        <v>1.5975170760999999</v>
      </c>
      <c r="Y26" s="116">
        <v>0.15814030000000001</v>
      </c>
      <c r="Z26" s="116">
        <v>9.7721559999999999E-2</v>
      </c>
      <c r="AA26" s="116" t="str">
        <f t="shared" si="5"/>
        <v>HONDA0.835601647681781.0987080434978</v>
      </c>
      <c r="AB26" s="117">
        <v>1.70374</v>
      </c>
      <c r="AC26" s="115">
        <f t="shared" si="6"/>
        <v>3.5571189361000002</v>
      </c>
      <c r="AD26" s="117">
        <f t="shared" si="7"/>
        <v>1.0065229221681724</v>
      </c>
      <c r="AE26" s="117">
        <f t="shared" si="7"/>
        <v>1.0196189453190594</v>
      </c>
      <c r="AF26" s="117">
        <f t="shared" si="7"/>
        <v>1.4966883601013716</v>
      </c>
      <c r="AG26" s="117">
        <f t="shared" si="7"/>
        <v>1.1543208977281825</v>
      </c>
      <c r="AH26" s="115">
        <v>4.6771511253167866</v>
      </c>
      <c r="AI26" s="118"/>
      <c r="AJ26" s="118"/>
      <c r="AK26" s="118"/>
      <c r="AL26" s="118"/>
      <c r="AM26" s="118"/>
      <c r="AN26" s="118"/>
      <c r="AO26" s="118"/>
      <c r="AP26" s="118"/>
      <c r="AQ26" s="118"/>
      <c r="AR26" s="118"/>
      <c r="AS26" s="119"/>
      <c r="AT26" s="120">
        <v>0.18131540399999999</v>
      </c>
      <c r="AU26" s="120">
        <f t="shared" si="8"/>
        <v>1.522424596</v>
      </c>
      <c r="AV26" s="120">
        <v>0</v>
      </c>
      <c r="AW26" s="120">
        <f t="shared" si="9"/>
        <v>1.0065229221681724</v>
      </c>
      <c r="AX26" s="120">
        <v>7.1239017240000008E-2</v>
      </c>
      <c r="AY26" s="120">
        <f t="shared" si="10"/>
        <v>0.94837992807905935</v>
      </c>
      <c r="AZ26" s="120">
        <v>6.8063814000000014E-2</v>
      </c>
      <c r="BA26" s="120">
        <f t="shared" si="11"/>
        <v>1.4286245461013716</v>
      </c>
      <c r="BB26" s="120">
        <v>0</v>
      </c>
      <c r="BC26" s="120">
        <f t="shared" si="12"/>
        <v>1.1543208977281825</v>
      </c>
      <c r="BD26" s="120" t="str">
        <f t="shared" si="13"/>
        <v>HONDA0.243607349117440.835601647681781.0987080434978</v>
      </c>
      <c r="BE26" s="121">
        <f>VLOOKUP(BD26,'[1]Microsoft-Base Data'!$AR:$AX,2,0)</f>
        <v>0.14086139658249131</v>
      </c>
      <c r="BF26" s="121">
        <f>VLOOKUP(BD26,'[1]Microsoft-Base Data'!$AR:$AX,3,0)</f>
        <v>-1.5311043308983187E-3</v>
      </c>
      <c r="BG26" s="121">
        <f>VLOOKUP(BD26,'[1]Microsoft-Base Data'!$AR:$AX,4,0)</f>
        <v>0</v>
      </c>
      <c r="BH26" s="121">
        <f>VLOOKUP(BD26,'[1]Microsoft-Base Data'!$AR:$AX,5,0)</f>
        <v>0</v>
      </c>
      <c r="BI26" s="121">
        <f>VLOOKUP(BD26,'[1]Microsoft-Base Data'!$AR:$AX,6,0)</f>
        <v>0.73540364157601334</v>
      </c>
      <c r="BJ26" s="121">
        <f>VLOOKUP(BD26,'[1]Microsoft-Base Data'!$AR:$AX,7,0)</f>
        <v>0.12526606617239369</v>
      </c>
      <c r="BK26" s="120">
        <f t="shared" si="14"/>
        <v>0.15476554944351636</v>
      </c>
      <c r="BL26" s="120">
        <f t="shared" si="15"/>
        <v>-1.6822366437922961E-3</v>
      </c>
      <c r="BM26" s="120">
        <f t="shared" si="16"/>
        <v>0</v>
      </c>
      <c r="BN26" s="120">
        <f t="shared" si="17"/>
        <v>0</v>
      </c>
      <c r="BO26" s="120">
        <f t="shared" si="18"/>
        <v>0.80799389621713724</v>
      </c>
      <c r="BP26" s="120">
        <f t="shared" si="19"/>
        <v>0.13763083448093633</v>
      </c>
      <c r="BQ26" s="120">
        <f t="shared" si="20"/>
        <v>0.82178821451769657</v>
      </c>
      <c r="BR26" s="119"/>
      <c r="BS26" s="119"/>
      <c r="BT26" s="119"/>
      <c r="BU26" s="119"/>
    </row>
    <row r="27" spans="1:73">
      <c r="A27" s="8" t="s">
        <v>503</v>
      </c>
      <c r="B27" s="65" t="s">
        <v>69</v>
      </c>
      <c r="C27" s="8" t="s">
        <v>148</v>
      </c>
      <c r="D27" s="8" t="s">
        <v>615</v>
      </c>
      <c r="E27" s="8" t="s">
        <v>283</v>
      </c>
      <c r="F27" s="8"/>
      <c r="G27" s="65"/>
      <c r="H27" s="65" t="s">
        <v>613</v>
      </c>
      <c r="I27" s="8"/>
      <c r="J27" s="8" t="s">
        <v>614</v>
      </c>
      <c r="K27" s="8" t="s">
        <v>614</v>
      </c>
      <c r="L27" s="116">
        <v>0</v>
      </c>
      <c r="M27" s="116">
        <v>0</v>
      </c>
      <c r="N27" s="116">
        <v>7.0979825082908288E-2</v>
      </c>
      <c r="O27" s="114">
        <v>7.0979825082908288E-2</v>
      </c>
      <c r="P27" s="115">
        <v>0.14195965016581658</v>
      </c>
      <c r="Q27" s="114">
        <v>0.1915263473618721</v>
      </c>
      <c r="R27" s="114">
        <v>0.19648293933244626</v>
      </c>
      <c r="S27" s="114">
        <v>0.20075873230971711</v>
      </c>
      <c r="T27" s="114">
        <v>0.20519310768752125</v>
      </c>
      <c r="U27" s="115">
        <v>0.79396112669155672</v>
      </c>
      <c r="V27" s="115">
        <f t="shared" si="4"/>
        <v>0.65200147652574014</v>
      </c>
      <c r="W27" s="115"/>
      <c r="X27" s="116">
        <v>0</v>
      </c>
      <c r="Y27" s="116">
        <v>0.2921715875</v>
      </c>
      <c r="Z27" s="116">
        <v>0</v>
      </c>
      <c r="AA27" s="116" t="str">
        <f t="shared" si="5"/>
        <v>DONALDSON COMPANY INC.0.1419596501658170.793961126691557</v>
      </c>
      <c r="AB27" s="117">
        <v>0.26131635999999997</v>
      </c>
      <c r="AC27" s="115">
        <f t="shared" si="6"/>
        <v>0.55348794749999997</v>
      </c>
      <c r="AD27" s="117">
        <f t="shared" si="7"/>
        <v>0.4304</v>
      </c>
      <c r="AE27" s="117">
        <f t="shared" si="7"/>
        <v>0.436</v>
      </c>
      <c r="AF27" s="117">
        <f t="shared" si="7"/>
        <v>0.64</v>
      </c>
      <c r="AG27" s="117">
        <f t="shared" si="7"/>
        <v>0.49359999999999982</v>
      </c>
      <c r="AH27" s="115">
        <v>2</v>
      </c>
      <c r="AI27" s="118"/>
      <c r="AJ27" s="118"/>
      <c r="AK27" s="118"/>
      <c r="AL27" s="118"/>
      <c r="AM27" s="118"/>
      <c r="AN27" s="118"/>
      <c r="AO27" s="118"/>
      <c r="AP27" s="118"/>
      <c r="AQ27" s="118"/>
      <c r="AR27" s="118"/>
      <c r="AS27" s="119"/>
      <c r="AT27" s="120">
        <v>0.23518472399999998</v>
      </c>
      <c r="AU27" s="120">
        <f t="shared" si="8"/>
        <v>2.6131635999999986E-2</v>
      </c>
      <c r="AV27" s="120">
        <v>0.21166625159999999</v>
      </c>
      <c r="AW27" s="120">
        <f t="shared" si="9"/>
        <v>0.21873374840000001</v>
      </c>
      <c r="AX27" s="120">
        <v>0</v>
      </c>
      <c r="AY27" s="120">
        <f t="shared" si="10"/>
        <v>0.436</v>
      </c>
      <c r="AZ27" s="120">
        <v>2.2493462670000002E-2</v>
      </c>
      <c r="BA27" s="120">
        <f t="shared" si="11"/>
        <v>0.61750653733000005</v>
      </c>
      <c r="BB27" s="120">
        <v>0</v>
      </c>
      <c r="BC27" s="120">
        <f t="shared" si="12"/>
        <v>0.49359999999999982</v>
      </c>
      <c r="BD27" s="120" t="str">
        <f t="shared" si="13"/>
        <v>DONALDSON COMPANY INC.0.07097982508290830.1419596501658170.793961126691557</v>
      </c>
      <c r="BE27" s="121">
        <f>VLOOKUP(BD27,'[1]Microsoft-Base Data'!$AR:$AX,2,0)</f>
        <v>0</v>
      </c>
      <c r="BF27" s="121">
        <f>VLOOKUP(BD27,'[1]Microsoft-Base Data'!$AR:$AX,3,0)</f>
        <v>1.3819497375920118E-2</v>
      </c>
      <c r="BG27" s="121">
        <f>VLOOKUP(BD27,'[1]Microsoft-Base Data'!$AR:$AX,4,0)</f>
        <v>0</v>
      </c>
      <c r="BH27" s="121">
        <f>VLOOKUP(BD27,'[1]Microsoft-Base Data'!$AR:$AX,5,0)</f>
        <v>0</v>
      </c>
      <c r="BI27" s="121">
        <f>VLOOKUP(BD27,'[1]Microsoft-Base Data'!$AR:$AX,6,0)</f>
        <v>0.97050998295256263</v>
      </c>
      <c r="BJ27" s="121">
        <f>VLOOKUP(BD27,'[1]Microsoft-Base Data'!$AR:$AX,7,0)</f>
        <v>1.56705196715172E-2</v>
      </c>
      <c r="BK27" s="120">
        <f t="shared" si="14"/>
        <v>0</v>
      </c>
      <c r="BL27" s="120">
        <f t="shared" si="15"/>
        <v>1.0972143706896548E-2</v>
      </c>
      <c r="BM27" s="120">
        <f t="shared" si="16"/>
        <v>0</v>
      </c>
      <c r="BN27" s="120">
        <f t="shared" si="17"/>
        <v>0</v>
      </c>
      <c r="BO27" s="120">
        <f t="shared" si="18"/>
        <v>0.77054719953042017</v>
      </c>
      <c r="BP27" s="120">
        <f t="shared" si="19"/>
        <v>1.2441783454239999E-2</v>
      </c>
      <c r="BQ27" s="120">
        <f t="shared" si="20"/>
        <v>0.78151934323731675</v>
      </c>
      <c r="BR27" s="119"/>
      <c r="BS27" s="119"/>
      <c r="BT27" s="119"/>
      <c r="BU27" s="119"/>
    </row>
    <row r="28" spans="1:73">
      <c r="A28" s="8" t="s">
        <v>391</v>
      </c>
      <c r="B28" s="8" t="s">
        <v>69</v>
      </c>
      <c r="C28" s="8" t="s">
        <v>70</v>
      </c>
      <c r="D28" s="8" t="s">
        <v>568</v>
      </c>
      <c r="E28" s="8" t="s">
        <v>121</v>
      </c>
      <c r="F28" s="8" t="s">
        <v>612</v>
      </c>
      <c r="G28" s="65">
        <v>5</v>
      </c>
      <c r="H28" s="65" t="s">
        <v>613</v>
      </c>
      <c r="I28" s="8"/>
      <c r="J28" s="8" t="s">
        <v>614</v>
      </c>
      <c r="K28" s="8" t="s">
        <v>614</v>
      </c>
      <c r="L28" s="116">
        <v>1.2637259499017897</v>
      </c>
      <c r="M28" s="116">
        <v>1.24403232135663</v>
      </c>
      <c r="N28" s="116">
        <v>1.1361428373169593</v>
      </c>
      <c r="O28" s="114">
        <v>1.1373620239910103</v>
      </c>
      <c r="P28" s="115">
        <v>4.781263132566389</v>
      </c>
      <c r="Q28" s="114">
        <v>1.1000000000000001</v>
      </c>
      <c r="R28" s="114">
        <v>1.1829149040617393</v>
      </c>
      <c r="S28" s="114">
        <v>1.2086570843074158</v>
      </c>
      <c r="T28" s="114">
        <v>1.2353540013142084</v>
      </c>
      <c r="U28" s="169">
        <v>4.7269259896833633</v>
      </c>
      <c r="V28" s="115">
        <f t="shared" si="4"/>
        <v>-5.4337142883025713E-2</v>
      </c>
      <c r="W28" s="122">
        <v>-1.1364599976295353E-2</v>
      </c>
      <c r="X28" s="116">
        <v>0.40347607999999996</v>
      </c>
      <c r="Y28" s="116">
        <v>0.48547716199999996</v>
      </c>
      <c r="Z28" s="116">
        <v>0.510661068</v>
      </c>
      <c r="AA28" s="116" t="str">
        <f t="shared" si="5"/>
        <v>STATE STREET4.781263132566394.72692598968336</v>
      </c>
      <c r="AB28" s="117">
        <v>1</v>
      </c>
      <c r="AC28" s="115">
        <f t="shared" si="6"/>
        <v>2.39961431</v>
      </c>
      <c r="AD28" s="117">
        <f t="shared" ref="AD28:AG47" si="21">AD$1*$AH28</f>
        <v>0.53815443557331077</v>
      </c>
      <c r="AE28" s="117">
        <f t="shared" si="21"/>
        <v>0.54515644495809357</v>
      </c>
      <c r="AF28" s="117">
        <f t="shared" si="21"/>
        <v>0.80022964397518326</v>
      </c>
      <c r="AG28" s="117">
        <f t="shared" si="21"/>
        <v>0.61717711291585986</v>
      </c>
      <c r="AH28" s="115">
        <v>2.5007176374224476</v>
      </c>
      <c r="AI28" s="118"/>
      <c r="AJ28" s="118"/>
      <c r="AK28" s="118"/>
      <c r="AL28" s="118"/>
      <c r="AM28" s="118"/>
      <c r="AN28" s="118"/>
      <c r="AO28" s="118"/>
      <c r="AP28" s="118"/>
      <c r="AQ28" s="118"/>
      <c r="AR28" s="118"/>
      <c r="AS28" s="119"/>
      <c r="AT28" s="120">
        <v>0.147870747</v>
      </c>
      <c r="AU28" s="120">
        <f t="shared" si="8"/>
        <v>0.85212925299999998</v>
      </c>
      <c r="AV28" s="120">
        <v>0.24878553840000001</v>
      </c>
      <c r="AW28" s="120">
        <f t="shared" si="9"/>
        <v>0.28936889717331077</v>
      </c>
      <c r="AX28" s="120">
        <v>0</v>
      </c>
      <c r="AY28" s="120">
        <f t="shared" si="10"/>
        <v>0.54515644495809357</v>
      </c>
      <c r="AZ28" s="120">
        <v>4.0714113018600004</v>
      </c>
      <c r="BA28" s="120">
        <f t="shared" si="11"/>
        <v>-3.2711816578848172</v>
      </c>
      <c r="BB28" s="120">
        <v>2.3852148084000001E-2</v>
      </c>
      <c r="BC28" s="120">
        <f t="shared" si="12"/>
        <v>0.59332496483185981</v>
      </c>
      <c r="BD28" s="120" t="str">
        <f t="shared" si="13"/>
        <v>STATE STREET1.137362023991014.781263132566394.72692598968336</v>
      </c>
      <c r="BE28" s="121">
        <f>VLOOKUP(BD28,'[1]Microsoft-Base Data'!$AR:$AX,2,0)</f>
        <v>0.53831935976911771</v>
      </c>
      <c r="BF28" s="121">
        <f>VLOOKUP(BD28,'[1]Microsoft-Base Data'!$AR:$AX,3,0)</f>
        <v>0.18468638855798125</v>
      </c>
      <c r="BG28" s="121">
        <f>VLOOKUP(BD28,'[1]Microsoft-Base Data'!$AR:$AX,4,0)</f>
        <v>0</v>
      </c>
      <c r="BH28" s="121">
        <f>VLOOKUP(BD28,'[1]Microsoft-Base Data'!$AR:$AX,5,0)</f>
        <v>0.10549491370805709</v>
      </c>
      <c r="BI28" s="121">
        <f>VLOOKUP(BD28,'[1]Microsoft-Base Data'!$AR:$AX,6,0)</f>
        <v>0.14563692154075417</v>
      </c>
      <c r="BJ28" s="121">
        <f>VLOOKUP(BD28,'[1]Microsoft-Base Data'!$AR:$AX,7,0)</f>
        <v>2.5862416424089665E-2</v>
      </c>
      <c r="BK28" s="120">
        <f t="shared" si="14"/>
        <v>2.5445957724423511</v>
      </c>
      <c r="BL28" s="120">
        <f t="shared" si="15"/>
        <v>0.8729988900154817</v>
      </c>
      <c r="BM28" s="120">
        <f t="shared" si="16"/>
        <v>0</v>
      </c>
      <c r="BN28" s="120">
        <f t="shared" si="17"/>
        <v>0.49866664938601879</v>
      </c>
      <c r="BO28" s="120">
        <f t="shared" si="18"/>
        <v>0.68841494948846771</v>
      </c>
      <c r="BP28" s="120">
        <f t="shared" si="19"/>
        <v>0.12224972835104331</v>
      </c>
      <c r="BQ28" s="120">
        <f t="shared" si="20"/>
        <v>1.9943739800435223</v>
      </c>
      <c r="BR28" s="119"/>
      <c r="BS28" s="119"/>
      <c r="BT28" s="119"/>
      <c r="BU28" s="119"/>
    </row>
    <row r="29" spans="1:73">
      <c r="A29" s="65" t="s">
        <v>236</v>
      </c>
      <c r="B29" s="8" t="s">
        <v>69</v>
      </c>
      <c r="C29" s="8" t="s">
        <v>504</v>
      </c>
      <c r="D29" s="8" t="s">
        <v>568</v>
      </c>
      <c r="E29" s="8" t="s">
        <v>226</v>
      </c>
      <c r="F29" s="8" t="s">
        <v>612</v>
      </c>
      <c r="G29" s="65">
        <v>34</v>
      </c>
      <c r="H29" s="65" t="s">
        <v>613</v>
      </c>
      <c r="I29" s="8"/>
      <c r="J29" s="65" t="s">
        <v>614</v>
      </c>
      <c r="K29" s="65" t="s">
        <v>614</v>
      </c>
      <c r="L29" s="113">
        <v>1.1767147022852247</v>
      </c>
      <c r="M29" s="113">
        <v>1.3072670179228403</v>
      </c>
      <c r="N29" s="113">
        <v>1.0593897170858302</v>
      </c>
      <c r="O29" s="114">
        <v>1.1198437377437527</v>
      </c>
      <c r="P29" s="115">
        <v>4.6632151750376476</v>
      </c>
      <c r="Q29" s="114">
        <v>1.2</v>
      </c>
      <c r="R29" s="114">
        <v>1.4119184393369777</v>
      </c>
      <c r="S29" s="114">
        <v>1.4426441143900244</v>
      </c>
      <c r="T29" s="114">
        <v>1.4745093561465623</v>
      </c>
      <c r="U29" s="115">
        <v>5.5290719098735641</v>
      </c>
      <c r="V29" s="115">
        <f t="shared" si="4"/>
        <v>0.86585673483591652</v>
      </c>
      <c r="W29" s="115"/>
      <c r="X29" s="116">
        <v>0.49651640060000002</v>
      </c>
      <c r="Y29" s="116">
        <v>1.0473278720999999</v>
      </c>
      <c r="Z29" s="116">
        <v>6.5662330753000004</v>
      </c>
      <c r="AA29" s="116" t="str">
        <f t="shared" si="5"/>
        <v>CHEVRON USA, INC.4.663215175037655.52907190987356</v>
      </c>
      <c r="AB29" s="117">
        <v>3</v>
      </c>
      <c r="AC29" s="115">
        <f t="shared" si="6"/>
        <v>11.110077348000001</v>
      </c>
      <c r="AD29" s="117">
        <f t="shared" si="21"/>
        <v>2.7976000000000001</v>
      </c>
      <c r="AE29" s="117">
        <f t="shared" si="21"/>
        <v>2.8340000000000001</v>
      </c>
      <c r="AF29" s="117">
        <f t="shared" si="21"/>
        <v>4.16</v>
      </c>
      <c r="AG29" s="117">
        <f t="shared" si="21"/>
        <v>3.2083999999999988</v>
      </c>
      <c r="AH29" s="115">
        <v>13</v>
      </c>
      <c r="AI29" s="118"/>
      <c r="AJ29" s="118"/>
      <c r="AK29" s="118"/>
      <c r="AL29" s="118"/>
      <c r="AM29" s="118"/>
      <c r="AN29" s="118"/>
      <c r="AO29" s="118"/>
      <c r="AP29" s="118"/>
      <c r="AQ29" s="118"/>
      <c r="AR29" s="118"/>
      <c r="AS29" s="119"/>
      <c r="AT29" s="120">
        <v>0.53715222000000007</v>
      </c>
      <c r="AU29" s="120">
        <f t="shared" si="8"/>
        <v>2.4628477799999997</v>
      </c>
      <c r="AV29" s="120">
        <v>0.62759971260000014</v>
      </c>
      <c r="AW29" s="120">
        <f t="shared" si="9"/>
        <v>2.1700002873999997</v>
      </c>
      <c r="AX29" s="120">
        <v>0.45555972858000005</v>
      </c>
      <c r="AY29" s="120">
        <f t="shared" si="10"/>
        <v>2.3784402714200001</v>
      </c>
      <c r="AZ29" s="120">
        <v>2.8537406545860002</v>
      </c>
      <c r="BA29" s="120">
        <f t="shared" si="11"/>
        <v>1.3062593454139999</v>
      </c>
      <c r="BB29" s="120">
        <v>1.0841379302034002</v>
      </c>
      <c r="BC29" s="120">
        <f t="shared" si="12"/>
        <v>2.1242620697965986</v>
      </c>
      <c r="BD29" s="120" t="str">
        <f t="shared" si="13"/>
        <v>CHEVRON USA, INC.1.119843737743754.663215175037655.52907190987356</v>
      </c>
      <c r="BE29" s="121">
        <f>VLOOKUP(BD29,'[1]Microsoft-Base Data'!$AR:$AX,2,0)</f>
        <v>0.34238805265781086</v>
      </c>
      <c r="BF29" s="121">
        <f>VLOOKUP(BD29,'[1]Microsoft-Base Data'!$AR:$AX,3,0)</f>
        <v>0.52321112601960884</v>
      </c>
      <c r="BG29" s="121">
        <f>VLOOKUP(BD29,'[1]Microsoft-Base Data'!$AR:$AX,4,0)</f>
        <v>0</v>
      </c>
      <c r="BH29" s="121">
        <f>VLOOKUP(BD29,'[1]Microsoft-Base Data'!$AR:$AX,5,0)</f>
        <v>2.1932220158904065E-3</v>
      </c>
      <c r="BI29" s="121">
        <f>VLOOKUP(BD29,'[1]Microsoft-Base Data'!$AR:$AX,6,0)</f>
        <v>0.11984837132309584</v>
      </c>
      <c r="BJ29" s="121">
        <f>VLOOKUP(BD29,'[1]Microsoft-Base Data'!$AR:$AX,7,0)</f>
        <v>1.2359227983593978E-2</v>
      </c>
      <c r="BK29" s="120">
        <f t="shared" si="14"/>
        <v>1.8930881642266126</v>
      </c>
      <c r="BL29" s="120">
        <f t="shared" si="15"/>
        <v>2.8928719398083369</v>
      </c>
      <c r="BM29" s="120">
        <f t="shared" si="16"/>
        <v>0</v>
      </c>
      <c r="BN29" s="120">
        <f t="shared" si="17"/>
        <v>1.2126482240175918E-2</v>
      </c>
      <c r="BO29" s="120">
        <f t="shared" si="18"/>
        <v>0.66265026332662558</v>
      </c>
      <c r="BP29" s="120">
        <f t="shared" si="19"/>
        <v>6.8335060271812756E-2</v>
      </c>
      <c r="BQ29" s="120">
        <f t="shared" si="20"/>
        <v>3.7491717628444015</v>
      </c>
      <c r="BR29" s="119"/>
      <c r="BS29" s="119"/>
      <c r="BT29" s="119"/>
      <c r="BU29" s="119"/>
    </row>
    <row r="30" spans="1:73">
      <c r="A30" s="8" t="s">
        <v>505</v>
      </c>
      <c r="B30" s="65" t="s">
        <v>4</v>
      </c>
      <c r="C30" s="8" t="s">
        <v>294</v>
      </c>
      <c r="D30" s="8" t="s">
        <v>615</v>
      </c>
      <c r="E30" s="8" t="s">
        <v>283</v>
      </c>
      <c r="F30" s="8"/>
      <c r="G30" s="65"/>
      <c r="H30" s="65" t="s">
        <v>613</v>
      </c>
      <c r="I30" s="8"/>
      <c r="J30" s="8" t="s">
        <v>614</v>
      </c>
      <c r="K30" s="8" t="s">
        <v>614</v>
      </c>
      <c r="L30" s="116">
        <v>6.813004360630999E-2</v>
      </c>
      <c r="M30" s="116">
        <v>0.38150080259425995</v>
      </c>
      <c r="N30" s="116">
        <v>0.31094446534388009</v>
      </c>
      <c r="O30" s="114">
        <v>0.31094446534388009</v>
      </c>
      <c r="P30" s="115">
        <v>1.07151977688833</v>
      </c>
      <c r="Q30" s="114">
        <v>0.258481507587911</v>
      </c>
      <c r="R30" s="114">
        <v>0.26517086068579809</v>
      </c>
      <c r="S30" s="114">
        <v>0.27094141617397105</v>
      </c>
      <c r="T30" s="114">
        <v>0.2769259924406498</v>
      </c>
      <c r="U30" s="115">
        <v>1.07151977688833</v>
      </c>
      <c r="V30" s="115">
        <f t="shared" si="4"/>
        <v>0</v>
      </c>
      <c r="W30" s="122">
        <v>0</v>
      </c>
      <c r="X30" s="116">
        <v>1.2632610720999999</v>
      </c>
      <c r="Y30" s="116">
        <v>0.13959960000000002</v>
      </c>
      <c r="Z30" s="116">
        <v>0.89996520000000002</v>
      </c>
      <c r="AA30" s="116" t="str">
        <f t="shared" si="5"/>
        <v>MICHELIN1.071519776888331.07151977688833</v>
      </c>
      <c r="AB30" s="117">
        <v>1.26326107</v>
      </c>
      <c r="AC30" s="115">
        <f t="shared" si="6"/>
        <v>3.5660869420999997</v>
      </c>
      <c r="AD30" s="117">
        <f t="shared" si="21"/>
        <v>0.76742190993991999</v>
      </c>
      <c r="AE30" s="117">
        <f t="shared" si="21"/>
        <v>0.77740695337779997</v>
      </c>
      <c r="AF30" s="117">
        <f t="shared" si="21"/>
        <v>1.1411478214719999</v>
      </c>
      <c r="AG30" s="117">
        <f t="shared" si="21"/>
        <v>0.88011025731027959</v>
      </c>
      <c r="AH30" s="115">
        <v>3.5660869420999997</v>
      </c>
      <c r="AI30" s="118"/>
      <c r="AJ30" s="118"/>
      <c r="AK30" s="118"/>
      <c r="AL30" s="118"/>
      <c r="AM30" s="118"/>
      <c r="AN30" s="118"/>
      <c r="AO30" s="118"/>
      <c r="AP30" s="118"/>
      <c r="AQ30" s="118"/>
      <c r="AR30" s="118"/>
      <c r="AS30" s="119"/>
      <c r="AT30" s="120">
        <v>1.4170783230000001</v>
      </c>
      <c r="AU30" s="120">
        <f t="shared" si="8"/>
        <v>-0.15381725300000015</v>
      </c>
      <c r="AV30" s="120">
        <v>0.12306492000000001</v>
      </c>
      <c r="AW30" s="120">
        <f t="shared" si="9"/>
        <v>0.64435698993991997</v>
      </c>
      <c r="AX30" s="120">
        <v>0.33767454960000004</v>
      </c>
      <c r="AY30" s="120">
        <f t="shared" si="10"/>
        <v>0.43973240377779993</v>
      </c>
      <c r="AZ30" s="120">
        <v>9.9682585200000021E-2</v>
      </c>
      <c r="BA30" s="120">
        <f t="shared" si="11"/>
        <v>1.0414652362719998</v>
      </c>
      <c r="BB30" s="120">
        <v>0.84562561442430006</v>
      </c>
      <c r="BC30" s="120">
        <f t="shared" si="12"/>
        <v>3.4484642885979522E-2</v>
      </c>
      <c r="BD30" s="120" t="str">
        <f t="shared" si="13"/>
        <v>MICHELIN0.310944465343881.071519776888331.07151977688833</v>
      </c>
      <c r="BE30" s="121">
        <f>VLOOKUP(BD30,'[1]Microsoft-Base Data'!$AR:$AX,2,0)</f>
        <v>0.15572177519835867</v>
      </c>
      <c r="BF30" s="121">
        <f>VLOOKUP(BD30,'[1]Microsoft-Base Data'!$AR:$AX,3,0)</f>
        <v>9.6275679353598237E-2</v>
      </c>
      <c r="BG30" s="121">
        <f>VLOOKUP(BD30,'[1]Microsoft-Base Data'!$AR:$AX,4,0)</f>
        <v>4.7198391635958237E-2</v>
      </c>
      <c r="BH30" s="121">
        <f>VLOOKUP(BD30,'[1]Microsoft-Base Data'!$AR:$AX,5,0)</f>
        <v>5.2177421325137745E-2</v>
      </c>
      <c r="BI30" s="121">
        <f>VLOOKUP(BD30,'[1]Microsoft-Base Data'!$AR:$AX,6,0)</f>
        <v>0.59767290700579589</v>
      </c>
      <c r="BJ30" s="121">
        <f>VLOOKUP(BD30,'[1]Microsoft-Base Data'!$AR:$AX,7,0)</f>
        <v>5.0953825481151155E-2</v>
      </c>
      <c r="BK30" s="120">
        <f t="shared" si="14"/>
        <v>0.16685896181719997</v>
      </c>
      <c r="BL30" s="120">
        <f t="shared" si="15"/>
        <v>0.10316129446073999</v>
      </c>
      <c r="BM30" s="120">
        <f t="shared" si="16"/>
        <v>5.0574010075249989E-2</v>
      </c>
      <c r="BN30" s="120">
        <f t="shared" si="17"/>
        <v>5.590913885691999E-2</v>
      </c>
      <c r="BO30" s="120">
        <f t="shared" si="18"/>
        <v>0.64041833996705</v>
      </c>
      <c r="BP30" s="120">
        <f t="shared" si="19"/>
        <v>5.4598031711169989E-2</v>
      </c>
      <c r="BQ30" s="120">
        <f t="shared" si="20"/>
        <v>0.80556552988207142</v>
      </c>
      <c r="BR30" s="119"/>
      <c r="BS30" s="119"/>
      <c r="BT30" s="119"/>
      <c r="BU30" s="119"/>
    </row>
    <row r="31" spans="1:73">
      <c r="A31" s="8" t="s">
        <v>506</v>
      </c>
      <c r="B31" s="8" t="s">
        <v>4</v>
      </c>
      <c r="C31" s="8" t="s">
        <v>88</v>
      </c>
      <c r="D31" s="8" t="s">
        <v>568</v>
      </c>
      <c r="E31" s="8" t="s">
        <v>121</v>
      </c>
      <c r="F31" s="8" t="s">
        <v>612</v>
      </c>
      <c r="G31" s="65">
        <v>102</v>
      </c>
      <c r="H31" s="65" t="s">
        <v>613</v>
      </c>
      <c r="I31" s="8"/>
      <c r="J31" s="8" t="s">
        <v>614</v>
      </c>
      <c r="K31" s="8" t="s">
        <v>614</v>
      </c>
      <c r="L31" s="116">
        <v>0.26590690133861</v>
      </c>
      <c r="M31" s="116">
        <v>0.4174742109539662</v>
      </c>
      <c r="N31" s="116">
        <v>0.41317480201501999</v>
      </c>
      <c r="O31" s="114">
        <v>0.41732364026750479</v>
      </c>
      <c r="P31" s="115">
        <v>1.5138795545751011</v>
      </c>
      <c r="Q31" s="114">
        <v>0.5</v>
      </c>
      <c r="R31" s="114">
        <v>0.44136311465868305</v>
      </c>
      <c r="S31" s="114">
        <v>0.45096790432895006</v>
      </c>
      <c r="T31" s="114">
        <v>0.46092892046074724</v>
      </c>
      <c r="U31" s="115">
        <v>1.8532599394483804</v>
      </c>
      <c r="V31" s="115">
        <f t="shared" si="4"/>
        <v>0.33938038487327926</v>
      </c>
      <c r="W31" s="122">
        <v>0.22417925114824122</v>
      </c>
      <c r="X31" s="116">
        <v>0</v>
      </c>
      <c r="Y31" s="116">
        <v>0.10041483999999999</v>
      </c>
      <c r="Z31" s="116">
        <v>1.1295688799999999</v>
      </c>
      <c r="AA31" s="116" t="str">
        <f t="shared" si="5"/>
        <v>NESTLE1.51387955457511.85325993944838</v>
      </c>
      <c r="AB31" s="117">
        <v>1.4586666699999999</v>
      </c>
      <c r="AC31" s="115">
        <f t="shared" si="6"/>
        <v>2.6886503899999998</v>
      </c>
      <c r="AD31" s="117">
        <f t="shared" si="21"/>
        <v>0.68164100128232374</v>
      </c>
      <c r="AE31" s="117">
        <f t="shared" si="21"/>
        <v>0.69050993624324619</v>
      </c>
      <c r="AF31" s="117">
        <f t="shared" si="21"/>
        <v>1.0135925669625632</v>
      </c>
      <c r="AG31" s="117">
        <f t="shared" si="21"/>
        <v>0.78173326726987657</v>
      </c>
      <c r="AH31" s="115">
        <v>3.1674767717580101</v>
      </c>
      <c r="AI31" s="118"/>
      <c r="AJ31" s="118"/>
      <c r="AK31" s="118"/>
      <c r="AL31" s="118"/>
      <c r="AM31" s="118"/>
      <c r="AN31" s="118"/>
      <c r="AO31" s="118"/>
      <c r="AP31" s="118"/>
      <c r="AQ31" s="118"/>
      <c r="AR31" s="118"/>
      <c r="AS31" s="119"/>
      <c r="AT31" s="120">
        <v>0</v>
      </c>
      <c r="AU31" s="120">
        <f t="shared" si="8"/>
        <v>1.4586666699999999</v>
      </c>
      <c r="AV31" s="120">
        <v>0.18610163909999999</v>
      </c>
      <c r="AW31" s="120">
        <f t="shared" si="9"/>
        <v>0.49553936218232375</v>
      </c>
      <c r="AX31" s="120">
        <v>0</v>
      </c>
      <c r="AY31" s="120">
        <f t="shared" si="10"/>
        <v>0.69050993624324619</v>
      </c>
      <c r="AZ31" s="120">
        <v>0.33382507968000003</v>
      </c>
      <c r="BA31" s="120">
        <f t="shared" si="11"/>
        <v>0.6797674872825632</v>
      </c>
      <c r="BB31" s="120">
        <v>0</v>
      </c>
      <c r="BC31" s="120">
        <f t="shared" si="12"/>
        <v>0.78173326726987657</v>
      </c>
      <c r="BD31" s="120" t="str">
        <f t="shared" si="13"/>
        <v>NESTLE0.4173236402675051.51387955457511.85325993944838</v>
      </c>
      <c r="BE31" s="121">
        <f>VLOOKUP(BD31,'[1]Microsoft-Base Data'!$AR:$AX,2,0)</f>
        <v>4.9535055196306299E-2</v>
      </c>
      <c r="BF31" s="121">
        <f>VLOOKUP(BD31,'[1]Microsoft-Base Data'!$AR:$AX,3,0)</f>
        <v>0.47049636835007869</v>
      </c>
      <c r="BG31" s="121">
        <f>VLOOKUP(BD31,'[1]Microsoft-Base Data'!$AR:$AX,4,0)</f>
        <v>0</v>
      </c>
      <c r="BH31" s="121">
        <f>VLOOKUP(BD31,'[1]Microsoft-Base Data'!$AR:$AX,5,0)</f>
        <v>5.9354326921638098E-2</v>
      </c>
      <c r="BI31" s="121">
        <f>VLOOKUP(BD31,'[1]Microsoft-Base Data'!$AR:$AX,6,0)</f>
        <v>0.3412698376946478</v>
      </c>
      <c r="BJ31" s="121">
        <f>VLOOKUP(BD31,'[1]Microsoft-Base Data'!$AR:$AX,7,0)</f>
        <v>7.9344411837329196E-2</v>
      </c>
      <c r="BK31" s="120">
        <f t="shared" si="14"/>
        <v>9.1801333393678797E-2</v>
      </c>
      <c r="BL31" s="120">
        <f t="shared" si="15"/>
        <v>0.87195207111914974</v>
      </c>
      <c r="BM31" s="120">
        <f t="shared" si="16"/>
        <v>0</v>
      </c>
      <c r="BN31" s="120">
        <f t="shared" si="17"/>
        <v>0.1099989963167944</v>
      </c>
      <c r="BO31" s="120">
        <f t="shared" si="18"/>
        <v>0.63246171874154156</v>
      </c>
      <c r="BP31" s="120">
        <f t="shared" si="19"/>
        <v>0.14704581987721607</v>
      </c>
      <c r="BQ31" s="120">
        <f t="shared" si="20"/>
        <v>1.5529686895467658</v>
      </c>
      <c r="BR31" s="119"/>
      <c r="BS31" s="119"/>
      <c r="BT31" s="119"/>
      <c r="BU31" s="119"/>
    </row>
    <row r="32" spans="1:73">
      <c r="A32" s="8" t="s">
        <v>436</v>
      </c>
      <c r="B32" s="8" t="s">
        <v>69</v>
      </c>
      <c r="C32" s="8" t="s">
        <v>504</v>
      </c>
      <c r="D32" s="8" t="s">
        <v>568</v>
      </c>
      <c r="E32" s="8" t="s">
        <v>121</v>
      </c>
      <c r="F32" s="8" t="s">
        <v>612</v>
      </c>
      <c r="G32" s="65">
        <v>36</v>
      </c>
      <c r="H32" s="65" t="s">
        <v>613</v>
      </c>
      <c r="I32" s="8"/>
      <c r="J32" s="8" t="s">
        <v>614</v>
      </c>
      <c r="K32" s="8" t="s">
        <v>614</v>
      </c>
      <c r="L32" s="116">
        <v>0.93327846198579989</v>
      </c>
      <c r="M32" s="116">
        <v>0.96880735871876034</v>
      </c>
      <c r="N32" s="116">
        <v>0.78793014735766764</v>
      </c>
      <c r="O32" s="114">
        <v>0.89795594309901294</v>
      </c>
      <c r="P32" s="115">
        <v>3.5879719111612411</v>
      </c>
      <c r="Q32" s="114">
        <v>0.9</v>
      </c>
      <c r="R32" s="114">
        <v>1.0103805243008803</v>
      </c>
      <c r="S32" s="114">
        <v>1.0323680717431918</v>
      </c>
      <c r="T32" s="114">
        <v>1.0551711025528636</v>
      </c>
      <c r="U32" s="115">
        <v>3.9979196985969359</v>
      </c>
      <c r="V32" s="115">
        <f t="shared" si="4"/>
        <v>0.40994778743569471</v>
      </c>
      <c r="W32" s="115"/>
      <c r="X32" s="116">
        <v>0.54433314970000002</v>
      </c>
      <c r="Y32" s="116">
        <v>0.58644183149999995</v>
      </c>
      <c r="Z32" s="116">
        <v>0.75524959729999996</v>
      </c>
      <c r="AA32" s="116" t="str">
        <f t="shared" si="5"/>
        <v>NATIONAL GRID3.587971911161243.99791969859694</v>
      </c>
      <c r="AB32" s="117">
        <v>0.57061590999999989</v>
      </c>
      <c r="AC32" s="115">
        <f t="shared" si="6"/>
        <v>2.4566404884999997</v>
      </c>
      <c r="AD32" s="117">
        <f t="shared" si="21"/>
        <v>0.60158111883478238</v>
      </c>
      <c r="AE32" s="117">
        <f t="shared" si="21"/>
        <v>0.6094083824627442</v>
      </c>
      <c r="AF32" s="117">
        <f t="shared" si="21"/>
        <v>0.89454441462421175</v>
      </c>
      <c r="AG32" s="117">
        <f t="shared" si="21"/>
        <v>0.68991737977892309</v>
      </c>
      <c r="AH32" s="115">
        <v>2.7954512957006616</v>
      </c>
      <c r="AI32" s="118"/>
      <c r="AJ32" s="118"/>
      <c r="AK32" s="118"/>
      <c r="AL32" s="118"/>
      <c r="AM32" s="118"/>
      <c r="AN32" s="118"/>
      <c r="AO32" s="118"/>
      <c r="AP32" s="118"/>
      <c r="AQ32" s="118"/>
      <c r="AR32" s="118"/>
      <c r="AS32" s="119"/>
      <c r="AT32" s="120">
        <v>0.55722772799999998</v>
      </c>
      <c r="AU32" s="120">
        <f t="shared" si="8"/>
        <v>1.3388181999999915E-2</v>
      </c>
      <c r="AV32" s="120">
        <v>2.3387049E-2</v>
      </c>
      <c r="AW32" s="120">
        <f t="shared" si="9"/>
        <v>0.57819406983478239</v>
      </c>
      <c r="AX32" s="120">
        <v>0.16333559280000001</v>
      </c>
      <c r="AY32" s="120">
        <f t="shared" si="10"/>
        <v>0.44607278966274422</v>
      </c>
      <c r="AZ32" s="120">
        <v>3.9295989027000003E-2</v>
      </c>
      <c r="BA32" s="120">
        <f t="shared" si="11"/>
        <v>0.8552484255972117</v>
      </c>
      <c r="BB32" s="120">
        <v>0.31297119093540005</v>
      </c>
      <c r="BC32" s="120">
        <f t="shared" si="12"/>
        <v>0.37694618884352304</v>
      </c>
      <c r="BD32" s="120" t="str">
        <f t="shared" si="13"/>
        <v>NATIONAL GRID0.8979559430990133.587971911161243.99791969859694</v>
      </c>
      <c r="BE32" s="121">
        <f>VLOOKUP(BD32,'[1]Microsoft-Base Data'!$AR:$AX,2,0)</f>
        <v>0.42855266407563453</v>
      </c>
      <c r="BF32" s="121">
        <f>VLOOKUP(BD32,'[1]Microsoft-Base Data'!$AR:$AX,3,0)</f>
        <v>0.19424490492825744</v>
      </c>
      <c r="BG32" s="121">
        <f>VLOOKUP(BD32,'[1]Microsoft-Base Data'!$AR:$AX,4,0)</f>
        <v>0</v>
      </c>
      <c r="BH32" s="121">
        <f>VLOOKUP(BD32,'[1]Microsoft-Base Data'!$AR:$AX,5,0)</f>
        <v>7.2558540568571583E-2</v>
      </c>
      <c r="BI32" s="121">
        <f>VLOOKUP(BD32,'[1]Microsoft-Base Data'!$AR:$AX,6,0)</f>
        <v>0.15253313391717771</v>
      </c>
      <c r="BJ32" s="121">
        <f>VLOOKUP(BD32,'[1]Microsoft-Base Data'!$AR:$AX,7,0)</f>
        <v>0.15211075651035888</v>
      </c>
      <c r="BK32" s="120">
        <f t="shared" si="14"/>
        <v>1.7133191375941748</v>
      </c>
      <c r="BL32" s="120">
        <f t="shared" si="15"/>
        <v>0.77657553176476946</v>
      </c>
      <c r="BM32" s="120">
        <f t="shared" si="16"/>
        <v>0</v>
      </c>
      <c r="BN32" s="120">
        <f t="shared" si="17"/>
        <v>0.29008321864053727</v>
      </c>
      <c r="BO32" s="120">
        <f t="shared" si="18"/>
        <v>0.6098152207762092</v>
      </c>
      <c r="BP32" s="120">
        <f t="shared" si="19"/>
        <v>0.6081265898212459</v>
      </c>
      <c r="BQ32" s="120">
        <f t="shared" si="20"/>
        <v>1.6615596042500553</v>
      </c>
      <c r="BR32" s="119"/>
      <c r="BS32" s="119"/>
      <c r="BT32" s="119"/>
      <c r="BU32" s="119"/>
    </row>
    <row r="33" spans="1:73">
      <c r="A33" s="8" t="s">
        <v>296</v>
      </c>
      <c r="B33" s="8" t="s">
        <v>4</v>
      </c>
      <c r="C33" s="8" t="s">
        <v>157</v>
      </c>
      <c r="D33" s="8" t="s">
        <v>568</v>
      </c>
      <c r="E33" s="8" t="s">
        <v>283</v>
      </c>
      <c r="F33" s="8" t="s">
        <v>612</v>
      </c>
      <c r="G33" s="65">
        <v>101</v>
      </c>
      <c r="H33" s="65" t="s">
        <v>613</v>
      </c>
      <c r="I33" s="8"/>
      <c r="J33" s="8" t="s">
        <v>614</v>
      </c>
      <c r="K33" s="8" t="s">
        <v>614</v>
      </c>
      <c r="L33" s="116">
        <v>0.62117026735220049</v>
      </c>
      <c r="M33" s="116">
        <v>0.57038981224342999</v>
      </c>
      <c r="N33" s="116">
        <v>0.42206101654152006</v>
      </c>
      <c r="O33" s="114">
        <v>0.42206101654152006</v>
      </c>
      <c r="P33" s="115">
        <v>2.0356821126786704</v>
      </c>
      <c r="Q33" s="114">
        <v>0.49106530071051019</v>
      </c>
      <c r="R33" s="114">
        <v>0.50377378891621094</v>
      </c>
      <c r="S33" s="114">
        <v>0.51473673784246077</v>
      </c>
      <c r="T33" s="114">
        <v>0.52610628520948888</v>
      </c>
      <c r="U33" s="115">
        <v>2.0356821126786708</v>
      </c>
      <c r="V33" s="115">
        <f t="shared" si="4"/>
        <v>0</v>
      </c>
      <c r="W33" s="122">
        <v>0</v>
      </c>
      <c r="X33" s="116">
        <v>1.4999987999999999E-2</v>
      </c>
      <c r="Y33" s="116">
        <v>0</v>
      </c>
      <c r="Z33" s="116">
        <v>1.2198147720000001</v>
      </c>
      <c r="AA33" s="116" t="str">
        <f t="shared" si="5"/>
        <v>MUNICH RE2.035682112678672.03568211267867</v>
      </c>
      <c r="AB33" s="117">
        <v>0</v>
      </c>
      <c r="AC33" s="115">
        <f t="shared" si="6"/>
        <v>1.2348147600000001</v>
      </c>
      <c r="AD33" s="117">
        <f t="shared" si="21"/>
        <v>0.2657321363520001</v>
      </c>
      <c r="AE33" s="117">
        <f t="shared" si="21"/>
        <v>0.26918961768000005</v>
      </c>
      <c r="AF33" s="117">
        <f t="shared" si="21"/>
        <v>0.3951407232000001</v>
      </c>
      <c r="AG33" s="117">
        <f t="shared" si="21"/>
        <v>0.30475228276799998</v>
      </c>
      <c r="AH33" s="115">
        <v>1.2348147600000003</v>
      </c>
      <c r="AI33" s="118"/>
      <c r="AJ33" s="118"/>
      <c r="AK33" s="118"/>
      <c r="AL33" s="118"/>
      <c r="AM33" s="118"/>
      <c r="AN33" s="118"/>
      <c r="AO33" s="118"/>
      <c r="AP33" s="118"/>
      <c r="AQ33" s="118"/>
      <c r="AR33" s="118"/>
      <c r="AS33" s="119"/>
      <c r="AT33" s="120">
        <v>0</v>
      </c>
      <c r="AU33" s="120">
        <f t="shared" si="8"/>
        <v>0</v>
      </c>
      <c r="AV33" s="120">
        <v>0</v>
      </c>
      <c r="AW33" s="120">
        <f t="shared" si="9"/>
        <v>0.2657321363520001</v>
      </c>
      <c r="AX33" s="120">
        <v>0</v>
      </c>
      <c r="AY33" s="120">
        <f t="shared" si="10"/>
        <v>0.26918961768000005</v>
      </c>
      <c r="AZ33" s="120">
        <v>0.88924496733000014</v>
      </c>
      <c r="BA33" s="120">
        <f t="shared" si="11"/>
        <v>-0.49410424413000004</v>
      </c>
      <c r="BB33" s="120">
        <v>0</v>
      </c>
      <c r="BC33" s="120">
        <f t="shared" si="12"/>
        <v>0.30475228276799998</v>
      </c>
      <c r="BD33" s="120" t="str">
        <f t="shared" si="13"/>
        <v>MUNICH RE0.422061016541522.035682112678672.03568211267867</v>
      </c>
      <c r="BE33" s="121">
        <f>VLOOKUP(BD33,'[1]Microsoft-Base Data'!$AR:$AX,2,0)</f>
        <v>0.57524096295894089</v>
      </c>
      <c r="BF33" s="121">
        <f>VLOOKUP(BD33,'[1]Microsoft-Base Data'!$AR:$AX,3,0)</f>
        <v>8.1045522074876614E-2</v>
      </c>
      <c r="BG33" s="121">
        <f>VLOOKUP(BD33,'[1]Microsoft-Base Data'!$AR:$AX,4,0)</f>
        <v>0</v>
      </c>
      <c r="BH33" s="121">
        <f>VLOOKUP(BD33,'[1]Microsoft-Base Data'!$AR:$AX,5,0)</f>
        <v>2.5306564468900325E-2</v>
      </c>
      <c r="BI33" s="121">
        <f>VLOOKUP(BD33,'[1]Microsoft-Base Data'!$AR:$AX,6,0)</f>
        <v>0.27734811963109784</v>
      </c>
      <c r="BJ33" s="121">
        <f>VLOOKUP(BD33,'[1]Microsoft-Base Data'!$AR:$AX,7,0)</f>
        <v>4.1058830866184157E-2</v>
      </c>
      <c r="BK33" s="120">
        <f t="shared" si="14"/>
        <v>1.1710077387755697</v>
      </c>
      <c r="BL33" s="120">
        <f t="shared" si="15"/>
        <v>0.16498291960053069</v>
      </c>
      <c r="BM33" s="120">
        <f t="shared" si="16"/>
        <v>0</v>
      </c>
      <c r="BN33" s="120">
        <f t="shared" si="17"/>
        <v>5.1516120622690002E-2</v>
      </c>
      <c r="BO33" s="120">
        <f t="shared" si="18"/>
        <v>0.56459260611809003</v>
      </c>
      <c r="BP33" s="120">
        <f t="shared" si="19"/>
        <v>8.3582727561789985E-2</v>
      </c>
      <c r="BQ33" s="120">
        <f t="shared" si="20"/>
        <v>0.86511678796904734</v>
      </c>
      <c r="BR33" s="119"/>
      <c r="BS33" s="119"/>
      <c r="BT33" s="119"/>
      <c r="BU33" s="119"/>
    </row>
    <row r="34" spans="1:73">
      <c r="A34" s="8" t="s">
        <v>15</v>
      </c>
      <c r="B34" s="8" t="s">
        <v>4</v>
      </c>
      <c r="C34" s="8" t="s">
        <v>294</v>
      </c>
      <c r="D34" s="8" t="s">
        <v>568</v>
      </c>
      <c r="E34" s="8" t="s">
        <v>283</v>
      </c>
      <c r="F34" s="8" t="s">
        <v>612</v>
      </c>
      <c r="G34" s="65">
        <v>69</v>
      </c>
      <c r="H34" s="65" t="s">
        <v>613</v>
      </c>
      <c r="I34" s="8"/>
      <c r="J34" s="8" t="s">
        <v>614</v>
      </c>
      <c r="K34" s="8" t="s">
        <v>614</v>
      </c>
      <c r="L34" s="116">
        <v>0.34019222599023996</v>
      </c>
      <c r="M34" s="116">
        <v>0.44682674971963982</v>
      </c>
      <c r="N34" s="116">
        <v>0.62470141234776999</v>
      </c>
      <c r="O34" s="114">
        <v>0.663473079190256</v>
      </c>
      <c r="P34" s="115">
        <v>2.0751934672479058</v>
      </c>
      <c r="Q34" s="114">
        <v>0.75</v>
      </c>
      <c r="R34" s="114">
        <v>0.8240808850471949</v>
      </c>
      <c r="S34" s="114">
        <v>0.84201424492545918</v>
      </c>
      <c r="T34" s="114">
        <v>0.86061272476491912</v>
      </c>
      <c r="U34" s="169">
        <v>3.2767078547375732</v>
      </c>
      <c r="V34" s="115">
        <f t="shared" si="4"/>
        <v>1.2015143874896674</v>
      </c>
      <c r="W34" s="122">
        <v>0.57898909497007045</v>
      </c>
      <c r="X34" s="116">
        <v>0.61236405879999989</v>
      </c>
      <c r="Y34" s="116">
        <v>5.3569080000000005E-3</v>
      </c>
      <c r="Z34" s="116">
        <v>0.29100560400000003</v>
      </c>
      <c r="AA34" s="116" t="str">
        <f t="shared" si="5"/>
        <v>MAGNETI MARELLI2.075193467247913.27670785473757</v>
      </c>
      <c r="AB34" s="117">
        <v>0</v>
      </c>
      <c r="AC34" s="115">
        <f t="shared" si="6"/>
        <v>0.90872657079999986</v>
      </c>
      <c r="AD34" s="117">
        <f t="shared" si="21"/>
        <v>0.37964864234219614</v>
      </c>
      <c r="AE34" s="117">
        <f t="shared" si="21"/>
        <v>0.38458830869237343</v>
      </c>
      <c r="AF34" s="117">
        <f t="shared" si="21"/>
        <v>0.56453329716311695</v>
      </c>
      <c r="AG34" s="117">
        <f t="shared" si="21"/>
        <v>0.43539630543705377</v>
      </c>
      <c r="AH34" s="115">
        <v>1.7641665536347404</v>
      </c>
      <c r="AI34" s="118"/>
      <c r="AJ34" s="118"/>
      <c r="AK34" s="118"/>
      <c r="AL34" s="118"/>
      <c r="AM34" s="118"/>
      <c r="AN34" s="118"/>
      <c r="AO34" s="118"/>
      <c r="AP34" s="118"/>
      <c r="AQ34" s="118"/>
      <c r="AR34" s="118"/>
      <c r="AS34" s="119"/>
      <c r="AT34" s="120">
        <v>0</v>
      </c>
      <c r="AU34" s="120">
        <f t="shared" si="8"/>
        <v>0</v>
      </c>
      <c r="AV34" s="120">
        <v>0</v>
      </c>
      <c r="AW34" s="120">
        <f t="shared" si="9"/>
        <v>0.37964864234219614</v>
      </c>
      <c r="AX34" s="120">
        <v>0.23571453600000003</v>
      </c>
      <c r="AY34" s="120">
        <f t="shared" si="10"/>
        <v>0.1488737726923734</v>
      </c>
      <c r="AZ34" s="120">
        <v>0</v>
      </c>
      <c r="BA34" s="120">
        <f t="shared" si="11"/>
        <v>0.56453329716311695</v>
      </c>
      <c r="BB34" s="120">
        <v>0</v>
      </c>
      <c r="BC34" s="120">
        <f t="shared" si="12"/>
        <v>0.43539630543705377</v>
      </c>
      <c r="BD34" s="120" t="str">
        <f t="shared" si="13"/>
        <v>MAGNETI MARELLI0.6634730791902562.075193467247913.27670785473757</v>
      </c>
      <c r="BE34" s="121">
        <f>VLOOKUP(BD34,'[1]Microsoft-Base Data'!$AR:$AX,2,0)</f>
        <v>0.16713273816542579</v>
      </c>
      <c r="BF34" s="121">
        <f>VLOOKUP(BD34,'[1]Microsoft-Base Data'!$AR:$AX,3,0)</f>
        <v>0.3547945215781243</v>
      </c>
      <c r="BG34" s="121">
        <f>VLOOKUP(BD34,'[1]Microsoft-Base Data'!$AR:$AX,4,0)</f>
        <v>6.9839927519208434E-4</v>
      </c>
      <c r="BH34" s="121">
        <f>VLOOKUP(BD34,'[1]Microsoft-Base Data'!$AR:$AX,5,0)</f>
        <v>0.30694507175171815</v>
      </c>
      <c r="BI34" s="121">
        <f>VLOOKUP(BD34,'[1]Microsoft-Base Data'!$AR:$AX,6,0)</f>
        <v>0.17042926922953971</v>
      </c>
      <c r="BJ34" s="121">
        <f>VLOOKUP(BD34,'[1]Microsoft-Base Data'!$AR:$AX,7,0)</f>
        <v>0</v>
      </c>
      <c r="BK34" s="120">
        <f t="shared" si="14"/>
        <v>0.54764515593044882</v>
      </c>
      <c r="BL34" s="120">
        <f t="shared" si="15"/>
        <v>1.1625579956728993</v>
      </c>
      <c r="BM34" s="120">
        <f t="shared" si="16"/>
        <v>2.2884503907649309E-3</v>
      </c>
      <c r="BN34" s="120">
        <f t="shared" si="17"/>
        <v>1.0057693275818429</v>
      </c>
      <c r="BO34" s="120">
        <f t="shared" si="18"/>
        <v>0.55844692516161742</v>
      </c>
      <c r="BP34" s="120">
        <f t="shared" si="19"/>
        <v>0</v>
      </c>
      <c r="BQ34" s="120">
        <f t="shared" si="20"/>
        <v>2.1369345127056829</v>
      </c>
      <c r="BR34" s="119"/>
      <c r="BS34" s="119"/>
      <c r="BT34" s="119"/>
      <c r="BU34" s="119"/>
    </row>
    <row r="35" spans="1:73">
      <c r="A35" s="8" t="s">
        <v>287</v>
      </c>
      <c r="B35" s="8" t="s">
        <v>92</v>
      </c>
      <c r="C35" s="8" t="s">
        <v>169</v>
      </c>
      <c r="D35" s="8" t="s">
        <v>568</v>
      </c>
      <c r="E35" s="8" t="s">
        <v>283</v>
      </c>
      <c r="F35" s="8" t="s">
        <v>612</v>
      </c>
      <c r="G35" s="65">
        <v>103</v>
      </c>
      <c r="H35" s="65" t="s">
        <v>613</v>
      </c>
      <c r="I35" s="8"/>
      <c r="J35" s="8" t="s">
        <v>614</v>
      </c>
      <c r="K35" s="8" t="s">
        <v>614</v>
      </c>
      <c r="L35" s="116">
        <v>0.19078490480679</v>
      </c>
      <c r="M35" s="116">
        <v>0.26184828093806994</v>
      </c>
      <c r="N35" s="116">
        <v>0.25580190160238997</v>
      </c>
      <c r="O35" s="114">
        <v>0.25580190160238997</v>
      </c>
      <c r="P35" s="115">
        <v>0.96423698894963983</v>
      </c>
      <c r="Q35" s="114">
        <v>0.26052718224727361</v>
      </c>
      <c r="R35" s="114">
        <v>0.2672694762315227</v>
      </c>
      <c r="S35" s="114">
        <v>0.27308570105690572</v>
      </c>
      <c r="T35" s="114">
        <v>0.2791176404642981</v>
      </c>
      <c r="U35" s="169">
        <v>1.08</v>
      </c>
      <c r="V35" s="115">
        <f t="shared" si="4"/>
        <v>0.11576301105036024</v>
      </c>
      <c r="W35" s="122">
        <v>0.12005659643534616</v>
      </c>
      <c r="X35" s="116">
        <v>0.38340000000000002</v>
      </c>
      <c r="Y35" s="116">
        <v>0.24025555100000001</v>
      </c>
      <c r="Z35" s="116">
        <v>0.48550547729999999</v>
      </c>
      <c r="AA35" s="116" t="str">
        <f t="shared" si="5"/>
        <v>KELLOGGS0.964236988949641.08</v>
      </c>
      <c r="AB35" s="117">
        <v>0.64</v>
      </c>
      <c r="AC35" s="115">
        <f t="shared" si="6"/>
        <v>1.7491610283000001</v>
      </c>
      <c r="AD35" s="117">
        <f t="shared" si="21"/>
        <v>0.37641945329016002</v>
      </c>
      <c r="AE35" s="117">
        <f t="shared" si="21"/>
        <v>0.38131710416940001</v>
      </c>
      <c r="AF35" s="117">
        <f t="shared" si="21"/>
        <v>0.55973152905599999</v>
      </c>
      <c r="AG35" s="117">
        <f t="shared" si="21"/>
        <v>0.43169294178443984</v>
      </c>
      <c r="AH35" s="115">
        <v>1.7491610283000001</v>
      </c>
      <c r="AI35" s="118"/>
      <c r="AJ35" s="118"/>
      <c r="AK35" s="118"/>
      <c r="AL35" s="118"/>
      <c r="AM35" s="118"/>
      <c r="AN35" s="118"/>
      <c r="AO35" s="118"/>
      <c r="AP35" s="118"/>
      <c r="AQ35" s="118"/>
      <c r="AR35" s="118"/>
      <c r="AS35" s="119"/>
      <c r="AT35" s="120">
        <v>0</v>
      </c>
      <c r="AU35" s="120">
        <f t="shared" si="8"/>
        <v>0.64</v>
      </c>
      <c r="AV35" s="120">
        <v>0</v>
      </c>
      <c r="AW35" s="120">
        <f t="shared" si="9"/>
        <v>0.37641945329016002</v>
      </c>
      <c r="AX35" s="120">
        <v>0</v>
      </c>
      <c r="AY35" s="120">
        <f t="shared" si="10"/>
        <v>0.38131710416940001</v>
      </c>
      <c r="AZ35" s="120">
        <v>0</v>
      </c>
      <c r="BA35" s="120">
        <f t="shared" si="11"/>
        <v>0.55973152905599999</v>
      </c>
      <c r="BB35" s="120">
        <v>0</v>
      </c>
      <c r="BC35" s="120">
        <f t="shared" si="12"/>
        <v>0.43169294178443984</v>
      </c>
      <c r="BD35" s="120" t="str">
        <f t="shared" si="13"/>
        <v>KELLOGGS0.255801901602390.964236988949641.08</v>
      </c>
      <c r="BE35" s="121">
        <f>VLOOKUP(BD35,'[1]Microsoft-Base Data'!$AR:$AX,2,0)</f>
        <v>0.25845256600434735</v>
      </c>
      <c r="BF35" s="121">
        <f>VLOOKUP(BD35,'[1]Microsoft-Base Data'!$AR:$AX,3,0)</f>
        <v>0.11867579226436058</v>
      </c>
      <c r="BG35" s="121">
        <f>VLOOKUP(BD35,'[1]Microsoft-Base Data'!$AR:$AX,4,0)</f>
        <v>0</v>
      </c>
      <c r="BH35" s="121">
        <f>VLOOKUP(BD35,'[1]Microsoft-Base Data'!$AR:$AX,5,0)</f>
        <v>6.8648140331398461E-2</v>
      </c>
      <c r="BI35" s="121">
        <f>VLOOKUP(BD35,'[1]Microsoft-Base Data'!$AR:$AX,6,0)</f>
        <v>0.51646119210709829</v>
      </c>
      <c r="BJ35" s="121">
        <f>VLOOKUP(BD35,'[1]Microsoft-Base Data'!$AR:$AX,7,0)</f>
        <v>3.7762309292795358E-2</v>
      </c>
      <c r="BK35" s="120">
        <f t="shared" si="14"/>
        <v>0.27912877128469515</v>
      </c>
      <c r="BL35" s="120">
        <f t="shared" si="15"/>
        <v>0.12816985564550942</v>
      </c>
      <c r="BM35" s="120">
        <f t="shared" si="16"/>
        <v>0</v>
      </c>
      <c r="BN35" s="120">
        <f t="shared" si="17"/>
        <v>7.4139991557910345E-2</v>
      </c>
      <c r="BO35" s="120">
        <f t="shared" si="18"/>
        <v>0.55777808747566615</v>
      </c>
      <c r="BP35" s="120">
        <f t="shared" si="19"/>
        <v>4.0783294036218991E-2</v>
      </c>
      <c r="BQ35" s="120">
        <f t="shared" si="20"/>
        <v>0.74039965189618284</v>
      </c>
      <c r="BR35" s="119"/>
      <c r="BS35" s="119"/>
      <c r="BT35" s="119"/>
      <c r="BU35" s="119"/>
    </row>
    <row r="36" spans="1:73">
      <c r="A36" s="8" t="s">
        <v>507</v>
      </c>
      <c r="B36" s="8" t="s">
        <v>69</v>
      </c>
      <c r="C36" s="8" t="s">
        <v>113</v>
      </c>
      <c r="D36" s="8" t="s">
        <v>568</v>
      </c>
      <c r="E36" s="8" t="s">
        <v>86</v>
      </c>
      <c r="F36" s="8" t="s">
        <v>612</v>
      </c>
      <c r="G36" s="65">
        <v>20</v>
      </c>
      <c r="H36" s="65" t="s">
        <v>613</v>
      </c>
      <c r="I36" s="8"/>
      <c r="J36" s="8" t="s">
        <v>614</v>
      </c>
      <c r="K36" s="8" t="s">
        <v>614</v>
      </c>
      <c r="L36" s="116">
        <v>1.8882868439537865</v>
      </c>
      <c r="M36" s="116">
        <v>1.8654927723805115</v>
      </c>
      <c r="N36" s="116">
        <v>1.8400985574759567</v>
      </c>
      <c r="O36" s="114">
        <v>1.8951451124885756</v>
      </c>
      <c r="P36" s="115">
        <v>7.4890232862988313</v>
      </c>
      <c r="Q36" s="114">
        <v>1.8627827773497516</v>
      </c>
      <c r="R36" s="114">
        <v>1.910990526749841</v>
      </c>
      <c r="S36" s="114">
        <v>1.9525768339461256</v>
      </c>
      <c r="T36" s="114">
        <v>1.9957055115189837</v>
      </c>
      <c r="U36" s="115">
        <v>7.7220556495647026</v>
      </c>
      <c r="V36" s="115">
        <f t="shared" si="4"/>
        <v>0.23303236326587129</v>
      </c>
      <c r="W36" s="122">
        <v>3.1116522723624529E-2</v>
      </c>
      <c r="X36" s="116">
        <v>0</v>
      </c>
      <c r="Y36" s="116">
        <v>0</v>
      </c>
      <c r="Z36" s="116">
        <v>0</v>
      </c>
      <c r="AA36" s="116" t="str">
        <f t="shared" si="5"/>
        <v>HP7.489023286298837.7220556495647</v>
      </c>
      <c r="AB36" s="117">
        <v>2</v>
      </c>
      <c r="AC36" s="115">
        <f t="shared" si="6"/>
        <v>2</v>
      </c>
      <c r="AD36" s="117">
        <f t="shared" si="21"/>
        <v>0.11945454266845668</v>
      </c>
      <c r="AE36" s="117">
        <f t="shared" si="21"/>
        <v>0.12100878392994217</v>
      </c>
      <c r="AF36" s="117">
        <f t="shared" si="21"/>
        <v>0.17762757274119953</v>
      </c>
      <c r="AG36" s="117">
        <f t="shared" si="21"/>
        <v>0.13699526547665009</v>
      </c>
      <c r="AH36" s="115">
        <v>0.55508616481624851</v>
      </c>
      <c r="AI36" s="118"/>
      <c r="AJ36" s="118"/>
      <c r="AK36" s="118"/>
      <c r="AL36" s="118"/>
      <c r="AM36" s="118"/>
      <c r="AN36" s="118"/>
      <c r="AO36" s="118"/>
      <c r="AP36" s="118"/>
      <c r="AQ36" s="118"/>
      <c r="AR36" s="118"/>
      <c r="AS36" s="119"/>
      <c r="AT36" s="120">
        <v>0</v>
      </c>
      <c r="AU36" s="120">
        <f t="shared" si="8"/>
        <v>2</v>
      </c>
      <c r="AV36" s="120">
        <v>0</v>
      </c>
      <c r="AW36" s="120">
        <f t="shared" si="9"/>
        <v>0.11945454266845668</v>
      </c>
      <c r="AX36" s="120">
        <v>0</v>
      </c>
      <c r="AY36" s="120">
        <f t="shared" si="10"/>
        <v>0.12100878392994217</v>
      </c>
      <c r="AZ36" s="120">
        <v>0</v>
      </c>
      <c r="BA36" s="120">
        <f t="shared" si="11"/>
        <v>0.17762757274119953</v>
      </c>
      <c r="BB36" s="120">
        <v>0</v>
      </c>
      <c r="BC36" s="120">
        <f t="shared" si="12"/>
        <v>0.13699526547665009</v>
      </c>
      <c r="BD36" s="120" t="str">
        <f t="shared" si="13"/>
        <v>HP1.895145112488587.489023286298837.7220556495647</v>
      </c>
      <c r="BE36" s="121">
        <f>VLOOKUP(BD36,'[1]Microsoft-Base Data'!$AR:$AX,2,0)</f>
        <v>0.62425059920277781</v>
      </c>
      <c r="BF36" s="121">
        <f>VLOOKUP(BD36,'[1]Microsoft-Base Data'!$AR:$AX,3,0)</f>
        <v>7.9481065075729398E-2</v>
      </c>
      <c r="BG36" s="121">
        <f>VLOOKUP(BD36,'[1]Microsoft-Base Data'!$AR:$AX,4,0)</f>
        <v>3.4354119475602882E-3</v>
      </c>
      <c r="BH36" s="121">
        <f>VLOOKUP(BD36,'[1]Microsoft-Base Data'!$AR:$AX,5,0)</f>
        <v>0.15626301790926542</v>
      </c>
      <c r="BI36" s="121">
        <f>VLOOKUP(BD36,'[1]Microsoft-Base Data'!$AR:$AX,6,0)</f>
        <v>7.0422643631483969E-2</v>
      </c>
      <c r="BJ36" s="121">
        <f>VLOOKUP(BD36,'[1]Microsoft-Base Data'!$AR:$AX,7,0)</f>
        <v>6.6147262233183179E-2</v>
      </c>
      <c r="BK36" s="120">
        <f t="shared" si="14"/>
        <v>4.820497866317961</v>
      </c>
      <c r="BL36" s="120">
        <f t="shared" si="15"/>
        <v>0.61375720760145602</v>
      </c>
      <c r="BM36" s="120">
        <f t="shared" si="16"/>
        <v>2.652844223824E-2</v>
      </c>
      <c r="BN36" s="120">
        <f t="shared" si="17"/>
        <v>1.2066717202642734</v>
      </c>
      <c r="BO36" s="120">
        <f t="shared" si="18"/>
        <v>0.54380757311178252</v>
      </c>
      <c r="BP36" s="120">
        <f t="shared" si="19"/>
        <v>0.51079284003099001</v>
      </c>
      <c r="BQ36" s="120">
        <f t="shared" si="20"/>
        <v>2.084813793632291</v>
      </c>
      <c r="BR36" s="119"/>
      <c r="BS36" s="119"/>
      <c r="BT36" s="119"/>
      <c r="BU36" s="119"/>
    </row>
    <row r="37" spans="1:73">
      <c r="A37" s="65" t="s">
        <v>421</v>
      </c>
      <c r="B37" s="8" t="s">
        <v>69</v>
      </c>
      <c r="C37" s="8" t="s">
        <v>148</v>
      </c>
      <c r="D37" s="8" t="s">
        <v>568</v>
      </c>
      <c r="E37" s="8" t="s">
        <v>121</v>
      </c>
      <c r="F37" s="8" t="s">
        <v>612</v>
      </c>
      <c r="G37" s="65">
        <v>68</v>
      </c>
      <c r="H37" s="65" t="s">
        <v>613</v>
      </c>
      <c r="I37" s="8"/>
      <c r="J37" s="65" t="s">
        <v>614</v>
      </c>
      <c r="K37" s="65" t="s">
        <v>614</v>
      </c>
      <c r="L37" s="113">
        <v>0.84770844344962004</v>
      </c>
      <c r="M37" s="113">
        <v>0.88286494559706985</v>
      </c>
      <c r="N37" s="113">
        <v>0.83454226977323187</v>
      </c>
      <c r="O37" s="114">
        <v>0.83454226977323187</v>
      </c>
      <c r="P37" s="115">
        <v>3.3996579285931539</v>
      </c>
      <c r="Q37" s="114">
        <v>0.85</v>
      </c>
      <c r="R37" s="114">
        <v>0.93899662615488999</v>
      </c>
      <c r="S37" s="114">
        <v>0.95943074218264779</v>
      </c>
      <c r="T37" s="114">
        <v>0.98062272726292599</v>
      </c>
      <c r="U37" s="115">
        <v>3.7290500956004635</v>
      </c>
      <c r="V37" s="115">
        <f t="shared" si="4"/>
        <v>0.32939216700730967</v>
      </c>
      <c r="W37" s="115"/>
      <c r="X37" s="116">
        <v>0</v>
      </c>
      <c r="Y37" s="116">
        <v>1.6461819999999999E-2</v>
      </c>
      <c r="Z37" s="116">
        <v>0.58844467</v>
      </c>
      <c r="AA37" s="116" t="str">
        <f t="shared" si="5"/>
        <v>CORNING3.399657928593153.72905009560046</v>
      </c>
      <c r="AB37" s="117">
        <v>0</v>
      </c>
      <c r="AC37" s="115">
        <f t="shared" si="6"/>
        <v>0.60490648999999996</v>
      </c>
      <c r="AD37" s="117">
        <f t="shared" si="21"/>
        <v>0.14528932797983291</v>
      </c>
      <c r="AE37" s="117">
        <f t="shared" si="21"/>
        <v>0.14717970957064858</v>
      </c>
      <c r="AF37" s="117">
        <f t="shared" si="21"/>
        <v>0.21604361037893369</v>
      </c>
      <c r="AG37" s="117">
        <f t="shared" si="21"/>
        <v>0.16662363450475254</v>
      </c>
      <c r="AH37" s="115">
        <v>0.67513628243416779</v>
      </c>
      <c r="AI37" s="118"/>
      <c r="AJ37" s="118"/>
      <c r="AK37" s="118"/>
      <c r="AL37" s="118"/>
      <c r="AM37" s="118"/>
      <c r="AN37" s="118"/>
      <c r="AO37" s="118"/>
      <c r="AP37" s="118"/>
      <c r="AQ37" s="118"/>
      <c r="AR37" s="118"/>
      <c r="AS37" s="119"/>
      <c r="AT37" s="120">
        <v>0</v>
      </c>
      <c r="AU37" s="120">
        <f t="shared" si="8"/>
        <v>0</v>
      </c>
      <c r="AV37" s="120">
        <v>0</v>
      </c>
      <c r="AW37" s="120">
        <f t="shared" si="9"/>
        <v>0.14528932797983291</v>
      </c>
      <c r="AX37" s="120">
        <v>0.3535110783</v>
      </c>
      <c r="AY37" s="120">
        <f t="shared" si="10"/>
        <v>-0.20633136872935143</v>
      </c>
      <c r="AZ37" s="120">
        <v>0.11081619396000002</v>
      </c>
      <c r="BA37" s="120">
        <f t="shared" si="11"/>
        <v>0.10522741641893367</v>
      </c>
      <c r="BB37" s="120">
        <v>0</v>
      </c>
      <c r="BC37" s="120">
        <f t="shared" si="12"/>
        <v>0.16662363450475254</v>
      </c>
      <c r="BD37" s="120" t="str">
        <f t="shared" si="13"/>
        <v>CORNING0.8345422697732323.399657928593153.72905009560046</v>
      </c>
      <c r="BE37" s="121">
        <f>VLOOKUP(BD37,'[1]Microsoft-Base Data'!$AR:$AX,2,0)</f>
        <v>0.66886392238313552</v>
      </c>
      <c r="BF37" s="121">
        <f>VLOOKUP(BD37,'[1]Microsoft-Base Data'!$AR:$AX,3,0)</f>
        <v>3.2580263927437154E-3</v>
      </c>
      <c r="BG37" s="121">
        <f>VLOOKUP(BD37,'[1]Microsoft-Base Data'!$AR:$AX,4,0)</f>
        <v>0</v>
      </c>
      <c r="BH37" s="121">
        <f>VLOOKUP(BD37,'[1]Microsoft-Base Data'!$AR:$AX,5,0)</f>
        <v>0</v>
      </c>
      <c r="BI37" s="121">
        <f>VLOOKUP(BD37,'[1]Microsoft-Base Data'!$AR:$AX,6,0)</f>
        <v>0.14000000000000001</v>
      </c>
      <c r="BJ37" s="121">
        <f>VLOOKUP(BD37,'[1]Microsoft-Base Data'!$AR:$AX,7,0)</f>
        <v>0.18787805122412071</v>
      </c>
      <c r="BK37" s="120">
        <f t="shared" si="14"/>
        <v>2.4942270737065324</v>
      </c>
      <c r="BL37" s="120">
        <f t="shared" si="15"/>
        <v>1.2149343631329785E-2</v>
      </c>
      <c r="BM37" s="120">
        <f t="shared" si="16"/>
        <v>0</v>
      </c>
      <c r="BN37" s="120">
        <f t="shared" si="17"/>
        <v>0</v>
      </c>
      <c r="BO37" s="120">
        <f t="shared" si="18"/>
        <v>0.52206701338406492</v>
      </c>
      <c r="BP37" s="120">
        <f t="shared" si="19"/>
        <v>0.70060666487853618</v>
      </c>
      <c r="BQ37" s="120">
        <f t="shared" si="20"/>
        <v>0.78363906438604802</v>
      </c>
      <c r="BR37" s="119"/>
      <c r="BS37" s="119"/>
      <c r="BT37" s="119"/>
      <c r="BU37" s="119"/>
    </row>
    <row r="38" spans="1:73">
      <c r="A38" s="65" t="s">
        <v>508</v>
      </c>
      <c r="B38" s="65" t="s">
        <v>4</v>
      </c>
      <c r="C38" s="8" t="s">
        <v>197</v>
      </c>
      <c r="D38" s="8" t="s">
        <v>615</v>
      </c>
      <c r="E38" s="8" t="s">
        <v>283</v>
      </c>
      <c r="F38" s="8"/>
      <c r="G38" s="65"/>
      <c r="H38" s="65" t="s">
        <v>613</v>
      </c>
      <c r="I38" s="8"/>
      <c r="J38" s="65" t="s">
        <v>614</v>
      </c>
      <c r="K38" s="65" t="s">
        <v>614</v>
      </c>
      <c r="L38" s="113">
        <v>0</v>
      </c>
      <c r="M38" s="113">
        <v>6.2970760560149996E-2</v>
      </c>
      <c r="N38" s="113">
        <v>0.21599076205266998</v>
      </c>
      <c r="O38" s="114">
        <v>0.21599076205266998</v>
      </c>
      <c r="P38" s="115">
        <v>0.49495228466548996</v>
      </c>
      <c r="Q38" s="114">
        <v>0.25</v>
      </c>
      <c r="R38" s="114">
        <v>0.369958438994133</v>
      </c>
      <c r="S38" s="114">
        <v>0.37800934509675754</v>
      </c>
      <c r="T38" s="114">
        <v>0.38635884657642894</v>
      </c>
      <c r="U38" s="115">
        <v>1.3843266306673194</v>
      </c>
      <c r="V38" s="115">
        <f t="shared" si="4"/>
        <v>0.88937434600182952</v>
      </c>
      <c r="W38" s="122">
        <v>1.7968890609382822</v>
      </c>
      <c r="X38" s="116">
        <v>0.55272117210000005</v>
      </c>
      <c r="Y38" s="116">
        <v>0</v>
      </c>
      <c r="Z38" s="116">
        <v>2.5559999999999999E-2</v>
      </c>
      <c r="AA38" s="116" t="str">
        <f t="shared" si="5"/>
        <v>FORTUM CORPORATION0.494952284665491.38432663066732</v>
      </c>
      <c r="AB38" s="117">
        <v>1.64693526</v>
      </c>
      <c r="AC38" s="115">
        <f t="shared" si="6"/>
        <v>2.2252164320999999</v>
      </c>
      <c r="AD38" s="117">
        <f t="shared" si="21"/>
        <v>0.86080000000000001</v>
      </c>
      <c r="AE38" s="117">
        <f t="shared" si="21"/>
        <v>0.872</v>
      </c>
      <c r="AF38" s="117">
        <f t="shared" si="21"/>
        <v>1.28</v>
      </c>
      <c r="AG38" s="117">
        <f t="shared" si="21"/>
        <v>0.98719999999999963</v>
      </c>
      <c r="AH38" s="115">
        <v>4</v>
      </c>
      <c r="AI38" s="118"/>
      <c r="AJ38" s="118"/>
      <c r="AK38" s="118"/>
      <c r="AL38" s="118"/>
      <c r="AM38" s="118"/>
      <c r="AN38" s="118"/>
      <c r="AO38" s="118"/>
      <c r="AP38" s="118"/>
      <c r="AQ38" s="118"/>
      <c r="AR38" s="118"/>
      <c r="AS38" s="119"/>
      <c r="AT38" s="120">
        <v>0.13745907000000002</v>
      </c>
      <c r="AU38" s="120">
        <f t="shared" si="8"/>
        <v>1.50947619</v>
      </c>
      <c r="AV38" s="120">
        <v>0</v>
      </c>
      <c r="AW38" s="120">
        <f t="shared" si="9"/>
        <v>0.86080000000000001</v>
      </c>
      <c r="AX38" s="120">
        <v>1.8633240000000002E-2</v>
      </c>
      <c r="AY38" s="120">
        <f t="shared" si="10"/>
        <v>0.85336676</v>
      </c>
      <c r="AZ38" s="120">
        <v>0.10020766203000001</v>
      </c>
      <c r="BA38" s="120">
        <f t="shared" si="11"/>
        <v>1.1797923379699999</v>
      </c>
      <c r="BB38" s="120">
        <v>1.6769916000000003E-2</v>
      </c>
      <c r="BC38" s="120">
        <f t="shared" si="12"/>
        <v>0.97043008399999964</v>
      </c>
      <c r="BD38" s="120" t="str">
        <f t="shared" si="13"/>
        <v>FORTUM CORPORATION0.215990762052670.494952284665491.38432663066732</v>
      </c>
      <c r="BE38" s="121">
        <f>VLOOKUP(BD38,'[1]Microsoft-Base Data'!$AR:$AX,2,0)</f>
        <v>0.11309632947379443</v>
      </c>
      <c r="BF38" s="121">
        <f>VLOOKUP(BD38,'[1]Microsoft-Base Data'!$AR:$AX,3,0)</f>
        <v>0.4622858247557709</v>
      </c>
      <c r="BG38" s="121">
        <f>VLOOKUP(BD38,'[1]Microsoft-Base Data'!$AR:$AX,4,0)</f>
        <v>0</v>
      </c>
      <c r="BH38" s="121">
        <f>VLOOKUP(BD38,'[1]Microsoft-Base Data'!$AR:$AX,5,0)</f>
        <v>1.9261414014443368E-2</v>
      </c>
      <c r="BI38" s="121">
        <f>VLOOKUP(BD38,'[1]Microsoft-Base Data'!$AR:$AX,6,0)</f>
        <v>0.37387255648289414</v>
      </c>
      <c r="BJ38" s="121">
        <f>VLOOKUP(BD38,'[1]Microsoft-Base Data'!$AR:$AX,7,0)</f>
        <v>3.1483875273097206E-2</v>
      </c>
      <c r="BK38" s="120">
        <f t="shared" si="14"/>
        <v>0.15656226072129889</v>
      </c>
      <c r="BL38" s="120">
        <f t="shared" si="15"/>
        <v>0.63995457818941925</v>
      </c>
      <c r="BM38" s="120">
        <f t="shared" si="16"/>
        <v>0</v>
      </c>
      <c r="BN38" s="120">
        <f t="shared" si="17"/>
        <v>2.6664088364502674E-2</v>
      </c>
      <c r="BO38" s="120">
        <f t="shared" si="18"/>
        <v>0.51756173641494196</v>
      </c>
      <c r="BP38" s="120">
        <f t="shared" si="19"/>
        <v>4.3583966977156788E-2</v>
      </c>
      <c r="BQ38" s="120">
        <f t="shared" si="20"/>
        <v>1.1827171027575538</v>
      </c>
      <c r="BR38" s="119"/>
      <c r="BS38" s="119"/>
      <c r="BT38" s="119"/>
      <c r="BU38" s="119"/>
    </row>
    <row r="39" spans="1:73">
      <c r="A39" s="8" t="s">
        <v>216</v>
      </c>
      <c r="B39" s="8" t="s">
        <v>4</v>
      </c>
      <c r="C39" s="8" t="s">
        <v>88</v>
      </c>
      <c r="D39" s="8" t="s">
        <v>568</v>
      </c>
      <c r="E39" s="8" t="s">
        <v>121</v>
      </c>
      <c r="F39" s="8" t="s">
        <v>612</v>
      </c>
      <c r="G39" s="65">
        <v>22</v>
      </c>
      <c r="H39" s="65" t="s">
        <v>613</v>
      </c>
      <c r="I39" s="8"/>
      <c r="J39" s="8" t="s">
        <v>614</v>
      </c>
      <c r="K39" s="8" t="s">
        <v>614</v>
      </c>
      <c r="L39" s="116">
        <v>0.60413381220036633</v>
      </c>
      <c r="M39" s="116">
        <v>0.45671828753958305</v>
      </c>
      <c r="N39" s="116">
        <v>0.55869850262703979</v>
      </c>
      <c r="O39" s="114">
        <v>0.55869850262703979</v>
      </c>
      <c r="P39" s="115">
        <v>2.1782491049940287</v>
      </c>
      <c r="Q39" s="114">
        <v>0.7549566621905861</v>
      </c>
      <c r="R39" s="114">
        <v>0.77449450740869141</v>
      </c>
      <c r="S39" s="114">
        <v>0.79134878588683333</v>
      </c>
      <c r="T39" s="114">
        <v>0.80882816290331161</v>
      </c>
      <c r="U39" s="115">
        <v>3.1296281183894221</v>
      </c>
      <c r="V39" s="115">
        <f t="shared" si="4"/>
        <v>0.95137901339539344</v>
      </c>
      <c r="W39" s="122">
        <v>0.43676318342754539</v>
      </c>
      <c r="X39" s="116">
        <v>0</v>
      </c>
      <c r="Y39" s="116">
        <v>6.0812307699999998E-2</v>
      </c>
      <c r="Z39" s="116">
        <v>1.3774091934999999</v>
      </c>
      <c r="AA39" s="116" t="str">
        <f t="shared" si="5"/>
        <v>UBS WARBURG2.178249104994033.12962811838942</v>
      </c>
      <c r="AB39" s="117">
        <v>0.55059367000000004</v>
      </c>
      <c r="AC39" s="115">
        <f t="shared" si="6"/>
        <v>1.9888151712</v>
      </c>
      <c r="AD39" s="117">
        <f t="shared" si="21"/>
        <v>0.6149246208571213</v>
      </c>
      <c r="AE39" s="117">
        <f t="shared" si="21"/>
        <v>0.62292549882366377</v>
      </c>
      <c r="AF39" s="117">
        <f t="shared" si="21"/>
        <v>0.91438605331913947</v>
      </c>
      <c r="AG39" s="117">
        <f t="shared" si="21"/>
        <v>0.70522024362238611</v>
      </c>
      <c r="AH39" s="115">
        <v>2.8574564166223109</v>
      </c>
      <c r="AI39" s="118"/>
      <c r="AJ39" s="118"/>
      <c r="AK39" s="118"/>
      <c r="AL39" s="118"/>
      <c r="AM39" s="118"/>
      <c r="AN39" s="118"/>
      <c r="AO39" s="118"/>
      <c r="AP39" s="118"/>
      <c r="AQ39" s="118"/>
      <c r="AR39" s="118"/>
      <c r="AS39" s="119"/>
      <c r="AT39" s="120">
        <v>0.53547803099999991</v>
      </c>
      <c r="AU39" s="120">
        <f t="shared" si="8"/>
        <v>1.5115639000000125E-2</v>
      </c>
      <c r="AV39" s="120">
        <v>0.81290671739999998</v>
      </c>
      <c r="AW39" s="120">
        <f t="shared" si="9"/>
        <v>-0.19798209654287868</v>
      </c>
      <c r="AX39" s="120">
        <v>0.11067700599000001</v>
      </c>
      <c r="AY39" s="120">
        <f t="shared" si="10"/>
        <v>0.5122484928336638</v>
      </c>
      <c r="AZ39" s="120">
        <v>7.5474252818999998E-2</v>
      </c>
      <c r="BA39" s="120">
        <f t="shared" si="11"/>
        <v>0.83891180050013947</v>
      </c>
      <c r="BB39" s="120">
        <v>0.33508092768840003</v>
      </c>
      <c r="BC39" s="120">
        <f t="shared" si="12"/>
        <v>0.37013931593398608</v>
      </c>
      <c r="BD39" s="120" t="str">
        <f t="shared" si="13"/>
        <v>UBS WARBURG0.558698502627042.178249104994033.12962811838942</v>
      </c>
      <c r="BE39" s="121">
        <f>VLOOKUP(BD39,'[1]Microsoft-Base Data'!$AR:$AX,2,0)</f>
        <v>0.54523990503623165</v>
      </c>
      <c r="BF39" s="121">
        <f>VLOOKUP(BD39,'[1]Microsoft-Base Data'!$AR:$AX,3,0)</f>
        <v>0.2533804567585306</v>
      </c>
      <c r="BG39" s="121">
        <f>VLOOKUP(BD39,'[1]Microsoft-Base Data'!$AR:$AX,4,0)</f>
        <v>0</v>
      </c>
      <c r="BH39" s="121">
        <f>VLOOKUP(BD39,'[1]Microsoft-Base Data'!$AR:$AX,5,0)</f>
        <v>1.6461551292635393E-2</v>
      </c>
      <c r="BI39" s="121">
        <f>VLOOKUP(BD39,'[1]Microsoft-Base Data'!$AR:$AX,6,0)</f>
        <v>0.16125617530287176</v>
      </c>
      <c r="BJ39" s="121">
        <f>VLOOKUP(BD39,'[1]Microsoft-Base Data'!$AR:$AX,7,0)</f>
        <v>2.366191160973069E-2</v>
      </c>
      <c r="BK39" s="120">
        <f t="shared" si="14"/>
        <v>1.7063981380693689</v>
      </c>
      <c r="BL39" s="120">
        <f t="shared" si="15"/>
        <v>0.79298660212185246</v>
      </c>
      <c r="BM39" s="120">
        <f t="shared" si="16"/>
        <v>0</v>
      </c>
      <c r="BN39" s="120">
        <f t="shared" si="17"/>
        <v>5.1518533797741461E-2</v>
      </c>
      <c r="BO39" s="120">
        <f t="shared" si="18"/>
        <v>0.50467186049180135</v>
      </c>
      <c r="BP39" s="120">
        <f t="shared" si="19"/>
        <v>7.4052983908658276E-2</v>
      </c>
      <c r="BQ39" s="120">
        <f t="shared" si="20"/>
        <v>1.4867396286031949</v>
      </c>
      <c r="BR39" s="119"/>
      <c r="BS39" s="119"/>
      <c r="BT39" s="119"/>
      <c r="BU39" s="119"/>
    </row>
    <row r="40" spans="1:73">
      <c r="A40" s="8" t="s">
        <v>643</v>
      </c>
      <c r="B40" s="65" t="s">
        <v>92</v>
      </c>
      <c r="C40" s="8" t="s">
        <v>169</v>
      </c>
      <c r="D40" s="8" t="s">
        <v>615</v>
      </c>
      <c r="E40" s="8" t="s">
        <v>283</v>
      </c>
      <c r="F40" s="8"/>
      <c r="G40" s="65"/>
      <c r="H40" s="65" t="s">
        <v>613</v>
      </c>
      <c r="I40" s="8"/>
      <c r="J40" s="8" t="s">
        <v>614</v>
      </c>
      <c r="K40" s="8" t="s">
        <v>614</v>
      </c>
      <c r="L40" s="116">
        <v>0.12804969355532897</v>
      </c>
      <c r="M40" s="116">
        <v>0.13887252914063</v>
      </c>
      <c r="N40" s="116">
        <v>0.13936109792587001</v>
      </c>
      <c r="O40" s="114">
        <v>0.13936109792587001</v>
      </c>
      <c r="P40" s="115">
        <v>0.54564441854769907</v>
      </c>
      <c r="Q40" s="114">
        <v>0.13162518784554073</v>
      </c>
      <c r="R40" s="114">
        <v>0.13503157217953446</v>
      </c>
      <c r="S40" s="114">
        <v>0.13797008200637595</v>
      </c>
      <c r="T40" s="114">
        <v>0.1410175765162478</v>
      </c>
      <c r="U40" s="115">
        <v>0.54564441854769896</v>
      </c>
      <c r="V40" s="115">
        <f t="shared" si="4"/>
        <v>0</v>
      </c>
      <c r="W40" s="122">
        <v>0</v>
      </c>
      <c r="X40" s="116">
        <v>0</v>
      </c>
      <c r="Y40" s="116">
        <v>3.4200000000000001E-2</v>
      </c>
      <c r="Z40" s="116">
        <v>2.5372269999999995E-2</v>
      </c>
      <c r="AA40" s="116" t="str">
        <f t="shared" si="5"/>
        <v>KAO USA INC0.5456444185476990.545644418547699</v>
      </c>
      <c r="AB40" s="117">
        <v>2.5372269999999995E-2</v>
      </c>
      <c r="AC40" s="115">
        <f t="shared" si="6"/>
        <v>8.4944539999999985E-2</v>
      </c>
      <c r="AD40" s="117">
        <f t="shared" si="21"/>
        <v>1.8280065007999998E-2</v>
      </c>
      <c r="AE40" s="117">
        <f t="shared" si="21"/>
        <v>1.8517909719999996E-2</v>
      </c>
      <c r="AF40" s="117">
        <f t="shared" si="21"/>
        <v>2.7182252799999997E-2</v>
      </c>
      <c r="AG40" s="117">
        <f t="shared" si="21"/>
        <v>2.096431247199999E-2</v>
      </c>
      <c r="AH40" s="115">
        <v>8.4944539999999985E-2</v>
      </c>
      <c r="AI40" s="118"/>
      <c r="AJ40" s="118"/>
      <c r="AK40" s="118"/>
      <c r="AL40" s="118"/>
      <c r="AM40" s="118"/>
      <c r="AN40" s="118"/>
      <c r="AO40" s="118"/>
      <c r="AP40" s="118"/>
      <c r="AQ40" s="118"/>
      <c r="AR40" s="118"/>
      <c r="AS40" s="119"/>
      <c r="AT40" s="120">
        <v>2.2835042999999999E-2</v>
      </c>
      <c r="AU40" s="120">
        <f t="shared" si="8"/>
        <v>2.5372269999999961E-3</v>
      </c>
      <c r="AV40" s="120">
        <v>2.05515387E-2</v>
      </c>
      <c r="AW40" s="120">
        <f t="shared" si="9"/>
        <v>-2.271473692000002E-3</v>
      </c>
      <c r="AX40" s="120">
        <v>0</v>
      </c>
      <c r="AY40" s="120">
        <f t="shared" si="10"/>
        <v>1.8517909719999996E-2</v>
      </c>
      <c r="AZ40" s="120">
        <v>0</v>
      </c>
      <c r="BA40" s="120">
        <f t="shared" si="11"/>
        <v>2.7182252799999997E-2</v>
      </c>
      <c r="BB40" s="120">
        <v>9.532076678999999E-3</v>
      </c>
      <c r="BC40" s="120">
        <f t="shared" si="12"/>
        <v>1.1432235792999991E-2</v>
      </c>
      <c r="BD40" s="120" t="str">
        <f t="shared" si="13"/>
        <v>KAO USA INC0.139361097925870.5456444185476990.545644418547699</v>
      </c>
      <c r="BE40" s="121">
        <f>VLOOKUP(BD40,'[1]Microsoft-Base Data'!$AR:$AX,2,0)</f>
        <v>6.2915148897961307E-2</v>
      </c>
      <c r="BF40" s="121">
        <f>VLOOKUP(BD40,'[1]Microsoft-Base Data'!$AR:$AX,3,0)</f>
        <v>1.6014621594128474E-3</v>
      </c>
      <c r="BG40" s="121">
        <f>VLOOKUP(BD40,'[1]Microsoft-Base Data'!$AR:$AX,4,0)</f>
        <v>0</v>
      </c>
      <c r="BH40" s="121">
        <f>VLOOKUP(BD40,'[1]Microsoft-Base Data'!$AR:$AX,5,0)</f>
        <v>3.0182682331534413E-2</v>
      </c>
      <c r="BI40" s="121">
        <f>VLOOKUP(BD40,'[1]Microsoft-Base Data'!$AR:$AX,6,0)</f>
        <v>0.90530070661109152</v>
      </c>
      <c r="BJ40" s="121">
        <f>VLOOKUP(BD40,'[1]Microsoft-Base Data'!$AR:$AX,7,0)</f>
        <v>0</v>
      </c>
      <c r="BK40" s="120">
        <f t="shared" si="14"/>
        <v>3.4329299838270003E-2</v>
      </c>
      <c r="BL40" s="120">
        <f t="shared" si="15"/>
        <v>8.7382888879896552E-4</v>
      </c>
      <c r="BM40" s="120">
        <f t="shared" si="16"/>
        <v>0</v>
      </c>
      <c r="BN40" s="120">
        <f t="shared" si="17"/>
        <v>1.6469012151000002E-2</v>
      </c>
      <c r="BO40" s="120">
        <f t="shared" si="18"/>
        <v>0.49397227766963003</v>
      </c>
      <c r="BP40" s="120">
        <f t="shared" si="19"/>
        <v>0</v>
      </c>
      <c r="BQ40" s="120">
        <f t="shared" si="20"/>
        <v>0.50417421310858701</v>
      </c>
      <c r="BR40" s="119"/>
      <c r="BS40" s="119"/>
      <c r="BT40" s="119"/>
      <c r="BU40" s="119"/>
    </row>
    <row r="41" spans="1:73">
      <c r="A41" s="8" t="s">
        <v>382</v>
      </c>
      <c r="B41" s="8" t="s">
        <v>69</v>
      </c>
      <c r="C41" s="8" t="s">
        <v>74</v>
      </c>
      <c r="D41" s="8" t="s">
        <v>568</v>
      </c>
      <c r="E41" s="8" t="s">
        <v>68</v>
      </c>
      <c r="F41" s="8" t="s">
        <v>612</v>
      </c>
      <c r="G41" s="65">
        <v>3</v>
      </c>
      <c r="H41" s="65" t="s">
        <v>613</v>
      </c>
      <c r="I41" s="8"/>
      <c r="J41" s="8" t="s">
        <v>614</v>
      </c>
      <c r="K41" s="8" t="s">
        <v>614</v>
      </c>
      <c r="L41" s="116">
        <v>2.0871661045257057</v>
      </c>
      <c r="M41" s="116">
        <v>2.241879021596334</v>
      </c>
      <c r="N41" s="116">
        <v>2.4705238950226081</v>
      </c>
      <c r="O41" s="114">
        <v>2.5426517622379379</v>
      </c>
      <c r="P41" s="115">
        <v>9.3422207833825865</v>
      </c>
      <c r="Q41" s="114">
        <v>2.5846429413956749</v>
      </c>
      <c r="R41" s="114">
        <v>2.6515320176328867</v>
      </c>
      <c r="S41" s="114">
        <v>2.7092337296416873</v>
      </c>
      <c r="T41" s="114">
        <v>2.7690755069094659</v>
      </c>
      <c r="U41" s="115">
        <v>10.714484195579715</v>
      </c>
      <c r="V41" s="115">
        <f t="shared" si="4"/>
        <v>1.3722634121971282</v>
      </c>
      <c r="W41" s="122">
        <v>0.14688835171162218</v>
      </c>
      <c r="X41" s="116">
        <v>2.1787336270000002</v>
      </c>
      <c r="Y41" s="116">
        <v>0.30485667299999997</v>
      </c>
      <c r="Z41" s="116">
        <v>1.5737709737000001</v>
      </c>
      <c r="AA41" s="116" t="str">
        <f t="shared" si="5"/>
        <v>CITIBANK9.3422207833825910.7144841955797</v>
      </c>
      <c r="AB41" s="117">
        <v>2.6176125200000002</v>
      </c>
      <c r="AC41" s="115">
        <f t="shared" si="6"/>
        <v>6.6749737937000013</v>
      </c>
      <c r="AD41" s="117">
        <f t="shared" si="21"/>
        <v>1.6474527737129918</v>
      </c>
      <c r="AE41" s="117">
        <f t="shared" si="21"/>
        <v>1.6688880328505213</v>
      </c>
      <c r="AF41" s="117">
        <f t="shared" si="21"/>
        <v>2.4497439014319577</v>
      </c>
      <c r="AG41" s="117">
        <f t="shared" si="21"/>
        <v>1.8893649839793969</v>
      </c>
      <c r="AH41" s="115">
        <v>7.6554496919748685</v>
      </c>
      <c r="AI41" s="118"/>
      <c r="AJ41" s="118"/>
      <c r="AK41" s="118"/>
      <c r="AL41" s="118"/>
      <c r="AM41" s="118"/>
      <c r="AN41" s="118"/>
      <c r="AO41" s="118"/>
      <c r="AP41" s="118"/>
      <c r="AQ41" s="118"/>
      <c r="AR41" s="118"/>
      <c r="AS41" s="119"/>
      <c r="AT41" s="120">
        <v>1.3861601640000001</v>
      </c>
      <c r="AU41" s="120">
        <f t="shared" si="8"/>
        <v>1.2314523560000001</v>
      </c>
      <c r="AV41" s="120">
        <v>1.5016917807000001</v>
      </c>
      <c r="AW41" s="120">
        <f t="shared" si="9"/>
        <v>0.14576099301299172</v>
      </c>
      <c r="AX41" s="120">
        <v>1.3840874514000001</v>
      </c>
      <c r="AY41" s="120">
        <f t="shared" si="10"/>
        <v>0.28480058145052123</v>
      </c>
      <c r="AZ41" s="120">
        <v>0.24950057805</v>
      </c>
      <c r="BA41" s="120">
        <f t="shared" si="11"/>
        <v>2.2002433233819576</v>
      </c>
      <c r="BB41" s="120">
        <v>6.5314518804000007E-2</v>
      </c>
      <c r="BC41" s="120">
        <f t="shared" si="12"/>
        <v>1.8240504651753968</v>
      </c>
      <c r="BD41" s="120" t="str">
        <f t="shared" si="13"/>
        <v>CITIBANK2.542651762237949.3422207833825910.7144841955797</v>
      </c>
      <c r="BE41" s="121">
        <f>VLOOKUP(BD41,'[1]Microsoft-Base Data'!$AR:$AX,2,0)</f>
        <v>0.55519710717425685</v>
      </c>
      <c r="BF41" s="121">
        <f>VLOOKUP(BD41,'[1]Microsoft-Base Data'!$AR:$AX,3,0)</f>
        <v>0.10828862959852339</v>
      </c>
      <c r="BG41" s="121">
        <f>VLOOKUP(BD41,'[1]Microsoft-Base Data'!$AR:$AX,4,0)</f>
        <v>0</v>
      </c>
      <c r="BH41" s="121">
        <f>VLOOKUP(BD41,'[1]Microsoft-Base Data'!$AR:$AX,5,0)</f>
        <v>0.23</v>
      </c>
      <c r="BI41" s="121">
        <f>VLOOKUP(BD41,'[1]Microsoft-Base Data'!$AR:$AX,6,0)</f>
        <v>4.5878653846254433E-2</v>
      </c>
      <c r="BJ41" s="121">
        <f>VLOOKUP(BD41,'[1]Microsoft-Base Data'!$AR:$AX,7,0)</f>
        <v>6.063560938096535E-2</v>
      </c>
      <c r="BK41" s="120">
        <f t="shared" si="14"/>
        <v>5.9486506302501523</v>
      </c>
      <c r="BL41" s="120">
        <f t="shared" si="15"/>
        <v>1.1602568103943647</v>
      </c>
      <c r="BM41" s="120">
        <f t="shared" si="16"/>
        <v>0</v>
      </c>
      <c r="BN41" s="120">
        <f t="shared" si="17"/>
        <v>2.4643313649833347</v>
      </c>
      <c r="BO41" s="120">
        <f t="shared" si="18"/>
        <v>0.49156611155016561</v>
      </c>
      <c r="BP41" s="120">
        <f t="shared" si="19"/>
        <v>0.64967927840169837</v>
      </c>
      <c r="BQ41" s="120">
        <f t="shared" si="20"/>
        <v>3.1288094128562918</v>
      </c>
      <c r="BR41" s="119"/>
      <c r="BS41" s="119"/>
      <c r="BT41" s="119"/>
      <c r="BU41" s="119"/>
    </row>
    <row r="42" spans="1:73">
      <c r="A42" s="8" t="s">
        <v>644</v>
      </c>
      <c r="B42" s="65" t="s">
        <v>69</v>
      </c>
      <c r="C42" s="8" t="s">
        <v>70</v>
      </c>
      <c r="D42" s="8" t="s">
        <v>615</v>
      </c>
      <c r="E42" s="8" t="s">
        <v>283</v>
      </c>
      <c r="F42" s="8"/>
      <c r="G42" s="65"/>
      <c r="H42" s="65" t="s">
        <v>613</v>
      </c>
      <c r="I42" s="8"/>
      <c r="J42" s="8" t="s">
        <v>614</v>
      </c>
      <c r="K42" s="8" t="s">
        <v>614</v>
      </c>
      <c r="L42" s="116">
        <v>0.16700168089947001</v>
      </c>
      <c r="M42" s="116">
        <v>0.17802062953643999</v>
      </c>
      <c r="N42" s="116">
        <v>0.18589709685270001</v>
      </c>
      <c r="O42" s="114">
        <v>0.18589709685270001</v>
      </c>
      <c r="P42" s="115">
        <v>0.71681650414131015</v>
      </c>
      <c r="Q42" s="114">
        <v>0.17291683704840427</v>
      </c>
      <c r="R42" s="114">
        <v>0.17739182557033242</v>
      </c>
      <c r="S42" s="114">
        <v>0.18125216440980554</v>
      </c>
      <c r="T42" s="114">
        <v>0.1852556771127678</v>
      </c>
      <c r="U42" s="115">
        <v>0.71681650414131004</v>
      </c>
      <c r="V42" s="115">
        <f t="shared" si="4"/>
        <v>0</v>
      </c>
      <c r="W42" s="115"/>
      <c r="X42" s="116">
        <v>0</v>
      </c>
      <c r="Y42" s="116">
        <v>0</v>
      </c>
      <c r="Z42" s="116">
        <v>0</v>
      </c>
      <c r="AA42" s="116" t="str">
        <f t="shared" si="5"/>
        <v>CARLYLE0.716816504141310.71681650414131</v>
      </c>
      <c r="AB42" s="117">
        <v>0</v>
      </c>
      <c r="AC42" s="115">
        <f t="shared" si="6"/>
        <v>0</v>
      </c>
      <c r="AD42" s="117">
        <f t="shared" si="21"/>
        <v>0</v>
      </c>
      <c r="AE42" s="117">
        <f t="shared" si="21"/>
        <v>0</v>
      </c>
      <c r="AF42" s="117">
        <f t="shared" si="21"/>
        <v>0</v>
      </c>
      <c r="AG42" s="117">
        <f t="shared" si="21"/>
        <v>0</v>
      </c>
      <c r="AH42" s="115">
        <v>0</v>
      </c>
      <c r="AI42" s="118"/>
      <c r="AJ42" s="118"/>
      <c r="AK42" s="118"/>
      <c r="AL42" s="118"/>
      <c r="AM42" s="118"/>
      <c r="AN42" s="118"/>
      <c r="AO42" s="118"/>
      <c r="AP42" s="118"/>
      <c r="AQ42" s="118"/>
      <c r="AR42" s="118"/>
      <c r="AS42" s="119"/>
      <c r="AT42" s="120">
        <v>0</v>
      </c>
      <c r="AU42" s="120">
        <f t="shared" si="8"/>
        <v>0</v>
      </c>
      <c r="AV42" s="120">
        <v>0</v>
      </c>
      <c r="AW42" s="120">
        <f t="shared" si="9"/>
        <v>0</v>
      </c>
      <c r="AX42" s="120">
        <v>0</v>
      </c>
      <c r="AY42" s="120">
        <f t="shared" si="10"/>
        <v>0</v>
      </c>
      <c r="AZ42" s="120">
        <v>0.36725562</v>
      </c>
      <c r="BA42" s="120">
        <f t="shared" si="11"/>
        <v>-0.36725562</v>
      </c>
      <c r="BB42" s="120">
        <v>0</v>
      </c>
      <c r="BC42" s="120">
        <f t="shared" si="12"/>
        <v>0</v>
      </c>
      <c r="BD42" s="120" t="str">
        <f t="shared" si="13"/>
        <v>CARLYLE0.18589709685270.716816504141310.71681650414131</v>
      </c>
      <c r="BE42" s="121">
        <f>VLOOKUP(BD42,'[1]Microsoft-Base Data'!$AR:$AX,2,0)</f>
        <v>7.8115417844217938E-2</v>
      </c>
      <c r="BF42" s="121">
        <f>VLOOKUP(BD42,'[1]Microsoft-Base Data'!$AR:$AX,3,0)</f>
        <v>1.1402316356709805E-2</v>
      </c>
      <c r="BG42" s="121">
        <f>VLOOKUP(BD42,'[1]Microsoft-Base Data'!$AR:$AX,4,0)</f>
        <v>0</v>
      </c>
      <c r="BH42" s="121">
        <f>VLOOKUP(BD42,'[1]Microsoft-Base Data'!$AR:$AX,5,0)</f>
        <v>0.27444682850220464</v>
      </c>
      <c r="BI42" s="121">
        <f>VLOOKUP(BD42,'[1]Microsoft-Base Data'!$AR:$AX,6,0)</f>
        <v>0.63603543729686751</v>
      </c>
      <c r="BJ42" s="121">
        <f>VLOOKUP(BD42,'[1]Microsoft-Base Data'!$AR:$AX,7,0)</f>
        <v>0</v>
      </c>
      <c r="BK42" s="120">
        <f t="shared" si="14"/>
        <v>5.5994420738630014E-2</v>
      </c>
      <c r="BL42" s="120">
        <f t="shared" si="15"/>
        <v>8.1733685499300011E-3</v>
      </c>
      <c r="BM42" s="120">
        <f t="shared" si="16"/>
        <v>0</v>
      </c>
      <c r="BN42" s="120">
        <f t="shared" si="17"/>
        <v>0.19672801617961999</v>
      </c>
      <c r="BO42" s="120">
        <f t="shared" si="18"/>
        <v>0.45592069867312995</v>
      </c>
      <c r="BP42" s="120">
        <f t="shared" si="19"/>
        <v>0</v>
      </c>
      <c r="BQ42" s="120">
        <f t="shared" si="20"/>
        <v>0.54011342157153175</v>
      </c>
      <c r="BR42" s="119"/>
      <c r="BS42" s="119"/>
      <c r="BT42" s="119"/>
      <c r="BU42" s="119"/>
    </row>
    <row r="43" spans="1:73">
      <c r="A43" s="8" t="s">
        <v>645</v>
      </c>
      <c r="B43" s="65" t="s">
        <v>92</v>
      </c>
      <c r="C43" s="8" t="s">
        <v>101</v>
      </c>
      <c r="D43" s="8" t="s">
        <v>615</v>
      </c>
      <c r="E43" s="8" t="s">
        <v>283</v>
      </c>
      <c r="F43" s="8"/>
      <c r="G43" s="65"/>
      <c r="H43" s="65" t="s">
        <v>613</v>
      </c>
      <c r="I43" s="8"/>
      <c r="J43" s="8" t="s">
        <v>614</v>
      </c>
      <c r="K43" s="8" t="s">
        <v>614</v>
      </c>
      <c r="L43" s="116">
        <v>6.1341425047620003E-2</v>
      </c>
      <c r="M43" s="116">
        <v>0.12484745992497003</v>
      </c>
      <c r="N43" s="116">
        <v>0.18083819371134996</v>
      </c>
      <c r="O43" s="114">
        <v>0.18083819371134996</v>
      </c>
      <c r="P43" s="115">
        <v>0.54786527239528993</v>
      </c>
      <c r="Q43" s="114">
        <v>0.13216092191507398</v>
      </c>
      <c r="R43" s="114">
        <v>0.13558117073937928</v>
      </c>
      <c r="S43" s="114">
        <v>0.1385316407377781</v>
      </c>
      <c r="T43" s="114">
        <v>0.1415915390030586</v>
      </c>
      <c r="U43" s="115">
        <v>0.54786527239528993</v>
      </c>
      <c r="V43" s="115">
        <f t="shared" si="4"/>
        <v>0</v>
      </c>
      <c r="W43" s="122">
        <v>0</v>
      </c>
      <c r="X43" s="116">
        <v>0</v>
      </c>
      <c r="Y43" s="116">
        <v>0</v>
      </c>
      <c r="Z43" s="116">
        <v>0</v>
      </c>
      <c r="AA43" s="116" t="str">
        <f t="shared" si="5"/>
        <v>ALCON USA0.547865272395290.54786527239529</v>
      </c>
      <c r="AB43" s="117">
        <v>0</v>
      </c>
      <c r="AC43" s="115">
        <f t="shared" si="6"/>
        <v>0</v>
      </c>
      <c r="AD43" s="117">
        <f t="shared" si="21"/>
        <v>0</v>
      </c>
      <c r="AE43" s="117">
        <f t="shared" si="21"/>
        <v>0</v>
      </c>
      <c r="AF43" s="117">
        <f t="shared" si="21"/>
        <v>0</v>
      </c>
      <c r="AG43" s="117">
        <f t="shared" si="21"/>
        <v>0</v>
      </c>
      <c r="AH43" s="115">
        <v>0</v>
      </c>
      <c r="AI43" s="118"/>
      <c r="AJ43" s="118"/>
      <c r="AK43" s="118"/>
      <c r="AL43" s="118"/>
      <c r="AM43" s="118"/>
      <c r="AN43" s="118"/>
      <c r="AO43" s="118"/>
      <c r="AP43" s="118"/>
      <c r="AQ43" s="118"/>
      <c r="AR43" s="118"/>
      <c r="AS43" s="119"/>
      <c r="AT43" s="120">
        <v>0</v>
      </c>
      <c r="AU43" s="120">
        <f t="shared" si="8"/>
        <v>0</v>
      </c>
      <c r="AV43" s="120">
        <v>0</v>
      </c>
      <c r="AW43" s="120">
        <f t="shared" si="9"/>
        <v>0</v>
      </c>
      <c r="AX43" s="120">
        <v>0</v>
      </c>
      <c r="AY43" s="120">
        <f t="shared" si="10"/>
        <v>0</v>
      </c>
      <c r="AZ43" s="120">
        <v>0</v>
      </c>
      <c r="BA43" s="120">
        <f t="shared" si="11"/>
        <v>0</v>
      </c>
      <c r="BB43" s="120">
        <v>0</v>
      </c>
      <c r="BC43" s="120">
        <f t="shared" si="12"/>
        <v>0</v>
      </c>
      <c r="BD43" s="120" t="str">
        <f t="shared" si="13"/>
        <v>ALCON USA0.180838193711350.547865272395290.54786527239529</v>
      </c>
      <c r="BE43" s="121">
        <f>VLOOKUP(BD43,'[1]Microsoft-Base Data'!$AR:$AX,2,0)</f>
        <v>0</v>
      </c>
      <c r="BF43" s="121">
        <f>VLOOKUP(BD43,'[1]Microsoft-Base Data'!$AR:$AX,3,0)</f>
        <v>0.1904905399556901</v>
      </c>
      <c r="BG43" s="121">
        <f>VLOOKUP(BD43,'[1]Microsoft-Base Data'!$AR:$AX,4,0)</f>
        <v>0</v>
      </c>
      <c r="BH43" s="121">
        <f>VLOOKUP(BD43,'[1]Microsoft-Base Data'!$AR:$AX,5,0)</f>
        <v>0</v>
      </c>
      <c r="BI43" s="121">
        <f>VLOOKUP(BD43,'[1]Microsoft-Base Data'!$AR:$AX,6,0)</f>
        <v>0.80048816734559336</v>
      </c>
      <c r="BJ43" s="121">
        <f>VLOOKUP(BD43,'[1]Microsoft-Base Data'!$AR:$AX,7,0)</f>
        <v>9.0212926987165813E-3</v>
      </c>
      <c r="BK43" s="120">
        <f t="shared" si="14"/>
        <v>0</v>
      </c>
      <c r="BL43" s="120">
        <f t="shared" si="15"/>
        <v>0.10436315156155002</v>
      </c>
      <c r="BM43" s="120">
        <f t="shared" si="16"/>
        <v>0</v>
      </c>
      <c r="BN43" s="120">
        <f t="shared" si="17"/>
        <v>0</v>
      </c>
      <c r="BO43" s="120">
        <f t="shared" si="18"/>
        <v>0.43855966785199996</v>
      </c>
      <c r="BP43" s="120">
        <f t="shared" si="19"/>
        <v>4.94245298174E-3</v>
      </c>
      <c r="BQ43" s="120">
        <f t="shared" si="20"/>
        <v>0.54292281941355003</v>
      </c>
      <c r="BR43" s="119"/>
      <c r="BS43" s="119"/>
      <c r="BT43" s="119"/>
      <c r="BU43" s="119"/>
    </row>
    <row r="44" spans="1:73">
      <c r="A44" s="8" t="s">
        <v>646</v>
      </c>
      <c r="B44" s="65" t="s">
        <v>4</v>
      </c>
      <c r="C44" s="8" t="s">
        <v>88</v>
      </c>
      <c r="D44" s="8" t="s">
        <v>615</v>
      </c>
      <c r="E44" s="8" t="s">
        <v>283</v>
      </c>
      <c r="F44" s="8"/>
      <c r="G44" s="65"/>
      <c r="H44" s="65" t="s">
        <v>613</v>
      </c>
      <c r="I44" s="8"/>
      <c r="J44" s="8" t="s">
        <v>614</v>
      </c>
      <c r="K44" s="8" t="s">
        <v>614</v>
      </c>
      <c r="L44" s="116">
        <v>0.16217033269918996</v>
      </c>
      <c r="M44" s="116">
        <v>0.15864540402744004</v>
      </c>
      <c r="N44" s="116">
        <v>0.11234478437353998</v>
      </c>
      <c r="O44" s="114">
        <v>0.11234478437353998</v>
      </c>
      <c r="P44" s="115">
        <v>0.54550530547371001</v>
      </c>
      <c r="Q44" s="114">
        <v>0.13159162975555913</v>
      </c>
      <c r="R44" s="114">
        <v>0.13499714562544002</v>
      </c>
      <c r="S44" s="114">
        <v>0.13793490627365698</v>
      </c>
      <c r="T44" s="114">
        <v>0.14098162381905377</v>
      </c>
      <c r="U44" s="115">
        <v>0.5455053054737099</v>
      </c>
      <c r="V44" s="115">
        <f t="shared" si="4"/>
        <v>0</v>
      </c>
      <c r="W44" s="122">
        <v>0</v>
      </c>
      <c r="X44" s="116">
        <v>1.1192612499999999E-2</v>
      </c>
      <c r="Y44" s="116">
        <v>5.8007549999999995E-3</v>
      </c>
      <c r="Z44" s="116">
        <v>0.22774045919999999</v>
      </c>
      <c r="AA44" s="116" t="str">
        <f t="shared" si="5"/>
        <v>JT INTERNATIONAL S.A.0.545505305473710.54550530547371</v>
      </c>
      <c r="AB44" s="117">
        <v>0.11076636999999999</v>
      </c>
      <c r="AC44" s="115">
        <f t="shared" si="6"/>
        <v>0.35550019669999999</v>
      </c>
      <c r="AD44" s="117">
        <f t="shared" si="21"/>
        <v>7.6503642329839999E-2</v>
      </c>
      <c r="AE44" s="117">
        <f t="shared" si="21"/>
        <v>7.74990428806E-2</v>
      </c>
      <c r="AF44" s="117">
        <f t="shared" si="21"/>
        <v>0.113760062944</v>
      </c>
      <c r="AG44" s="117">
        <f t="shared" si="21"/>
        <v>8.7737448545559968E-2</v>
      </c>
      <c r="AH44" s="115">
        <v>0.35550019669999999</v>
      </c>
      <c r="AI44" s="118"/>
      <c r="AJ44" s="118"/>
      <c r="AK44" s="118"/>
      <c r="AL44" s="118"/>
      <c r="AM44" s="118"/>
      <c r="AN44" s="118"/>
      <c r="AO44" s="118"/>
      <c r="AP44" s="118"/>
      <c r="AQ44" s="118"/>
      <c r="AR44" s="118"/>
      <c r="AS44" s="119"/>
      <c r="AT44" s="120">
        <v>0</v>
      </c>
      <c r="AU44" s="120">
        <f t="shared" si="8"/>
        <v>0.11076636999999999</v>
      </c>
      <c r="AV44" s="120">
        <v>0</v>
      </c>
      <c r="AW44" s="120">
        <f t="shared" si="9"/>
        <v>7.6503642329839999E-2</v>
      </c>
      <c r="AX44" s="120">
        <v>0</v>
      </c>
      <c r="AY44" s="120">
        <f t="shared" si="10"/>
        <v>7.74990428806E-2</v>
      </c>
      <c r="AZ44" s="120">
        <v>0.15199752060000002</v>
      </c>
      <c r="BA44" s="120">
        <f t="shared" si="11"/>
        <v>-3.8237457656000021E-2</v>
      </c>
      <c r="BB44" s="120">
        <v>0</v>
      </c>
      <c r="BC44" s="120">
        <f t="shared" si="12"/>
        <v>8.7737448545559968E-2</v>
      </c>
      <c r="BD44" s="120" t="str">
        <f t="shared" si="13"/>
        <v>JT INTERNATIONAL S.A.0.112344784373540.545505305473710.54550530547371</v>
      </c>
      <c r="BE44" s="121">
        <f>VLOOKUP(BD44,'[1]Microsoft-Base Data'!$AR:$AX,2,0)</f>
        <v>0</v>
      </c>
      <c r="BF44" s="121">
        <f>VLOOKUP(BD44,'[1]Microsoft-Base Data'!$AR:$AX,3,0)</f>
        <v>8.4970112818646207E-3</v>
      </c>
      <c r="BG44" s="121">
        <f>VLOOKUP(BD44,'[1]Microsoft-Base Data'!$AR:$AX,4,0)</f>
        <v>0</v>
      </c>
      <c r="BH44" s="121">
        <f>VLOOKUP(BD44,'[1]Microsoft-Base Data'!$AR:$AX,5,0)</f>
        <v>0.19267838016821978</v>
      </c>
      <c r="BI44" s="121">
        <f>VLOOKUP(BD44,'[1]Microsoft-Base Data'!$AR:$AX,6,0)</f>
        <v>0.79882460854991566</v>
      </c>
      <c r="BJ44" s="121">
        <f>VLOOKUP(BD44,'[1]Microsoft-Base Data'!$AR:$AX,7,0)</f>
        <v>0</v>
      </c>
      <c r="BK44" s="120">
        <f t="shared" si="14"/>
        <v>0</v>
      </c>
      <c r="BL44" s="120">
        <f t="shared" si="15"/>
        <v>4.6351647349271189E-3</v>
      </c>
      <c r="BM44" s="120">
        <f t="shared" si="16"/>
        <v>0</v>
      </c>
      <c r="BN44" s="120">
        <f t="shared" si="17"/>
        <v>0.10510707863184433</v>
      </c>
      <c r="BO44" s="120">
        <f t="shared" si="18"/>
        <v>0.43576306210693849</v>
      </c>
      <c r="BP44" s="120">
        <f t="shared" si="19"/>
        <v>0</v>
      </c>
      <c r="BQ44" s="120">
        <f t="shared" si="20"/>
        <v>0.47802190343064854</v>
      </c>
      <c r="BR44" s="119"/>
      <c r="BS44" s="119"/>
      <c r="BT44" s="119"/>
      <c r="BU44" s="119"/>
    </row>
    <row r="45" spans="1:73">
      <c r="A45" s="65" t="s">
        <v>230</v>
      </c>
      <c r="B45" s="65" t="s">
        <v>92</v>
      </c>
      <c r="C45" s="8" t="s">
        <v>231</v>
      </c>
      <c r="D45" s="8" t="s">
        <v>615</v>
      </c>
      <c r="E45" s="8" t="s">
        <v>226</v>
      </c>
      <c r="F45" s="8" t="s">
        <v>612</v>
      </c>
      <c r="G45" s="65">
        <v>16</v>
      </c>
      <c r="H45" s="65" t="s">
        <v>613</v>
      </c>
      <c r="I45" s="8"/>
      <c r="J45" s="65" t="s">
        <v>614</v>
      </c>
      <c r="K45" s="65" t="s">
        <v>614</v>
      </c>
      <c r="L45" s="113">
        <v>0.149506451598</v>
      </c>
      <c r="M45" s="113">
        <v>8.3999999999999991E-2</v>
      </c>
      <c r="N45" s="113">
        <v>9.6997419330000001E-2</v>
      </c>
      <c r="O45" s="114">
        <v>9.6997419330000001E-2</v>
      </c>
      <c r="P45" s="115">
        <v>0.42750129025799999</v>
      </c>
      <c r="Q45" s="114">
        <v>0.10312565422036163</v>
      </c>
      <c r="R45" s="114">
        <v>0.10579448697736647</v>
      </c>
      <c r="S45" s="114">
        <v>0.10809674958596079</v>
      </c>
      <c r="T45" s="114">
        <v>0.11048439947431109</v>
      </c>
      <c r="U45" s="115">
        <v>0.42750129025799999</v>
      </c>
      <c r="V45" s="115">
        <f t="shared" si="4"/>
        <v>0</v>
      </c>
      <c r="W45" s="122">
        <v>0</v>
      </c>
      <c r="X45" s="116">
        <v>5.6994431999999994E-3</v>
      </c>
      <c r="Y45" s="116">
        <v>1.1539852566</v>
      </c>
      <c r="Z45" s="116">
        <v>1.4271531072000001</v>
      </c>
      <c r="AA45" s="116" t="str">
        <f t="shared" si="5"/>
        <v>BRADESCO SA0.4275012902580.427501290258</v>
      </c>
      <c r="AB45" s="117">
        <v>1.4054483600000001</v>
      </c>
      <c r="AC45" s="115">
        <f t="shared" si="6"/>
        <v>3.9922861670000005</v>
      </c>
      <c r="AD45" s="117">
        <f t="shared" si="21"/>
        <v>0.85913998313840012</v>
      </c>
      <c r="AE45" s="117">
        <f t="shared" si="21"/>
        <v>0.87031838440600007</v>
      </c>
      <c r="AF45" s="117">
        <f t="shared" si="21"/>
        <v>1.2775315734400001</v>
      </c>
      <c r="AG45" s="117">
        <f t="shared" si="21"/>
        <v>0.98529622601559974</v>
      </c>
      <c r="AH45" s="115">
        <v>3.9922861670000005</v>
      </c>
      <c r="AI45" s="118"/>
      <c r="AJ45" s="118"/>
      <c r="AK45" s="118"/>
      <c r="AL45" s="118"/>
      <c r="AM45" s="118"/>
      <c r="AN45" s="118"/>
      <c r="AO45" s="118"/>
      <c r="AP45" s="118"/>
      <c r="AQ45" s="118"/>
      <c r="AR45" s="118"/>
      <c r="AS45" s="119"/>
      <c r="AT45" s="120">
        <v>0.28906101899999997</v>
      </c>
      <c r="AU45" s="120">
        <f t="shared" si="8"/>
        <v>1.116387341</v>
      </c>
      <c r="AV45" s="120">
        <v>1.1565836262</v>
      </c>
      <c r="AW45" s="120">
        <f t="shared" si="9"/>
        <v>-0.29744364306159987</v>
      </c>
      <c r="AX45" s="120">
        <v>0.42919057385999998</v>
      </c>
      <c r="AY45" s="120">
        <f t="shared" si="10"/>
        <v>0.44112781054600009</v>
      </c>
      <c r="AZ45" s="120">
        <v>0.92094852414600015</v>
      </c>
      <c r="BA45" s="120">
        <f t="shared" si="11"/>
        <v>0.35658304929399998</v>
      </c>
      <c r="BB45" s="120">
        <v>0.163348259823</v>
      </c>
      <c r="BC45" s="120">
        <f t="shared" si="12"/>
        <v>0.82194796619259969</v>
      </c>
      <c r="BD45" s="120" t="str">
        <f t="shared" si="13"/>
        <v>BRADESCO SA0.096997419330.4275012902580.427501290258</v>
      </c>
      <c r="BE45" s="121">
        <f>VLOOKUP(BD45,'[1]Microsoft-Base Data'!$AR:$AX,2,0)</f>
        <v>0</v>
      </c>
      <c r="BF45" s="121">
        <f>VLOOKUP(BD45,'[1]Microsoft-Base Data'!$AR:$AX,3,0)</f>
        <v>0</v>
      </c>
      <c r="BG45" s="121">
        <f>VLOOKUP(BD45,'[1]Microsoft-Base Data'!$AR:$AX,4,0)</f>
        <v>0</v>
      </c>
      <c r="BH45" s="121">
        <f>VLOOKUP(BD45,'[1]Microsoft-Base Data'!$AR:$AX,5,0)</f>
        <v>0</v>
      </c>
      <c r="BI45" s="121">
        <f>VLOOKUP(BD45,'[1]Microsoft-Base Data'!$AR:$AX,6,0)</f>
        <v>1</v>
      </c>
      <c r="BJ45" s="121">
        <f>VLOOKUP(BD45,'[1]Microsoft-Base Data'!$AR:$AX,7,0)</f>
        <v>0</v>
      </c>
      <c r="BK45" s="120">
        <f t="shared" si="14"/>
        <v>0</v>
      </c>
      <c r="BL45" s="120">
        <f t="shared" si="15"/>
        <v>0</v>
      </c>
      <c r="BM45" s="120">
        <f t="shared" si="16"/>
        <v>0</v>
      </c>
      <c r="BN45" s="120">
        <f t="shared" si="17"/>
        <v>0</v>
      </c>
      <c r="BO45" s="120">
        <f t="shared" si="18"/>
        <v>0.42750129025799999</v>
      </c>
      <c r="BP45" s="120">
        <f t="shared" si="19"/>
        <v>0</v>
      </c>
      <c r="BQ45" s="120">
        <f t="shared" si="20"/>
        <v>0.42750129025799999</v>
      </c>
      <c r="BR45" s="119"/>
      <c r="BS45" s="119"/>
      <c r="BT45" s="119"/>
      <c r="BU45" s="119"/>
    </row>
    <row r="46" spans="1:73">
      <c r="A46" s="8" t="s">
        <v>618</v>
      </c>
      <c r="B46" s="65" t="s">
        <v>92</v>
      </c>
      <c r="C46" s="8" t="s">
        <v>169</v>
      </c>
      <c r="D46" s="8" t="s">
        <v>615</v>
      </c>
      <c r="E46" s="8" t="s">
        <v>283</v>
      </c>
      <c r="F46" s="8"/>
      <c r="G46" s="65">
        <v>54</v>
      </c>
      <c r="H46" s="65" t="s">
        <v>613</v>
      </c>
      <c r="I46" s="8"/>
      <c r="J46" s="8" t="s">
        <v>614</v>
      </c>
      <c r="K46" s="8" t="s">
        <v>614</v>
      </c>
      <c r="L46" s="116">
        <v>0.50225715184911002</v>
      </c>
      <c r="M46" s="116">
        <v>0.55704633351427002</v>
      </c>
      <c r="N46" s="116">
        <v>0.48651465115610004</v>
      </c>
      <c r="O46" s="114">
        <v>0.48651465115610004</v>
      </c>
      <c r="P46" s="115">
        <v>2.0323327876755801</v>
      </c>
      <c r="Q46" s="114">
        <v>0.49002037973560086</v>
      </c>
      <c r="R46" s="114">
        <v>0.50270182598605395</v>
      </c>
      <c r="S46" s="114">
        <v>0.51364144723009264</v>
      </c>
      <c r="T46" s="114">
        <v>0.52498680172806267</v>
      </c>
      <c r="U46" s="115">
        <v>2.03135045467981</v>
      </c>
      <c r="V46" s="115">
        <f t="shared" si="4"/>
        <v>-9.8233299577010769E-4</v>
      </c>
      <c r="W46" s="122">
        <v>-4.8335243210517742E-4</v>
      </c>
      <c r="X46" s="116">
        <v>0</v>
      </c>
      <c r="Y46" s="116">
        <v>0.18483595</v>
      </c>
      <c r="Z46" s="116">
        <v>7.8084420000000002E-2</v>
      </c>
      <c r="AA46" s="116" t="str">
        <f t="shared" si="5"/>
        <v>KONTOOR BRANDS2.032332787675582.03135045467981</v>
      </c>
      <c r="AB46" s="117">
        <v>0.14354122</v>
      </c>
      <c r="AC46" s="115">
        <f t="shared" si="6"/>
        <v>0.40646159000000004</v>
      </c>
      <c r="AD46" s="117">
        <f t="shared" si="21"/>
        <v>8.7428255072572375E-2</v>
      </c>
      <c r="AE46" s="117">
        <f t="shared" si="21"/>
        <v>8.8565797424817738E-2</v>
      </c>
      <c r="AF46" s="117">
        <f t="shared" si="21"/>
        <v>0.13000484025661319</v>
      </c>
      <c r="AG46" s="117">
        <f t="shared" si="21"/>
        <v>0.10026623304791288</v>
      </c>
      <c r="AH46" s="115">
        <v>0.4062651258019162</v>
      </c>
      <c r="AI46" s="118"/>
      <c r="AJ46" s="118"/>
      <c r="AK46" s="118"/>
      <c r="AL46" s="118"/>
      <c r="AM46" s="118"/>
      <c r="AN46" s="118"/>
      <c r="AO46" s="118"/>
      <c r="AP46" s="118"/>
      <c r="AQ46" s="118"/>
      <c r="AR46" s="118"/>
      <c r="AS46" s="119"/>
      <c r="AT46" s="120">
        <v>1.7463554999999999E-2</v>
      </c>
      <c r="AU46" s="120">
        <f t="shared" si="8"/>
        <v>0.12607766500000001</v>
      </c>
      <c r="AV46" s="120">
        <v>0</v>
      </c>
      <c r="AW46" s="120">
        <f t="shared" si="9"/>
        <v>8.7428255072572375E-2</v>
      </c>
      <c r="AX46" s="120">
        <v>1.4145479549999999E-2</v>
      </c>
      <c r="AY46" s="120">
        <f t="shared" si="10"/>
        <v>7.4420317874817732E-2</v>
      </c>
      <c r="AZ46" s="120">
        <v>0</v>
      </c>
      <c r="BA46" s="120">
        <f t="shared" si="11"/>
        <v>0.13000484025661319</v>
      </c>
      <c r="BB46" s="120">
        <v>0</v>
      </c>
      <c r="BC46" s="120">
        <f t="shared" si="12"/>
        <v>0.10026623304791288</v>
      </c>
      <c r="BD46" s="120" t="str">
        <f t="shared" si="13"/>
        <v>KONTOOR BRANDS0.48651465115612.032332787675582.03135045467981</v>
      </c>
      <c r="BE46" s="121">
        <f>VLOOKUP(BD46,'[1]Microsoft-Base Data'!$AR:$AX,2,0)</f>
        <v>0.20319462558729234</v>
      </c>
      <c r="BF46" s="121">
        <f>VLOOKUP(BD46,'[1]Microsoft-Base Data'!$AR:$AX,3,0)</f>
        <v>0.41402775330866165</v>
      </c>
      <c r="BG46" s="121">
        <f>VLOOKUP(BD46,'[1]Microsoft-Base Data'!$AR:$AX,4,0)</f>
        <v>0</v>
      </c>
      <c r="BH46" s="121">
        <f>VLOOKUP(BD46,'[1]Microsoft-Base Data'!$AR:$AX,5,0)</f>
        <v>2.5932256827108275E-2</v>
      </c>
      <c r="BI46" s="121">
        <f>VLOOKUP(BD46,'[1]Microsoft-Base Data'!$AR:$AX,6,0)</f>
        <v>0.20480612758772188</v>
      </c>
      <c r="BJ46" s="121">
        <f>VLOOKUP(BD46,'[1]Microsoft-Base Data'!$AR:$AX,7,0)</f>
        <v>0.1520392366892159</v>
      </c>
      <c r="BK46" s="120">
        <f t="shared" si="14"/>
        <v>0.41275949507524007</v>
      </c>
      <c r="BL46" s="120">
        <f t="shared" si="15"/>
        <v>0.84103546493361003</v>
      </c>
      <c r="BM46" s="120">
        <f t="shared" si="16"/>
        <v>0</v>
      </c>
      <c r="BN46" s="120">
        <f t="shared" si="17"/>
        <v>5.2677501696619999E-2</v>
      </c>
      <c r="BO46" s="120">
        <f t="shared" si="18"/>
        <v>0.41603302039653001</v>
      </c>
      <c r="BP46" s="120">
        <f t="shared" si="19"/>
        <v>0.30884497257780996</v>
      </c>
      <c r="BQ46" s="120">
        <f t="shared" si="20"/>
        <v>1.3172006461712575</v>
      </c>
      <c r="BR46" s="119"/>
      <c r="BS46" s="119"/>
      <c r="BT46" s="119"/>
      <c r="BU46" s="119"/>
    </row>
    <row r="47" spans="1:73">
      <c r="A47" s="8" t="s">
        <v>155</v>
      </c>
      <c r="B47" s="8" t="s">
        <v>4</v>
      </c>
      <c r="C47" s="8" t="s">
        <v>157</v>
      </c>
      <c r="D47" s="8" t="s">
        <v>568</v>
      </c>
      <c r="E47" s="8" t="s">
        <v>121</v>
      </c>
      <c r="F47" s="8" t="s">
        <v>612</v>
      </c>
      <c r="G47" s="65">
        <v>66</v>
      </c>
      <c r="H47" s="65" t="s">
        <v>613</v>
      </c>
      <c r="I47" s="8"/>
      <c r="J47" s="8" t="s">
        <v>614</v>
      </c>
      <c r="K47" s="8" t="s">
        <v>614</v>
      </c>
      <c r="L47" s="116">
        <v>0.17830208783050314</v>
      </c>
      <c r="M47" s="116">
        <v>0.49191737520880624</v>
      </c>
      <c r="N47" s="116">
        <v>0.42026832550872462</v>
      </c>
      <c r="O47" s="114">
        <v>0.42026832550872462</v>
      </c>
      <c r="P47" s="115">
        <v>1.5107561140567585</v>
      </c>
      <c r="Q47" s="114">
        <v>0.42</v>
      </c>
      <c r="R47" s="114">
        <v>0.37386944010881512</v>
      </c>
      <c r="S47" s="114">
        <v>0.38200545604925595</v>
      </c>
      <c r="T47" s="114">
        <v>0.39044322395605041</v>
      </c>
      <c r="U47" s="115">
        <v>1.5663181201141216</v>
      </c>
      <c r="V47" s="115">
        <f t="shared" si="4"/>
        <v>5.5562006057363167E-2</v>
      </c>
      <c r="W47" s="122">
        <v>3.6777614560278282E-2</v>
      </c>
      <c r="X47" s="116">
        <v>0.29746532199999998</v>
      </c>
      <c r="Y47" s="116">
        <v>0.18451358819999999</v>
      </c>
      <c r="Z47" s="116">
        <v>1.4838308439999999</v>
      </c>
      <c r="AA47" s="116" t="str">
        <f t="shared" si="5"/>
        <v>E.ON1.510756114056761.56631812011412</v>
      </c>
      <c r="AB47" s="117">
        <v>0.97096191999999992</v>
      </c>
      <c r="AC47" s="115">
        <f t="shared" si="6"/>
        <v>2.9367716742000001</v>
      </c>
      <c r="AD47" s="117">
        <f t="shared" si="21"/>
        <v>0.63199326428783997</v>
      </c>
      <c r="AE47" s="117">
        <f t="shared" si="21"/>
        <v>0.64021622497560005</v>
      </c>
      <c r="AF47" s="117">
        <f t="shared" si="21"/>
        <v>0.93976693574400005</v>
      </c>
      <c r="AG47" s="117">
        <f t="shared" si="21"/>
        <v>0.72479524919255978</v>
      </c>
      <c r="AH47" s="115">
        <v>2.9367716742000001</v>
      </c>
      <c r="AI47" s="118"/>
      <c r="AJ47" s="118"/>
      <c r="AK47" s="118"/>
      <c r="AL47" s="118"/>
      <c r="AM47" s="118"/>
      <c r="AN47" s="118"/>
      <c r="AO47" s="118"/>
      <c r="AP47" s="118"/>
      <c r="AQ47" s="118"/>
      <c r="AR47" s="118"/>
      <c r="AS47" s="119"/>
      <c r="AT47" s="120">
        <v>0.60866128800000008</v>
      </c>
      <c r="AU47" s="120">
        <f t="shared" si="8"/>
        <v>0.36230063199999984</v>
      </c>
      <c r="AV47" s="120">
        <v>4.7283863400000008E-2</v>
      </c>
      <c r="AW47" s="120">
        <f t="shared" si="9"/>
        <v>0.58470940088783996</v>
      </c>
      <c r="AX47" s="120">
        <v>9.4108855320000004E-2</v>
      </c>
      <c r="AY47" s="120">
        <f t="shared" si="10"/>
        <v>0.54610736965560003</v>
      </c>
      <c r="AZ47" s="120">
        <v>3.5756976879000001E-2</v>
      </c>
      <c r="BA47" s="120">
        <f t="shared" si="11"/>
        <v>0.90400995886500002</v>
      </c>
      <c r="BB47" s="120">
        <v>4.0795653053700004E-2</v>
      </c>
      <c r="BC47" s="120">
        <f t="shared" si="12"/>
        <v>0.68399959613885974</v>
      </c>
      <c r="BD47" s="120" t="str">
        <f t="shared" si="13"/>
        <v>E.ON0.4202683255087251.510756114056761.56631812011412</v>
      </c>
      <c r="BE47" s="121">
        <f>VLOOKUP(BD47,'[1]Microsoft-Base Data'!$AR:$AX,2,0)</f>
        <v>0.37792966452687971</v>
      </c>
      <c r="BF47" s="121">
        <f>VLOOKUP(BD47,'[1]Microsoft-Base Data'!$AR:$AX,3,0)</f>
        <v>0.22924710276791416</v>
      </c>
      <c r="BG47" s="121">
        <f>VLOOKUP(BD47,'[1]Microsoft-Base Data'!$AR:$AX,4,0)</f>
        <v>0</v>
      </c>
      <c r="BH47" s="121">
        <f>VLOOKUP(BD47,'[1]Microsoft-Base Data'!$AR:$AX,5,0)</f>
        <v>8.728533436215094E-2</v>
      </c>
      <c r="BI47" s="121">
        <f>VLOOKUP(BD47,'[1]Microsoft-Base Data'!$AR:$AX,6,0)</f>
        <v>0.25453096437986178</v>
      </c>
      <c r="BJ47" s="121">
        <f>VLOOKUP(BD47,'[1]Microsoft-Base Data'!$AR:$AX,7,0)</f>
        <v>5.1006933963193425E-2</v>
      </c>
      <c r="BK47" s="120">
        <f t="shared" si="14"/>
        <v>0.59195808167710284</v>
      </c>
      <c r="BL47" s="120">
        <f t="shared" si="15"/>
        <v>0.35907389104904813</v>
      </c>
      <c r="BM47" s="120">
        <f t="shared" si="16"/>
        <v>0</v>
      </c>
      <c r="BN47" s="120">
        <f t="shared" si="17"/>
        <v>0.13671660083165679</v>
      </c>
      <c r="BO47" s="120">
        <f t="shared" si="18"/>
        <v>0.39867646163829956</v>
      </c>
      <c r="BP47" s="120">
        <f t="shared" si="19"/>
        <v>7.9893084918014265E-2</v>
      </c>
      <c r="BQ47" s="120">
        <f t="shared" si="20"/>
        <v>0.86588464569321977</v>
      </c>
      <c r="BR47" s="119"/>
      <c r="BS47" s="119"/>
      <c r="BT47" s="119"/>
      <c r="BU47" s="119"/>
    </row>
    <row r="48" spans="1:73">
      <c r="A48" s="8" t="s">
        <v>647</v>
      </c>
      <c r="B48" s="65" t="s">
        <v>123</v>
      </c>
      <c r="C48" s="8" t="s">
        <v>124</v>
      </c>
      <c r="D48" s="8" t="s">
        <v>615</v>
      </c>
      <c r="E48" s="8" t="s">
        <v>283</v>
      </c>
      <c r="F48" s="8"/>
      <c r="G48" s="65">
        <v>25</v>
      </c>
      <c r="H48" s="65" t="s">
        <v>613</v>
      </c>
      <c r="I48" s="8"/>
      <c r="J48" s="8" t="s">
        <v>614</v>
      </c>
      <c r="K48" s="8" t="s">
        <v>614</v>
      </c>
      <c r="L48" s="116">
        <v>0.29407096462439997</v>
      </c>
      <c r="M48" s="116">
        <v>0.19804531221318999</v>
      </c>
      <c r="N48" s="116">
        <v>0.21753078392136002</v>
      </c>
      <c r="O48" s="114">
        <v>0.21753078392136002</v>
      </c>
      <c r="P48" s="115">
        <v>0.92717784468031006</v>
      </c>
      <c r="Q48" s="114">
        <v>0.22366206603394578</v>
      </c>
      <c r="R48" s="114">
        <v>0.22945031196405419</v>
      </c>
      <c r="S48" s="114">
        <v>0.23444352936940119</v>
      </c>
      <c r="T48" s="114">
        <v>0.2396219373129089</v>
      </c>
      <c r="U48" s="115">
        <v>0.92717784468031006</v>
      </c>
      <c r="V48" s="115">
        <f t="shared" si="4"/>
        <v>0</v>
      </c>
      <c r="W48" s="122">
        <v>0</v>
      </c>
      <c r="X48" s="116">
        <v>0.10119803199999999</v>
      </c>
      <c r="Y48" s="116">
        <v>0</v>
      </c>
      <c r="Z48" s="116">
        <v>0.3604817897</v>
      </c>
      <c r="AA48" s="116" t="str">
        <f t="shared" si="5"/>
        <v>AMP SERVICES0.927177844680310.92717784468031</v>
      </c>
      <c r="AB48" s="117">
        <v>2</v>
      </c>
      <c r="AC48" s="115">
        <f t="shared" si="6"/>
        <v>2.4616798216999998</v>
      </c>
      <c r="AD48" s="117">
        <f t="shared" ref="AD48:AG67" si="22">AD$1*$AH48</f>
        <v>0.84566547286984006</v>
      </c>
      <c r="AE48" s="117">
        <f t="shared" si="22"/>
        <v>0.85666855523060004</v>
      </c>
      <c r="AF48" s="117">
        <f t="shared" si="22"/>
        <v>1.2574951269440002</v>
      </c>
      <c r="AG48" s="117">
        <f t="shared" si="22"/>
        <v>0.96984311665555967</v>
      </c>
      <c r="AH48" s="115">
        <v>3.9296722717000003</v>
      </c>
      <c r="AI48" s="118"/>
      <c r="AJ48" s="118"/>
      <c r="AK48" s="118"/>
      <c r="AL48" s="118"/>
      <c r="AM48" s="118"/>
      <c r="AN48" s="118"/>
      <c r="AO48" s="118"/>
      <c r="AP48" s="118"/>
      <c r="AQ48" s="118"/>
      <c r="AR48" s="118"/>
      <c r="AS48" s="119"/>
      <c r="AT48" s="120">
        <v>0</v>
      </c>
      <c r="AU48" s="120">
        <f t="shared" si="8"/>
        <v>2</v>
      </c>
      <c r="AV48" s="120">
        <v>0</v>
      </c>
      <c r="AW48" s="120">
        <f t="shared" si="9"/>
        <v>0.84566547286984006</v>
      </c>
      <c r="AX48" s="120">
        <v>0</v>
      </c>
      <c r="AY48" s="120">
        <f t="shared" si="10"/>
        <v>0.85666855523060004</v>
      </c>
      <c r="AZ48" s="120">
        <v>0.23094730206</v>
      </c>
      <c r="BA48" s="120">
        <f t="shared" si="11"/>
        <v>1.0265478248840003</v>
      </c>
      <c r="BB48" s="120">
        <v>0</v>
      </c>
      <c r="BC48" s="120">
        <f t="shared" si="12"/>
        <v>0.96984311665555967</v>
      </c>
      <c r="BD48" s="120" t="str">
        <f t="shared" si="13"/>
        <v>AMP SERVICES0.217530783921360.927177844680310.92717784468031</v>
      </c>
      <c r="BE48" s="121">
        <f>VLOOKUP(BD48,'[1]Microsoft-Base Data'!$AR:$AX,2,0)</f>
        <v>0.39363670263195483</v>
      </c>
      <c r="BF48" s="121">
        <f>VLOOKUP(BD48,'[1]Microsoft-Base Data'!$AR:$AX,3,0)</f>
        <v>6.8357227788810149E-2</v>
      </c>
      <c r="BG48" s="121">
        <f>VLOOKUP(BD48,'[1]Microsoft-Base Data'!$AR:$AX,4,0)</f>
        <v>0</v>
      </c>
      <c r="BH48" s="121">
        <f>VLOOKUP(BD48,'[1]Microsoft-Base Data'!$AR:$AX,5,0)</f>
        <v>0.10505719607245979</v>
      </c>
      <c r="BI48" s="121">
        <f>VLOOKUP(BD48,'[1]Microsoft-Base Data'!$AR:$AX,6,0)</f>
        <v>0.41949944714902004</v>
      </c>
      <c r="BJ48" s="121">
        <f>VLOOKUP(BD48,'[1]Microsoft-Base Data'!$AR:$AX,7,0)</f>
        <v>1.3449426357755178E-2</v>
      </c>
      <c r="BK48" s="120">
        <f t="shared" si="14"/>
        <v>0.36497122953336003</v>
      </c>
      <c r="BL48" s="120">
        <f t="shared" si="15"/>
        <v>6.3379307129549992E-2</v>
      </c>
      <c r="BM48" s="120">
        <f t="shared" si="16"/>
        <v>0</v>
      </c>
      <c r="BN48" s="120">
        <f t="shared" si="17"/>
        <v>9.7406704622620008E-2</v>
      </c>
      <c r="BO48" s="120">
        <f t="shared" si="18"/>
        <v>0.38895059325221004</v>
      </c>
      <c r="BP48" s="120">
        <f t="shared" si="19"/>
        <v>1.2470010142569999E-2</v>
      </c>
      <c r="BQ48" s="120">
        <f t="shared" si="20"/>
        <v>0.52369430725169264</v>
      </c>
      <c r="BR48" s="119"/>
      <c r="BS48" s="119"/>
      <c r="BT48" s="119"/>
      <c r="BU48" s="119"/>
    </row>
    <row r="49" spans="1:73">
      <c r="A49" s="8" t="s">
        <v>616</v>
      </c>
      <c r="B49" s="65" t="s">
        <v>92</v>
      </c>
      <c r="C49" s="8" t="s">
        <v>533</v>
      </c>
      <c r="D49" s="8" t="s">
        <v>615</v>
      </c>
      <c r="E49" s="8" t="s">
        <v>283</v>
      </c>
      <c r="F49" s="8"/>
      <c r="G49" s="65"/>
      <c r="H49" s="65" t="s">
        <v>613</v>
      </c>
      <c r="I49" s="8"/>
      <c r="J49" s="8" t="s">
        <v>614</v>
      </c>
      <c r="K49" s="8" t="s">
        <v>614</v>
      </c>
      <c r="L49" s="116">
        <v>0.19017347190570999</v>
      </c>
      <c r="M49" s="116">
        <v>0.13295930910618001</v>
      </c>
      <c r="N49" s="116">
        <v>0.22827841765005602</v>
      </c>
      <c r="O49" s="114">
        <v>0.22827841765005602</v>
      </c>
      <c r="P49" s="115">
        <v>0.77968961631200218</v>
      </c>
      <c r="Q49" s="114">
        <v>0.18808364700483682</v>
      </c>
      <c r="R49" s="114">
        <v>0.19295114386561635</v>
      </c>
      <c r="S49" s="114">
        <v>0.1971500791456971</v>
      </c>
      <c r="T49" s="114">
        <v>0.20150474629585177</v>
      </c>
      <c r="U49" s="115">
        <v>0.77968961631200207</v>
      </c>
      <c r="V49" s="115">
        <f t="shared" si="4"/>
        <v>0</v>
      </c>
      <c r="W49" s="122">
        <v>0</v>
      </c>
      <c r="X49" s="116">
        <v>5.6583699999999994E-2</v>
      </c>
      <c r="Y49" s="116">
        <v>0.14378377000000001</v>
      </c>
      <c r="Z49" s="116">
        <v>0.18178908000000002</v>
      </c>
      <c r="AA49" s="116" t="str">
        <f t="shared" si="5"/>
        <v>ROSS DRESS FOR LESS0.7796896163120020.779689616312002</v>
      </c>
      <c r="AB49" s="117">
        <v>0.104351</v>
      </c>
      <c r="AC49" s="115">
        <f t="shared" si="6"/>
        <v>0.48650755000000001</v>
      </c>
      <c r="AD49" s="117">
        <f t="shared" si="22"/>
        <v>0.10469642476</v>
      </c>
      <c r="AE49" s="117">
        <f t="shared" si="22"/>
        <v>0.1060586459</v>
      </c>
      <c r="AF49" s="117">
        <f t="shared" si="22"/>
        <v>0.15568241600000002</v>
      </c>
      <c r="AG49" s="117">
        <f t="shared" si="22"/>
        <v>0.12007006333999996</v>
      </c>
      <c r="AH49" s="115">
        <v>0.48650755000000001</v>
      </c>
      <c r="AI49" s="118"/>
      <c r="AJ49" s="118"/>
      <c r="AK49" s="118"/>
      <c r="AL49" s="118"/>
      <c r="AM49" s="118"/>
      <c r="AN49" s="118"/>
      <c r="AO49" s="118"/>
      <c r="AP49" s="118"/>
      <c r="AQ49" s="118"/>
      <c r="AR49" s="118"/>
      <c r="AS49" s="119"/>
      <c r="AT49" s="120">
        <v>1.2025800000000001E-2</v>
      </c>
      <c r="AU49" s="120">
        <f t="shared" si="8"/>
        <v>9.2325199999999996E-2</v>
      </c>
      <c r="AV49" s="120">
        <v>1.0823220000000001E-2</v>
      </c>
      <c r="AW49" s="120">
        <f t="shared" si="9"/>
        <v>9.3873204759999995E-2</v>
      </c>
      <c r="AX49" s="120">
        <v>0</v>
      </c>
      <c r="AY49" s="120">
        <f t="shared" si="10"/>
        <v>0.1060586459</v>
      </c>
      <c r="AZ49" s="120">
        <v>0</v>
      </c>
      <c r="BA49" s="120">
        <f t="shared" si="11"/>
        <v>0.15568241600000002</v>
      </c>
      <c r="BB49" s="120">
        <v>0</v>
      </c>
      <c r="BC49" s="120">
        <f t="shared" si="12"/>
        <v>0.12007006333999996</v>
      </c>
      <c r="BD49" s="120" t="str">
        <f t="shared" si="13"/>
        <v>ROSS DRESS FOR LESS0.2282784176500560.7796896163120020.779689616312002</v>
      </c>
      <c r="BE49" s="121">
        <f>VLOOKUP(BD49,'[1]Microsoft-Base Data'!$AR:$AX,2,0)</f>
        <v>2.4511020676530996E-2</v>
      </c>
      <c r="BF49" s="121">
        <f>VLOOKUP(BD49,'[1]Microsoft-Base Data'!$AR:$AX,3,0)</f>
        <v>7.724215807691389E-3</v>
      </c>
      <c r="BG49" s="121">
        <f>VLOOKUP(BD49,'[1]Microsoft-Base Data'!$AR:$AX,4,0)</f>
        <v>0</v>
      </c>
      <c r="BH49" s="121">
        <f>VLOOKUP(BD49,'[1]Microsoft-Base Data'!$AR:$AX,5,0)</f>
        <v>5.7995081789938084E-2</v>
      </c>
      <c r="BI49" s="121">
        <f>VLOOKUP(BD49,'[1]Microsoft-Base Data'!$AR:$AX,6,0)</f>
        <v>0.44541616224507885</v>
      </c>
      <c r="BJ49" s="121">
        <f>VLOOKUP(BD49,'[1]Microsoft-Base Data'!$AR:$AX,7,0)</f>
        <v>0.4643535194807607</v>
      </c>
      <c r="BK49" s="120">
        <f t="shared" si="14"/>
        <v>1.9110988306700001E-2</v>
      </c>
      <c r="BL49" s="120">
        <f t="shared" si="15"/>
        <v>6.0224908594099999E-3</v>
      </c>
      <c r="BM49" s="120">
        <f t="shared" si="16"/>
        <v>0</v>
      </c>
      <c r="BN49" s="120">
        <f t="shared" si="17"/>
        <v>4.5218163068780001E-2</v>
      </c>
      <c r="BO49" s="120">
        <f t="shared" si="18"/>
        <v>0.34728635664002999</v>
      </c>
      <c r="BP49" s="120">
        <f t="shared" si="19"/>
        <v>0.36205161743708208</v>
      </c>
      <c r="BQ49" s="120">
        <f t="shared" si="20"/>
        <v>0.37140604497716334</v>
      </c>
      <c r="BR49" s="119"/>
      <c r="BS49" s="119"/>
      <c r="BT49" s="119"/>
      <c r="BU49" s="119"/>
    </row>
    <row r="50" spans="1:73">
      <c r="A50" s="65" t="s">
        <v>648</v>
      </c>
      <c r="B50" s="65" t="s">
        <v>4</v>
      </c>
      <c r="C50" s="8" t="s">
        <v>492</v>
      </c>
      <c r="D50" s="8" t="s">
        <v>615</v>
      </c>
      <c r="E50" s="8" t="s">
        <v>283</v>
      </c>
      <c r="F50" s="8"/>
      <c r="G50" s="65"/>
      <c r="H50" s="65" t="s">
        <v>613</v>
      </c>
      <c r="I50" s="8"/>
      <c r="J50" s="65" t="s">
        <v>614</v>
      </c>
      <c r="K50" s="65" t="s">
        <v>614</v>
      </c>
      <c r="L50" s="113">
        <v>0.12277635826120001</v>
      </c>
      <c r="M50" s="113">
        <v>0.11997759945254</v>
      </c>
      <c r="N50" s="113">
        <v>0.11380348594463</v>
      </c>
      <c r="O50" s="114">
        <v>0.11380348594463</v>
      </c>
      <c r="P50" s="115">
        <v>0.47036092960300002</v>
      </c>
      <c r="Q50" s="114">
        <v>0.11346463669322017</v>
      </c>
      <c r="R50" s="114">
        <v>0.11640103638404249</v>
      </c>
      <c r="S50" s="114">
        <v>0.11893411500964175</v>
      </c>
      <c r="T50" s="114">
        <v>0.12156114151609551</v>
      </c>
      <c r="U50" s="115">
        <v>0.47036092960299991</v>
      </c>
      <c r="V50" s="115">
        <f t="shared" si="4"/>
        <v>0</v>
      </c>
      <c r="W50" s="122">
        <v>0</v>
      </c>
      <c r="X50" s="116">
        <v>2.0397455999999998E-2</v>
      </c>
      <c r="Y50" s="116">
        <v>2.3205528E-2</v>
      </c>
      <c r="Z50" s="116">
        <v>0</v>
      </c>
      <c r="AA50" s="116" t="str">
        <f t="shared" si="5"/>
        <v>ROYAL DSM N.V.0.4703609296030.470360929603</v>
      </c>
      <c r="AB50" s="117">
        <v>0</v>
      </c>
      <c r="AC50" s="115">
        <f t="shared" si="6"/>
        <v>4.3602983999999997E-2</v>
      </c>
      <c r="AD50" s="117">
        <f t="shared" si="22"/>
        <v>9.3833621568000028E-3</v>
      </c>
      <c r="AE50" s="117">
        <f t="shared" si="22"/>
        <v>9.5054505120000018E-3</v>
      </c>
      <c r="AF50" s="117">
        <f t="shared" si="22"/>
        <v>1.3952954880000003E-2</v>
      </c>
      <c r="AG50" s="117">
        <f t="shared" si="22"/>
        <v>1.0761216451199998E-2</v>
      </c>
      <c r="AH50" s="115">
        <v>4.3602984000000011E-2</v>
      </c>
      <c r="AI50" s="118"/>
      <c r="AJ50" s="118"/>
      <c r="AK50" s="118"/>
      <c r="AL50" s="118"/>
      <c r="AM50" s="118"/>
      <c r="AN50" s="118"/>
      <c r="AO50" s="118"/>
      <c r="AP50" s="118"/>
      <c r="AQ50" s="118"/>
      <c r="AR50" s="118"/>
      <c r="AS50" s="119"/>
      <c r="AT50" s="120">
        <v>0</v>
      </c>
      <c r="AU50" s="120">
        <f t="shared" si="8"/>
        <v>0</v>
      </c>
      <c r="AV50" s="120">
        <v>0</v>
      </c>
      <c r="AW50" s="120">
        <f t="shared" si="9"/>
        <v>9.3833621568000028E-3</v>
      </c>
      <c r="AX50" s="120">
        <v>0</v>
      </c>
      <c r="AY50" s="120">
        <f t="shared" si="10"/>
        <v>9.5054505120000018E-3</v>
      </c>
      <c r="AZ50" s="120">
        <v>0</v>
      </c>
      <c r="BA50" s="120">
        <f t="shared" si="11"/>
        <v>1.3952954880000003E-2</v>
      </c>
      <c r="BB50" s="120">
        <v>0.30310290630900005</v>
      </c>
      <c r="BC50" s="120">
        <f t="shared" si="12"/>
        <v>-0.29234168985780007</v>
      </c>
      <c r="BD50" s="120" t="str">
        <f t="shared" si="13"/>
        <v>ROYAL DSM N.V.0.113803485944630.4703609296030.470360929603</v>
      </c>
      <c r="BE50" s="121">
        <f>VLOOKUP(BD50,'[1]Microsoft-Base Data'!$AR:$AX,2,0)</f>
        <v>7.1928688768596982E-2</v>
      </c>
      <c r="BF50" s="121">
        <f>VLOOKUP(BD50,'[1]Microsoft-Base Data'!$AR:$AX,3,0)</f>
        <v>7.807828793463277E-2</v>
      </c>
      <c r="BG50" s="121">
        <f>VLOOKUP(BD50,'[1]Microsoft-Base Data'!$AR:$AX,4,0)</f>
        <v>0</v>
      </c>
      <c r="BH50" s="121">
        <f>VLOOKUP(BD50,'[1]Microsoft-Base Data'!$AR:$AX,5,0)</f>
        <v>3.9866629583510275E-2</v>
      </c>
      <c r="BI50" s="121">
        <f>VLOOKUP(BD50,'[1]Microsoft-Base Data'!$AR:$AX,6,0)</f>
        <v>0.73088203022999387</v>
      </c>
      <c r="BJ50" s="121">
        <f>VLOOKUP(BD50,'[1]Microsoft-Base Data'!$AR:$AX,7,0)</f>
        <v>7.9244363483266148E-2</v>
      </c>
      <c r="BK50" s="120">
        <f t="shared" si="14"/>
        <v>3.3832444914322135E-2</v>
      </c>
      <c r="BL50" s="120">
        <f t="shared" si="15"/>
        <v>3.6724976094744559E-2</v>
      </c>
      <c r="BM50" s="120">
        <f t="shared" si="16"/>
        <v>0</v>
      </c>
      <c r="BN50" s="120">
        <f t="shared" si="17"/>
        <v>1.875170495103835E-2</v>
      </c>
      <c r="BO50" s="120">
        <f t="shared" si="18"/>
        <v>0.34377835116910782</v>
      </c>
      <c r="BP50" s="120">
        <f t="shared" si="19"/>
        <v>3.7273452473787085E-2</v>
      </c>
      <c r="BQ50" s="120">
        <f t="shared" si="20"/>
        <v>0.39059885119211785</v>
      </c>
      <c r="BR50" s="119"/>
      <c r="BS50" s="119"/>
      <c r="BT50" s="119"/>
      <c r="BU50" s="119"/>
    </row>
    <row r="51" spans="1:73">
      <c r="A51" s="8" t="s">
        <v>649</v>
      </c>
      <c r="B51" s="8" t="s">
        <v>92</v>
      </c>
      <c r="C51" s="8" t="s">
        <v>101</v>
      </c>
      <c r="D51" s="8" t="s">
        <v>568</v>
      </c>
      <c r="E51" s="8" t="s">
        <v>121</v>
      </c>
      <c r="F51" s="8" t="s">
        <v>612</v>
      </c>
      <c r="G51" s="65">
        <v>24</v>
      </c>
      <c r="H51" s="65" t="s">
        <v>613</v>
      </c>
      <c r="I51" s="8"/>
      <c r="J51" s="8" t="s">
        <v>614</v>
      </c>
      <c r="K51" s="8" t="s">
        <v>614</v>
      </c>
      <c r="L51" s="116">
        <v>0.5834991325257104</v>
      </c>
      <c r="M51" s="116">
        <v>0.70038474032192966</v>
      </c>
      <c r="N51" s="116">
        <v>0.70489413462013017</v>
      </c>
      <c r="O51" s="114">
        <v>0.80513309258025623</v>
      </c>
      <c r="P51" s="115">
        <v>2.7939111000480263</v>
      </c>
      <c r="Q51" s="114">
        <v>0.8</v>
      </c>
      <c r="R51" s="114">
        <v>0.74241521175422953</v>
      </c>
      <c r="S51" s="114">
        <v>0.75857139182473798</v>
      </c>
      <c r="T51" s="114">
        <v>0.7753267790674947</v>
      </c>
      <c r="U51" s="115">
        <v>3.0763133826464624</v>
      </c>
      <c r="V51" s="115">
        <f t="shared" si="4"/>
        <v>0.28240228259843603</v>
      </c>
      <c r="W51" s="122">
        <v>0.10107776249343847</v>
      </c>
      <c r="X51" s="116">
        <v>1.0573264802</v>
      </c>
      <c r="Y51" s="116">
        <v>0.29999999989999998</v>
      </c>
      <c r="Z51" s="116">
        <v>0.109015</v>
      </c>
      <c r="AA51" s="116" t="str">
        <f t="shared" si="5"/>
        <v>CHANGE HEALTHCARE2.793911100048033.07631338264646</v>
      </c>
      <c r="AB51" s="117">
        <v>0.61661721999999997</v>
      </c>
      <c r="AC51" s="115">
        <f t="shared" si="6"/>
        <v>2.0829587000999998</v>
      </c>
      <c r="AD51" s="117">
        <f t="shared" si="22"/>
        <v>0.58308712081891456</v>
      </c>
      <c r="AE51" s="117">
        <f t="shared" si="22"/>
        <v>0.59067375621990414</v>
      </c>
      <c r="AF51" s="117">
        <f t="shared" si="22"/>
        <v>0.86704404582738226</v>
      </c>
      <c r="AG51" s="117">
        <f t="shared" si="22"/>
        <v>0.66870772034436832</v>
      </c>
      <c r="AH51" s="115">
        <v>2.7095126432105694</v>
      </c>
      <c r="AI51" s="118"/>
      <c r="AJ51" s="118"/>
      <c r="AK51" s="118"/>
      <c r="AL51" s="118"/>
      <c r="AM51" s="118"/>
      <c r="AN51" s="118"/>
      <c r="AO51" s="118"/>
      <c r="AP51" s="118"/>
      <c r="AQ51" s="118"/>
      <c r="AR51" s="118"/>
      <c r="AS51" s="119"/>
      <c r="AT51" s="120">
        <v>0.55495549799999999</v>
      </c>
      <c r="AU51" s="120">
        <f t="shared" si="8"/>
        <v>6.1661721999999974E-2</v>
      </c>
      <c r="AV51" s="120">
        <v>0</v>
      </c>
      <c r="AW51" s="120">
        <f t="shared" si="9"/>
        <v>0.58308712081891456</v>
      </c>
      <c r="AX51" s="120">
        <v>8.830215000000001E-2</v>
      </c>
      <c r="AY51" s="120">
        <f t="shared" si="10"/>
        <v>0.50237160621990418</v>
      </c>
      <c r="AZ51" s="120">
        <v>0</v>
      </c>
      <c r="BA51" s="120">
        <f t="shared" si="11"/>
        <v>0.86704404582738226</v>
      </c>
      <c r="BB51" s="120">
        <v>0.36410630223780005</v>
      </c>
      <c r="BC51" s="120">
        <f t="shared" si="12"/>
        <v>0.30460141810656827</v>
      </c>
      <c r="BD51" s="120" t="str">
        <f t="shared" si="13"/>
        <v>CHANGE HEALTHCARE0.8051330925802562.793911100048033.07631338264646</v>
      </c>
      <c r="BE51" s="121">
        <f>VLOOKUP(BD51,'[1]Microsoft-Base Data'!$AR:$AX,2,0)</f>
        <v>0.52688898775815385</v>
      </c>
      <c r="BF51" s="121">
        <f>VLOOKUP(BD51,'[1]Microsoft-Base Data'!$AR:$AX,3,0)</f>
        <v>0.27734228868238053</v>
      </c>
      <c r="BG51" s="121">
        <f>VLOOKUP(BD51,'[1]Microsoft-Base Data'!$AR:$AX,4,0)</f>
        <v>0</v>
      </c>
      <c r="BH51" s="121">
        <f>VLOOKUP(BD51,'[1]Microsoft-Base Data'!$AR:$AX,5,0)</f>
        <v>7.432127741677251E-2</v>
      </c>
      <c r="BI51" s="121">
        <f>VLOOKUP(BD51,'[1]Microsoft-Base Data'!$AR:$AX,6,0)</f>
        <v>0.10805134869745957</v>
      </c>
      <c r="BJ51" s="121">
        <f>VLOOKUP(BD51,'[1]Microsoft-Base Data'!$AR:$AX,7,0)</f>
        <v>1.3396097445233596E-2</v>
      </c>
      <c r="BK51" s="120">
        <f t="shared" si="14"/>
        <v>1.6208756442094567</v>
      </c>
      <c r="BL51" s="120">
        <f t="shared" si="15"/>
        <v>0.85319179424740577</v>
      </c>
      <c r="BM51" s="120">
        <f t="shared" si="16"/>
        <v>0</v>
      </c>
      <c r="BN51" s="120">
        <f t="shared" si="17"/>
        <v>0.22863554033259759</v>
      </c>
      <c r="BO51" s="120">
        <f t="shared" si="18"/>
        <v>0.33239981001099428</v>
      </c>
      <c r="BP51" s="120">
        <f t="shared" si="19"/>
        <v>4.1210593846008198E-2</v>
      </c>
      <c r="BQ51" s="120">
        <f t="shared" si="20"/>
        <v>1.4295205606973438</v>
      </c>
      <c r="BR51" s="119"/>
      <c r="BS51" s="119"/>
      <c r="BT51" s="119"/>
      <c r="BU51" s="119"/>
    </row>
    <row r="52" spans="1:73">
      <c r="A52" s="8" t="s">
        <v>650</v>
      </c>
      <c r="B52" s="65" t="s">
        <v>92</v>
      </c>
      <c r="C52" s="8" t="s">
        <v>169</v>
      </c>
      <c r="D52" s="8" t="s">
        <v>615</v>
      </c>
      <c r="E52" s="8" t="s">
        <v>283</v>
      </c>
      <c r="F52" s="8"/>
      <c r="G52" s="65">
        <v>64</v>
      </c>
      <c r="H52" s="65" t="s">
        <v>613</v>
      </c>
      <c r="I52" s="8"/>
      <c r="J52" s="8" t="s">
        <v>614</v>
      </c>
      <c r="K52" s="8" t="s">
        <v>614</v>
      </c>
      <c r="L52" s="116">
        <v>0.13474535930991</v>
      </c>
      <c r="M52" s="116">
        <v>0.13007785361002003</v>
      </c>
      <c r="N52" s="116">
        <v>0.16478099994761</v>
      </c>
      <c r="O52" s="114">
        <v>0.16478099994761</v>
      </c>
      <c r="P52" s="115">
        <v>0.59438521281515</v>
      </c>
      <c r="Q52" s="114">
        <v>0.14338287468905284</v>
      </c>
      <c r="R52" s="114">
        <v>0.14709354121191415</v>
      </c>
      <c r="S52" s="114">
        <v>0.15029453938841048</v>
      </c>
      <c r="T52" s="114">
        <v>0.15361425752577254</v>
      </c>
      <c r="U52" s="115">
        <v>0.59438521281515</v>
      </c>
      <c r="V52" s="115">
        <f t="shared" si="4"/>
        <v>0</v>
      </c>
      <c r="W52" s="122">
        <v>0</v>
      </c>
      <c r="X52" s="116">
        <v>0.24326735999999999</v>
      </c>
      <c r="Y52" s="116">
        <v>4.7954339999999998E-2</v>
      </c>
      <c r="Z52" s="116">
        <v>2.6260439999999999E-2</v>
      </c>
      <c r="AA52" s="116" t="str">
        <f t="shared" si="5"/>
        <v>ALTICOR INC.0.594385212815150.59438521281515</v>
      </c>
      <c r="AB52" s="117">
        <v>0.30595352000000003</v>
      </c>
      <c r="AC52" s="115">
        <f t="shared" si="6"/>
        <v>0.62343565999999995</v>
      </c>
      <c r="AD52" s="117">
        <f t="shared" si="22"/>
        <v>0.134163354032</v>
      </c>
      <c r="AE52" s="117">
        <f t="shared" si="22"/>
        <v>0.13590897387999998</v>
      </c>
      <c r="AF52" s="117">
        <f t="shared" si="22"/>
        <v>0.19949941119999998</v>
      </c>
      <c r="AG52" s="117">
        <f t="shared" si="22"/>
        <v>0.15386392088799994</v>
      </c>
      <c r="AH52" s="115">
        <v>0.62343565999999995</v>
      </c>
      <c r="AI52" s="118"/>
      <c r="AJ52" s="118"/>
      <c r="AK52" s="118"/>
      <c r="AL52" s="118"/>
      <c r="AM52" s="118"/>
      <c r="AN52" s="118"/>
      <c r="AO52" s="118"/>
      <c r="AP52" s="118"/>
      <c r="AQ52" s="118"/>
      <c r="AR52" s="118"/>
      <c r="AS52" s="119"/>
      <c r="AT52" s="120">
        <v>1.5561E-2</v>
      </c>
      <c r="AU52" s="120">
        <f t="shared" si="8"/>
        <v>0.29039252000000004</v>
      </c>
      <c r="AV52" s="120">
        <v>1.4004899999999999E-2</v>
      </c>
      <c r="AW52" s="120">
        <f t="shared" si="9"/>
        <v>0.120158454032</v>
      </c>
      <c r="AX52" s="120">
        <v>0</v>
      </c>
      <c r="AY52" s="120">
        <f t="shared" si="10"/>
        <v>0.13590897387999998</v>
      </c>
      <c r="AZ52" s="120">
        <v>0</v>
      </c>
      <c r="BA52" s="120">
        <f t="shared" si="11"/>
        <v>0.19949941119999998</v>
      </c>
      <c r="BB52" s="120">
        <v>0</v>
      </c>
      <c r="BC52" s="120">
        <f t="shared" si="12"/>
        <v>0.15386392088799994</v>
      </c>
      <c r="BD52" s="120" t="str">
        <f t="shared" si="13"/>
        <v>ALTICOR INC.0.164780999947610.594385212815150.59438521281515</v>
      </c>
      <c r="BE52" s="121">
        <f>VLOOKUP(BD52,'[1]Microsoft-Base Data'!$AR:$AX,2,0)</f>
        <v>0.12244262397606705</v>
      </c>
      <c r="BF52" s="121">
        <f>VLOOKUP(BD52,'[1]Microsoft-Base Data'!$AR:$AX,3,0)</f>
        <v>5.9098717515932549E-2</v>
      </c>
      <c r="BG52" s="121">
        <f>VLOOKUP(BD52,'[1]Microsoft-Base Data'!$AR:$AX,4,0)</f>
        <v>0</v>
      </c>
      <c r="BH52" s="121">
        <f>VLOOKUP(BD52,'[1]Microsoft-Base Data'!$AR:$AX,5,0)</f>
        <v>0.19222703684302986</v>
      </c>
      <c r="BI52" s="121">
        <f>VLOOKUP(BD52,'[1]Microsoft-Base Data'!$AR:$AX,6,0)</f>
        <v>0.55227549765150052</v>
      </c>
      <c r="BJ52" s="121">
        <f>VLOOKUP(BD52,'[1]Microsoft-Base Data'!$AR:$AX,7,0)</f>
        <v>7.3956124013470001E-2</v>
      </c>
      <c r="BK52" s="120">
        <f t="shared" si="14"/>
        <v>7.2778085109659996E-2</v>
      </c>
      <c r="BL52" s="120">
        <f t="shared" si="15"/>
        <v>3.5127403787809999E-2</v>
      </c>
      <c r="BM52" s="120">
        <f t="shared" si="16"/>
        <v>0</v>
      </c>
      <c r="BN52" s="120">
        <f t="shared" si="17"/>
        <v>0.11425690820276999</v>
      </c>
      <c r="BO52" s="120">
        <f t="shared" si="18"/>
        <v>0.32826438920418</v>
      </c>
      <c r="BP52" s="120">
        <f t="shared" si="19"/>
        <v>4.3958426510729995E-2</v>
      </c>
      <c r="BQ52" s="120">
        <f t="shared" si="20"/>
        <v>0.41156851162595964</v>
      </c>
      <c r="BR52" s="119"/>
      <c r="BS52" s="119"/>
      <c r="BT52" s="119"/>
      <c r="BU52" s="119"/>
    </row>
    <row r="53" spans="1:73">
      <c r="A53" s="65" t="s">
        <v>424</v>
      </c>
      <c r="B53" s="8" t="s">
        <v>4</v>
      </c>
      <c r="C53" s="8" t="s">
        <v>81</v>
      </c>
      <c r="D53" s="8" t="s">
        <v>568</v>
      </c>
      <c r="E53" s="8" t="s">
        <v>121</v>
      </c>
      <c r="F53" s="8" t="s">
        <v>612</v>
      </c>
      <c r="G53" s="65">
        <v>18</v>
      </c>
      <c r="H53" s="65" t="s">
        <v>613</v>
      </c>
      <c r="I53" s="8"/>
      <c r="J53" s="65" t="s">
        <v>614</v>
      </c>
      <c r="K53" s="65" t="s">
        <v>614</v>
      </c>
      <c r="L53" s="113">
        <v>1.421633092456025</v>
      </c>
      <c r="M53" s="113">
        <v>0.62291692042550784</v>
      </c>
      <c r="N53" s="113">
        <v>0.76220256332098679</v>
      </c>
      <c r="O53" s="114">
        <v>0.77067733080191969</v>
      </c>
      <c r="P53" s="115">
        <v>3.5774299070044395</v>
      </c>
      <c r="Q53" s="114">
        <v>1.0351968018868263</v>
      </c>
      <c r="R53" s="114">
        <v>1.0619871011165278</v>
      </c>
      <c r="S53" s="114">
        <v>1.0850976928265958</v>
      </c>
      <c r="T53" s="114">
        <v>1.1090654198401295</v>
      </c>
      <c r="U53" s="115">
        <v>4.2913470156700795</v>
      </c>
      <c r="V53" s="115">
        <f t="shared" si="4"/>
        <v>0.71391710866563995</v>
      </c>
      <c r="W53" s="122">
        <v>0.19956145255783309</v>
      </c>
      <c r="X53" s="116">
        <v>1.8361173673</v>
      </c>
      <c r="Y53" s="116">
        <v>0</v>
      </c>
      <c r="Z53" s="116">
        <v>0</v>
      </c>
      <c r="AA53" s="116" t="str">
        <f t="shared" si="5"/>
        <v>ROYAL SUN ALLIANCE3.577429907004444.29134701567008</v>
      </c>
      <c r="AB53" s="117">
        <v>8.2000619999999996E-2</v>
      </c>
      <c r="AC53" s="115">
        <f t="shared" si="6"/>
        <v>1.9181179873</v>
      </c>
      <c r="AD53" s="117">
        <f t="shared" si="22"/>
        <v>0.49515376586972704</v>
      </c>
      <c r="AE53" s="117">
        <f t="shared" si="22"/>
        <v>0.5015962869869911</v>
      </c>
      <c r="AF53" s="117">
        <f t="shared" si="22"/>
        <v>0.73628812768732643</v>
      </c>
      <c r="AG53" s="117">
        <f t="shared" si="22"/>
        <v>0.56786221847885032</v>
      </c>
      <c r="AH53" s="115">
        <v>2.3009003990228951</v>
      </c>
      <c r="AI53" s="118"/>
      <c r="AJ53" s="118"/>
      <c r="AK53" s="118"/>
      <c r="AL53" s="118"/>
      <c r="AM53" s="118"/>
      <c r="AN53" s="118"/>
      <c r="AO53" s="118"/>
      <c r="AP53" s="118"/>
      <c r="AQ53" s="118"/>
      <c r="AR53" s="118"/>
      <c r="AS53" s="119"/>
      <c r="AT53" s="120">
        <v>0</v>
      </c>
      <c r="AU53" s="120">
        <f t="shared" si="8"/>
        <v>8.2000619999999996E-2</v>
      </c>
      <c r="AV53" s="120">
        <v>0</v>
      </c>
      <c r="AW53" s="120">
        <f t="shared" si="9"/>
        <v>0.49515376586972704</v>
      </c>
      <c r="AX53" s="120">
        <v>0</v>
      </c>
      <c r="AY53" s="120">
        <f t="shared" si="10"/>
        <v>0.5015962869869911</v>
      </c>
      <c r="AZ53" s="120">
        <v>0</v>
      </c>
      <c r="BA53" s="120">
        <f t="shared" si="11"/>
        <v>0.73628812768732643</v>
      </c>
      <c r="BB53" s="120">
        <v>0</v>
      </c>
      <c r="BC53" s="120">
        <f t="shared" si="12"/>
        <v>0.56786221847885032</v>
      </c>
      <c r="BD53" s="120" t="str">
        <f t="shared" si="13"/>
        <v>ROYAL SUN ALLIANCE0.770677330801923.577429907004444.29134701567008</v>
      </c>
      <c r="BE53" s="121">
        <f>VLOOKUP(BD53,'[1]Microsoft-Base Data'!$AR:$AX,2,0)</f>
        <v>0.53905913569729702</v>
      </c>
      <c r="BF53" s="121">
        <f>VLOOKUP(BD53,'[1]Microsoft-Base Data'!$AR:$AX,3,0)</f>
        <v>0.19366252134796022</v>
      </c>
      <c r="BG53" s="121">
        <f>VLOOKUP(BD53,'[1]Microsoft-Base Data'!$AR:$AX,4,0)</f>
        <v>1.3130212265381134E-2</v>
      </c>
      <c r="BH53" s="121">
        <f>VLOOKUP(BD53,'[1]Microsoft-Base Data'!$AR:$AX,5,0)</f>
        <v>0.1787519641355412</v>
      </c>
      <c r="BI53" s="121">
        <f>VLOOKUP(BD53,'[1]Microsoft-Base Data'!$AR:$AX,6,0)</f>
        <v>7.1597219905081624E-2</v>
      </c>
      <c r="BJ53" s="121">
        <f>VLOOKUP(BD53,'[1]Microsoft-Base Data'!$AR:$AX,7,0)</f>
        <v>3.7989466487387776E-3</v>
      </c>
      <c r="BK53" s="120">
        <f t="shared" si="14"/>
        <v>2.3132898132442881</v>
      </c>
      <c r="BL53" s="120">
        <f t="shared" si="15"/>
        <v>0.83107308303371219</v>
      </c>
      <c r="BM53" s="120">
        <f t="shared" si="16"/>
        <v>5.6346297220158006E-2</v>
      </c>
      <c r="BN53" s="120">
        <f t="shared" si="17"/>
        <v>0.76708670783821986</v>
      </c>
      <c r="BO53" s="120">
        <f t="shared" si="18"/>
        <v>0.30724851596994646</v>
      </c>
      <c r="BP53" s="120">
        <f t="shared" si="19"/>
        <v>1.6302598363755003E-2</v>
      </c>
      <c r="BQ53" s="120">
        <f t="shared" si="20"/>
        <v>1.6724067787853487</v>
      </c>
      <c r="BR53" s="119"/>
      <c r="BS53" s="119"/>
      <c r="BT53" s="119"/>
      <c r="BU53" s="119"/>
    </row>
    <row r="54" spans="1:73">
      <c r="A54" s="8" t="s">
        <v>651</v>
      </c>
      <c r="B54" s="65" t="s">
        <v>69</v>
      </c>
      <c r="C54" s="8" t="s">
        <v>504</v>
      </c>
      <c r="D54" s="8" t="s">
        <v>615</v>
      </c>
      <c r="E54" s="8" t="s">
        <v>283</v>
      </c>
      <c r="F54" s="8"/>
      <c r="G54" s="65"/>
      <c r="H54" s="65" t="s">
        <v>613</v>
      </c>
      <c r="I54" s="8"/>
      <c r="J54" s="8" t="s">
        <v>614</v>
      </c>
      <c r="K54" s="8" t="s">
        <v>614</v>
      </c>
      <c r="L54" s="116">
        <v>0.26804823522815002</v>
      </c>
      <c r="M54" s="116">
        <v>0.28575982513928999</v>
      </c>
      <c r="N54" s="116">
        <v>0.28832724182658004</v>
      </c>
      <c r="O54" s="114">
        <v>0.28832724182658004</v>
      </c>
      <c r="P54" s="115">
        <v>1.1304625440206002</v>
      </c>
      <c r="Q54" s="114">
        <v>0.27270020484238089</v>
      </c>
      <c r="R54" s="114">
        <v>0.27975752966642625</v>
      </c>
      <c r="S54" s="114">
        <v>0.28584551514114687</v>
      </c>
      <c r="T54" s="114">
        <v>0.29215929437064592</v>
      </c>
      <c r="U54" s="115">
        <v>1.1304625440205998</v>
      </c>
      <c r="V54" s="115">
        <f t="shared" si="4"/>
        <v>0</v>
      </c>
      <c r="W54" s="115"/>
      <c r="X54" s="116">
        <v>0.69178956000000003</v>
      </c>
      <c r="Y54" s="116">
        <v>0.54391287999999993</v>
      </c>
      <c r="Z54" s="116">
        <v>5.3912879999999996E-2</v>
      </c>
      <c r="AA54" s="116" t="str">
        <f t="shared" si="5"/>
        <v>MARATHON PETROLEUM LLC1.13046254402061.1304625440206</v>
      </c>
      <c r="AB54" s="117">
        <v>0</v>
      </c>
      <c r="AC54" s="115">
        <f t="shared" si="6"/>
        <v>1.2896153199999998</v>
      </c>
      <c r="AD54" s="117">
        <f t="shared" si="22"/>
        <v>0.27752521686399995</v>
      </c>
      <c r="AE54" s="117">
        <f t="shared" si="22"/>
        <v>0.28113613975999996</v>
      </c>
      <c r="AF54" s="117">
        <f t="shared" si="22"/>
        <v>0.41267690239999993</v>
      </c>
      <c r="AG54" s="117">
        <f t="shared" si="22"/>
        <v>0.31827706097599984</v>
      </c>
      <c r="AH54" s="115">
        <v>1.2896153199999998</v>
      </c>
      <c r="AI54" s="118"/>
      <c r="AJ54" s="118"/>
      <c r="AK54" s="118"/>
      <c r="AL54" s="118"/>
      <c r="AM54" s="118"/>
      <c r="AN54" s="118"/>
      <c r="AO54" s="118"/>
      <c r="AP54" s="118"/>
      <c r="AQ54" s="118"/>
      <c r="AR54" s="118"/>
      <c r="AS54" s="119"/>
      <c r="AT54" s="120">
        <v>0</v>
      </c>
      <c r="AU54" s="120">
        <f t="shared" si="8"/>
        <v>0</v>
      </c>
      <c r="AV54" s="120">
        <v>0.39689999999999998</v>
      </c>
      <c r="AW54" s="120">
        <f t="shared" si="9"/>
        <v>-0.11937478313600003</v>
      </c>
      <c r="AX54" s="120">
        <v>0.35721000000000003</v>
      </c>
      <c r="AY54" s="120">
        <f t="shared" si="10"/>
        <v>-7.6073860240000069E-2</v>
      </c>
      <c r="AZ54" s="120">
        <v>0.32148900000000002</v>
      </c>
      <c r="BA54" s="120">
        <f t="shared" si="11"/>
        <v>9.1187902399999909E-2</v>
      </c>
      <c r="BB54" s="120">
        <v>0.32148900000000002</v>
      </c>
      <c r="BC54" s="120">
        <f t="shared" si="12"/>
        <v>-3.2119390240001877E-3</v>
      </c>
      <c r="BD54" s="120" t="str">
        <f t="shared" si="13"/>
        <v>MARATHON PETROLEUM LLC0.288327241826581.13046254402061.1304625440206</v>
      </c>
      <c r="BE54" s="121">
        <f>VLOOKUP(BD54,'[1]Microsoft-Base Data'!$AR:$AX,2,0)</f>
        <v>0.64157775181542276</v>
      </c>
      <c r="BF54" s="121">
        <f>VLOOKUP(BD54,'[1]Microsoft-Base Data'!$AR:$AX,3,0)</f>
        <v>3.3495956932306802E-3</v>
      </c>
      <c r="BG54" s="121">
        <f>VLOOKUP(BD54,'[1]Microsoft-Base Data'!$AR:$AX,4,0)</f>
        <v>0</v>
      </c>
      <c r="BH54" s="121">
        <f>VLOOKUP(BD54,'[1]Microsoft-Base Data'!$AR:$AX,5,0)</f>
        <v>0</v>
      </c>
      <c r="BI54" s="121">
        <f>VLOOKUP(BD54,'[1]Microsoft-Base Data'!$AR:$AX,6,0)</f>
        <v>0.26759452469826156</v>
      </c>
      <c r="BJ54" s="121">
        <f>VLOOKUP(BD54,'[1]Microsoft-Base Data'!$AR:$AX,7,0)</f>
        <v>8.7478127793084989E-2</v>
      </c>
      <c r="BK54" s="120">
        <f t="shared" si="14"/>
        <v>0.72527961750427983</v>
      </c>
      <c r="BL54" s="120">
        <f t="shared" si="15"/>
        <v>3.7865924688099992E-3</v>
      </c>
      <c r="BM54" s="120">
        <f t="shared" si="16"/>
        <v>0</v>
      </c>
      <c r="BN54" s="120">
        <f t="shared" si="17"/>
        <v>0</v>
      </c>
      <c r="BO54" s="120">
        <f t="shared" si="18"/>
        <v>0.30250558715637998</v>
      </c>
      <c r="BP54" s="120">
        <f t="shared" si="19"/>
        <v>9.8890746891129991E-2</v>
      </c>
      <c r="BQ54" s="120">
        <f t="shared" si="20"/>
        <v>0.37882014137561798</v>
      </c>
      <c r="BR54" s="119"/>
      <c r="BS54" s="119"/>
      <c r="BT54" s="119"/>
      <c r="BU54" s="119"/>
    </row>
    <row r="55" spans="1:73">
      <c r="A55" s="8" t="s">
        <v>622</v>
      </c>
      <c r="B55" s="8" t="s">
        <v>69</v>
      </c>
      <c r="C55" s="8" t="s">
        <v>70</v>
      </c>
      <c r="D55" s="8" t="s">
        <v>568</v>
      </c>
      <c r="E55" s="8" t="s">
        <v>121</v>
      </c>
      <c r="F55" s="8" t="s">
        <v>612</v>
      </c>
      <c r="G55" s="65">
        <v>108</v>
      </c>
      <c r="H55" s="65" t="s">
        <v>613</v>
      </c>
      <c r="I55" s="8"/>
      <c r="J55" s="8" t="s">
        <v>614</v>
      </c>
      <c r="K55" s="8" t="s">
        <v>614</v>
      </c>
      <c r="L55" s="116">
        <v>0.18006307775437999</v>
      </c>
      <c r="M55" s="116">
        <v>0.15748354404262002</v>
      </c>
      <c r="N55" s="116">
        <v>0.19912303247677002</v>
      </c>
      <c r="O55" s="114">
        <v>0.19912303247677002</v>
      </c>
      <c r="P55" s="115">
        <v>0.73579268675053999</v>
      </c>
      <c r="Q55" s="114">
        <v>0.1774944401826565</v>
      </c>
      <c r="R55" s="114">
        <v>0.18208789444703855</v>
      </c>
      <c r="S55" s="114">
        <v>0.18605042749427353</v>
      </c>
      <c r="T55" s="114">
        <v>0.19015992462657141</v>
      </c>
      <c r="U55" s="115">
        <v>0.73579268675053988</v>
      </c>
      <c r="V55" s="115">
        <f t="shared" si="4"/>
        <v>0</v>
      </c>
      <c r="W55" s="115"/>
      <c r="X55" s="116">
        <v>0</v>
      </c>
      <c r="Y55" s="116">
        <v>8.2534079999999996E-2</v>
      </c>
      <c r="Z55" s="116">
        <v>0</v>
      </c>
      <c r="AA55" s="116" t="str">
        <f t="shared" si="5"/>
        <v>STANDARD &amp; POOR0.735792686750540.73579268675054</v>
      </c>
      <c r="AB55" s="117">
        <v>0</v>
      </c>
      <c r="AC55" s="115">
        <f t="shared" si="6"/>
        <v>8.2534079999999996E-2</v>
      </c>
      <c r="AD55" s="117">
        <f t="shared" si="22"/>
        <v>1.7761334016000004E-2</v>
      </c>
      <c r="AE55" s="117">
        <f t="shared" si="22"/>
        <v>1.7992429440000002E-2</v>
      </c>
      <c r="AF55" s="117">
        <f t="shared" si="22"/>
        <v>2.6410905600000003E-2</v>
      </c>
      <c r="AG55" s="117">
        <f t="shared" si="22"/>
        <v>2.0369410943999994E-2</v>
      </c>
      <c r="AH55" s="115">
        <v>8.253408000000001E-2</v>
      </c>
      <c r="AI55" s="118"/>
      <c r="AJ55" s="118"/>
      <c r="AK55" s="118"/>
      <c r="AL55" s="118"/>
      <c r="AM55" s="118"/>
      <c r="AN55" s="118"/>
      <c r="AO55" s="118"/>
      <c r="AP55" s="118"/>
      <c r="AQ55" s="118"/>
      <c r="AR55" s="118"/>
      <c r="AS55" s="119"/>
      <c r="AT55" s="120">
        <v>0</v>
      </c>
      <c r="AU55" s="120">
        <f t="shared" si="8"/>
        <v>0</v>
      </c>
      <c r="AV55" s="120">
        <v>0</v>
      </c>
      <c r="AW55" s="120">
        <f t="shared" si="9"/>
        <v>1.7761334016000004E-2</v>
      </c>
      <c r="AX55" s="120">
        <v>0</v>
      </c>
      <c r="AY55" s="120">
        <f t="shared" si="10"/>
        <v>1.7992429440000002E-2</v>
      </c>
      <c r="AZ55" s="120">
        <v>0</v>
      </c>
      <c r="BA55" s="120">
        <f t="shared" si="11"/>
        <v>2.6410905600000003E-2</v>
      </c>
      <c r="BB55" s="120">
        <v>0</v>
      </c>
      <c r="BC55" s="120">
        <f t="shared" si="12"/>
        <v>2.0369410943999994E-2</v>
      </c>
      <c r="BD55" s="120" t="str">
        <f t="shared" si="13"/>
        <v>STANDARD &amp; POOR0.199123032476770.735792686750540.73579268675054</v>
      </c>
      <c r="BE55" s="121">
        <f>VLOOKUP(BD55,'[1]Microsoft-Base Data'!$AR:$AX,2,0)</f>
        <v>2.7943931654991964E-3</v>
      </c>
      <c r="BF55" s="121">
        <f>VLOOKUP(BD55,'[1]Microsoft-Base Data'!$AR:$AX,3,0)</f>
        <v>0.136076038653243</v>
      </c>
      <c r="BG55" s="121">
        <f>VLOOKUP(BD55,'[1]Microsoft-Base Data'!$AR:$AX,4,0)</f>
        <v>4.1081832116494348E-2</v>
      </c>
      <c r="BH55" s="121">
        <f>VLOOKUP(BD55,'[1]Microsoft-Base Data'!$AR:$AX,5,0)</f>
        <v>7.3062300715658141E-2</v>
      </c>
      <c r="BI55" s="121">
        <f>VLOOKUP(BD55,'[1]Microsoft-Base Data'!$AR:$AX,6,0)</f>
        <v>0.40176042007466045</v>
      </c>
      <c r="BJ55" s="121">
        <f>VLOOKUP(BD55,'[1]Microsoft-Base Data'!$AR:$AX,7,0)</f>
        <v>0.34522501527444488</v>
      </c>
      <c r="BK55" s="120">
        <f t="shared" si="14"/>
        <v>2.0560940550799997E-3</v>
      </c>
      <c r="BL55" s="120">
        <f t="shared" si="15"/>
        <v>0.10012375408303999</v>
      </c>
      <c r="BM55" s="120">
        <f t="shared" si="16"/>
        <v>3.0227711629629995E-2</v>
      </c>
      <c r="BN55" s="120">
        <f t="shared" si="17"/>
        <v>5.3758706543749993E-2</v>
      </c>
      <c r="BO55" s="120">
        <f t="shared" si="18"/>
        <v>0.29561237891675995</v>
      </c>
      <c r="BP55" s="120">
        <f t="shared" si="19"/>
        <v>0.25401404152227997</v>
      </c>
      <c r="BQ55" s="120">
        <f t="shared" si="20"/>
        <v>0.43029883297805815</v>
      </c>
      <c r="BR55" s="119"/>
      <c r="BS55" s="119"/>
      <c r="BT55" s="119"/>
      <c r="BU55" s="119"/>
    </row>
    <row r="56" spans="1:73">
      <c r="A56" s="8" t="s">
        <v>545</v>
      </c>
      <c r="B56" s="65" t="s">
        <v>69</v>
      </c>
      <c r="C56" s="8" t="s">
        <v>148</v>
      </c>
      <c r="D56" s="8" t="s">
        <v>615</v>
      </c>
      <c r="E56" s="8" t="s">
        <v>283</v>
      </c>
      <c r="F56" s="8"/>
      <c r="G56" s="65">
        <v>99</v>
      </c>
      <c r="H56" s="65" t="s">
        <v>613</v>
      </c>
      <c r="I56" s="8"/>
      <c r="J56" s="8" t="s">
        <v>614</v>
      </c>
      <c r="K56" s="8" t="s">
        <v>614</v>
      </c>
      <c r="L56" s="116">
        <v>0.31385276681773422</v>
      </c>
      <c r="M56" s="116">
        <v>0.26393940990765996</v>
      </c>
      <c r="N56" s="116">
        <v>0.19226925039970999</v>
      </c>
      <c r="O56" s="114">
        <v>0.19226925039970999</v>
      </c>
      <c r="P56" s="115">
        <v>0.96233067752481416</v>
      </c>
      <c r="Q56" s="114">
        <v>0.23214194426449036</v>
      </c>
      <c r="R56" s="114">
        <v>0.2381496445773921</v>
      </c>
      <c r="S56" s="114">
        <v>0.24333217381521385</v>
      </c>
      <c r="T56" s="114">
        <v>0.24870691486771809</v>
      </c>
      <c r="U56" s="115">
        <v>0.96233067752481449</v>
      </c>
      <c r="V56" s="115">
        <f t="shared" si="4"/>
        <v>0</v>
      </c>
      <c r="W56" s="115"/>
      <c r="X56" s="116">
        <v>0</v>
      </c>
      <c r="Y56" s="116">
        <v>0.41507843659999999</v>
      </c>
      <c r="Z56" s="116">
        <v>0</v>
      </c>
      <c r="AA56" s="116" t="str">
        <f t="shared" si="5"/>
        <v>SCHNEIDER0.9623306775248140.962330677524814</v>
      </c>
      <c r="AB56" s="117">
        <v>0.28754249999999998</v>
      </c>
      <c r="AC56" s="115">
        <f t="shared" si="6"/>
        <v>0.70262093660000002</v>
      </c>
      <c r="AD56" s="117">
        <f t="shared" si="22"/>
        <v>0.15120402555632001</v>
      </c>
      <c r="AE56" s="117">
        <f t="shared" si="22"/>
        <v>0.15317136417880001</v>
      </c>
      <c r="AF56" s="117">
        <f t="shared" si="22"/>
        <v>0.22483869971200002</v>
      </c>
      <c r="AG56" s="117">
        <f t="shared" si="22"/>
        <v>0.17340684715287993</v>
      </c>
      <c r="AH56" s="115">
        <v>0.70262093660000002</v>
      </c>
      <c r="AI56" s="118"/>
      <c r="AJ56" s="118"/>
      <c r="AK56" s="118"/>
      <c r="AL56" s="118"/>
      <c r="AM56" s="118"/>
      <c r="AN56" s="118"/>
      <c r="AO56" s="118"/>
      <c r="AP56" s="118"/>
      <c r="AQ56" s="118"/>
      <c r="AR56" s="118"/>
      <c r="AS56" s="119"/>
      <c r="AT56" s="120">
        <v>0.25878825</v>
      </c>
      <c r="AU56" s="120">
        <f t="shared" si="8"/>
        <v>2.8754249999999981E-2</v>
      </c>
      <c r="AV56" s="120">
        <v>0</v>
      </c>
      <c r="AW56" s="120">
        <f t="shared" si="9"/>
        <v>0.15120402555632001</v>
      </c>
      <c r="AX56" s="120">
        <v>0.20961848250000001</v>
      </c>
      <c r="AY56" s="120">
        <f t="shared" si="10"/>
        <v>-5.6447118321200002E-2</v>
      </c>
      <c r="AZ56" s="120">
        <v>0</v>
      </c>
      <c r="BA56" s="120">
        <f t="shared" si="11"/>
        <v>0.22483869971200002</v>
      </c>
      <c r="BB56" s="120">
        <v>0</v>
      </c>
      <c r="BC56" s="120">
        <f t="shared" si="12"/>
        <v>0.17340684715287993</v>
      </c>
      <c r="BD56" s="120" t="str">
        <f t="shared" si="13"/>
        <v>SCHNEIDER0.192269250399710.9623306775248140.962330677524814</v>
      </c>
      <c r="BE56" s="121">
        <f>VLOOKUP(BD56,'[1]Microsoft-Base Data'!$AR:$AX,2,0)</f>
        <v>0.29748806539990247</v>
      </c>
      <c r="BF56" s="121">
        <f>VLOOKUP(BD56,'[1]Microsoft-Base Data'!$AR:$AX,3,0)</f>
        <v>0.30866445314504404</v>
      </c>
      <c r="BG56" s="121">
        <f>VLOOKUP(BD56,'[1]Microsoft-Base Data'!$AR:$AX,4,0)</f>
        <v>0</v>
      </c>
      <c r="BH56" s="121">
        <f>VLOOKUP(BD56,'[1]Microsoft-Base Data'!$AR:$AX,5,0)</f>
        <v>1.960670774610291E-2</v>
      </c>
      <c r="BI56" s="121">
        <f>VLOOKUP(BD56,'[1]Microsoft-Base Data'!$AR:$AX,6,0)</f>
        <v>0.29485706180802645</v>
      </c>
      <c r="BJ56" s="121">
        <f>VLOOKUP(BD56,'[1]Microsoft-Base Data'!$AR:$AX,7,0)</f>
        <v>7.9383711900924053E-2</v>
      </c>
      <c r="BK56" s="120">
        <f t="shared" si="14"/>
        <v>0.28628189153183448</v>
      </c>
      <c r="BL56" s="120">
        <f t="shared" si="15"/>
        <v>0.29703727232289656</v>
      </c>
      <c r="BM56" s="120">
        <f t="shared" si="16"/>
        <v>0</v>
      </c>
      <c r="BN56" s="120">
        <f t="shared" si="17"/>
        <v>1.8868136349338243E-2</v>
      </c>
      <c r="BO56" s="120">
        <f t="shared" si="18"/>
        <v>0.28374999606269419</v>
      </c>
      <c r="BP56" s="120">
        <f t="shared" si="19"/>
        <v>7.6393381258050924E-2</v>
      </c>
      <c r="BQ56" s="120">
        <f t="shared" si="20"/>
        <v>0.61616941425682814</v>
      </c>
      <c r="BR56" s="119"/>
      <c r="BS56" s="119"/>
      <c r="BT56" s="119"/>
      <c r="BU56" s="119"/>
    </row>
    <row r="57" spans="1:73">
      <c r="A57" s="8" t="s">
        <v>652</v>
      </c>
      <c r="B57" s="65" t="s">
        <v>69</v>
      </c>
      <c r="C57" s="8" t="s">
        <v>70</v>
      </c>
      <c r="D57" s="8" t="s">
        <v>615</v>
      </c>
      <c r="E57" s="8" t="s">
        <v>283</v>
      </c>
      <c r="F57" s="8"/>
      <c r="G57" s="65"/>
      <c r="H57" s="65" t="s">
        <v>613</v>
      </c>
      <c r="I57" s="8"/>
      <c r="J57" s="8" t="s">
        <v>614</v>
      </c>
      <c r="K57" s="8" t="s">
        <v>614</v>
      </c>
      <c r="L57" s="116">
        <v>0.10166836856078</v>
      </c>
      <c r="M57" s="116">
        <v>7.8582273645150011E-2</v>
      </c>
      <c r="N57" s="116">
        <v>8.4591373189169997E-2</v>
      </c>
      <c r="O57" s="114">
        <v>8.4591373189169997E-2</v>
      </c>
      <c r="P57" s="115">
        <v>0.34943338858426998</v>
      </c>
      <c r="Q57" s="114">
        <v>8.4293422324978232E-2</v>
      </c>
      <c r="R57" s="114">
        <v>8.647488772659627E-2</v>
      </c>
      <c r="S57" s="114">
        <v>8.8356723976134741E-2</v>
      </c>
      <c r="T57" s="114">
        <v>9.0308354556560791E-2</v>
      </c>
      <c r="U57" s="115">
        <v>0.34943338858427003</v>
      </c>
      <c r="V57" s="115">
        <f t="shared" si="4"/>
        <v>0</v>
      </c>
      <c r="W57" s="115"/>
      <c r="X57" s="116">
        <v>0</v>
      </c>
      <c r="Y57" s="116">
        <v>0</v>
      </c>
      <c r="Z57" s="116">
        <v>0</v>
      </c>
      <c r="AA57" s="116" t="str">
        <f t="shared" si="5"/>
        <v>NORTHERN TRUST0.349433388584270.34943338858427</v>
      </c>
      <c r="AB57" s="117">
        <v>0</v>
      </c>
      <c r="AC57" s="115">
        <f t="shared" si="6"/>
        <v>0</v>
      </c>
      <c r="AD57" s="117">
        <f t="shared" si="22"/>
        <v>0</v>
      </c>
      <c r="AE57" s="117">
        <f t="shared" si="22"/>
        <v>0</v>
      </c>
      <c r="AF57" s="117">
        <f t="shared" si="22"/>
        <v>0</v>
      </c>
      <c r="AG57" s="117">
        <f t="shared" si="22"/>
        <v>0</v>
      </c>
      <c r="AH57" s="115">
        <v>0</v>
      </c>
      <c r="AI57" s="118"/>
      <c r="AJ57" s="118"/>
      <c r="AK57" s="118"/>
      <c r="AL57" s="118"/>
      <c r="AM57" s="118"/>
      <c r="AN57" s="118"/>
      <c r="AO57" s="118"/>
      <c r="AP57" s="118"/>
      <c r="AQ57" s="118"/>
      <c r="AR57" s="118"/>
      <c r="AS57" s="119"/>
      <c r="AT57" s="120">
        <v>0</v>
      </c>
      <c r="AU57" s="120">
        <f t="shared" si="8"/>
        <v>0</v>
      </c>
      <c r="AV57" s="120">
        <v>0</v>
      </c>
      <c r="AW57" s="120">
        <f t="shared" si="9"/>
        <v>0</v>
      </c>
      <c r="AX57" s="120">
        <v>0</v>
      </c>
      <c r="AY57" s="120">
        <f t="shared" si="10"/>
        <v>0</v>
      </c>
      <c r="AZ57" s="120">
        <v>0</v>
      </c>
      <c r="BA57" s="120">
        <f t="shared" si="11"/>
        <v>0</v>
      </c>
      <c r="BB57" s="120">
        <v>0</v>
      </c>
      <c r="BC57" s="120">
        <f t="shared" si="12"/>
        <v>0</v>
      </c>
      <c r="BD57" s="120" t="str">
        <f t="shared" si="13"/>
        <v>NORTHERN TRUST0.084591373189170.349433388584270.34943338858427</v>
      </c>
      <c r="BE57" s="121">
        <f>VLOOKUP(BD57,'[1]Microsoft-Base Data'!$AR:$AX,2,0)</f>
        <v>1.5745273607971625E-2</v>
      </c>
      <c r="BF57" s="121">
        <f>VLOOKUP(BD57,'[1]Microsoft-Base Data'!$AR:$AX,3,0)</f>
        <v>9.4719386422393914E-2</v>
      </c>
      <c r="BG57" s="121">
        <f>VLOOKUP(BD57,'[1]Microsoft-Base Data'!$AR:$AX,4,0)</f>
        <v>0</v>
      </c>
      <c r="BH57" s="121">
        <f>VLOOKUP(BD57,'[1]Microsoft-Base Data'!$AR:$AX,5,0)</f>
        <v>2.8003538043532275E-3</v>
      </c>
      <c r="BI57" s="121">
        <f>VLOOKUP(BD57,'[1]Microsoft-Base Data'!$AR:$AX,6,0)</f>
        <v>0.80907115661158291</v>
      </c>
      <c r="BJ57" s="121">
        <f>VLOOKUP(BD57,'[1]Microsoft-Base Data'!$AR:$AX,7,0)</f>
        <v>7.7663829553698382E-2</v>
      </c>
      <c r="BK57" s="120">
        <f t="shared" si="14"/>
        <v>5.5019243110200006E-3</v>
      </c>
      <c r="BL57" s="120">
        <f t="shared" si="15"/>
        <v>3.30981161622E-2</v>
      </c>
      <c r="BM57" s="120">
        <f t="shared" si="16"/>
        <v>0</v>
      </c>
      <c r="BN57" s="120">
        <f t="shared" si="17"/>
        <v>9.7853711909000026E-4</v>
      </c>
      <c r="BO57" s="120">
        <f t="shared" si="18"/>
        <v>0.28271647586058007</v>
      </c>
      <c r="BP57" s="120">
        <f t="shared" si="19"/>
        <v>2.7138335131380004E-2</v>
      </c>
      <c r="BQ57" s="120">
        <f t="shared" si="20"/>
        <v>0.31671505738105299</v>
      </c>
      <c r="BR57" s="119"/>
      <c r="BS57" s="119"/>
      <c r="BT57" s="119"/>
      <c r="BU57" s="119"/>
    </row>
    <row r="58" spans="1:73">
      <c r="A58" s="8" t="s">
        <v>653</v>
      </c>
      <c r="B58" s="65" t="s">
        <v>123</v>
      </c>
      <c r="C58" s="8" t="s">
        <v>124</v>
      </c>
      <c r="D58" s="8" t="s">
        <v>615</v>
      </c>
      <c r="E58" s="8" t="s">
        <v>283</v>
      </c>
      <c r="F58" s="8"/>
      <c r="G58" s="65"/>
      <c r="H58" s="65" t="s">
        <v>613</v>
      </c>
      <c r="I58" s="8"/>
      <c r="J58" s="8" t="s">
        <v>614</v>
      </c>
      <c r="K58" s="8" t="s">
        <v>614</v>
      </c>
      <c r="L58" s="116">
        <v>8.7647343700219996E-2</v>
      </c>
      <c r="M58" s="116">
        <v>7.5405617210650006E-2</v>
      </c>
      <c r="N58" s="116">
        <v>5.7815597602939993E-2</v>
      </c>
      <c r="O58" s="114">
        <v>5.7815597602939993E-2</v>
      </c>
      <c r="P58" s="115">
        <v>0.27868415611675001</v>
      </c>
      <c r="Q58" s="114">
        <v>6.7226664750052012E-2</v>
      </c>
      <c r="R58" s="114">
        <v>6.8966452258655248E-2</v>
      </c>
      <c r="S58" s="114">
        <v>7.0467276061661879E-2</v>
      </c>
      <c r="T58" s="114">
        <v>7.2023763046380876E-2</v>
      </c>
      <c r="U58" s="115">
        <v>0.27868415611675001</v>
      </c>
      <c r="V58" s="115">
        <f t="shared" si="4"/>
        <v>0</v>
      </c>
      <c r="W58" s="122">
        <v>0</v>
      </c>
      <c r="X58" s="116">
        <v>0</v>
      </c>
      <c r="Y58" s="116">
        <v>0</v>
      </c>
      <c r="Z58" s="116">
        <v>0</v>
      </c>
      <c r="AA58" s="116" t="str">
        <f t="shared" si="5"/>
        <v>INPEX AUSTRALIA PTY LTD0.278684156116750.27868415611675</v>
      </c>
      <c r="AB58" s="117">
        <v>0</v>
      </c>
      <c r="AC58" s="115">
        <f t="shared" si="6"/>
        <v>0</v>
      </c>
      <c r="AD58" s="117">
        <f t="shared" si="22"/>
        <v>0</v>
      </c>
      <c r="AE58" s="117">
        <f t="shared" si="22"/>
        <v>0</v>
      </c>
      <c r="AF58" s="117">
        <f t="shared" si="22"/>
        <v>0</v>
      </c>
      <c r="AG58" s="117">
        <f t="shared" si="22"/>
        <v>0</v>
      </c>
      <c r="AH58" s="115">
        <v>0</v>
      </c>
      <c r="AI58" s="118"/>
      <c r="AJ58" s="118"/>
      <c r="AK58" s="118"/>
      <c r="AL58" s="118"/>
      <c r="AM58" s="118"/>
      <c r="AN58" s="118"/>
      <c r="AO58" s="118"/>
      <c r="AP58" s="118"/>
      <c r="AQ58" s="118"/>
      <c r="AR58" s="118"/>
      <c r="AS58" s="119"/>
      <c r="AT58" s="120">
        <v>0</v>
      </c>
      <c r="AU58" s="120">
        <f t="shared" si="8"/>
        <v>0</v>
      </c>
      <c r="AV58" s="120">
        <v>0</v>
      </c>
      <c r="AW58" s="120">
        <f t="shared" si="9"/>
        <v>0</v>
      </c>
      <c r="AX58" s="120">
        <v>0</v>
      </c>
      <c r="AY58" s="120">
        <f t="shared" si="10"/>
        <v>0</v>
      </c>
      <c r="AZ58" s="120">
        <v>0</v>
      </c>
      <c r="BA58" s="120">
        <f t="shared" si="11"/>
        <v>0</v>
      </c>
      <c r="BB58" s="120">
        <v>0</v>
      </c>
      <c r="BC58" s="120">
        <f t="shared" si="12"/>
        <v>0</v>
      </c>
      <c r="BD58" s="120" t="str">
        <f t="shared" si="13"/>
        <v>INPEX AUSTRALIA PTY LTD0.057815597602940.278684156116750.27868415611675</v>
      </c>
      <c r="BE58" s="121">
        <f>VLOOKUP(BD58,'[1]Microsoft-Base Data'!$AR:$AX,2,0)</f>
        <v>0</v>
      </c>
      <c r="BF58" s="121">
        <f>VLOOKUP(BD58,'[1]Microsoft-Base Data'!$AR:$AX,3,0)</f>
        <v>0</v>
      </c>
      <c r="BG58" s="121">
        <f>VLOOKUP(BD58,'[1]Microsoft-Base Data'!$AR:$AX,4,0)</f>
        <v>0</v>
      </c>
      <c r="BH58" s="121">
        <f>VLOOKUP(BD58,'[1]Microsoft-Base Data'!$AR:$AX,5,0)</f>
        <v>0</v>
      </c>
      <c r="BI58" s="121">
        <f>VLOOKUP(BD58,'[1]Microsoft-Base Data'!$AR:$AX,6,0)</f>
        <v>0.96773469140655766</v>
      </c>
      <c r="BJ58" s="121">
        <f>VLOOKUP(BD58,'[1]Microsoft-Base Data'!$AR:$AX,7,0)</f>
        <v>3.2265308593442329E-2</v>
      </c>
      <c r="BK58" s="120">
        <f t="shared" si="14"/>
        <v>0</v>
      </c>
      <c r="BL58" s="120">
        <f t="shared" si="15"/>
        <v>0</v>
      </c>
      <c r="BM58" s="120">
        <f t="shared" si="16"/>
        <v>0</v>
      </c>
      <c r="BN58" s="120">
        <f t="shared" si="17"/>
        <v>0</v>
      </c>
      <c r="BO58" s="120">
        <f t="shared" si="18"/>
        <v>0.26969232581954</v>
      </c>
      <c r="BP58" s="120">
        <f t="shared" si="19"/>
        <v>8.9918302972099972E-3</v>
      </c>
      <c r="BQ58" s="120">
        <f t="shared" si="20"/>
        <v>0.26969232581954</v>
      </c>
      <c r="BR58" s="119"/>
      <c r="BS58" s="119"/>
      <c r="BT58" s="119"/>
      <c r="BU58" s="119"/>
    </row>
    <row r="59" spans="1:73">
      <c r="A59" s="8" t="s">
        <v>654</v>
      </c>
      <c r="B59" s="65" t="s">
        <v>92</v>
      </c>
      <c r="C59" s="8" t="s">
        <v>101</v>
      </c>
      <c r="D59" s="8" t="s">
        <v>615</v>
      </c>
      <c r="E59" s="8" t="s">
        <v>283</v>
      </c>
      <c r="F59" s="8"/>
      <c r="G59" s="65"/>
      <c r="H59" s="65" t="s">
        <v>613</v>
      </c>
      <c r="I59" s="8"/>
      <c r="J59" s="8" t="s">
        <v>614</v>
      </c>
      <c r="K59" s="8" t="s">
        <v>614</v>
      </c>
      <c r="L59" s="116">
        <v>6.6721019026970002E-2</v>
      </c>
      <c r="M59" s="116">
        <v>6.9014540653830003E-2</v>
      </c>
      <c r="N59" s="116">
        <v>6.3063014657010003E-2</v>
      </c>
      <c r="O59" s="114">
        <v>6.3063014657010003E-2</v>
      </c>
      <c r="P59" s="115">
        <v>0.26186158899482004</v>
      </c>
      <c r="Q59" s="114">
        <v>6.316857585149456E-2</v>
      </c>
      <c r="R59" s="114">
        <v>6.4803342347962783E-2</v>
      </c>
      <c r="S59" s="114">
        <v>6.6213570009746037E-2</v>
      </c>
      <c r="T59" s="114">
        <v>6.7676100785616644E-2</v>
      </c>
      <c r="U59" s="115">
        <v>0.26186158899482004</v>
      </c>
      <c r="V59" s="115">
        <f t="shared" si="4"/>
        <v>0</v>
      </c>
      <c r="W59" s="122">
        <v>0</v>
      </c>
      <c r="X59" s="116">
        <v>7.9168870000000002E-2</v>
      </c>
      <c r="Y59" s="116">
        <v>0.18328432</v>
      </c>
      <c r="Z59" s="116">
        <v>0.13898940700000001</v>
      </c>
      <c r="AA59" s="116" t="str">
        <f t="shared" si="5"/>
        <v>BAXTER0.261861588994820.26186158899482</v>
      </c>
      <c r="AB59" s="117">
        <v>0</v>
      </c>
      <c r="AC59" s="115">
        <f t="shared" si="6"/>
        <v>0.40144259700000001</v>
      </c>
      <c r="AD59" s="117">
        <f t="shared" si="22"/>
        <v>8.639044687440002E-2</v>
      </c>
      <c r="AE59" s="117">
        <f t="shared" si="22"/>
        <v>8.751448614600002E-2</v>
      </c>
      <c r="AF59" s="117">
        <f t="shared" si="22"/>
        <v>0.12846163104000002</v>
      </c>
      <c r="AG59" s="117">
        <f t="shared" si="22"/>
        <v>9.9076032939599976E-2</v>
      </c>
      <c r="AH59" s="115">
        <v>0.40144259700000007</v>
      </c>
      <c r="AI59" s="118"/>
      <c r="AJ59" s="118"/>
      <c r="AK59" s="118"/>
      <c r="AL59" s="118"/>
      <c r="AM59" s="118"/>
      <c r="AN59" s="118"/>
      <c r="AO59" s="118"/>
      <c r="AP59" s="118"/>
      <c r="AQ59" s="118"/>
      <c r="AR59" s="118"/>
      <c r="AS59" s="119"/>
      <c r="AT59" s="120">
        <v>0</v>
      </c>
      <c r="AU59" s="120">
        <f t="shared" si="8"/>
        <v>0</v>
      </c>
      <c r="AV59" s="120">
        <v>0</v>
      </c>
      <c r="AW59" s="120">
        <f t="shared" si="9"/>
        <v>8.639044687440002E-2</v>
      </c>
      <c r="AX59" s="120">
        <v>0</v>
      </c>
      <c r="AY59" s="120">
        <f t="shared" si="10"/>
        <v>8.751448614600002E-2</v>
      </c>
      <c r="AZ59" s="120">
        <v>0.23065371189000003</v>
      </c>
      <c r="BA59" s="120">
        <f t="shared" si="11"/>
        <v>-0.10219208085000001</v>
      </c>
      <c r="BB59" s="120">
        <v>0</v>
      </c>
      <c r="BC59" s="120">
        <f t="shared" si="12"/>
        <v>9.9076032939599976E-2</v>
      </c>
      <c r="BD59" s="120" t="str">
        <f t="shared" si="13"/>
        <v>BAXTER0.063063014657010.261861588994820.26186158899482</v>
      </c>
      <c r="BE59" s="121">
        <f>VLOOKUP(BD59,'[1]Microsoft-Base Data'!$AR:$AX,2,0)</f>
        <v>0</v>
      </c>
      <c r="BF59" s="121">
        <f>VLOOKUP(BD59,'[1]Microsoft-Base Data'!$AR:$AX,3,0)</f>
        <v>0</v>
      </c>
      <c r="BG59" s="121">
        <f>VLOOKUP(BD59,'[1]Microsoft-Base Data'!$AR:$AX,4,0)</f>
        <v>0</v>
      </c>
      <c r="BH59" s="121">
        <f>VLOOKUP(BD59,'[1]Microsoft-Base Data'!$AR:$AX,5,0)</f>
        <v>0</v>
      </c>
      <c r="BI59" s="121">
        <f>VLOOKUP(BD59,'[1]Microsoft-Base Data'!$AR:$AX,6,0)</f>
        <v>1</v>
      </c>
      <c r="BJ59" s="121">
        <f>VLOOKUP(BD59,'[1]Microsoft-Base Data'!$AR:$AX,7,0)</f>
        <v>0</v>
      </c>
      <c r="BK59" s="120">
        <f t="shared" si="14"/>
        <v>0</v>
      </c>
      <c r="BL59" s="120">
        <f t="shared" si="15"/>
        <v>0</v>
      </c>
      <c r="BM59" s="120">
        <f t="shared" si="16"/>
        <v>0</v>
      </c>
      <c r="BN59" s="120">
        <f t="shared" si="17"/>
        <v>0</v>
      </c>
      <c r="BO59" s="120">
        <f t="shared" si="18"/>
        <v>0.26186158899482004</v>
      </c>
      <c r="BP59" s="120">
        <f t="shared" si="19"/>
        <v>0</v>
      </c>
      <c r="BQ59" s="120">
        <f t="shared" si="20"/>
        <v>0.26186158899482004</v>
      </c>
      <c r="BR59" s="119"/>
      <c r="BS59" s="119"/>
      <c r="BT59" s="119"/>
      <c r="BU59" s="119"/>
    </row>
    <row r="60" spans="1:73">
      <c r="A60" s="65" t="s">
        <v>228</v>
      </c>
      <c r="B60" s="8" t="s">
        <v>4</v>
      </c>
      <c r="C60" s="8" t="s">
        <v>81</v>
      </c>
      <c r="D60" s="8" t="s">
        <v>568</v>
      </c>
      <c r="E60" s="8" t="s">
        <v>226</v>
      </c>
      <c r="F60" s="8" t="s">
        <v>612</v>
      </c>
      <c r="G60" s="65">
        <v>19</v>
      </c>
      <c r="H60" s="65" t="s">
        <v>613</v>
      </c>
      <c r="I60" s="8"/>
      <c r="J60" s="65" t="s">
        <v>614</v>
      </c>
      <c r="K60" s="65" t="s">
        <v>614</v>
      </c>
      <c r="L60" s="113">
        <v>0.9195387580723493</v>
      </c>
      <c r="M60" s="113">
        <v>0.90289156570119988</v>
      </c>
      <c r="N60" s="113">
        <v>0.82949816772619844</v>
      </c>
      <c r="O60" s="114">
        <v>0.82949816772619844</v>
      </c>
      <c r="P60" s="115">
        <v>3.4814266592259457</v>
      </c>
      <c r="Q60" s="114">
        <v>0.83982062752655096</v>
      </c>
      <c r="R60" s="114">
        <v>0.86155470347201712</v>
      </c>
      <c r="S60" s="114">
        <v>0.88030355547492467</v>
      </c>
      <c r="T60" s="114">
        <v>0.89974777275245388</v>
      </c>
      <c r="U60" s="115">
        <v>3.4814266592259466</v>
      </c>
      <c r="V60" s="115">
        <f t="shared" si="4"/>
        <v>0</v>
      </c>
      <c r="W60" s="122">
        <v>0</v>
      </c>
      <c r="X60" s="116">
        <v>0.77473243749999998</v>
      </c>
      <c r="Y60" s="116">
        <v>0.46760275000000001</v>
      </c>
      <c r="Z60" s="116">
        <v>1.0996972249999999</v>
      </c>
      <c r="AA60" s="116" t="str">
        <f t="shared" si="5"/>
        <v>AVIVA3.481426659225953.48142665922595</v>
      </c>
      <c r="AB60" s="117">
        <v>0.96760274999999996</v>
      </c>
      <c r="AC60" s="115">
        <f t="shared" si="6"/>
        <v>3.3096351625000002</v>
      </c>
      <c r="AD60" s="117">
        <f t="shared" si="22"/>
        <v>0.71223348697000011</v>
      </c>
      <c r="AE60" s="117">
        <f t="shared" si="22"/>
        <v>0.72150046542500001</v>
      </c>
      <c r="AF60" s="117">
        <f t="shared" si="22"/>
        <v>1.0590832520000002</v>
      </c>
      <c r="AG60" s="117">
        <f t="shared" si="22"/>
        <v>0.8168179581049998</v>
      </c>
      <c r="AH60" s="115">
        <v>3.3096351625000002</v>
      </c>
      <c r="AI60" s="118"/>
      <c r="AJ60" s="118"/>
      <c r="AK60" s="118"/>
      <c r="AL60" s="118"/>
      <c r="AM60" s="118"/>
      <c r="AN60" s="118"/>
      <c r="AO60" s="118"/>
      <c r="AP60" s="118"/>
      <c r="AQ60" s="118"/>
      <c r="AR60" s="118"/>
      <c r="AS60" s="119"/>
      <c r="AT60" s="120">
        <v>0.42084247500000005</v>
      </c>
      <c r="AU60" s="120">
        <f t="shared" si="8"/>
        <v>0.54676027499999991</v>
      </c>
      <c r="AV60" s="120">
        <v>0.48137695740000008</v>
      </c>
      <c r="AW60" s="120">
        <f t="shared" si="9"/>
        <v>0.23085652957000002</v>
      </c>
      <c r="AX60" s="120">
        <v>0</v>
      </c>
      <c r="AY60" s="120">
        <f t="shared" si="10"/>
        <v>0.72150046542500001</v>
      </c>
      <c r="AZ60" s="120">
        <v>0.67523418328500007</v>
      </c>
      <c r="BA60" s="120">
        <f t="shared" si="11"/>
        <v>0.38384906871500013</v>
      </c>
      <c r="BB60" s="120">
        <v>0</v>
      </c>
      <c r="BC60" s="120">
        <f t="shared" si="12"/>
        <v>0.8168179581049998</v>
      </c>
      <c r="BD60" s="120" t="str">
        <f t="shared" si="13"/>
        <v>AVIVA0.8294981677261983.481426659225953.48142665922595</v>
      </c>
      <c r="BE60" s="121">
        <f>VLOOKUP(BD60,'[1]Microsoft-Base Data'!$AR:$AX,2,0)</f>
        <v>0.68405757773517673</v>
      </c>
      <c r="BF60" s="121">
        <f>VLOOKUP(BD60,'[1]Microsoft-Base Data'!$AR:$AX,3,0)</f>
        <v>0.14496165917183071</v>
      </c>
      <c r="BG60" s="121">
        <f>VLOOKUP(BD60,'[1]Microsoft-Base Data'!$AR:$AX,4,0)</f>
        <v>1.6951302759791932E-2</v>
      </c>
      <c r="BH60" s="121">
        <f>VLOOKUP(BD60,'[1]Microsoft-Base Data'!$AR:$AX,5,0)</f>
        <v>7.8487670581135746E-2</v>
      </c>
      <c r="BI60" s="121">
        <f>VLOOKUP(BD60,'[1]Microsoft-Base Data'!$AR:$AX,6,0)</f>
        <v>7.40222068485272E-2</v>
      </c>
      <c r="BJ60" s="121">
        <f>VLOOKUP(BD60,'[1]Microsoft-Base Data'!$AR:$AX,7,0)</f>
        <v>1.5195829035376661E-3</v>
      </c>
      <c r="BK60" s="120">
        <f t="shared" si="14"/>
        <v>2.3814962875727694</v>
      </c>
      <c r="BL60" s="120">
        <f t="shared" si="15"/>
        <v>0.50467338480643686</v>
      </c>
      <c r="BM60" s="120">
        <f t="shared" si="16"/>
        <v>5.9014717336549997E-2</v>
      </c>
      <c r="BN60" s="120">
        <f t="shared" si="17"/>
        <v>0.27324906878171001</v>
      </c>
      <c r="BO60" s="120">
        <f t="shared" si="18"/>
        <v>0.25770288429720006</v>
      </c>
      <c r="BP60" s="120">
        <f t="shared" si="19"/>
        <v>5.2903164312800011E-3</v>
      </c>
      <c r="BQ60" s="120">
        <f t="shared" si="20"/>
        <v>1.1278443147932937</v>
      </c>
      <c r="BR60" s="119"/>
      <c r="BS60" s="119"/>
      <c r="BT60" s="119"/>
      <c r="BU60" s="119"/>
    </row>
    <row r="61" spans="1:73">
      <c r="A61" s="8" t="s">
        <v>655</v>
      </c>
      <c r="B61" s="65" t="s">
        <v>4</v>
      </c>
      <c r="C61" s="8" t="s">
        <v>81</v>
      </c>
      <c r="D61" s="8" t="s">
        <v>615</v>
      </c>
      <c r="E61" s="8" t="s">
        <v>283</v>
      </c>
      <c r="F61" s="8"/>
      <c r="G61" s="65"/>
      <c r="H61" s="65" t="s">
        <v>613</v>
      </c>
      <c r="I61" s="8"/>
      <c r="J61" s="8" t="s">
        <v>614</v>
      </c>
      <c r="K61" s="8" t="s">
        <v>614</v>
      </c>
      <c r="L61" s="116">
        <v>0.15838281701626</v>
      </c>
      <c r="M61" s="116">
        <v>0.11281130198600001</v>
      </c>
      <c r="N61" s="116">
        <v>5.5572184847039997E-2</v>
      </c>
      <c r="O61" s="114">
        <v>5.5572184847039997E-2</v>
      </c>
      <c r="P61" s="115">
        <v>0.38233848869634002</v>
      </c>
      <c r="Q61" s="114">
        <v>9.2231082522906044E-2</v>
      </c>
      <c r="R61" s="114">
        <v>9.461797001576179E-2</v>
      </c>
      <c r="S61" s="114">
        <v>9.6677013172849838E-2</v>
      </c>
      <c r="T61" s="114">
        <v>9.8812422984822346E-2</v>
      </c>
      <c r="U61" s="115">
        <v>0.38233848869634002</v>
      </c>
      <c r="V61" s="115">
        <f t="shared" si="4"/>
        <v>0</v>
      </c>
      <c r="W61" s="122">
        <v>0</v>
      </c>
      <c r="X61" s="116">
        <v>0</v>
      </c>
      <c r="Y61" s="116">
        <v>0</v>
      </c>
      <c r="Z61" s="116">
        <v>0</v>
      </c>
      <c r="AA61" s="116" t="str">
        <f t="shared" si="5"/>
        <v>SIGMA BIDCO B.V0.382338488696340.38233848869634</v>
      </c>
      <c r="AB61" s="117">
        <v>0</v>
      </c>
      <c r="AC61" s="115">
        <f t="shared" si="6"/>
        <v>0</v>
      </c>
      <c r="AD61" s="117">
        <f t="shared" si="22"/>
        <v>0</v>
      </c>
      <c r="AE61" s="117">
        <f t="shared" si="22"/>
        <v>0</v>
      </c>
      <c r="AF61" s="117">
        <f t="shared" si="22"/>
        <v>0</v>
      </c>
      <c r="AG61" s="117">
        <f t="shared" si="22"/>
        <v>0</v>
      </c>
      <c r="AH61" s="115">
        <v>0</v>
      </c>
      <c r="AI61" s="118"/>
      <c r="AJ61" s="118"/>
      <c r="AK61" s="118"/>
      <c r="AL61" s="118"/>
      <c r="AM61" s="118"/>
      <c r="AN61" s="118"/>
      <c r="AO61" s="118"/>
      <c r="AP61" s="118"/>
      <c r="AQ61" s="118"/>
      <c r="AR61" s="118"/>
      <c r="AS61" s="119"/>
      <c r="AT61" s="120">
        <v>0</v>
      </c>
      <c r="AU61" s="120">
        <f t="shared" si="8"/>
        <v>0</v>
      </c>
      <c r="AV61" s="120">
        <v>0</v>
      </c>
      <c r="AW61" s="120">
        <f t="shared" si="9"/>
        <v>0</v>
      </c>
      <c r="AX61" s="120">
        <v>0</v>
      </c>
      <c r="AY61" s="120">
        <f t="shared" si="10"/>
        <v>0</v>
      </c>
      <c r="AZ61" s="120">
        <v>0</v>
      </c>
      <c r="BA61" s="120">
        <f t="shared" si="11"/>
        <v>0</v>
      </c>
      <c r="BB61" s="120">
        <v>0</v>
      </c>
      <c r="BC61" s="120">
        <f t="shared" si="12"/>
        <v>0</v>
      </c>
      <c r="BD61" s="120" t="str">
        <f t="shared" si="13"/>
        <v>SIGMA BIDCO B.V0.055572184847040.382338488696340.38233848869634</v>
      </c>
      <c r="BE61" s="121">
        <f>VLOOKUP(BD61,'[1]Microsoft-Base Data'!$AR:$AX,2,0)</f>
        <v>3.2245073270929681E-2</v>
      </c>
      <c r="BF61" s="121">
        <f>VLOOKUP(BD61,'[1]Microsoft-Base Data'!$AR:$AX,3,0)</f>
        <v>3.0715978197547397E-2</v>
      </c>
      <c r="BG61" s="121">
        <f>VLOOKUP(BD61,'[1]Microsoft-Base Data'!$AR:$AX,4,0)</f>
        <v>0</v>
      </c>
      <c r="BH61" s="121">
        <f>VLOOKUP(BD61,'[1]Microsoft-Base Data'!$AR:$AX,5,0)</f>
        <v>0.15365878474330116</v>
      </c>
      <c r="BI61" s="121">
        <f>VLOOKUP(BD61,'[1]Microsoft-Base Data'!$AR:$AX,6,0)</f>
        <v>0.65410626329353394</v>
      </c>
      <c r="BJ61" s="121">
        <f>VLOOKUP(BD61,'[1]Microsoft-Base Data'!$AR:$AX,7,0)</f>
        <v>0.1292739004946879</v>
      </c>
      <c r="BK61" s="120">
        <f t="shared" si="14"/>
        <v>1.2328532582310004E-2</v>
      </c>
      <c r="BL61" s="120">
        <f t="shared" si="15"/>
        <v>1.1743900682880002E-2</v>
      </c>
      <c r="BM61" s="120">
        <f t="shared" si="16"/>
        <v>0</v>
      </c>
      <c r="BN61" s="120">
        <f t="shared" si="17"/>
        <v>5.8749667533669996E-2</v>
      </c>
      <c r="BO61" s="120">
        <f t="shared" si="18"/>
        <v>0.25009000015446003</v>
      </c>
      <c r="BP61" s="120">
        <f t="shared" si="19"/>
        <v>4.9426387743020016E-2</v>
      </c>
      <c r="BQ61" s="120">
        <f t="shared" si="20"/>
        <v>0.28409653172574906</v>
      </c>
      <c r="BR61" s="119"/>
      <c r="BS61" s="119"/>
      <c r="BT61" s="119"/>
      <c r="BU61" s="119"/>
    </row>
    <row r="62" spans="1:73">
      <c r="A62" s="65" t="s">
        <v>656</v>
      </c>
      <c r="B62" s="65" t="s">
        <v>92</v>
      </c>
      <c r="C62" s="8" t="s">
        <v>169</v>
      </c>
      <c r="D62" s="8" t="s">
        <v>615</v>
      </c>
      <c r="E62" s="8" t="s">
        <v>283</v>
      </c>
      <c r="F62" s="8"/>
      <c r="G62" s="65"/>
      <c r="H62" s="65" t="s">
        <v>613</v>
      </c>
      <c r="I62" s="8"/>
      <c r="J62" s="65" t="s">
        <v>614</v>
      </c>
      <c r="K62" s="65" t="s">
        <v>614</v>
      </c>
      <c r="L62" s="113">
        <v>7.4262952526649995E-2</v>
      </c>
      <c r="M62" s="113">
        <v>6.602396495938001E-2</v>
      </c>
      <c r="N62" s="113">
        <v>7.7815593844340017E-2</v>
      </c>
      <c r="O62" s="114">
        <v>7.7815593844340017E-2</v>
      </c>
      <c r="P62" s="115">
        <v>0.29591810517471001</v>
      </c>
      <c r="Q62" s="114">
        <v>7.1383990849184772E-2</v>
      </c>
      <c r="R62" s="114">
        <v>7.3231367571730904E-2</v>
      </c>
      <c r="S62" s="114">
        <v>7.4825002969506324E-2</v>
      </c>
      <c r="T62" s="114">
        <v>7.647774378428801E-2</v>
      </c>
      <c r="U62" s="115">
        <v>0.29591810517471001</v>
      </c>
      <c r="V62" s="115">
        <f t="shared" si="4"/>
        <v>0</v>
      </c>
      <c r="W62" s="122">
        <v>0</v>
      </c>
      <c r="X62" s="116">
        <v>0</v>
      </c>
      <c r="Y62" s="116">
        <v>0</v>
      </c>
      <c r="Z62" s="116">
        <v>0.15927374999999999</v>
      </c>
      <c r="AA62" s="116" t="str">
        <f t="shared" si="5"/>
        <v>CORN PRODUCTS INTERNATIONAL, INC.0.295918105174710.29591810517471</v>
      </c>
      <c r="AB62" s="117">
        <v>0</v>
      </c>
      <c r="AC62" s="115">
        <f t="shared" si="6"/>
        <v>0.15927374999999999</v>
      </c>
      <c r="AD62" s="117">
        <f t="shared" si="22"/>
        <v>3.4275711E-2</v>
      </c>
      <c r="AE62" s="117">
        <f t="shared" si="22"/>
        <v>3.4721677499999999E-2</v>
      </c>
      <c r="AF62" s="117">
        <f t="shared" si="22"/>
        <v>5.0967600000000002E-2</v>
      </c>
      <c r="AG62" s="117">
        <f t="shared" si="22"/>
        <v>3.9308761499999983E-2</v>
      </c>
      <c r="AH62" s="115">
        <v>0.15927374999999999</v>
      </c>
      <c r="AI62" s="118"/>
      <c r="AJ62" s="118"/>
      <c r="AK62" s="118"/>
      <c r="AL62" s="118"/>
      <c r="AM62" s="118"/>
      <c r="AN62" s="118"/>
      <c r="AO62" s="118"/>
      <c r="AP62" s="118"/>
      <c r="AQ62" s="118"/>
      <c r="AR62" s="118"/>
      <c r="AS62" s="119"/>
      <c r="AT62" s="120">
        <v>0</v>
      </c>
      <c r="AU62" s="120">
        <f t="shared" si="8"/>
        <v>0</v>
      </c>
      <c r="AV62" s="120">
        <v>4.9138504200000002E-2</v>
      </c>
      <c r="AW62" s="120">
        <f t="shared" si="9"/>
        <v>-1.4862793200000002E-2</v>
      </c>
      <c r="AX62" s="120">
        <v>0</v>
      </c>
      <c r="AY62" s="120">
        <f t="shared" si="10"/>
        <v>3.4721677499999999E-2</v>
      </c>
      <c r="AZ62" s="120">
        <v>0</v>
      </c>
      <c r="BA62" s="120">
        <f t="shared" si="11"/>
        <v>5.0967600000000002E-2</v>
      </c>
      <c r="BB62" s="120">
        <v>0</v>
      </c>
      <c r="BC62" s="120">
        <f t="shared" si="12"/>
        <v>3.9308761499999983E-2</v>
      </c>
      <c r="BD62" s="120" t="str">
        <f t="shared" si="13"/>
        <v>CORN PRODUCTS INTERNATIONAL, INC.0.077815593844340.295918105174710.29591810517471</v>
      </c>
      <c r="BE62" s="121">
        <f>VLOOKUP(BD62,'[1]Microsoft-Base Data'!$AR:$AX,2,0)</f>
        <v>0</v>
      </c>
      <c r="BF62" s="121">
        <f>VLOOKUP(BD62,'[1]Microsoft-Base Data'!$AR:$AX,3,0)</f>
        <v>-1.1525678005089782E-2</v>
      </c>
      <c r="BG62" s="121">
        <f>VLOOKUP(BD62,'[1]Microsoft-Base Data'!$AR:$AX,4,0)</f>
        <v>0</v>
      </c>
      <c r="BH62" s="121">
        <f>VLOOKUP(BD62,'[1]Microsoft-Base Data'!$AR:$AX,5,0)</f>
        <v>0</v>
      </c>
      <c r="BI62" s="121">
        <f>VLOOKUP(BD62,'[1]Microsoft-Base Data'!$AR:$AX,6,0)</f>
        <v>0.8315808563904683</v>
      </c>
      <c r="BJ62" s="121">
        <f>VLOOKUP(BD62,'[1]Microsoft-Base Data'!$AR:$AX,7,0)</f>
        <v>0.1799448216146215</v>
      </c>
      <c r="BK62" s="120">
        <f t="shared" si="14"/>
        <v>0</v>
      </c>
      <c r="BL62" s="120">
        <f t="shared" si="15"/>
        <v>-3.41065679612E-3</v>
      </c>
      <c r="BM62" s="120">
        <f t="shared" si="16"/>
        <v>0</v>
      </c>
      <c r="BN62" s="120">
        <f t="shared" si="17"/>
        <v>0</v>
      </c>
      <c r="BO62" s="120">
        <f t="shared" si="18"/>
        <v>0.24607983132263003</v>
      </c>
      <c r="BP62" s="120">
        <f t="shared" si="19"/>
        <v>5.3248930648199994E-2</v>
      </c>
      <c r="BQ62" s="120">
        <f t="shared" si="20"/>
        <v>0.24266917452651005</v>
      </c>
      <c r="BR62" s="119"/>
      <c r="BS62" s="119"/>
      <c r="BT62" s="119"/>
      <c r="BU62" s="119"/>
    </row>
    <row r="63" spans="1:73">
      <c r="A63" s="8" t="s">
        <v>657</v>
      </c>
      <c r="B63" s="65" t="s">
        <v>69</v>
      </c>
      <c r="C63" s="8" t="s">
        <v>129</v>
      </c>
      <c r="D63" s="8" t="s">
        <v>615</v>
      </c>
      <c r="E63" s="8" t="s">
        <v>283</v>
      </c>
      <c r="F63" s="8"/>
      <c r="G63" s="65">
        <v>83</v>
      </c>
      <c r="H63" s="65" t="s">
        <v>613</v>
      </c>
      <c r="I63" s="8"/>
      <c r="J63" s="8" t="s">
        <v>614</v>
      </c>
      <c r="K63" s="8" t="s">
        <v>614</v>
      </c>
      <c r="L63" s="116">
        <v>0.12231450527053001</v>
      </c>
      <c r="M63" s="116">
        <v>0.17699829436472653</v>
      </c>
      <c r="N63" s="116">
        <v>0.17797129846567999</v>
      </c>
      <c r="O63" s="114">
        <v>0.17797129846567999</v>
      </c>
      <c r="P63" s="115">
        <v>0.65525539656661658</v>
      </c>
      <c r="Q63" s="114">
        <v>0.1580665204813152</v>
      </c>
      <c r="R63" s="114">
        <v>0.16215719133170209</v>
      </c>
      <c r="S63" s="114">
        <v>0.16568599939140297</v>
      </c>
      <c r="T63" s="114">
        <v>0.16934568536219621</v>
      </c>
      <c r="U63" s="115">
        <v>0.65525539656661647</v>
      </c>
      <c r="V63" s="115">
        <f t="shared" si="4"/>
        <v>0</v>
      </c>
      <c r="W63" s="122">
        <v>0</v>
      </c>
      <c r="X63" s="116">
        <v>0</v>
      </c>
      <c r="Y63" s="116">
        <v>0</v>
      </c>
      <c r="Z63" s="116">
        <v>0.72622611999999998</v>
      </c>
      <c r="AA63" s="116" t="str">
        <f t="shared" si="5"/>
        <v>INNOVAPOST0.6552553965666170.655255396566616</v>
      </c>
      <c r="AB63" s="117">
        <v>0</v>
      </c>
      <c r="AC63" s="115">
        <f t="shared" si="6"/>
        <v>0.72622611999999998</v>
      </c>
      <c r="AD63" s="117">
        <f t="shared" si="22"/>
        <v>0.15628386102399999</v>
      </c>
      <c r="AE63" s="117">
        <f t="shared" si="22"/>
        <v>0.15831729415999998</v>
      </c>
      <c r="AF63" s="117">
        <f t="shared" si="22"/>
        <v>0.2323923584</v>
      </c>
      <c r="AG63" s="117">
        <f t="shared" si="22"/>
        <v>0.17923260641599992</v>
      </c>
      <c r="AH63" s="115">
        <v>0.72622611999999998</v>
      </c>
      <c r="AI63" s="118"/>
      <c r="AJ63" s="118"/>
      <c r="AK63" s="118"/>
      <c r="AL63" s="118"/>
      <c r="AM63" s="118"/>
      <c r="AN63" s="118"/>
      <c r="AO63" s="118"/>
      <c r="AP63" s="118"/>
      <c r="AQ63" s="118"/>
      <c r="AR63" s="118"/>
      <c r="AS63" s="119"/>
      <c r="AT63" s="120">
        <v>0</v>
      </c>
      <c r="AU63" s="120">
        <f t="shared" si="8"/>
        <v>0</v>
      </c>
      <c r="AV63" s="120">
        <v>0</v>
      </c>
      <c r="AW63" s="120">
        <f t="shared" si="9"/>
        <v>0.15628386102399999</v>
      </c>
      <c r="AX63" s="120">
        <v>0</v>
      </c>
      <c r="AY63" s="120">
        <f t="shared" si="10"/>
        <v>0.15831729415999998</v>
      </c>
      <c r="AZ63" s="120">
        <v>0.52941884148000007</v>
      </c>
      <c r="BA63" s="120">
        <f t="shared" si="11"/>
        <v>-0.29702648308000007</v>
      </c>
      <c r="BB63" s="120">
        <v>0</v>
      </c>
      <c r="BC63" s="120">
        <f t="shared" si="12"/>
        <v>0.17923260641599992</v>
      </c>
      <c r="BD63" s="120" t="str">
        <f t="shared" si="13"/>
        <v>INNOVAPOST0.177971298465680.6552553965666170.655255396566616</v>
      </c>
      <c r="BE63" s="121">
        <f>VLOOKUP(BD63,'[1]Microsoft-Base Data'!$AR:$AX,2,0)</f>
        <v>0.35547269364541528</v>
      </c>
      <c r="BF63" s="121">
        <f>VLOOKUP(BD63,'[1]Microsoft-Base Data'!$AR:$AX,3,0)</f>
        <v>0.2793710492452377</v>
      </c>
      <c r="BG63" s="121">
        <f>VLOOKUP(BD63,'[1]Microsoft-Base Data'!$AR:$AX,4,0)</f>
        <v>0</v>
      </c>
      <c r="BH63" s="121">
        <f>VLOOKUP(BD63,'[1]Microsoft-Base Data'!$AR:$AX,5,0)</f>
        <v>0</v>
      </c>
      <c r="BI63" s="121">
        <f>VLOOKUP(BD63,'[1]Microsoft-Base Data'!$AR:$AX,6,0)</f>
        <v>0.36515625710934696</v>
      </c>
      <c r="BJ63" s="121">
        <f>VLOOKUP(BD63,'[1]Microsoft-Base Data'!$AR:$AX,7,0)</f>
        <v>0</v>
      </c>
      <c r="BK63" s="120">
        <f t="shared" si="14"/>
        <v>0.23292540084322996</v>
      </c>
      <c r="BL63" s="120">
        <f t="shared" si="15"/>
        <v>0.18305938766241997</v>
      </c>
      <c r="BM63" s="120">
        <f t="shared" si="16"/>
        <v>0</v>
      </c>
      <c r="BN63" s="120">
        <f t="shared" si="17"/>
        <v>0</v>
      </c>
      <c r="BO63" s="120">
        <f t="shared" si="18"/>
        <v>0.23927060806096651</v>
      </c>
      <c r="BP63" s="120">
        <f t="shared" si="19"/>
        <v>0</v>
      </c>
      <c r="BQ63" s="120">
        <f t="shared" si="20"/>
        <v>0.4456225358077095</v>
      </c>
      <c r="BR63" s="119"/>
      <c r="BS63" s="119"/>
      <c r="BT63" s="119"/>
      <c r="BU63" s="119"/>
    </row>
    <row r="64" spans="1:73">
      <c r="A64" s="65" t="s">
        <v>658</v>
      </c>
      <c r="B64" s="65" t="s">
        <v>123</v>
      </c>
      <c r="C64" s="8" t="s">
        <v>124</v>
      </c>
      <c r="D64" s="8" t="s">
        <v>615</v>
      </c>
      <c r="E64" s="8" t="s">
        <v>283</v>
      </c>
      <c r="F64" s="8"/>
      <c r="G64" s="65"/>
      <c r="H64" s="65" t="s">
        <v>613</v>
      </c>
      <c r="I64" s="8"/>
      <c r="J64" s="65" t="s">
        <v>614</v>
      </c>
      <c r="K64" s="65" t="s">
        <v>614</v>
      </c>
      <c r="L64" s="113">
        <v>0.13160147693362001</v>
      </c>
      <c r="M64" s="113">
        <v>0.10875627142027999</v>
      </c>
      <c r="N64" s="113">
        <v>8.6667460447187483E-2</v>
      </c>
      <c r="O64" s="114">
        <v>8.6667460447187483E-2</v>
      </c>
      <c r="P64" s="115">
        <v>0.41369266924827497</v>
      </c>
      <c r="Q64" s="114">
        <v>9.9794616144080001E-2</v>
      </c>
      <c r="R64" s="114">
        <v>0.10237724354704351</v>
      </c>
      <c r="S64" s="114">
        <v>0.10460514129978497</v>
      </c>
      <c r="T64" s="114">
        <v>0.10691566825736648</v>
      </c>
      <c r="U64" s="115">
        <v>0.41369266924827497</v>
      </c>
      <c r="V64" s="115">
        <f t="shared" si="4"/>
        <v>0</v>
      </c>
      <c r="W64" s="122">
        <v>0</v>
      </c>
      <c r="X64" s="116">
        <v>0</v>
      </c>
      <c r="Y64" s="116">
        <v>0</v>
      </c>
      <c r="Z64" s="116">
        <v>0</v>
      </c>
      <c r="AA64" s="116" t="str">
        <f t="shared" si="5"/>
        <v>CHED0.4136926692482750.413692669248275</v>
      </c>
      <c r="AB64" s="117">
        <v>0</v>
      </c>
      <c r="AC64" s="115">
        <f t="shared" si="6"/>
        <v>0</v>
      </c>
      <c r="AD64" s="117">
        <f t="shared" si="22"/>
        <v>0</v>
      </c>
      <c r="AE64" s="117">
        <f t="shared" si="22"/>
        <v>0</v>
      </c>
      <c r="AF64" s="117">
        <f t="shared" si="22"/>
        <v>0</v>
      </c>
      <c r="AG64" s="117">
        <f t="shared" si="22"/>
        <v>0</v>
      </c>
      <c r="AH64" s="115">
        <v>0</v>
      </c>
      <c r="AI64" s="118"/>
      <c r="AJ64" s="118"/>
      <c r="AK64" s="118"/>
      <c r="AL64" s="118"/>
      <c r="AM64" s="118"/>
      <c r="AN64" s="118"/>
      <c r="AO64" s="118"/>
      <c r="AP64" s="118"/>
      <c r="AQ64" s="118"/>
      <c r="AR64" s="118"/>
      <c r="AS64" s="119"/>
      <c r="AT64" s="120">
        <v>0</v>
      </c>
      <c r="AU64" s="120">
        <f t="shared" si="8"/>
        <v>0</v>
      </c>
      <c r="AV64" s="120">
        <v>0</v>
      </c>
      <c r="AW64" s="120">
        <f t="shared" si="9"/>
        <v>0</v>
      </c>
      <c r="AX64" s="120">
        <v>0</v>
      </c>
      <c r="AY64" s="120">
        <f t="shared" si="10"/>
        <v>0</v>
      </c>
      <c r="AZ64" s="120">
        <v>0</v>
      </c>
      <c r="BA64" s="120">
        <f t="shared" si="11"/>
        <v>0</v>
      </c>
      <c r="BB64" s="120">
        <v>0.27125424423</v>
      </c>
      <c r="BC64" s="120">
        <f t="shared" si="12"/>
        <v>-0.27125424423</v>
      </c>
      <c r="BD64" s="120" t="str">
        <f t="shared" si="13"/>
        <v>CHED0.08666746044718750.4136926692482750.413692669248275</v>
      </c>
      <c r="BE64" s="121">
        <f>VLOOKUP(BD64,'[1]Microsoft-Base Data'!$AR:$AX,2,0)</f>
        <v>0.46678258950687268</v>
      </c>
      <c r="BF64" s="121">
        <f>VLOOKUP(BD64,'[1]Microsoft-Base Data'!$AR:$AX,3,0)</f>
        <v>-0.12485338171870544</v>
      </c>
      <c r="BG64" s="121">
        <f>VLOOKUP(BD64,'[1]Microsoft-Base Data'!$AR:$AX,4,0)</f>
        <v>0</v>
      </c>
      <c r="BH64" s="121">
        <f>VLOOKUP(BD64,'[1]Microsoft-Base Data'!$AR:$AX,5,0)</f>
        <v>0</v>
      </c>
      <c r="BI64" s="121">
        <f>VLOOKUP(BD64,'[1]Microsoft-Base Data'!$AR:$AX,6,0)</f>
        <v>0.57766141837464158</v>
      </c>
      <c r="BJ64" s="121">
        <f>VLOOKUP(BD64,'[1]Microsoft-Base Data'!$AR:$AX,7,0)</f>
        <v>8.0409373837191128E-2</v>
      </c>
      <c r="BK64" s="120">
        <f t="shared" si="14"/>
        <v>0.19310453541171999</v>
      </c>
      <c r="BL64" s="120">
        <f t="shared" si="15"/>
        <v>-5.165092874788503E-2</v>
      </c>
      <c r="BM64" s="120">
        <f t="shared" si="16"/>
        <v>0</v>
      </c>
      <c r="BN64" s="120">
        <f t="shared" si="17"/>
        <v>0</v>
      </c>
      <c r="BO64" s="120">
        <f t="shared" si="18"/>
        <v>0.23897429408915</v>
      </c>
      <c r="BP64" s="120">
        <f t="shared" si="19"/>
        <v>3.3264768495290004E-2</v>
      </c>
      <c r="BQ64" s="120">
        <f t="shared" si="20"/>
        <v>0.20663381888243698</v>
      </c>
      <c r="BR64" s="119"/>
      <c r="BS64" s="119"/>
      <c r="BT64" s="119"/>
      <c r="BU64" s="119"/>
    </row>
    <row r="65" spans="1:73">
      <c r="A65" s="8" t="s">
        <v>18</v>
      </c>
      <c r="B65" s="65" t="s">
        <v>4</v>
      </c>
      <c r="C65" s="8" t="s">
        <v>81</v>
      </c>
      <c r="D65" s="8" t="s">
        <v>615</v>
      </c>
      <c r="E65" s="8" t="s">
        <v>283</v>
      </c>
      <c r="F65" s="8"/>
      <c r="G65" s="65"/>
      <c r="H65" s="65" t="s">
        <v>613</v>
      </c>
      <c r="I65" s="8"/>
      <c r="J65" s="8" t="s">
        <v>614</v>
      </c>
      <c r="K65" s="8" t="s">
        <v>614</v>
      </c>
      <c r="L65" s="116">
        <v>0.27430476733599163</v>
      </c>
      <c r="M65" s="116">
        <v>0.2673207373648756</v>
      </c>
      <c r="N65" s="116">
        <v>0.24882223082373439</v>
      </c>
      <c r="O65" s="114">
        <v>0.24882223082373439</v>
      </c>
      <c r="P65" s="115">
        <v>1.039269966348336</v>
      </c>
      <c r="Q65" s="114">
        <v>0.25070192215458409</v>
      </c>
      <c r="R65" s="114">
        <v>0.25718994404543699</v>
      </c>
      <c r="S65" s="114">
        <v>0.26278682161816863</v>
      </c>
      <c r="T65" s="114">
        <v>0.2685912785301463</v>
      </c>
      <c r="U65" s="115">
        <v>1.039269966348336</v>
      </c>
      <c r="V65" s="115">
        <f t="shared" si="4"/>
        <v>0</v>
      </c>
      <c r="W65" s="122">
        <v>0</v>
      </c>
      <c r="X65" s="116">
        <v>0.61278756249999999</v>
      </c>
      <c r="Y65" s="116">
        <v>0</v>
      </c>
      <c r="Z65" s="116">
        <v>0.12948328749999999</v>
      </c>
      <c r="AA65" s="116" t="str">
        <f t="shared" si="5"/>
        <v>SOUTHERN WATER SYSTEMS1.039269966348341.03926996634834</v>
      </c>
      <c r="AB65" s="117">
        <v>0.61278756000000001</v>
      </c>
      <c r="AC65" s="115">
        <f t="shared" si="6"/>
        <v>1.3550584099999998</v>
      </c>
      <c r="AD65" s="117">
        <f t="shared" si="22"/>
        <v>0.29160856983199995</v>
      </c>
      <c r="AE65" s="117">
        <f t="shared" si="22"/>
        <v>0.29540273337999995</v>
      </c>
      <c r="AF65" s="117">
        <f t="shared" si="22"/>
        <v>0.43361869119999996</v>
      </c>
      <c r="AG65" s="117">
        <f t="shared" si="22"/>
        <v>0.33442841558799985</v>
      </c>
      <c r="AH65" s="115">
        <v>1.3550584099999998</v>
      </c>
      <c r="AI65" s="118"/>
      <c r="AJ65" s="118"/>
      <c r="AK65" s="118"/>
      <c r="AL65" s="118"/>
      <c r="AM65" s="118"/>
      <c r="AN65" s="118"/>
      <c r="AO65" s="118"/>
      <c r="AP65" s="118"/>
      <c r="AQ65" s="118"/>
      <c r="AR65" s="118"/>
      <c r="AS65" s="119"/>
      <c r="AT65" s="120">
        <v>0.55390464000000006</v>
      </c>
      <c r="AU65" s="120">
        <f t="shared" si="8"/>
        <v>5.888291999999995E-2</v>
      </c>
      <c r="AV65" s="120">
        <v>7.5639452400000001E-2</v>
      </c>
      <c r="AW65" s="120">
        <f t="shared" si="9"/>
        <v>0.21596911743199995</v>
      </c>
      <c r="AX65" s="120">
        <v>0</v>
      </c>
      <c r="AY65" s="120">
        <f t="shared" si="10"/>
        <v>0.29540273337999995</v>
      </c>
      <c r="AZ65" s="120">
        <v>0</v>
      </c>
      <c r="BA65" s="120">
        <f t="shared" si="11"/>
        <v>0.43361869119999996</v>
      </c>
      <c r="BB65" s="120">
        <v>0.36359149074840003</v>
      </c>
      <c r="BC65" s="120">
        <f t="shared" si="12"/>
        <v>-2.9163075160400176E-2</v>
      </c>
      <c r="BD65" s="120" t="str">
        <f t="shared" si="13"/>
        <v>SOUTHERN WATER SYSTEMS0.2488222308237341.039269966348341.03926996634834</v>
      </c>
      <c r="BE65" s="121">
        <f>VLOOKUP(BD65,'[1]Microsoft-Base Data'!$AR:$AX,2,0)</f>
        <v>0.71835688685265098</v>
      </c>
      <c r="BF65" s="121">
        <f>VLOOKUP(BD65,'[1]Microsoft-Base Data'!$AR:$AX,3,0)</f>
        <v>4.3403512700045693E-2</v>
      </c>
      <c r="BG65" s="121">
        <f>VLOOKUP(BD65,'[1]Microsoft-Base Data'!$AR:$AX,4,0)</f>
        <v>0</v>
      </c>
      <c r="BH65" s="121">
        <f>VLOOKUP(BD65,'[1]Microsoft-Base Data'!$AR:$AX,5,0)</f>
        <v>1.4791580251235279E-2</v>
      </c>
      <c r="BI65" s="121">
        <f>VLOOKUP(BD65,'[1]Microsoft-Base Data'!$AR:$AX,6,0)</f>
        <v>0.2234480201960681</v>
      </c>
      <c r="BJ65" s="121">
        <f>VLOOKUP(BD65,'[1]Microsoft-Base Data'!$AR:$AX,7,0)</f>
        <v>0</v>
      </c>
      <c r="BK65" s="120">
        <f t="shared" si="14"/>
        <v>0.74656673762545001</v>
      </c>
      <c r="BL65" s="120">
        <f t="shared" si="15"/>
        <v>4.5107967183176063E-2</v>
      </c>
      <c r="BM65" s="120">
        <f t="shared" si="16"/>
        <v>0</v>
      </c>
      <c r="BN65" s="120">
        <f t="shared" si="17"/>
        <v>1.537244510994E-2</v>
      </c>
      <c r="BO65" s="120">
        <f t="shared" si="18"/>
        <v>0.23222281642977</v>
      </c>
      <c r="BP65" s="120">
        <f t="shared" si="19"/>
        <v>0</v>
      </c>
      <c r="BQ65" s="120">
        <f t="shared" si="20"/>
        <v>0.35749011153279131</v>
      </c>
      <c r="BR65" s="119"/>
      <c r="BS65" s="119"/>
      <c r="BT65" s="119"/>
      <c r="BU65" s="119"/>
    </row>
    <row r="66" spans="1:73">
      <c r="A66" s="8" t="s">
        <v>67</v>
      </c>
      <c r="B66" s="8" t="s">
        <v>69</v>
      </c>
      <c r="C66" s="8" t="s">
        <v>70</v>
      </c>
      <c r="D66" s="8" t="s">
        <v>568</v>
      </c>
      <c r="E66" s="8" t="s">
        <v>68</v>
      </c>
      <c r="F66" s="8" t="s">
        <v>612</v>
      </c>
      <c r="G66" s="65">
        <v>12</v>
      </c>
      <c r="H66" s="65" t="s">
        <v>613</v>
      </c>
      <c r="I66" s="8"/>
      <c r="J66" s="8" t="s">
        <v>614</v>
      </c>
      <c r="K66" s="8" t="s">
        <v>614</v>
      </c>
      <c r="L66" s="116">
        <v>0.21736300960946162</v>
      </c>
      <c r="M66" s="116">
        <v>0.25479204923128873</v>
      </c>
      <c r="N66" s="116">
        <v>0.25777129581791891</v>
      </c>
      <c r="O66" s="114">
        <v>0.25777129581791891</v>
      </c>
      <c r="P66" s="115">
        <v>0.9876976504765882</v>
      </c>
      <c r="Q66" s="114">
        <v>0.23826119054714634</v>
      </c>
      <c r="R66" s="114">
        <v>0.24442725344257712</v>
      </c>
      <c r="S66" s="114">
        <v>0.24974639380801639</v>
      </c>
      <c r="T66" s="114">
        <v>0.25526281267884848</v>
      </c>
      <c r="U66" s="115">
        <v>0.98769765047658842</v>
      </c>
      <c r="V66" s="115">
        <f t="shared" si="4"/>
        <v>0</v>
      </c>
      <c r="W66" s="122">
        <v>0</v>
      </c>
      <c r="X66" s="116">
        <v>0</v>
      </c>
      <c r="Y66" s="116">
        <v>0</v>
      </c>
      <c r="Z66" s="116">
        <v>1.70844106</v>
      </c>
      <c r="AA66" s="116" t="str">
        <f t="shared" si="5"/>
        <v>ALIGHT SOLUTIONS LLC0.9876976504765880.987697650476588</v>
      </c>
      <c r="AB66" s="117">
        <v>0</v>
      </c>
      <c r="AC66" s="115">
        <f t="shared" si="6"/>
        <v>1.70844106</v>
      </c>
      <c r="AD66" s="117">
        <f t="shared" si="22"/>
        <v>0.36765651611199995</v>
      </c>
      <c r="AE66" s="117">
        <f t="shared" si="22"/>
        <v>0.37244015107999995</v>
      </c>
      <c r="AF66" s="117">
        <f t="shared" si="22"/>
        <v>0.54670113919999996</v>
      </c>
      <c r="AG66" s="117">
        <f t="shared" si="22"/>
        <v>0.42164325360799976</v>
      </c>
      <c r="AH66" s="115">
        <v>1.7084410599999997</v>
      </c>
      <c r="AI66" s="118"/>
      <c r="AJ66" s="118"/>
      <c r="AK66" s="118"/>
      <c r="AL66" s="118"/>
      <c r="AM66" s="118"/>
      <c r="AN66" s="118"/>
      <c r="AO66" s="118"/>
      <c r="AP66" s="118"/>
      <c r="AQ66" s="118"/>
      <c r="AR66" s="118"/>
      <c r="AS66" s="119"/>
      <c r="AT66" s="120">
        <v>0</v>
      </c>
      <c r="AU66" s="120">
        <f t="shared" si="8"/>
        <v>0</v>
      </c>
      <c r="AV66" s="120">
        <v>0</v>
      </c>
      <c r="AW66" s="120">
        <f t="shared" si="9"/>
        <v>0.36765651611199995</v>
      </c>
      <c r="AX66" s="120">
        <v>0</v>
      </c>
      <c r="AY66" s="120">
        <f t="shared" si="10"/>
        <v>0.37244015107999995</v>
      </c>
      <c r="AZ66" s="120">
        <v>1.1705766013799999</v>
      </c>
      <c r="BA66" s="120">
        <f t="shared" si="11"/>
        <v>-0.6238754621799999</v>
      </c>
      <c r="BB66" s="120">
        <v>0</v>
      </c>
      <c r="BC66" s="120">
        <f t="shared" si="12"/>
        <v>0.42164325360799976</v>
      </c>
      <c r="BD66" s="120" t="str">
        <f t="shared" si="13"/>
        <v>ALIGHT SOLUTIONS LLC0.2577712958179190.9876976504765880.987697650476588</v>
      </c>
      <c r="BE66" s="121">
        <f>VLOOKUP(BD66,'[1]Microsoft-Base Data'!$AR:$AX,2,0)</f>
        <v>0.11902530534182713</v>
      </c>
      <c r="BF66" s="121">
        <f>VLOOKUP(BD66,'[1]Microsoft-Base Data'!$AR:$AX,3,0)</f>
        <v>0.50036585056702898</v>
      </c>
      <c r="BG66" s="121">
        <f>VLOOKUP(BD66,'[1]Microsoft-Base Data'!$AR:$AX,4,0)</f>
        <v>0</v>
      </c>
      <c r="BH66" s="121">
        <f>VLOOKUP(BD66,'[1]Microsoft-Base Data'!$AR:$AX,5,0)</f>
        <v>0.14651699447902072</v>
      </c>
      <c r="BI66" s="121">
        <f>VLOOKUP(BD66,'[1]Microsoft-Base Data'!$AR:$AX,6,0)</f>
        <v>0.23435125015958455</v>
      </c>
      <c r="BJ66" s="121">
        <f>VLOOKUP(BD66,'[1]Microsoft-Base Data'!$AR:$AX,7,0)</f>
        <v>-2.5940054746143493E-4</v>
      </c>
      <c r="BK66" s="120">
        <f t="shared" si="14"/>
        <v>0.11756101443338118</v>
      </c>
      <c r="BL66" s="120">
        <f t="shared" si="15"/>
        <v>0.49421017498377429</v>
      </c>
      <c r="BM66" s="120">
        <f t="shared" si="16"/>
        <v>0</v>
      </c>
      <c r="BN66" s="120">
        <f t="shared" si="17"/>
        <v>0.14471449120182003</v>
      </c>
      <c r="BO66" s="120">
        <f t="shared" si="18"/>
        <v>0.23146817916887288</v>
      </c>
      <c r="BP66" s="120">
        <f t="shared" si="19"/>
        <v>-2.5620931126000006E-4</v>
      </c>
      <c r="BQ66" s="120">
        <f t="shared" si="20"/>
        <v>0.78923583077984449</v>
      </c>
      <c r="BR66" s="119"/>
      <c r="BS66" s="119"/>
      <c r="BT66" s="119"/>
      <c r="BU66" s="119"/>
    </row>
    <row r="67" spans="1:73">
      <c r="A67" s="8" t="s">
        <v>659</v>
      </c>
      <c r="B67" s="65" t="s">
        <v>69</v>
      </c>
      <c r="C67" s="8" t="s">
        <v>70</v>
      </c>
      <c r="D67" s="8" t="s">
        <v>615</v>
      </c>
      <c r="E67" s="8" t="s">
        <v>283</v>
      </c>
      <c r="F67" s="8"/>
      <c r="G67" s="65"/>
      <c r="H67" s="65" t="s">
        <v>613</v>
      </c>
      <c r="I67" s="8"/>
      <c r="J67" s="8" t="s">
        <v>614</v>
      </c>
      <c r="K67" s="8" t="s">
        <v>614</v>
      </c>
      <c r="L67" s="116">
        <v>0.14299064808837</v>
      </c>
      <c r="M67" s="116">
        <v>0.17155114865160001</v>
      </c>
      <c r="N67" s="116">
        <v>7.8167244407199993E-2</v>
      </c>
      <c r="O67" s="114">
        <v>7.8167244407199993E-2</v>
      </c>
      <c r="P67" s="115">
        <v>0.47087628555437</v>
      </c>
      <c r="Q67" s="114">
        <v>0.11358895542828018</v>
      </c>
      <c r="R67" s="114">
        <v>0.11652857241663089</v>
      </c>
      <c r="S67" s="114">
        <v>0.11906442643674707</v>
      </c>
      <c r="T67" s="114">
        <v>0.12169433127271186</v>
      </c>
      <c r="U67" s="115">
        <v>0.47087628555437</v>
      </c>
      <c r="V67" s="115">
        <f t="shared" si="4"/>
        <v>0</v>
      </c>
      <c r="W67" s="115"/>
      <c r="X67" s="116">
        <v>0</v>
      </c>
      <c r="Y67" s="116">
        <v>0</v>
      </c>
      <c r="Z67" s="116">
        <v>0.57542822000000005</v>
      </c>
      <c r="AA67" s="116" t="str">
        <f t="shared" si="5"/>
        <v>SYMETRA LIFE INSURANCE COMPANY0.470876285554370.47087628555437</v>
      </c>
      <c r="AB67" s="117">
        <v>0.23404276999999998</v>
      </c>
      <c r="AC67" s="115">
        <f t="shared" si="6"/>
        <v>0.80947099</v>
      </c>
      <c r="AD67" s="117">
        <f t="shared" si="22"/>
        <v>0.17419815704800001</v>
      </c>
      <c r="AE67" s="117">
        <f t="shared" si="22"/>
        <v>0.17646467582</v>
      </c>
      <c r="AF67" s="117">
        <f t="shared" si="22"/>
        <v>0.2590307168</v>
      </c>
      <c r="AG67" s="117">
        <f t="shared" si="22"/>
        <v>0.19977744033199993</v>
      </c>
      <c r="AH67" s="115">
        <v>0.80947099</v>
      </c>
      <c r="AI67" s="118"/>
      <c r="AJ67" s="118"/>
      <c r="AK67" s="118"/>
      <c r="AL67" s="118"/>
      <c r="AM67" s="118"/>
      <c r="AN67" s="118"/>
      <c r="AO67" s="118"/>
      <c r="AP67" s="118"/>
      <c r="AQ67" s="118"/>
      <c r="AR67" s="118"/>
      <c r="AS67" s="119"/>
      <c r="AT67" s="120">
        <v>0.21063849299999998</v>
      </c>
      <c r="AU67" s="120">
        <f t="shared" si="8"/>
        <v>2.3404277000000001E-2</v>
      </c>
      <c r="AV67" s="120">
        <v>0</v>
      </c>
      <c r="AW67" s="120">
        <f t="shared" si="9"/>
        <v>0.17419815704800001</v>
      </c>
      <c r="AX67" s="120">
        <v>0</v>
      </c>
      <c r="AY67" s="120">
        <f t="shared" si="10"/>
        <v>0.17646467582</v>
      </c>
      <c r="AZ67" s="120">
        <v>0</v>
      </c>
      <c r="BA67" s="120">
        <f t="shared" si="11"/>
        <v>0.2590307168</v>
      </c>
      <c r="BB67" s="120">
        <v>0</v>
      </c>
      <c r="BC67" s="120">
        <f t="shared" si="12"/>
        <v>0.19977744033199993</v>
      </c>
      <c r="BD67" s="120" t="str">
        <f t="shared" si="13"/>
        <v>SYMETRA LIFE INSURANCE COMPANY0.07816724440720.470876285554370.47087628555437</v>
      </c>
      <c r="BE67" s="121">
        <f>VLOOKUP(BD67,'[1]Microsoft-Base Data'!$AR:$AX,2,0)</f>
        <v>0.30378531021491251</v>
      </c>
      <c r="BF67" s="121">
        <f>VLOOKUP(BD67,'[1]Microsoft-Base Data'!$AR:$AX,3,0)</f>
        <v>0</v>
      </c>
      <c r="BG67" s="121">
        <f>VLOOKUP(BD67,'[1]Microsoft-Base Data'!$AR:$AX,4,0)</f>
        <v>0</v>
      </c>
      <c r="BH67" s="121">
        <f>VLOOKUP(BD67,'[1]Microsoft-Base Data'!$AR:$AX,5,0)</f>
        <v>4.5367747905311236E-2</v>
      </c>
      <c r="BI67" s="121">
        <f>VLOOKUP(BD67,'[1]Microsoft-Base Data'!$AR:$AX,6,0)</f>
        <v>0.48717117197596171</v>
      </c>
      <c r="BJ67" s="121">
        <f>VLOOKUP(BD67,'[1]Microsoft-Base Data'!$AR:$AX,7,0)</f>
        <v>0.16367576990381469</v>
      </c>
      <c r="BK67" s="120">
        <f t="shared" si="14"/>
        <v>0.14304529847998002</v>
      </c>
      <c r="BL67" s="120">
        <f t="shared" si="15"/>
        <v>0</v>
      </c>
      <c r="BM67" s="120">
        <f t="shared" si="16"/>
        <v>0</v>
      </c>
      <c r="BN67" s="120">
        <f t="shared" si="17"/>
        <v>2.1362596617620005E-2</v>
      </c>
      <c r="BO67" s="120">
        <f t="shared" si="18"/>
        <v>0.22939735188921004</v>
      </c>
      <c r="BP67" s="120">
        <f t="shared" si="19"/>
        <v>7.7071038567560007E-2</v>
      </c>
      <c r="BQ67" s="120">
        <f t="shared" si="20"/>
        <v>0.25134874469544133</v>
      </c>
      <c r="BR67" s="119"/>
      <c r="BS67" s="119"/>
      <c r="BT67" s="119"/>
      <c r="BU67" s="119"/>
    </row>
    <row r="68" spans="1:73">
      <c r="A68" s="8" t="s">
        <v>301</v>
      </c>
      <c r="B68" s="8" t="s">
        <v>4</v>
      </c>
      <c r="C68" s="8" t="s">
        <v>197</v>
      </c>
      <c r="D68" s="8" t="s">
        <v>568</v>
      </c>
      <c r="E68" s="8" t="s">
        <v>283</v>
      </c>
      <c r="F68" s="8" t="s">
        <v>612</v>
      </c>
      <c r="G68" s="65">
        <v>61</v>
      </c>
      <c r="H68" s="65" t="s">
        <v>613</v>
      </c>
      <c r="I68" s="8"/>
      <c r="J68" s="8" t="s">
        <v>614</v>
      </c>
      <c r="K68" s="8" t="s">
        <v>614</v>
      </c>
      <c r="L68" s="116">
        <v>0.85131852355311044</v>
      </c>
      <c r="M68" s="116">
        <v>0.80357084877700979</v>
      </c>
      <c r="N68" s="116">
        <v>0.62174217846299984</v>
      </c>
      <c r="O68" s="114">
        <v>0.63916102778694883</v>
      </c>
      <c r="P68" s="115">
        <v>2.9157925785800689</v>
      </c>
      <c r="Q68" s="114">
        <v>0.65</v>
      </c>
      <c r="R68" s="114">
        <v>0.92365112212363076</v>
      </c>
      <c r="S68" s="114">
        <v>0.94375129466198193</v>
      </c>
      <c r="T68" s="114">
        <v>0.96459695081687147</v>
      </c>
      <c r="U68" s="115">
        <v>3.4819993676024845</v>
      </c>
      <c r="V68" s="115">
        <f t="shared" si="4"/>
        <v>0.56620678902241561</v>
      </c>
      <c r="W68" s="122">
        <v>0.19418623710817817</v>
      </c>
      <c r="X68" s="116">
        <v>0.62736337200000003</v>
      </c>
      <c r="Y68" s="116">
        <v>0.22982279999999999</v>
      </c>
      <c r="Z68" s="116">
        <v>0.91001132399999995</v>
      </c>
      <c r="AA68" s="116" t="str">
        <f t="shared" si="5"/>
        <v>OUTOKUMPU2.915792578580073.48199936760248</v>
      </c>
      <c r="AB68" s="117">
        <v>0</v>
      </c>
      <c r="AC68" s="115">
        <f t="shared" si="6"/>
        <v>1.7671974960000001</v>
      </c>
      <c r="AD68" s="117">
        <f t="shared" ref="AD68:AG87" si="23">AD$1*$AH68</f>
        <v>0.486802817724866</v>
      </c>
      <c r="AE68" s="117">
        <f t="shared" si="23"/>
        <v>0.49313668338299621</v>
      </c>
      <c r="AF68" s="117">
        <f t="shared" si="23"/>
        <v>0.72387036092916879</v>
      </c>
      <c r="AG68" s="117">
        <f t="shared" si="23"/>
        <v>0.55828501586662116</v>
      </c>
      <c r="AH68" s="115">
        <v>2.2620948779036523</v>
      </c>
      <c r="AI68" s="118"/>
      <c r="AJ68" s="118"/>
      <c r="AK68" s="118"/>
      <c r="AL68" s="118"/>
      <c r="AM68" s="118"/>
      <c r="AN68" s="118"/>
      <c r="AO68" s="118"/>
      <c r="AP68" s="118"/>
      <c r="AQ68" s="118"/>
      <c r="AR68" s="118"/>
      <c r="AS68" s="119"/>
      <c r="AT68" s="120">
        <v>0</v>
      </c>
      <c r="AU68" s="120">
        <f t="shared" si="8"/>
        <v>0</v>
      </c>
      <c r="AV68" s="120">
        <v>0.20667005820000003</v>
      </c>
      <c r="AW68" s="120">
        <f t="shared" si="9"/>
        <v>0.28013275952486594</v>
      </c>
      <c r="AX68" s="120">
        <v>0.56235570300000015</v>
      </c>
      <c r="AY68" s="120">
        <f t="shared" si="10"/>
        <v>-6.9219019617003941E-2</v>
      </c>
      <c r="AZ68" s="120">
        <v>4.1570496000000005E-2</v>
      </c>
      <c r="BA68" s="120">
        <f t="shared" si="11"/>
        <v>0.68229986492916883</v>
      </c>
      <c r="BB68" s="120">
        <v>0</v>
      </c>
      <c r="BC68" s="120">
        <f t="shared" si="12"/>
        <v>0.55828501586662116</v>
      </c>
      <c r="BD68" s="120" t="str">
        <f t="shared" si="13"/>
        <v>OUTOKUMPU0.6391610277869492.915792578580073.48199936760248</v>
      </c>
      <c r="BE68" s="121">
        <f>VLOOKUP(BD68,'[1]Microsoft-Base Data'!$AR:$AX,2,0)</f>
        <v>0.53542454571641818</v>
      </c>
      <c r="BF68" s="121">
        <f>VLOOKUP(BD68,'[1]Microsoft-Base Data'!$AR:$AX,3,0)</f>
        <v>0.21325819483599259</v>
      </c>
      <c r="BG68" s="121">
        <f>VLOOKUP(BD68,'[1]Microsoft-Base Data'!$AR:$AX,4,0)</f>
        <v>3.8224932980841515E-2</v>
      </c>
      <c r="BH68" s="121">
        <f>VLOOKUP(BD68,'[1]Microsoft-Base Data'!$AR:$AX,5,0)</f>
        <v>0.14724574389310116</v>
      </c>
      <c r="BI68" s="121">
        <f>VLOOKUP(BD68,'[1]Microsoft-Base Data'!$AR:$AX,6,0)</f>
        <v>6.58465825736467E-2</v>
      </c>
      <c r="BJ68" s="121">
        <f>VLOOKUP(BD68,'[1]Microsoft-Base Data'!$AR:$AX,7,0)</f>
        <v>0</v>
      </c>
      <c r="BK68" s="120">
        <f t="shared" si="14"/>
        <v>1.8643479295834156</v>
      </c>
      <c r="BL68" s="120">
        <f t="shared" si="15"/>
        <v>0.74256489955497362</v>
      </c>
      <c r="BM68" s="120">
        <f t="shared" si="16"/>
        <v>0.13309919246593752</v>
      </c>
      <c r="BN68" s="120">
        <f t="shared" si="17"/>
        <v>0.51270958711793568</v>
      </c>
      <c r="BO68" s="120">
        <f t="shared" si="18"/>
        <v>0.22927775888022259</v>
      </c>
      <c r="BP68" s="120">
        <f t="shared" si="19"/>
        <v>0</v>
      </c>
      <c r="BQ68" s="120">
        <f t="shared" si="20"/>
        <v>1.4083543603516586</v>
      </c>
      <c r="BR68" s="119"/>
      <c r="BS68" s="119"/>
      <c r="BT68" s="119"/>
      <c r="BU68" s="119"/>
    </row>
    <row r="69" spans="1:73">
      <c r="A69" s="8" t="s">
        <v>660</v>
      </c>
      <c r="B69" s="65" t="s">
        <v>69</v>
      </c>
      <c r="C69" s="8" t="s">
        <v>148</v>
      </c>
      <c r="D69" s="8" t="s">
        <v>615</v>
      </c>
      <c r="E69" s="8" t="s">
        <v>283</v>
      </c>
      <c r="F69" s="8"/>
      <c r="G69" s="65"/>
      <c r="H69" s="65" t="s">
        <v>613</v>
      </c>
      <c r="I69" s="8"/>
      <c r="J69" s="8" t="s">
        <v>614</v>
      </c>
      <c r="K69" s="8" t="s">
        <v>614</v>
      </c>
      <c r="L69" s="116">
        <v>8.7765229535470002E-2</v>
      </c>
      <c r="M69" s="116">
        <v>8.2321613502390006E-2</v>
      </c>
      <c r="N69" s="116">
        <v>0.12361447374168999</v>
      </c>
      <c r="O69" s="114">
        <v>0.12361447374168999</v>
      </c>
      <c r="P69" s="115">
        <v>0.41731579052124002</v>
      </c>
      <c r="Q69" s="114">
        <v>0.10066861760351123</v>
      </c>
      <c r="R69" s="114">
        <v>0.10327386366273669</v>
      </c>
      <c r="S69" s="114">
        <v>0.1055212733487126</v>
      </c>
      <c r="T69" s="114">
        <v>0.10785203590627944</v>
      </c>
      <c r="U69" s="115">
        <v>0.41731579052123996</v>
      </c>
      <c r="V69" s="115">
        <f t="shared" si="4"/>
        <v>0</v>
      </c>
      <c r="W69" s="115"/>
      <c r="X69" s="116">
        <v>5.7968499999999999E-2</v>
      </c>
      <c r="Y69" s="116">
        <v>2.4147809999999999E-2</v>
      </c>
      <c r="Z69" s="116">
        <v>0.25504928999999998</v>
      </c>
      <c r="AA69" s="116" t="str">
        <f t="shared" si="5"/>
        <v>ANIXTER INC0.417315790521240.41731579052124</v>
      </c>
      <c r="AB69" s="117">
        <v>0.14080041000000001</v>
      </c>
      <c r="AC69" s="115">
        <f t="shared" si="6"/>
        <v>0.47796600999999994</v>
      </c>
      <c r="AD69" s="117">
        <f t="shared" si="23"/>
        <v>0.10285828535199999</v>
      </c>
      <c r="AE69" s="117">
        <f t="shared" si="23"/>
        <v>0.10419659017999999</v>
      </c>
      <c r="AF69" s="117">
        <f t="shared" si="23"/>
        <v>0.15294912319999998</v>
      </c>
      <c r="AG69" s="117">
        <f t="shared" si="23"/>
        <v>0.11796201126799995</v>
      </c>
      <c r="AH69" s="115">
        <v>0.47796600999999994</v>
      </c>
      <c r="AI69" s="118"/>
      <c r="AJ69" s="118"/>
      <c r="AK69" s="118"/>
      <c r="AL69" s="118"/>
      <c r="AM69" s="118"/>
      <c r="AN69" s="118"/>
      <c r="AO69" s="118"/>
      <c r="AP69" s="118"/>
      <c r="AQ69" s="118"/>
      <c r="AR69" s="118"/>
      <c r="AS69" s="119"/>
      <c r="AT69" s="120">
        <v>0.126720369</v>
      </c>
      <c r="AU69" s="120">
        <f t="shared" si="8"/>
        <v>1.4080041000000015E-2</v>
      </c>
      <c r="AV69" s="120">
        <v>0.19093363739999999</v>
      </c>
      <c r="AW69" s="120">
        <f t="shared" si="9"/>
        <v>-8.8075352048000002E-2</v>
      </c>
      <c r="AX69" s="120">
        <v>4.7968200000000003E-2</v>
      </c>
      <c r="AY69" s="120">
        <f t="shared" si="10"/>
        <v>5.622839017999999E-2</v>
      </c>
      <c r="AZ69" s="120">
        <v>4.3171380000000002E-2</v>
      </c>
      <c r="BA69" s="120">
        <f t="shared" si="11"/>
        <v>0.10977774319999997</v>
      </c>
      <c r="BB69" s="120">
        <v>4.3171380000000002E-2</v>
      </c>
      <c r="BC69" s="120">
        <f t="shared" si="12"/>
        <v>7.4790631267999952E-2</v>
      </c>
      <c r="BD69" s="120" t="str">
        <f t="shared" si="13"/>
        <v>ANIXTER INC0.123614473741690.417315790521240.41731579052124</v>
      </c>
      <c r="BE69" s="121">
        <f>VLOOKUP(BD69,'[1]Microsoft-Base Data'!$AR:$AX,2,0)</f>
        <v>0.18335144087121627</v>
      </c>
      <c r="BF69" s="121">
        <f>VLOOKUP(BD69,'[1]Microsoft-Base Data'!$AR:$AX,3,0)</f>
        <v>0.23235895512562615</v>
      </c>
      <c r="BG69" s="121">
        <f>VLOOKUP(BD69,'[1]Microsoft-Base Data'!$AR:$AX,4,0)</f>
        <v>0</v>
      </c>
      <c r="BH69" s="121">
        <f>VLOOKUP(BD69,'[1]Microsoft-Base Data'!$AR:$AX,5,0)</f>
        <v>2.3195444006586977E-2</v>
      </c>
      <c r="BI69" s="121">
        <f>VLOOKUP(BD69,'[1]Microsoft-Base Data'!$AR:$AX,6,0)</f>
        <v>0.53347157292678349</v>
      </c>
      <c r="BJ69" s="121">
        <f>VLOOKUP(BD69,'[1]Microsoft-Base Data'!$AR:$AX,7,0)</f>
        <v>2.7622587069787135E-2</v>
      </c>
      <c r="BK69" s="120">
        <f t="shared" si="14"/>
        <v>7.6515451490379999E-2</v>
      </c>
      <c r="BL69" s="120">
        <f t="shared" si="15"/>
        <v>9.6967061042940006E-2</v>
      </c>
      <c r="BM69" s="120">
        <f t="shared" si="16"/>
        <v>0</v>
      </c>
      <c r="BN69" s="120">
        <f t="shared" si="17"/>
        <v>9.6798250521000009E-3</v>
      </c>
      <c r="BO69" s="120">
        <f t="shared" si="18"/>
        <v>0.22262611117654996</v>
      </c>
      <c r="BP69" s="120">
        <f t="shared" si="19"/>
        <v>1.1527341759269999E-2</v>
      </c>
      <c r="BQ69" s="120">
        <f t="shared" si="20"/>
        <v>0.33070966579956418</v>
      </c>
      <c r="BR69" s="119"/>
      <c r="BS69" s="119"/>
      <c r="BT69" s="119"/>
      <c r="BU69" s="119"/>
    </row>
    <row r="70" spans="1:73">
      <c r="A70" s="8" t="s">
        <v>255</v>
      </c>
      <c r="B70" s="8" t="s">
        <v>123</v>
      </c>
      <c r="C70" s="8" t="s">
        <v>498</v>
      </c>
      <c r="D70" s="8" t="s">
        <v>615</v>
      </c>
      <c r="E70" s="8" t="s">
        <v>226</v>
      </c>
      <c r="F70" s="8" t="s">
        <v>612</v>
      </c>
      <c r="G70" s="65">
        <v>57</v>
      </c>
      <c r="H70" s="65" t="s">
        <v>613</v>
      </c>
      <c r="I70" s="8"/>
      <c r="J70" s="8" t="s">
        <v>614</v>
      </c>
      <c r="K70" s="8" t="s">
        <v>614</v>
      </c>
      <c r="L70" s="116">
        <v>0</v>
      </c>
      <c r="M70" s="116">
        <v>0</v>
      </c>
      <c r="N70" s="116">
        <v>0.14669122855253725</v>
      </c>
      <c r="O70" s="114">
        <v>0.14669122855253725</v>
      </c>
      <c r="P70" s="115">
        <v>0.29338245710507449</v>
      </c>
      <c r="Q70" s="114">
        <v>7.077231932441358E-2</v>
      </c>
      <c r="R70" s="114">
        <v>7.2603866338880024E-2</v>
      </c>
      <c r="S70" s="114">
        <v>7.4183846274385942E-2</v>
      </c>
      <c r="T70" s="114">
        <v>7.5822425167394944E-2</v>
      </c>
      <c r="U70" s="115">
        <v>0.29338245710507449</v>
      </c>
      <c r="V70" s="115">
        <f t="shared" si="4"/>
        <v>0</v>
      </c>
      <c r="W70" s="122">
        <v>0</v>
      </c>
      <c r="X70" s="116">
        <v>0</v>
      </c>
      <c r="Y70" s="116">
        <v>0</v>
      </c>
      <c r="Z70" s="116">
        <v>0</v>
      </c>
      <c r="AA70" s="116" t="str">
        <f t="shared" si="5"/>
        <v>HONDA0.2933824571050740.293382457105074</v>
      </c>
      <c r="AB70" s="117">
        <v>0</v>
      </c>
      <c r="AC70" s="115">
        <f t="shared" si="6"/>
        <v>0</v>
      </c>
      <c r="AD70" s="117">
        <f t="shared" si="23"/>
        <v>0</v>
      </c>
      <c r="AE70" s="117">
        <f t="shared" si="23"/>
        <v>0</v>
      </c>
      <c r="AF70" s="117">
        <f t="shared" si="23"/>
        <v>0</v>
      </c>
      <c r="AG70" s="117">
        <f t="shared" si="23"/>
        <v>0</v>
      </c>
      <c r="AH70" s="115">
        <v>0</v>
      </c>
      <c r="AI70" s="118"/>
      <c r="AJ70" s="118"/>
      <c r="AK70" s="118"/>
      <c r="AL70" s="118"/>
      <c r="AM70" s="118"/>
      <c r="AN70" s="118"/>
      <c r="AO70" s="118"/>
      <c r="AP70" s="118"/>
      <c r="AQ70" s="118"/>
      <c r="AR70" s="118"/>
      <c r="AS70" s="119"/>
      <c r="AT70" s="120">
        <v>0</v>
      </c>
      <c r="AU70" s="120">
        <f t="shared" si="8"/>
        <v>0</v>
      </c>
      <c r="AV70" s="120">
        <v>0</v>
      </c>
      <c r="AW70" s="120">
        <f t="shared" si="9"/>
        <v>0</v>
      </c>
      <c r="AX70" s="120">
        <v>0</v>
      </c>
      <c r="AY70" s="120">
        <f t="shared" si="10"/>
        <v>0</v>
      </c>
      <c r="AZ70" s="120">
        <v>0</v>
      </c>
      <c r="BA70" s="120">
        <f t="shared" si="11"/>
        <v>0</v>
      </c>
      <c r="BB70" s="120">
        <v>0</v>
      </c>
      <c r="BC70" s="120">
        <f t="shared" si="12"/>
        <v>0</v>
      </c>
      <c r="BD70" s="120" t="str">
        <f t="shared" si="13"/>
        <v>HONDA0.1466912285525370.2933824571050740.293382457105074</v>
      </c>
      <c r="BE70" s="121">
        <f>VLOOKUP(BD70,'[1]Microsoft-Base Data'!$AR:$AX,2,0)</f>
        <v>0.14086139658249131</v>
      </c>
      <c r="BF70" s="121">
        <f>VLOOKUP(BD70,'[1]Microsoft-Base Data'!$AR:$AX,3,0)</f>
        <v>-1.5311043308983187E-3</v>
      </c>
      <c r="BG70" s="121">
        <f>VLOOKUP(BD70,'[1]Microsoft-Base Data'!$AR:$AX,4,0)</f>
        <v>0</v>
      </c>
      <c r="BH70" s="121">
        <f>VLOOKUP(BD70,'[1]Microsoft-Base Data'!$AR:$AX,5,0)</f>
        <v>0</v>
      </c>
      <c r="BI70" s="121">
        <f>VLOOKUP(BD70,'[1]Microsoft-Base Data'!$AR:$AX,6,0)</f>
        <v>0.73540364157601334</v>
      </c>
      <c r="BJ70" s="121">
        <f>VLOOKUP(BD70,'[1]Microsoft-Base Data'!$AR:$AX,7,0)</f>
        <v>0.12526606617239369</v>
      </c>
      <c r="BK70" s="120">
        <f t="shared" si="14"/>
        <v>4.132626264062364E-2</v>
      </c>
      <c r="BL70" s="120">
        <f t="shared" si="15"/>
        <v>-4.4919915068316972E-4</v>
      </c>
      <c r="BM70" s="120">
        <f t="shared" si="16"/>
        <v>0</v>
      </c>
      <c r="BN70" s="120">
        <f t="shared" si="17"/>
        <v>0</v>
      </c>
      <c r="BO70" s="120">
        <f t="shared" si="18"/>
        <v>0.2157545273295903</v>
      </c>
      <c r="BP70" s="120">
        <f t="shared" si="19"/>
        <v>3.6750866285543714E-2</v>
      </c>
      <c r="BQ70" s="120">
        <f t="shared" si="20"/>
        <v>0.21943795444296949</v>
      </c>
      <c r="BR70" s="119"/>
      <c r="BS70" s="119"/>
      <c r="BT70" s="119"/>
      <c r="BU70" s="119"/>
    </row>
    <row r="71" spans="1:73">
      <c r="A71" s="8" t="s">
        <v>661</v>
      </c>
      <c r="B71" s="8" t="s">
        <v>92</v>
      </c>
      <c r="C71" s="8" t="s">
        <v>101</v>
      </c>
      <c r="D71" s="8" t="s">
        <v>568</v>
      </c>
      <c r="E71" s="8" t="s">
        <v>226</v>
      </c>
      <c r="F71" s="8" t="s">
        <v>612</v>
      </c>
      <c r="G71" s="65">
        <v>111</v>
      </c>
      <c r="H71" s="65" t="s">
        <v>613</v>
      </c>
      <c r="I71" s="8"/>
      <c r="J71" s="8" t="s">
        <v>614</v>
      </c>
      <c r="K71" s="8" t="s">
        <v>614</v>
      </c>
      <c r="L71" s="116">
        <v>0.10663529180556999</v>
      </c>
      <c r="M71" s="116">
        <v>0.12386346675819998</v>
      </c>
      <c r="N71" s="116">
        <v>0.21181723048355</v>
      </c>
      <c r="O71" s="114">
        <v>0.21181723048355</v>
      </c>
      <c r="P71" s="115">
        <v>0.65413321953087</v>
      </c>
      <c r="Q71" s="114">
        <v>0.15779581898029146</v>
      </c>
      <c r="R71" s="114">
        <v>0.16187948423116227</v>
      </c>
      <c r="S71" s="114">
        <v>0.16540224892610964</v>
      </c>
      <c r="T71" s="114">
        <v>0.16905566739330663</v>
      </c>
      <c r="U71" s="115">
        <v>0.65413321953087</v>
      </c>
      <c r="V71" s="115">
        <f t="shared" si="4"/>
        <v>0</v>
      </c>
      <c r="W71" s="122">
        <v>0</v>
      </c>
      <c r="X71" s="116">
        <v>0</v>
      </c>
      <c r="Y71" s="116">
        <v>0</v>
      </c>
      <c r="Z71" s="116">
        <v>0</v>
      </c>
      <c r="AA71" s="116" t="str">
        <f t="shared" si="5"/>
        <v>ABBOTT LABORATORIES0.654133219530870.65413321953087</v>
      </c>
      <c r="AB71" s="117">
        <v>0</v>
      </c>
      <c r="AC71" s="115">
        <f t="shared" si="6"/>
        <v>0</v>
      </c>
      <c r="AD71" s="117">
        <f t="shared" si="23"/>
        <v>0</v>
      </c>
      <c r="AE71" s="117">
        <f t="shared" si="23"/>
        <v>0</v>
      </c>
      <c r="AF71" s="117">
        <f t="shared" si="23"/>
        <v>0</v>
      </c>
      <c r="AG71" s="117">
        <f t="shared" si="23"/>
        <v>0</v>
      </c>
      <c r="AH71" s="115">
        <v>0</v>
      </c>
      <c r="AI71" s="118"/>
      <c r="AJ71" s="118"/>
      <c r="AK71" s="118"/>
      <c r="AL71" s="118"/>
      <c r="AM71" s="118"/>
      <c r="AN71" s="118"/>
      <c r="AO71" s="118"/>
      <c r="AP71" s="118"/>
      <c r="AQ71" s="118"/>
      <c r="AR71" s="118"/>
      <c r="AS71" s="119"/>
      <c r="AT71" s="120">
        <v>0</v>
      </c>
      <c r="AU71" s="120">
        <f t="shared" si="8"/>
        <v>0</v>
      </c>
      <c r="AV71" s="120">
        <v>0</v>
      </c>
      <c r="AW71" s="120">
        <f t="shared" si="9"/>
        <v>0</v>
      </c>
      <c r="AX71" s="120">
        <v>0</v>
      </c>
      <c r="AY71" s="120">
        <f t="shared" si="10"/>
        <v>0</v>
      </c>
      <c r="AZ71" s="120">
        <v>0</v>
      </c>
      <c r="BA71" s="120">
        <f t="shared" si="11"/>
        <v>0</v>
      </c>
      <c r="BB71" s="120">
        <v>0</v>
      </c>
      <c r="BC71" s="120">
        <f t="shared" si="12"/>
        <v>0</v>
      </c>
      <c r="BD71" s="120" t="str">
        <f t="shared" si="13"/>
        <v>ABBOTT LABORATORIES0.211817230483550.654133219530870.65413321953087</v>
      </c>
      <c r="BE71" s="121">
        <f>VLOOKUP(BD71,'[1]Microsoft-Base Data'!$AR:$AX,2,0)</f>
        <v>0</v>
      </c>
      <c r="BF71" s="121">
        <f>VLOOKUP(BD71,'[1]Microsoft-Base Data'!$AR:$AX,3,0)</f>
        <v>0.19535652543934029</v>
      </c>
      <c r="BG71" s="121">
        <f>VLOOKUP(BD71,'[1]Microsoft-Base Data'!$AR:$AX,4,0)</f>
        <v>0</v>
      </c>
      <c r="BH71" s="121">
        <f>VLOOKUP(BD71,'[1]Microsoft-Base Data'!$AR:$AX,5,0)</f>
        <v>0.44357121652378778</v>
      </c>
      <c r="BI71" s="121">
        <f>VLOOKUP(BD71,'[1]Microsoft-Base Data'!$AR:$AX,6,0)</f>
        <v>0.31788284530656974</v>
      </c>
      <c r="BJ71" s="121">
        <f>VLOOKUP(BD71,'[1]Microsoft-Base Data'!$AR:$AX,7,0)</f>
        <v>4.3189412730302017E-2</v>
      </c>
      <c r="BK71" s="120">
        <f t="shared" si="14"/>
        <v>0</v>
      </c>
      <c r="BL71" s="120">
        <f t="shared" si="15"/>
        <v>0.12778919294199997</v>
      </c>
      <c r="BM71" s="120">
        <f t="shared" si="16"/>
        <v>0</v>
      </c>
      <c r="BN71" s="120">
        <f t="shared" si="17"/>
        <v>0.29015466795592992</v>
      </c>
      <c r="BO71" s="120">
        <f t="shared" si="18"/>
        <v>0.20793772903401997</v>
      </c>
      <c r="BP71" s="120">
        <f t="shared" si="19"/>
        <v>2.8251629598920001E-2</v>
      </c>
      <c r="BQ71" s="120">
        <f t="shared" si="20"/>
        <v>0.43958943561448938</v>
      </c>
      <c r="BR71" s="119"/>
      <c r="BS71" s="119"/>
      <c r="BT71" s="119"/>
      <c r="BU71" s="119"/>
    </row>
    <row r="72" spans="1:73">
      <c r="A72" s="8" t="s">
        <v>662</v>
      </c>
      <c r="B72" s="65" t="s">
        <v>92</v>
      </c>
      <c r="C72" s="8" t="s">
        <v>169</v>
      </c>
      <c r="D72" s="8" t="s">
        <v>615</v>
      </c>
      <c r="E72" s="8" t="s">
        <v>283</v>
      </c>
      <c r="F72" s="8"/>
      <c r="G72" s="65"/>
      <c r="H72" s="65" t="s">
        <v>613</v>
      </c>
      <c r="I72" s="8"/>
      <c r="J72" s="8" t="s">
        <v>614</v>
      </c>
      <c r="K72" s="8" t="s">
        <v>614</v>
      </c>
      <c r="L72" s="116">
        <v>0.44312057250631998</v>
      </c>
      <c r="M72" s="116">
        <v>0</v>
      </c>
      <c r="N72" s="116">
        <v>0</v>
      </c>
      <c r="O72" s="114">
        <v>0</v>
      </c>
      <c r="P72" s="115">
        <v>0.44312057250631998</v>
      </c>
      <c r="Q72" s="114">
        <v>0.10689347606562058</v>
      </c>
      <c r="R72" s="114">
        <v>0.10965981788997833</v>
      </c>
      <c r="S72" s="114">
        <v>0.11204619647743129</v>
      </c>
      <c r="T72" s="114">
        <v>0.11452108207328977</v>
      </c>
      <c r="U72" s="115">
        <v>0.44312057250631998</v>
      </c>
      <c r="V72" s="115">
        <f t="shared" ref="V72:V135" si="24">U72-P72</f>
        <v>0</v>
      </c>
      <c r="W72" s="122">
        <v>0</v>
      </c>
      <c r="X72" s="116">
        <v>0</v>
      </c>
      <c r="Y72" s="116">
        <v>0</v>
      </c>
      <c r="Z72" s="116">
        <v>0</v>
      </c>
      <c r="AA72" s="116" t="str">
        <f t="shared" ref="AA72:AA135" si="25">A72&amp;P72&amp;U72</f>
        <v>SHIRE PHARMACEUTICALS0.443120572506320.44312057250632</v>
      </c>
      <c r="AB72" s="117">
        <v>0</v>
      </c>
      <c r="AC72" s="115">
        <f t="shared" ref="AC72:AC135" si="26">SUM(X72:AB72)</f>
        <v>0</v>
      </c>
      <c r="AD72" s="117">
        <f t="shared" si="23"/>
        <v>0</v>
      </c>
      <c r="AE72" s="117">
        <f t="shared" si="23"/>
        <v>0</v>
      </c>
      <c r="AF72" s="117">
        <f t="shared" si="23"/>
        <v>0</v>
      </c>
      <c r="AG72" s="117">
        <f t="shared" si="23"/>
        <v>0</v>
      </c>
      <c r="AH72" s="115">
        <v>0</v>
      </c>
      <c r="AI72" s="118"/>
      <c r="AJ72" s="118"/>
      <c r="AK72" s="118"/>
      <c r="AL72" s="118"/>
      <c r="AM72" s="118"/>
      <c r="AN72" s="118"/>
      <c r="AO72" s="118"/>
      <c r="AP72" s="118"/>
      <c r="AQ72" s="118"/>
      <c r="AR72" s="118"/>
      <c r="AS72" s="119"/>
      <c r="AT72" s="120">
        <v>0</v>
      </c>
      <c r="AU72" s="120">
        <f t="shared" ref="AU72:AU135" si="27">AB72-AT72</f>
        <v>0</v>
      </c>
      <c r="AV72" s="120">
        <v>0</v>
      </c>
      <c r="AW72" s="120">
        <f t="shared" ref="AW72:AW135" si="28">AD72-AV72</f>
        <v>0</v>
      </c>
      <c r="AX72" s="120">
        <v>0</v>
      </c>
      <c r="AY72" s="120">
        <f t="shared" ref="AY72:AY135" si="29">AE72-AX72</f>
        <v>0</v>
      </c>
      <c r="AZ72" s="120">
        <v>0</v>
      </c>
      <c r="BA72" s="120">
        <f t="shared" ref="BA72:BA135" si="30">AF72-AZ72</f>
        <v>0</v>
      </c>
      <c r="BB72" s="120">
        <v>0</v>
      </c>
      <c r="BC72" s="120">
        <f t="shared" ref="BC72:BC135" si="31">AG72-BB72</f>
        <v>0</v>
      </c>
      <c r="BD72" s="120" t="str">
        <f t="shared" ref="BD72:BD135" si="32">A72&amp;O72&amp;P72&amp;U72</f>
        <v>SHIRE PHARMACEUTICALS00.443120572506320.44312057250632</v>
      </c>
      <c r="BE72" s="121">
        <f>VLOOKUP(BD72,'[1]Microsoft-Base Data'!$AR:$AX,2,0)</f>
        <v>0.34480411366209102</v>
      </c>
      <c r="BF72" s="121">
        <f>VLOOKUP(BD72,'[1]Microsoft-Base Data'!$AR:$AX,3,0)</f>
        <v>0</v>
      </c>
      <c r="BG72" s="121">
        <f>VLOOKUP(BD72,'[1]Microsoft-Base Data'!$AR:$AX,4,0)</f>
        <v>8.1522139531210278E-2</v>
      </c>
      <c r="BH72" s="121">
        <f>VLOOKUP(BD72,'[1]Microsoft-Base Data'!$AR:$AX,5,0)</f>
        <v>2.6677483344900214E-2</v>
      </c>
      <c r="BI72" s="121">
        <f>VLOOKUP(BD72,'[1]Microsoft-Base Data'!$AR:$AX,6,0)</f>
        <v>0.46609284655316768</v>
      </c>
      <c r="BJ72" s="121">
        <f>VLOOKUP(BD72,'[1]Microsoft-Base Data'!$AR:$AX,7,0)</f>
        <v>8.0903416908630871E-2</v>
      </c>
      <c r="BK72" s="120">
        <f t="shared" ref="BK72:BK135" si="33">BE72*$U72</f>
        <v>0.15278979624847999</v>
      </c>
      <c r="BL72" s="120">
        <f t="shared" ref="BL72:BL135" si="34">BF72*$U72</f>
        <v>0</v>
      </c>
      <c r="BM72" s="120">
        <f t="shared" ref="BM72:BM135" si="35">BG72*$U72</f>
        <v>3.6124137141009996E-2</v>
      </c>
      <c r="BN72" s="120">
        <f t="shared" ref="BN72:BN135" si="36">BH72*$U72</f>
        <v>1.1821341692819998E-2</v>
      </c>
      <c r="BO72" s="120">
        <f t="shared" ref="BO72:BO135" si="37">BI72*$U72</f>
        <v>0.20653532900574001</v>
      </c>
      <c r="BP72" s="120">
        <f t="shared" ref="BP72:BP135" si="38">BJ72*$U72</f>
        <v>3.5849968418269998E-2</v>
      </c>
      <c r="BQ72" s="120">
        <f t="shared" ref="BQ72:BQ135" si="39">(BK72*BK$2)+(BL72*BL$2)+(BM72*BM$2)+(BN72*BN$2)+(BO72*BO$2)+(BP72*BP$2)</f>
        <v>0.24410789369346944</v>
      </c>
      <c r="BR72" s="119"/>
      <c r="BS72" s="119"/>
      <c r="BT72" s="119"/>
      <c r="BU72" s="119"/>
    </row>
    <row r="73" spans="1:73">
      <c r="A73" s="8" t="s">
        <v>663</v>
      </c>
      <c r="B73" s="65" t="s">
        <v>69</v>
      </c>
      <c r="C73" s="8" t="s">
        <v>148</v>
      </c>
      <c r="D73" s="8" t="s">
        <v>615</v>
      </c>
      <c r="E73" s="8" t="s">
        <v>283</v>
      </c>
      <c r="F73" s="8"/>
      <c r="G73" s="65"/>
      <c r="H73" s="65" t="s">
        <v>613</v>
      </c>
      <c r="I73" s="8"/>
      <c r="J73" s="8" t="s">
        <v>614</v>
      </c>
      <c r="K73" s="8" t="s">
        <v>614</v>
      </c>
      <c r="L73" s="116">
        <v>5.3602724499519992E-2</v>
      </c>
      <c r="M73" s="116">
        <v>4.9154347797789995E-2</v>
      </c>
      <c r="N73" s="116">
        <v>4.6976096299970002E-2</v>
      </c>
      <c r="O73" s="114">
        <v>4.6976096299970002E-2</v>
      </c>
      <c r="P73" s="115">
        <v>0.19670926489724999</v>
      </c>
      <c r="Q73" s="114">
        <v>4.7451954171863951E-2</v>
      </c>
      <c r="R73" s="114">
        <v>4.8679983517570233E-2</v>
      </c>
      <c r="S73" s="114">
        <v>4.9739340285976E-2</v>
      </c>
      <c r="T73" s="114">
        <v>5.0837986921839814E-2</v>
      </c>
      <c r="U73" s="115">
        <v>0.19670926489724999</v>
      </c>
      <c r="V73" s="115">
        <f t="shared" si="24"/>
        <v>0</v>
      </c>
      <c r="W73" s="115"/>
      <c r="X73" s="116">
        <v>0</v>
      </c>
      <c r="Y73" s="116">
        <v>0</v>
      </c>
      <c r="Z73" s="116">
        <v>0</v>
      </c>
      <c r="AA73" s="116" t="str">
        <f t="shared" si="25"/>
        <v>NEXEO SOLUTIONS0.196709264897250.19670926489725</v>
      </c>
      <c r="AB73" s="117">
        <v>0</v>
      </c>
      <c r="AC73" s="115">
        <f t="shared" si="26"/>
        <v>0</v>
      </c>
      <c r="AD73" s="117">
        <f t="shared" si="23"/>
        <v>0</v>
      </c>
      <c r="AE73" s="117">
        <f t="shared" si="23"/>
        <v>0</v>
      </c>
      <c r="AF73" s="117">
        <f t="shared" si="23"/>
        <v>0</v>
      </c>
      <c r="AG73" s="117">
        <f t="shared" si="23"/>
        <v>0</v>
      </c>
      <c r="AH73" s="115">
        <v>0</v>
      </c>
      <c r="AI73" s="118"/>
      <c r="AJ73" s="118"/>
      <c r="AK73" s="118"/>
      <c r="AL73" s="118"/>
      <c r="AM73" s="118"/>
      <c r="AN73" s="118"/>
      <c r="AO73" s="118"/>
      <c r="AP73" s="118"/>
      <c r="AQ73" s="118"/>
      <c r="AR73" s="118"/>
      <c r="AS73" s="119"/>
      <c r="AT73" s="120">
        <v>0</v>
      </c>
      <c r="AU73" s="120">
        <f t="shared" si="27"/>
        <v>0</v>
      </c>
      <c r="AV73" s="120">
        <v>0</v>
      </c>
      <c r="AW73" s="120">
        <f t="shared" si="28"/>
        <v>0</v>
      </c>
      <c r="AX73" s="120">
        <v>0.51569711100000004</v>
      </c>
      <c r="AY73" s="120">
        <f t="shared" si="29"/>
        <v>-0.51569711100000004</v>
      </c>
      <c r="AZ73" s="120">
        <v>0</v>
      </c>
      <c r="BA73" s="120">
        <f t="shared" si="30"/>
        <v>0</v>
      </c>
      <c r="BB73" s="120">
        <v>0</v>
      </c>
      <c r="BC73" s="120">
        <f t="shared" si="31"/>
        <v>0</v>
      </c>
      <c r="BD73" s="120" t="str">
        <f t="shared" si="32"/>
        <v>NEXEO SOLUTIONS0.046976096299970.196709264897250.19670926489725</v>
      </c>
      <c r="BE73" s="121">
        <f>VLOOKUP(BD73,'[1]Microsoft-Base Data'!$AR:$AX,2,0)</f>
        <v>0</v>
      </c>
      <c r="BF73" s="121">
        <f>VLOOKUP(BD73,'[1]Microsoft-Base Data'!$AR:$AX,3,0)</f>
        <v>7.8208075576592061E-3</v>
      </c>
      <c r="BG73" s="121">
        <f>VLOOKUP(BD73,'[1]Microsoft-Base Data'!$AR:$AX,4,0)</f>
        <v>0</v>
      </c>
      <c r="BH73" s="121">
        <f>VLOOKUP(BD73,'[1]Microsoft-Base Data'!$AR:$AX,5,0)</f>
        <v>0</v>
      </c>
      <c r="BI73" s="121">
        <f>VLOOKUP(BD73,'[1]Microsoft-Base Data'!$AR:$AX,6,0)</f>
        <v>0.99217919244234076</v>
      </c>
      <c r="BJ73" s="121">
        <f>VLOOKUP(BD73,'[1]Microsoft-Base Data'!$AR:$AX,7,0)</f>
        <v>0</v>
      </c>
      <c r="BK73" s="120">
        <f t="shared" si="33"/>
        <v>0</v>
      </c>
      <c r="BL73" s="120">
        <f t="shared" si="34"/>
        <v>1.5384253055699996E-3</v>
      </c>
      <c r="BM73" s="120">
        <f t="shared" si="35"/>
        <v>0</v>
      </c>
      <c r="BN73" s="120">
        <f t="shared" si="36"/>
        <v>0</v>
      </c>
      <c r="BO73" s="120">
        <f t="shared" si="37"/>
        <v>0.19517083959168</v>
      </c>
      <c r="BP73" s="120">
        <f t="shared" si="38"/>
        <v>0</v>
      </c>
      <c r="BQ73" s="120">
        <f t="shared" si="39"/>
        <v>0.19670926489724999</v>
      </c>
      <c r="BR73" s="119"/>
      <c r="BS73" s="119"/>
      <c r="BT73" s="119"/>
      <c r="BU73" s="119"/>
    </row>
    <row r="74" spans="1:73">
      <c r="A74" s="8" t="s">
        <v>664</v>
      </c>
      <c r="B74" s="65" t="s">
        <v>4</v>
      </c>
      <c r="C74" s="8" t="s">
        <v>88</v>
      </c>
      <c r="D74" s="8" t="s">
        <v>615</v>
      </c>
      <c r="E74" s="8" t="s">
        <v>283</v>
      </c>
      <c r="F74" s="8"/>
      <c r="G74" s="65"/>
      <c r="H74" s="65" t="s">
        <v>613</v>
      </c>
      <c r="I74" s="8"/>
      <c r="J74" s="8" t="s">
        <v>614</v>
      </c>
      <c r="K74" s="8" t="s">
        <v>614</v>
      </c>
      <c r="L74" s="116">
        <v>6.2793373631859994E-2</v>
      </c>
      <c r="M74" s="116">
        <v>4.7628952171479999E-2</v>
      </c>
      <c r="N74" s="116">
        <v>6.2272610216889998E-2</v>
      </c>
      <c r="O74" s="114">
        <v>6.2272610216889998E-2</v>
      </c>
      <c r="P74" s="115">
        <v>0.23496754623712002</v>
      </c>
      <c r="Q74" s="114">
        <v>5.6680956241400786E-2</v>
      </c>
      <c r="R74" s="114">
        <v>5.8147826865001064E-2</v>
      </c>
      <c r="S74" s="114">
        <v>5.9413219527578533E-2</v>
      </c>
      <c r="T74" s="114">
        <v>6.0725543603139635E-2</v>
      </c>
      <c r="U74" s="115">
        <v>0.23496754623712002</v>
      </c>
      <c r="V74" s="115">
        <f t="shared" si="24"/>
        <v>0</v>
      </c>
      <c r="W74" s="122">
        <v>0</v>
      </c>
      <c r="X74" s="116">
        <v>0</v>
      </c>
      <c r="Y74" s="116">
        <v>0</v>
      </c>
      <c r="Z74" s="116">
        <v>0.27388555479999999</v>
      </c>
      <c r="AA74" s="116" t="str">
        <f t="shared" si="25"/>
        <v>MEDICINES FOR MALARIA VENTURES (MMV0.234967546237120.23496754623712</v>
      </c>
      <c r="AB74" s="117">
        <v>0</v>
      </c>
      <c r="AC74" s="115">
        <f t="shared" si="26"/>
        <v>0.27388555479999999</v>
      </c>
      <c r="AD74" s="117">
        <f t="shared" si="23"/>
        <v>5.8940171392959997E-2</v>
      </c>
      <c r="AE74" s="117">
        <f t="shared" si="23"/>
        <v>5.9707050946399998E-2</v>
      </c>
      <c r="AF74" s="117">
        <f t="shared" si="23"/>
        <v>8.7643377536000003E-2</v>
      </c>
      <c r="AG74" s="117">
        <f t="shared" si="23"/>
        <v>6.7594954924639974E-2</v>
      </c>
      <c r="AH74" s="115">
        <v>0.27388555479999999</v>
      </c>
      <c r="AI74" s="118"/>
      <c r="AJ74" s="118"/>
      <c r="AK74" s="118"/>
      <c r="AL74" s="118"/>
      <c r="AM74" s="118"/>
      <c r="AN74" s="118"/>
      <c r="AO74" s="118"/>
      <c r="AP74" s="118"/>
      <c r="AQ74" s="118"/>
      <c r="AR74" s="118"/>
      <c r="AS74" s="119"/>
      <c r="AT74" s="120">
        <v>0</v>
      </c>
      <c r="AU74" s="120">
        <f t="shared" si="27"/>
        <v>0</v>
      </c>
      <c r="AV74" s="120">
        <v>0</v>
      </c>
      <c r="AW74" s="120">
        <f t="shared" si="28"/>
        <v>5.8940171392959997E-2</v>
      </c>
      <c r="AX74" s="120">
        <v>0</v>
      </c>
      <c r="AY74" s="120">
        <f t="shared" si="29"/>
        <v>5.9707050946399998E-2</v>
      </c>
      <c r="AZ74" s="120">
        <v>0.19966256595000001</v>
      </c>
      <c r="BA74" s="120">
        <f t="shared" si="30"/>
        <v>-0.11201918841400001</v>
      </c>
      <c r="BB74" s="120">
        <v>0</v>
      </c>
      <c r="BC74" s="120">
        <f t="shared" si="31"/>
        <v>6.7594954924639974E-2</v>
      </c>
      <c r="BD74" s="120" t="str">
        <f t="shared" si="32"/>
        <v>MEDICINES FOR MALARIA VENTURES (MMV0.062272610216890.234967546237120.23496754623712</v>
      </c>
      <c r="BE74" s="121">
        <f>VLOOKUP(BD74,'[1]Microsoft-Base Data'!$AR:$AX,2,0)</f>
        <v>0</v>
      </c>
      <c r="BF74" s="121">
        <f>VLOOKUP(BD74,'[1]Microsoft-Base Data'!$AR:$AX,3,0)</f>
        <v>0</v>
      </c>
      <c r="BG74" s="121">
        <f>VLOOKUP(BD74,'[1]Microsoft-Base Data'!$AR:$AX,4,0)</f>
        <v>0</v>
      </c>
      <c r="BH74" s="121">
        <f>VLOOKUP(BD74,'[1]Microsoft-Base Data'!$AR:$AX,5,0)</f>
        <v>0</v>
      </c>
      <c r="BI74" s="121">
        <f>VLOOKUP(BD74,'[1]Microsoft-Base Data'!$AR:$AX,6,0)</f>
        <v>0.82750168488818798</v>
      </c>
      <c r="BJ74" s="121">
        <f>VLOOKUP(BD74,'[1]Microsoft-Base Data'!$AR:$AX,7,0)</f>
        <v>0.17249831511181207</v>
      </c>
      <c r="BK74" s="120">
        <f t="shared" si="33"/>
        <v>0</v>
      </c>
      <c r="BL74" s="120">
        <f t="shared" si="34"/>
        <v>0</v>
      </c>
      <c r="BM74" s="120">
        <f t="shared" si="35"/>
        <v>0</v>
      </c>
      <c r="BN74" s="120">
        <f t="shared" si="36"/>
        <v>0</v>
      </c>
      <c r="BO74" s="120">
        <f t="shared" si="37"/>
        <v>0.19443604040526002</v>
      </c>
      <c r="BP74" s="120">
        <f t="shared" si="38"/>
        <v>4.053150583186E-2</v>
      </c>
      <c r="BQ74" s="120">
        <f t="shared" si="39"/>
        <v>0.19443604040526002</v>
      </c>
      <c r="BR74" s="119"/>
      <c r="BS74" s="119"/>
      <c r="BT74" s="119"/>
      <c r="BU74" s="119"/>
    </row>
    <row r="75" spans="1:73">
      <c r="A75" s="8" t="s">
        <v>665</v>
      </c>
      <c r="B75" s="65" t="s">
        <v>69</v>
      </c>
      <c r="C75" s="8" t="s">
        <v>511</v>
      </c>
      <c r="D75" s="8" t="s">
        <v>615</v>
      </c>
      <c r="E75" s="8" t="s">
        <v>283</v>
      </c>
      <c r="F75" s="8"/>
      <c r="G75" s="65">
        <v>81</v>
      </c>
      <c r="H75" s="65" t="s">
        <v>613</v>
      </c>
      <c r="I75" s="8"/>
      <c r="J75" s="8" t="s">
        <v>614</v>
      </c>
      <c r="K75" s="8" t="s">
        <v>614</v>
      </c>
      <c r="L75" s="116">
        <v>0</v>
      </c>
      <c r="M75" s="116">
        <v>0</v>
      </c>
      <c r="N75" s="116">
        <v>0.13731954349801001</v>
      </c>
      <c r="O75" s="114">
        <v>0.13731954349801001</v>
      </c>
      <c r="P75" s="115">
        <v>0.27463908699602002</v>
      </c>
      <c r="Q75" s="114">
        <v>6.6250877287071228E-2</v>
      </c>
      <c r="R75" s="114">
        <v>6.7965411976046164E-2</v>
      </c>
      <c r="S75" s="114">
        <v>6.9444451490682069E-2</v>
      </c>
      <c r="T75" s="114">
        <v>7.0978346242220561E-2</v>
      </c>
      <c r="U75" s="115">
        <v>0.27463908699602002</v>
      </c>
      <c r="V75" s="115">
        <f t="shared" si="24"/>
        <v>0</v>
      </c>
      <c r="W75" s="115"/>
      <c r="X75" s="116">
        <v>0</v>
      </c>
      <c r="Y75" s="116">
        <v>0.69169862999999998</v>
      </c>
      <c r="Z75" s="116">
        <v>0.50718402000000007</v>
      </c>
      <c r="AA75" s="116" t="str">
        <f t="shared" si="25"/>
        <v>FIRST HORIZON0.274639086996020.27463908699602</v>
      </c>
      <c r="AB75" s="117">
        <v>0</v>
      </c>
      <c r="AC75" s="115">
        <f t="shared" si="26"/>
        <v>1.19888265</v>
      </c>
      <c r="AD75" s="117">
        <f t="shared" si="23"/>
        <v>0.25799954627999999</v>
      </c>
      <c r="AE75" s="117">
        <f t="shared" si="23"/>
        <v>0.26135641770000001</v>
      </c>
      <c r="AF75" s="117">
        <f t="shared" si="23"/>
        <v>0.38364244800000002</v>
      </c>
      <c r="AG75" s="117">
        <f t="shared" si="23"/>
        <v>0.29588423801999991</v>
      </c>
      <c r="AH75" s="115">
        <v>1.19888265</v>
      </c>
      <c r="AI75" s="118"/>
      <c r="AJ75" s="118"/>
      <c r="AK75" s="118"/>
      <c r="AL75" s="118"/>
      <c r="AM75" s="118"/>
      <c r="AN75" s="118"/>
      <c r="AO75" s="118"/>
      <c r="AP75" s="118"/>
      <c r="AQ75" s="118"/>
      <c r="AR75" s="118"/>
      <c r="AS75" s="119"/>
      <c r="AT75" s="120">
        <v>0</v>
      </c>
      <c r="AU75" s="120">
        <f t="shared" si="27"/>
        <v>0</v>
      </c>
      <c r="AV75" s="120">
        <v>0.56027589030000002</v>
      </c>
      <c r="AW75" s="120">
        <f t="shared" si="28"/>
        <v>-0.30227634402000003</v>
      </c>
      <c r="AX75" s="120">
        <v>0.41081905620000003</v>
      </c>
      <c r="AY75" s="120">
        <f t="shared" si="29"/>
        <v>-0.14946263850000002</v>
      </c>
      <c r="AZ75" s="120">
        <v>0</v>
      </c>
      <c r="BA75" s="120">
        <f t="shared" si="30"/>
        <v>0.38364244800000002</v>
      </c>
      <c r="BB75" s="120">
        <v>0</v>
      </c>
      <c r="BC75" s="120">
        <f t="shared" si="31"/>
        <v>0.29588423801999991</v>
      </c>
      <c r="BD75" s="120" t="str">
        <f t="shared" si="32"/>
        <v>FIRST HORIZON0.137319543498010.274639086996020.27463908699602</v>
      </c>
      <c r="BE75" s="121">
        <f>VLOOKUP(BD75,'[1]Microsoft-Base Data'!$AR:$AX,2,0)</f>
        <v>0.27156863813744342</v>
      </c>
      <c r="BF75" s="121">
        <f>VLOOKUP(BD75,'[1]Microsoft-Base Data'!$AR:$AX,3,0)</f>
        <v>3.1164199333738797E-2</v>
      </c>
      <c r="BG75" s="121">
        <f>VLOOKUP(BD75,'[1]Microsoft-Base Data'!$AR:$AX,4,0)</f>
        <v>0</v>
      </c>
      <c r="BH75" s="121">
        <f>VLOOKUP(BD75,'[1]Microsoft-Base Data'!$AR:$AX,5,0)</f>
        <v>0</v>
      </c>
      <c r="BI75" s="121">
        <f>VLOOKUP(BD75,'[1]Microsoft-Base Data'!$AR:$AX,6,0)</f>
        <v>0.69591608039736064</v>
      </c>
      <c r="BJ75" s="121">
        <f>VLOOKUP(BD75,'[1]Microsoft-Base Data'!$AR:$AX,7,0)</f>
        <v>1.3510821314570468E-3</v>
      </c>
      <c r="BK75" s="120">
        <f t="shared" si="33"/>
        <v>7.4583362834820005E-2</v>
      </c>
      <c r="BL75" s="120">
        <f t="shared" si="34"/>
        <v>8.5589072519799986E-3</v>
      </c>
      <c r="BM75" s="120">
        <f t="shared" si="35"/>
        <v>0</v>
      </c>
      <c r="BN75" s="120">
        <f t="shared" si="36"/>
        <v>0</v>
      </c>
      <c r="BO75" s="120">
        <f t="shared" si="37"/>
        <v>0.19112575694618</v>
      </c>
      <c r="BP75" s="120">
        <f t="shared" si="38"/>
        <v>3.7105996304000004E-4</v>
      </c>
      <c r="BQ75" s="120">
        <f t="shared" si="39"/>
        <v>0.207143000481642</v>
      </c>
      <c r="BR75" s="119"/>
      <c r="BS75" s="119"/>
      <c r="BT75" s="119"/>
      <c r="BU75" s="119"/>
    </row>
    <row r="76" spans="1:73">
      <c r="A76" s="8" t="s">
        <v>666</v>
      </c>
      <c r="B76" s="65" t="s">
        <v>123</v>
      </c>
      <c r="C76" s="8" t="s">
        <v>124</v>
      </c>
      <c r="D76" s="8" t="s">
        <v>615</v>
      </c>
      <c r="E76" s="8" t="s">
        <v>283</v>
      </c>
      <c r="F76" s="8"/>
      <c r="G76" s="65"/>
      <c r="H76" s="65" t="s">
        <v>613</v>
      </c>
      <c r="I76" s="8"/>
      <c r="J76" s="8" t="s">
        <v>614</v>
      </c>
      <c r="K76" s="8" t="s">
        <v>614</v>
      </c>
      <c r="L76" s="116">
        <v>0.17738016778186</v>
      </c>
      <c r="M76" s="116">
        <v>0.14493927817864</v>
      </c>
      <c r="N76" s="116">
        <v>0.10647472848069001</v>
      </c>
      <c r="O76" s="114">
        <v>0.10647472848069001</v>
      </c>
      <c r="P76" s="115">
        <v>0.53526890292188001</v>
      </c>
      <c r="Q76" s="114">
        <v>0.12912231391002485</v>
      </c>
      <c r="R76" s="114">
        <v>0.1324639253027339</v>
      </c>
      <c r="S76" s="114">
        <v>0.13534655889665037</v>
      </c>
      <c r="T76" s="114">
        <v>0.13833610481247091</v>
      </c>
      <c r="U76" s="115">
        <v>0.53526890292188001</v>
      </c>
      <c r="V76" s="115">
        <f t="shared" si="24"/>
        <v>0</v>
      </c>
      <c r="W76" s="122">
        <v>0</v>
      </c>
      <c r="X76" s="116">
        <v>1.8710999999999998E-2</v>
      </c>
      <c r="Y76" s="116">
        <v>2.4420176000000002E-2</v>
      </c>
      <c r="Z76" s="116">
        <v>0.74049634100000006</v>
      </c>
      <c r="AA76" s="116" t="str">
        <f t="shared" si="25"/>
        <v>ORIGIN ENERGY RETAIL0.535268902921880.53526890292188</v>
      </c>
      <c r="AB76" s="117">
        <v>3.6400109999999999E-2</v>
      </c>
      <c r="AC76" s="115">
        <f t="shared" si="26"/>
        <v>0.82002762700000009</v>
      </c>
      <c r="AD76" s="117">
        <f t="shared" si="23"/>
        <v>0.17646994533040003</v>
      </c>
      <c r="AE76" s="117">
        <f t="shared" si="23"/>
        <v>0.17876602268600003</v>
      </c>
      <c r="AF76" s="117">
        <f t="shared" si="23"/>
        <v>0.26240884064000003</v>
      </c>
      <c r="AG76" s="117">
        <f t="shared" si="23"/>
        <v>0.20238281834359995</v>
      </c>
      <c r="AH76" s="115">
        <v>0.82002762700000009</v>
      </c>
      <c r="AI76" s="118"/>
      <c r="AJ76" s="118"/>
      <c r="AK76" s="118"/>
      <c r="AL76" s="118"/>
      <c r="AM76" s="118"/>
      <c r="AN76" s="118"/>
      <c r="AO76" s="118"/>
      <c r="AP76" s="118"/>
      <c r="AQ76" s="118"/>
      <c r="AR76" s="118"/>
      <c r="AS76" s="119"/>
      <c r="AT76" s="120">
        <v>9.7200989999999994E-3</v>
      </c>
      <c r="AU76" s="120">
        <f t="shared" si="27"/>
        <v>2.6680011E-2</v>
      </c>
      <c r="AV76" s="120">
        <v>0</v>
      </c>
      <c r="AW76" s="120">
        <f t="shared" si="28"/>
        <v>0.17646994533040003</v>
      </c>
      <c r="AX76" s="120">
        <v>7.8732801900000017E-3</v>
      </c>
      <c r="AY76" s="120">
        <f t="shared" si="29"/>
        <v>0.17089274249600003</v>
      </c>
      <c r="AZ76" s="120">
        <v>0</v>
      </c>
      <c r="BA76" s="120">
        <f t="shared" si="30"/>
        <v>0.26240884064000003</v>
      </c>
      <c r="BB76" s="120">
        <v>0</v>
      </c>
      <c r="BC76" s="120">
        <f t="shared" si="31"/>
        <v>0.20238281834359995</v>
      </c>
      <c r="BD76" s="120" t="str">
        <f t="shared" si="32"/>
        <v>ORIGIN ENERGY RETAIL0.106474728480690.535268902921880.53526890292188</v>
      </c>
      <c r="BE76" s="121">
        <f>VLOOKUP(BD76,'[1]Microsoft-Base Data'!$AR:$AX,2,0)</f>
        <v>7.6562200938863526E-2</v>
      </c>
      <c r="BF76" s="121">
        <f>VLOOKUP(BD76,'[1]Microsoft-Base Data'!$AR:$AX,3,0)</f>
        <v>0.25795222185539746</v>
      </c>
      <c r="BG76" s="121">
        <f>VLOOKUP(BD76,'[1]Microsoft-Base Data'!$AR:$AX,4,0)</f>
        <v>0</v>
      </c>
      <c r="BH76" s="121">
        <f>VLOOKUP(BD76,'[1]Microsoft-Base Data'!$AR:$AX,5,0)</f>
        <v>0.2240168990234245</v>
      </c>
      <c r="BI76" s="121">
        <f>VLOOKUP(BD76,'[1]Microsoft-Base Data'!$AR:$AX,6,0)</f>
        <v>0.34336152824727684</v>
      </c>
      <c r="BJ76" s="121">
        <f>VLOOKUP(BD76,'[1]Microsoft-Base Data'!$AR:$AX,7,0)</f>
        <v>9.8107149935037663E-2</v>
      </c>
      <c r="BK76" s="120">
        <f t="shared" si="33"/>
        <v>4.0981365301830011E-2</v>
      </c>
      <c r="BL76" s="120">
        <f t="shared" si="34"/>
        <v>0.13807380279879999</v>
      </c>
      <c r="BM76" s="120">
        <f t="shared" si="35"/>
        <v>0</v>
      </c>
      <c r="BN76" s="120">
        <f t="shared" si="36"/>
        <v>0.11990927977623</v>
      </c>
      <c r="BO76" s="120">
        <f t="shared" si="37"/>
        <v>0.18379074853049998</v>
      </c>
      <c r="BP76" s="120">
        <f t="shared" si="38"/>
        <v>5.2513706514520003E-2</v>
      </c>
      <c r="BQ76" s="120">
        <f t="shared" si="39"/>
        <v>0.36888489653485512</v>
      </c>
      <c r="BR76" s="119"/>
      <c r="BS76" s="119"/>
      <c r="BT76" s="119"/>
      <c r="BU76" s="119"/>
    </row>
    <row r="77" spans="1:73">
      <c r="A77" s="8" t="s">
        <v>667</v>
      </c>
      <c r="B77" s="65" t="s">
        <v>69</v>
      </c>
      <c r="C77" s="8" t="s">
        <v>70</v>
      </c>
      <c r="D77" s="8" t="s">
        <v>615</v>
      </c>
      <c r="E77" s="8" t="s">
        <v>283</v>
      </c>
      <c r="F77" s="8"/>
      <c r="G77" s="65">
        <v>87</v>
      </c>
      <c r="H77" s="65" t="s">
        <v>613</v>
      </c>
      <c r="I77" s="8"/>
      <c r="J77" s="8" t="s">
        <v>614</v>
      </c>
      <c r="K77" s="8" t="s">
        <v>614</v>
      </c>
      <c r="L77" s="116">
        <v>0.91208464921706578</v>
      </c>
      <c r="M77" s="116">
        <v>0.21411519489238001</v>
      </c>
      <c r="N77" s="116">
        <v>0.73333067800121987</v>
      </c>
      <c r="O77" s="114">
        <v>0.70163215274904989</v>
      </c>
      <c r="P77" s="115">
        <v>2.5611626748597156</v>
      </c>
      <c r="Q77" s="114">
        <v>0.25</v>
      </c>
      <c r="R77" s="114">
        <v>0.38028922591860093</v>
      </c>
      <c r="S77" s="114">
        <v>0.38856494699158062</v>
      </c>
      <c r="T77" s="114">
        <v>0.39714760147337447</v>
      </c>
      <c r="U77" s="115">
        <v>1.416001774383556</v>
      </c>
      <c r="V77" s="115">
        <f t="shared" si="24"/>
        <v>-1.1451609004761596</v>
      </c>
      <c r="W77" s="115"/>
      <c r="X77" s="116">
        <v>0.86101527</v>
      </c>
      <c r="Y77" s="116">
        <v>0</v>
      </c>
      <c r="Z77" s="116">
        <v>0.38279530000000001</v>
      </c>
      <c r="AA77" s="116" t="str">
        <f t="shared" si="25"/>
        <v>THE AMYNTA GROUP2.561162674859721.41600177438356</v>
      </c>
      <c r="AB77" s="117">
        <v>0</v>
      </c>
      <c r="AC77" s="115">
        <f t="shared" si="26"/>
        <v>1.2438105699999999</v>
      </c>
      <c r="AD77" s="117">
        <f t="shared" si="23"/>
        <v>0.16060082079839999</v>
      </c>
      <c r="AE77" s="117">
        <f t="shared" si="23"/>
        <v>0.162690422556</v>
      </c>
      <c r="AF77" s="117">
        <f t="shared" si="23"/>
        <v>0.23881162944000001</v>
      </c>
      <c r="AG77" s="117">
        <f t="shared" si="23"/>
        <v>0.18418346920559994</v>
      </c>
      <c r="AH77" s="115">
        <v>0.74628634199999999</v>
      </c>
      <c r="AI77" s="118"/>
      <c r="AJ77" s="118"/>
      <c r="AK77" s="118"/>
      <c r="AL77" s="118"/>
      <c r="AM77" s="118"/>
      <c r="AN77" s="118"/>
      <c r="AO77" s="118"/>
      <c r="AP77" s="118"/>
      <c r="AQ77" s="118"/>
      <c r="AR77" s="118"/>
      <c r="AS77" s="119"/>
      <c r="AT77" s="120">
        <v>0.36130256999999999</v>
      </c>
      <c r="AU77" s="120">
        <f t="shared" si="27"/>
        <v>-0.36130256999999999</v>
      </c>
      <c r="AV77" s="120">
        <v>0.32517231300000005</v>
      </c>
      <c r="AW77" s="120">
        <f t="shared" si="28"/>
        <v>-0.16457149220160006</v>
      </c>
      <c r="AX77" s="120">
        <v>0</v>
      </c>
      <c r="AY77" s="120">
        <f t="shared" si="29"/>
        <v>0.162690422556</v>
      </c>
      <c r="AZ77" s="120">
        <v>0</v>
      </c>
      <c r="BA77" s="120">
        <f t="shared" si="30"/>
        <v>0.23881162944000001</v>
      </c>
      <c r="BB77" s="120">
        <v>0</v>
      </c>
      <c r="BC77" s="120">
        <f t="shared" si="31"/>
        <v>0.18418346920559994</v>
      </c>
      <c r="BD77" s="120" t="str">
        <f t="shared" si="32"/>
        <v>THE AMYNTA GROUP0.701632152749052.561162674859721.41600177438356</v>
      </c>
      <c r="BE77" s="121">
        <f>VLOOKUP(BD77,'[1]Microsoft-Base Data'!$AR:$AX,2,0)</f>
        <v>0.1200615063119627</v>
      </c>
      <c r="BF77" s="121">
        <f>VLOOKUP(BD77,'[1]Microsoft-Base Data'!$AR:$AX,3,0)</f>
        <v>0.25702189500355715</v>
      </c>
      <c r="BG77" s="121">
        <f>VLOOKUP(BD77,'[1]Microsoft-Base Data'!$AR:$AX,4,0)</f>
        <v>0</v>
      </c>
      <c r="BH77" s="121">
        <f>VLOOKUP(BD77,'[1]Microsoft-Base Data'!$AR:$AX,5,0)</f>
        <v>0.49299250688822732</v>
      </c>
      <c r="BI77" s="121">
        <f>VLOOKUP(BD77,'[1]Microsoft-Base Data'!$AR:$AX,6,0)</f>
        <v>0.11721812784867089</v>
      </c>
      <c r="BJ77" s="121">
        <f>VLOOKUP(BD77,'[1]Microsoft-Base Data'!$AR:$AX,7,0)</f>
        <v>1.2705963947581911E-2</v>
      </c>
      <c r="BK77" s="120">
        <f t="shared" si="33"/>
        <v>0.1700073059729017</v>
      </c>
      <c r="BL77" s="120">
        <f t="shared" si="34"/>
        <v>0.36394345938046097</v>
      </c>
      <c r="BM77" s="120">
        <f t="shared" si="35"/>
        <v>0</v>
      </c>
      <c r="BN77" s="120">
        <f t="shared" si="36"/>
        <v>0.69807826451152732</v>
      </c>
      <c r="BO77" s="120">
        <f t="shared" si="37"/>
        <v>0.16598107702363649</v>
      </c>
      <c r="BP77" s="120">
        <f t="shared" si="38"/>
        <v>1.7991667495029479E-2</v>
      </c>
      <c r="BQ77" s="120">
        <f t="shared" si="39"/>
        <v>0.79680635207688211</v>
      </c>
      <c r="BR77" s="119"/>
      <c r="BS77" s="119"/>
      <c r="BT77" s="119"/>
      <c r="BU77" s="119"/>
    </row>
    <row r="78" spans="1:73">
      <c r="A78" s="8" t="s">
        <v>668</v>
      </c>
      <c r="B78" s="65" t="s">
        <v>69</v>
      </c>
      <c r="C78" s="8" t="s">
        <v>511</v>
      </c>
      <c r="D78" s="8" t="s">
        <v>615</v>
      </c>
      <c r="E78" s="8" t="s">
        <v>283</v>
      </c>
      <c r="F78" s="8"/>
      <c r="G78" s="65"/>
      <c r="H78" s="65" t="s">
        <v>613</v>
      </c>
      <c r="I78" s="8"/>
      <c r="J78" s="8" t="s">
        <v>614</v>
      </c>
      <c r="K78" s="8" t="s">
        <v>614</v>
      </c>
      <c r="L78" s="116">
        <v>0.13811249994749999</v>
      </c>
      <c r="M78" s="116">
        <v>0.16423124997000002</v>
      </c>
      <c r="N78" s="116">
        <v>9.0861567079131622E-2</v>
      </c>
      <c r="O78" s="114">
        <v>9.0861567079131622E-2</v>
      </c>
      <c r="P78" s="115">
        <v>0.48406688407576326</v>
      </c>
      <c r="Q78" s="114">
        <v>0.11677090863655207</v>
      </c>
      <c r="R78" s="114">
        <v>0.11979287274810596</v>
      </c>
      <c r="S78" s="114">
        <v>0.12239976332987194</v>
      </c>
      <c r="T78" s="114">
        <v>0.1251033393612333</v>
      </c>
      <c r="U78" s="115">
        <v>0.48406688407576326</v>
      </c>
      <c r="V78" s="115">
        <f t="shared" si="24"/>
        <v>0</v>
      </c>
      <c r="W78" s="115"/>
      <c r="X78" s="116">
        <v>0.44136599999999998</v>
      </c>
      <c r="Y78" s="116">
        <v>0.28800045000000002</v>
      </c>
      <c r="Z78" s="116">
        <v>0.48240071000000001</v>
      </c>
      <c r="AA78" s="116" t="str">
        <f t="shared" si="25"/>
        <v>BANK OF OKLAHOMA0.4840668840757630.484066884075763</v>
      </c>
      <c r="AB78" s="117">
        <v>0.18156600000000001</v>
      </c>
      <c r="AC78" s="115">
        <f t="shared" si="26"/>
        <v>1.3933331600000001</v>
      </c>
      <c r="AD78" s="117">
        <f t="shared" si="23"/>
        <v>0.299845296032</v>
      </c>
      <c r="AE78" s="117">
        <f t="shared" si="23"/>
        <v>0.30374662888000004</v>
      </c>
      <c r="AF78" s="117">
        <f t="shared" si="23"/>
        <v>0.44586661120000004</v>
      </c>
      <c r="AG78" s="117">
        <f t="shared" si="23"/>
        <v>0.34387462388799989</v>
      </c>
      <c r="AH78" s="115">
        <v>1.3933331600000001</v>
      </c>
      <c r="AI78" s="118"/>
      <c r="AJ78" s="118"/>
      <c r="AK78" s="118"/>
      <c r="AL78" s="118"/>
      <c r="AM78" s="118"/>
      <c r="AN78" s="118"/>
      <c r="AO78" s="118"/>
      <c r="AP78" s="118"/>
      <c r="AQ78" s="118"/>
      <c r="AR78" s="118"/>
      <c r="AS78" s="119"/>
      <c r="AT78" s="120">
        <v>0.16340939999999998</v>
      </c>
      <c r="AU78" s="120">
        <f t="shared" si="27"/>
        <v>1.8156600000000023E-2</v>
      </c>
      <c r="AV78" s="120">
        <v>0</v>
      </c>
      <c r="AW78" s="120">
        <f t="shared" si="28"/>
        <v>0.299845296032</v>
      </c>
      <c r="AX78" s="120">
        <v>0</v>
      </c>
      <c r="AY78" s="120">
        <f t="shared" si="29"/>
        <v>0.30374662888000004</v>
      </c>
      <c r="AZ78" s="120">
        <v>0</v>
      </c>
      <c r="BA78" s="120">
        <f t="shared" si="30"/>
        <v>0.44586661120000004</v>
      </c>
      <c r="BB78" s="120">
        <v>0.24027005295000001</v>
      </c>
      <c r="BC78" s="120">
        <f t="shared" si="31"/>
        <v>0.10360457093799988</v>
      </c>
      <c r="BD78" s="120" t="str">
        <f t="shared" si="32"/>
        <v>BANK OF OKLAHOMA0.09086156707913160.4840668840757630.484066884075763</v>
      </c>
      <c r="BE78" s="121">
        <f>VLOOKUP(BD78,'[1]Microsoft-Base Data'!$AR:$AX,2,0)</f>
        <v>-1.3200668607646118E-2</v>
      </c>
      <c r="BF78" s="121">
        <f>VLOOKUP(BD78,'[1]Microsoft-Base Data'!$AR:$AX,3,0)</f>
        <v>0.45725342479304715</v>
      </c>
      <c r="BG78" s="121">
        <f>VLOOKUP(BD78,'[1]Microsoft-Base Data'!$AR:$AX,4,0)</f>
        <v>0</v>
      </c>
      <c r="BH78" s="121">
        <f>VLOOKUP(BD78,'[1]Microsoft-Base Data'!$AR:$AX,5,0)</f>
        <v>0</v>
      </c>
      <c r="BI78" s="121">
        <f>VLOOKUP(BD78,'[1]Microsoft-Base Data'!$AR:$AX,6,0)</f>
        <v>0.33927388006219306</v>
      </c>
      <c r="BJ78" s="121">
        <f>VLOOKUP(BD78,'[1]Microsoft-Base Data'!$AR:$AX,7,0)</f>
        <v>0.21667336375240592</v>
      </c>
      <c r="BK78" s="120">
        <f t="shared" si="33"/>
        <v>-6.3900065206200004E-3</v>
      </c>
      <c r="BL78" s="120">
        <f t="shared" si="34"/>
        <v>0.22134124057254168</v>
      </c>
      <c r="BM78" s="120">
        <f t="shared" si="35"/>
        <v>0</v>
      </c>
      <c r="BN78" s="120">
        <f t="shared" si="36"/>
        <v>0</v>
      </c>
      <c r="BO78" s="120">
        <f t="shared" si="37"/>
        <v>0.16423124997000002</v>
      </c>
      <c r="BP78" s="120">
        <f t="shared" si="38"/>
        <v>0.10488440005384156</v>
      </c>
      <c r="BQ78" s="120">
        <f t="shared" si="39"/>
        <v>0.38493348989047971</v>
      </c>
      <c r="BR78" s="119"/>
      <c r="BS78" s="119"/>
      <c r="BT78" s="119"/>
      <c r="BU78" s="119"/>
    </row>
    <row r="79" spans="1:73">
      <c r="A79" s="8" t="s">
        <v>669</v>
      </c>
      <c r="B79" s="65" t="s">
        <v>4</v>
      </c>
      <c r="C79" s="8" t="s">
        <v>88</v>
      </c>
      <c r="D79" s="8" t="s">
        <v>615</v>
      </c>
      <c r="E79" s="8" t="s">
        <v>283</v>
      </c>
      <c r="F79" s="8"/>
      <c r="G79" s="65"/>
      <c r="H79" s="65" t="s">
        <v>613</v>
      </c>
      <c r="I79" s="8"/>
      <c r="J79" s="8" t="s">
        <v>614</v>
      </c>
      <c r="K79" s="8" t="s">
        <v>614</v>
      </c>
      <c r="L79" s="116">
        <v>3.5332322087270003E-2</v>
      </c>
      <c r="M79" s="116">
        <v>6.9366751031199991E-2</v>
      </c>
      <c r="N79" s="116">
        <v>3.6235117803820001E-2</v>
      </c>
      <c r="O79" s="114">
        <v>3.6235117803820001E-2</v>
      </c>
      <c r="P79" s="115">
        <v>0.17716930872610998</v>
      </c>
      <c r="Q79" s="114">
        <v>4.273835257695438E-2</v>
      </c>
      <c r="R79" s="114">
        <v>4.3844396618081802E-2</v>
      </c>
      <c r="S79" s="114">
        <v>4.4798523036330647E-2</v>
      </c>
      <c r="T79" s="114">
        <v>4.5788036494743146E-2</v>
      </c>
      <c r="U79" s="115">
        <v>0.17716930872610998</v>
      </c>
      <c r="V79" s="115">
        <f t="shared" si="24"/>
        <v>0</v>
      </c>
      <c r="W79" s="122">
        <v>0</v>
      </c>
      <c r="X79" s="116">
        <v>2.0879999999999999E-2</v>
      </c>
      <c r="Y79" s="116">
        <v>0</v>
      </c>
      <c r="Z79" s="116">
        <v>3.1888800000000002E-2</v>
      </c>
      <c r="AA79" s="116" t="str">
        <f t="shared" si="25"/>
        <v>FIRMENICH SA0.177169308726110.17716930872611</v>
      </c>
      <c r="AB79" s="117">
        <v>0</v>
      </c>
      <c r="AC79" s="115">
        <f t="shared" si="26"/>
        <v>5.2768800000000005E-2</v>
      </c>
      <c r="AD79" s="117">
        <f t="shared" si="23"/>
        <v>1.135584576E-2</v>
      </c>
      <c r="AE79" s="117">
        <f t="shared" si="23"/>
        <v>1.15035984E-2</v>
      </c>
      <c r="AF79" s="117">
        <f t="shared" si="23"/>
        <v>1.6886016E-2</v>
      </c>
      <c r="AG79" s="117">
        <f t="shared" si="23"/>
        <v>1.3023339839999997E-2</v>
      </c>
      <c r="AH79" s="115">
        <v>5.2768800000000005E-2</v>
      </c>
      <c r="AI79" s="118"/>
      <c r="AJ79" s="118"/>
      <c r="AK79" s="118"/>
      <c r="AL79" s="118"/>
      <c r="AM79" s="118"/>
      <c r="AN79" s="118"/>
      <c r="AO79" s="118"/>
      <c r="AP79" s="118"/>
      <c r="AQ79" s="118"/>
      <c r="AR79" s="118"/>
      <c r="AS79" s="119"/>
      <c r="AT79" s="120">
        <v>0</v>
      </c>
      <c r="AU79" s="120">
        <f t="shared" si="27"/>
        <v>0</v>
      </c>
      <c r="AV79" s="120">
        <v>0</v>
      </c>
      <c r="AW79" s="120">
        <f t="shared" si="28"/>
        <v>1.135584576E-2</v>
      </c>
      <c r="AX79" s="120">
        <v>0</v>
      </c>
      <c r="AY79" s="120">
        <f t="shared" si="29"/>
        <v>1.15035984E-2</v>
      </c>
      <c r="AZ79" s="120">
        <v>0</v>
      </c>
      <c r="BA79" s="120">
        <f t="shared" si="30"/>
        <v>1.6886016E-2</v>
      </c>
      <c r="BB79" s="120">
        <v>0</v>
      </c>
      <c r="BC79" s="120">
        <f t="shared" si="31"/>
        <v>1.3023339839999997E-2</v>
      </c>
      <c r="BD79" s="120" t="str">
        <f t="shared" si="32"/>
        <v>FIRMENICH SA0.036235117803820.177169308726110.17716930872611</v>
      </c>
      <c r="BE79" s="121">
        <f>VLOOKUP(BD79,'[1]Microsoft-Base Data'!$AR:$AX,2,0)</f>
        <v>0</v>
      </c>
      <c r="BF79" s="121">
        <f>VLOOKUP(BD79,'[1]Microsoft-Base Data'!$AR:$AX,3,0)</f>
        <v>4.9358711148737285E-6</v>
      </c>
      <c r="BG79" s="121">
        <f>VLOOKUP(BD79,'[1]Microsoft-Base Data'!$AR:$AX,4,0)</f>
        <v>0</v>
      </c>
      <c r="BH79" s="121">
        <f>VLOOKUP(BD79,'[1]Microsoft-Base Data'!$AR:$AX,5,0)</f>
        <v>0</v>
      </c>
      <c r="BI79" s="121">
        <f>VLOOKUP(BD79,'[1]Microsoft-Base Data'!$AR:$AX,6,0)</f>
        <v>0.9035608736369698</v>
      </c>
      <c r="BJ79" s="121">
        <f>VLOOKUP(BD79,'[1]Microsoft-Base Data'!$AR:$AX,7,0)</f>
        <v>9.6434190491915345E-2</v>
      </c>
      <c r="BK79" s="120">
        <f t="shared" si="33"/>
        <v>0</v>
      </c>
      <c r="BL79" s="120">
        <f t="shared" si="34"/>
        <v>8.7448487338335221E-7</v>
      </c>
      <c r="BM79" s="120">
        <f t="shared" si="35"/>
        <v>0</v>
      </c>
      <c r="BN79" s="120">
        <f t="shared" si="36"/>
        <v>0</v>
      </c>
      <c r="BO79" s="120">
        <f t="shared" si="37"/>
        <v>0.16008325537422194</v>
      </c>
      <c r="BP79" s="120">
        <f t="shared" si="38"/>
        <v>1.7085178867014651E-2</v>
      </c>
      <c r="BQ79" s="120">
        <f t="shared" si="39"/>
        <v>0.16008412985909531</v>
      </c>
      <c r="BR79" s="119"/>
      <c r="BS79" s="119"/>
      <c r="BT79" s="119"/>
      <c r="BU79" s="119"/>
    </row>
    <row r="80" spans="1:73">
      <c r="A80" s="8" t="s">
        <v>670</v>
      </c>
      <c r="B80" s="65" t="s">
        <v>69</v>
      </c>
      <c r="C80" s="8" t="s">
        <v>148</v>
      </c>
      <c r="D80" s="8" t="s">
        <v>615</v>
      </c>
      <c r="E80" s="8" t="s">
        <v>283</v>
      </c>
      <c r="F80" s="8"/>
      <c r="G80" s="65"/>
      <c r="H80" s="65" t="s">
        <v>613</v>
      </c>
      <c r="I80" s="8"/>
      <c r="J80" s="8" t="s">
        <v>614</v>
      </c>
      <c r="K80" s="8" t="s">
        <v>614</v>
      </c>
      <c r="L80" s="116">
        <v>2.8134567380160007E-2</v>
      </c>
      <c r="M80" s="116">
        <v>2.3033470050070001E-2</v>
      </c>
      <c r="N80" s="116">
        <v>7.7255389699970006E-2</v>
      </c>
      <c r="O80" s="114">
        <v>7.7255389699970006E-2</v>
      </c>
      <c r="P80" s="115">
        <v>0.20567881683017</v>
      </c>
      <c r="Q80" s="114">
        <v>4.961566907103454E-2</v>
      </c>
      <c r="R80" s="114">
        <v>5.0899694116776688E-2</v>
      </c>
      <c r="S80" s="114">
        <v>5.2007355450575804E-2</v>
      </c>
      <c r="T80" s="114">
        <v>5.3156098191782977E-2</v>
      </c>
      <c r="U80" s="115">
        <v>0.20567881683017003</v>
      </c>
      <c r="V80" s="115">
        <f t="shared" si="24"/>
        <v>0</v>
      </c>
      <c r="W80" s="115"/>
      <c r="X80" s="116">
        <v>0.12280895</v>
      </c>
      <c r="Y80" s="116">
        <v>7.6007899999999996E-3</v>
      </c>
      <c r="Z80" s="116">
        <v>3.6375249999999998E-2</v>
      </c>
      <c r="AA80" s="116" t="str">
        <f t="shared" si="25"/>
        <v>AZUL LINHAS AEEREAS0.205678816830170.20567881683017</v>
      </c>
      <c r="AB80" s="117">
        <v>0.15551124999999999</v>
      </c>
      <c r="AC80" s="115">
        <f t="shared" si="26"/>
        <v>0.32229624000000001</v>
      </c>
      <c r="AD80" s="117">
        <f t="shared" si="23"/>
        <v>6.9358150847999997E-2</v>
      </c>
      <c r="AE80" s="117">
        <f t="shared" si="23"/>
        <v>7.0260580320000002E-2</v>
      </c>
      <c r="AF80" s="117">
        <f t="shared" si="23"/>
        <v>0.10313479680000001</v>
      </c>
      <c r="AG80" s="117">
        <f t="shared" si="23"/>
        <v>7.9542712031999974E-2</v>
      </c>
      <c r="AH80" s="115">
        <v>0.32229624000000001</v>
      </c>
      <c r="AI80" s="118"/>
      <c r="AJ80" s="118"/>
      <c r="AK80" s="118"/>
      <c r="AL80" s="118"/>
      <c r="AM80" s="118"/>
      <c r="AN80" s="118"/>
      <c r="AO80" s="118"/>
      <c r="AP80" s="118"/>
      <c r="AQ80" s="118"/>
      <c r="AR80" s="118"/>
      <c r="AS80" s="119"/>
      <c r="AT80" s="120">
        <v>0.12887999999999999</v>
      </c>
      <c r="AU80" s="120">
        <f t="shared" si="27"/>
        <v>2.6631249999999995E-2</v>
      </c>
      <c r="AV80" s="120">
        <v>0</v>
      </c>
      <c r="AW80" s="120">
        <f t="shared" si="28"/>
        <v>6.9358150847999997E-2</v>
      </c>
      <c r="AX80" s="120">
        <v>0</v>
      </c>
      <c r="AY80" s="120">
        <f t="shared" si="29"/>
        <v>7.0260580320000002E-2</v>
      </c>
      <c r="AZ80" s="120">
        <v>0</v>
      </c>
      <c r="BA80" s="120">
        <f t="shared" si="30"/>
        <v>0.10313479680000001</v>
      </c>
      <c r="BB80" s="120">
        <v>8.4558168000000003E-2</v>
      </c>
      <c r="BC80" s="120">
        <f t="shared" si="31"/>
        <v>-5.0154559680000294E-3</v>
      </c>
      <c r="BD80" s="120" t="str">
        <f t="shared" si="32"/>
        <v>AZUL LINHAS AEEREAS0.077255389699970.205678816830170.20567881683017</v>
      </c>
      <c r="BE80" s="121">
        <f>VLOOKUP(BD80,'[1]Microsoft-Base Data'!$AR:$AX,2,0)</f>
        <v>0</v>
      </c>
      <c r="BF80" s="121">
        <f>VLOOKUP(BD80,'[1]Microsoft-Base Data'!$AR:$AX,3,0)</f>
        <v>-7.6982183332734253E-2</v>
      </c>
      <c r="BG80" s="121">
        <f>VLOOKUP(BD80,'[1]Microsoft-Base Data'!$AR:$AX,4,0)</f>
        <v>0</v>
      </c>
      <c r="BH80" s="121">
        <f>VLOOKUP(BD80,'[1]Microsoft-Base Data'!$AR:$AX,5,0)</f>
        <v>0.10709569576325434</v>
      </c>
      <c r="BI80" s="121">
        <f>VLOOKUP(BD80,'[1]Microsoft-Base Data'!$AR:$AX,6,0)</f>
        <v>0.77464869134077419</v>
      </c>
      <c r="BJ80" s="121">
        <f>VLOOKUP(BD80,'[1]Microsoft-Base Data'!$AR:$AX,7,0)</f>
        <v>0.1952377962287056</v>
      </c>
      <c r="BK80" s="120">
        <f t="shared" si="33"/>
        <v>0</v>
      </c>
      <c r="BL80" s="120">
        <f t="shared" si="34"/>
        <v>-1.5833604384880018E-2</v>
      </c>
      <c r="BM80" s="120">
        <f t="shared" si="35"/>
        <v>0</v>
      </c>
      <c r="BN80" s="120">
        <f t="shared" si="36"/>
        <v>2.2027315992190006E-2</v>
      </c>
      <c r="BO80" s="120">
        <f t="shared" si="37"/>
        <v>0.15932882629401002</v>
      </c>
      <c r="BP80" s="120">
        <f t="shared" si="38"/>
        <v>4.015627892885E-2</v>
      </c>
      <c r="BQ80" s="120">
        <f t="shared" si="39"/>
        <v>0.1513800249480568</v>
      </c>
      <c r="BR80" s="119"/>
      <c r="BS80" s="119"/>
      <c r="BT80" s="119"/>
      <c r="BU80" s="119"/>
    </row>
    <row r="81" spans="1:73">
      <c r="A81" s="8" t="s">
        <v>276</v>
      </c>
      <c r="B81" s="8" t="s">
        <v>69</v>
      </c>
      <c r="C81" s="8" t="s">
        <v>511</v>
      </c>
      <c r="D81" s="8" t="s">
        <v>568</v>
      </c>
      <c r="E81" s="8" t="s">
        <v>226</v>
      </c>
      <c r="F81" s="8" t="s">
        <v>612</v>
      </c>
      <c r="G81" s="65">
        <v>8</v>
      </c>
      <c r="H81" s="65" t="s">
        <v>613</v>
      </c>
      <c r="I81" s="8"/>
      <c r="J81" s="8" t="s">
        <v>614</v>
      </c>
      <c r="K81" s="8" t="s">
        <v>614</v>
      </c>
      <c r="L81" s="116">
        <v>0.25840590700958993</v>
      </c>
      <c r="M81" s="116">
        <v>0.40060326737922008</v>
      </c>
      <c r="N81" s="116">
        <v>0.37710797651802008</v>
      </c>
      <c r="O81" s="114">
        <v>0.37710797651802008</v>
      </c>
      <c r="P81" s="115">
        <v>1.4132251274248502</v>
      </c>
      <c r="Q81" s="114">
        <v>0.38</v>
      </c>
      <c r="R81" s="114">
        <v>0.49494347450281972</v>
      </c>
      <c r="S81" s="114">
        <v>0.50571426121649199</v>
      </c>
      <c r="T81" s="114">
        <v>0.5168845193783298</v>
      </c>
      <c r="U81" s="169">
        <v>1.8975422550976415</v>
      </c>
      <c r="V81" s="115">
        <f t="shared" si="24"/>
        <v>0.48431712767279134</v>
      </c>
      <c r="W81" s="122">
        <v>0.34270345062099494</v>
      </c>
      <c r="X81" s="116">
        <v>0.57102016</v>
      </c>
      <c r="Y81" s="116">
        <v>0</v>
      </c>
      <c r="Z81" s="116">
        <v>0.18435583999999999</v>
      </c>
      <c r="AA81" s="116" t="str">
        <f t="shared" si="25"/>
        <v>TD BANK1.413225127424851.89754225509764</v>
      </c>
      <c r="AB81" s="117">
        <v>2</v>
      </c>
      <c r="AC81" s="115">
        <f t="shared" si="26"/>
        <v>2.755376</v>
      </c>
      <c r="AD81" s="117">
        <f t="shared" si="23"/>
        <v>1.5064</v>
      </c>
      <c r="AE81" s="117">
        <f t="shared" si="23"/>
        <v>1.526</v>
      </c>
      <c r="AF81" s="117">
        <f t="shared" si="23"/>
        <v>2.2400000000000002</v>
      </c>
      <c r="AG81" s="117">
        <f t="shared" si="23"/>
        <v>1.7275999999999994</v>
      </c>
      <c r="AH81" s="115">
        <v>7</v>
      </c>
      <c r="AI81" s="118"/>
      <c r="AJ81" s="118"/>
      <c r="AK81" s="118"/>
      <c r="AL81" s="118"/>
      <c r="AM81" s="118"/>
      <c r="AN81" s="118"/>
      <c r="AO81" s="118"/>
      <c r="AP81" s="118"/>
      <c r="AQ81" s="118"/>
      <c r="AR81" s="118"/>
      <c r="AS81" s="119"/>
      <c r="AT81" s="120">
        <v>0.16592025599999999</v>
      </c>
      <c r="AU81" s="120">
        <f t="shared" si="27"/>
        <v>1.8340797440000001</v>
      </c>
      <c r="AV81" s="120">
        <v>0.14932823040000001</v>
      </c>
      <c r="AW81" s="120">
        <f t="shared" si="28"/>
        <v>1.3570717695999999</v>
      </c>
      <c r="AX81" s="120">
        <v>0</v>
      </c>
      <c r="AY81" s="120">
        <f t="shared" si="29"/>
        <v>1.526</v>
      </c>
      <c r="AZ81" s="120">
        <v>2.6453951999999998E-4</v>
      </c>
      <c r="BA81" s="120">
        <f t="shared" si="30"/>
        <v>2.2397354604800004</v>
      </c>
      <c r="BB81" s="120">
        <v>0</v>
      </c>
      <c r="BC81" s="120">
        <f t="shared" si="31"/>
        <v>1.7275999999999994</v>
      </c>
      <c r="BD81" s="120" t="str">
        <f t="shared" si="32"/>
        <v>TD BANK0.377107976518021.413225127424851.89754225509764</v>
      </c>
      <c r="BE81" s="121">
        <f>VLOOKUP(BD81,'[1]Microsoft-Base Data'!$AR:$AX,2,0)</f>
        <v>0.47689293018095297</v>
      </c>
      <c r="BF81" s="121">
        <f>VLOOKUP(BD81,'[1]Microsoft-Base Data'!$AR:$AX,3,0)</f>
        <v>0.38701734043705327</v>
      </c>
      <c r="BG81" s="121">
        <f>VLOOKUP(BD81,'[1]Microsoft-Base Data'!$AR:$AX,4,0)</f>
        <v>0</v>
      </c>
      <c r="BH81" s="121">
        <f>VLOOKUP(BD81,'[1]Microsoft-Base Data'!$AR:$AX,5,0)</f>
        <v>1.9375868957141828E-3</v>
      </c>
      <c r="BI81" s="121">
        <f>VLOOKUP(BD81,'[1]Microsoft-Base Data'!$AR:$AX,6,0)</f>
        <v>8.2536853154135031E-2</v>
      </c>
      <c r="BJ81" s="121">
        <f>VLOOKUP(BD81,'[1]Microsoft-Base Data'!$AR:$AX,7,0)</f>
        <v>5.161528933214448E-2</v>
      </c>
      <c r="BK81" s="120">
        <f t="shared" si="33"/>
        <v>0.90492448617568755</v>
      </c>
      <c r="BL81" s="120">
        <f t="shared" si="34"/>
        <v>0.73438175693481766</v>
      </c>
      <c r="BM81" s="120">
        <f t="shared" si="35"/>
        <v>0</v>
      </c>
      <c r="BN81" s="120">
        <f t="shared" si="36"/>
        <v>3.676653007541129E-3</v>
      </c>
      <c r="BO81" s="120">
        <f t="shared" si="37"/>
        <v>0.15661716646276028</v>
      </c>
      <c r="BP81" s="120">
        <f t="shared" si="38"/>
        <v>9.794219251683467E-2</v>
      </c>
      <c r="BQ81" s="120">
        <f t="shared" si="39"/>
        <v>0.9828074508700203</v>
      </c>
      <c r="BR81" s="119"/>
      <c r="BS81" s="119"/>
      <c r="BT81" s="119"/>
      <c r="BU81" s="119"/>
    </row>
    <row r="82" spans="1:73">
      <c r="A82" s="8" t="s">
        <v>631</v>
      </c>
      <c r="B82" s="65" t="s">
        <v>69</v>
      </c>
      <c r="C82" s="8" t="s">
        <v>148</v>
      </c>
      <c r="D82" s="8" t="s">
        <v>615</v>
      </c>
      <c r="E82" s="8" t="s">
        <v>283</v>
      </c>
      <c r="F82" s="8"/>
      <c r="G82" s="65"/>
      <c r="H82" s="65" t="s">
        <v>613</v>
      </c>
      <c r="I82" s="8"/>
      <c r="J82" s="8" t="s">
        <v>614</v>
      </c>
      <c r="K82" s="8" t="s">
        <v>614</v>
      </c>
      <c r="L82" s="116">
        <v>0.13625889592534998</v>
      </c>
      <c r="M82" s="116">
        <v>0.18486712546057002</v>
      </c>
      <c r="N82" s="116">
        <v>0.21521675634102</v>
      </c>
      <c r="O82" s="114">
        <v>0.21521675634102</v>
      </c>
      <c r="P82" s="115">
        <v>0.75155953406796006</v>
      </c>
      <c r="Q82" s="114">
        <v>0.1812978589831476</v>
      </c>
      <c r="R82" s="114">
        <v>0.18598974354365821</v>
      </c>
      <c r="S82" s="114">
        <v>0.19003718726569466</v>
      </c>
      <c r="T82" s="114">
        <v>0.19423474427545948</v>
      </c>
      <c r="U82" s="115">
        <v>0.75155953406795994</v>
      </c>
      <c r="V82" s="115">
        <f t="shared" si="24"/>
        <v>0</v>
      </c>
      <c r="W82" s="115"/>
      <c r="X82" s="116">
        <v>-2.7611599999999999E-3</v>
      </c>
      <c r="Y82" s="116">
        <v>0</v>
      </c>
      <c r="Z82" s="116">
        <v>0</v>
      </c>
      <c r="AA82" s="116" t="str">
        <f t="shared" si="25"/>
        <v>THE CHEMOURS COMPANY0.751559534067960.75155953406796</v>
      </c>
      <c r="AB82" s="117">
        <v>0</v>
      </c>
      <c r="AC82" s="115">
        <f t="shared" si="26"/>
        <v>-2.7611599999999999E-3</v>
      </c>
      <c r="AD82" s="117">
        <f t="shared" si="23"/>
        <v>-5.9420163200000012E-4</v>
      </c>
      <c r="AE82" s="117">
        <f t="shared" si="23"/>
        <v>-6.0193288000000007E-4</v>
      </c>
      <c r="AF82" s="117">
        <f t="shared" si="23"/>
        <v>-8.8357120000000016E-4</v>
      </c>
      <c r="AG82" s="117">
        <f t="shared" si="23"/>
        <v>-6.8145428799999978E-4</v>
      </c>
      <c r="AH82" s="115">
        <v>-2.7611600000000004E-3</v>
      </c>
      <c r="AI82" s="118"/>
      <c r="AJ82" s="118"/>
      <c r="AK82" s="118"/>
      <c r="AL82" s="118"/>
      <c r="AM82" s="118"/>
      <c r="AN82" s="118"/>
      <c r="AO82" s="118"/>
      <c r="AP82" s="118"/>
      <c r="AQ82" s="118"/>
      <c r="AR82" s="118"/>
      <c r="AS82" s="119"/>
      <c r="AT82" s="120">
        <v>0</v>
      </c>
      <c r="AU82" s="120">
        <f t="shared" si="27"/>
        <v>0</v>
      </c>
      <c r="AV82" s="120">
        <v>0</v>
      </c>
      <c r="AW82" s="120">
        <f t="shared" si="28"/>
        <v>-5.9420163200000012E-4</v>
      </c>
      <c r="AX82" s="120">
        <v>0</v>
      </c>
      <c r="AY82" s="120">
        <f t="shared" si="29"/>
        <v>-6.0193288000000007E-4</v>
      </c>
      <c r="AZ82" s="120">
        <v>0</v>
      </c>
      <c r="BA82" s="120">
        <f t="shared" si="30"/>
        <v>-8.8357120000000016E-4</v>
      </c>
      <c r="BB82" s="120">
        <v>0</v>
      </c>
      <c r="BC82" s="120">
        <f t="shared" si="31"/>
        <v>-6.8145428799999978E-4</v>
      </c>
      <c r="BD82" s="120" t="str">
        <f t="shared" si="32"/>
        <v>THE CHEMOURS COMPANY0.215216756341020.751559534067960.75155953406796</v>
      </c>
      <c r="BE82" s="121">
        <f>VLOOKUP(BD82,'[1]Microsoft-Base Data'!$AR:$AX,2,0)</f>
        <v>0.44379265528638856</v>
      </c>
      <c r="BF82" s="121">
        <f>VLOOKUP(BD82,'[1]Microsoft-Base Data'!$AR:$AX,3,0)</f>
        <v>9.0371706935224727E-2</v>
      </c>
      <c r="BG82" s="121">
        <f>VLOOKUP(BD82,'[1]Microsoft-Base Data'!$AR:$AX,4,0)</f>
        <v>0</v>
      </c>
      <c r="BH82" s="121">
        <f>VLOOKUP(BD82,'[1]Microsoft-Base Data'!$AR:$AX,5,0)</f>
        <v>6.2253818731422259E-2</v>
      </c>
      <c r="BI82" s="121">
        <f>VLOOKUP(BD82,'[1]Microsoft-Base Data'!$AR:$AX,6,0)</f>
        <v>0.2031577371463138</v>
      </c>
      <c r="BJ82" s="121">
        <f>VLOOKUP(BD82,'[1]Microsoft-Base Data'!$AR:$AX,7,0)</f>
        <v>0.20042408190065064</v>
      </c>
      <c r="BK82" s="120">
        <f t="shared" si="33"/>
        <v>0.33353660122982093</v>
      </c>
      <c r="BL82" s="120">
        <f t="shared" si="34"/>
        <v>6.7919717957163714E-2</v>
      </c>
      <c r="BM82" s="120">
        <f t="shared" si="35"/>
        <v>0</v>
      </c>
      <c r="BN82" s="120">
        <f t="shared" si="36"/>
        <v>4.6787450999738953E-2</v>
      </c>
      <c r="BO82" s="120">
        <f t="shared" si="37"/>
        <v>0.15268513427198468</v>
      </c>
      <c r="BP82" s="120">
        <f t="shared" si="38"/>
        <v>0.15063062960925164</v>
      </c>
      <c r="BQ82" s="120">
        <f t="shared" si="39"/>
        <v>0.27070634653933606</v>
      </c>
      <c r="BR82" s="119"/>
      <c r="BS82" s="119"/>
      <c r="BT82" s="119"/>
      <c r="BU82" s="119"/>
    </row>
    <row r="83" spans="1:73">
      <c r="A83" s="8" t="s">
        <v>406</v>
      </c>
      <c r="B83" s="65" t="s">
        <v>69</v>
      </c>
      <c r="C83" s="8" t="s">
        <v>70</v>
      </c>
      <c r="D83" s="8" t="s">
        <v>615</v>
      </c>
      <c r="E83" s="8" t="s">
        <v>283</v>
      </c>
      <c r="F83" s="8"/>
      <c r="G83" s="65">
        <v>42</v>
      </c>
      <c r="H83" s="65" t="s">
        <v>613</v>
      </c>
      <c r="I83" s="8"/>
      <c r="J83" s="8" t="s">
        <v>614</v>
      </c>
      <c r="K83" s="8" t="s">
        <v>614</v>
      </c>
      <c r="L83" s="116">
        <v>0.61592955233419</v>
      </c>
      <c r="M83" s="116">
        <v>0.76430854883979005</v>
      </c>
      <c r="N83" s="116">
        <v>0.70227117194621969</v>
      </c>
      <c r="O83" s="114">
        <v>0.71387763257159287</v>
      </c>
      <c r="P83" s="115">
        <v>2.7963869056917927</v>
      </c>
      <c r="Q83" s="114">
        <v>0.6</v>
      </c>
      <c r="R83" s="114">
        <v>0.72265359344484814</v>
      </c>
      <c r="S83" s="114">
        <v>0.73837972809220764</v>
      </c>
      <c r="T83" s="114">
        <v>0.75468912020706969</v>
      </c>
      <c r="U83" s="115">
        <v>2.8157224417441253</v>
      </c>
      <c r="V83" s="115">
        <f t="shared" si="24"/>
        <v>1.9335536052332625E-2</v>
      </c>
      <c r="W83" s="115"/>
      <c r="X83" s="116">
        <v>2.5288968419</v>
      </c>
      <c r="Y83" s="116">
        <v>0.42244426600000001</v>
      </c>
      <c r="Z83" s="116">
        <v>0.28784440899999997</v>
      </c>
      <c r="AA83" s="116" t="str">
        <f t="shared" si="25"/>
        <v>ARGO2.796386905691792.81572244174413</v>
      </c>
      <c r="AB83" s="117">
        <v>2</v>
      </c>
      <c r="AC83" s="115">
        <f t="shared" si="26"/>
        <v>5.2391855168999992</v>
      </c>
      <c r="AD83" s="117">
        <f t="shared" si="23"/>
        <v>1.5064</v>
      </c>
      <c r="AE83" s="117">
        <f t="shared" si="23"/>
        <v>1.526</v>
      </c>
      <c r="AF83" s="117">
        <f t="shared" si="23"/>
        <v>2.2400000000000002</v>
      </c>
      <c r="AG83" s="117">
        <f t="shared" si="23"/>
        <v>1.7275999999999994</v>
      </c>
      <c r="AH83" s="115">
        <v>7</v>
      </c>
      <c r="AI83" s="118"/>
      <c r="AJ83" s="118"/>
      <c r="AK83" s="118"/>
      <c r="AL83" s="118"/>
      <c r="AM83" s="118"/>
      <c r="AN83" s="118"/>
      <c r="AO83" s="118"/>
      <c r="AP83" s="118"/>
      <c r="AQ83" s="118"/>
      <c r="AR83" s="118"/>
      <c r="AS83" s="119"/>
      <c r="AT83" s="120">
        <v>2.004806232</v>
      </c>
      <c r="AU83" s="120">
        <f t="shared" si="27"/>
        <v>-4.8062319999999659E-3</v>
      </c>
      <c r="AV83" s="120">
        <v>5.2629766199999997E-2</v>
      </c>
      <c r="AW83" s="120">
        <f t="shared" si="28"/>
        <v>1.4537702338</v>
      </c>
      <c r="AX83" s="120">
        <v>1.01568894813</v>
      </c>
      <c r="AY83" s="120">
        <f t="shared" si="29"/>
        <v>0.51031105187000003</v>
      </c>
      <c r="AZ83" s="120">
        <v>9.8416312200000008E-3</v>
      </c>
      <c r="BA83" s="120">
        <f t="shared" si="30"/>
        <v>2.2301583687800002</v>
      </c>
      <c r="BB83" s="120">
        <v>1.2646427430591001</v>
      </c>
      <c r="BC83" s="120">
        <f t="shared" si="31"/>
        <v>0.46295725694089929</v>
      </c>
      <c r="BD83" s="120" t="str">
        <f t="shared" si="32"/>
        <v>ARGO0.7138776325715932.796386905691792.81572244174413</v>
      </c>
      <c r="BE83" s="121">
        <f>VLOOKUP(BD83,'[1]Microsoft-Base Data'!$AR:$AX,2,0)</f>
        <v>0.71792115525028188</v>
      </c>
      <c r="BF83" s="121">
        <f>VLOOKUP(BD83,'[1]Microsoft-Base Data'!$AR:$AX,3,0)</f>
        <v>1.7482063521652543E-2</v>
      </c>
      <c r="BG83" s="121">
        <f>VLOOKUP(BD83,'[1]Microsoft-Base Data'!$AR:$AX,4,0)</f>
        <v>0</v>
      </c>
      <c r="BH83" s="121">
        <f>VLOOKUP(BD83,'[1]Microsoft-Base Data'!$AR:$AX,5,0)</f>
        <v>0.17099312805352368</v>
      </c>
      <c r="BI83" s="121">
        <f>VLOOKUP(BD83,'[1]Microsoft-Base Data'!$AR:$AX,6,0)</f>
        <v>5.3890398258345434E-2</v>
      </c>
      <c r="BJ83" s="121">
        <f>VLOOKUP(BD83,'[1]Microsoft-Base Data'!$AR:$AX,7,0)</f>
        <v>3.9713254916196303E-2</v>
      </c>
      <c r="BK83" s="120">
        <f t="shared" si="33"/>
        <v>2.0214667082410869</v>
      </c>
      <c r="BL83" s="120">
        <f t="shared" si="34"/>
        <v>4.9224638585913402E-2</v>
      </c>
      <c r="BM83" s="120">
        <f t="shared" si="35"/>
        <v>0</v>
      </c>
      <c r="BN83" s="120">
        <f t="shared" si="36"/>
        <v>0.48146918804433358</v>
      </c>
      <c r="BO83" s="120">
        <f t="shared" si="37"/>
        <v>0.15174040377055176</v>
      </c>
      <c r="BP83" s="120">
        <f t="shared" si="38"/>
        <v>0.11182150310223914</v>
      </c>
      <c r="BQ83" s="120">
        <f t="shared" si="39"/>
        <v>0.57545634737874796</v>
      </c>
      <c r="BR83" s="119"/>
      <c r="BS83" s="119"/>
      <c r="BT83" s="119"/>
      <c r="BU83" s="119"/>
    </row>
    <row r="84" spans="1:73">
      <c r="A84" s="8" t="s">
        <v>671</v>
      </c>
      <c r="B84" s="65" t="s">
        <v>123</v>
      </c>
      <c r="C84" s="8" t="s">
        <v>124</v>
      </c>
      <c r="D84" s="8" t="s">
        <v>615</v>
      </c>
      <c r="E84" s="8" t="s">
        <v>283</v>
      </c>
      <c r="F84" s="8"/>
      <c r="G84" s="65"/>
      <c r="H84" s="65" t="s">
        <v>613</v>
      </c>
      <c r="I84" s="8"/>
      <c r="J84" s="8" t="s">
        <v>614</v>
      </c>
      <c r="K84" s="8" t="s">
        <v>614</v>
      </c>
      <c r="L84" s="116">
        <v>0.13648743245622999</v>
      </c>
      <c r="M84" s="116">
        <v>0.16018263672292998</v>
      </c>
      <c r="N84" s="116">
        <v>0.14574503011230999</v>
      </c>
      <c r="O84" s="114">
        <v>0.14574503011230999</v>
      </c>
      <c r="P84" s="115">
        <v>0.58816012940377993</v>
      </c>
      <c r="Q84" s="114">
        <v>0.14188120483681352</v>
      </c>
      <c r="R84" s="114">
        <v>0.14555300900556745</v>
      </c>
      <c r="S84" s="114">
        <v>0.14872048265921445</v>
      </c>
      <c r="T84" s="114">
        <v>0.15200543290218452</v>
      </c>
      <c r="U84" s="115">
        <v>0.58816012940377993</v>
      </c>
      <c r="V84" s="115">
        <f t="shared" si="24"/>
        <v>0</v>
      </c>
      <c r="W84" s="122">
        <v>0</v>
      </c>
      <c r="X84" s="116">
        <v>0</v>
      </c>
      <c r="Y84" s="116">
        <v>0</v>
      </c>
      <c r="Z84" s="116">
        <v>0</v>
      </c>
      <c r="AA84" s="116" t="str">
        <f t="shared" si="25"/>
        <v>THE UNITING CHURCH IN AUSTRALIA0.588160129403780.58816012940378</v>
      </c>
      <c r="AB84" s="117">
        <v>0</v>
      </c>
      <c r="AC84" s="115">
        <f t="shared" si="26"/>
        <v>0</v>
      </c>
      <c r="AD84" s="117">
        <f t="shared" si="23"/>
        <v>0</v>
      </c>
      <c r="AE84" s="117">
        <f t="shared" si="23"/>
        <v>0</v>
      </c>
      <c r="AF84" s="117">
        <f t="shared" si="23"/>
        <v>0</v>
      </c>
      <c r="AG84" s="117">
        <f t="shared" si="23"/>
        <v>0</v>
      </c>
      <c r="AH84" s="115">
        <v>0</v>
      </c>
      <c r="AI84" s="118"/>
      <c r="AJ84" s="118"/>
      <c r="AK84" s="118"/>
      <c r="AL84" s="118"/>
      <c r="AM84" s="118"/>
      <c r="AN84" s="118"/>
      <c r="AO84" s="118"/>
      <c r="AP84" s="118"/>
      <c r="AQ84" s="118"/>
      <c r="AR84" s="118"/>
      <c r="AS84" s="119"/>
      <c r="AT84" s="120">
        <v>0</v>
      </c>
      <c r="AU84" s="120">
        <f t="shared" si="27"/>
        <v>0</v>
      </c>
      <c r="AV84" s="120">
        <v>0</v>
      </c>
      <c r="AW84" s="120">
        <f t="shared" si="28"/>
        <v>0</v>
      </c>
      <c r="AX84" s="120">
        <v>0</v>
      </c>
      <c r="AY84" s="120">
        <f t="shared" si="29"/>
        <v>0</v>
      </c>
      <c r="AZ84" s="120">
        <v>0.77624932580999995</v>
      </c>
      <c r="BA84" s="120">
        <f t="shared" si="30"/>
        <v>-0.77624932580999995</v>
      </c>
      <c r="BB84" s="120">
        <v>0</v>
      </c>
      <c r="BC84" s="120">
        <f t="shared" si="31"/>
        <v>0</v>
      </c>
      <c r="BD84" s="120" t="str">
        <f t="shared" si="32"/>
        <v>THE UNITING CHURCH IN AUSTRALIA0.145745030112310.588160129403780.58816012940378</v>
      </c>
      <c r="BE84" s="121">
        <f>VLOOKUP(BD84,'[1]Microsoft-Base Data'!$AR:$AX,2,0)</f>
        <v>0.19054170533124162</v>
      </c>
      <c r="BF84" s="121">
        <f>VLOOKUP(BD84,'[1]Microsoft-Base Data'!$AR:$AX,3,0)</f>
        <v>0.1038405914687924</v>
      </c>
      <c r="BG84" s="121">
        <f>VLOOKUP(BD84,'[1]Microsoft-Base Data'!$AR:$AX,4,0)</f>
        <v>9.215570368517681E-2</v>
      </c>
      <c r="BH84" s="121">
        <f>VLOOKUP(BD84,'[1]Microsoft-Base Data'!$AR:$AX,5,0)</f>
        <v>0.31158701139295925</v>
      </c>
      <c r="BI84" s="121">
        <f>VLOOKUP(BD84,'[1]Microsoft-Base Data'!$AR:$AX,6,0)</f>
        <v>0.24029889224773021</v>
      </c>
      <c r="BJ84" s="121">
        <f>VLOOKUP(BD84,'[1]Microsoft-Base Data'!$AR:$AX,7,0)</f>
        <v>6.1576095874099623E-2</v>
      </c>
      <c r="BK84" s="120">
        <f t="shared" si="33"/>
        <v>0.11206903406443998</v>
      </c>
      <c r="BL84" s="120">
        <f t="shared" si="34"/>
        <v>6.1074895715649988E-2</v>
      </c>
      <c r="BM84" s="120">
        <f t="shared" si="35"/>
        <v>5.4202310604769995E-2</v>
      </c>
      <c r="BN84" s="120">
        <f t="shared" si="36"/>
        <v>0.18326305694141995</v>
      </c>
      <c r="BO84" s="120">
        <f t="shared" si="37"/>
        <v>0.14133422756000996</v>
      </c>
      <c r="BP84" s="120">
        <f t="shared" si="38"/>
        <v>3.6216604517489995E-2</v>
      </c>
      <c r="BQ84" s="120">
        <f t="shared" si="39"/>
        <v>0.30631723551834017</v>
      </c>
      <c r="BR84" s="119"/>
      <c r="BS84" s="119"/>
      <c r="BT84" s="119"/>
      <c r="BU84" s="119"/>
    </row>
    <row r="85" spans="1:73">
      <c r="A85" s="8" t="s">
        <v>628</v>
      </c>
      <c r="B85" s="8" t="s">
        <v>92</v>
      </c>
      <c r="C85" s="8" t="s">
        <v>169</v>
      </c>
      <c r="D85" s="8" t="s">
        <v>568</v>
      </c>
      <c r="E85" s="8" t="s">
        <v>226</v>
      </c>
      <c r="F85" s="8" t="s">
        <v>612</v>
      </c>
      <c r="G85" s="65">
        <v>91</v>
      </c>
      <c r="H85" s="65" t="s">
        <v>613</v>
      </c>
      <c r="I85" s="8"/>
      <c r="J85" s="8" t="s">
        <v>614</v>
      </c>
      <c r="K85" s="8" t="s">
        <v>614</v>
      </c>
      <c r="L85" s="116">
        <v>0.26177233914379</v>
      </c>
      <c r="M85" s="116">
        <v>0.18007701614249</v>
      </c>
      <c r="N85" s="116">
        <v>0.16727314967939</v>
      </c>
      <c r="O85" s="114">
        <v>0.16727314967939</v>
      </c>
      <c r="P85" s="115">
        <v>0.77639565464506</v>
      </c>
      <c r="Q85" s="114">
        <v>0.187289048346023</v>
      </c>
      <c r="R85" s="114">
        <v>0.19213598144945868</v>
      </c>
      <c r="S85" s="114">
        <v>0.19631717745026062</v>
      </c>
      <c r="T85" s="114">
        <v>0.20065344739931781</v>
      </c>
      <c r="U85" s="115">
        <v>0.77639565464506011</v>
      </c>
      <c r="V85" s="115">
        <f t="shared" si="24"/>
        <v>0</v>
      </c>
      <c r="W85" s="122">
        <v>0</v>
      </c>
      <c r="X85" s="116">
        <v>9.5111279999999992E-2</v>
      </c>
      <c r="Y85" s="116">
        <v>0</v>
      </c>
      <c r="Z85" s="116">
        <v>0.35872545</v>
      </c>
      <c r="AA85" s="116" t="str">
        <f t="shared" si="25"/>
        <v>LEVIS0.776395654645060.77639565464506</v>
      </c>
      <c r="AB85" s="117">
        <v>0</v>
      </c>
      <c r="AC85" s="115">
        <f t="shared" si="26"/>
        <v>0.45383673000000002</v>
      </c>
      <c r="AD85" s="117">
        <f t="shared" si="23"/>
        <v>9.7665664296000002E-2</v>
      </c>
      <c r="AE85" s="117">
        <f t="shared" si="23"/>
        <v>9.8936407140000002E-2</v>
      </c>
      <c r="AF85" s="117">
        <f t="shared" si="23"/>
        <v>0.14522775360000001</v>
      </c>
      <c r="AG85" s="117">
        <f t="shared" si="23"/>
        <v>0.11200690496399997</v>
      </c>
      <c r="AH85" s="115">
        <v>0.45383673000000002</v>
      </c>
      <c r="AI85" s="118"/>
      <c r="AJ85" s="118"/>
      <c r="AK85" s="118"/>
      <c r="AL85" s="118"/>
      <c r="AM85" s="118"/>
      <c r="AN85" s="118"/>
      <c r="AO85" s="118"/>
      <c r="AP85" s="118"/>
      <c r="AQ85" s="118"/>
      <c r="AR85" s="118"/>
      <c r="AS85" s="119"/>
      <c r="AT85" s="120">
        <v>0</v>
      </c>
      <c r="AU85" s="120">
        <f t="shared" si="27"/>
        <v>0</v>
      </c>
      <c r="AV85" s="120">
        <v>0</v>
      </c>
      <c r="AW85" s="120">
        <f t="shared" si="28"/>
        <v>9.7665664296000002E-2</v>
      </c>
      <c r="AX85" s="120">
        <v>0</v>
      </c>
      <c r="AY85" s="120">
        <f t="shared" si="29"/>
        <v>9.8936407140000002E-2</v>
      </c>
      <c r="AZ85" s="120">
        <v>0</v>
      </c>
      <c r="BA85" s="120">
        <f t="shared" si="30"/>
        <v>0.14522775360000001</v>
      </c>
      <c r="BB85" s="120">
        <v>0</v>
      </c>
      <c r="BC85" s="120">
        <f t="shared" si="31"/>
        <v>0.11200690496399997</v>
      </c>
      <c r="BD85" s="120" t="str">
        <f t="shared" si="32"/>
        <v>LEVIS0.167273149679390.776395654645060.77639565464506</v>
      </c>
      <c r="BE85" s="121">
        <f>VLOOKUP(BD85,'[1]Microsoft-Base Data'!$AR:$AX,2,0)</f>
        <v>0.41544771193509444</v>
      </c>
      <c r="BF85" s="121">
        <f>VLOOKUP(BD85,'[1]Microsoft-Base Data'!$AR:$AX,3,0)</f>
        <v>0.17412919930335702</v>
      </c>
      <c r="BG85" s="121">
        <f>VLOOKUP(BD85,'[1]Microsoft-Base Data'!$AR:$AX,4,0)</f>
        <v>1.7818141453180041E-2</v>
      </c>
      <c r="BH85" s="121">
        <f>VLOOKUP(BD85,'[1]Microsoft-Base Data'!$AR:$AX,5,0)</f>
        <v>0</v>
      </c>
      <c r="BI85" s="121">
        <f>VLOOKUP(BD85,'[1]Microsoft-Base Data'!$AR:$AX,6,0)</f>
        <v>0.17791847483593964</v>
      </c>
      <c r="BJ85" s="121">
        <f>VLOOKUP(BD85,'[1]Microsoft-Base Data'!$AR:$AX,7,0)</f>
        <v>0.21468647247242875</v>
      </c>
      <c r="BK85" s="120">
        <f t="shared" si="33"/>
        <v>0.32255179827864</v>
      </c>
      <c r="BL85" s="120">
        <f t="shared" si="34"/>
        <v>0.13519315368595003</v>
      </c>
      <c r="BM85" s="120">
        <f t="shared" si="35"/>
        <v>1.3833927598100001E-2</v>
      </c>
      <c r="BN85" s="120">
        <f t="shared" si="36"/>
        <v>0</v>
      </c>
      <c r="BO85" s="120">
        <f t="shared" si="37"/>
        <v>0.13813513074370001</v>
      </c>
      <c r="BP85" s="120">
        <f t="shared" si="38"/>
        <v>0.16668164433867</v>
      </c>
      <c r="BQ85" s="120">
        <f t="shared" si="39"/>
        <v>0.31250042805656403</v>
      </c>
      <c r="BR85" s="119"/>
      <c r="BS85" s="119"/>
      <c r="BT85" s="119"/>
      <c r="BU85" s="119"/>
    </row>
    <row r="86" spans="1:73">
      <c r="A86" s="8" t="s">
        <v>80</v>
      </c>
      <c r="B86" s="8" t="s">
        <v>4</v>
      </c>
      <c r="C86" s="8" t="s">
        <v>81</v>
      </c>
      <c r="D86" s="8" t="s">
        <v>568</v>
      </c>
      <c r="E86" s="8" t="s">
        <v>68</v>
      </c>
      <c r="F86" s="8" t="s">
        <v>612</v>
      </c>
      <c r="G86" s="65">
        <v>1</v>
      </c>
      <c r="H86" s="65" t="s">
        <v>613</v>
      </c>
      <c r="I86" s="8"/>
      <c r="J86" s="8" t="s">
        <v>614</v>
      </c>
      <c r="K86" s="8" t="s">
        <v>614</v>
      </c>
      <c r="L86" s="116">
        <v>2.5623668297436799</v>
      </c>
      <c r="M86" s="116">
        <v>2.630536006469939</v>
      </c>
      <c r="N86" s="116">
        <v>2.6587147763873888</v>
      </c>
      <c r="O86" s="114">
        <v>2.6587147763873888</v>
      </c>
      <c r="P86" s="115">
        <v>10.510332388988397</v>
      </c>
      <c r="Q86" s="114">
        <v>2.4</v>
      </c>
      <c r="R86" s="114">
        <v>1.8981082247183134</v>
      </c>
      <c r="S86" s="114">
        <v>1.9394141917652465</v>
      </c>
      <c r="T86" s="114">
        <v>1.9822521318158945</v>
      </c>
      <c r="U86" s="169">
        <v>8.2197745482994549</v>
      </c>
      <c r="V86" s="115">
        <f t="shared" si="24"/>
        <v>-2.2905578406889422</v>
      </c>
      <c r="W86" s="122">
        <v>-0.21793391073804136</v>
      </c>
      <c r="X86" s="116">
        <v>6.3488226124999994</v>
      </c>
      <c r="Y86" s="116">
        <v>3.7392438435000002</v>
      </c>
      <c r="Z86" s="116">
        <v>7.9248890875000013</v>
      </c>
      <c r="AA86" s="116" t="str">
        <f t="shared" si="25"/>
        <v>LLOYDS TSB BANK PLC10.51033238898848.21977454829945</v>
      </c>
      <c r="AB86" s="117">
        <v>3</v>
      </c>
      <c r="AC86" s="115">
        <f t="shared" si="26"/>
        <v>21.012955543500002</v>
      </c>
      <c r="AD86" s="117">
        <f t="shared" si="23"/>
        <v>3.2280000000000002</v>
      </c>
      <c r="AE86" s="117">
        <f t="shared" si="23"/>
        <v>3.27</v>
      </c>
      <c r="AF86" s="117">
        <f t="shared" si="23"/>
        <v>4.8</v>
      </c>
      <c r="AG86" s="117">
        <f t="shared" si="23"/>
        <v>3.7019999999999986</v>
      </c>
      <c r="AH86" s="115">
        <v>15</v>
      </c>
      <c r="AI86" s="118"/>
      <c r="AJ86" s="118"/>
      <c r="AK86" s="118"/>
      <c r="AL86" s="118"/>
      <c r="AM86" s="118"/>
      <c r="AN86" s="118"/>
      <c r="AO86" s="118"/>
      <c r="AP86" s="118"/>
      <c r="AQ86" s="118"/>
      <c r="AR86" s="118"/>
      <c r="AS86" s="119"/>
      <c r="AT86" s="120">
        <v>1.7056215539999999</v>
      </c>
      <c r="AU86" s="120">
        <f t="shared" si="27"/>
        <v>1.2943784460000001</v>
      </c>
      <c r="AV86" s="120">
        <v>1.4793417018000001</v>
      </c>
      <c r="AW86" s="120">
        <f t="shared" si="28"/>
        <v>1.7486582982000001</v>
      </c>
      <c r="AX86" s="120">
        <v>1.5039831386700002</v>
      </c>
      <c r="AY86" s="120">
        <f t="shared" si="29"/>
        <v>1.7660168613299998</v>
      </c>
      <c r="AZ86" s="120">
        <v>1.9097104712040001</v>
      </c>
      <c r="BA86" s="120">
        <f t="shared" si="30"/>
        <v>2.890289528796</v>
      </c>
      <c r="BB86" s="120">
        <v>0.20766221100000001</v>
      </c>
      <c r="BC86" s="120">
        <f t="shared" si="31"/>
        <v>3.4943377889999985</v>
      </c>
      <c r="BD86" s="120" t="str">
        <f t="shared" si="32"/>
        <v>LLOYDS TSB BANK PLC2.6587147763873910.51033238898848.21977454829945</v>
      </c>
      <c r="BE86" s="121">
        <f>VLOOKUP(BD86,'[1]Microsoft-Base Data'!$AR:$AX,2,0)</f>
        <v>0.55315354842221265</v>
      </c>
      <c r="BF86" s="121">
        <f>VLOOKUP(BD86,'[1]Microsoft-Base Data'!$AR:$AX,3,0)</f>
        <v>0.27627306456596451</v>
      </c>
      <c r="BG86" s="121">
        <f>VLOOKUP(BD86,'[1]Microsoft-Base Data'!$AR:$AX,4,0)</f>
        <v>2.2984761211019317E-3</v>
      </c>
      <c r="BH86" s="121">
        <f>VLOOKUP(BD86,'[1]Microsoft-Base Data'!$AR:$AX,5,0)</f>
        <v>0.14253476520820627</v>
      </c>
      <c r="BI86" s="121">
        <f>VLOOKUP(BD86,'[1]Microsoft-Base Data'!$AR:$AX,6,0)</f>
        <v>1.6790324625027542E-2</v>
      </c>
      <c r="BJ86" s="121">
        <f>VLOOKUP(BD86,'[1]Microsoft-Base Data'!$AR:$AX,7,0)</f>
        <v>8.9498210574870535E-3</v>
      </c>
      <c r="BK86" s="120">
        <f t="shared" si="33"/>
        <v>4.546797458622434</v>
      </c>
      <c r="BL86" s="120">
        <f t="shared" si="34"/>
        <v>2.270902304500007</v>
      </c>
      <c r="BM86" s="120">
        <f t="shared" si="35"/>
        <v>1.8892955520107713E-2</v>
      </c>
      <c r="BN86" s="120">
        <f t="shared" si="36"/>
        <v>1.1716036353062524</v>
      </c>
      <c r="BO86" s="120">
        <f t="shared" si="37"/>
        <v>0.13801268301048697</v>
      </c>
      <c r="BP86" s="120">
        <f t="shared" si="38"/>
        <v>7.3565511340166589E-2</v>
      </c>
      <c r="BQ86" s="120">
        <f t="shared" si="39"/>
        <v>3.2924233958418041</v>
      </c>
      <c r="BR86" s="119"/>
      <c r="BS86" s="119"/>
      <c r="BT86" s="119"/>
      <c r="BU86" s="119"/>
    </row>
    <row r="87" spans="1:73">
      <c r="A87" s="8" t="s">
        <v>128</v>
      </c>
      <c r="B87" s="8" t="s">
        <v>69</v>
      </c>
      <c r="C87" s="8" t="s">
        <v>129</v>
      </c>
      <c r="D87" s="8" t="s">
        <v>568</v>
      </c>
      <c r="E87" s="8" t="s">
        <v>121</v>
      </c>
      <c r="F87" s="8" t="s">
        <v>612</v>
      </c>
      <c r="G87" s="65">
        <v>106</v>
      </c>
      <c r="H87" s="65" t="s">
        <v>613</v>
      </c>
      <c r="I87" s="8"/>
      <c r="J87" s="8" t="s">
        <v>614</v>
      </c>
      <c r="K87" s="8" t="s">
        <v>614</v>
      </c>
      <c r="L87" s="116">
        <v>0.1612212117562021</v>
      </c>
      <c r="M87" s="116">
        <v>0.17747143193908024</v>
      </c>
      <c r="N87" s="116">
        <v>0.16039555261627145</v>
      </c>
      <c r="O87" s="114">
        <v>0.16039555261627145</v>
      </c>
      <c r="P87" s="115">
        <v>0.65948374892782524</v>
      </c>
      <c r="Q87" s="114">
        <v>0</v>
      </c>
      <c r="R87" s="114">
        <v>0.16320358903624152</v>
      </c>
      <c r="S87" s="114">
        <v>0.16675516843665883</v>
      </c>
      <c r="T87" s="114">
        <v>0.17043847030118903</v>
      </c>
      <c r="U87" s="115">
        <v>0.50039722777408935</v>
      </c>
      <c r="V87" s="115">
        <f t="shared" si="24"/>
        <v>-0.15908652115373589</v>
      </c>
      <c r="W87" s="115"/>
      <c r="X87" s="116">
        <v>6.3340000000000002E-3</v>
      </c>
      <c r="Y87" s="116">
        <v>5.0672E-3</v>
      </c>
      <c r="Z87" s="116">
        <v>0</v>
      </c>
      <c r="AA87" s="116" t="str">
        <f t="shared" si="25"/>
        <v>ATCO0.6594837489278250.500397227774089</v>
      </c>
      <c r="AB87" s="117">
        <v>0</v>
      </c>
      <c r="AC87" s="115">
        <f t="shared" si="26"/>
        <v>1.14012E-2</v>
      </c>
      <c r="AD87" s="117">
        <f t="shared" si="23"/>
        <v>2.4535382400000002E-3</v>
      </c>
      <c r="AE87" s="117">
        <f t="shared" si="23"/>
        <v>2.4854616000000002E-3</v>
      </c>
      <c r="AF87" s="117">
        <f t="shared" si="23"/>
        <v>3.6483840000000002E-3</v>
      </c>
      <c r="AG87" s="117">
        <f t="shared" si="23"/>
        <v>2.8138161599999992E-3</v>
      </c>
      <c r="AH87" s="115">
        <v>1.14012E-2</v>
      </c>
      <c r="AI87" s="118"/>
      <c r="AJ87" s="118"/>
      <c r="AK87" s="118"/>
      <c r="AL87" s="118"/>
      <c r="AM87" s="118"/>
      <c r="AN87" s="118"/>
      <c r="AO87" s="118"/>
      <c r="AP87" s="118"/>
      <c r="AQ87" s="118"/>
      <c r="AR87" s="118"/>
      <c r="AS87" s="119"/>
      <c r="AT87" s="120">
        <v>0</v>
      </c>
      <c r="AU87" s="120">
        <f t="shared" si="27"/>
        <v>0</v>
      </c>
      <c r="AV87" s="120">
        <v>0</v>
      </c>
      <c r="AW87" s="120">
        <f t="shared" si="28"/>
        <v>2.4535382400000002E-3</v>
      </c>
      <c r="AX87" s="120">
        <v>0</v>
      </c>
      <c r="AY87" s="120">
        <f t="shared" si="29"/>
        <v>2.4854616000000002E-3</v>
      </c>
      <c r="AZ87" s="120">
        <v>0</v>
      </c>
      <c r="BA87" s="120">
        <f t="shared" si="30"/>
        <v>3.6483840000000002E-3</v>
      </c>
      <c r="BB87" s="120">
        <v>0</v>
      </c>
      <c r="BC87" s="120">
        <f t="shared" si="31"/>
        <v>2.8138161599999992E-3</v>
      </c>
      <c r="BD87" s="120" t="str">
        <f t="shared" si="32"/>
        <v>ATCO0.1603955526162710.6594837489278250.500397227774089</v>
      </c>
      <c r="BE87" s="121">
        <f>VLOOKUP(BD87,'[1]Microsoft-Base Data'!$AR:$AX,2,0)</f>
        <v>0.47284428250335986</v>
      </c>
      <c r="BF87" s="121">
        <f>VLOOKUP(BD87,'[1]Microsoft-Base Data'!$AR:$AX,3,0)</f>
        <v>6.1363737694513421E-2</v>
      </c>
      <c r="BG87" s="121">
        <f>VLOOKUP(BD87,'[1]Microsoft-Base Data'!$AR:$AX,4,0)</f>
        <v>0</v>
      </c>
      <c r="BH87" s="121">
        <f>VLOOKUP(BD87,'[1]Microsoft-Base Data'!$AR:$AX,5,0)</f>
        <v>0.15232278170191796</v>
      </c>
      <c r="BI87" s="121">
        <f>VLOOKUP(BD87,'[1]Microsoft-Base Data'!$AR:$AX,6,0)</f>
        <v>0.2685171133810908</v>
      </c>
      <c r="BJ87" s="121">
        <f>VLOOKUP(BD87,'[1]Microsoft-Base Data'!$AR:$AX,7,0)</f>
        <v>4.4952084719117991E-2</v>
      </c>
      <c r="BK87" s="120">
        <f t="shared" si="33"/>
        <v>0.23660996813350962</v>
      </c>
      <c r="BL87" s="120">
        <f t="shared" si="34"/>
        <v>3.0706244228190904E-2</v>
      </c>
      <c r="BM87" s="120">
        <f t="shared" si="35"/>
        <v>0</v>
      </c>
      <c r="BN87" s="120">
        <f t="shared" si="36"/>
        <v>7.6221897690477533E-2</v>
      </c>
      <c r="BO87" s="120">
        <f t="shared" si="37"/>
        <v>0.13436521914579866</v>
      </c>
      <c r="BP87" s="120">
        <f t="shared" si="38"/>
        <v>2.2493898576112645E-2</v>
      </c>
      <c r="BQ87" s="120">
        <f t="shared" si="39"/>
        <v>0.21601652197479265</v>
      </c>
      <c r="BR87" s="119"/>
      <c r="BS87" s="119"/>
      <c r="BT87" s="119"/>
      <c r="BU87" s="119"/>
    </row>
    <row r="88" spans="1:73">
      <c r="A88" s="8" t="s">
        <v>672</v>
      </c>
      <c r="B88" s="65" t="s">
        <v>69</v>
      </c>
      <c r="C88" s="8" t="s">
        <v>504</v>
      </c>
      <c r="D88" s="8" t="s">
        <v>615</v>
      </c>
      <c r="E88" s="8" t="s">
        <v>283</v>
      </c>
      <c r="F88" s="8"/>
      <c r="G88" s="65"/>
      <c r="H88" s="65" t="s">
        <v>613</v>
      </c>
      <c r="I88" s="8"/>
      <c r="J88" s="8" t="s">
        <v>614</v>
      </c>
      <c r="K88" s="8" t="s">
        <v>614</v>
      </c>
      <c r="L88" s="116">
        <v>0.13548605849487</v>
      </c>
      <c r="M88" s="116">
        <v>0.11406237663111</v>
      </c>
      <c r="N88" s="116">
        <v>0.10612193924344998</v>
      </c>
      <c r="O88" s="114">
        <v>0.10612193924344998</v>
      </c>
      <c r="P88" s="115">
        <v>0.46179231361287998</v>
      </c>
      <c r="Q88" s="114">
        <v>0.11139763911945638</v>
      </c>
      <c r="R88" s="114">
        <v>0.1142805460991273</v>
      </c>
      <c r="S88" s="114">
        <v>0.11676747935709608</v>
      </c>
      <c r="T88" s="114">
        <v>0.1193466490372002</v>
      </c>
      <c r="U88" s="115">
        <v>0.46179231361287998</v>
      </c>
      <c r="V88" s="115">
        <f t="shared" si="24"/>
        <v>0</v>
      </c>
      <c r="W88" s="115"/>
      <c r="X88" s="116">
        <v>0</v>
      </c>
      <c r="Y88" s="116">
        <v>0.16400748679999999</v>
      </c>
      <c r="Z88" s="116">
        <v>1.3089999999999999E-2</v>
      </c>
      <c r="AA88" s="116" t="str">
        <f t="shared" si="25"/>
        <v>WILLIAM COMPANIES0.461792313612880.46179231361288</v>
      </c>
      <c r="AB88" s="117">
        <v>0.28886390000000001</v>
      </c>
      <c r="AC88" s="115">
        <f t="shared" si="26"/>
        <v>0.46596138679999999</v>
      </c>
      <c r="AD88" s="117">
        <f t="shared" ref="AD88:AG107" si="40">AD$1*$AH88</f>
        <v>0.10027489043936</v>
      </c>
      <c r="AE88" s="117">
        <f t="shared" si="40"/>
        <v>0.1015795823224</v>
      </c>
      <c r="AF88" s="117">
        <f t="shared" si="40"/>
        <v>0.149107643776</v>
      </c>
      <c r="AG88" s="117">
        <f t="shared" si="40"/>
        <v>0.11499927026223995</v>
      </c>
      <c r="AH88" s="115">
        <v>0.46596138679999999</v>
      </c>
      <c r="AI88" s="118"/>
      <c r="AJ88" s="118"/>
      <c r="AK88" s="118"/>
      <c r="AL88" s="118"/>
      <c r="AM88" s="118"/>
      <c r="AN88" s="118"/>
      <c r="AO88" s="118"/>
      <c r="AP88" s="118"/>
      <c r="AQ88" s="118"/>
      <c r="AR88" s="118"/>
      <c r="AS88" s="119"/>
      <c r="AT88" s="120">
        <v>0.11234916</v>
      </c>
      <c r="AU88" s="120">
        <f t="shared" si="27"/>
        <v>0.17651474</v>
      </c>
      <c r="AV88" s="120">
        <v>0</v>
      </c>
      <c r="AW88" s="120">
        <f t="shared" si="28"/>
        <v>0.10027489043936</v>
      </c>
      <c r="AX88" s="120">
        <v>0</v>
      </c>
      <c r="AY88" s="120">
        <f t="shared" si="29"/>
        <v>0.1015795823224</v>
      </c>
      <c r="AZ88" s="120">
        <v>8.1902537640000009E-2</v>
      </c>
      <c r="BA88" s="120">
        <f t="shared" si="30"/>
        <v>6.720510613599999E-2</v>
      </c>
      <c r="BB88" s="120">
        <v>0</v>
      </c>
      <c r="BC88" s="120">
        <f t="shared" si="31"/>
        <v>0.11499927026223995</v>
      </c>
      <c r="BD88" s="120" t="str">
        <f t="shared" si="32"/>
        <v>WILLIAM COMPANIES0.106121939243450.461792313612880.46179231361288</v>
      </c>
      <c r="BE88" s="121">
        <f>VLOOKUP(BD88,'[1]Microsoft-Base Data'!$AR:$AX,2,0)</f>
        <v>0.12880957669671125</v>
      </c>
      <c r="BF88" s="121">
        <f>VLOOKUP(BD88,'[1]Microsoft-Base Data'!$AR:$AX,3,0)</f>
        <v>8.968042239810228E-3</v>
      </c>
      <c r="BG88" s="121">
        <f>VLOOKUP(BD88,'[1]Microsoft-Base Data'!$AR:$AX,4,0)</f>
        <v>0</v>
      </c>
      <c r="BH88" s="121">
        <f>VLOOKUP(BD88,'[1]Microsoft-Base Data'!$AR:$AX,5,0)</f>
        <v>0.54885485815121793</v>
      </c>
      <c r="BI88" s="121">
        <f>VLOOKUP(BD88,'[1]Microsoft-Base Data'!$AR:$AX,6,0)</f>
        <v>0.28810401429240945</v>
      </c>
      <c r="BJ88" s="121">
        <f>VLOOKUP(BD88,'[1]Microsoft-Base Data'!$AR:$AX,7,0)</f>
        <v>2.5263508619851154E-2</v>
      </c>
      <c r="BK88" s="120">
        <f t="shared" si="33"/>
        <v>5.948327243827E-2</v>
      </c>
      <c r="BL88" s="120">
        <f t="shared" si="34"/>
        <v>4.1413729744999997E-3</v>
      </c>
      <c r="BM88" s="120">
        <f t="shared" si="35"/>
        <v>0</v>
      </c>
      <c r="BN88" s="120">
        <f t="shared" si="36"/>
        <v>0.25345695478331998</v>
      </c>
      <c r="BO88" s="120">
        <f t="shared" si="37"/>
        <v>0.13304421932124999</v>
      </c>
      <c r="BP88" s="120">
        <f t="shared" si="38"/>
        <v>1.1666494095540001E-2</v>
      </c>
      <c r="BQ88" s="120">
        <f t="shared" si="39"/>
        <v>0.23386027803106202</v>
      </c>
      <c r="BR88" s="119"/>
      <c r="BS88" s="119"/>
      <c r="BT88" s="119"/>
      <c r="BU88" s="119"/>
    </row>
    <row r="89" spans="1:73">
      <c r="A89" s="8" t="s">
        <v>402</v>
      </c>
      <c r="B89" s="65" t="s">
        <v>69</v>
      </c>
      <c r="C89" s="8" t="s">
        <v>113</v>
      </c>
      <c r="D89" s="8" t="s">
        <v>615</v>
      </c>
      <c r="E89" s="8" t="s">
        <v>283</v>
      </c>
      <c r="F89" s="8"/>
      <c r="G89" s="65"/>
      <c r="H89" s="65" t="s">
        <v>613</v>
      </c>
      <c r="I89" s="8"/>
      <c r="J89" s="8" t="s">
        <v>614</v>
      </c>
      <c r="K89" s="8" t="s">
        <v>614</v>
      </c>
      <c r="L89" s="116">
        <v>0.24413596824463002</v>
      </c>
      <c r="M89" s="116">
        <v>0.25859177118462007</v>
      </c>
      <c r="N89" s="116">
        <v>0.17989973667939002</v>
      </c>
      <c r="O89" s="114">
        <v>0.17989973667939002</v>
      </c>
      <c r="P89" s="115">
        <v>0.86252721278803013</v>
      </c>
      <c r="Q89" s="114">
        <v>0.20806646699931483</v>
      </c>
      <c r="R89" s="114">
        <v>0.21345110777527024</v>
      </c>
      <c r="S89" s="114">
        <v>0.21809615609710928</v>
      </c>
      <c r="T89" s="114">
        <v>0.22291348191633564</v>
      </c>
      <c r="U89" s="115">
        <v>0.86252721278803002</v>
      </c>
      <c r="V89" s="115">
        <f t="shared" si="24"/>
        <v>0</v>
      </c>
      <c r="W89" s="115"/>
      <c r="X89" s="116">
        <v>0</v>
      </c>
      <c r="Y89" s="116">
        <v>0</v>
      </c>
      <c r="Z89" s="116">
        <v>0</v>
      </c>
      <c r="AA89" s="116" t="str">
        <f t="shared" si="25"/>
        <v>XEROX0.862527212788030.86252721278803</v>
      </c>
      <c r="AB89" s="117">
        <v>0</v>
      </c>
      <c r="AC89" s="115">
        <f t="shared" si="26"/>
        <v>0</v>
      </c>
      <c r="AD89" s="117">
        <f t="shared" si="40"/>
        <v>0</v>
      </c>
      <c r="AE89" s="117">
        <f t="shared" si="40"/>
        <v>0</v>
      </c>
      <c r="AF89" s="117">
        <f t="shared" si="40"/>
        <v>0</v>
      </c>
      <c r="AG89" s="117">
        <f t="shared" si="40"/>
        <v>0</v>
      </c>
      <c r="AH89" s="115">
        <v>0</v>
      </c>
      <c r="AI89" s="118"/>
      <c r="AJ89" s="118"/>
      <c r="AK89" s="118"/>
      <c r="AL89" s="118"/>
      <c r="AM89" s="118"/>
      <c r="AN89" s="118"/>
      <c r="AO89" s="118"/>
      <c r="AP89" s="118"/>
      <c r="AQ89" s="118"/>
      <c r="AR89" s="118"/>
      <c r="AS89" s="119"/>
      <c r="AT89" s="120">
        <v>0</v>
      </c>
      <c r="AU89" s="120">
        <f t="shared" si="27"/>
        <v>0</v>
      </c>
      <c r="AV89" s="120">
        <v>0</v>
      </c>
      <c r="AW89" s="120">
        <f t="shared" si="28"/>
        <v>0</v>
      </c>
      <c r="AX89" s="120">
        <v>0</v>
      </c>
      <c r="AY89" s="120">
        <f t="shared" si="29"/>
        <v>0</v>
      </c>
      <c r="AZ89" s="120">
        <v>0</v>
      </c>
      <c r="BA89" s="120">
        <f t="shared" si="30"/>
        <v>0</v>
      </c>
      <c r="BB89" s="120">
        <v>0</v>
      </c>
      <c r="BC89" s="120">
        <f t="shared" si="31"/>
        <v>0</v>
      </c>
      <c r="BD89" s="120" t="str">
        <f t="shared" si="32"/>
        <v>XEROX0.179899736679390.862527212788030.86252721278803</v>
      </c>
      <c r="BE89" s="121">
        <f>VLOOKUP(BD89,'[1]Microsoft-Base Data'!$AR:$AX,2,0)</f>
        <v>0.54186973080180179</v>
      </c>
      <c r="BF89" s="121">
        <f>VLOOKUP(BD89,'[1]Microsoft-Base Data'!$AR:$AX,3,0)</f>
        <v>9.3076348557633123E-2</v>
      </c>
      <c r="BG89" s="121">
        <f>VLOOKUP(BD89,'[1]Microsoft-Base Data'!$AR:$AX,4,0)</f>
        <v>0</v>
      </c>
      <c r="BH89" s="121">
        <f>VLOOKUP(BD89,'[1]Microsoft-Base Data'!$AR:$AX,5,0)</f>
        <v>0.20846843871484338</v>
      </c>
      <c r="BI89" s="121">
        <f>VLOOKUP(BD89,'[1]Microsoft-Base Data'!$AR:$AX,6,0)</f>
        <v>0.15421149128313311</v>
      </c>
      <c r="BJ89" s="121">
        <f>VLOOKUP(BD89,'[1]Microsoft-Base Data'!$AR:$AX,7,0)</f>
        <v>2.3739906425887377E-3</v>
      </c>
      <c r="BK89" s="120">
        <f t="shared" si="33"/>
        <v>0.46737738860267825</v>
      </c>
      <c r="BL89" s="120">
        <f t="shared" si="34"/>
        <v>8.028088349790248E-2</v>
      </c>
      <c r="BM89" s="120">
        <f t="shared" si="35"/>
        <v>0</v>
      </c>
      <c r="BN89" s="120">
        <f t="shared" si="36"/>
        <v>0.17980970139898611</v>
      </c>
      <c r="BO89" s="120">
        <f t="shared" si="37"/>
        <v>0.13301160775632639</v>
      </c>
      <c r="BP89" s="120">
        <f t="shared" si="38"/>
        <v>2.0476315321369281E-3</v>
      </c>
      <c r="BQ89" s="120">
        <f t="shared" si="39"/>
        <v>0.32439413539110534</v>
      </c>
      <c r="BR89" s="119"/>
      <c r="BS89" s="119"/>
      <c r="BT89" s="119"/>
      <c r="BU89" s="119"/>
    </row>
    <row r="90" spans="1:73">
      <c r="A90" s="8" t="s">
        <v>514</v>
      </c>
      <c r="B90" s="65" t="s">
        <v>92</v>
      </c>
      <c r="C90" s="8" t="s">
        <v>169</v>
      </c>
      <c r="D90" s="8" t="s">
        <v>615</v>
      </c>
      <c r="E90" s="8" t="s">
        <v>283</v>
      </c>
      <c r="F90" s="8"/>
      <c r="G90" s="65"/>
      <c r="H90" s="65" t="s">
        <v>613</v>
      </c>
      <c r="I90" s="8"/>
      <c r="J90" s="8" t="s">
        <v>614</v>
      </c>
      <c r="K90" s="8" t="s">
        <v>614</v>
      </c>
      <c r="L90" s="116">
        <v>9.7394019434999993E-2</v>
      </c>
      <c r="M90" s="116">
        <v>8.9648139014130004E-2</v>
      </c>
      <c r="N90" s="116">
        <v>9.1751255120550004E-2</v>
      </c>
      <c r="O90" s="114">
        <v>9.1751255120550004E-2</v>
      </c>
      <c r="P90" s="115">
        <v>0.37054466869023001</v>
      </c>
      <c r="Q90" s="114">
        <v>8.9386072620939963E-2</v>
      </c>
      <c r="R90" s="114">
        <v>9.1699332890019317E-2</v>
      </c>
      <c r="S90" s="114">
        <v>9.3694861687194722E-2</v>
      </c>
      <c r="T90" s="114">
        <v>9.576440149207599E-2</v>
      </c>
      <c r="U90" s="115">
        <v>0.37054466869023001</v>
      </c>
      <c r="V90" s="115">
        <f t="shared" si="24"/>
        <v>0</v>
      </c>
      <c r="W90" s="122">
        <v>0</v>
      </c>
      <c r="X90" s="116">
        <v>0</v>
      </c>
      <c r="Y90" s="116">
        <v>0</v>
      </c>
      <c r="Z90" s="116">
        <v>0</v>
      </c>
      <c r="AA90" s="116" t="str">
        <f t="shared" si="25"/>
        <v>FRUIT OF THE LOOM0.370544668690230.37054466869023</v>
      </c>
      <c r="AB90" s="117">
        <v>0</v>
      </c>
      <c r="AC90" s="115">
        <f t="shared" si="26"/>
        <v>0</v>
      </c>
      <c r="AD90" s="117">
        <f t="shared" si="40"/>
        <v>0</v>
      </c>
      <c r="AE90" s="117">
        <f t="shared" si="40"/>
        <v>0</v>
      </c>
      <c r="AF90" s="117">
        <f t="shared" si="40"/>
        <v>0</v>
      </c>
      <c r="AG90" s="117">
        <f t="shared" si="40"/>
        <v>0</v>
      </c>
      <c r="AH90" s="115">
        <v>0</v>
      </c>
      <c r="AI90" s="118"/>
      <c r="AJ90" s="118"/>
      <c r="AK90" s="118"/>
      <c r="AL90" s="118"/>
      <c r="AM90" s="118"/>
      <c r="AN90" s="118"/>
      <c r="AO90" s="118"/>
      <c r="AP90" s="118"/>
      <c r="AQ90" s="118"/>
      <c r="AR90" s="118"/>
      <c r="AS90" s="119"/>
      <c r="AT90" s="120">
        <v>0</v>
      </c>
      <c r="AU90" s="120">
        <f t="shared" si="27"/>
        <v>0</v>
      </c>
      <c r="AV90" s="120">
        <v>9.2470175099999941E-2</v>
      </c>
      <c r="AW90" s="120">
        <f t="shared" si="28"/>
        <v>-9.2470175099999941E-2</v>
      </c>
      <c r="AX90" s="120">
        <v>0</v>
      </c>
      <c r="AY90" s="120">
        <f t="shared" si="29"/>
        <v>0</v>
      </c>
      <c r="AZ90" s="120">
        <v>0</v>
      </c>
      <c r="BA90" s="120">
        <f t="shared" si="30"/>
        <v>0</v>
      </c>
      <c r="BB90" s="120">
        <v>0</v>
      </c>
      <c r="BC90" s="120">
        <f t="shared" si="31"/>
        <v>0</v>
      </c>
      <c r="BD90" s="120" t="str">
        <f t="shared" si="32"/>
        <v>FRUIT OF THE LOOM0.091751255120550.370544668690230.37054466869023</v>
      </c>
      <c r="BE90" s="121">
        <f>VLOOKUP(BD90,'[1]Microsoft-Base Data'!$AR:$AX,2,0)</f>
        <v>0.66257132702558119</v>
      </c>
      <c r="BF90" s="121">
        <f>VLOOKUP(BD90,'[1]Microsoft-Base Data'!$AR:$AX,3,0)</f>
        <v>6.8655690257056359E-4</v>
      </c>
      <c r="BG90" s="121">
        <f>VLOOKUP(BD90,'[1]Microsoft-Base Data'!$AR:$AX,4,0)</f>
        <v>0</v>
      </c>
      <c r="BH90" s="121">
        <f>VLOOKUP(BD90,'[1]Microsoft-Base Data'!$AR:$AX,5,0)</f>
        <v>0</v>
      </c>
      <c r="BI90" s="121">
        <f>VLOOKUP(BD90,'[1]Microsoft-Base Data'!$AR:$AX,6,0)</f>
        <v>0.33674211607184829</v>
      </c>
      <c r="BJ90" s="121">
        <f>VLOOKUP(BD90,'[1]Microsoft-Base Data'!$AR:$AX,7,0)</f>
        <v>0</v>
      </c>
      <c r="BK90" s="120">
        <f t="shared" si="33"/>
        <v>0.24551227285634003</v>
      </c>
      <c r="BL90" s="120">
        <f t="shared" si="34"/>
        <v>2.544E-4</v>
      </c>
      <c r="BM90" s="120">
        <f t="shared" si="35"/>
        <v>0</v>
      </c>
      <c r="BN90" s="120">
        <f t="shared" si="36"/>
        <v>0</v>
      </c>
      <c r="BO90" s="120">
        <f t="shared" si="37"/>
        <v>0.12477799583389</v>
      </c>
      <c r="BP90" s="120">
        <f t="shared" si="38"/>
        <v>0</v>
      </c>
      <c r="BQ90" s="120">
        <f t="shared" si="39"/>
        <v>0.149583623119524</v>
      </c>
      <c r="BR90" s="119"/>
      <c r="BS90" s="119"/>
      <c r="BT90" s="119"/>
      <c r="BU90" s="119"/>
    </row>
    <row r="91" spans="1:73">
      <c r="A91" s="8" t="s">
        <v>510</v>
      </c>
      <c r="B91" s="65" t="s">
        <v>69</v>
      </c>
      <c r="C91" s="8" t="s">
        <v>511</v>
      </c>
      <c r="D91" s="8" t="s">
        <v>615</v>
      </c>
      <c r="E91" s="8" t="s">
        <v>283</v>
      </c>
      <c r="F91" s="8"/>
      <c r="G91" s="65"/>
      <c r="H91" s="65" t="s">
        <v>613</v>
      </c>
      <c r="I91" s="8"/>
      <c r="J91" s="8" t="s">
        <v>614</v>
      </c>
      <c r="K91" s="8" t="s">
        <v>614</v>
      </c>
      <c r="L91" s="116">
        <v>0</v>
      </c>
      <c r="M91" s="116">
        <v>0.15098183196855</v>
      </c>
      <c r="N91" s="116">
        <v>0.16590270371605548</v>
      </c>
      <c r="O91" s="114">
        <v>0.16590270371605548</v>
      </c>
      <c r="P91" s="115">
        <v>0.48278723940066098</v>
      </c>
      <c r="Q91" s="114">
        <v>0.14475355949550961</v>
      </c>
      <c r="R91" s="114">
        <v>0.14849969855465353</v>
      </c>
      <c r="S91" s="114">
        <v>0.15173129703523452</v>
      </c>
      <c r="T91" s="114">
        <v>0.15508275039357378</v>
      </c>
      <c r="U91" s="115">
        <v>0.60006730547897136</v>
      </c>
      <c r="V91" s="115">
        <f t="shared" si="24"/>
        <v>0.11728006607831037</v>
      </c>
      <c r="W91" s="115"/>
      <c r="X91" s="116">
        <v>0</v>
      </c>
      <c r="Y91" s="116">
        <v>0</v>
      </c>
      <c r="Z91" s="116">
        <v>0</v>
      </c>
      <c r="AA91" s="116" t="str">
        <f t="shared" si="25"/>
        <v>PNC BANK0.4827872394006610.600067305478971</v>
      </c>
      <c r="AB91" s="117">
        <v>0</v>
      </c>
      <c r="AC91" s="115">
        <f t="shared" si="26"/>
        <v>0</v>
      </c>
      <c r="AD91" s="117">
        <f t="shared" si="40"/>
        <v>0</v>
      </c>
      <c r="AE91" s="117">
        <f t="shared" si="40"/>
        <v>0</v>
      </c>
      <c r="AF91" s="117">
        <f t="shared" si="40"/>
        <v>0</v>
      </c>
      <c r="AG91" s="117">
        <f t="shared" si="40"/>
        <v>0</v>
      </c>
      <c r="AH91" s="115">
        <v>0</v>
      </c>
      <c r="AI91" s="118"/>
      <c r="AJ91" s="118"/>
      <c r="AK91" s="118"/>
      <c r="AL91" s="118"/>
      <c r="AM91" s="118"/>
      <c r="AN91" s="118"/>
      <c r="AO91" s="118"/>
      <c r="AP91" s="118"/>
      <c r="AQ91" s="118"/>
      <c r="AR91" s="118"/>
      <c r="AS91" s="119"/>
      <c r="AT91" s="120">
        <v>0</v>
      </c>
      <c r="AU91" s="120">
        <f t="shared" si="27"/>
        <v>0</v>
      </c>
      <c r="AV91" s="120">
        <v>0</v>
      </c>
      <c r="AW91" s="120">
        <f t="shared" si="28"/>
        <v>0</v>
      </c>
      <c r="AX91" s="120">
        <v>0</v>
      </c>
      <c r="AY91" s="120">
        <f t="shared" si="29"/>
        <v>0</v>
      </c>
      <c r="AZ91" s="120">
        <v>0</v>
      </c>
      <c r="BA91" s="120">
        <f t="shared" si="30"/>
        <v>0</v>
      </c>
      <c r="BB91" s="120">
        <v>0</v>
      </c>
      <c r="BC91" s="120">
        <f t="shared" si="31"/>
        <v>0</v>
      </c>
      <c r="BD91" s="120" t="str">
        <f t="shared" si="32"/>
        <v>PNC BANK0.1659027037160550.4827872394006610.600067305478971</v>
      </c>
      <c r="BE91" s="121">
        <f>VLOOKUP(BD91,'[1]Microsoft-Base Data'!$AR:$AX,2,0)</f>
        <v>1.6772186837685821E-2</v>
      </c>
      <c r="BF91" s="121">
        <f>VLOOKUP(BD91,'[1]Microsoft-Base Data'!$AR:$AX,3,0)</f>
        <v>0.2890699178796538</v>
      </c>
      <c r="BG91" s="121">
        <f>VLOOKUP(BD91,'[1]Microsoft-Base Data'!$AR:$AX,4,0)</f>
        <v>0</v>
      </c>
      <c r="BH91" s="121">
        <f>VLOOKUP(BD91,'[1]Microsoft-Base Data'!$AR:$AX,5,0)</f>
        <v>0.38203851442890141</v>
      </c>
      <c r="BI91" s="121">
        <f>VLOOKUP(BD91,'[1]Microsoft-Base Data'!$AR:$AX,6,0)</f>
        <v>0.1981764266432065</v>
      </c>
      <c r="BJ91" s="121">
        <f>VLOOKUP(BD91,'[1]Microsoft-Base Data'!$AR:$AX,7,0)</f>
        <v>0.11394295421055238</v>
      </c>
      <c r="BK91" s="120">
        <f t="shared" si="33"/>
        <v>1.0064440962680001E-2</v>
      </c>
      <c r="BL91" s="120">
        <f t="shared" si="34"/>
        <v>0.17346140671707139</v>
      </c>
      <c r="BM91" s="120">
        <f t="shared" si="35"/>
        <v>0</v>
      </c>
      <c r="BN91" s="120">
        <f t="shared" si="36"/>
        <v>0.22924882194253998</v>
      </c>
      <c r="BO91" s="120">
        <f t="shared" si="37"/>
        <v>0.11891919434523995</v>
      </c>
      <c r="BP91" s="120">
        <f t="shared" si="38"/>
        <v>6.8373441511439981E-2</v>
      </c>
      <c r="BQ91" s="120">
        <f t="shared" si="39"/>
        <v>0.37544796481687187</v>
      </c>
      <c r="BR91" s="119"/>
      <c r="BS91" s="119"/>
      <c r="BT91" s="119"/>
      <c r="BU91" s="119"/>
    </row>
    <row r="92" spans="1:73">
      <c r="A92" s="8" t="s">
        <v>509</v>
      </c>
      <c r="B92" s="65" t="s">
        <v>4</v>
      </c>
      <c r="C92" s="8" t="s">
        <v>81</v>
      </c>
      <c r="D92" s="8" t="s">
        <v>615</v>
      </c>
      <c r="E92" s="8" t="s">
        <v>283</v>
      </c>
      <c r="F92" s="8"/>
      <c r="G92" s="65"/>
      <c r="H92" s="65" t="s">
        <v>613</v>
      </c>
      <c r="I92" s="8"/>
      <c r="J92" s="8" t="s">
        <v>614</v>
      </c>
      <c r="K92" s="8" t="s">
        <v>614</v>
      </c>
      <c r="L92" s="116">
        <v>0.22801090615114569</v>
      </c>
      <c r="M92" s="116">
        <v>0.24202969671755187</v>
      </c>
      <c r="N92" s="116">
        <v>0.27516437207704331</v>
      </c>
      <c r="O92" s="114">
        <v>0.27516437207704331</v>
      </c>
      <c r="P92" s="115">
        <v>1.0203693470227841</v>
      </c>
      <c r="Q92" s="114">
        <v>0.3</v>
      </c>
      <c r="R92" s="114">
        <v>0.25251257494581514</v>
      </c>
      <c r="S92" s="114">
        <v>0.25800766524879087</v>
      </c>
      <c r="T92" s="114">
        <v>0.26370655976212604</v>
      </c>
      <c r="U92" s="115">
        <v>1.0742267999567319</v>
      </c>
      <c r="V92" s="115">
        <f t="shared" si="24"/>
        <v>5.3857452933947725E-2</v>
      </c>
      <c r="W92" s="122">
        <v>5.2782311710060759E-2</v>
      </c>
      <c r="X92" s="116">
        <v>0.13234475000000001</v>
      </c>
      <c r="Y92" s="116">
        <v>0.2920454375</v>
      </c>
      <c r="Z92" s="116">
        <v>0.62110921090000004</v>
      </c>
      <c r="AA92" s="116" t="str">
        <f t="shared" si="25"/>
        <v>MITIE LIMITED1.020369347022781.07422679995673</v>
      </c>
      <c r="AB92" s="117">
        <v>0.57259509000000008</v>
      </c>
      <c r="AC92" s="115">
        <f t="shared" si="26"/>
        <v>1.6180944884000001</v>
      </c>
      <c r="AD92" s="117">
        <f t="shared" si="40"/>
        <v>0.34821393390368005</v>
      </c>
      <c r="AE92" s="117">
        <f t="shared" si="40"/>
        <v>0.35274459847120004</v>
      </c>
      <c r="AF92" s="117">
        <f t="shared" si="40"/>
        <v>0.51779023628800003</v>
      </c>
      <c r="AG92" s="117">
        <f t="shared" si="40"/>
        <v>0.39934571973711991</v>
      </c>
      <c r="AH92" s="115">
        <v>1.6180944884000001</v>
      </c>
      <c r="AI92" s="118"/>
      <c r="AJ92" s="118"/>
      <c r="AK92" s="118"/>
      <c r="AL92" s="118"/>
      <c r="AM92" s="118"/>
      <c r="AN92" s="118"/>
      <c r="AO92" s="118"/>
      <c r="AP92" s="118"/>
      <c r="AQ92" s="118"/>
      <c r="AR92" s="118"/>
      <c r="AS92" s="119"/>
      <c r="AT92" s="120">
        <v>0.17068590900000002</v>
      </c>
      <c r="AU92" s="120">
        <f t="shared" si="27"/>
        <v>0.40190918100000006</v>
      </c>
      <c r="AV92" s="120">
        <v>0.16101119250000001</v>
      </c>
      <c r="AW92" s="120">
        <f t="shared" si="28"/>
        <v>0.18720274140368004</v>
      </c>
      <c r="AX92" s="120">
        <v>8.5758750000000002E-3</v>
      </c>
      <c r="AY92" s="120">
        <f t="shared" si="29"/>
        <v>0.34416872347120003</v>
      </c>
      <c r="AZ92" s="120">
        <v>0.11449182508200001</v>
      </c>
      <c r="BA92" s="120">
        <f t="shared" si="30"/>
        <v>0.40329841120600002</v>
      </c>
      <c r="BB92" s="120">
        <v>0.24831669298500003</v>
      </c>
      <c r="BC92" s="120">
        <f t="shared" si="31"/>
        <v>0.15102902675211988</v>
      </c>
      <c r="BD92" s="120" t="str">
        <f t="shared" si="32"/>
        <v>MITIE LIMITED0.2751643720770431.020369347022781.07422679995673</v>
      </c>
      <c r="BE92" s="121">
        <f>VLOOKUP(BD92,'[1]Microsoft-Base Data'!$AR:$AX,2,0)</f>
        <v>0.36341948864188151</v>
      </c>
      <c r="BF92" s="121">
        <f>VLOOKUP(BD92,'[1]Microsoft-Base Data'!$AR:$AX,3,0)</f>
        <v>0.44713534557207291</v>
      </c>
      <c r="BG92" s="121">
        <f>VLOOKUP(BD92,'[1]Microsoft-Base Data'!$AR:$AX,4,0)</f>
        <v>0</v>
      </c>
      <c r="BH92" s="121">
        <f>VLOOKUP(BD92,'[1]Microsoft-Base Data'!$AR:$AX,5,0)</f>
        <v>6.8535081522014374E-2</v>
      </c>
      <c r="BI92" s="121">
        <f>VLOOKUP(BD92,'[1]Microsoft-Base Data'!$AR:$AX,6,0)</f>
        <v>0.10749712495284472</v>
      </c>
      <c r="BJ92" s="121">
        <f>VLOOKUP(BD92,'[1]Microsoft-Base Data'!$AR:$AX,7,0)</f>
        <v>1.3412959311186579E-2</v>
      </c>
      <c r="BK92" s="120">
        <f t="shared" si="33"/>
        <v>0.39039495432568022</v>
      </c>
      <c r="BL92" s="120">
        <f t="shared" si="34"/>
        <v>0.48032477142143531</v>
      </c>
      <c r="BM92" s="120">
        <f t="shared" si="35"/>
        <v>0</v>
      </c>
      <c r="BN92" s="120">
        <f t="shared" si="36"/>
        <v>7.3622221308167243E-2</v>
      </c>
      <c r="BO92" s="120">
        <f t="shared" si="37"/>
        <v>0.11547629254264333</v>
      </c>
      <c r="BP92" s="120">
        <f t="shared" si="38"/>
        <v>1.4408560358805809E-2</v>
      </c>
      <c r="BQ92" s="120">
        <f t="shared" si="39"/>
        <v>0.66119405223749028</v>
      </c>
      <c r="BR92" s="119"/>
      <c r="BS92" s="119"/>
      <c r="BT92" s="119"/>
      <c r="BU92" s="119"/>
    </row>
    <row r="93" spans="1:73">
      <c r="A93" s="65" t="s">
        <v>512</v>
      </c>
      <c r="B93" s="65" t="s">
        <v>4</v>
      </c>
      <c r="C93" s="8" t="s">
        <v>157</v>
      </c>
      <c r="D93" s="8" t="s">
        <v>615</v>
      </c>
      <c r="E93" s="8" t="s">
        <v>283</v>
      </c>
      <c r="F93" s="8"/>
      <c r="G93" s="65">
        <v>94</v>
      </c>
      <c r="H93" s="65" t="s">
        <v>613</v>
      </c>
      <c r="I93" s="8"/>
      <c r="J93" s="65" t="s">
        <v>614</v>
      </c>
      <c r="K93" s="65" t="s">
        <v>614</v>
      </c>
      <c r="L93" s="113">
        <v>9.4188656663609996E-2</v>
      </c>
      <c r="M93" s="113">
        <v>0.16548678421545532</v>
      </c>
      <c r="N93" s="113">
        <v>0.13695275325421732</v>
      </c>
      <c r="O93" s="114">
        <v>0.13695275325421732</v>
      </c>
      <c r="P93" s="115">
        <v>0.53358094738749995</v>
      </c>
      <c r="Q93" s="114">
        <v>0.12871513029971859</v>
      </c>
      <c r="R93" s="114">
        <v>0.13204620401423775</v>
      </c>
      <c r="S93" s="114">
        <v>0.13491974730363271</v>
      </c>
      <c r="T93" s="114">
        <v>0.1378998657699109</v>
      </c>
      <c r="U93" s="115">
        <v>0.53358094738749995</v>
      </c>
      <c r="V93" s="115">
        <f t="shared" si="24"/>
        <v>0</v>
      </c>
      <c r="W93" s="122">
        <v>0</v>
      </c>
      <c r="X93" s="116">
        <v>0</v>
      </c>
      <c r="Y93" s="116">
        <v>0</v>
      </c>
      <c r="Z93" s="116">
        <v>0</v>
      </c>
      <c r="AA93" s="116" t="str">
        <f t="shared" si="25"/>
        <v>HSH NORD BANK0.53358094738750.5335809473875</v>
      </c>
      <c r="AB93" s="117">
        <v>0</v>
      </c>
      <c r="AC93" s="115">
        <f t="shared" si="26"/>
        <v>0</v>
      </c>
      <c r="AD93" s="117">
        <f t="shared" si="40"/>
        <v>0</v>
      </c>
      <c r="AE93" s="117">
        <f t="shared" si="40"/>
        <v>0</v>
      </c>
      <c r="AF93" s="117">
        <f t="shared" si="40"/>
        <v>0</v>
      </c>
      <c r="AG93" s="117">
        <f t="shared" si="40"/>
        <v>0</v>
      </c>
      <c r="AH93" s="115">
        <v>0</v>
      </c>
      <c r="AI93" s="118"/>
      <c r="AJ93" s="118"/>
      <c r="AK93" s="118"/>
      <c r="AL93" s="118"/>
      <c r="AM93" s="118"/>
      <c r="AN93" s="118"/>
      <c r="AO93" s="118"/>
      <c r="AP93" s="118"/>
      <c r="AQ93" s="118"/>
      <c r="AR93" s="118"/>
      <c r="AS93" s="119"/>
      <c r="AT93" s="120">
        <v>0</v>
      </c>
      <c r="AU93" s="120">
        <f t="shared" si="27"/>
        <v>0</v>
      </c>
      <c r="AV93" s="120">
        <v>0</v>
      </c>
      <c r="AW93" s="120">
        <f t="shared" si="28"/>
        <v>0</v>
      </c>
      <c r="AX93" s="120">
        <v>0</v>
      </c>
      <c r="AY93" s="120">
        <f t="shared" si="29"/>
        <v>0</v>
      </c>
      <c r="AZ93" s="120">
        <v>0</v>
      </c>
      <c r="BA93" s="120">
        <f t="shared" si="30"/>
        <v>0</v>
      </c>
      <c r="BB93" s="120">
        <v>0</v>
      </c>
      <c r="BC93" s="120">
        <f t="shared" si="31"/>
        <v>0</v>
      </c>
      <c r="BD93" s="120" t="str">
        <f t="shared" si="32"/>
        <v>HSH NORD BANK0.1369527532542170.53358094738750.5335809473875</v>
      </c>
      <c r="BE93" s="121">
        <f>VLOOKUP(BD93,'[1]Microsoft-Base Data'!$AR:$AX,2,0)</f>
        <v>0.39440056345642366</v>
      </c>
      <c r="BF93" s="121">
        <f>VLOOKUP(BD93,'[1]Microsoft-Base Data'!$AR:$AX,3,0)</f>
        <v>1.303434093792982E-4</v>
      </c>
      <c r="BG93" s="121">
        <f>VLOOKUP(BD93,'[1]Microsoft-Base Data'!$AR:$AX,4,0)</f>
        <v>0</v>
      </c>
      <c r="BH93" s="121">
        <f>VLOOKUP(BD93,'[1]Microsoft-Base Data'!$AR:$AX,5,0)</f>
        <v>0.15962200616101924</v>
      </c>
      <c r="BI93" s="121">
        <f>VLOOKUP(BD93,'[1]Microsoft-Base Data'!$AR:$AX,6,0)</f>
        <v>0.21627007166901457</v>
      </c>
      <c r="BJ93" s="121">
        <f>VLOOKUP(BD93,'[1]Microsoft-Base Data'!$AR:$AX,7,0)</f>
        <v>0.22957701530416325</v>
      </c>
      <c r="BK93" s="120">
        <f t="shared" si="33"/>
        <v>0.21044462629924232</v>
      </c>
      <c r="BL93" s="120">
        <f t="shared" si="34"/>
        <v>6.9548759862322673E-5</v>
      </c>
      <c r="BM93" s="120">
        <f t="shared" si="35"/>
        <v>0</v>
      </c>
      <c r="BN93" s="120">
        <f t="shared" si="36"/>
        <v>8.5171261271290002E-2</v>
      </c>
      <c r="BO93" s="120">
        <f t="shared" si="37"/>
        <v>0.11539758973271531</v>
      </c>
      <c r="BP93" s="120">
        <f t="shared" si="38"/>
        <v>0.12249792132439</v>
      </c>
      <c r="BQ93" s="120">
        <f t="shared" si="39"/>
        <v>0.16699913850287099</v>
      </c>
      <c r="BR93" s="119"/>
      <c r="BS93" s="119"/>
      <c r="BT93" s="119"/>
      <c r="BU93" s="119"/>
    </row>
    <row r="94" spans="1:73">
      <c r="A94" s="8" t="s">
        <v>513</v>
      </c>
      <c r="B94" s="65" t="s">
        <v>69</v>
      </c>
      <c r="C94" s="8" t="s">
        <v>148</v>
      </c>
      <c r="D94" s="8" t="s">
        <v>615</v>
      </c>
      <c r="E94" s="8" t="s">
        <v>283</v>
      </c>
      <c r="F94" s="8"/>
      <c r="G94" s="65"/>
      <c r="H94" s="65" t="s">
        <v>613</v>
      </c>
      <c r="I94" s="8"/>
      <c r="J94" s="8" t="s">
        <v>614</v>
      </c>
      <c r="K94" s="8" t="s">
        <v>614</v>
      </c>
      <c r="L94" s="116">
        <v>0.17004538919209997</v>
      </c>
      <c r="M94" s="116">
        <v>0.16585294499421999</v>
      </c>
      <c r="N94" s="116">
        <v>8.2862580204179997E-2</v>
      </c>
      <c r="O94" s="114">
        <v>8.2862580204179997E-2</v>
      </c>
      <c r="P94" s="115">
        <v>0.50162349459468003</v>
      </c>
      <c r="Q94" s="114">
        <v>0.12100606999609487</v>
      </c>
      <c r="R94" s="114">
        <v>0.12413763765346868</v>
      </c>
      <c r="S94" s="114">
        <v>0.12683907748889178</v>
      </c>
      <c r="T94" s="114">
        <v>0.12964070945622469</v>
      </c>
      <c r="U94" s="115">
        <v>0.50162349459468003</v>
      </c>
      <c r="V94" s="115">
        <f t="shared" si="24"/>
        <v>0</v>
      </c>
      <c r="W94" s="115"/>
      <c r="X94" s="116">
        <v>0</v>
      </c>
      <c r="Y94" s="116">
        <v>0</v>
      </c>
      <c r="Z94" s="116">
        <v>0</v>
      </c>
      <c r="AA94" s="116" t="str">
        <f t="shared" si="25"/>
        <v>CARRIER0.501623494594680.50162349459468</v>
      </c>
      <c r="AB94" s="117">
        <v>0.1242297</v>
      </c>
      <c r="AC94" s="115">
        <f t="shared" si="26"/>
        <v>0.1242297</v>
      </c>
      <c r="AD94" s="117">
        <f t="shared" si="40"/>
        <v>2.6734231439999999E-2</v>
      </c>
      <c r="AE94" s="117">
        <f t="shared" si="40"/>
        <v>2.7082074599999999E-2</v>
      </c>
      <c r="AF94" s="117">
        <f t="shared" si="40"/>
        <v>3.9753504000000002E-2</v>
      </c>
      <c r="AG94" s="117">
        <f t="shared" si="40"/>
        <v>3.0659889959999988E-2</v>
      </c>
      <c r="AH94" s="115">
        <v>0.1242297</v>
      </c>
      <c r="AI94" s="118"/>
      <c r="AJ94" s="118"/>
      <c r="AK94" s="118"/>
      <c r="AL94" s="118"/>
      <c r="AM94" s="118"/>
      <c r="AN94" s="118"/>
      <c r="AO94" s="118"/>
      <c r="AP94" s="118"/>
      <c r="AQ94" s="118"/>
      <c r="AR94" s="118"/>
      <c r="AS94" s="119"/>
      <c r="AT94" s="120">
        <v>0</v>
      </c>
      <c r="AU94" s="120">
        <f t="shared" si="27"/>
        <v>0.1242297</v>
      </c>
      <c r="AV94" s="120">
        <v>0</v>
      </c>
      <c r="AW94" s="120">
        <f t="shared" si="28"/>
        <v>2.6734231439999999E-2</v>
      </c>
      <c r="AX94" s="120">
        <v>0</v>
      </c>
      <c r="AY94" s="120">
        <f t="shared" si="29"/>
        <v>2.7082074599999999E-2</v>
      </c>
      <c r="AZ94" s="120">
        <v>0</v>
      </c>
      <c r="BA94" s="120">
        <f t="shared" si="30"/>
        <v>3.9753504000000002E-2</v>
      </c>
      <c r="BB94" s="120">
        <v>0</v>
      </c>
      <c r="BC94" s="120">
        <f t="shared" si="31"/>
        <v>3.0659889959999988E-2</v>
      </c>
      <c r="BD94" s="120" t="str">
        <f t="shared" si="32"/>
        <v>CARRIER0.082862580204180.501623494594680.50162349459468</v>
      </c>
      <c r="BE94" s="121">
        <f>VLOOKUP(BD94,'[1]Microsoft-Base Data'!$AR:$AX,2,0)</f>
        <v>0</v>
      </c>
      <c r="BF94" s="121">
        <f>VLOOKUP(BD94,'[1]Microsoft-Base Data'!$AR:$AX,3,0)</f>
        <v>5.444313041527396E-2</v>
      </c>
      <c r="BG94" s="121">
        <f>VLOOKUP(BD94,'[1]Microsoft-Base Data'!$AR:$AX,4,0)</f>
        <v>0</v>
      </c>
      <c r="BH94" s="121">
        <f>VLOOKUP(BD94,'[1]Microsoft-Base Data'!$AR:$AX,5,0)</f>
        <v>0</v>
      </c>
      <c r="BI94" s="121">
        <f>VLOOKUP(BD94,'[1]Microsoft-Base Data'!$AR:$AX,6,0)</f>
        <v>0.22946469849026058</v>
      </c>
      <c r="BJ94" s="121">
        <f>VLOOKUP(BD94,'[1]Microsoft-Base Data'!$AR:$AX,7,0)</f>
        <v>0.71609217109446532</v>
      </c>
      <c r="BK94" s="120">
        <f t="shared" si="33"/>
        <v>0</v>
      </c>
      <c r="BL94" s="120">
        <f t="shared" si="34"/>
        <v>2.7309953335583639E-2</v>
      </c>
      <c r="BM94" s="120">
        <f t="shared" si="35"/>
        <v>0</v>
      </c>
      <c r="BN94" s="120">
        <f t="shared" si="36"/>
        <v>0</v>
      </c>
      <c r="BO94" s="120">
        <f t="shared" si="37"/>
        <v>0.11510488394279911</v>
      </c>
      <c r="BP94" s="120">
        <f t="shared" si="38"/>
        <v>0.3592086573162972</v>
      </c>
      <c r="BQ94" s="120">
        <f t="shared" si="39"/>
        <v>0.14241483727838275</v>
      </c>
      <c r="BR94" s="119"/>
      <c r="BS94" s="119"/>
      <c r="BT94" s="119"/>
      <c r="BU94" s="119"/>
    </row>
    <row r="95" spans="1:73">
      <c r="A95" s="8" t="s">
        <v>516</v>
      </c>
      <c r="B95" s="65" t="s">
        <v>123</v>
      </c>
      <c r="C95" s="8" t="s">
        <v>248</v>
      </c>
      <c r="D95" s="8" t="s">
        <v>615</v>
      </c>
      <c r="E95" s="8" t="s">
        <v>283</v>
      </c>
      <c r="F95" s="8"/>
      <c r="G95" s="65"/>
      <c r="H95" s="65" t="s">
        <v>613</v>
      </c>
      <c r="I95" s="8"/>
      <c r="J95" s="8" t="s">
        <v>614</v>
      </c>
      <c r="K95" s="8" t="s">
        <v>614</v>
      </c>
      <c r="L95" s="116">
        <v>0</v>
      </c>
      <c r="M95" s="116">
        <v>5.1166941478639996E-2</v>
      </c>
      <c r="N95" s="116">
        <v>6.0449218355749998E-2</v>
      </c>
      <c r="O95" s="114">
        <v>6.0449218355749998E-2</v>
      </c>
      <c r="P95" s="115">
        <v>0.17206537819014001</v>
      </c>
      <c r="Q95" s="114">
        <v>4.1507137168693205E-2</v>
      </c>
      <c r="R95" s="114">
        <v>4.2581318061534798E-2</v>
      </c>
      <c r="S95" s="114">
        <v>4.3507957806181476E-2</v>
      </c>
      <c r="T95" s="114">
        <v>4.4468965153730534E-2</v>
      </c>
      <c r="U95" s="115">
        <v>0.17206537819014001</v>
      </c>
      <c r="V95" s="115">
        <f t="shared" si="24"/>
        <v>0</v>
      </c>
      <c r="W95" s="122">
        <v>0</v>
      </c>
      <c r="X95" s="116">
        <v>0</v>
      </c>
      <c r="Y95" s="116">
        <v>0</v>
      </c>
      <c r="Z95" s="116">
        <v>2.7297088300000001E-2</v>
      </c>
      <c r="AA95" s="116" t="str">
        <f t="shared" si="25"/>
        <v>AMAALA0.172065378190140.17206537819014</v>
      </c>
      <c r="AB95" s="117">
        <v>3.999573E-2</v>
      </c>
      <c r="AC95" s="115">
        <f t="shared" si="26"/>
        <v>6.7292818300000001E-2</v>
      </c>
      <c r="AD95" s="117">
        <f t="shared" si="40"/>
        <v>1.4481414498160001E-2</v>
      </c>
      <c r="AE95" s="117">
        <f t="shared" si="40"/>
        <v>1.46698343894E-2</v>
      </c>
      <c r="AF95" s="117">
        <f t="shared" si="40"/>
        <v>2.1533701856000002E-2</v>
      </c>
      <c r="AG95" s="117">
        <f t="shared" si="40"/>
        <v>1.6607867556439993E-2</v>
      </c>
      <c r="AH95" s="115">
        <v>6.7292818300000001E-2</v>
      </c>
      <c r="AI95" s="118"/>
      <c r="AJ95" s="118"/>
      <c r="AK95" s="118"/>
      <c r="AL95" s="118"/>
      <c r="AM95" s="118"/>
      <c r="AN95" s="118"/>
      <c r="AO95" s="118"/>
      <c r="AP95" s="118"/>
      <c r="AQ95" s="118"/>
      <c r="AR95" s="118"/>
      <c r="AS95" s="119"/>
      <c r="AT95" s="120">
        <v>0</v>
      </c>
      <c r="AU95" s="120">
        <f t="shared" si="27"/>
        <v>3.999573E-2</v>
      </c>
      <c r="AV95" s="120">
        <v>2.2110642900000001E-2</v>
      </c>
      <c r="AW95" s="120">
        <f t="shared" si="28"/>
        <v>-7.6292284018400006E-3</v>
      </c>
      <c r="AX95" s="120">
        <v>0</v>
      </c>
      <c r="AY95" s="120">
        <f t="shared" si="29"/>
        <v>1.46698343894E-2</v>
      </c>
      <c r="AZ95" s="120">
        <v>1.7909620749000005E-2</v>
      </c>
      <c r="BA95" s="120">
        <f t="shared" si="30"/>
        <v>3.6240811069999969E-3</v>
      </c>
      <c r="BB95" s="120">
        <v>0</v>
      </c>
      <c r="BC95" s="120">
        <f t="shared" si="31"/>
        <v>1.6607867556439993E-2</v>
      </c>
      <c r="BD95" s="120" t="str">
        <f t="shared" si="32"/>
        <v>AMAALA0.060449218355750.172065378190140.17206537819014</v>
      </c>
      <c r="BE95" s="121">
        <f>VLOOKUP(BD95,'[1]Microsoft-Base Data'!$AR:$AX,2,0)</f>
        <v>6.2622262800614101E-2</v>
      </c>
      <c r="BF95" s="121">
        <f>VLOOKUP(BD95,'[1]Microsoft-Base Data'!$AR:$AX,3,0)</f>
        <v>2.4641796302069603E-3</v>
      </c>
      <c r="BG95" s="121">
        <f>VLOOKUP(BD95,'[1]Microsoft-Base Data'!$AR:$AX,4,0)</f>
        <v>6.8961736902862669E-2</v>
      </c>
      <c r="BH95" s="121">
        <f>VLOOKUP(BD95,'[1]Microsoft-Base Data'!$AR:$AX,5,0)</f>
        <v>1.5954229621757273E-3</v>
      </c>
      <c r="BI95" s="121">
        <f>VLOOKUP(BD95,'[1]Microsoft-Base Data'!$AR:$AX,6,0)</f>
        <v>0.66377001073348263</v>
      </c>
      <c r="BJ95" s="121">
        <f>VLOOKUP(BD95,'[1]Microsoft-Base Data'!$AR:$AX,7,0)</f>
        <v>0.20058638697065775</v>
      </c>
      <c r="BK95" s="120">
        <f t="shared" si="33"/>
        <v>1.0775123331910001E-2</v>
      </c>
      <c r="BL95" s="120">
        <f t="shared" si="34"/>
        <v>4.2399999999999995E-4</v>
      </c>
      <c r="BM95" s="120">
        <f t="shared" si="35"/>
        <v>1.1865927340839999E-2</v>
      </c>
      <c r="BN95" s="120">
        <f t="shared" si="36"/>
        <v>2.7451705535999995E-4</v>
      </c>
      <c r="BO95" s="120">
        <f t="shared" si="37"/>
        <v>0.11421183792812999</v>
      </c>
      <c r="BP95" s="120">
        <f t="shared" si="38"/>
        <v>3.4513972533899998E-2</v>
      </c>
      <c r="BQ95" s="120">
        <f t="shared" si="39"/>
        <v>0.12174457887301242</v>
      </c>
      <c r="BR95" s="119"/>
      <c r="BS95" s="119"/>
      <c r="BT95" s="119"/>
      <c r="BU95" s="119"/>
    </row>
    <row r="96" spans="1:73">
      <c r="A96" s="8" t="s">
        <v>515</v>
      </c>
      <c r="B96" s="65" t="s">
        <v>123</v>
      </c>
      <c r="C96" s="8" t="s">
        <v>124</v>
      </c>
      <c r="D96" s="8" t="s">
        <v>615</v>
      </c>
      <c r="E96" s="8" t="s">
        <v>283</v>
      </c>
      <c r="F96" s="8"/>
      <c r="G96" s="65"/>
      <c r="H96" s="65" t="s">
        <v>613</v>
      </c>
      <c r="I96" s="8"/>
      <c r="J96" s="8" t="s">
        <v>614</v>
      </c>
      <c r="K96" s="8" t="s">
        <v>614</v>
      </c>
      <c r="L96" s="116">
        <v>6.7402067340449998E-2</v>
      </c>
      <c r="M96" s="116">
        <v>6.413809867221E-2</v>
      </c>
      <c r="N96" s="116">
        <v>5.7097358405559996E-2</v>
      </c>
      <c r="O96" s="114">
        <v>5.7097358405559996E-2</v>
      </c>
      <c r="P96" s="115">
        <v>0.24573488282377998</v>
      </c>
      <c r="Q96" s="114">
        <v>5.9278348705503095E-2</v>
      </c>
      <c r="R96" s="114">
        <v>6.0812438355672467E-2</v>
      </c>
      <c r="S96" s="114">
        <v>6.2135817361174558E-2</v>
      </c>
      <c r="T96" s="114">
        <v>6.3508278401429849E-2</v>
      </c>
      <c r="U96" s="115">
        <v>0.24573488282377998</v>
      </c>
      <c r="V96" s="115">
        <f t="shared" si="24"/>
        <v>0</v>
      </c>
      <c r="W96" s="122">
        <v>0</v>
      </c>
      <c r="X96" s="116">
        <v>0</v>
      </c>
      <c r="Y96" s="116">
        <v>0</v>
      </c>
      <c r="Z96" s="116">
        <v>6.6849993100000005E-2</v>
      </c>
      <c r="AA96" s="116" t="str">
        <f t="shared" si="25"/>
        <v>AUSNET0.245734882823780.24573488282378</v>
      </c>
      <c r="AB96" s="117">
        <v>0</v>
      </c>
      <c r="AC96" s="115">
        <f t="shared" si="26"/>
        <v>6.6849993100000005E-2</v>
      </c>
      <c r="AD96" s="117">
        <f t="shared" si="40"/>
        <v>1.4386118515120002E-2</v>
      </c>
      <c r="AE96" s="117">
        <f t="shared" si="40"/>
        <v>1.45732984958E-2</v>
      </c>
      <c r="AF96" s="117">
        <f t="shared" si="40"/>
        <v>2.1391997792000003E-2</v>
      </c>
      <c r="AG96" s="117">
        <f t="shared" si="40"/>
        <v>1.6498578297079996E-2</v>
      </c>
      <c r="AH96" s="115">
        <v>6.6849993100000005E-2</v>
      </c>
      <c r="AI96" s="118"/>
      <c r="AJ96" s="118"/>
      <c r="AK96" s="118"/>
      <c r="AL96" s="118"/>
      <c r="AM96" s="118"/>
      <c r="AN96" s="118"/>
      <c r="AO96" s="118"/>
      <c r="AP96" s="118"/>
      <c r="AQ96" s="118"/>
      <c r="AR96" s="118"/>
      <c r="AS96" s="119"/>
      <c r="AT96" s="120">
        <v>0</v>
      </c>
      <c r="AU96" s="120">
        <f t="shared" si="27"/>
        <v>0</v>
      </c>
      <c r="AV96" s="120">
        <v>0</v>
      </c>
      <c r="AW96" s="120">
        <f t="shared" si="28"/>
        <v>1.4386118515120002E-2</v>
      </c>
      <c r="AX96" s="120">
        <v>0.1238482467</v>
      </c>
      <c r="AY96" s="120">
        <f t="shared" si="29"/>
        <v>-0.1092749482042</v>
      </c>
      <c r="AZ96" s="120">
        <v>0</v>
      </c>
      <c r="BA96" s="120">
        <f t="shared" si="30"/>
        <v>2.1391997792000003E-2</v>
      </c>
      <c r="BB96" s="120">
        <v>0</v>
      </c>
      <c r="BC96" s="120">
        <f t="shared" si="31"/>
        <v>1.6498578297079996E-2</v>
      </c>
      <c r="BD96" s="120" t="str">
        <f t="shared" si="32"/>
        <v>AUSNET0.057097358405560.245734882823780.24573488282378</v>
      </c>
      <c r="BE96" s="121">
        <f>VLOOKUP(BD96,'[1]Microsoft-Base Data'!$AR:$AX,2,0)</f>
        <v>0.47755841298895019</v>
      </c>
      <c r="BF96" s="121">
        <f>VLOOKUP(BD96,'[1]Microsoft-Base Data'!$AR:$AX,3,0)</f>
        <v>0</v>
      </c>
      <c r="BG96" s="121">
        <f>VLOOKUP(BD96,'[1]Microsoft-Base Data'!$AR:$AX,4,0)</f>
        <v>0</v>
      </c>
      <c r="BH96" s="121">
        <f>VLOOKUP(BD96,'[1]Microsoft-Base Data'!$AR:$AX,5,0)</f>
        <v>0</v>
      </c>
      <c r="BI96" s="121">
        <f>VLOOKUP(BD96,'[1]Microsoft-Base Data'!$AR:$AX,6,0)</f>
        <v>0.46234802260188257</v>
      </c>
      <c r="BJ96" s="121">
        <f>VLOOKUP(BD96,'[1]Microsoft-Base Data'!$AR:$AX,7,0)</f>
        <v>6.0093564409167292E-2</v>
      </c>
      <c r="BK96" s="120">
        <f t="shared" si="33"/>
        <v>0.11735276065734999</v>
      </c>
      <c r="BL96" s="120">
        <f t="shared" si="34"/>
        <v>0</v>
      </c>
      <c r="BM96" s="120">
        <f t="shared" si="35"/>
        <v>0</v>
      </c>
      <c r="BN96" s="120">
        <f t="shared" si="36"/>
        <v>0</v>
      </c>
      <c r="BO96" s="120">
        <f t="shared" si="37"/>
        <v>0.11361503715787999</v>
      </c>
      <c r="BP96" s="120">
        <f t="shared" si="38"/>
        <v>1.476708500855E-2</v>
      </c>
      <c r="BQ96" s="120">
        <f t="shared" si="39"/>
        <v>0.12535031322361498</v>
      </c>
      <c r="BR96" s="119"/>
      <c r="BS96" s="119"/>
      <c r="BT96" s="119"/>
      <c r="BU96" s="119"/>
    </row>
    <row r="97" spans="1:73">
      <c r="A97" s="65" t="s">
        <v>517</v>
      </c>
      <c r="B97" s="65" t="s">
        <v>123</v>
      </c>
      <c r="C97" s="8" t="s">
        <v>124</v>
      </c>
      <c r="D97" s="8" t="s">
        <v>615</v>
      </c>
      <c r="E97" s="8" t="s">
        <v>283</v>
      </c>
      <c r="F97" s="8"/>
      <c r="G97" s="65"/>
      <c r="H97" s="65" t="s">
        <v>613</v>
      </c>
      <c r="I97" s="8"/>
      <c r="J97" s="65" t="s">
        <v>614</v>
      </c>
      <c r="K97" s="65" t="s">
        <v>614</v>
      </c>
      <c r="L97" s="113">
        <v>2.5425844270119999E-2</v>
      </c>
      <c r="M97" s="113">
        <v>1.4133020362870001E-2</v>
      </c>
      <c r="N97" s="113">
        <v>3.5023684866700003E-2</v>
      </c>
      <c r="O97" s="114">
        <v>3.5023684866700003E-2</v>
      </c>
      <c r="P97" s="115">
        <v>0.10960623436639001</v>
      </c>
      <c r="Q97" s="114">
        <v>2.644018832982396E-2</v>
      </c>
      <c r="R97" s="114">
        <v>2.7124445232235724E-2</v>
      </c>
      <c r="S97" s="114">
        <v>2.7714717918660304E-2</v>
      </c>
      <c r="T97" s="114">
        <v>2.8326882885670042E-2</v>
      </c>
      <c r="U97" s="115">
        <v>0.10960623436639003</v>
      </c>
      <c r="V97" s="115">
        <f t="shared" si="24"/>
        <v>0</v>
      </c>
      <c r="W97" s="122">
        <v>0</v>
      </c>
      <c r="X97" s="116">
        <v>0</v>
      </c>
      <c r="Y97" s="116">
        <v>8.1779999999999995E-3</v>
      </c>
      <c r="Z97" s="116">
        <v>0.14248316</v>
      </c>
      <c r="AA97" s="116" t="str">
        <f t="shared" si="25"/>
        <v>TRANSFIELD SERVICES COMPANY0.109606234366390.10960623436639</v>
      </c>
      <c r="AB97" s="117">
        <v>0</v>
      </c>
      <c r="AC97" s="115">
        <f t="shared" si="26"/>
        <v>0.15066115999999999</v>
      </c>
      <c r="AD97" s="117">
        <f t="shared" si="40"/>
        <v>3.2422281632000005E-2</v>
      </c>
      <c r="AE97" s="117">
        <f t="shared" si="40"/>
        <v>3.2844132880000002E-2</v>
      </c>
      <c r="AF97" s="117">
        <f t="shared" si="40"/>
        <v>4.8211571200000004E-2</v>
      </c>
      <c r="AG97" s="117">
        <f t="shared" si="40"/>
        <v>3.7183174287999991E-2</v>
      </c>
      <c r="AH97" s="115">
        <v>0.15066116000000002</v>
      </c>
      <c r="AI97" s="118"/>
      <c r="AJ97" s="118"/>
      <c r="AK97" s="118"/>
      <c r="AL97" s="118"/>
      <c r="AM97" s="118"/>
      <c r="AN97" s="118"/>
      <c r="AO97" s="118"/>
      <c r="AP97" s="118"/>
      <c r="AQ97" s="118"/>
      <c r="AR97" s="118"/>
      <c r="AS97" s="119"/>
      <c r="AT97" s="120">
        <v>0</v>
      </c>
      <c r="AU97" s="120">
        <f t="shared" si="27"/>
        <v>0</v>
      </c>
      <c r="AV97" s="120">
        <v>0</v>
      </c>
      <c r="AW97" s="120">
        <f t="shared" si="28"/>
        <v>3.2422281632000005E-2</v>
      </c>
      <c r="AX97" s="120">
        <v>0</v>
      </c>
      <c r="AY97" s="120">
        <f t="shared" si="29"/>
        <v>3.2844132880000002E-2</v>
      </c>
      <c r="AZ97" s="120">
        <v>0.10387022364000001</v>
      </c>
      <c r="BA97" s="120">
        <f t="shared" si="30"/>
        <v>-5.5658652440000005E-2</v>
      </c>
      <c r="BB97" s="120">
        <v>0</v>
      </c>
      <c r="BC97" s="120">
        <f t="shared" si="31"/>
        <v>3.7183174287999991E-2</v>
      </c>
      <c r="BD97" s="120" t="str">
        <f t="shared" si="32"/>
        <v>TRANSFIELD SERVICES COMPANY0.03502368486670.109606234366390.10960623436639</v>
      </c>
      <c r="BE97" s="121">
        <f>VLOOKUP(BD97,'[1]Microsoft-Base Data'!$AR:$AX,2,0)</f>
        <v>0</v>
      </c>
      <c r="BF97" s="121">
        <f>VLOOKUP(BD97,'[1]Microsoft-Base Data'!$AR:$AX,3,0)</f>
        <v>0</v>
      </c>
      <c r="BG97" s="121">
        <f>VLOOKUP(BD97,'[1]Microsoft-Base Data'!$AR:$AX,4,0)</f>
        <v>0</v>
      </c>
      <c r="BH97" s="121">
        <f>VLOOKUP(BD97,'[1]Microsoft-Base Data'!$AR:$AX,5,0)</f>
        <v>0</v>
      </c>
      <c r="BI97" s="121">
        <f>VLOOKUP(BD97,'[1]Microsoft-Base Data'!$AR:$AX,6,0)</f>
        <v>1</v>
      </c>
      <c r="BJ97" s="121">
        <f>VLOOKUP(BD97,'[1]Microsoft-Base Data'!$AR:$AX,7,0)</f>
        <v>0</v>
      </c>
      <c r="BK97" s="120">
        <f t="shared" si="33"/>
        <v>0</v>
      </c>
      <c r="BL97" s="120">
        <f t="shared" si="34"/>
        <v>0</v>
      </c>
      <c r="BM97" s="120">
        <f t="shared" si="35"/>
        <v>0</v>
      </c>
      <c r="BN97" s="120">
        <f t="shared" si="36"/>
        <v>0</v>
      </c>
      <c r="BO97" s="120">
        <f t="shared" si="37"/>
        <v>0.10960623436639003</v>
      </c>
      <c r="BP97" s="120">
        <f t="shared" si="38"/>
        <v>0</v>
      </c>
      <c r="BQ97" s="120">
        <f t="shared" si="39"/>
        <v>0.10960623436639003</v>
      </c>
      <c r="BR97" s="119"/>
      <c r="BS97" s="119"/>
      <c r="BT97" s="119"/>
      <c r="BU97" s="119"/>
    </row>
    <row r="98" spans="1:73">
      <c r="A98" s="65" t="s">
        <v>521</v>
      </c>
      <c r="B98" s="65" t="s">
        <v>123</v>
      </c>
      <c r="C98" s="8" t="s">
        <v>124</v>
      </c>
      <c r="D98" s="8" t="s">
        <v>615</v>
      </c>
      <c r="E98" s="8" t="s">
        <v>283</v>
      </c>
      <c r="F98" s="8"/>
      <c r="G98" s="65"/>
      <c r="H98" s="65" t="s">
        <v>613</v>
      </c>
      <c r="I98" s="8"/>
      <c r="J98" s="65" t="s">
        <v>614</v>
      </c>
      <c r="K98" s="65" t="s">
        <v>614</v>
      </c>
      <c r="L98" s="113">
        <v>0</v>
      </c>
      <c r="M98" s="113">
        <v>3.3761565283869997E-2</v>
      </c>
      <c r="N98" s="113">
        <v>3.556282365407E-2</v>
      </c>
      <c r="O98" s="114">
        <v>3.556282365407E-2</v>
      </c>
      <c r="P98" s="115">
        <v>0.10488721259200999</v>
      </c>
      <c r="Q98" s="114">
        <v>2.53018240281177E-2</v>
      </c>
      <c r="R98" s="114">
        <v>2.5956620715602664E-2</v>
      </c>
      <c r="S98" s="114">
        <v>2.6521479613512734E-2</v>
      </c>
      <c r="T98" s="114">
        <v>2.7107288234776893E-2</v>
      </c>
      <c r="U98" s="115">
        <v>0.10488721259201</v>
      </c>
      <c r="V98" s="115">
        <f t="shared" si="24"/>
        <v>0</v>
      </c>
      <c r="W98" s="122">
        <v>0</v>
      </c>
      <c r="X98" s="116">
        <v>0</v>
      </c>
      <c r="Y98" s="116">
        <v>0</v>
      </c>
      <c r="Z98" s="116">
        <v>0</v>
      </c>
      <c r="AA98" s="116" t="str">
        <f t="shared" si="25"/>
        <v>COMMONWEALTH SUPERANNUATION CORPORA0.104887212592010.10488721259201</v>
      </c>
      <c r="AB98" s="117">
        <v>0</v>
      </c>
      <c r="AC98" s="115">
        <f t="shared" si="26"/>
        <v>0</v>
      </c>
      <c r="AD98" s="117">
        <f t="shared" si="40"/>
        <v>0</v>
      </c>
      <c r="AE98" s="117">
        <f t="shared" si="40"/>
        <v>0</v>
      </c>
      <c r="AF98" s="117">
        <f t="shared" si="40"/>
        <v>0</v>
      </c>
      <c r="AG98" s="117">
        <f t="shared" si="40"/>
        <v>0</v>
      </c>
      <c r="AH98" s="115">
        <v>0</v>
      </c>
      <c r="AI98" s="118"/>
      <c r="AJ98" s="118"/>
      <c r="AK98" s="118"/>
      <c r="AL98" s="118"/>
      <c r="AM98" s="118"/>
      <c r="AN98" s="118"/>
      <c r="AO98" s="118"/>
      <c r="AP98" s="118"/>
      <c r="AQ98" s="118"/>
      <c r="AR98" s="118"/>
      <c r="AS98" s="119"/>
      <c r="AT98" s="120">
        <v>0</v>
      </c>
      <c r="AU98" s="120">
        <f t="shared" si="27"/>
        <v>0</v>
      </c>
      <c r="AV98" s="120">
        <v>0</v>
      </c>
      <c r="AW98" s="120">
        <f t="shared" si="28"/>
        <v>0</v>
      </c>
      <c r="AX98" s="120">
        <v>0</v>
      </c>
      <c r="AY98" s="120">
        <f t="shared" si="29"/>
        <v>0</v>
      </c>
      <c r="AZ98" s="120">
        <v>0</v>
      </c>
      <c r="BA98" s="120">
        <f t="shared" si="30"/>
        <v>0</v>
      </c>
      <c r="BB98" s="120">
        <v>0</v>
      </c>
      <c r="BC98" s="120">
        <f t="shared" si="31"/>
        <v>0</v>
      </c>
      <c r="BD98" s="120" t="str">
        <f t="shared" si="32"/>
        <v>COMMONWEALTH SUPERANNUATION CORPORA0.035562823654070.104887212592010.10488721259201</v>
      </c>
      <c r="BE98" s="121">
        <f>VLOOKUP(BD98,'[1]Microsoft-Base Data'!$AR:$AX,2,0)</f>
        <v>0</v>
      </c>
      <c r="BF98" s="121">
        <f>VLOOKUP(BD98,'[1]Microsoft-Base Data'!$AR:$AX,3,0)</f>
        <v>0</v>
      </c>
      <c r="BG98" s="121">
        <f>VLOOKUP(BD98,'[1]Microsoft-Base Data'!$AR:$AX,4,0)</f>
        <v>0</v>
      </c>
      <c r="BH98" s="121">
        <f>VLOOKUP(BD98,'[1]Microsoft-Base Data'!$AR:$AX,5,0)</f>
        <v>0</v>
      </c>
      <c r="BI98" s="121">
        <f>VLOOKUP(BD98,'[1]Microsoft-Base Data'!$AR:$AX,6,0)</f>
        <v>1</v>
      </c>
      <c r="BJ98" s="121">
        <f>VLOOKUP(BD98,'[1]Microsoft-Base Data'!$AR:$AX,7,0)</f>
        <v>0</v>
      </c>
      <c r="BK98" s="120">
        <f t="shared" si="33"/>
        <v>0</v>
      </c>
      <c r="BL98" s="120">
        <f t="shared" si="34"/>
        <v>0</v>
      </c>
      <c r="BM98" s="120">
        <f t="shared" si="35"/>
        <v>0</v>
      </c>
      <c r="BN98" s="120">
        <f t="shared" si="36"/>
        <v>0</v>
      </c>
      <c r="BO98" s="120">
        <f t="shared" si="37"/>
        <v>0.10488721259201</v>
      </c>
      <c r="BP98" s="120">
        <f t="shared" si="38"/>
        <v>0</v>
      </c>
      <c r="BQ98" s="120">
        <f t="shared" si="39"/>
        <v>0.10488721259201</v>
      </c>
      <c r="BR98" s="119"/>
      <c r="BS98" s="119"/>
      <c r="BT98" s="119"/>
      <c r="BU98" s="119"/>
    </row>
    <row r="99" spans="1:73">
      <c r="A99" s="8" t="s">
        <v>520</v>
      </c>
      <c r="B99" s="8" t="s">
        <v>123</v>
      </c>
      <c r="C99" s="8" t="s">
        <v>498</v>
      </c>
      <c r="D99" s="8" t="s">
        <v>615</v>
      </c>
      <c r="E99" s="8" t="s">
        <v>283</v>
      </c>
      <c r="F99" s="8"/>
      <c r="G99" s="65"/>
      <c r="H99" s="65" t="s">
        <v>613</v>
      </c>
      <c r="I99" s="8"/>
      <c r="J99" s="8" t="s">
        <v>614</v>
      </c>
      <c r="K99" s="8" t="s">
        <v>614</v>
      </c>
      <c r="L99" s="116">
        <v>5.4935514239529998E-2</v>
      </c>
      <c r="M99" s="116">
        <v>3.9163395930580006E-2</v>
      </c>
      <c r="N99" s="116">
        <v>2.1980420350389999E-2</v>
      </c>
      <c r="O99" s="114">
        <v>2.1980420350389999E-2</v>
      </c>
      <c r="P99" s="115">
        <v>0.13805975087089001</v>
      </c>
      <c r="Q99" s="114">
        <v>3.3303998033475508E-2</v>
      </c>
      <c r="R99" s="114">
        <v>3.4165886392515998E-2</v>
      </c>
      <c r="S99" s="114">
        <v>3.490939245770254E-2</v>
      </c>
      <c r="T99" s="114">
        <v>3.5680473987195968E-2</v>
      </c>
      <c r="U99" s="115">
        <v>0.13805975087089001</v>
      </c>
      <c r="V99" s="115">
        <f t="shared" si="24"/>
        <v>0</v>
      </c>
      <c r="W99" s="122">
        <v>0</v>
      </c>
      <c r="X99" s="116">
        <v>0</v>
      </c>
      <c r="Y99" s="116">
        <v>0</v>
      </c>
      <c r="Z99" s="116">
        <v>0</v>
      </c>
      <c r="AA99" s="116" t="str">
        <f t="shared" si="25"/>
        <v>SONY0.138059750870890.13805975087089</v>
      </c>
      <c r="AB99" s="117">
        <v>0</v>
      </c>
      <c r="AC99" s="115">
        <f t="shared" si="26"/>
        <v>0</v>
      </c>
      <c r="AD99" s="117">
        <f t="shared" si="40"/>
        <v>0</v>
      </c>
      <c r="AE99" s="117">
        <f t="shared" si="40"/>
        <v>0</v>
      </c>
      <c r="AF99" s="117">
        <f t="shared" si="40"/>
        <v>0</v>
      </c>
      <c r="AG99" s="117">
        <f t="shared" si="40"/>
        <v>0</v>
      </c>
      <c r="AH99" s="115">
        <v>0</v>
      </c>
      <c r="AI99" s="118"/>
      <c r="AJ99" s="118"/>
      <c r="AK99" s="118"/>
      <c r="AL99" s="118"/>
      <c r="AM99" s="118"/>
      <c r="AN99" s="118"/>
      <c r="AO99" s="118"/>
      <c r="AP99" s="118"/>
      <c r="AQ99" s="118"/>
      <c r="AR99" s="118"/>
      <c r="AS99" s="119"/>
      <c r="AT99" s="120">
        <v>0</v>
      </c>
      <c r="AU99" s="120">
        <f t="shared" si="27"/>
        <v>0</v>
      </c>
      <c r="AV99" s="120">
        <v>0</v>
      </c>
      <c r="AW99" s="120">
        <f t="shared" si="28"/>
        <v>0</v>
      </c>
      <c r="AX99" s="120">
        <v>0</v>
      </c>
      <c r="AY99" s="120">
        <f t="shared" si="29"/>
        <v>0</v>
      </c>
      <c r="AZ99" s="120">
        <v>0</v>
      </c>
      <c r="BA99" s="120">
        <f t="shared" si="30"/>
        <v>0</v>
      </c>
      <c r="BB99" s="120">
        <v>0</v>
      </c>
      <c r="BC99" s="120">
        <f t="shared" si="31"/>
        <v>0</v>
      </c>
      <c r="BD99" s="120" t="str">
        <f t="shared" si="32"/>
        <v>SONY0.021980420350390.138059750870890.13805975087089</v>
      </c>
      <c r="BE99" s="121">
        <f>VLOOKUP(BD99,'[1]Microsoft-Base Data'!$AR:$AX,2,0)</f>
        <v>0</v>
      </c>
      <c r="BF99" s="121">
        <f>VLOOKUP(BD99,'[1]Microsoft-Base Data'!$AR:$AX,3,0)</f>
        <v>0.14143205643681028</v>
      </c>
      <c r="BG99" s="121">
        <f>VLOOKUP(BD99,'[1]Microsoft-Base Data'!$AR:$AX,4,0)</f>
        <v>0</v>
      </c>
      <c r="BH99" s="121">
        <f>VLOOKUP(BD99,'[1]Microsoft-Base Data'!$AR:$AX,5,0)</f>
        <v>0</v>
      </c>
      <c r="BI99" s="121">
        <f>VLOOKUP(BD99,'[1]Microsoft-Base Data'!$AR:$AX,6,0)</f>
        <v>0.74247993743194574</v>
      </c>
      <c r="BJ99" s="121">
        <f>VLOOKUP(BD99,'[1]Microsoft-Base Data'!$AR:$AX,7,0)</f>
        <v>0.11608800613124393</v>
      </c>
      <c r="BK99" s="120">
        <f t="shared" si="33"/>
        <v>0</v>
      </c>
      <c r="BL99" s="120">
        <f t="shared" si="34"/>
        <v>1.9526074476823682E-2</v>
      </c>
      <c r="BM99" s="120">
        <f t="shared" si="35"/>
        <v>0</v>
      </c>
      <c r="BN99" s="120">
        <f t="shared" si="36"/>
        <v>0</v>
      </c>
      <c r="BO99" s="120">
        <f t="shared" si="37"/>
        <v>0.10250659518848843</v>
      </c>
      <c r="BP99" s="120">
        <f t="shared" si="38"/>
        <v>1.6027081205577887E-2</v>
      </c>
      <c r="BQ99" s="120">
        <f t="shared" si="39"/>
        <v>0.12203266966531211</v>
      </c>
      <c r="BR99" s="119"/>
      <c r="BS99" s="119"/>
      <c r="BT99" s="119"/>
      <c r="BU99" s="119"/>
    </row>
    <row r="100" spans="1:73">
      <c r="A100" s="8" t="s">
        <v>518</v>
      </c>
      <c r="B100" s="8" t="s">
        <v>123</v>
      </c>
      <c r="C100" s="8" t="s">
        <v>248</v>
      </c>
      <c r="D100" s="8" t="s">
        <v>615</v>
      </c>
      <c r="E100" s="8" t="s">
        <v>283</v>
      </c>
      <c r="F100" s="8"/>
      <c r="G100" s="65"/>
      <c r="H100" s="65" t="s">
        <v>613</v>
      </c>
      <c r="I100" s="8"/>
      <c r="J100" s="8" t="s">
        <v>614</v>
      </c>
      <c r="K100" s="8" t="s">
        <v>614</v>
      </c>
      <c r="L100" s="116">
        <v>0.17691048578072999</v>
      </c>
      <c r="M100" s="116">
        <v>0.13796736748846325</v>
      </c>
      <c r="N100" s="116">
        <v>0.12064123606336999</v>
      </c>
      <c r="O100" s="114">
        <v>0.12064123606336999</v>
      </c>
      <c r="P100" s="115">
        <v>0.55616032539593319</v>
      </c>
      <c r="Q100" s="114">
        <v>0.13416192819734193</v>
      </c>
      <c r="R100" s="114">
        <v>0.13763396191604102</v>
      </c>
      <c r="S100" s="114">
        <v>0.1406291040377641</v>
      </c>
      <c r="T100" s="114">
        <v>0.14373533124478624</v>
      </c>
      <c r="U100" s="115">
        <v>0.5561603253959333</v>
      </c>
      <c r="V100" s="115">
        <f t="shared" si="24"/>
        <v>0</v>
      </c>
      <c r="W100" s="122">
        <v>0</v>
      </c>
      <c r="X100" s="116">
        <v>0</v>
      </c>
      <c r="Y100" s="116">
        <v>4.4643842400000001E-2</v>
      </c>
      <c r="Z100" s="116">
        <v>0.20824560690000002</v>
      </c>
      <c r="AA100" s="116" t="str">
        <f t="shared" si="25"/>
        <v>MINISTRY OF HEALTH0.5561603253959330.556160325395933</v>
      </c>
      <c r="AB100" s="117">
        <v>4.4643839999999997E-2</v>
      </c>
      <c r="AC100" s="115">
        <f t="shared" si="26"/>
        <v>0.2975332893</v>
      </c>
      <c r="AD100" s="117">
        <f t="shared" si="40"/>
        <v>6.4029163857360002E-2</v>
      </c>
      <c r="AE100" s="117">
        <f t="shared" si="40"/>
        <v>6.4862257067399995E-2</v>
      </c>
      <c r="AF100" s="117">
        <f t="shared" si="40"/>
        <v>9.5210652576000004E-2</v>
      </c>
      <c r="AG100" s="117">
        <f t="shared" si="40"/>
        <v>7.3431215799239974E-2</v>
      </c>
      <c r="AH100" s="115">
        <v>0.2975332893</v>
      </c>
      <c r="AI100" s="118"/>
      <c r="AJ100" s="118"/>
      <c r="AK100" s="118"/>
      <c r="AL100" s="118"/>
      <c r="AM100" s="118"/>
      <c r="AN100" s="118"/>
      <c r="AO100" s="118"/>
      <c r="AP100" s="118"/>
      <c r="AQ100" s="118"/>
      <c r="AR100" s="118"/>
      <c r="AS100" s="119"/>
      <c r="AT100" s="120">
        <v>0</v>
      </c>
      <c r="AU100" s="120">
        <f t="shared" si="27"/>
        <v>4.4643839999999997E-2</v>
      </c>
      <c r="AV100" s="120">
        <v>0</v>
      </c>
      <c r="AW100" s="120">
        <f t="shared" si="28"/>
        <v>6.4029163857360002E-2</v>
      </c>
      <c r="AX100" s="120">
        <v>0</v>
      </c>
      <c r="AY100" s="120">
        <f t="shared" si="29"/>
        <v>6.4862257067399995E-2</v>
      </c>
      <c r="AZ100" s="120">
        <v>0</v>
      </c>
      <c r="BA100" s="120">
        <f t="shared" si="30"/>
        <v>9.5210652576000004E-2</v>
      </c>
      <c r="BB100" s="120">
        <v>0</v>
      </c>
      <c r="BC100" s="120">
        <f t="shared" si="31"/>
        <v>7.3431215799239974E-2</v>
      </c>
      <c r="BD100" s="120" t="str">
        <f t="shared" si="32"/>
        <v>MINISTRY OF HEALTH0.120641236063370.5561603253959330.556160325395933</v>
      </c>
      <c r="BE100" s="121">
        <f>VLOOKUP(BD100,'[1]Microsoft-Base Data'!$AR:$AX,2,0)</f>
        <v>0.4206589533537064</v>
      </c>
      <c r="BF100" s="121">
        <f>VLOOKUP(BD100,'[1]Microsoft-Base Data'!$AR:$AX,3,0)</f>
        <v>1.7813430963359482E-4</v>
      </c>
      <c r="BG100" s="121">
        <f>VLOOKUP(BD100,'[1]Microsoft-Base Data'!$AR:$AX,4,0)</f>
        <v>0</v>
      </c>
      <c r="BH100" s="121">
        <f>VLOOKUP(BD100,'[1]Microsoft-Base Data'!$AR:$AX,5,0)</f>
        <v>0.25195775604637305</v>
      </c>
      <c r="BI100" s="121">
        <f>VLOOKUP(BD100,'[1]Microsoft-Base Data'!$AR:$AX,6,0)</f>
        <v>0.1817007229603475</v>
      </c>
      <c r="BJ100" s="121">
        <f>VLOOKUP(BD100,'[1]Microsoft-Base Data'!$AR:$AX,7,0)</f>
        <v>0.14550443332993945</v>
      </c>
      <c r="BK100" s="120">
        <f t="shared" si="33"/>
        <v>0.23395382037791007</v>
      </c>
      <c r="BL100" s="120">
        <f t="shared" si="34"/>
        <v>9.907123561000003E-5</v>
      </c>
      <c r="BM100" s="120">
        <f t="shared" si="35"/>
        <v>0</v>
      </c>
      <c r="BN100" s="120">
        <f t="shared" si="36"/>
        <v>0.14012890758878002</v>
      </c>
      <c r="BO100" s="120">
        <f t="shared" si="37"/>
        <v>0.10105473320630319</v>
      </c>
      <c r="BP100" s="120">
        <f t="shared" si="38"/>
        <v>8.0923792987330004E-2</v>
      </c>
      <c r="BQ100" s="120">
        <f t="shared" si="39"/>
        <v>0.17470912592894317</v>
      </c>
      <c r="BR100" s="119"/>
      <c r="BS100" s="119"/>
      <c r="BT100" s="119"/>
      <c r="BU100" s="119"/>
    </row>
    <row r="101" spans="1:73">
      <c r="A101" s="8" t="s">
        <v>522</v>
      </c>
      <c r="B101" s="65" t="s">
        <v>69</v>
      </c>
      <c r="C101" s="8" t="s">
        <v>511</v>
      </c>
      <c r="D101" s="8" t="s">
        <v>615</v>
      </c>
      <c r="E101" s="8" t="s">
        <v>283</v>
      </c>
      <c r="F101" s="8"/>
      <c r="G101" s="65"/>
      <c r="H101" s="65" t="s">
        <v>613</v>
      </c>
      <c r="I101" s="8"/>
      <c r="J101" s="8" t="s">
        <v>614</v>
      </c>
      <c r="K101" s="8" t="s">
        <v>614</v>
      </c>
      <c r="L101" s="116">
        <v>0</v>
      </c>
      <c r="M101" s="116">
        <v>0.02</v>
      </c>
      <c r="N101" s="116">
        <v>0.04</v>
      </c>
      <c r="O101" s="114">
        <v>0.04</v>
      </c>
      <c r="P101" s="115">
        <v>0.1</v>
      </c>
      <c r="Q101" s="114">
        <v>2.4122887245117925E-2</v>
      </c>
      <c r="R101" s="114">
        <v>2.4747173725140986E-2</v>
      </c>
      <c r="S101" s="114">
        <v>2.52857130608246E-2</v>
      </c>
      <c r="T101" s="114">
        <v>2.5844225968916491E-2</v>
      </c>
      <c r="U101" s="115">
        <v>9.9999999999999992E-2</v>
      </c>
      <c r="V101" s="115">
        <f t="shared" si="24"/>
        <v>0</v>
      </c>
      <c r="W101" s="115"/>
      <c r="X101" s="116">
        <v>0</v>
      </c>
      <c r="Y101" s="116">
        <v>7.9999779999999993E-2</v>
      </c>
      <c r="Z101" s="116">
        <v>0</v>
      </c>
      <c r="AA101" s="116" t="str">
        <f t="shared" si="25"/>
        <v>AMCAP MORTGAGE, LTD0.10.1</v>
      </c>
      <c r="AB101" s="117">
        <v>7.9999779999999993E-2</v>
      </c>
      <c r="AC101" s="115">
        <f t="shared" si="26"/>
        <v>0.15999955999999999</v>
      </c>
      <c r="AD101" s="117">
        <f t="shared" si="40"/>
        <v>3.4431905311999994E-2</v>
      </c>
      <c r="AE101" s="117">
        <f t="shared" si="40"/>
        <v>3.4879904079999996E-2</v>
      </c>
      <c r="AF101" s="117">
        <f t="shared" si="40"/>
        <v>5.1199859199999996E-2</v>
      </c>
      <c r="AG101" s="117">
        <f t="shared" si="40"/>
        <v>3.9487891407999978E-2</v>
      </c>
      <c r="AH101" s="115">
        <v>0.15999955999999999</v>
      </c>
      <c r="AI101" s="118"/>
      <c r="AJ101" s="118"/>
      <c r="AK101" s="118"/>
      <c r="AL101" s="118"/>
      <c r="AM101" s="118"/>
      <c r="AN101" s="118"/>
      <c r="AO101" s="118"/>
      <c r="AP101" s="118"/>
      <c r="AQ101" s="118"/>
      <c r="AR101" s="118"/>
      <c r="AS101" s="119"/>
      <c r="AT101" s="120">
        <v>7.1999802000000002E-2</v>
      </c>
      <c r="AU101" s="120">
        <f t="shared" si="27"/>
        <v>7.9999779999999909E-3</v>
      </c>
      <c r="AV101" s="120">
        <v>0</v>
      </c>
      <c r="AW101" s="120">
        <f t="shared" si="28"/>
        <v>3.4431905311999994E-2</v>
      </c>
      <c r="AX101" s="120">
        <v>0</v>
      </c>
      <c r="AY101" s="120">
        <f t="shared" si="29"/>
        <v>3.4879904079999996E-2</v>
      </c>
      <c r="AZ101" s="120">
        <v>5.2487855658000002E-2</v>
      </c>
      <c r="BA101" s="120">
        <f t="shared" si="30"/>
        <v>-1.2879964580000056E-3</v>
      </c>
      <c r="BB101" s="120">
        <v>0</v>
      </c>
      <c r="BC101" s="120">
        <f t="shared" si="31"/>
        <v>3.9487891407999978E-2</v>
      </c>
      <c r="BD101" s="120" t="str">
        <f t="shared" si="32"/>
        <v>AMCAP MORTGAGE, LTD0.040.10.1</v>
      </c>
      <c r="BE101" s="121">
        <f>VLOOKUP(BD101,'[1]Microsoft-Base Data'!$AR:$AX,2,0)</f>
        <v>0</v>
      </c>
      <c r="BF101" s="121">
        <f>VLOOKUP(BD101,'[1]Microsoft-Base Data'!$AR:$AX,3,0)</f>
        <v>0</v>
      </c>
      <c r="BG101" s="121">
        <f>VLOOKUP(BD101,'[1]Microsoft-Base Data'!$AR:$AX,4,0)</f>
        <v>0</v>
      </c>
      <c r="BH101" s="121">
        <f>VLOOKUP(BD101,'[1]Microsoft-Base Data'!$AR:$AX,5,0)</f>
        <v>0</v>
      </c>
      <c r="BI101" s="121">
        <f>VLOOKUP(BD101,'[1]Microsoft-Base Data'!$AR:$AX,6,0)</f>
        <v>1</v>
      </c>
      <c r="BJ101" s="121">
        <f>VLOOKUP(BD101,'[1]Microsoft-Base Data'!$AR:$AX,7,0)</f>
        <v>0</v>
      </c>
      <c r="BK101" s="120">
        <f t="shared" si="33"/>
        <v>0</v>
      </c>
      <c r="BL101" s="120">
        <f t="shared" si="34"/>
        <v>0</v>
      </c>
      <c r="BM101" s="120">
        <f t="shared" si="35"/>
        <v>0</v>
      </c>
      <c r="BN101" s="120">
        <f t="shared" si="36"/>
        <v>0</v>
      </c>
      <c r="BO101" s="120">
        <f t="shared" si="37"/>
        <v>9.9999999999999992E-2</v>
      </c>
      <c r="BP101" s="120">
        <f t="shared" si="38"/>
        <v>0</v>
      </c>
      <c r="BQ101" s="120">
        <f t="shared" si="39"/>
        <v>9.9999999999999992E-2</v>
      </c>
      <c r="BR101" s="119"/>
      <c r="BS101" s="119"/>
      <c r="BT101" s="119"/>
      <c r="BU101" s="119"/>
    </row>
    <row r="102" spans="1:73">
      <c r="A102" s="8" t="s">
        <v>282</v>
      </c>
      <c r="B102" s="65" t="s">
        <v>92</v>
      </c>
      <c r="C102" s="8" t="s">
        <v>519</v>
      </c>
      <c r="D102" s="8" t="s">
        <v>615</v>
      </c>
      <c r="E102" s="8" t="s">
        <v>283</v>
      </c>
      <c r="F102" s="8" t="s">
        <v>612</v>
      </c>
      <c r="G102" s="65">
        <v>113</v>
      </c>
      <c r="H102" s="65" t="s">
        <v>613</v>
      </c>
      <c r="I102" s="8"/>
      <c r="J102" s="8" t="s">
        <v>614</v>
      </c>
      <c r="K102" s="8" t="s">
        <v>614</v>
      </c>
      <c r="L102" s="116">
        <v>3.2081181590119995E-2</v>
      </c>
      <c r="M102" s="116">
        <v>4.0286023401590002E-2</v>
      </c>
      <c r="N102" s="116">
        <v>3.5603642950739998E-2</v>
      </c>
      <c r="O102" s="114">
        <v>3.5603642950739998E-2</v>
      </c>
      <c r="P102" s="115">
        <v>0.14357449089318999</v>
      </c>
      <c r="Q102" s="114">
        <v>3.4634312550916334E-2</v>
      </c>
      <c r="R102" s="114">
        <v>3.5530628686324457E-2</v>
      </c>
      <c r="S102" s="114">
        <v>3.6303833795791773E-2</v>
      </c>
      <c r="T102" s="114">
        <v>3.7105715860157457E-2</v>
      </c>
      <c r="U102" s="115">
        <v>0.14357449089319002</v>
      </c>
      <c r="V102" s="115">
        <f t="shared" si="24"/>
        <v>0</v>
      </c>
      <c r="W102" s="122">
        <v>0</v>
      </c>
      <c r="X102" s="116">
        <v>0</v>
      </c>
      <c r="Y102" s="116">
        <v>0</v>
      </c>
      <c r="Z102" s="116">
        <v>0</v>
      </c>
      <c r="AA102" s="116" t="str">
        <f t="shared" si="25"/>
        <v>AT&amp;T0.143574490893190.14357449089319</v>
      </c>
      <c r="AB102" s="117">
        <v>0</v>
      </c>
      <c r="AC102" s="115">
        <f t="shared" si="26"/>
        <v>0</v>
      </c>
      <c r="AD102" s="117">
        <f t="shared" si="40"/>
        <v>0</v>
      </c>
      <c r="AE102" s="117">
        <f t="shared" si="40"/>
        <v>0</v>
      </c>
      <c r="AF102" s="117">
        <f t="shared" si="40"/>
        <v>0</v>
      </c>
      <c r="AG102" s="117">
        <f t="shared" si="40"/>
        <v>0</v>
      </c>
      <c r="AH102" s="115">
        <v>0</v>
      </c>
      <c r="AI102" s="118"/>
      <c r="AJ102" s="118"/>
      <c r="AK102" s="118"/>
      <c r="AL102" s="118"/>
      <c r="AM102" s="118"/>
      <c r="AN102" s="118"/>
      <c r="AO102" s="118"/>
      <c r="AP102" s="118"/>
      <c r="AQ102" s="118"/>
      <c r="AR102" s="118"/>
      <c r="AS102" s="119"/>
      <c r="AT102" s="120">
        <v>0</v>
      </c>
      <c r="AU102" s="120">
        <f t="shared" si="27"/>
        <v>0</v>
      </c>
      <c r="AV102" s="120">
        <v>0</v>
      </c>
      <c r="AW102" s="120">
        <f t="shared" si="28"/>
        <v>0</v>
      </c>
      <c r="AX102" s="120">
        <v>0</v>
      </c>
      <c r="AY102" s="120">
        <f t="shared" si="29"/>
        <v>0</v>
      </c>
      <c r="AZ102" s="120">
        <v>0</v>
      </c>
      <c r="BA102" s="120">
        <f t="shared" si="30"/>
        <v>0</v>
      </c>
      <c r="BB102" s="120">
        <v>0</v>
      </c>
      <c r="BC102" s="120">
        <f t="shared" si="31"/>
        <v>0</v>
      </c>
      <c r="BD102" s="120" t="str">
        <f t="shared" si="32"/>
        <v>AT&amp;T0.035603642950740.143574490893190.14357449089319</v>
      </c>
      <c r="BE102" s="121">
        <f>VLOOKUP(BD102,'[1]Microsoft-Base Data'!$AR:$AX,2,0)</f>
        <v>0</v>
      </c>
      <c r="BF102" s="121">
        <f>VLOOKUP(BD102,'[1]Microsoft-Base Data'!$AR:$AX,3,0)</f>
        <v>0.33162715062044751</v>
      </c>
      <c r="BG102" s="121">
        <f>VLOOKUP(BD102,'[1]Microsoft-Base Data'!$AR:$AX,4,0)</f>
        <v>0</v>
      </c>
      <c r="BH102" s="121">
        <f>VLOOKUP(BD102,'[1]Microsoft-Base Data'!$AR:$AX,5,0)</f>
        <v>0</v>
      </c>
      <c r="BI102" s="121">
        <f>VLOOKUP(BD102,'[1]Microsoft-Base Data'!$AR:$AX,6,0)</f>
        <v>0.66837284937955244</v>
      </c>
      <c r="BJ102" s="121">
        <f>VLOOKUP(BD102,'[1]Microsoft-Base Data'!$AR:$AX,7,0)</f>
        <v>0</v>
      </c>
      <c r="BK102" s="120">
        <f t="shared" si="33"/>
        <v>0</v>
      </c>
      <c r="BL102" s="120">
        <f t="shared" si="34"/>
        <v>4.7613199316689996E-2</v>
      </c>
      <c r="BM102" s="120">
        <f t="shared" si="35"/>
        <v>0</v>
      </c>
      <c r="BN102" s="120">
        <f t="shared" si="36"/>
        <v>0</v>
      </c>
      <c r="BO102" s="120">
        <f t="shared" si="37"/>
        <v>9.5961291576500019E-2</v>
      </c>
      <c r="BP102" s="120">
        <f t="shared" si="38"/>
        <v>0</v>
      </c>
      <c r="BQ102" s="120">
        <f t="shared" si="39"/>
        <v>0.14357449089319002</v>
      </c>
      <c r="BR102" s="119"/>
      <c r="BS102" s="119"/>
      <c r="BT102" s="119"/>
      <c r="BU102" s="119"/>
    </row>
    <row r="103" spans="1:73">
      <c r="A103" s="8" t="s">
        <v>524</v>
      </c>
      <c r="B103" s="65" t="s">
        <v>69</v>
      </c>
      <c r="C103" s="8" t="s">
        <v>504</v>
      </c>
      <c r="D103" s="8" t="s">
        <v>615</v>
      </c>
      <c r="E103" s="8" t="s">
        <v>283</v>
      </c>
      <c r="F103" s="8"/>
      <c r="G103" s="65"/>
      <c r="H103" s="65" t="s">
        <v>613</v>
      </c>
      <c r="I103" s="8"/>
      <c r="J103" s="8" t="s">
        <v>614</v>
      </c>
      <c r="K103" s="8" t="s">
        <v>614</v>
      </c>
      <c r="L103" s="116">
        <v>0.11279271890383455</v>
      </c>
      <c r="M103" s="116">
        <v>0.12245345622792694</v>
      </c>
      <c r="N103" s="116">
        <v>0.1456005503825899</v>
      </c>
      <c r="O103" s="114">
        <v>0.1456005503825899</v>
      </c>
      <c r="P103" s="115">
        <v>0.52644727589694129</v>
      </c>
      <c r="Q103" s="114">
        <v>0.12699428276961403</v>
      </c>
      <c r="R103" s="114">
        <v>0.13028082193748833</v>
      </c>
      <c r="S103" s="114">
        <v>0.1331159475998282</v>
      </c>
      <c r="T103" s="114">
        <v>0.13605622359001074</v>
      </c>
      <c r="U103" s="115">
        <v>0.52644727589694129</v>
      </c>
      <c r="V103" s="115">
        <f t="shared" si="24"/>
        <v>0</v>
      </c>
      <c r="W103" s="115"/>
      <c r="X103" s="116">
        <v>0</v>
      </c>
      <c r="Y103" s="116">
        <v>0.48903731</v>
      </c>
      <c r="Z103" s="116">
        <v>0.54349999999999998</v>
      </c>
      <c r="AA103" s="116" t="str">
        <f t="shared" si="25"/>
        <v>LANDMARK GRAPHICS CORPORATION0.5264472758969410.526447275896941</v>
      </c>
      <c r="AB103" s="117">
        <v>0.48903731</v>
      </c>
      <c r="AC103" s="115">
        <f t="shared" si="26"/>
        <v>1.52157462</v>
      </c>
      <c r="AD103" s="117">
        <f t="shared" si="40"/>
        <v>0.32744285822399999</v>
      </c>
      <c r="AE103" s="117">
        <f t="shared" si="40"/>
        <v>0.33170326715999998</v>
      </c>
      <c r="AF103" s="117">
        <f t="shared" si="40"/>
        <v>0.48690387839999999</v>
      </c>
      <c r="AG103" s="117">
        <f t="shared" si="40"/>
        <v>0.37552461621599986</v>
      </c>
      <c r="AH103" s="115">
        <v>1.52157462</v>
      </c>
      <c r="AI103" s="118"/>
      <c r="AJ103" s="118"/>
      <c r="AK103" s="118"/>
      <c r="AL103" s="118"/>
      <c r="AM103" s="118"/>
      <c r="AN103" s="118"/>
      <c r="AO103" s="118"/>
      <c r="AP103" s="118"/>
      <c r="AQ103" s="118"/>
      <c r="AR103" s="118"/>
      <c r="AS103" s="119"/>
      <c r="AT103" s="120">
        <v>0.44013357900000005</v>
      </c>
      <c r="AU103" s="120">
        <f t="shared" si="27"/>
        <v>4.890373099999995E-2</v>
      </c>
      <c r="AV103" s="120">
        <v>0</v>
      </c>
      <c r="AW103" s="120">
        <f t="shared" si="28"/>
        <v>0.32744285822399999</v>
      </c>
      <c r="AX103" s="120">
        <v>0</v>
      </c>
      <c r="AY103" s="120">
        <f t="shared" si="29"/>
        <v>0.33170326715999998</v>
      </c>
      <c r="AZ103" s="120">
        <v>0</v>
      </c>
      <c r="BA103" s="120">
        <f t="shared" si="30"/>
        <v>0.48690387839999999</v>
      </c>
      <c r="BB103" s="120">
        <v>0.28877164118190002</v>
      </c>
      <c r="BC103" s="120">
        <f t="shared" si="31"/>
        <v>8.6752975034099844E-2</v>
      </c>
      <c r="BD103" s="120" t="str">
        <f t="shared" si="32"/>
        <v>LANDMARK GRAPHICS CORPORATION0.145600550382590.5264472758969410.526447275896941</v>
      </c>
      <c r="BE103" s="121">
        <f>VLOOKUP(BD103,'[1]Microsoft-Base Data'!$AR:$AX,2,0)</f>
        <v>0</v>
      </c>
      <c r="BF103" s="121">
        <f>VLOOKUP(BD103,'[1]Microsoft-Base Data'!$AR:$AX,3,0)</f>
        <v>0.6542242438478022</v>
      </c>
      <c r="BG103" s="121">
        <f>VLOOKUP(BD103,'[1]Microsoft-Base Data'!$AR:$AX,4,0)</f>
        <v>0</v>
      </c>
      <c r="BH103" s="121">
        <f>VLOOKUP(BD103,'[1]Microsoft-Base Data'!$AR:$AX,5,0)</f>
        <v>0.11866472969904185</v>
      </c>
      <c r="BI103" s="121">
        <f>VLOOKUP(BD103,'[1]Microsoft-Base Data'!$AR:$AX,6,0)</f>
        <v>0.17098554825224335</v>
      </c>
      <c r="BJ103" s="121">
        <f>VLOOKUP(BD103,'[1]Microsoft-Base Data'!$AR:$AX,7,0)</f>
        <v>5.6125478200912772E-2</v>
      </c>
      <c r="BK103" s="120">
        <f t="shared" si="33"/>
        <v>0</v>
      </c>
      <c r="BL103" s="120">
        <f t="shared" si="34"/>
        <v>0.3444145709994117</v>
      </c>
      <c r="BM103" s="120">
        <f t="shared" si="35"/>
        <v>0</v>
      </c>
      <c r="BN103" s="120">
        <f t="shared" si="36"/>
        <v>6.247072369510745E-2</v>
      </c>
      <c r="BO103" s="120">
        <f t="shared" si="37"/>
        <v>9.001487609513853E-2</v>
      </c>
      <c r="BP103" s="120">
        <f t="shared" si="38"/>
        <v>2.9547105107283689E-2</v>
      </c>
      <c r="BQ103" s="120">
        <f t="shared" si="39"/>
        <v>0.45679119794108025</v>
      </c>
      <c r="BR103" s="119"/>
      <c r="BS103" s="119"/>
      <c r="BT103" s="119"/>
      <c r="BU103" s="119"/>
    </row>
    <row r="104" spans="1:73">
      <c r="A104" s="8" t="s">
        <v>523</v>
      </c>
      <c r="B104" s="8" t="s">
        <v>92</v>
      </c>
      <c r="C104" s="8" t="s">
        <v>169</v>
      </c>
      <c r="D104" s="8" t="s">
        <v>568</v>
      </c>
      <c r="E104" s="8" t="s">
        <v>121</v>
      </c>
      <c r="F104" s="8" t="s">
        <v>612</v>
      </c>
      <c r="G104" s="65">
        <v>21</v>
      </c>
      <c r="H104" s="65" t="s">
        <v>613</v>
      </c>
      <c r="I104" s="8"/>
      <c r="J104" s="8" t="s">
        <v>614</v>
      </c>
      <c r="K104" s="8" t="s">
        <v>614</v>
      </c>
      <c r="L104" s="116">
        <v>0.31395373224340001</v>
      </c>
      <c r="M104" s="116">
        <v>0.24797342452106994</v>
      </c>
      <c r="N104" s="116">
        <v>0.22522914648888862</v>
      </c>
      <c r="O104" s="114">
        <v>0.22522914648888862</v>
      </c>
      <c r="P104" s="115">
        <v>1.0123854497422471</v>
      </c>
      <c r="Q104" s="114">
        <v>0.24421660052730226</v>
      </c>
      <c r="R104" s="114">
        <v>0.25053678601576379</v>
      </c>
      <c r="S104" s="114">
        <v>0.25598887989136321</v>
      </c>
      <c r="T104" s="114">
        <v>0.26164318330781783</v>
      </c>
      <c r="U104" s="115">
        <v>1.0123854497422471</v>
      </c>
      <c r="V104" s="115">
        <f t="shared" si="24"/>
        <v>0</v>
      </c>
      <c r="W104" s="122">
        <v>0</v>
      </c>
      <c r="X104" s="116">
        <v>8.6323550000000013E-2</v>
      </c>
      <c r="Y104" s="116">
        <v>4.578111E-2</v>
      </c>
      <c r="Z104" s="116">
        <v>2.11446E-2</v>
      </c>
      <c r="AA104" s="116" t="str">
        <f t="shared" si="25"/>
        <v>VF CORP1.012385449742251.01238544974225</v>
      </c>
      <c r="AB104" s="117">
        <v>0</v>
      </c>
      <c r="AC104" s="115">
        <f t="shared" si="26"/>
        <v>0.15324926</v>
      </c>
      <c r="AD104" s="117">
        <f t="shared" si="40"/>
        <v>3.2979240751999997E-2</v>
      </c>
      <c r="AE104" s="117">
        <f t="shared" si="40"/>
        <v>3.3408338679999997E-2</v>
      </c>
      <c r="AF104" s="117">
        <f t="shared" si="40"/>
        <v>4.9039763200000003E-2</v>
      </c>
      <c r="AG104" s="117">
        <f t="shared" si="40"/>
        <v>3.7821917367999988E-2</v>
      </c>
      <c r="AH104" s="115">
        <v>0.15324926</v>
      </c>
      <c r="AI104" s="118"/>
      <c r="AJ104" s="118"/>
      <c r="AK104" s="118"/>
      <c r="AL104" s="118"/>
      <c r="AM104" s="118"/>
      <c r="AN104" s="118"/>
      <c r="AO104" s="118"/>
      <c r="AP104" s="118"/>
      <c r="AQ104" s="118"/>
      <c r="AR104" s="118"/>
      <c r="AS104" s="119"/>
      <c r="AT104" s="120">
        <v>1.9030140000000001E-2</v>
      </c>
      <c r="AU104" s="120">
        <f t="shared" si="27"/>
        <v>-1.9030140000000001E-2</v>
      </c>
      <c r="AV104" s="120">
        <v>1.7127125999999999E-2</v>
      </c>
      <c r="AW104" s="120">
        <f t="shared" si="28"/>
        <v>1.5852114751999997E-2</v>
      </c>
      <c r="AX104" s="120">
        <v>1.5414413400000002E-2</v>
      </c>
      <c r="AY104" s="120">
        <f t="shared" si="29"/>
        <v>1.7993925279999996E-2</v>
      </c>
      <c r="AZ104" s="120">
        <v>1.3872972060000002E-2</v>
      </c>
      <c r="BA104" s="120">
        <f t="shared" si="30"/>
        <v>3.5166791140000001E-2</v>
      </c>
      <c r="BB104" s="120">
        <v>1.3872972060000002E-2</v>
      </c>
      <c r="BC104" s="120">
        <f t="shared" si="31"/>
        <v>2.3948945307999986E-2</v>
      </c>
      <c r="BD104" s="120" t="str">
        <f t="shared" si="32"/>
        <v>VF CORP0.2252291464888891.012385449742251.01238544974225</v>
      </c>
      <c r="BE104" s="121">
        <f>VLOOKUP(BD104,'[1]Microsoft-Base Data'!$AR:$AX,2,0)</f>
        <v>0.87068762146053358</v>
      </c>
      <c r="BF104" s="121">
        <f>VLOOKUP(BD104,'[1]Microsoft-Base Data'!$AR:$AX,3,0)</f>
        <v>2.1243798796916385E-2</v>
      </c>
      <c r="BG104" s="121">
        <f>VLOOKUP(BD104,'[1]Microsoft-Base Data'!$AR:$AX,4,0)</f>
        <v>0</v>
      </c>
      <c r="BH104" s="121">
        <f>VLOOKUP(BD104,'[1]Microsoft-Base Data'!$AR:$AX,5,0)</f>
        <v>2.4901726087745032E-3</v>
      </c>
      <c r="BI104" s="121">
        <f>VLOOKUP(BD104,'[1]Microsoft-Base Data'!$AR:$AX,6,0)</f>
        <v>8.8893831034394993E-2</v>
      </c>
      <c r="BJ104" s="121">
        <f>VLOOKUP(BD104,'[1]Microsoft-Base Data'!$AR:$AX,7,0)</f>
        <v>1.6684576099380427E-2</v>
      </c>
      <c r="BK104" s="120">
        <f t="shared" si="33"/>
        <v>0.88147147923732971</v>
      </c>
      <c r="BL104" s="120">
        <f t="shared" si="34"/>
        <v>2.1506912799250003E-2</v>
      </c>
      <c r="BM104" s="120">
        <f t="shared" si="35"/>
        <v>0</v>
      </c>
      <c r="BN104" s="120">
        <f t="shared" si="36"/>
        <v>2.5210145164700003E-3</v>
      </c>
      <c r="BO104" s="120">
        <f t="shared" si="37"/>
        <v>8.9994821111067297E-2</v>
      </c>
      <c r="BP104" s="120">
        <f t="shared" si="38"/>
        <v>1.689122207813E-2</v>
      </c>
      <c r="BQ104" s="120">
        <f t="shared" si="39"/>
        <v>0.20055129331839494</v>
      </c>
      <c r="BR104" s="119"/>
      <c r="BS104" s="119"/>
      <c r="BT104" s="119"/>
      <c r="BU104" s="119"/>
    </row>
    <row r="105" spans="1:73">
      <c r="A105" s="8" t="s">
        <v>525</v>
      </c>
      <c r="B105" s="65" t="s">
        <v>69</v>
      </c>
      <c r="C105" s="8" t="s">
        <v>148</v>
      </c>
      <c r="D105" s="8" t="s">
        <v>615</v>
      </c>
      <c r="E105" s="8" t="s">
        <v>283</v>
      </c>
      <c r="F105" s="8"/>
      <c r="G105" s="65"/>
      <c r="H105" s="65" t="s">
        <v>613</v>
      </c>
      <c r="I105" s="8"/>
      <c r="J105" s="8" t="s">
        <v>614</v>
      </c>
      <c r="K105" s="8" t="s">
        <v>614</v>
      </c>
      <c r="L105" s="116">
        <v>5.7005012263940003E-2</v>
      </c>
      <c r="M105" s="116">
        <v>4.603937822661E-2</v>
      </c>
      <c r="N105" s="116">
        <v>0</v>
      </c>
      <c r="O105" s="114">
        <v>0</v>
      </c>
      <c r="P105" s="115">
        <v>0.10304439049055</v>
      </c>
      <c r="Q105" s="114">
        <v>2.4857282130454395E-2</v>
      </c>
      <c r="R105" s="114">
        <v>2.5500574328709068E-2</v>
      </c>
      <c r="S105" s="114">
        <v>2.6055508904716102E-2</v>
      </c>
      <c r="T105" s="114">
        <v>2.6631025126670437E-2</v>
      </c>
      <c r="U105" s="115">
        <v>0.10304439049055</v>
      </c>
      <c r="V105" s="115">
        <f t="shared" si="24"/>
        <v>0</v>
      </c>
      <c r="W105" s="115"/>
      <c r="X105" s="116">
        <v>0</v>
      </c>
      <c r="Y105" s="116">
        <v>0</v>
      </c>
      <c r="Z105" s="116">
        <v>0</v>
      </c>
      <c r="AA105" s="116" t="str">
        <f t="shared" si="25"/>
        <v>HONEYWELL0.103044390490550.10304439049055</v>
      </c>
      <c r="AB105" s="117">
        <v>0</v>
      </c>
      <c r="AC105" s="115">
        <f t="shared" si="26"/>
        <v>0</v>
      </c>
      <c r="AD105" s="117">
        <f t="shared" si="40"/>
        <v>0</v>
      </c>
      <c r="AE105" s="117">
        <f t="shared" si="40"/>
        <v>0</v>
      </c>
      <c r="AF105" s="117">
        <f t="shared" si="40"/>
        <v>0</v>
      </c>
      <c r="AG105" s="117">
        <f t="shared" si="40"/>
        <v>0</v>
      </c>
      <c r="AH105" s="115">
        <v>0</v>
      </c>
      <c r="AI105" s="118"/>
      <c r="AJ105" s="118"/>
      <c r="AK105" s="118"/>
      <c r="AL105" s="118"/>
      <c r="AM105" s="118"/>
      <c r="AN105" s="118"/>
      <c r="AO105" s="118"/>
      <c r="AP105" s="118"/>
      <c r="AQ105" s="118"/>
      <c r="AR105" s="118"/>
      <c r="AS105" s="119"/>
      <c r="AT105" s="120">
        <v>0</v>
      </c>
      <c r="AU105" s="120">
        <f t="shared" si="27"/>
        <v>0</v>
      </c>
      <c r="AV105" s="120">
        <v>0</v>
      </c>
      <c r="AW105" s="120">
        <f t="shared" si="28"/>
        <v>0</v>
      </c>
      <c r="AX105" s="120">
        <v>0</v>
      </c>
      <c r="AY105" s="120">
        <f t="shared" si="29"/>
        <v>0</v>
      </c>
      <c r="AZ105" s="120">
        <v>0</v>
      </c>
      <c r="BA105" s="120">
        <f t="shared" si="30"/>
        <v>0</v>
      </c>
      <c r="BB105" s="120">
        <v>0</v>
      </c>
      <c r="BC105" s="120">
        <f t="shared" si="31"/>
        <v>0</v>
      </c>
      <c r="BD105" s="120" t="str">
        <f t="shared" si="32"/>
        <v>HONEYWELL00.103044390490550.10304439049055</v>
      </c>
      <c r="BE105" s="121">
        <f>VLOOKUP(BD105,'[1]Microsoft-Base Data'!$AR:$AX,2,0)</f>
        <v>0</v>
      </c>
      <c r="BF105" s="121">
        <f>VLOOKUP(BD105,'[1]Microsoft-Base Data'!$AR:$AX,3,0)</f>
        <v>-6.4266548460076654E-3</v>
      </c>
      <c r="BG105" s="121">
        <f>VLOOKUP(BD105,'[1]Microsoft-Base Data'!$AR:$AX,4,0)</f>
        <v>0</v>
      </c>
      <c r="BH105" s="121">
        <f>VLOOKUP(BD105,'[1]Microsoft-Base Data'!$AR:$AX,5,0)</f>
        <v>0</v>
      </c>
      <c r="BI105" s="121">
        <f>VLOOKUP(BD105,'[1]Microsoft-Base Data'!$AR:$AX,6,0)</f>
        <v>0.83574761645155071</v>
      </c>
      <c r="BJ105" s="121">
        <f>VLOOKUP(BD105,'[1]Microsoft-Base Data'!$AR:$AX,7,0)</f>
        <v>0.17067903839445697</v>
      </c>
      <c r="BK105" s="120">
        <f t="shared" si="33"/>
        <v>0</v>
      </c>
      <c r="BL105" s="120">
        <f t="shared" si="34"/>
        <v>-6.6223073149999933E-4</v>
      </c>
      <c r="BM105" s="120">
        <f t="shared" si="35"/>
        <v>0</v>
      </c>
      <c r="BN105" s="120">
        <f t="shared" si="36"/>
        <v>0</v>
      </c>
      <c r="BO105" s="120">
        <f t="shared" si="37"/>
        <v>8.6119103741180009E-2</v>
      </c>
      <c r="BP105" s="120">
        <f t="shared" si="38"/>
        <v>1.758751748087E-2</v>
      </c>
      <c r="BQ105" s="120">
        <f t="shared" si="39"/>
        <v>8.5456873009680009E-2</v>
      </c>
      <c r="BR105" s="119"/>
      <c r="BS105" s="119"/>
      <c r="BT105" s="119"/>
      <c r="BU105" s="119"/>
    </row>
    <row r="106" spans="1:73">
      <c r="A106" s="8" t="s">
        <v>526</v>
      </c>
      <c r="B106" s="65" t="s">
        <v>123</v>
      </c>
      <c r="C106" s="8" t="s">
        <v>248</v>
      </c>
      <c r="D106" s="8" t="s">
        <v>615</v>
      </c>
      <c r="E106" s="8" t="s">
        <v>283</v>
      </c>
      <c r="F106" s="8"/>
      <c r="G106" s="65"/>
      <c r="H106" s="65" t="s">
        <v>613</v>
      </c>
      <c r="I106" s="8"/>
      <c r="J106" s="8" t="s">
        <v>614</v>
      </c>
      <c r="K106" s="8" t="s">
        <v>614</v>
      </c>
      <c r="L106" s="116">
        <v>1.6282660000000001E-2</v>
      </c>
      <c r="M106" s="116">
        <v>2.364863E-2</v>
      </c>
      <c r="N106" s="116">
        <v>2.2873259999999999E-2</v>
      </c>
      <c r="O106" s="114">
        <v>2.2873259999999999E-2</v>
      </c>
      <c r="P106" s="115">
        <v>8.5677809999999993E-2</v>
      </c>
      <c r="Q106" s="114">
        <v>2.0667961500386366E-2</v>
      </c>
      <c r="R106" s="114">
        <v>2.1202836484596213E-2</v>
      </c>
      <c r="S106" s="114">
        <v>2.1664245193398483E-2</v>
      </c>
      <c r="T106" s="114">
        <v>2.2142766821618927E-2</v>
      </c>
      <c r="U106" s="115">
        <v>8.5677809999999993E-2</v>
      </c>
      <c r="V106" s="115">
        <f t="shared" si="24"/>
        <v>0</v>
      </c>
      <c r="W106" s="122">
        <v>0</v>
      </c>
      <c r="X106" s="116">
        <v>0</v>
      </c>
      <c r="Y106" s="116">
        <v>0</v>
      </c>
      <c r="Z106" s="116">
        <v>0</v>
      </c>
      <c r="AA106" s="116" t="str">
        <f t="shared" si="25"/>
        <v>ADNOC LNG0.085677810.08567781</v>
      </c>
      <c r="AB106" s="117">
        <v>0</v>
      </c>
      <c r="AC106" s="115">
        <f t="shared" si="26"/>
        <v>0</v>
      </c>
      <c r="AD106" s="117">
        <f t="shared" si="40"/>
        <v>0</v>
      </c>
      <c r="AE106" s="117">
        <f t="shared" si="40"/>
        <v>0</v>
      </c>
      <c r="AF106" s="117">
        <f t="shared" si="40"/>
        <v>0</v>
      </c>
      <c r="AG106" s="117">
        <f t="shared" si="40"/>
        <v>0</v>
      </c>
      <c r="AH106" s="115">
        <v>0</v>
      </c>
      <c r="AI106" s="118"/>
      <c r="AJ106" s="118"/>
      <c r="AK106" s="118"/>
      <c r="AL106" s="118"/>
      <c r="AM106" s="118"/>
      <c r="AN106" s="118"/>
      <c r="AO106" s="118"/>
      <c r="AP106" s="118"/>
      <c r="AQ106" s="118"/>
      <c r="AR106" s="118"/>
      <c r="AS106" s="119"/>
      <c r="AT106" s="120">
        <v>0</v>
      </c>
      <c r="AU106" s="120">
        <f t="shared" si="27"/>
        <v>0</v>
      </c>
      <c r="AV106" s="120">
        <v>0</v>
      </c>
      <c r="AW106" s="120">
        <f t="shared" si="28"/>
        <v>0</v>
      </c>
      <c r="AX106" s="120">
        <v>0</v>
      </c>
      <c r="AY106" s="120">
        <f t="shared" si="29"/>
        <v>0</v>
      </c>
      <c r="AZ106" s="120">
        <v>0</v>
      </c>
      <c r="BA106" s="120">
        <f t="shared" si="30"/>
        <v>0</v>
      </c>
      <c r="BB106" s="120">
        <v>0</v>
      </c>
      <c r="BC106" s="120">
        <f t="shared" si="31"/>
        <v>0</v>
      </c>
      <c r="BD106" s="120" t="str">
        <f t="shared" si="32"/>
        <v>ADNOC LNG0.022873260.085677810.08567781</v>
      </c>
      <c r="BE106" s="121">
        <f>VLOOKUP(BD106,'[1]Microsoft-Base Data'!$AR:$AX,2,0)</f>
        <v>0</v>
      </c>
      <c r="BF106" s="121">
        <f>VLOOKUP(BD106,'[1]Microsoft-Base Data'!$AR:$AX,3,0)</f>
        <v>0</v>
      </c>
      <c r="BG106" s="121">
        <f>VLOOKUP(BD106,'[1]Microsoft-Base Data'!$AR:$AX,4,0)</f>
        <v>0</v>
      </c>
      <c r="BH106" s="121">
        <f>VLOOKUP(BD106,'[1]Microsoft-Base Data'!$AR:$AX,5,0)</f>
        <v>0</v>
      </c>
      <c r="BI106" s="121">
        <f>VLOOKUP(BD106,'[1]Microsoft-Base Data'!$AR:$AX,6,0)</f>
        <v>1</v>
      </c>
      <c r="BJ106" s="121">
        <f>VLOOKUP(BD106,'[1]Microsoft-Base Data'!$AR:$AX,7,0)</f>
        <v>0</v>
      </c>
      <c r="BK106" s="120">
        <f t="shared" si="33"/>
        <v>0</v>
      </c>
      <c r="BL106" s="120">
        <f t="shared" si="34"/>
        <v>0</v>
      </c>
      <c r="BM106" s="120">
        <f t="shared" si="35"/>
        <v>0</v>
      </c>
      <c r="BN106" s="120">
        <f t="shared" si="36"/>
        <v>0</v>
      </c>
      <c r="BO106" s="120">
        <f t="shared" si="37"/>
        <v>8.5677809999999993E-2</v>
      </c>
      <c r="BP106" s="120">
        <f t="shared" si="38"/>
        <v>0</v>
      </c>
      <c r="BQ106" s="120">
        <f t="shared" si="39"/>
        <v>8.5677809999999993E-2</v>
      </c>
      <c r="BR106" s="119"/>
      <c r="BS106" s="119"/>
      <c r="BT106" s="119"/>
      <c r="BU106" s="119"/>
    </row>
    <row r="107" spans="1:73">
      <c r="A107" s="8" t="s">
        <v>531</v>
      </c>
      <c r="B107" s="65" t="s">
        <v>69</v>
      </c>
      <c r="C107" s="8" t="s">
        <v>148</v>
      </c>
      <c r="D107" s="8" t="s">
        <v>615</v>
      </c>
      <c r="E107" s="8" t="s">
        <v>283</v>
      </c>
      <c r="F107" s="8"/>
      <c r="G107" s="65"/>
      <c r="H107" s="65" t="s">
        <v>613</v>
      </c>
      <c r="I107" s="8"/>
      <c r="J107" s="8" t="s">
        <v>614</v>
      </c>
      <c r="K107" s="8" t="s">
        <v>614</v>
      </c>
      <c r="L107" s="116">
        <v>2.1701643242820003E-2</v>
      </c>
      <c r="M107" s="116">
        <v>5.0184421761310008E-2</v>
      </c>
      <c r="N107" s="116">
        <v>4.5448631147689995E-2</v>
      </c>
      <c r="O107" s="114">
        <v>4.5448631147689995E-2</v>
      </c>
      <c r="P107" s="115">
        <v>0.16278332729951001</v>
      </c>
      <c r="Q107" s="114">
        <v>3.9268038498312056E-2</v>
      </c>
      <c r="R107" s="114">
        <v>4.0284272802374586E-2</v>
      </c>
      <c r="S107" s="114">
        <v>4.1160925051817052E-2</v>
      </c>
      <c r="T107" s="114">
        <v>4.2070090947006283E-2</v>
      </c>
      <c r="U107" s="115">
        <v>0.16278332729950998</v>
      </c>
      <c r="V107" s="115">
        <f t="shared" si="24"/>
        <v>0</v>
      </c>
      <c r="W107" s="115"/>
      <c r="X107" s="116">
        <v>0</v>
      </c>
      <c r="Y107" s="116">
        <v>0</v>
      </c>
      <c r="Z107" s="116">
        <v>0.17411310000000002</v>
      </c>
      <c r="AA107" s="116" t="str">
        <f t="shared" si="25"/>
        <v>HARMAN GROUP0.162783327299510.16278332729951</v>
      </c>
      <c r="AB107" s="117">
        <v>0</v>
      </c>
      <c r="AC107" s="115">
        <f t="shared" si="26"/>
        <v>0.17411310000000002</v>
      </c>
      <c r="AD107" s="117">
        <f t="shared" si="40"/>
        <v>3.7469139120000002E-2</v>
      </c>
      <c r="AE107" s="117">
        <f t="shared" si="40"/>
        <v>3.7956655800000003E-2</v>
      </c>
      <c r="AF107" s="117">
        <f t="shared" si="40"/>
        <v>5.5716192000000005E-2</v>
      </c>
      <c r="AG107" s="117">
        <f t="shared" si="40"/>
        <v>4.2971113079999991E-2</v>
      </c>
      <c r="AH107" s="115">
        <v>0.17411310000000002</v>
      </c>
      <c r="AI107" s="118"/>
      <c r="AJ107" s="118"/>
      <c r="AK107" s="118"/>
      <c r="AL107" s="118"/>
      <c r="AM107" s="118"/>
      <c r="AN107" s="118"/>
      <c r="AO107" s="118"/>
      <c r="AP107" s="118"/>
      <c r="AQ107" s="118"/>
      <c r="AR107" s="118"/>
      <c r="AS107" s="119"/>
      <c r="AT107" s="120">
        <v>0</v>
      </c>
      <c r="AU107" s="120">
        <f t="shared" si="27"/>
        <v>0</v>
      </c>
      <c r="AV107" s="120">
        <v>0</v>
      </c>
      <c r="AW107" s="120">
        <f t="shared" si="28"/>
        <v>3.7469139120000002E-2</v>
      </c>
      <c r="AX107" s="120">
        <v>0</v>
      </c>
      <c r="AY107" s="120">
        <f t="shared" si="29"/>
        <v>3.7956655800000003E-2</v>
      </c>
      <c r="AZ107" s="120">
        <v>0.12348392490000001</v>
      </c>
      <c r="BA107" s="120">
        <f t="shared" si="30"/>
        <v>-6.7767732900000016E-2</v>
      </c>
      <c r="BB107" s="120">
        <v>0</v>
      </c>
      <c r="BC107" s="120">
        <f t="shared" si="31"/>
        <v>4.2971113079999991E-2</v>
      </c>
      <c r="BD107" s="120" t="str">
        <f t="shared" si="32"/>
        <v>HARMAN GROUP0.045448631147690.162783327299510.16278332729951</v>
      </c>
      <c r="BE107" s="121">
        <f>VLOOKUP(BD107,'[1]Microsoft-Base Data'!$AR:$AX,2,0)</f>
        <v>0</v>
      </c>
      <c r="BF107" s="121">
        <f>VLOOKUP(BD107,'[1]Microsoft-Base Data'!$AR:$AX,3,0)</f>
        <v>0</v>
      </c>
      <c r="BG107" s="121">
        <f>VLOOKUP(BD107,'[1]Microsoft-Base Data'!$AR:$AX,4,0)</f>
        <v>0</v>
      </c>
      <c r="BH107" s="121">
        <f>VLOOKUP(BD107,'[1]Microsoft-Base Data'!$AR:$AX,5,0)</f>
        <v>0</v>
      </c>
      <c r="BI107" s="121">
        <f>VLOOKUP(BD107,'[1]Microsoft-Base Data'!$AR:$AX,6,0)</f>
        <v>0.51713578861711462</v>
      </c>
      <c r="BJ107" s="121">
        <f>VLOOKUP(BD107,'[1]Microsoft-Base Data'!$AR:$AX,7,0)</f>
        <v>0.48286421138288527</v>
      </c>
      <c r="BK107" s="120">
        <f t="shared" si="33"/>
        <v>0</v>
      </c>
      <c r="BL107" s="120">
        <f t="shared" si="34"/>
        <v>0</v>
      </c>
      <c r="BM107" s="120">
        <f t="shared" si="35"/>
        <v>0</v>
      </c>
      <c r="BN107" s="120">
        <f t="shared" si="36"/>
        <v>0</v>
      </c>
      <c r="BO107" s="120">
        <f t="shared" si="37"/>
        <v>8.4181084336749978E-2</v>
      </c>
      <c r="BP107" s="120">
        <f t="shared" si="38"/>
        <v>7.8602242962759986E-2</v>
      </c>
      <c r="BQ107" s="120">
        <f t="shared" si="39"/>
        <v>8.4181084336749978E-2</v>
      </c>
      <c r="BR107" s="119"/>
      <c r="BS107" s="119"/>
      <c r="BT107" s="119"/>
      <c r="BU107" s="119"/>
    </row>
    <row r="108" spans="1:73">
      <c r="A108" s="8" t="s">
        <v>529</v>
      </c>
      <c r="B108" s="65" t="s">
        <v>4</v>
      </c>
      <c r="C108" s="8" t="s">
        <v>81</v>
      </c>
      <c r="D108" s="8" t="s">
        <v>615</v>
      </c>
      <c r="E108" s="8" t="s">
        <v>283</v>
      </c>
      <c r="F108" s="8"/>
      <c r="G108" s="65"/>
      <c r="H108" s="65" t="s">
        <v>613</v>
      </c>
      <c r="I108" s="8"/>
      <c r="J108" s="8" t="s">
        <v>614</v>
      </c>
      <c r="K108" s="8" t="s">
        <v>614</v>
      </c>
      <c r="L108" s="116">
        <v>0</v>
      </c>
      <c r="M108" s="116">
        <v>6.7873269990670004E-2</v>
      </c>
      <c r="N108" s="116">
        <v>6.8462416537439993E-2</v>
      </c>
      <c r="O108" s="114">
        <v>6.8462416537439993E-2</v>
      </c>
      <c r="P108" s="115">
        <v>0.20479810306555002</v>
      </c>
      <c r="Q108" s="114">
        <v>4.9403215482643023E-2</v>
      </c>
      <c r="R108" s="114">
        <v>5.0681742351424953E-2</v>
      </c>
      <c r="S108" s="114">
        <v>5.1784660695166802E-2</v>
      </c>
      <c r="T108" s="114">
        <v>5.2928484536315233E-2</v>
      </c>
      <c r="U108" s="115">
        <v>0.20479810306555002</v>
      </c>
      <c r="V108" s="115">
        <f t="shared" si="24"/>
        <v>0</v>
      </c>
      <c r="W108" s="122">
        <v>0</v>
      </c>
      <c r="X108" s="116">
        <v>0</v>
      </c>
      <c r="Y108" s="116">
        <v>0.26236251250000003</v>
      </c>
      <c r="Z108" s="116">
        <v>0</v>
      </c>
      <c r="AA108" s="116" t="str">
        <f t="shared" si="25"/>
        <v>CALOR GAS LIMITED0.204798103065550.20479810306555</v>
      </c>
      <c r="AB108" s="117">
        <v>0</v>
      </c>
      <c r="AC108" s="115">
        <f t="shared" si="26"/>
        <v>0.26236251250000003</v>
      </c>
      <c r="AD108" s="117">
        <f t="shared" ref="AD108:AG127" si="41">AD$1*$AH108</f>
        <v>5.646041269000001E-2</v>
      </c>
      <c r="AE108" s="117">
        <f t="shared" si="41"/>
        <v>5.7195027725000007E-2</v>
      </c>
      <c r="AF108" s="117">
        <f t="shared" si="41"/>
        <v>8.3956004000000015E-2</v>
      </c>
      <c r="AG108" s="117">
        <f t="shared" si="41"/>
        <v>6.4751068084999988E-2</v>
      </c>
      <c r="AH108" s="115">
        <v>0.26236251250000003</v>
      </c>
      <c r="AI108" s="118"/>
      <c r="AJ108" s="118"/>
      <c r="AK108" s="118"/>
      <c r="AL108" s="118"/>
      <c r="AM108" s="118"/>
      <c r="AN108" s="118"/>
      <c r="AO108" s="118"/>
      <c r="AP108" s="118"/>
      <c r="AQ108" s="118"/>
      <c r="AR108" s="118"/>
      <c r="AS108" s="119"/>
      <c r="AT108" s="120">
        <v>0</v>
      </c>
      <c r="AU108" s="120">
        <f t="shared" si="27"/>
        <v>0</v>
      </c>
      <c r="AV108" s="120">
        <v>0</v>
      </c>
      <c r="AW108" s="120">
        <f t="shared" si="28"/>
        <v>5.646041269000001E-2</v>
      </c>
      <c r="AX108" s="120">
        <v>0</v>
      </c>
      <c r="AY108" s="120">
        <f t="shared" si="29"/>
        <v>5.7195027725000007E-2</v>
      </c>
      <c r="AZ108" s="120">
        <v>0</v>
      </c>
      <c r="BA108" s="120">
        <f t="shared" si="30"/>
        <v>8.3956004000000015E-2</v>
      </c>
      <c r="BB108" s="120">
        <v>0</v>
      </c>
      <c r="BC108" s="120">
        <f t="shared" si="31"/>
        <v>6.4751068084999988E-2</v>
      </c>
      <c r="BD108" s="120" t="str">
        <f t="shared" si="32"/>
        <v>CALOR GAS LIMITED0.068462416537440.204798103065550.20479810306555</v>
      </c>
      <c r="BE108" s="121">
        <f>VLOOKUP(BD108,'[1]Microsoft-Base Data'!$AR:$AX,2,0)</f>
        <v>0</v>
      </c>
      <c r="BF108" s="121">
        <f>VLOOKUP(BD108,'[1]Microsoft-Base Data'!$AR:$AX,3,0)</f>
        <v>0</v>
      </c>
      <c r="BG108" s="121">
        <f>VLOOKUP(BD108,'[1]Microsoft-Base Data'!$AR:$AX,4,0)</f>
        <v>0</v>
      </c>
      <c r="BH108" s="121">
        <f>VLOOKUP(BD108,'[1]Microsoft-Base Data'!$AR:$AX,5,0)</f>
        <v>0</v>
      </c>
      <c r="BI108" s="121">
        <f>VLOOKUP(BD108,'[1]Microsoft-Base Data'!$AR:$AX,6,0)</f>
        <v>0.40358573665296571</v>
      </c>
      <c r="BJ108" s="121">
        <f>VLOOKUP(BD108,'[1]Microsoft-Base Data'!$AR:$AX,7,0)</f>
        <v>0.59641426334703418</v>
      </c>
      <c r="BK108" s="120">
        <f t="shared" si="33"/>
        <v>0</v>
      </c>
      <c r="BL108" s="120">
        <f t="shared" si="34"/>
        <v>0</v>
      </c>
      <c r="BM108" s="120">
        <f t="shared" si="35"/>
        <v>0</v>
      </c>
      <c r="BN108" s="120">
        <f t="shared" si="36"/>
        <v>0</v>
      </c>
      <c r="BO108" s="120">
        <f t="shared" si="37"/>
        <v>8.2653593290840002E-2</v>
      </c>
      <c r="BP108" s="120">
        <f t="shared" si="38"/>
        <v>0.12214450977471</v>
      </c>
      <c r="BQ108" s="120">
        <f t="shared" si="39"/>
        <v>8.2653593290840002E-2</v>
      </c>
      <c r="BR108" s="119"/>
      <c r="BS108" s="119"/>
      <c r="BT108" s="119"/>
      <c r="BU108" s="119"/>
    </row>
    <row r="109" spans="1:73">
      <c r="A109" s="65" t="s">
        <v>532</v>
      </c>
      <c r="B109" s="65" t="s">
        <v>4</v>
      </c>
      <c r="C109" s="8" t="s">
        <v>492</v>
      </c>
      <c r="D109" s="8" t="s">
        <v>615</v>
      </c>
      <c r="E109" s="8" t="s">
        <v>283</v>
      </c>
      <c r="F109" s="8"/>
      <c r="G109" s="65"/>
      <c r="H109" s="65" t="s">
        <v>613</v>
      </c>
      <c r="I109" s="8"/>
      <c r="J109" s="65" t="s">
        <v>614</v>
      </c>
      <c r="K109" s="65" t="s">
        <v>614</v>
      </c>
      <c r="L109" s="113">
        <v>5.0073160594279999E-2</v>
      </c>
      <c r="M109" s="113">
        <v>1.6810928734819999E-2</v>
      </c>
      <c r="N109" s="113">
        <v>2.3215240887399999E-2</v>
      </c>
      <c r="O109" s="114">
        <v>2.3215240887399999E-2</v>
      </c>
      <c r="P109" s="115">
        <v>0.1133145711039</v>
      </c>
      <c r="Q109" s="114">
        <v>2.7334746219682772E-2</v>
      </c>
      <c r="R109" s="114">
        <v>2.8042153766980538E-2</v>
      </c>
      <c r="S109" s="114">
        <v>2.8652397305436218E-2</v>
      </c>
      <c r="T109" s="114">
        <v>2.9285273811800461E-2</v>
      </c>
      <c r="U109" s="115">
        <v>0.11331457110389999</v>
      </c>
      <c r="V109" s="115">
        <f t="shared" si="24"/>
        <v>0</v>
      </c>
      <c r="W109" s="122">
        <v>0</v>
      </c>
      <c r="X109" s="116">
        <v>0</v>
      </c>
      <c r="Y109" s="116">
        <v>0.28545098790000001</v>
      </c>
      <c r="Z109" s="116">
        <v>0</v>
      </c>
      <c r="AA109" s="116" t="str">
        <f t="shared" si="25"/>
        <v>FRIESLANDCAMPINA NEDERLAND0.11331457110390.1133145711039</v>
      </c>
      <c r="AB109" s="117">
        <v>0</v>
      </c>
      <c r="AC109" s="115">
        <f t="shared" si="26"/>
        <v>0.28545098790000001</v>
      </c>
      <c r="AD109" s="117">
        <f t="shared" si="41"/>
        <v>6.1429052596080003E-2</v>
      </c>
      <c r="AE109" s="117">
        <f t="shared" si="41"/>
        <v>6.2228315362199998E-2</v>
      </c>
      <c r="AF109" s="117">
        <f t="shared" si="41"/>
        <v>9.1344316128000008E-2</v>
      </c>
      <c r="AG109" s="117">
        <f t="shared" si="41"/>
        <v>7.0449303813719971E-2</v>
      </c>
      <c r="AH109" s="115">
        <v>0.28545098790000001</v>
      </c>
      <c r="AI109" s="118"/>
      <c r="AJ109" s="118"/>
      <c r="AK109" s="118"/>
      <c r="AL109" s="118"/>
      <c r="AM109" s="118"/>
      <c r="AN109" s="118"/>
      <c r="AO109" s="118"/>
      <c r="AP109" s="118"/>
      <c r="AQ109" s="118"/>
      <c r="AR109" s="118"/>
      <c r="AS109" s="119"/>
      <c r="AT109" s="120">
        <v>0</v>
      </c>
      <c r="AU109" s="120">
        <f t="shared" si="27"/>
        <v>0</v>
      </c>
      <c r="AV109" s="120">
        <v>0</v>
      </c>
      <c r="AW109" s="120">
        <f t="shared" si="28"/>
        <v>6.1429052596080003E-2</v>
      </c>
      <c r="AX109" s="120">
        <v>0</v>
      </c>
      <c r="AY109" s="120">
        <f t="shared" si="29"/>
        <v>6.2228315362199998E-2</v>
      </c>
      <c r="AZ109" s="120">
        <v>0</v>
      </c>
      <c r="BA109" s="120">
        <f t="shared" si="30"/>
        <v>9.1344316128000008E-2</v>
      </c>
      <c r="BB109" s="120">
        <v>0</v>
      </c>
      <c r="BC109" s="120">
        <f t="shared" si="31"/>
        <v>7.0449303813719971E-2</v>
      </c>
      <c r="BD109" s="120" t="str">
        <f t="shared" si="32"/>
        <v>FRIESLANDCAMPINA NEDERLAND0.02321524088740.11331457110390.1133145711039</v>
      </c>
      <c r="BE109" s="121">
        <f>VLOOKUP(BD109,'[1]Microsoft-Base Data'!$AR:$AX,2,0)</f>
        <v>0</v>
      </c>
      <c r="BF109" s="121">
        <f>VLOOKUP(BD109,'[1]Microsoft-Base Data'!$AR:$AX,3,0)</f>
        <v>0</v>
      </c>
      <c r="BG109" s="121">
        <f>VLOOKUP(BD109,'[1]Microsoft-Base Data'!$AR:$AX,4,0)</f>
        <v>0</v>
      </c>
      <c r="BH109" s="121">
        <f>VLOOKUP(BD109,'[1]Microsoft-Base Data'!$AR:$AX,5,0)</f>
        <v>0</v>
      </c>
      <c r="BI109" s="121">
        <f>VLOOKUP(BD109,'[1]Microsoft-Base Data'!$AR:$AX,6,0)</f>
        <v>0.71697584384718016</v>
      </c>
      <c r="BJ109" s="121">
        <f>VLOOKUP(BD109,'[1]Microsoft-Base Data'!$AR:$AX,7,0)</f>
        <v>0.28302415615281978</v>
      </c>
      <c r="BK109" s="120">
        <f t="shared" si="33"/>
        <v>0</v>
      </c>
      <c r="BL109" s="120">
        <f t="shared" si="34"/>
        <v>0</v>
      </c>
      <c r="BM109" s="120">
        <f t="shared" si="35"/>
        <v>0</v>
      </c>
      <c r="BN109" s="120">
        <f t="shared" si="36"/>
        <v>0</v>
      </c>
      <c r="BO109" s="120">
        <f t="shared" si="37"/>
        <v>8.1243810237399988E-2</v>
      </c>
      <c r="BP109" s="120">
        <f t="shared" si="38"/>
        <v>3.2070760866499994E-2</v>
      </c>
      <c r="BQ109" s="120">
        <f t="shared" si="39"/>
        <v>8.1243810237399988E-2</v>
      </c>
      <c r="BR109" s="119"/>
      <c r="BS109" s="119"/>
      <c r="BT109" s="119"/>
      <c r="BU109" s="119"/>
    </row>
    <row r="110" spans="1:73">
      <c r="A110" s="65" t="s">
        <v>528</v>
      </c>
      <c r="B110" s="65" t="s">
        <v>4</v>
      </c>
      <c r="C110" s="8" t="s">
        <v>81</v>
      </c>
      <c r="D110" s="8" t="s">
        <v>615</v>
      </c>
      <c r="E110" s="8" t="s">
        <v>283</v>
      </c>
      <c r="F110" s="8"/>
      <c r="G110" s="65"/>
      <c r="H110" s="65" t="s">
        <v>613</v>
      </c>
      <c r="I110" s="8"/>
      <c r="J110" s="65" t="s">
        <v>614</v>
      </c>
      <c r="K110" s="65" t="s">
        <v>614</v>
      </c>
      <c r="L110" s="113">
        <v>4.6489639420919993E-2</v>
      </c>
      <c r="M110" s="113">
        <v>6.6940565345530001E-2</v>
      </c>
      <c r="N110" s="113">
        <v>5.6354357061550002E-2</v>
      </c>
      <c r="O110" s="114">
        <v>5.6354357061550002E-2</v>
      </c>
      <c r="P110" s="115">
        <v>0.22613891888955001</v>
      </c>
      <c r="Q110" s="114">
        <v>5.4551236421054826E-2</v>
      </c>
      <c r="R110" s="114">
        <v>5.596299111775261E-2</v>
      </c>
      <c r="S110" s="114">
        <v>5.7180838149262496E-2</v>
      </c>
      <c r="T110" s="114">
        <v>5.844385320148008E-2</v>
      </c>
      <c r="U110" s="115">
        <v>0.22613891888955001</v>
      </c>
      <c r="V110" s="115">
        <f t="shared" si="24"/>
        <v>0</v>
      </c>
      <c r="W110" s="122">
        <v>0</v>
      </c>
      <c r="X110" s="116">
        <v>0.11898908749999999</v>
      </c>
      <c r="Y110" s="116">
        <v>1.2936E-2</v>
      </c>
      <c r="Z110" s="116">
        <v>0</v>
      </c>
      <c r="AA110" s="116" t="str">
        <f t="shared" si="25"/>
        <v>BRISTOL WATER PLC0.226138918889550.22613891888955</v>
      </c>
      <c r="AB110" s="117">
        <v>0</v>
      </c>
      <c r="AC110" s="115">
        <f t="shared" si="26"/>
        <v>0.13192508749999998</v>
      </c>
      <c r="AD110" s="117">
        <f t="shared" si="41"/>
        <v>2.8390278829999997E-2</v>
      </c>
      <c r="AE110" s="117">
        <f t="shared" si="41"/>
        <v>2.8759669074999997E-2</v>
      </c>
      <c r="AF110" s="117">
        <f t="shared" si="41"/>
        <v>4.2216027999999996E-2</v>
      </c>
      <c r="AG110" s="117">
        <f t="shared" si="41"/>
        <v>3.2559111594999982E-2</v>
      </c>
      <c r="AH110" s="115">
        <v>0.13192508749999998</v>
      </c>
      <c r="AI110" s="118"/>
      <c r="AJ110" s="118"/>
      <c r="AK110" s="118"/>
      <c r="AL110" s="118"/>
      <c r="AM110" s="118"/>
      <c r="AN110" s="118"/>
      <c r="AO110" s="118"/>
      <c r="AP110" s="118"/>
      <c r="AQ110" s="118"/>
      <c r="AR110" s="118"/>
      <c r="AS110" s="119"/>
      <c r="AT110" s="120">
        <v>0</v>
      </c>
      <c r="AU110" s="120">
        <f t="shared" si="27"/>
        <v>0</v>
      </c>
      <c r="AV110" s="120">
        <v>0</v>
      </c>
      <c r="AW110" s="120">
        <f t="shared" si="28"/>
        <v>2.8390278829999997E-2</v>
      </c>
      <c r="AX110" s="120">
        <v>0</v>
      </c>
      <c r="AY110" s="120">
        <f t="shared" si="29"/>
        <v>2.8759669074999997E-2</v>
      </c>
      <c r="AZ110" s="120">
        <v>0</v>
      </c>
      <c r="BA110" s="120">
        <f t="shared" si="30"/>
        <v>4.2216027999999996E-2</v>
      </c>
      <c r="BB110" s="120">
        <v>0</v>
      </c>
      <c r="BC110" s="120">
        <f t="shared" si="31"/>
        <v>3.2559111594999982E-2</v>
      </c>
      <c r="BD110" s="120" t="str">
        <f t="shared" si="32"/>
        <v>BRISTOL WATER PLC0.056354357061550.226138918889550.22613891888955</v>
      </c>
      <c r="BE110" s="121">
        <f>VLOOKUP(BD110,'[1]Microsoft-Base Data'!$AR:$AX,2,0)</f>
        <v>0.2331077106538072</v>
      </c>
      <c r="BF110" s="121">
        <f>VLOOKUP(BD110,'[1]Microsoft-Base Data'!$AR:$AX,3,0)</f>
        <v>0.22499665162338059</v>
      </c>
      <c r="BG110" s="121">
        <f>VLOOKUP(BD110,'[1]Microsoft-Base Data'!$AR:$AX,4,0)</f>
        <v>0</v>
      </c>
      <c r="BH110" s="121">
        <f>VLOOKUP(BD110,'[1]Microsoft-Base Data'!$AR:$AX,5,0)</f>
        <v>0</v>
      </c>
      <c r="BI110" s="121">
        <f>VLOOKUP(BD110,'[1]Microsoft-Base Data'!$AR:$AX,6,0)</f>
        <v>0.353924932798591</v>
      </c>
      <c r="BJ110" s="121">
        <f>VLOOKUP(BD110,'[1]Microsoft-Base Data'!$AR:$AX,7,0)</f>
        <v>0.18797070492422122</v>
      </c>
      <c r="BK110" s="120">
        <f t="shared" si="33"/>
        <v>5.2714725672070001E-2</v>
      </c>
      <c r="BL110" s="120">
        <f t="shared" si="34"/>
        <v>5.0880499551880003E-2</v>
      </c>
      <c r="BM110" s="120">
        <f t="shared" si="35"/>
        <v>0</v>
      </c>
      <c r="BN110" s="120">
        <f t="shared" si="36"/>
        <v>0</v>
      </c>
      <c r="BO110" s="120">
        <f t="shared" si="37"/>
        <v>8.0036201671130014E-2</v>
      </c>
      <c r="BP110" s="120">
        <f t="shared" si="38"/>
        <v>4.2507491994470001E-2</v>
      </c>
      <c r="BQ110" s="120">
        <f t="shared" si="39"/>
        <v>0.13618817379021703</v>
      </c>
      <c r="BR110" s="119"/>
      <c r="BS110" s="119"/>
      <c r="BT110" s="119"/>
      <c r="BU110" s="119"/>
    </row>
    <row r="111" spans="1:73">
      <c r="A111" s="8" t="s">
        <v>530</v>
      </c>
      <c r="B111" s="65" t="s">
        <v>123</v>
      </c>
      <c r="C111" s="8" t="s">
        <v>248</v>
      </c>
      <c r="D111" s="8" t="s">
        <v>615</v>
      </c>
      <c r="E111" s="8" t="s">
        <v>283</v>
      </c>
      <c r="F111" s="8"/>
      <c r="G111" s="65"/>
      <c r="H111" s="65" t="s">
        <v>613</v>
      </c>
      <c r="I111" s="8"/>
      <c r="J111" s="8" t="s">
        <v>614</v>
      </c>
      <c r="K111" s="8" t="s">
        <v>614</v>
      </c>
      <c r="L111" s="116">
        <v>4.1700849463979991E-2</v>
      </c>
      <c r="M111" s="116">
        <v>5.5261909923349992E-2</v>
      </c>
      <c r="N111" s="116">
        <v>5.1066667824930002E-2</v>
      </c>
      <c r="O111" s="114">
        <v>5.1066667824930002E-2</v>
      </c>
      <c r="P111" s="115">
        <v>0.19909609503718997</v>
      </c>
      <c r="Q111" s="114">
        <v>4.8027726515254165E-2</v>
      </c>
      <c r="R111" s="114">
        <v>4.9270656518825208E-2</v>
      </c>
      <c r="S111" s="114">
        <v>5.0342867306410508E-2</v>
      </c>
      <c r="T111" s="114">
        <v>5.1454844696700114E-2</v>
      </c>
      <c r="U111" s="115">
        <v>0.19909609503718997</v>
      </c>
      <c r="V111" s="115">
        <f t="shared" si="24"/>
        <v>0</v>
      </c>
      <c r="W111" s="122">
        <v>0</v>
      </c>
      <c r="X111" s="116">
        <v>0</v>
      </c>
      <c r="Y111" s="116">
        <v>0</v>
      </c>
      <c r="Z111" s="116">
        <v>5.2426800000000004E-3</v>
      </c>
      <c r="AA111" s="116" t="str">
        <f t="shared" si="25"/>
        <v>SADARA CHEMICAL COMPANY0.199096095037190.19909609503719</v>
      </c>
      <c r="AB111" s="117">
        <v>0</v>
      </c>
      <c r="AC111" s="115">
        <f t="shared" si="26"/>
        <v>5.2426800000000004E-3</v>
      </c>
      <c r="AD111" s="117">
        <f t="shared" si="41"/>
        <v>1.128224736E-3</v>
      </c>
      <c r="AE111" s="117">
        <f t="shared" si="41"/>
        <v>1.1429042400000001E-3</v>
      </c>
      <c r="AF111" s="117">
        <f t="shared" si="41"/>
        <v>1.6776576000000001E-3</v>
      </c>
      <c r="AG111" s="117">
        <f t="shared" si="41"/>
        <v>1.2938934239999996E-3</v>
      </c>
      <c r="AH111" s="115">
        <v>5.2426800000000004E-3</v>
      </c>
      <c r="AI111" s="118"/>
      <c r="AJ111" s="118"/>
      <c r="AK111" s="118"/>
      <c r="AL111" s="118"/>
      <c r="AM111" s="118"/>
      <c r="AN111" s="118"/>
      <c r="AO111" s="118"/>
      <c r="AP111" s="118"/>
      <c r="AQ111" s="118"/>
      <c r="AR111" s="118"/>
      <c r="AS111" s="119"/>
      <c r="AT111" s="120">
        <v>0</v>
      </c>
      <c r="AU111" s="120">
        <f t="shared" si="27"/>
        <v>0</v>
      </c>
      <c r="AV111" s="120">
        <v>4.2465708000000001E-3</v>
      </c>
      <c r="AW111" s="120">
        <f t="shared" si="28"/>
        <v>-3.1183460639999999E-3</v>
      </c>
      <c r="AX111" s="120">
        <v>0</v>
      </c>
      <c r="AY111" s="120">
        <f t="shared" si="29"/>
        <v>1.1429042400000001E-3</v>
      </c>
      <c r="AZ111" s="120">
        <v>0</v>
      </c>
      <c r="BA111" s="120">
        <f t="shared" si="30"/>
        <v>1.6776576000000001E-3</v>
      </c>
      <c r="BB111" s="120">
        <v>0</v>
      </c>
      <c r="BC111" s="120">
        <f t="shared" si="31"/>
        <v>1.2938934239999996E-3</v>
      </c>
      <c r="BD111" s="120" t="str">
        <f t="shared" si="32"/>
        <v>SADARA CHEMICAL COMPANY0.051066667824930.199096095037190.19909609503719</v>
      </c>
      <c r="BE111" s="121">
        <f>VLOOKUP(BD111,'[1]Microsoft-Base Data'!$AR:$AX,2,0)</f>
        <v>0.14904031934276354</v>
      </c>
      <c r="BF111" s="121">
        <f>VLOOKUP(BD111,'[1]Microsoft-Base Data'!$AR:$AX,3,0)</f>
        <v>-1.0374487754841061E-8</v>
      </c>
      <c r="BG111" s="121">
        <f>VLOOKUP(BD111,'[1]Microsoft-Base Data'!$AR:$AX,4,0)</f>
        <v>0.2952785820610323</v>
      </c>
      <c r="BH111" s="121">
        <f>VLOOKUP(BD111,'[1]Microsoft-Base Data'!$AR:$AX,5,0)</f>
        <v>0</v>
      </c>
      <c r="BI111" s="121">
        <f>VLOOKUP(BD111,'[1]Microsoft-Base Data'!$AR:$AX,6,0)</f>
        <v>0.38318940018642345</v>
      </c>
      <c r="BJ111" s="121">
        <f>VLOOKUP(BD111,'[1]Microsoft-Base Data'!$AR:$AX,7,0)</f>
        <v>0.17249170878426837</v>
      </c>
      <c r="BK111" s="120">
        <f t="shared" si="33"/>
        <v>2.9673345584239993E-2</v>
      </c>
      <c r="BL111" s="120">
        <f t="shared" si="34"/>
        <v>-2.0655199999999997E-9</v>
      </c>
      <c r="BM111" s="120">
        <f t="shared" si="35"/>
        <v>5.8788812636469984E-2</v>
      </c>
      <c r="BN111" s="120">
        <f t="shared" si="36"/>
        <v>0</v>
      </c>
      <c r="BO111" s="120">
        <f t="shared" si="37"/>
        <v>7.6291513236759978E-2</v>
      </c>
      <c r="BP111" s="120">
        <f t="shared" si="38"/>
        <v>3.4342425645239989E-2</v>
      </c>
      <c r="BQ111" s="120">
        <f t="shared" si="39"/>
        <v>0.10865325204789897</v>
      </c>
      <c r="BR111" s="119"/>
      <c r="BS111" s="119"/>
      <c r="BT111" s="119"/>
      <c r="BU111" s="119"/>
    </row>
    <row r="112" spans="1:73">
      <c r="A112" s="8" t="s">
        <v>527</v>
      </c>
      <c r="B112" s="65" t="s">
        <v>69</v>
      </c>
      <c r="C112" s="8" t="s">
        <v>511</v>
      </c>
      <c r="D112" s="8" t="s">
        <v>615</v>
      </c>
      <c r="E112" s="8" t="s">
        <v>283</v>
      </c>
      <c r="F112" s="8"/>
      <c r="G112" s="65">
        <v>71</v>
      </c>
      <c r="H112" s="65" t="s">
        <v>613</v>
      </c>
      <c r="I112" s="8"/>
      <c r="J112" s="8" t="s">
        <v>614</v>
      </c>
      <c r="K112" s="8" t="s">
        <v>614</v>
      </c>
      <c r="L112" s="116">
        <v>0.40749127506480004</v>
      </c>
      <c r="M112" s="116">
        <v>0.48623247930152003</v>
      </c>
      <c r="N112" s="116">
        <v>0.51416405343846994</v>
      </c>
      <c r="O112" s="114">
        <v>0.51416405343846994</v>
      </c>
      <c r="P112" s="115">
        <v>1.92205186124326</v>
      </c>
      <c r="Q112" s="114">
        <v>0.6</v>
      </c>
      <c r="R112" s="114">
        <v>0.52321886450809274</v>
      </c>
      <c r="S112" s="114">
        <v>0.53460497036563015</v>
      </c>
      <c r="T112" s="114">
        <v>0.54641336888542058</v>
      </c>
      <c r="U112" s="115">
        <v>2.2042372037591433</v>
      </c>
      <c r="V112" s="115">
        <f t="shared" si="24"/>
        <v>0.28218534251588334</v>
      </c>
      <c r="W112" s="115"/>
      <c r="X112" s="116">
        <v>0.75825999999999993</v>
      </c>
      <c r="Y112" s="116">
        <v>0.3414828996</v>
      </c>
      <c r="Z112" s="116">
        <v>1.2683819999999999</v>
      </c>
      <c r="AA112" s="116" t="str">
        <f t="shared" si="25"/>
        <v>FIRST REPUBLIC NATIONAL BANK1.922051861243262.20423720375914</v>
      </c>
      <c r="AB112" s="117">
        <v>0</v>
      </c>
      <c r="AC112" s="115">
        <f t="shared" si="26"/>
        <v>2.3681248995999997</v>
      </c>
      <c r="AD112" s="117">
        <f t="shared" si="41"/>
        <v>0.56058252623331184</v>
      </c>
      <c r="AE112" s="117">
        <f t="shared" si="41"/>
        <v>0.56787635092407984</v>
      </c>
      <c r="AF112" s="117">
        <f t="shared" si="41"/>
        <v>0.83357996465919981</v>
      </c>
      <c r="AG112" s="117">
        <f t="shared" si="41"/>
        <v>0.6428985477434076</v>
      </c>
      <c r="AH112" s="115">
        <v>2.6049373895599994</v>
      </c>
      <c r="AI112" s="118"/>
      <c r="AJ112" s="118"/>
      <c r="AK112" s="118"/>
      <c r="AL112" s="118"/>
      <c r="AM112" s="118"/>
      <c r="AN112" s="118"/>
      <c r="AO112" s="118"/>
      <c r="AP112" s="118"/>
      <c r="AQ112" s="118"/>
      <c r="AR112" s="118"/>
      <c r="AS112" s="119"/>
      <c r="AT112" s="120">
        <v>1.0065435570000001</v>
      </c>
      <c r="AU112" s="120">
        <f t="shared" si="27"/>
        <v>-1.0065435570000001</v>
      </c>
      <c r="AV112" s="120">
        <v>0</v>
      </c>
      <c r="AW112" s="120">
        <f t="shared" si="28"/>
        <v>0.56058252623331184</v>
      </c>
      <c r="AX112" s="120">
        <v>0.30879398583000001</v>
      </c>
      <c r="AY112" s="120">
        <f t="shared" si="29"/>
        <v>0.25908236509407984</v>
      </c>
      <c r="AZ112" s="120">
        <v>1.014155139906</v>
      </c>
      <c r="BA112" s="120">
        <f t="shared" si="30"/>
        <v>-0.18057517524680022</v>
      </c>
      <c r="BB112" s="120">
        <v>0</v>
      </c>
      <c r="BC112" s="120">
        <f t="shared" si="31"/>
        <v>0.6428985477434076</v>
      </c>
      <c r="BD112" s="120" t="str">
        <f t="shared" si="32"/>
        <v>FIRST REPUBLIC NATIONAL BANK0.514164053438471.922051861243262.20423720375914</v>
      </c>
      <c r="BE112" s="121">
        <f>VLOOKUP(BD112,'[1]Microsoft-Base Data'!$AR:$AX,2,0)</f>
        <v>0.5492484900891339</v>
      </c>
      <c r="BF112" s="121">
        <f>VLOOKUP(BD112,'[1]Microsoft-Base Data'!$AR:$AX,3,0)</f>
        <v>0.32206834131265594</v>
      </c>
      <c r="BG112" s="121">
        <f>VLOOKUP(BD112,'[1]Microsoft-Base Data'!$AR:$AX,4,0)</f>
        <v>0</v>
      </c>
      <c r="BH112" s="121">
        <f>VLOOKUP(BD112,'[1]Microsoft-Base Data'!$AR:$AX,5,0)</f>
        <v>9.4637883749167165E-2</v>
      </c>
      <c r="BI112" s="121">
        <f>VLOOKUP(BD112,'[1]Microsoft-Base Data'!$AR:$AX,6,0)</f>
        <v>3.404528484904297E-2</v>
      </c>
      <c r="BJ112" s="121">
        <f>VLOOKUP(BD112,'[1]Microsoft-Base Data'!$AR:$AX,7,0)</f>
        <v>0</v>
      </c>
      <c r="BK112" s="120">
        <f t="shared" si="33"/>
        <v>1.210673955963004</v>
      </c>
      <c r="BL112" s="120">
        <f t="shared" si="34"/>
        <v>0.70991502007435414</v>
      </c>
      <c r="BM112" s="120">
        <f t="shared" si="35"/>
        <v>0</v>
      </c>
      <c r="BN112" s="120">
        <f t="shared" si="36"/>
        <v>0.20860434424494712</v>
      </c>
      <c r="BO112" s="120">
        <f t="shared" si="37"/>
        <v>7.5043883476838005E-2</v>
      </c>
      <c r="BP112" s="120">
        <f t="shared" si="38"/>
        <v>0</v>
      </c>
      <c r="BQ112" s="120">
        <f t="shared" si="39"/>
        <v>0.98069741059924953</v>
      </c>
      <c r="BR112" s="119"/>
      <c r="BS112" s="119"/>
      <c r="BT112" s="119"/>
      <c r="BU112" s="119"/>
    </row>
    <row r="113" spans="1:73">
      <c r="A113" s="8" t="s">
        <v>535</v>
      </c>
      <c r="B113" s="8" t="s">
        <v>4</v>
      </c>
      <c r="C113" s="8" t="s">
        <v>88</v>
      </c>
      <c r="D113" s="8" t="s">
        <v>615</v>
      </c>
      <c r="E113" s="8" t="s">
        <v>283</v>
      </c>
      <c r="F113" s="8"/>
      <c r="G113" s="65"/>
      <c r="H113" s="65" t="s">
        <v>613</v>
      </c>
      <c r="I113" s="8"/>
      <c r="J113" s="8" t="s">
        <v>614</v>
      </c>
      <c r="K113" s="8" t="s">
        <v>614</v>
      </c>
      <c r="L113" s="116">
        <v>0.23732050807585045</v>
      </c>
      <c r="M113" s="116">
        <v>0.16043710349496118</v>
      </c>
      <c r="N113" s="116">
        <v>0.14131318021070638</v>
      </c>
      <c r="O113" s="114">
        <v>0.14131318021070638</v>
      </c>
      <c r="P113" s="115">
        <v>0.68038397199222445</v>
      </c>
      <c r="Q113" s="114">
        <v>0.16502757367647422</v>
      </c>
      <c r="R113" s="114">
        <v>0.16929839258925106</v>
      </c>
      <c r="S113" s="114">
        <v>0.17298260497204507</v>
      </c>
      <c r="T113" s="114">
        <v>0.17680345896654565</v>
      </c>
      <c r="U113" s="115">
        <v>0.68411203020431599</v>
      </c>
      <c r="V113" s="115">
        <f t="shared" si="24"/>
        <v>3.7280582120915451E-3</v>
      </c>
      <c r="W113" s="122">
        <v>5.4793445547747233E-3</v>
      </c>
      <c r="X113" s="116">
        <v>0</v>
      </c>
      <c r="Y113" s="116">
        <v>0</v>
      </c>
      <c r="Z113" s="116">
        <v>0</v>
      </c>
      <c r="AA113" s="116" t="str">
        <f t="shared" si="25"/>
        <v>ROCHE DIAGNOSTICS0.6803839719922240.684112030204316</v>
      </c>
      <c r="AB113" s="117">
        <v>0</v>
      </c>
      <c r="AC113" s="115">
        <f t="shared" si="26"/>
        <v>0</v>
      </c>
      <c r="AD113" s="117">
        <f t="shared" si="41"/>
        <v>0</v>
      </c>
      <c r="AE113" s="117">
        <f t="shared" si="41"/>
        <v>0</v>
      </c>
      <c r="AF113" s="117">
        <f t="shared" si="41"/>
        <v>0</v>
      </c>
      <c r="AG113" s="117">
        <f t="shared" si="41"/>
        <v>0</v>
      </c>
      <c r="AH113" s="115">
        <v>0</v>
      </c>
      <c r="AI113" s="118"/>
      <c r="AJ113" s="118"/>
      <c r="AK113" s="118"/>
      <c r="AL113" s="118"/>
      <c r="AM113" s="118"/>
      <c r="AN113" s="118"/>
      <c r="AO113" s="118"/>
      <c r="AP113" s="118"/>
      <c r="AQ113" s="118"/>
      <c r="AR113" s="118"/>
      <c r="AS113" s="119"/>
      <c r="AT113" s="120">
        <v>0</v>
      </c>
      <c r="AU113" s="120">
        <f t="shared" si="27"/>
        <v>0</v>
      </c>
      <c r="AV113" s="120">
        <v>0</v>
      </c>
      <c r="AW113" s="120">
        <f t="shared" si="28"/>
        <v>0</v>
      </c>
      <c r="AX113" s="120">
        <v>0</v>
      </c>
      <c r="AY113" s="120">
        <f t="shared" si="29"/>
        <v>0</v>
      </c>
      <c r="AZ113" s="120">
        <v>0</v>
      </c>
      <c r="BA113" s="120">
        <f t="shared" si="30"/>
        <v>0</v>
      </c>
      <c r="BB113" s="120">
        <v>0</v>
      </c>
      <c r="BC113" s="120">
        <f t="shared" si="31"/>
        <v>0</v>
      </c>
      <c r="BD113" s="120" t="str">
        <f t="shared" si="32"/>
        <v>ROCHE DIAGNOSTICS0.1413131802107060.6803839719922240.684112030204316</v>
      </c>
      <c r="BE113" s="121">
        <f>VLOOKUP(BD113,'[1]Microsoft-Base Data'!$AR:$AX,2,0)</f>
        <v>0.32145533048000419</v>
      </c>
      <c r="BF113" s="121">
        <f>VLOOKUP(BD113,'[1]Microsoft-Base Data'!$AR:$AX,3,0)</f>
        <v>0.55121692508953923</v>
      </c>
      <c r="BG113" s="121">
        <f>VLOOKUP(BD113,'[1]Microsoft-Base Data'!$AR:$AX,4,0)</f>
        <v>0</v>
      </c>
      <c r="BH113" s="121">
        <f>VLOOKUP(BD113,'[1]Microsoft-Base Data'!$AR:$AX,5,0)</f>
        <v>1.6157339455462553E-2</v>
      </c>
      <c r="BI113" s="121">
        <f>VLOOKUP(BD113,'[1]Microsoft-Base Data'!$AR:$AX,6,0)</f>
        <v>0.10885715296753543</v>
      </c>
      <c r="BJ113" s="121">
        <f>VLOOKUP(BD113,'[1]Microsoft-Base Data'!$AR:$AX,7,0)</f>
        <v>2.3132520074585195E-3</v>
      </c>
      <c r="BK113" s="120">
        <f t="shared" si="33"/>
        <v>0.21991145875467499</v>
      </c>
      <c r="BL113" s="120">
        <f t="shared" si="34"/>
        <v>0.37709412970598505</v>
      </c>
      <c r="BM113" s="120">
        <f t="shared" si="35"/>
        <v>0</v>
      </c>
      <c r="BN113" s="120">
        <f t="shared" si="36"/>
        <v>1.1053430297576784E-2</v>
      </c>
      <c r="BO113" s="120">
        <f t="shared" si="37"/>
        <v>7.4470487918882444E-2</v>
      </c>
      <c r="BP113" s="120">
        <f t="shared" si="38"/>
        <v>1.5825235271966574E-3</v>
      </c>
      <c r="BQ113" s="120">
        <f t="shared" si="39"/>
        <v>0.47751240174131726</v>
      </c>
      <c r="BR113" s="119"/>
      <c r="BS113" s="119"/>
      <c r="BT113" s="119"/>
      <c r="BU113" s="119"/>
    </row>
    <row r="114" spans="1:73">
      <c r="A114" s="8" t="s">
        <v>534</v>
      </c>
      <c r="B114" s="65" t="s">
        <v>69</v>
      </c>
      <c r="C114" s="8" t="s">
        <v>504</v>
      </c>
      <c r="D114" s="8" t="s">
        <v>615</v>
      </c>
      <c r="E114" s="8" t="s">
        <v>283</v>
      </c>
      <c r="F114" s="8"/>
      <c r="G114" s="65"/>
      <c r="H114" s="65" t="s">
        <v>613</v>
      </c>
      <c r="I114" s="8"/>
      <c r="J114" s="8" t="s">
        <v>614</v>
      </c>
      <c r="K114" s="8" t="s">
        <v>614</v>
      </c>
      <c r="L114" s="116">
        <v>0.22623432383584996</v>
      </c>
      <c r="M114" s="116">
        <v>0.24717488999990997</v>
      </c>
      <c r="N114" s="116">
        <v>0.21714821191757</v>
      </c>
      <c r="O114" s="114">
        <v>0.21714821191757</v>
      </c>
      <c r="P114" s="115">
        <v>0.90770563767090007</v>
      </c>
      <c r="Q114" s="114">
        <v>0.21896480749292987</v>
      </c>
      <c r="R114" s="114">
        <v>0.22463149106731642</v>
      </c>
      <c r="S114" s="114">
        <v>0.22951984297839198</v>
      </c>
      <c r="T114" s="114">
        <v>0.23458949613226177</v>
      </c>
      <c r="U114" s="115">
        <v>0.90770563767090007</v>
      </c>
      <c r="V114" s="115">
        <f t="shared" si="24"/>
        <v>0</v>
      </c>
      <c r="W114" s="115"/>
      <c r="X114" s="116">
        <v>0</v>
      </c>
      <c r="Y114" s="116">
        <v>0</v>
      </c>
      <c r="Z114" s="116">
        <v>0</v>
      </c>
      <c r="AA114" s="116" t="str">
        <f t="shared" si="25"/>
        <v>ALYESKA0.90770563767090.9077056376709</v>
      </c>
      <c r="AB114" s="117">
        <v>0.83333332999999998</v>
      </c>
      <c r="AC114" s="115">
        <f t="shared" si="26"/>
        <v>0.83333332999999998</v>
      </c>
      <c r="AD114" s="117">
        <f t="shared" si="41"/>
        <v>0.17933333261599999</v>
      </c>
      <c r="AE114" s="117">
        <f t="shared" si="41"/>
        <v>0.18166666594</v>
      </c>
      <c r="AF114" s="117">
        <f t="shared" si="41"/>
        <v>0.26666666560000002</v>
      </c>
      <c r="AG114" s="117">
        <f t="shared" si="41"/>
        <v>0.20566666584399992</v>
      </c>
      <c r="AH114" s="115">
        <v>0.83333332999999998</v>
      </c>
      <c r="AI114" s="118"/>
      <c r="AJ114" s="118"/>
      <c r="AK114" s="118"/>
      <c r="AL114" s="118"/>
      <c r="AM114" s="118"/>
      <c r="AN114" s="118"/>
      <c r="AO114" s="118"/>
      <c r="AP114" s="118"/>
      <c r="AQ114" s="118"/>
      <c r="AR114" s="118"/>
      <c r="AS114" s="119"/>
      <c r="AT114" s="120">
        <v>0</v>
      </c>
      <c r="AU114" s="120">
        <f t="shared" si="27"/>
        <v>0.83333332999999998</v>
      </c>
      <c r="AV114" s="120">
        <v>0</v>
      </c>
      <c r="AW114" s="120">
        <f t="shared" si="28"/>
        <v>0.17933333261599999</v>
      </c>
      <c r="AX114" s="120">
        <v>0</v>
      </c>
      <c r="AY114" s="120">
        <f t="shared" si="29"/>
        <v>0.18166666594</v>
      </c>
      <c r="AZ114" s="120">
        <v>0</v>
      </c>
      <c r="BA114" s="120">
        <f t="shared" si="30"/>
        <v>0.26666666560000002</v>
      </c>
      <c r="BB114" s="120">
        <v>0</v>
      </c>
      <c r="BC114" s="120">
        <f t="shared" si="31"/>
        <v>0.20566666584399992</v>
      </c>
      <c r="BD114" s="120" t="str">
        <f t="shared" si="32"/>
        <v>ALYESKA0.217148211917570.90770563767090.9077056376709</v>
      </c>
      <c r="BE114" s="121">
        <f>VLOOKUP(BD114,'[1]Microsoft-Base Data'!$AR:$AX,2,0)</f>
        <v>0.4338556904993488</v>
      </c>
      <c r="BF114" s="121">
        <f>VLOOKUP(BD114,'[1]Microsoft-Base Data'!$AR:$AX,3,0)</f>
        <v>0</v>
      </c>
      <c r="BG114" s="121">
        <f>VLOOKUP(BD114,'[1]Microsoft-Base Data'!$AR:$AX,4,0)</f>
        <v>0</v>
      </c>
      <c r="BH114" s="121">
        <f>VLOOKUP(BD114,'[1]Microsoft-Base Data'!$AR:$AX,5,0)</f>
        <v>0</v>
      </c>
      <c r="BI114" s="121">
        <f>VLOOKUP(BD114,'[1]Microsoft-Base Data'!$AR:$AX,6,0)</f>
        <v>8.1519185539285999E-2</v>
      </c>
      <c r="BJ114" s="121">
        <f>VLOOKUP(BD114,'[1]Microsoft-Base Data'!$AR:$AX,7,0)</f>
        <v>0.4846251239613652</v>
      </c>
      <c r="BK114" s="120">
        <f t="shared" si="33"/>
        <v>0.39381325620186008</v>
      </c>
      <c r="BL114" s="120">
        <f t="shared" si="34"/>
        <v>0</v>
      </c>
      <c r="BM114" s="120">
        <f t="shared" si="35"/>
        <v>0</v>
      </c>
      <c r="BN114" s="120">
        <f t="shared" si="36"/>
        <v>0</v>
      </c>
      <c r="BO114" s="120">
        <f t="shared" si="37"/>
        <v>7.3995424292350009E-2</v>
      </c>
      <c r="BP114" s="120">
        <f t="shared" si="38"/>
        <v>0.43989695717668997</v>
      </c>
      <c r="BQ114" s="120">
        <f t="shared" si="39"/>
        <v>0.11337674991253602</v>
      </c>
      <c r="BR114" s="119"/>
      <c r="BS114" s="119"/>
      <c r="BT114" s="119"/>
      <c r="BU114" s="119"/>
    </row>
    <row r="115" spans="1:73">
      <c r="A115" s="8" t="s">
        <v>536</v>
      </c>
      <c r="B115" s="65" t="s">
        <v>123</v>
      </c>
      <c r="C115" s="8" t="s">
        <v>537</v>
      </c>
      <c r="D115" s="8" t="s">
        <v>615</v>
      </c>
      <c r="E115" s="8" t="s">
        <v>283</v>
      </c>
      <c r="F115" s="8"/>
      <c r="G115" s="65">
        <v>55</v>
      </c>
      <c r="H115" s="65" t="s">
        <v>613</v>
      </c>
      <c r="I115" s="8"/>
      <c r="J115" s="8" t="s">
        <v>614</v>
      </c>
      <c r="K115" s="8" t="s">
        <v>614</v>
      </c>
      <c r="L115" s="116">
        <v>1.0866737869930001E-2</v>
      </c>
      <c r="M115" s="116">
        <v>2.261978626691E-2</v>
      </c>
      <c r="N115" s="116">
        <v>1.5308396235690001E-2</v>
      </c>
      <c r="O115" s="114">
        <v>1.5308396235690001E-2</v>
      </c>
      <c r="P115" s="115">
        <v>6.4103316608219996E-2</v>
      </c>
      <c r="Q115" s="114">
        <v>1.5463570785781861E-2</v>
      </c>
      <c r="R115" s="114">
        <v>1.5863759124613356E-2</v>
      </c>
      <c r="S115" s="114">
        <v>1.6208980700026427E-2</v>
      </c>
      <c r="T115" s="114">
        <v>1.656700599779835E-2</v>
      </c>
      <c r="U115" s="115">
        <v>6.4103316608219996E-2</v>
      </c>
      <c r="V115" s="115">
        <f t="shared" si="24"/>
        <v>0</v>
      </c>
      <c r="W115" s="122">
        <v>0</v>
      </c>
      <c r="X115" s="116">
        <v>0</v>
      </c>
      <c r="Y115" s="116">
        <v>0</v>
      </c>
      <c r="Z115" s="116">
        <v>0</v>
      </c>
      <c r="AA115" s="116" t="str">
        <f t="shared" si="25"/>
        <v>LIBERTY GROUP LIMITED0.064103316608220.06410331660822</v>
      </c>
      <c r="AB115" s="117">
        <v>0</v>
      </c>
      <c r="AC115" s="115">
        <f t="shared" si="26"/>
        <v>0</v>
      </c>
      <c r="AD115" s="117">
        <f t="shared" si="41"/>
        <v>0</v>
      </c>
      <c r="AE115" s="117">
        <f t="shared" si="41"/>
        <v>0</v>
      </c>
      <c r="AF115" s="117">
        <f t="shared" si="41"/>
        <v>0</v>
      </c>
      <c r="AG115" s="117">
        <f t="shared" si="41"/>
        <v>0</v>
      </c>
      <c r="AH115" s="115">
        <v>0</v>
      </c>
      <c r="AI115" s="118"/>
      <c r="AJ115" s="118"/>
      <c r="AK115" s="118"/>
      <c r="AL115" s="118"/>
      <c r="AM115" s="118"/>
      <c r="AN115" s="118"/>
      <c r="AO115" s="118"/>
      <c r="AP115" s="118"/>
      <c r="AQ115" s="118"/>
      <c r="AR115" s="118"/>
      <c r="AS115" s="119"/>
      <c r="AT115" s="120">
        <v>0</v>
      </c>
      <c r="AU115" s="120">
        <f t="shared" si="27"/>
        <v>0</v>
      </c>
      <c r="AV115" s="120">
        <v>0</v>
      </c>
      <c r="AW115" s="120">
        <f t="shared" si="28"/>
        <v>0</v>
      </c>
      <c r="AX115" s="120">
        <v>0</v>
      </c>
      <c r="AY115" s="120">
        <f t="shared" si="29"/>
        <v>0</v>
      </c>
      <c r="AZ115" s="120">
        <v>0</v>
      </c>
      <c r="BA115" s="120">
        <f t="shared" si="30"/>
        <v>0</v>
      </c>
      <c r="BB115" s="120">
        <v>0</v>
      </c>
      <c r="BC115" s="120">
        <f t="shared" si="31"/>
        <v>0</v>
      </c>
      <c r="BD115" s="120" t="str">
        <f t="shared" si="32"/>
        <v>LIBERTY GROUP LIMITED0.015308396235690.064103316608220.06410331660822</v>
      </c>
      <c r="BE115" s="121">
        <f>VLOOKUP(BD115,'[1]Microsoft-Base Data'!$AR:$AX,2,0)</f>
        <v>0</v>
      </c>
      <c r="BF115" s="121">
        <f>VLOOKUP(BD115,'[1]Microsoft-Base Data'!$AR:$AX,3,0)</f>
        <v>-2.4480729108153017E-2</v>
      </c>
      <c r="BG115" s="121">
        <f>VLOOKUP(BD115,'[1]Microsoft-Base Data'!$AR:$AX,4,0)</f>
        <v>0</v>
      </c>
      <c r="BH115" s="121">
        <f>VLOOKUP(BD115,'[1]Microsoft-Base Data'!$AR:$AX,5,0)</f>
        <v>0</v>
      </c>
      <c r="BI115" s="121">
        <f>VLOOKUP(BD115,'[1]Microsoft-Base Data'!$AR:$AX,6,0)</f>
        <v>1.024480729108153</v>
      </c>
      <c r="BJ115" s="121">
        <f>VLOOKUP(BD115,'[1]Microsoft-Base Data'!$AR:$AX,7,0)</f>
        <v>0</v>
      </c>
      <c r="BK115" s="120">
        <f t="shared" si="33"/>
        <v>0</v>
      </c>
      <c r="BL115" s="120">
        <f t="shared" si="34"/>
        <v>-1.5692959288199999E-3</v>
      </c>
      <c r="BM115" s="120">
        <f t="shared" si="35"/>
        <v>0</v>
      </c>
      <c r="BN115" s="120">
        <f t="shared" si="36"/>
        <v>0</v>
      </c>
      <c r="BO115" s="120">
        <f t="shared" si="37"/>
        <v>6.5672612537040001E-2</v>
      </c>
      <c r="BP115" s="120">
        <f t="shared" si="38"/>
        <v>0</v>
      </c>
      <c r="BQ115" s="120">
        <f t="shared" si="39"/>
        <v>6.4103316608219996E-2</v>
      </c>
      <c r="BR115" s="119"/>
      <c r="BS115" s="119"/>
      <c r="BT115" s="119"/>
      <c r="BU115" s="119"/>
    </row>
    <row r="116" spans="1:73">
      <c r="A116" s="8" t="s">
        <v>426</v>
      </c>
      <c r="B116" s="8" t="s">
        <v>92</v>
      </c>
      <c r="C116" s="8" t="s">
        <v>533</v>
      </c>
      <c r="D116" s="8" t="s">
        <v>568</v>
      </c>
      <c r="E116" s="8" t="s">
        <v>121</v>
      </c>
      <c r="F116" s="8" t="s">
        <v>612</v>
      </c>
      <c r="G116" s="65">
        <v>28</v>
      </c>
      <c r="H116" s="65" t="s">
        <v>613</v>
      </c>
      <c r="I116" s="8"/>
      <c r="J116" s="8" t="s">
        <v>614</v>
      </c>
      <c r="K116" s="8" t="s">
        <v>614</v>
      </c>
      <c r="L116" s="116">
        <v>0.33523438891735002</v>
      </c>
      <c r="M116" s="116">
        <v>0.31217279580985996</v>
      </c>
      <c r="N116" s="116">
        <v>0.31205429132119</v>
      </c>
      <c r="O116" s="114">
        <v>0.40014501752036502</v>
      </c>
      <c r="P116" s="115">
        <v>1.3596064935687651</v>
      </c>
      <c r="Q116" s="114">
        <v>0.34736957632969812</v>
      </c>
      <c r="R116" s="114">
        <v>0.35635930164203017</v>
      </c>
      <c r="S116" s="114">
        <v>0.36411426807587421</v>
      </c>
      <c r="T116" s="114">
        <v>0.37215685395239745</v>
      </c>
      <c r="U116" s="169">
        <v>1.44</v>
      </c>
      <c r="V116" s="115">
        <f t="shared" si="24"/>
        <v>8.0393506431234885E-2</v>
      </c>
      <c r="W116" s="122">
        <v>5.912998121994395E-2</v>
      </c>
      <c r="X116" s="116">
        <v>4.4084970000000001E-2</v>
      </c>
      <c r="Y116" s="116">
        <v>5.9053849999999991E-2</v>
      </c>
      <c r="Z116" s="116">
        <v>0.11457550050000001</v>
      </c>
      <c r="AA116" s="116" t="str">
        <f t="shared" si="25"/>
        <v>BEST BUY1.359606493568771.44</v>
      </c>
      <c r="AB116" s="117">
        <v>0.14866701000000002</v>
      </c>
      <c r="AC116" s="115">
        <f t="shared" si="26"/>
        <v>0.36638133049999999</v>
      </c>
      <c r="AD116" s="117">
        <f t="shared" si="41"/>
        <v>8.4784592996830804E-2</v>
      </c>
      <c r="AE116" s="117">
        <f t="shared" si="41"/>
        <v>8.588773825887136E-2</v>
      </c>
      <c r="AF116" s="117">
        <f t="shared" si="41"/>
        <v>0.12607374423320566</v>
      </c>
      <c r="AG116" s="117">
        <f t="shared" si="41"/>
        <v>9.7234375239859824E-2</v>
      </c>
      <c r="AH116" s="115">
        <v>0.39398045072876769</v>
      </c>
      <c r="AI116" s="118"/>
      <c r="AJ116" s="118"/>
      <c r="AK116" s="118"/>
      <c r="AL116" s="118"/>
      <c r="AM116" s="118"/>
      <c r="AN116" s="118"/>
      <c r="AO116" s="118"/>
      <c r="AP116" s="118"/>
      <c r="AQ116" s="118"/>
      <c r="AR116" s="118"/>
      <c r="AS116" s="119"/>
      <c r="AT116" s="120">
        <v>8.6690069999999994E-2</v>
      </c>
      <c r="AU116" s="120">
        <f t="shared" si="27"/>
        <v>6.1976940000000022E-2</v>
      </c>
      <c r="AV116" s="120">
        <v>4.7833618499999994E-2</v>
      </c>
      <c r="AW116" s="120">
        <f t="shared" si="28"/>
        <v>3.695097449683081E-2</v>
      </c>
      <c r="AX116" s="120">
        <v>2.7168700050000001E-2</v>
      </c>
      <c r="AY116" s="120">
        <f t="shared" si="29"/>
        <v>5.8719038208871359E-2</v>
      </c>
      <c r="AZ116" s="120">
        <v>3.8745230985000004E-2</v>
      </c>
      <c r="BA116" s="120">
        <f t="shared" si="30"/>
        <v>8.7328513248205661E-2</v>
      </c>
      <c r="BB116" s="120">
        <v>0</v>
      </c>
      <c r="BC116" s="120">
        <f t="shared" si="31"/>
        <v>9.7234375239859824E-2</v>
      </c>
      <c r="BD116" s="120" t="str">
        <f t="shared" si="32"/>
        <v>BEST BUY0.4001450175203651.359606493568771.44</v>
      </c>
      <c r="BE116" s="121">
        <f>VLOOKUP(BD116,'[1]Microsoft-Base Data'!$AR:$AX,2,0)</f>
        <v>0.47568276236051438</v>
      </c>
      <c r="BF116" s="121">
        <f>VLOOKUP(BD116,'[1]Microsoft-Base Data'!$AR:$AX,3,0)</f>
        <v>0.2714249012209225</v>
      </c>
      <c r="BG116" s="121">
        <f>VLOOKUP(BD116,'[1]Microsoft-Base Data'!$AR:$AX,4,0)</f>
        <v>0</v>
      </c>
      <c r="BH116" s="121">
        <f>VLOOKUP(BD116,'[1]Microsoft-Base Data'!$AR:$AX,5,0)</f>
        <v>0.13272054218261317</v>
      </c>
      <c r="BI116" s="121">
        <f>VLOOKUP(BD116,'[1]Microsoft-Base Data'!$AR:$AX,6,0)</f>
        <v>4.5144606987439335E-2</v>
      </c>
      <c r="BJ116" s="121">
        <f>VLOOKUP(BD116,'[1]Microsoft-Base Data'!$AR:$AX,7,0)</f>
        <v>7.5027187248510693E-2</v>
      </c>
      <c r="BK116" s="120">
        <f t="shared" si="33"/>
        <v>0.68498317779914064</v>
      </c>
      <c r="BL116" s="120">
        <f t="shared" si="34"/>
        <v>0.39085185775812836</v>
      </c>
      <c r="BM116" s="120">
        <f t="shared" si="35"/>
        <v>0</v>
      </c>
      <c r="BN116" s="120">
        <f t="shared" si="36"/>
        <v>0.19111758074296295</v>
      </c>
      <c r="BO116" s="120">
        <f t="shared" si="37"/>
        <v>6.500823406191264E-2</v>
      </c>
      <c r="BP116" s="120">
        <f t="shared" si="38"/>
        <v>0.10803914963785539</v>
      </c>
      <c r="BQ116" s="120">
        <f t="shared" si="39"/>
        <v>0.59277003460087418</v>
      </c>
      <c r="BR116" s="119"/>
      <c r="BS116" s="119"/>
      <c r="BT116" s="119"/>
      <c r="BU116" s="119"/>
    </row>
    <row r="117" spans="1:73">
      <c r="A117" s="65" t="s">
        <v>538</v>
      </c>
      <c r="B117" s="65" t="s">
        <v>4</v>
      </c>
      <c r="C117" s="8" t="s">
        <v>88</v>
      </c>
      <c r="D117" s="8" t="s">
        <v>615</v>
      </c>
      <c r="E117" s="8" t="s">
        <v>283</v>
      </c>
      <c r="F117" s="8"/>
      <c r="G117" s="65">
        <v>23</v>
      </c>
      <c r="H117" s="65" t="s">
        <v>613</v>
      </c>
      <c r="I117" s="8"/>
      <c r="J117" s="65" t="s">
        <v>614</v>
      </c>
      <c r="K117" s="65" t="s">
        <v>614</v>
      </c>
      <c r="L117" s="113">
        <v>0.13103827531456391</v>
      </c>
      <c r="M117" s="113">
        <v>0.1284669503699809</v>
      </c>
      <c r="N117" s="113">
        <v>0.14365850565429999</v>
      </c>
      <c r="O117" s="114">
        <v>0.14365850565429999</v>
      </c>
      <c r="P117" s="115">
        <v>0.54682223699314481</v>
      </c>
      <c r="Q117" s="114">
        <v>0.13190931166108782</v>
      </c>
      <c r="R117" s="114">
        <v>0.13532304895639571</v>
      </c>
      <c r="S117" s="114">
        <v>0.13826790179886886</v>
      </c>
      <c r="T117" s="114">
        <v>0.14132197457679241</v>
      </c>
      <c r="U117" s="115">
        <v>0.54682223699314481</v>
      </c>
      <c r="V117" s="115">
        <f t="shared" si="24"/>
        <v>0</v>
      </c>
      <c r="W117" s="122">
        <v>0</v>
      </c>
      <c r="X117" s="116">
        <v>0.23952654819999997</v>
      </c>
      <c r="Y117" s="116">
        <v>0</v>
      </c>
      <c r="Z117" s="116">
        <v>0.110955</v>
      </c>
      <c r="AA117" s="116" t="str">
        <f t="shared" si="25"/>
        <v>ZURICH AMERICAN INSURANCE0.5468222369931450.546822236993145</v>
      </c>
      <c r="AB117" s="117">
        <v>2</v>
      </c>
      <c r="AC117" s="115">
        <f t="shared" si="26"/>
        <v>2.3504815481999999</v>
      </c>
      <c r="AD117" s="117">
        <f t="shared" si="41"/>
        <v>0.64559999999999995</v>
      </c>
      <c r="AE117" s="117">
        <f t="shared" si="41"/>
        <v>0.65400000000000003</v>
      </c>
      <c r="AF117" s="117">
        <f t="shared" si="41"/>
        <v>0.96</v>
      </c>
      <c r="AG117" s="117">
        <f t="shared" si="41"/>
        <v>0.74039999999999973</v>
      </c>
      <c r="AH117" s="115">
        <v>3</v>
      </c>
      <c r="AI117" s="118"/>
      <c r="AJ117" s="118"/>
      <c r="AK117" s="118"/>
      <c r="AL117" s="118"/>
      <c r="AM117" s="118"/>
      <c r="AN117" s="118"/>
      <c r="AO117" s="118"/>
      <c r="AP117" s="118"/>
      <c r="AQ117" s="118"/>
      <c r="AR117" s="118"/>
      <c r="AS117" s="119"/>
      <c r="AT117" s="120">
        <v>0</v>
      </c>
      <c r="AU117" s="120">
        <f t="shared" si="27"/>
        <v>2</v>
      </c>
      <c r="AV117" s="120">
        <v>0</v>
      </c>
      <c r="AW117" s="120">
        <f t="shared" si="28"/>
        <v>0.64559999999999995</v>
      </c>
      <c r="AX117" s="120">
        <v>0</v>
      </c>
      <c r="AY117" s="120">
        <f t="shared" si="29"/>
        <v>0.65400000000000003</v>
      </c>
      <c r="AZ117" s="120">
        <v>5.5112399999999999E-2</v>
      </c>
      <c r="BA117" s="120">
        <f t="shared" si="30"/>
        <v>0.90488760000000001</v>
      </c>
      <c r="BB117" s="120">
        <v>0</v>
      </c>
      <c r="BC117" s="120">
        <f t="shared" si="31"/>
        <v>0.74039999999999973</v>
      </c>
      <c r="BD117" s="120" t="str">
        <f t="shared" si="32"/>
        <v>ZURICH AMERICAN INSURANCE0.14365850565430.5468222369931450.546822236993145</v>
      </c>
      <c r="BE117" s="121">
        <f>VLOOKUP(BD117,'[1]Microsoft-Base Data'!$AR:$AX,2,0)</f>
        <v>0.42567917506357361</v>
      </c>
      <c r="BF117" s="121">
        <f>VLOOKUP(BD117,'[1]Microsoft-Base Data'!$AR:$AX,3,0)</f>
        <v>0.39452941672244374</v>
      </c>
      <c r="BG117" s="121">
        <f>VLOOKUP(BD117,'[1]Microsoft-Base Data'!$AR:$AX,4,0)</f>
        <v>0</v>
      </c>
      <c r="BH117" s="121">
        <f>VLOOKUP(BD117,'[1]Microsoft-Base Data'!$AR:$AX,5,0)</f>
        <v>4.8152765888690753E-2</v>
      </c>
      <c r="BI117" s="121">
        <f>VLOOKUP(BD117,'[1]Microsoft-Base Data'!$AR:$AX,6,0)</f>
        <v>0.11222924765596215</v>
      </c>
      <c r="BJ117" s="121">
        <f>VLOOKUP(BD117,'[1]Microsoft-Base Data'!$AR:$AX,7,0)</f>
        <v>1.9409394669329748E-2</v>
      </c>
      <c r="BK117" s="120">
        <f t="shared" si="33"/>
        <v>0.23277083874965981</v>
      </c>
      <c r="BL117" s="120">
        <f t="shared" si="34"/>
        <v>0.21573745821176732</v>
      </c>
      <c r="BM117" s="120">
        <f t="shared" si="35"/>
        <v>0</v>
      </c>
      <c r="BN117" s="120">
        <f t="shared" si="36"/>
        <v>2.6331003160661073E-2</v>
      </c>
      <c r="BO117" s="120">
        <f t="shared" si="37"/>
        <v>6.1369448259290874E-2</v>
      </c>
      <c r="BP117" s="120">
        <f t="shared" si="38"/>
        <v>1.0613488611765714E-2</v>
      </c>
      <c r="BQ117" s="120">
        <f t="shared" si="39"/>
        <v>0.30980932268396238</v>
      </c>
      <c r="BR117" s="119"/>
      <c r="BS117" s="119"/>
      <c r="BT117" s="119"/>
      <c r="BU117" s="119"/>
    </row>
    <row r="118" spans="1:73">
      <c r="A118" s="8" t="s">
        <v>155</v>
      </c>
      <c r="B118" s="8" t="s">
        <v>4</v>
      </c>
      <c r="C118" s="8" t="s">
        <v>157</v>
      </c>
      <c r="D118" s="8" t="s">
        <v>568</v>
      </c>
      <c r="E118" s="8" t="s">
        <v>121</v>
      </c>
      <c r="F118" s="8" t="s">
        <v>612</v>
      </c>
      <c r="G118" s="65">
        <v>66</v>
      </c>
      <c r="H118" s="65" t="s">
        <v>613</v>
      </c>
      <c r="I118" s="8"/>
      <c r="J118" s="8" t="s">
        <v>614</v>
      </c>
      <c r="K118" s="8" t="s">
        <v>614</v>
      </c>
      <c r="L118" s="116">
        <v>0.23268921413686003</v>
      </c>
      <c r="M118" s="116">
        <v>0</v>
      </c>
      <c r="N118" s="116">
        <v>0</v>
      </c>
      <c r="O118" s="114">
        <v>0</v>
      </c>
      <c r="P118" s="115">
        <v>0.23268921413686003</v>
      </c>
      <c r="Q118" s="114">
        <v>5.6131356757785744E-2</v>
      </c>
      <c r="R118" s="114">
        <v>5.7584004062114072E-2</v>
      </c>
      <c r="S118" s="114">
        <v>5.883712701013414E-2</v>
      </c>
      <c r="T118" s="114">
        <v>6.013672630682608E-2</v>
      </c>
      <c r="U118" s="115">
        <v>0.23268921413686006</v>
      </c>
      <c r="V118" s="115">
        <f t="shared" si="24"/>
        <v>0</v>
      </c>
      <c r="W118" s="122">
        <v>0</v>
      </c>
      <c r="X118" s="116">
        <v>0</v>
      </c>
      <c r="Y118" s="116">
        <v>0</v>
      </c>
      <c r="Z118" s="116">
        <v>0</v>
      </c>
      <c r="AA118" s="116" t="str">
        <f t="shared" si="25"/>
        <v>E.ON0.232689214136860.23268921413686</v>
      </c>
      <c r="AB118" s="117">
        <v>0</v>
      </c>
      <c r="AC118" s="115">
        <f t="shared" si="26"/>
        <v>0</v>
      </c>
      <c r="AD118" s="117">
        <f t="shared" si="41"/>
        <v>0</v>
      </c>
      <c r="AE118" s="117">
        <f t="shared" si="41"/>
        <v>0</v>
      </c>
      <c r="AF118" s="117">
        <f t="shared" si="41"/>
        <v>0</v>
      </c>
      <c r="AG118" s="117">
        <f t="shared" si="41"/>
        <v>0</v>
      </c>
      <c r="AH118" s="115">
        <v>0</v>
      </c>
      <c r="AI118" s="118"/>
      <c r="AJ118" s="118"/>
      <c r="AK118" s="118"/>
      <c r="AL118" s="118"/>
      <c r="AM118" s="118"/>
      <c r="AN118" s="118"/>
      <c r="AO118" s="118"/>
      <c r="AP118" s="118"/>
      <c r="AQ118" s="118"/>
      <c r="AR118" s="118"/>
      <c r="AS118" s="119"/>
      <c r="AT118" s="120">
        <v>0.60866128800000008</v>
      </c>
      <c r="AU118" s="120">
        <f t="shared" si="27"/>
        <v>-0.60866128800000008</v>
      </c>
      <c r="AV118" s="120">
        <v>4.7283863400000008E-2</v>
      </c>
      <c r="AW118" s="120">
        <f t="shared" si="28"/>
        <v>-4.7283863400000008E-2</v>
      </c>
      <c r="AX118" s="120">
        <v>9.4108855320000004E-2</v>
      </c>
      <c r="AY118" s="120">
        <f t="shared" si="29"/>
        <v>-9.4108855320000004E-2</v>
      </c>
      <c r="AZ118" s="120">
        <v>3.5756976879000001E-2</v>
      </c>
      <c r="BA118" s="120">
        <f t="shared" si="30"/>
        <v>-3.5756976879000001E-2</v>
      </c>
      <c r="BB118" s="120">
        <v>4.0795653053700004E-2</v>
      </c>
      <c r="BC118" s="120">
        <f t="shared" si="31"/>
        <v>-4.0795653053700004E-2</v>
      </c>
      <c r="BD118" s="120" t="str">
        <f t="shared" si="32"/>
        <v>E.ON00.232689214136860.23268921413686</v>
      </c>
      <c r="BE118" s="121">
        <f>VLOOKUP(BD118,'[1]Microsoft-Base Data'!$AR:$AX,2,0)</f>
        <v>0.37792966452687971</v>
      </c>
      <c r="BF118" s="121">
        <f>VLOOKUP(BD118,'[1]Microsoft-Base Data'!$AR:$AX,3,0)</f>
        <v>0.22924710276791416</v>
      </c>
      <c r="BG118" s="121">
        <f>VLOOKUP(BD118,'[1]Microsoft-Base Data'!$AR:$AX,4,0)</f>
        <v>0</v>
      </c>
      <c r="BH118" s="121">
        <f>VLOOKUP(BD118,'[1]Microsoft-Base Data'!$AR:$AX,5,0)</f>
        <v>8.728533436215094E-2</v>
      </c>
      <c r="BI118" s="121">
        <f>VLOOKUP(BD118,'[1]Microsoft-Base Data'!$AR:$AX,6,0)</f>
        <v>0.25453096437986178</v>
      </c>
      <c r="BJ118" s="121">
        <f>VLOOKUP(BD118,'[1]Microsoft-Base Data'!$AR:$AX,7,0)</f>
        <v>5.1006933963193425E-2</v>
      </c>
      <c r="BK118" s="120">
        <f t="shared" si="33"/>
        <v>8.7940156637766789E-2</v>
      </c>
      <c r="BL118" s="120">
        <f t="shared" si="34"/>
        <v>5.3343328186217939E-2</v>
      </c>
      <c r="BM118" s="120">
        <f t="shared" si="35"/>
        <v>0</v>
      </c>
      <c r="BN118" s="120">
        <f t="shared" si="36"/>
        <v>2.031035585840197E-2</v>
      </c>
      <c r="BO118" s="120">
        <f t="shared" si="37"/>
        <v>5.9226610075047155E-2</v>
      </c>
      <c r="BP118" s="120">
        <f t="shared" si="38"/>
        <v>1.1868763379426195E-2</v>
      </c>
      <c r="BQ118" s="120">
        <f t="shared" si="39"/>
        <v>0.12863416131893365</v>
      </c>
      <c r="BR118" s="119"/>
      <c r="BS118" s="119"/>
      <c r="BT118" s="119"/>
      <c r="BU118" s="119"/>
    </row>
    <row r="119" spans="1:73">
      <c r="A119" s="8" t="s">
        <v>292</v>
      </c>
      <c r="B119" s="8" t="s">
        <v>4</v>
      </c>
      <c r="C119" s="8" t="s">
        <v>197</v>
      </c>
      <c r="D119" s="8" t="s">
        <v>568</v>
      </c>
      <c r="E119" s="8" t="s">
        <v>283</v>
      </c>
      <c r="F119" s="8" t="s">
        <v>612</v>
      </c>
      <c r="G119" s="65">
        <v>114</v>
      </c>
      <c r="H119" s="65" t="s">
        <v>613</v>
      </c>
      <c r="I119" s="8"/>
      <c r="J119" s="8" t="s">
        <v>614</v>
      </c>
      <c r="K119" s="8" t="s">
        <v>614</v>
      </c>
      <c r="L119" s="116">
        <v>5.5660329671319994E-2</v>
      </c>
      <c r="M119" s="116">
        <v>1.7504600317150003E-2</v>
      </c>
      <c r="N119" s="116">
        <v>8.8766057721000003E-4</v>
      </c>
      <c r="O119" s="114">
        <v>8.8766057721000003E-4</v>
      </c>
      <c r="P119" s="115">
        <v>7.4940251142889991E-2</v>
      </c>
      <c r="Q119" s="114">
        <v>1.8077752284407549E-2</v>
      </c>
      <c r="R119" s="114">
        <v>1.8545594140387939E-2</v>
      </c>
      <c r="S119" s="114">
        <v>1.8949176871052492E-2</v>
      </c>
      <c r="T119" s="114">
        <v>1.9367727847042011E-2</v>
      </c>
      <c r="U119" s="115">
        <v>7.4940251142889991E-2</v>
      </c>
      <c r="V119" s="115">
        <f t="shared" si="24"/>
        <v>0</v>
      </c>
      <c r="W119" s="122">
        <v>0</v>
      </c>
      <c r="X119" s="116">
        <v>0</v>
      </c>
      <c r="Y119" s="116">
        <v>0</v>
      </c>
      <c r="Z119" s="116">
        <v>0</v>
      </c>
      <c r="AA119" s="116" t="str">
        <f t="shared" si="25"/>
        <v>ASSA ABLOY0.074940251142890.07494025114289</v>
      </c>
      <c r="AB119" s="117">
        <v>0</v>
      </c>
      <c r="AC119" s="115">
        <f t="shared" si="26"/>
        <v>0</v>
      </c>
      <c r="AD119" s="117">
        <f t="shared" si="41"/>
        <v>0</v>
      </c>
      <c r="AE119" s="117">
        <f t="shared" si="41"/>
        <v>0</v>
      </c>
      <c r="AF119" s="117">
        <f t="shared" si="41"/>
        <v>0</v>
      </c>
      <c r="AG119" s="117">
        <f t="shared" si="41"/>
        <v>0</v>
      </c>
      <c r="AH119" s="115">
        <v>0</v>
      </c>
      <c r="AI119" s="118"/>
      <c r="AJ119" s="118"/>
      <c r="AK119" s="118"/>
      <c r="AL119" s="118"/>
      <c r="AM119" s="118"/>
      <c r="AN119" s="118"/>
      <c r="AO119" s="118"/>
      <c r="AP119" s="118"/>
      <c r="AQ119" s="118"/>
      <c r="AR119" s="118"/>
      <c r="AS119" s="119"/>
      <c r="AT119" s="120">
        <v>0</v>
      </c>
      <c r="AU119" s="120">
        <f t="shared" si="27"/>
        <v>0</v>
      </c>
      <c r="AV119" s="120">
        <v>0</v>
      </c>
      <c r="AW119" s="120">
        <f t="shared" si="28"/>
        <v>0</v>
      </c>
      <c r="AX119" s="120">
        <v>0</v>
      </c>
      <c r="AY119" s="120">
        <f t="shared" si="29"/>
        <v>0</v>
      </c>
      <c r="AZ119" s="120">
        <v>0</v>
      </c>
      <c r="BA119" s="120">
        <f t="shared" si="30"/>
        <v>0</v>
      </c>
      <c r="BB119" s="120">
        <v>0</v>
      </c>
      <c r="BC119" s="120">
        <f t="shared" si="31"/>
        <v>0</v>
      </c>
      <c r="BD119" s="120" t="str">
        <f t="shared" si="32"/>
        <v>ASSA ABLOY0.000887660577210.074940251142890.07494025114289</v>
      </c>
      <c r="BE119" s="121">
        <f>VLOOKUP(BD119,'[1]Microsoft-Base Data'!$AR:$AX,2,0)</f>
        <v>0</v>
      </c>
      <c r="BF119" s="121">
        <f>VLOOKUP(BD119,'[1]Microsoft-Base Data'!$AR:$AX,3,0)</f>
        <v>-2.2528499280338021E-2</v>
      </c>
      <c r="BG119" s="121">
        <f>VLOOKUP(BD119,'[1]Microsoft-Base Data'!$AR:$AX,4,0)</f>
        <v>0</v>
      </c>
      <c r="BH119" s="121">
        <f>VLOOKUP(BD119,'[1]Microsoft-Base Data'!$AR:$AX,5,0)</f>
        <v>0</v>
      </c>
      <c r="BI119" s="121">
        <f>VLOOKUP(BD119,'[1]Microsoft-Base Data'!$AR:$AX,6,0)</f>
        <v>0.78082858474554473</v>
      </c>
      <c r="BJ119" s="121">
        <f>VLOOKUP(BD119,'[1]Microsoft-Base Data'!$AR:$AX,7,0)</f>
        <v>0.24169991453479317</v>
      </c>
      <c r="BK119" s="120">
        <f t="shared" si="33"/>
        <v>0</v>
      </c>
      <c r="BL119" s="120">
        <f t="shared" si="34"/>
        <v>-1.6882913939409478E-3</v>
      </c>
      <c r="BM119" s="120">
        <f t="shared" si="35"/>
        <v>0</v>
      </c>
      <c r="BN119" s="120">
        <f t="shared" si="36"/>
        <v>0</v>
      </c>
      <c r="BO119" s="120">
        <f t="shared" si="37"/>
        <v>5.8515490240378484E-2</v>
      </c>
      <c r="BP119" s="120">
        <f t="shared" si="38"/>
        <v>1.8113052296452447E-2</v>
      </c>
      <c r="BQ119" s="120">
        <f t="shared" si="39"/>
        <v>5.6827198846437534E-2</v>
      </c>
      <c r="BR119" s="119"/>
      <c r="BS119" s="119"/>
      <c r="BT119" s="119"/>
      <c r="BU119" s="119"/>
    </row>
    <row r="120" spans="1:73">
      <c r="A120" s="65" t="s">
        <v>539</v>
      </c>
      <c r="B120" s="65" t="s">
        <v>4</v>
      </c>
      <c r="C120" s="8" t="s">
        <v>81</v>
      </c>
      <c r="D120" s="8" t="s">
        <v>615</v>
      </c>
      <c r="E120" s="8" t="s">
        <v>283</v>
      </c>
      <c r="F120" s="8"/>
      <c r="G120" s="65"/>
      <c r="H120" s="65" t="s">
        <v>613</v>
      </c>
      <c r="I120" s="8"/>
      <c r="J120" s="65" t="s">
        <v>614</v>
      </c>
      <c r="K120" s="65" t="s">
        <v>614</v>
      </c>
      <c r="L120" s="113">
        <v>5.8145326303340003E-2</v>
      </c>
      <c r="M120" s="113">
        <v>6.1331445739239994E-2</v>
      </c>
      <c r="N120" s="113">
        <v>7.0129409551500002E-2</v>
      </c>
      <c r="O120" s="114">
        <v>7.0129409551500002E-2</v>
      </c>
      <c r="P120" s="115">
        <v>0.25973559114557998</v>
      </c>
      <c r="Q120" s="114">
        <v>6.2655723787488765E-2</v>
      </c>
      <c r="R120" s="114">
        <v>6.4277217966818595E-2</v>
      </c>
      <c r="S120" s="114">
        <v>6.5675996293907912E-2</v>
      </c>
      <c r="T120" s="114">
        <v>6.712665309736475E-2</v>
      </c>
      <c r="U120" s="115">
        <v>0.25973559114558004</v>
      </c>
      <c r="V120" s="115">
        <f t="shared" si="24"/>
        <v>0</v>
      </c>
      <c r="W120" s="122">
        <v>0</v>
      </c>
      <c r="X120" s="116">
        <v>0</v>
      </c>
      <c r="Y120" s="116">
        <v>0</v>
      </c>
      <c r="Z120" s="116">
        <v>0.17918381250000001</v>
      </c>
      <c r="AA120" s="116" t="str">
        <f t="shared" si="25"/>
        <v>FORTERRA UK0.259735591145580.25973559114558</v>
      </c>
      <c r="AB120" s="117">
        <v>0</v>
      </c>
      <c r="AC120" s="115">
        <f t="shared" si="26"/>
        <v>0.17918381250000001</v>
      </c>
      <c r="AD120" s="117">
        <f t="shared" si="41"/>
        <v>3.8560356450000007E-2</v>
      </c>
      <c r="AE120" s="117">
        <f t="shared" si="41"/>
        <v>3.9062071125000007E-2</v>
      </c>
      <c r="AF120" s="117">
        <f t="shared" si="41"/>
        <v>5.7338820000000013E-2</v>
      </c>
      <c r="AG120" s="117">
        <f t="shared" si="41"/>
        <v>4.4222564924999992E-2</v>
      </c>
      <c r="AH120" s="115">
        <v>0.17918381250000004</v>
      </c>
      <c r="AI120" s="118"/>
      <c r="AJ120" s="118"/>
      <c r="AK120" s="118"/>
      <c r="AL120" s="118"/>
      <c r="AM120" s="118"/>
      <c r="AN120" s="118"/>
      <c r="AO120" s="118"/>
      <c r="AP120" s="118"/>
      <c r="AQ120" s="118"/>
      <c r="AR120" s="118"/>
      <c r="AS120" s="119"/>
      <c r="AT120" s="120">
        <v>0</v>
      </c>
      <c r="AU120" s="120">
        <f t="shared" si="27"/>
        <v>0</v>
      </c>
      <c r="AV120" s="120">
        <v>0</v>
      </c>
      <c r="AW120" s="120">
        <f t="shared" si="28"/>
        <v>3.8560356450000007E-2</v>
      </c>
      <c r="AX120" s="120">
        <v>0</v>
      </c>
      <c r="AY120" s="120">
        <f t="shared" si="29"/>
        <v>3.9062071125000007E-2</v>
      </c>
      <c r="AZ120" s="120">
        <v>0.13062499749000001</v>
      </c>
      <c r="BA120" s="120">
        <f t="shared" si="30"/>
        <v>-7.3286177489999993E-2</v>
      </c>
      <c r="BB120" s="120">
        <v>0</v>
      </c>
      <c r="BC120" s="120">
        <f t="shared" si="31"/>
        <v>4.4222564924999992E-2</v>
      </c>
      <c r="BD120" s="120" t="str">
        <f t="shared" si="32"/>
        <v>FORTERRA UK0.07012940955150.259735591145580.25973559114558</v>
      </c>
      <c r="BE120" s="121">
        <f>VLOOKUP(BD120,'[1]Microsoft-Base Data'!$AR:$AX,2,0)</f>
        <v>0.65133006611989253</v>
      </c>
      <c r="BF120" s="121">
        <f>VLOOKUP(BD120,'[1]Microsoft-Base Data'!$AR:$AX,3,0)</f>
        <v>0</v>
      </c>
      <c r="BG120" s="121">
        <f>VLOOKUP(BD120,'[1]Microsoft-Base Data'!$AR:$AX,4,0)</f>
        <v>0</v>
      </c>
      <c r="BH120" s="121">
        <f>VLOOKUP(BD120,'[1]Microsoft-Base Data'!$AR:$AX,5,0)</f>
        <v>0.13109722419618211</v>
      </c>
      <c r="BI120" s="121">
        <f>VLOOKUP(BD120,'[1]Microsoft-Base Data'!$AR:$AX,6,0)</f>
        <v>0.21757270968392528</v>
      </c>
      <c r="BJ120" s="121">
        <f>VLOOKUP(BD120,'[1]Microsoft-Base Data'!$AR:$AX,7,0)</f>
        <v>0</v>
      </c>
      <c r="BK120" s="120">
        <f t="shared" si="33"/>
        <v>0.16917359975454002</v>
      </c>
      <c r="BL120" s="120">
        <f t="shared" si="34"/>
        <v>0</v>
      </c>
      <c r="BM120" s="120">
        <f t="shared" si="35"/>
        <v>0</v>
      </c>
      <c r="BN120" s="120">
        <f t="shared" si="36"/>
        <v>3.4050615024140002E-2</v>
      </c>
      <c r="BO120" s="120">
        <f t="shared" si="37"/>
        <v>5.6511376366899999E-2</v>
      </c>
      <c r="BP120" s="120">
        <f t="shared" si="38"/>
        <v>0</v>
      </c>
      <c r="BQ120" s="120">
        <f t="shared" si="39"/>
        <v>8.5617347651823494E-2</v>
      </c>
      <c r="BR120" s="119"/>
      <c r="BS120" s="119"/>
      <c r="BT120" s="119"/>
      <c r="BU120" s="119"/>
    </row>
    <row r="121" spans="1:73">
      <c r="A121" s="8" t="s">
        <v>278</v>
      </c>
      <c r="B121" s="65" t="s">
        <v>69</v>
      </c>
      <c r="C121" s="8" t="s">
        <v>70</v>
      </c>
      <c r="D121" s="8" t="s">
        <v>615</v>
      </c>
      <c r="E121" s="8" t="s">
        <v>226</v>
      </c>
      <c r="F121" s="8" t="s">
        <v>612</v>
      </c>
      <c r="G121" s="65">
        <v>59</v>
      </c>
      <c r="H121" s="65" t="s">
        <v>613</v>
      </c>
      <c r="I121" s="8"/>
      <c r="J121" s="8" t="s">
        <v>614</v>
      </c>
      <c r="K121" s="8" t="s">
        <v>614</v>
      </c>
      <c r="L121" s="116">
        <v>8.4237888780759995E-2</v>
      </c>
      <c r="M121" s="116">
        <v>6.0893508631760004E-2</v>
      </c>
      <c r="N121" s="116">
        <v>9.4689280682659999E-2</v>
      </c>
      <c r="O121" s="114">
        <v>9.4689280682659999E-2</v>
      </c>
      <c r="P121" s="115">
        <v>0.33450995877784001</v>
      </c>
      <c r="Q121" s="114">
        <v>8.0693460179668788E-2</v>
      </c>
      <c r="R121" s="114">
        <v>8.2781760626649561E-2</v>
      </c>
      <c r="S121" s="114">
        <v>8.4583228336447269E-2</v>
      </c>
      <c r="T121" s="114">
        <v>8.6451509635074378E-2</v>
      </c>
      <c r="U121" s="115">
        <v>0.33450995877784001</v>
      </c>
      <c r="V121" s="115">
        <f t="shared" si="24"/>
        <v>0</v>
      </c>
      <c r="W121" s="115"/>
      <c r="X121" s="116">
        <v>0</v>
      </c>
      <c r="Y121" s="116">
        <v>0</v>
      </c>
      <c r="Z121" s="116">
        <v>0</v>
      </c>
      <c r="AA121" s="116" t="str">
        <f t="shared" si="25"/>
        <v>THE BANK OF NEW YORK0.334509958777840.33450995877784</v>
      </c>
      <c r="AB121" s="117">
        <v>0</v>
      </c>
      <c r="AC121" s="115">
        <f t="shared" si="26"/>
        <v>0</v>
      </c>
      <c r="AD121" s="117">
        <f t="shared" si="41"/>
        <v>0</v>
      </c>
      <c r="AE121" s="117">
        <f t="shared" si="41"/>
        <v>0</v>
      </c>
      <c r="AF121" s="117">
        <f t="shared" si="41"/>
        <v>0</v>
      </c>
      <c r="AG121" s="117">
        <f t="shared" si="41"/>
        <v>0</v>
      </c>
      <c r="AH121" s="115">
        <v>0</v>
      </c>
      <c r="AI121" s="118"/>
      <c r="AJ121" s="118"/>
      <c r="AK121" s="118"/>
      <c r="AL121" s="118"/>
      <c r="AM121" s="118"/>
      <c r="AN121" s="118"/>
      <c r="AO121" s="118"/>
      <c r="AP121" s="118"/>
      <c r="AQ121" s="118"/>
      <c r="AR121" s="118"/>
      <c r="AS121" s="119"/>
      <c r="AT121" s="120">
        <v>0</v>
      </c>
      <c r="AU121" s="120">
        <f t="shared" si="27"/>
        <v>0</v>
      </c>
      <c r="AV121" s="120">
        <v>0</v>
      </c>
      <c r="AW121" s="120">
        <f t="shared" si="28"/>
        <v>0</v>
      </c>
      <c r="AX121" s="120">
        <v>0</v>
      </c>
      <c r="AY121" s="120">
        <f t="shared" si="29"/>
        <v>0</v>
      </c>
      <c r="AZ121" s="120">
        <v>0</v>
      </c>
      <c r="BA121" s="120">
        <f t="shared" si="30"/>
        <v>0</v>
      </c>
      <c r="BB121" s="120">
        <v>0</v>
      </c>
      <c r="BC121" s="120">
        <f t="shared" si="31"/>
        <v>0</v>
      </c>
      <c r="BD121" s="120" t="str">
        <f t="shared" si="32"/>
        <v>THE BANK OF NEW YORK0.094689280682660.334509958777840.33450995877784</v>
      </c>
      <c r="BE121" s="121">
        <f>VLOOKUP(BD121,'[1]Microsoft-Base Data'!$AR:$AX,2,0)</f>
        <v>0.17922760506764823</v>
      </c>
      <c r="BF121" s="121">
        <f>VLOOKUP(BD121,'[1]Microsoft-Base Data'!$AR:$AX,3,0)</f>
        <v>-4.558155902654725E-4</v>
      </c>
      <c r="BG121" s="121">
        <f>VLOOKUP(BD121,'[1]Microsoft-Base Data'!$AR:$AX,4,0)</f>
        <v>0</v>
      </c>
      <c r="BH121" s="121">
        <f>VLOOKUP(BD121,'[1]Microsoft-Base Data'!$AR:$AX,5,0)</f>
        <v>0.49564652073953008</v>
      </c>
      <c r="BI121" s="121">
        <f>VLOOKUP(BD121,'[1]Microsoft-Base Data'!$AR:$AX,6,0)</f>
        <v>0.16820006114803693</v>
      </c>
      <c r="BJ121" s="121">
        <f>VLOOKUP(BD121,'[1]Microsoft-Base Data'!$AR:$AX,7,0)</f>
        <v>0.15738162863505031</v>
      </c>
      <c r="BK121" s="120">
        <f t="shared" si="33"/>
        <v>5.9953418783029996E-2</v>
      </c>
      <c r="BL121" s="120">
        <f t="shared" si="34"/>
        <v>-1.5247485431000001E-4</v>
      </c>
      <c r="BM121" s="120">
        <f t="shared" si="35"/>
        <v>0</v>
      </c>
      <c r="BN121" s="120">
        <f t="shared" si="36"/>
        <v>0.16579869722096002</v>
      </c>
      <c r="BO121" s="120">
        <f t="shared" si="37"/>
        <v>5.6264595521060001E-2</v>
      </c>
      <c r="BP121" s="120">
        <f t="shared" si="38"/>
        <v>5.2645722107100008E-2</v>
      </c>
      <c r="BQ121" s="120">
        <f t="shared" si="39"/>
        <v>0.12145604918908355</v>
      </c>
      <c r="BR121" s="119"/>
      <c r="BS121" s="119"/>
      <c r="BT121" s="119"/>
      <c r="BU121" s="119"/>
    </row>
    <row r="122" spans="1:73">
      <c r="A122" s="8" t="s">
        <v>543</v>
      </c>
      <c r="B122" s="65" t="s">
        <v>4</v>
      </c>
      <c r="C122" s="8" t="s">
        <v>81</v>
      </c>
      <c r="D122" s="8" t="s">
        <v>615</v>
      </c>
      <c r="E122" s="8" t="s">
        <v>283</v>
      </c>
      <c r="F122" s="8"/>
      <c r="G122" s="65">
        <v>100</v>
      </c>
      <c r="H122" s="65" t="s">
        <v>613</v>
      </c>
      <c r="I122" s="8"/>
      <c r="J122" s="8" t="s">
        <v>614</v>
      </c>
      <c r="K122" s="8" t="s">
        <v>614</v>
      </c>
      <c r="L122" s="116">
        <v>9.2868799927910015E-2</v>
      </c>
      <c r="M122" s="116">
        <v>0.10157881409345806</v>
      </c>
      <c r="N122" s="116">
        <v>7.0396159249430004E-2</v>
      </c>
      <c r="O122" s="114">
        <v>7.0396159249430004E-2</v>
      </c>
      <c r="P122" s="115">
        <v>0.33523993252022805</v>
      </c>
      <c r="Q122" s="114">
        <v>8.0869550922464034E-2</v>
      </c>
      <c r="R122" s="114">
        <v>8.2962408496826248E-2</v>
      </c>
      <c r="S122" s="114">
        <v>8.4767807402366877E-2</v>
      </c>
      <c r="T122" s="114">
        <v>8.6640165698570887E-2</v>
      </c>
      <c r="U122" s="115">
        <v>0.3352399325202281</v>
      </c>
      <c r="V122" s="115">
        <f t="shared" si="24"/>
        <v>0</v>
      </c>
      <c r="W122" s="122">
        <v>0</v>
      </c>
      <c r="X122" s="116">
        <v>0</v>
      </c>
      <c r="Y122" s="116">
        <v>7.7873600000000001E-2</v>
      </c>
      <c r="Z122" s="116">
        <v>0.1988436375</v>
      </c>
      <c r="AA122" s="116" t="str">
        <f t="shared" si="25"/>
        <v>PRUDENTIAL0.3352399325202280.335239932520228</v>
      </c>
      <c r="AB122" s="117">
        <v>3.087463E-2</v>
      </c>
      <c r="AC122" s="115">
        <f t="shared" si="26"/>
        <v>0.3075918675</v>
      </c>
      <c r="AD122" s="117">
        <f t="shared" si="41"/>
        <v>6.6193769885999995E-2</v>
      </c>
      <c r="AE122" s="117">
        <f t="shared" si="41"/>
        <v>6.7055027114999999E-2</v>
      </c>
      <c r="AF122" s="117">
        <f t="shared" si="41"/>
        <v>9.842939760000001E-2</v>
      </c>
      <c r="AG122" s="117">
        <f t="shared" si="41"/>
        <v>7.5913672898999973E-2</v>
      </c>
      <c r="AH122" s="115">
        <v>0.3075918675</v>
      </c>
      <c r="AI122" s="118"/>
      <c r="AJ122" s="118"/>
      <c r="AK122" s="118"/>
      <c r="AL122" s="118"/>
      <c r="AM122" s="118"/>
      <c r="AN122" s="118"/>
      <c r="AO122" s="118"/>
      <c r="AP122" s="118"/>
      <c r="AQ122" s="118"/>
      <c r="AR122" s="118"/>
      <c r="AS122" s="119"/>
      <c r="AT122" s="120">
        <v>8.0575542E-2</v>
      </c>
      <c r="AU122" s="120">
        <f t="shared" si="27"/>
        <v>-4.9700912E-2</v>
      </c>
      <c r="AV122" s="120">
        <v>0</v>
      </c>
      <c r="AW122" s="120">
        <f t="shared" si="28"/>
        <v>6.6193769885999995E-2</v>
      </c>
      <c r="AX122" s="120">
        <v>6.5266189020000004E-2</v>
      </c>
      <c r="AY122" s="120">
        <f t="shared" si="29"/>
        <v>1.7888380949999949E-3</v>
      </c>
      <c r="AZ122" s="120">
        <v>2.0256844743000001E-2</v>
      </c>
      <c r="BA122" s="120">
        <f t="shared" si="30"/>
        <v>7.8172552857000005E-2</v>
      </c>
      <c r="BB122" s="120">
        <v>2.0256844743000001E-2</v>
      </c>
      <c r="BC122" s="120">
        <f t="shared" si="31"/>
        <v>5.5656828155999968E-2</v>
      </c>
      <c r="BD122" s="120" t="str">
        <f t="shared" si="32"/>
        <v>PRUDENTIAL0.070396159249430.3352399325202280.335239932520228</v>
      </c>
      <c r="BE122" s="121">
        <f>VLOOKUP(BD122,'[1]Microsoft-Base Data'!$AR:$AX,2,0)</f>
        <v>0.7160354716966959</v>
      </c>
      <c r="BF122" s="121">
        <f>VLOOKUP(BD122,'[1]Microsoft-Base Data'!$AR:$AX,3,0)</f>
        <v>0.11368254204904549</v>
      </c>
      <c r="BG122" s="121">
        <f>VLOOKUP(BD122,'[1]Microsoft-Base Data'!$AR:$AX,4,0)</f>
        <v>0</v>
      </c>
      <c r="BH122" s="121">
        <f>VLOOKUP(BD122,'[1]Microsoft-Base Data'!$AR:$AX,5,0)</f>
        <v>1.074406378351919E-2</v>
      </c>
      <c r="BI122" s="121">
        <f>VLOOKUP(BD122,'[1]Microsoft-Base Data'!$AR:$AX,6,0)</f>
        <v>0.15953792247073939</v>
      </c>
      <c r="BJ122" s="121">
        <f>VLOOKUP(BD122,'[1]Microsoft-Base Data'!$AR:$AX,7,0)</f>
        <v>0</v>
      </c>
      <c r="BK122" s="120">
        <f t="shared" si="33"/>
        <v>0.24004368321369005</v>
      </c>
      <c r="BL122" s="120">
        <f t="shared" si="34"/>
        <v>3.8110927725250002E-2</v>
      </c>
      <c r="BM122" s="120">
        <f t="shared" si="35"/>
        <v>0</v>
      </c>
      <c r="BN122" s="120">
        <f t="shared" si="36"/>
        <v>3.6018392177800001E-3</v>
      </c>
      <c r="BO122" s="120">
        <f t="shared" si="37"/>
        <v>5.3483482363508056E-2</v>
      </c>
      <c r="BP122" s="120">
        <f t="shared" si="38"/>
        <v>0</v>
      </c>
      <c r="BQ122" s="120">
        <f t="shared" si="39"/>
        <v>0.11688807724345505</v>
      </c>
      <c r="BR122" s="119"/>
      <c r="BS122" s="119"/>
      <c r="BT122" s="119"/>
      <c r="BU122" s="119"/>
    </row>
    <row r="123" spans="1:73">
      <c r="A123" s="8" t="s">
        <v>541</v>
      </c>
      <c r="B123" s="8" t="s">
        <v>123</v>
      </c>
      <c r="C123" s="8" t="s">
        <v>248</v>
      </c>
      <c r="D123" s="8" t="s">
        <v>568</v>
      </c>
      <c r="E123" s="8" t="s">
        <v>226</v>
      </c>
      <c r="F123" s="8" t="s">
        <v>612</v>
      </c>
      <c r="G123" s="65">
        <v>112</v>
      </c>
      <c r="H123" s="65" t="s">
        <v>613</v>
      </c>
      <c r="I123" s="8"/>
      <c r="J123" s="8" t="s">
        <v>614</v>
      </c>
      <c r="K123" s="8" t="s">
        <v>614</v>
      </c>
      <c r="L123" s="116">
        <v>0.16118299765338001</v>
      </c>
      <c r="M123" s="116">
        <v>0.11211202790852001</v>
      </c>
      <c r="N123" s="116">
        <v>0.10173102730955999</v>
      </c>
      <c r="O123" s="114">
        <v>0.10173102730955999</v>
      </c>
      <c r="P123" s="115">
        <v>0.47675708018101992</v>
      </c>
      <c r="Q123" s="114">
        <v>0.11500757288518391</v>
      </c>
      <c r="R123" s="114">
        <v>0.11798390287930674</v>
      </c>
      <c r="S123" s="114">
        <v>0.12055142729173819</v>
      </c>
      <c r="T123" s="114">
        <v>0.12321417712479119</v>
      </c>
      <c r="U123" s="115">
        <v>0.47675708018102003</v>
      </c>
      <c r="V123" s="115">
        <f t="shared" si="24"/>
        <v>0</v>
      </c>
      <c r="W123" s="122">
        <v>0</v>
      </c>
      <c r="X123" s="116">
        <v>0</v>
      </c>
      <c r="Y123" s="116">
        <v>0</v>
      </c>
      <c r="Z123" s="116">
        <v>0</v>
      </c>
      <c r="AA123" s="116" t="str">
        <f t="shared" si="25"/>
        <v>FIRST GULF BANK0.476757080181020.47675708018102</v>
      </c>
      <c r="AB123" s="117">
        <v>0</v>
      </c>
      <c r="AC123" s="115">
        <f t="shared" si="26"/>
        <v>0</v>
      </c>
      <c r="AD123" s="117">
        <f t="shared" si="41"/>
        <v>0</v>
      </c>
      <c r="AE123" s="117">
        <f t="shared" si="41"/>
        <v>0</v>
      </c>
      <c r="AF123" s="117">
        <f t="shared" si="41"/>
        <v>0</v>
      </c>
      <c r="AG123" s="117">
        <f t="shared" si="41"/>
        <v>0</v>
      </c>
      <c r="AH123" s="115">
        <v>0</v>
      </c>
      <c r="AI123" s="118"/>
      <c r="AJ123" s="118"/>
      <c r="AK123" s="118"/>
      <c r="AL123" s="118"/>
      <c r="AM123" s="118"/>
      <c r="AN123" s="118"/>
      <c r="AO123" s="118"/>
      <c r="AP123" s="118"/>
      <c r="AQ123" s="118"/>
      <c r="AR123" s="118"/>
      <c r="AS123" s="119"/>
      <c r="AT123" s="120">
        <v>0</v>
      </c>
      <c r="AU123" s="120">
        <f t="shared" si="27"/>
        <v>0</v>
      </c>
      <c r="AV123" s="120">
        <v>0</v>
      </c>
      <c r="AW123" s="120">
        <f t="shared" si="28"/>
        <v>0</v>
      </c>
      <c r="AX123" s="120">
        <v>0</v>
      </c>
      <c r="AY123" s="120">
        <f t="shared" si="29"/>
        <v>0</v>
      </c>
      <c r="AZ123" s="120">
        <v>0</v>
      </c>
      <c r="BA123" s="120">
        <f t="shared" si="30"/>
        <v>0</v>
      </c>
      <c r="BB123" s="120">
        <v>0</v>
      </c>
      <c r="BC123" s="120">
        <f t="shared" si="31"/>
        <v>0</v>
      </c>
      <c r="BD123" s="120" t="str">
        <f t="shared" si="32"/>
        <v>FIRST GULF BANK0.101731027309560.476757080181020.47675708018102</v>
      </c>
      <c r="BE123" s="121">
        <f>VLOOKUP(BD123,'[1]Microsoft-Base Data'!$AR:$AX,2,0)</f>
        <v>0.37081455025398929</v>
      </c>
      <c r="BF123" s="121">
        <f>VLOOKUP(BD123,'[1]Microsoft-Base Data'!$AR:$AX,3,0)</f>
        <v>0.21647144901247053</v>
      </c>
      <c r="BG123" s="121">
        <f>VLOOKUP(BD123,'[1]Microsoft-Base Data'!$AR:$AX,4,0)</f>
        <v>0</v>
      </c>
      <c r="BH123" s="121">
        <f>VLOOKUP(BD123,'[1]Microsoft-Base Data'!$AR:$AX,5,0)</f>
        <v>0.30404497487836318</v>
      </c>
      <c r="BI123" s="121">
        <f>VLOOKUP(BD123,'[1]Microsoft-Base Data'!$AR:$AX,6,0)</f>
        <v>0.10866902585517708</v>
      </c>
      <c r="BJ123" s="121">
        <f>VLOOKUP(BD123,'[1]Microsoft-Base Data'!$AR:$AX,7,0)</f>
        <v>0</v>
      </c>
      <c r="BK123" s="120">
        <f t="shared" si="33"/>
        <v>0.17678846226773007</v>
      </c>
      <c r="BL123" s="120">
        <f t="shared" si="34"/>
        <v>0.10320429597374001</v>
      </c>
      <c r="BM123" s="120">
        <f t="shared" si="35"/>
        <v>0</v>
      </c>
      <c r="BN123" s="120">
        <f t="shared" si="36"/>
        <v>0.14495559446672002</v>
      </c>
      <c r="BO123" s="120">
        <f t="shared" si="37"/>
        <v>5.1808727472830003E-2</v>
      </c>
      <c r="BP123" s="120">
        <f t="shared" si="38"/>
        <v>0</v>
      </c>
      <c r="BQ123" s="120">
        <f t="shared" si="39"/>
        <v>0.22457954914213876</v>
      </c>
      <c r="BR123" s="119"/>
      <c r="BS123" s="119"/>
      <c r="BT123" s="119"/>
      <c r="BU123" s="119"/>
    </row>
    <row r="124" spans="1:73">
      <c r="A124" s="8" t="s">
        <v>540</v>
      </c>
      <c r="B124" s="8" t="s">
        <v>4</v>
      </c>
      <c r="C124" s="8" t="s">
        <v>157</v>
      </c>
      <c r="D124" s="8" t="s">
        <v>615</v>
      </c>
      <c r="E124" s="8" t="s">
        <v>283</v>
      </c>
      <c r="F124" s="8"/>
      <c r="G124" s="65">
        <v>13</v>
      </c>
      <c r="H124" s="65" t="s">
        <v>613</v>
      </c>
      <c r="I124" s="8"/>
      <c r="J124" s="8" t="s">
        <v>614</v>
      </c>
      <c r="K124" s="8" t="s">
        <v>614</v>
      </c>
      <c r="L124" s="116">
        <v>0.10649345005446001</v>
      </c>
      <c r="M124" s="116">
        <v>0.14528606929437765</v>
      </c>
      <c r="N124" s="116">
        <v>0.17281415243579501</v>
      </c>
      <c r="O124" s="114">
        <v>0.17281415243579501</v>
      </c>
      <c r="P124" s="115">
        <v>0.59740782422042771</v>
      </c>
      <c r="Q124" s="114">
        <v>0.17368478816484906</v>
      </c>
      <c r="R124" s="114">
        <v>0.17817965082101508</v>
      </c>
      <c r="S124" s="114">
        <v>0.18205713403793711</v>
      </c>
      <c r="T124" s="114">
        <v>0.18607842697619872</v>
      </c>
      <c r="U124" s="169">
        <v>0.72</v>
      </c>
      <c r="V124" s="115">
        <f t="shared" si="24"/>
        <v>0.12259217577957227</v>
      </c>
      <c r="W124" s="122">
        <v>0.20520684666215394</v>
      </c>
      <c r="X124" s="116">
        <v>0</v>
      </c>
      <c r="Y124" s="116">
        <v>0</v>
      </c>
      <c r="Z124" s="116">
        <v>0</v>
      </c>
      <c r="AA124" s="116" t="str">
        <f t="shared" si="25"/>
        <v>TELEFONICA SA0.5974078242204280.72</v>
      </c>
      <c r="AB124" s="117">
        <v>0</v>
      </c>
      <c r="AC124" s="115">
        <f t="shared" si="26"/>
        <v>0</v>
      </c>
      <c r="AD124" s="117">
        <f t="shared" si="41"/>
        <v>0</v>
      </c>
      <c r="AE124" s="117">
        <f t="shared" si="41"/>
        <v>0</v>
      </c>
      <c r="AF124" s="117">
        <f t="shared" si="41"/>
        <v>0</v>
      </c>
      <c r="AG124" s="117">
        <f t="shared" si="41"/>
        <v>0</v>
      </c>
      <c r="AH124" s="115">
        <v>0</v>
      </c>
      <c r="AI124" s="118"/>
      <c r="AJ124" s="118"/>
      <c r="AK124" s="118"/>
      <c r="AL124" s="118"/>
      <c r="AM124" s="118"/>
      <c r="AN124" s="118"/>
      <c r="AO124" s="118"/>
      <c r="AP124" s="118"/>
      <c r="AQ124" s="118"/>
      <c r="AR124" s="118"/>
      <c r="AS124" s="119"/>
      <c r="AT124" s="120">
        <v>0</v>
      </c>
      <c r="AU124" s="120">
        <f t="shared" si="27"/>
        <v>0</v>
      </c>
      <c r="AV124" s="120">
        <v>0</v>
      </c>
      <c r="AW124" s="120">
        <f t="shared" si="28"/>
        <v>0</v>
      </c>
      <c r="AX124" s="120">
        <v>0</v>
      </c>
      <c r="AY124" s="120">
        <f t="shared" si="29"/>
        <v>0</v>
      </c>
      <c r="AZ124" s="120">
        <v>0</v>
      </c>
      <c r="BA124" s="120">
        <f t="shared" si="30"/>
        <v>0</v>
      </c>
      <c r="BB124" s="120">
        <v>0</v>
      </c>
      <c r="BC124" s="120">
        <f t="shared" si="31"/>
        <v>0</v>
      </c>
      <c r="BD124" s="120" t="str">
        <f t="shared" si="32"/>
        <v>TELEFONICA SA0.1728141524357950.5974078242204280.72</v>
      </c>
      <c r="BE124" s="121">
        <f>VLOOKUP(BD124,'[1]Microsoft-Base Data'!$AR:$AX,2,0)</f>
        <v>0.52134717740641545</v>
      </c>
      <c r="BF124" s="121">
        <f>VLOOKUP(BD124,'[1]Microsoft-Base Data'!$AR:$AX,3,0)</f>
        <v>0.40773635880886977</v>
      </c>
      <c r="BG124" s="121">
        <f>VLOOKUP(BD124,'[1]Microsoft-Base Data'!$AR:$AX,4,0)</f>
        <v>0</v>
      </c>
      <c r="BH124" s="121">
        <f>VLOOKUP(BD124,'[1]Microsoft-Base Data'!$AR:$AX,5,0)</f>
        <v>0</v>
      </c>
      <c r="BI124" s="121">
        <f>VLOOKUP(BD124,'[1]Microsoft-Base Data'!$AR:$AX,6,0)</f>
        <v>7.0916463784714626E-2</v>
      </c>
      <c r="BJ124" s="121">
        <f>VLOOKUP(BD124,'[1]Microsoft-Base Data'!$AR:$AX,7,0)</f>
        <v>0</v>
      </c>
      <c r="BK124" s="120">
        <f t="shared" si="33"/>
        <v>0.3753699677326191</v>
      </c>
      <c r="BL124" s="120">
        <f t="shared" si="34"/>
        <v>0.29357017834238625</v>
      </c>
      <c r="BM124" s="120">
        <f t="shared" si="35"/>
        <v>0</v>
      </c>
      <c r="BN124" s="120">
        <f t="shared" si="36"/>
        <v>0</v>
      </c>
      <c r="BO124" s="120">
        <f t="shared" si="37"/>
        <v>5.1059853924994528E-2</v>
      </c>
      <c r="BP124" s="120">
        <f t="shared" si="38"/>
        <v>0</v>
      </c>
      <c r="BQ124" s="120">
        <f t="shared" si="39"/>
        <v>0.38216702904064265</v>
      </c>
      <c r="BR124" s="119"/>
      <c r="BS124" s="119"/>
      <c r="BT124" s="119"/>
      <c r="BU124" s="119"/>
    </row>
    <row r="125" spans="1:73">
      <c r="A125" s="8" t="s">
        <v>547</v>
      </c>
      <c r="B125" s="65" t="s">
        <v>123</v>
      </c>
      <c r="C125" s="8" t="s">
        <v>248</v>
      </c>
      <c r="D125" s="8" t="s">
        <v>615</v>
      </c>
      <c r="E125" s="8" t="s">
        <v>283</v>
      </c>
      <c r="F125" s="8"/>
      <c r="G125" s="65"/>
      <c r="H125" s="65" t="s">
        <v>613</v>
      </c>
      <c r="I125" s="8"/>
      <c r="J125" s="8" t="s">
        <v>614</v>
      </c>
      <c r="K125" s="8" t="s">
        <v>614</v>
      </c>
      <c r="L125" s="116">
        <v>1.2699158722999999E-2</v>
      </c>
      <c r="M125" s="116">
        <v>1.2699158750000002E-2</v>
      </c>
      <c r="N125" s="116">
        <v>1.2699158700000001E-2</v>
      </c>
      <c r="O125" s="114">
        <v>1.2699158700000001E-2</v>
      </c>
      <c r="P125" s="115">
        <v>5.0796634872999999E-2</v>
      </c>
      <c r="Q125" s="114">
        <v>1.2253614954728041E-2</v>
      </c>
      <c r="R125" s="114">
        <v>1.2570731478546858E-2</v>
      </c>
      <c r="S125" s="114">
        <v>1.2844291338541544E-2</v>
      </c>
      <c r="T125" s="114">
        <v>1.3127997101183555E-2</v>
      </c>
      <c r="U125" s="115">
        <v>5.0796634872999999E-2</v>
      </c>
      <c r="V125" s="115">
        <f t="shared" si="24"/>
        <v>0</v>
      </c>
      <c r="W125" s="122">
        <v>0</v>
      </c>
      <c r="X125" s="116">
        <v>0</v>
      </c>
      <c r="Y125" s="116">
        <v>0</v>
      </c>
      <c r="Z125" s="116">
        <v>0</v>
      </c>
      <c r="AA125" s="116" t="str">
        <f t="shared" si="25"/>
        <v>QATAR SOCIAL WORK0.0507966348730.050796634873</v>
      </c>
      <c r="AB125" s="117">
        <v>0</v>
      </c>
      <c r="AC125" s="115">
        <f t="shared" si="26"/>
        <v>0</v>
      </c>
      <c r="AD125" s="117">
        <f t="shared" si="41"/>
        <v>0</v>
      </c>
      <c r="AE125" s="117">
        <f t="shared" si="41"/>
        <v>0</v>
      </c>
      <c r="AF125" s="117">
        <f t="shared" si="41"/>
        <v>0</v>
      </c>
      <c r="AG125" s="117">
        <f t="shared" si="41"/>
        <v>0</v>
      </c>
      <c r="AH125" s="115">
        <v>0</v>
      </c>
      <c r="AI125" s="118"/>
      <c r="AJ125" s="118"/>
      <c r="AK125" s="118"/>
      <c r="AL125" s="118"/>
      <c r="AM125" s="118"/>
      <c r="AN125" s="118"/>
      <c r="AO125" s="118"/>
      <c r="AP125" s="118"/>
      <c r="AQ125" s="118"/>
      <c r="AR125" s="118"/>
      <c r="AS125" s="119"/>
      <c r="AT125" s="120">
        <v>0</v>
      </c>
      <c r="AU125" s="120">
        <f t="shared" si="27"/>
        <v>0</v>
      </c>
      <c r="AV125" s="120">
        <v>0</v>
      </c>
      <c r="AW125" s="120">
        <f t="shared" si="28"/>
        <v>0</v>
      </c>
      <c r="AX125" s="120">
        <v>0</v>
      </c>
      <c r="AY125" s="120">
        <f t="shared" si="29"/>
        <v>0</v>
      </c>
      <c r="AZ125" s="120">
        <v>0</v>
      </c>
      <c r="BA125" s="120">
        <f t="shared" si="30"/>
        <v>0</v>
      </c>
      <c r="BB125" s="120">
        <v>0</v>
      </c>
      <c r="BC125" s="120">
        <f t="shared" si="31"/>
        <v>0</v>
      </c>
      <c r="BD125" s="120" t="str">
        <f t="shared" si="32"/>
        <v>QATAR SOCIAL WORK0.01269915870.0507966348730.050796634873</v>
      </c>
      <c r="BE125" s="121">
        <f>VLOOKUP(BD125,'[1]Microsoft-Base Data'!$AR:$AX,2,0)</f>
        <v>0</v>
      </c>
      <c r="BF125" s="121">
        <f>VLOOKUP(BD125,'[1]Microsoft-Base Data'!$AR:$AX,3,0)</f>
        <v>0</v>
      </c>
      <c r="BG125" s="121">
        <f>VLOOKUP(BD125,'[1]Microsoft-Base Data'!$AR:$AX,4,0)</f>
        <v>0</v>
      </c>
      <c r="BH125" s="121">
        <f>VLOOKUP(BD125,'[1]Microsoft-Base Data'!$AR:$AX,5,0)</f>
        <v>0</v>
      </c>
      <c r="BI125" s="121">
        <f>VLOOKUP(BD125,'[1]Microsoft-Base Data'!$AR:$AX,6,0)</f>
        <v>1</v>
      </c>
      <c r="BJ125" s="121">
        <f>VLOOKUP(BD125,'[1]Microsoft-Base Data'!$AR:$AX,7,0)</f>
        <v>0</v>
      </c>
      <c r="BK125" s="120">
        <f t="shared" si="33"/>
        <v>0</v>
      </c>
      <c r="BL125" s="120">
        <f t="shared" si="34"/>
        <v>0</v>
      </c>
      <c r="BM125" s="120">
        <f t="shared" si="35"/>
        <v>0</v>
      </c>
      <c r="BN125" s="120">
        <f t="shared" si="36"/>
        <v>0</v>
      </c>
      <c r="BO125" s="120">
        <f t="shared" si="37"/>
        <v>5.0796634872999999E-2</v>
      </c>
      <c r="BP125" s="120">
        <f t="shared" si="38"/>
        <v>0</v>
      </c>
      <c r="BQ125" s="120">
        <f t="shared" si="39"/>
        <v>5.0796634872999999E-2</v>
      </c>
      <c r="BR125" s="119"/>
      <c r="BS125" s="119"/>
      <c r="BT125" s="119"/>
      <c r="BU125" s="119"/>
    </row>
    <row r="126" spans="1:73">
      <c r="A126" s="8" t="s">
        <v>432</v>
      </c>
      <c r="B126" s="8" t="s">
        <v>92</v>
      </c>
      <c r="C126" s="8" t="s">
        <v>519</v>
      </c>
      <c r="D126" s="8" t="s">
        <v>615</v>
      </c>
      <c r="E126" s="8" t="s">
        <v>283</v>
      </c>
      <c r="F126" s="8"/>
      <c r="G126" s="65"/>
      <c r="H126" s="65" t="s">
        <v>613</v>
      </c>
      <c r="I126" s="8"/>
      <c r="J126" s="8" t="s">
        <v>614</v>
      </c>
      <c r="K126" s="8" t="s">
        <v>614</v>
      </c>
      <c r="L126" s="116">
        <v>-6.1523661786130002E-2</v>
      </c>
      <c r="M126" s="116">
        <v>0.12550160880379002</v>
      </c>
      <c r="N126" s="116">
        <v>9.4029595951169997E-2</v>
      </c>
      <c r="O126" s="114">
        <v>9.4029595951169997E-2</v>
      </c>
      <c r="P126" s="115">
        <v>0.25203713892000001</v>
      </c>
      <c r="Q126" s="114">
        <v>6.0798634837492815E-2</v>
      </c>
      <c r="R126" s="114">
        <v>6.2372068620407319E-2</v>
      </c>
      <c r="S126" s="114">
        <v>6.3729387754023065E-2</v>
      </c>
      <c r="T126" s="114">
        <v>6.5137047708076753E-2</v>
      </c>
      <c r="U126" s="115">
        <v>0.25203713891999996</v>
      </c>
      <c r="V126" s="115">
        <f t="shared" si="24"/>
        <v>0</v>
      </c>
      <c r="W126" s="122">
        <v>0</v>
      </c>
      <c r="X126" s="116">
        <v>0</v>
      </c>
      <c r="Y126" s="116">
        <v>0</v>
      </c>
      <c r="Z126" s="116">
        <v>0</v>
      </c>
      <c r="AA126" s="116" t="str">
        <f t="shared" si="25"/>
        <v>TECHNICOLOR THOMSON0.252037138920.25203713892</v>
      </c>
      <c r="AB126" s="117">
        <v>0</v>
      </c>
      <c r="AC126" s="115">
        <f t="shared" si="26"/>
        <v>0</v>
      </c>
      <c r="AD126" s="117">
        <f t="shared" si="41"/>
        <v>0</v>
      </c>
      <c r="AE126" s="117">
        <f t="shared" si="41"/>
        <v>0</v>
      </c>
      <c r="AF126" s="117">
        <f t="shared" si="41"/>
        <v>0</v>
      </c>
      <c r="AG126" s="117">
        <f t="shared" si="41"/>
        <v>0</v>
      </c>
      <c r="AH126" s="115">
        <v>0</v>
      </c>
      <c r="AI126" s="118"/>
      <c r="AJ126" s="118"/>
      <c r="AK126" s="118"/>
      <c r="AL126" s="118"/>
      <c r="AM126" s="118"/>
      <c r="AN126" s="118"/>
      <c r="AO126" s="118"/>
      <c r="AP126" s="118"/>
      <c r="AQ126" s="118"/>
      <c r="AR126" s="118"/>
      <c r="AS126" s="119"/>
      <c r="AT126" s="120">
        <v>0</v>
      </c>
      <c r="AU126" s="120">
        <f t="shared" si="27"/>
        <v>0</v>
      </c>
      <c r="AV126" s="120">
        <v>0</v>
      </c>
      <c r="AW126" s="120">
        <f t="shared" si="28"/>
        <v>0</v>
      </c>
      <c r="AX126" s="120">
        <v>0</v>
      </c>
      <c r="AY126" s="120">
        <f t="shared" si="29"/>
        <v>0</v>
      </c>
      <c r="AZ126" s="120">
        <v>0</v>
      </c>
      <c r="BA126" s="120">
        <f t="shared" si="30"/>
        <v>0</v>
      </c>
      <c r="BB126" s="120">
        <v>0</v>
      </c>
      <c r="BC126" s="120">
        <f t="shared" si="31"/>
        <v>0</v>
      </c>
      <c r="BD126" s="120" t="str">
        <f t="shared" si="32"/>
        <v>TECHNICOLOR THOMSON0.094029595951170.252037138920.25203713892</v>
      </c>
      <c r="BE126" s="121">
        <f>VLOOKUP(BD126,'[1]Microsoft-Base Data'!$AR:$AX,2,0)</f>
        <v>0.5116715147850639</v>
      </c>
      <c r="BF126" s="121">
        <f>VLOOKUP(BD126,'[1]Microsoft-Base Data'!$AR:$AX,3,0)</f>
        <v>0.24095126557299198</v>
      </c>
      <c r="BG126" s="121">
        <f>VLOOKUP(BD126,'[1]Microsoft-Base Data'!$AR:$AX,4,0)</f>
        <v>0</v>
      </c>
      <c r="BH126" s="121">
        <f>VLOOKUP(BD126,'[1]Microsoft-Base Data'!$AR:$AX,5,0)</f>
        <v>1.4286111918342672E-2</v>
      </c>
      <c r="BI126" s="121">
        <f>VLOOKUP(BD126,'[1]Microsoft-Base Data'!$AR:$AX,6,0)</f>
        <v>0.19873959884316558</v>
      </c>
      <c r="BJ126" s="121">
        <f>VLOOKUP(BD126,'[1]Microsoft-Base Data'!$AR:$AX,7,0)</f>
        <v>3.4351508880435797E-2</v>
      </c>
      <c r="BK126" s="120">
        <f t="shared" si="33"/>
        <v>0.12896022465328996</v>
      </c>
      <c r="BL126" s="120">
        <f t="shared" si="34"/>
        <v>6.0728667594169984E-2</v>
      </c>
      <c r="BM126" s="120">
        <f t="shared" si="35"/>
        <v>0</v>
      </c>
      <c r="BN126" s="120">
        <f t="shared" si="36"/>
        <v>3.6006307741899991E-3</v>
      </c>
      <c r="BO126" s="120">
        <f t="shared" si="37"/>
        <v>5.008975988253999E-2</v>
      </c>
      <c r="BP126" s="120">
        <f t="shared" si="38"/>
        <v>8.6578560158100098E-3</v>
      </c>
      <c r="BQ126" s="120">
        <f t="shared" si="39"/>
        <v>0.12500331620611094</v>
      </c>
      <c r="BR126" s="119"/>
      <c r="BS126" s="119"/>
      <c r="BT126" s="119"/>
      <c r="BU126" s="119"/>
    </row>
    <row r="127" spans="1:73">
      <c r="A127" s="8" t="s">
        <v>546</v>
      </c>
      <c r="B127" s="65" t="s">
        <v>69</v>
      </c>
      <c r="C127" s="8" t="s">
        <v>148</v>
      </c>
      <c r="D127" s="8" t="s">
        <v>615</v>
      </c>
      <c r="E127" s="8" t="s">
        <v>283</v>
      </c>
      <c r="F127" s="8"/>
      <c r="G127" s="65"/>
      <c r="H127" s="65" t="s">
        <v>613</v>
      </c>
      <c r="I127" s="8"/>
      <c r="J127" s="8" t="s">
        <v>614</v>
      </c>
      <c r="K127" s="8" t="s">
        <v>614</v>
      </c>
      <c r="L127" s="116">
        <v>1.9514731517500002E-2</v>
      </c>
      <c r="M127" s="116">
        <v>4.7473879286172541E-2</v>
      </c>
      <c r="N127" s="116">
        <v>3.2455738582792826E-9</v>
      </c>
      <c r="O127" s="114">
        <v>3.2455738582792826E-9</v>
      </c>
      <c r="P127" s="115">
        <v>6.698861729482028E-2</v>
      </c>
      <c r="Q127" s="114">
        <v>1.6159588617093053E-2</v>
      </c>
      <c r="R127" s="114">
        <v>1.6577789498019007E-2</v>
      </c>
      <c r="S127" s="114">
        <v>1.6938549552582172E-2</v>
      </c>
      <c r="T127" s="114">
        <v>1.7312689627126017E-2</v>
      </c>
      <c r="U127" s="115">
        <v>6.6988617294820252E-2</v>
      </c>
      <c r="V127" s="115">
        <f t="shared" si="24"/>
        <v>0</v>
      </c>
      <c r="W127" s="115"/>
      <c r="X127" s="116">
        <v>0</v>
      </c>
      <c r="Y127" s="116">
        <v>0</v>
      </c>
      <c r="Z127" s="116">
        <v>0</v>
      </c>
      <c r="AA127" s="116" t="str">
        <f t="shared" si="25"/>
        <v>IEH AUTO PARTS LLC0.06698861729482030.0669886172948203</v>
      </c>
      <c r="AB127" s="117">
        <v>0</v>
      </c>
      <c r="AC127" s="115">
        <f t="shared" si="26"/>
        <v>0</v>
      </c>
      <c r="AD127" s="117">
        <f t="shared" si="41"/>
        <v>0</v>
      </c>
      <c r="AE127" s="117">
        <f t="shared" si="41"/>
        <v>0</v>
      </c>
      <c r="AF127" s="117">
        <f t="shared" si="41"/>
        <v>0</v>
      </c>
      <c r="AG127" s="117">
        <f t="shared" si="41"/>
        <v>0</v>
      </c>
      <c r="AH127" s="115">
        <v>0</v>
      </c>
      <c r="AI127" s="118"/>
      <c r="AJ127" s="118"/>
      <c r="AK127" s="118"/>
      <c r="AL127" s="118"/>
      <c r="AM127" s="118"/>
      <c r="AN127" s="118"/>
      <c r="AO127" s="118"/>
      <c r="AP127" s="118"/>
      <c r="AQ127" s="118"/>
      <c r="AR127" s="118"/>
      <c r="AS127" s="119"/>
      <c r="AT127" s="120">
        <v>0</v>
      </c>
      <c r="AU127" s="120">
        <f t="shared" si="27"/>
        <v>0</v>
      </c>
      <c r="AV127" s="120">
        <v>0</v>
      </c>
      <c r="AW127" s="120">
        <f t="shared" si="28"/>
        <v>0</v>
      </c>
      <c r="AX127" s="120">
        <v>0</v>
      </c>
      <c r="AY127" s="120">
        <f t="shared" si="29"/>
        <v>0</v>
      </c>
      <c r="AZ127" s="120">
        <v>0</v>
      </c>
      <c r="BA127" s="120">
        <f t="shared" si="30"/>
        <v>0</v>
      </c>
      <c r="BB127" s="120">
        <v>0</v>
      </c>
      <c r="BC127" s="120">
        <f t="shared" si="31"/>
        <v>0</v>
      </c>
      <c r="BD127" s="120" t="str">
        <f t="shared" si="32"/>
        <v>IEH AUTO PARTS LLC3.24557385827928E-090.06698861729482030.0669886172948203</v>
      </c>
      <c r="BE127" s="121">
        <f>VLOOKUP(BD127,'[1]Microsoft-Base Data'!$AR:$AX,2,0)</f>
        <v>0</v>
      </c>
      <c r="BF127" s="121">
        <f>VLOOKUP(BD127,'[1]Microsoft-Base Data'!$AR:$AX,3,0)</f>
        <v>0.2913142381005176</v>
      </c>
      <c r="BG127" s="121">
        <f>VLOOKUP(BD127,'[1]Microsoft-Base Data'!$AR:$AX,4,0)</f>
        <v>0</v>
      </c>
      <c r="BH127" s="121">
        <f>VLOOKUP(BD127,'[1]Microsoft-Base Data'!$AR:$AX,5,0)</f>
        <v>0</v>
      </c>
      <c r="BI127" s="121">
        <f>VLOOKUP(BD127,'[1]Microsoft-Base Data'!$AR:$AX,6,0)</f>
        <v>0.70868576189948251</v>
      </c>
      <c r="BJ127" s="121">
        <f>VLOOKUP(BD127,'[1]Microsoft-Base Data'!$AR:$AX,7,0)</f>
        <v>0</v>
      </c>
      <c r="BK127" s="120">
        <f t="shared" si="33"/>
        <v>0</v>
      </c>
      <c r="BL127" s="120">
        <f t="shared" si="34"/>
        <v>1.9514738008647718E-2</v>
      </c>
      <c r="BM127" s="120">
        <f t="shared" si="35"/>
        <v>0</v>
      </c>
      <c r="BN127" s="120">
        <f t="shared" si="36"/>
        <v>0</v>
      </c>
      <c r="BO127" s="120">
        <f t="shared" si="37"/>
        <v>4.7473879286172541E-2</v>
      </c>
      <c r="BP127" s="120">
        <f t="shared" si="38"/>
        <v>0</v>
      </c>
      <c r="BQ127" s="120">
        <f t="shared" si="39"/>
        <v>6.6988617294820252E-2</v>
      </c>
      <c r="BR127" s="119"/>
      <c r="BS127" s="119"/>
      <c r="BT127" s="119"/>
      <c r="BU127" s="119"/>
    </row>
    <row r="128" spans="1:73">
      <c r="A128" s="8" t="s">
        <v>548</v>
      </c>
      <c r="B128" s="65" t="s">
        <v>4</v>
      </c>
      <c r="C128" s="8" t="s">
        <v>492</v>
      </c>
      <c r="D128" s="8" t="s">
        <v>615</v>
      </c>
      <c r="E128" s="8" t="s">
        <v>283</v>
      </c>
      <c r="F128" s="8"/>
      <c r="G128" s="65"/>
      <c r="H128" s="65" t="s">
        <v>613</v>
      </c>
      <c r="I128" s="8"/>
      <c r="J128" s="8" t="s">
        <v>614</v>
      </c>
      <c r="K128" s="8" t="s">
        <v>614</v>
      </c>
      <c r="L128" s="116">
        <v>1.014797216626E-2</v>
      </c>
      <c r="M128" s="116">
        <v>6.4199451638299997E-3</v>
      </c>
      <c r="N128" s="116">
        <v>1.5302558634709999E-2</v>
      </c>
      <c r="O128" s="114">
        <v>1.5302558634709999E-2</v>
      </c>
      <c r="P128" s="115">
        <v>4.717303459951E-2</v>
      </c>
      <c r="Q128" s="114">
        <v>1.1379497946540263E-2</v>
      </c>
      <c r="R128" s="114">
        <v>1.1673992823761605E-2</v>
      </c>
      <c r="S128" s="114">
        <v>1.1928038170915607E-2</v>
      </c>
      <c r="T128" s="114">
        <v>1.2191505658292525E-2</v>
      </c>
      <c r="U128" s="115">
        <v>4.717303459951E-2</v>
      </c>
      <c r="V128" s="115">
        <f t="shared" si="24"/>
        <v>0</v>
      </c>
      <c r="W128" s="122">
        <v>0</v>
      </c>
      <c r="X128" s="116">
        <v>0</v>
      </c>
      <c r="Y128" s="116">
        <v>0</v>
      </c>
      <c r="Z128" s="116">
        <v>0</v>
      </c>
      <c r="AA128" s="116" t="str">
        <f t="shared" si="25"/>
        <v>SIBELCO0.047173034599510.04717303459951</v>
      </c>
      <c r="AB128" s="117">
        <v>0</v>
      </c>
      <c r="AC128" s="115">
        <f t="shared" si="26"/>
        <v>0</v>
      </c>
      <c r="AD128" s="117">
        <f t="shared" ref="AD128:AG147" si="42">AD$1*$AH128</f>
        <v>0</v>
      </c>
      <c r="AE128" s="117">
        <f t="shared" si="42"/>
        <v>0</v>
      </c>
      <c r="AF128" s="117">
        <f t="shared" si="42"/>
        <v>0</v>
      </c>
      <c r="AG128" s="117">
        <f t="shared" si="42"/>
        <v>0</v>
      </c>
      <c r="AH128" s="115">
        <v>0</v>
      </c>
      <c r="AI128" s="118"/>
      <c r="AJ128" s="118"/>
      <c r="AK128" s="118"/>
      <c r="AL128" s="118"/>
      <c r="AM128" s="118"/>
      <c r="AN128" s="118"/>
      <c r="AO128" s="118"/>
      <c r="AP128" s="118"/>
      <c r="AQ128" s="118"/>
      <c r="AR128" s="118"/>
      <c r="AS128" s="119"/>
      <c r="AT128" s="120">
        <v>0</v>
      </c>
      <c r="AU128" s="120">
        <f t="shared" si="27"/>
        <v>0</v>
      </c>
      <c r="AV128" s="120">
        <v>0</v>
      </c>
      <c r="AW128" s="120">
        <f t="shared" si="28"/>
        <v>0</v>
      </c>
      <c r="AX128" s="120">
        <v>0</v>
      </c>
      <c r="AY128" s="120">
        <f t="shared" si="29"/>
        <v>0</v>
      </c>
      <c r="AZ128" s="120">
        <v>0</v>
      </c>
      <c r="BA128" s="120">
        <f t="shared" si="30"/>
        <v>0</v>
      </c>
      <c r="BB128" s="120">
        <v>0</v>
      </c>
      <c r="BC128" s="120">
        <f t="shared" si="31"/>
        <v>0</v>
      </c>
      <c r="BD128" s="120" t="str">
        <f t="shared" si="32"/>
        <v>SIBELCO0.015302558634710.047173034599510.04717303459951</v>
      </c>
      <c r="BE128" s="121">
        <f>VLOOKUP(BD128,'[1]Microsoft-Base Data'!$AR:$AX,2,0)</f>
        <v>0</v>
      </c>
      <c r="BF128" s="121">
        <f>VLOOKUP(BD128,'[1]Microsoft-Base Data'!$AR:$AX,3,0)</f>
        <v>-3.4823292143937665E-4</v>
      </c>
      <c r="BG128" s="121">
        <f>VLOOKUP(BD128,'[1]Microsoft-Base Data'!$AR:$AX,4,0)</f>
        <v>0</v>
      </c>
      <c r="BH128" s="121">
        <f>VLOOKUP(BD128,'[1]Microsoft-Base Data'!$AR:$AX,5,0)</f>
        <v>0</v>
      </c>
      <c r="BI128" s="121">
        <f>VLOOKUP(BD128,'[1]Microsoft-Base Data'!$AR:$AX,6,0)</f>
        <v>1.0003482329214393</v>
      </c>
      <c r="BJ128" s="121">
        <f>VLOOKUP(BD128,'[1]Microsoft-Base Data'!$AR:$AX,7,0)</f>
        <v>0</v>
      </c>
      <c r="BK128" s="120">
        <f t="shared" si="33"/>
        <v>0</v>
      </c>
      <c r="BL128" s="120">
        <f t="shared" si="34"/>
        <v>-1.6427203651748162E-5</v>
      </c>
      <c r="BM128" s="120">
        <f t="shared" si="35"/>
        <v>0</v>
      </c>
      <c r="BN128" s="120">
        <f t="shared" si="36"/>
        <v>0</v>
      </c>
      <c r="BO128" s="120">
        <f t="shared" si="37"/>
        <v>4.718946180316174E-2</v>
      </c>
      <c r="BP128" s="120">
        <f t="shared" si="38"/>
        <v>0</v>
      </c>
      <c r="BQ128" s="120">
        <f t="shared" si="39"/>
        <v>4.7173034599509993E-2</v>
      </c>
      <c r="BR128" s="119"/>
      <c r="BS128" s="119"/>
      <c r="BT128" s="119"/>
      <c r="BU128" s="119"/>
    </row>
    <row r="129" spans="1:73">
      <c r="A129" s="8" t="s">
        <v>544</v>
      </c>
      <c r="B129" s="65" t="s">
        <v>92</v>
      </c>
      <c r="C129" s="8" t="s">
        <v>101</v>
      </c>
      <c r="D129" s="8" t="s">
        <v>615</v>
      </c>
      <c r="E129" s="8" t="s">
        <v>283</v>
      </c>
      <c r="F129" s="8"/>
      <c r="G129" s="65"/>
      <c r="H129" s="65" t="s">
        <v>613</v>
      </c>
      <c r="I129" s="8"/>
      <c r="J129" s="8" t="s">
        <v>614</v>
      </c>
      <c r="K129" s="8" t="s">
        <v>614</v>
      </c>
      <c r="L129" s="116">
        <v>5.6197084303650009E-2</v>
      </c>
      <c r="M129" s="116">
        <v>5.6931818850569998E-2</v>
      </c>
      <c r="N129" s="116">
        <v>3.9656821988309998E-2</v>
      </c>
      <c r="O129" s="114">
        <v>3.9656821988309998E-2</v>
      </c>
      <c r="P129" s="115">
        <v>0.19244254713084</v>
      </c>
      <c r="Q129" s="114">
        <v>4.642269865600545E-2</v>
      </c>
      <c r="R129" s="114">
        <v>4.7624091459555297E-2</v>
      </c>
      <c r="S129" s="114">
        <v>4.8660470274446345E-2</v>
      </c>
      <c r="T129" s="114">
        <v>4.9735286740832906E-2</v>
      </c>
      <c r="U129" s="115">
        <v>0.19244254713084</v>
      </c>
      <c r="V129" s="115">
        <f t="shared" si="24"/>
        <v>0</v>
      </c>
      <c r="W129" s="122">
        <v>0</v>
      </c>
      <c r="X129" s="116">
        <v>0</v>
      </c>
      <c r="Y129" s="116">
        <v>0</v>
      </c>
      <c r="Z129" s="116">
        <v>0</v>
      </c>
      <c r="AA129" s="116" t="str">
        <f t="shared" si="25"/>
        <v>QUEST DIAGNOSTICS INCORPORATED0.192442547130840.19244254713084</v>
      </c>
      <c r="AB129" s="117">
        <v>0</v>
      </c>
      <c r="AC129" s="115">
        <f t="shared" si="26"/>
        <v>0</v>
      </c>
      <c r="AD129" s="117">
        <f t="shared" si="42"/>
        <v>0</v>
      </c>
      <c r="AE129" s="117">
        <f t="shared" si="42"/>
        <v>0</v>
      </c>
      <c r="AF129" s="117">
        <f t="shared" si="42"/>
        <v>0</v>
      </c>
      <c r="AG129" s="117">
        <f t="shared" si="42"/>
        <v>0</v>
      </c>
      <c r="AH129" s="115">
        <v>0</v>
      </c>
      <c r="AI129" s="118"/>
      <c r="AJ129" s="118"/>
      <c r="AK129" s="118"/>
      <c r="AL129" s="118"/>
      <c r="AM129" s="118"/>
      <c r="AN129" s="118"/>
      <c r="AO129" s="118"/>
      <c r="AP129" s="118"/>
      <c r="AQ129" s="118"/>
      <c r="AR129" s="118"/>
      <c r="AS129" s="119"/>
      <c r="AT129" s="120">
        <v>0</v>
      </c>
      <c r="AU129" s="120">
        <f t="shared" si="27"/>
        <v>0</v>
      </c>
      <c r="AV129" s="120">
        <v>0</v>
      </c>
      <c r="AW129" s="120">
        <f t="shared" si="28"/>
        <v>0</v>
      </c>
      <c r="AX129" s="120">
        <v>0</v>
      </c>
      <c r="AY129" s="120">
        <f t="shared" si="29"/>
        <v>0</v>
      </c>
      <c r="AZ129" s="120">
        <v>0</v>
      </c>
      <c r="BA129" s="120">
        <f t="shared" si="30"/>
        <v>0</v>
      </c>
      <c r="BB129" s="120">
        <v>0</v>
      </c>
      <c r="BC129" s="120">
        <f t="shared" si="31"/>
        <v>0</v>
      </c>
      <c r="BD129" s="120" t="str">
        <f t="shared" si="32"/>
        <v>QUEST DIAGNOSTICS INCORPORATED0.039656821988310.192442547130840.19244254713084</v>
      </c>
      <c r="BE129" s="121">
        <f>VLOOKUP(BD129,'[1]Microsoft-Base Data'!$AR:$AX,2,0)</f>
        <v>0.24505181385708549</v>
      </c>
      <c r="BF129" s="121">
        <f>VLOOKUP(BD129,'[1]Microsoft-Base Data'!$AR:$AX,3,0)</f>
        <v>0.32846052721228136</v>
      </c>
      <c r="BG129" s="121">
        <f>VLOOKUP(BD129,'[1]Microsoft-Base Data'!$AR:$AX,4,0)</f>
        <v>0</v>
      </c>
      <c r="BH129" s="121">
        <f>VLOOKUP(BD129,'[1]Microsoft-Base Data'!$AR:$AX,5,0)</f>
        <v>0</v>
      </c>
      <c r="BI129" s="121">
        <f>VLOOKUP(BD129,'[1]Microsoft-Base Data'!$AR:$AX,6,0)</f>
        <v>0.23840788582800621</v>
      </c>
      <c r="BJ129" s="121">
        <f>VLOOKUP(BD129,'[1]Microsoft-Base Data'!$AR:$AX,7,0)</f>
        <v>0.18807977310262705</v>
      </c>
      <c r="BK129" s="120">
        <f t="shared" si="33"/>
        <v>4.7158395237690005E-2</v>
      </c>
      <c r="BL129" s="120">
        <f t="shared" si="34"/>
        <v>6.3209780488670014E-2</v>
      </c>
      <c r="BM129" s="120">
        <f t="shared" si="35"/>
        <v>0</v>
      </c>
      <c r="BN129" s="120">
        <f t="shared" si="36"/>
        <v>0</v>
      </c>
      <c r="BO129" s="120">
        <f t="shared" si="37"/>
        <v>4.5879820804820004E-2</v>
      </c>
      <c r="BP129" s="120">
        <f t="shared" si="38"/>
        <v>3.6194550599660001E-2</v>
      </c>
      <c r="BQ129" s="120">
        <f t="shared" si="39"/>
        <v>0.11380544081725902</v>
      </c>
      <c r="BR129" s="119"/>
      <c r="BS129" s="119"/>
      <c r="BT129" s="119"/>
      <c r="BU129" s="119"/>
    </row>
    <row r="130" spans="1:73">
      <c r="A130" s="8" t="s">
        <v>172</v>
      </c>
      <c r="B130" s="8" t="s">
        <v>69</v>
      </c>
      <c r="C130" s="8" t="s">
        <v>511</v>
      </c>
      <c r="D130" s="8" t="s">
        <v>568</v>
      </c>
      <c r="E130" s="8" t="s">
        <v>121</v>
      </c>
      <c r="F130" s="8" t="s">
        <v>612</v>
      </c>
      <c r="G130" s="65">
        <v>7</v>
      </c>
      <c r="H130" s="65" t="s">
        <v>613</v>
      </c>
      <c r="I130" s="8"/>
      <c r="J130" s="8" t="s">
        <v>614</v>
      </c>
      <c r="K130" s="8" t="s">
        <v>614</v>
      </c>
      <c r="L130" s="116">
        <v>0.57513050164329016</v>
      </c>
      <c r="M130" s="116">
        <v>0.42325916217957998</v>
      </c>
      <c r="N130" s="116">
        <v>0.37082170425563993</v>
      </c>
      <c r="O130" s="114">
        <v>0.37082170425563993</v>
      </c>
      <c r="P130" s="115">
        <v>1.7400330723341499</v>
      </c>
      <c r="Q130" s="114">
        <v>0.41974621606692819</v>
      </c>
      <c r="R130" s="114">
        <v>0.43060900728544022</v>
      </c>
      <c r="S130" s="114">
        <v>0.43997976983386372</v>
      </c>
      <c r="T130" s="114">
        <v>0.44969807914791782</v>
      </c>
      <c r="U130" s="115">
        <v>1.7400330723341497</v>
      </c>
      <c r="V130" s="115">
        <f t="shared" si="24"/>
        <v>0</v>
      </c>
      <c r="W130" s="122">
        <v>0</v>
      </c>
      <c r="X130" s="116">
        <v>0.29512592999999998</v>
      </c>
      <c r="Y130" s="116">
        <v>0.32527908999999994</v>
      </c>
      <c r="Z130" s="116">
        <v>8.4994559999999997E-2</v>
      </c>
      <c r="AA130" s="116" t="str">
        <f t="shared" si="25"/>
        <v>MASTERCARD INTERNATIONAL1.740033072334151.74003307233415</v>
      </c>
      <c r="AB130" s="117">
        <v>3.24136727</v>
      </c>
      <c r="AC130" s="115">
        <f t="shared" si="26"/>
        <v>3.9467668499999999</v>
      </c>
      <c r="AD130" s="117">
        <f t="shared" si="42"/>
        <v>0.84934422612000005</v>
      </c>
      <c r="AE130" s="117">
        <f t="shared" si="42"/>
        <v>0.86039517330000004</v>
      </c>
      <c r="AF130" s="117">
        <f t="shared" si="42"/>
        <v>1.2629653920000001</v>
      </c>
      <c r="AG130" s="117">
        <f t="shared" si="42"/>
        <v>0.97406205857999972</v>
      </c>
      <c r="AH130" s="115">
        <v>3.9467668500000004</v>
      </c>
      <c r="AI130" s="118"/>
      <c r="AJ130" s="118"/>
      <c r="AK130" s="118"/>
      <c r="AL130" s="118"/>
      <c r="AM130" s="118"/>
      <c r="AN130" s="118"/>
      <c r="AO130" s="118"/>
      <c r="AP130" s="118"/>
      <c r="AQ130" s="118"/>
      <c r="AR130" s="118"/>
      <c r="AS130" s="119"/>
      <c r="AT130" s="120">
        <v>3.7230542999999998E-2</v>
      </c>
      <c r="AU130" s="120">
        <f t="shared" si="27"/>
        <v>3.2041367269999999</v>
      </c>
      <c r="AV130" s="120">
        <v>2.2357587599999999E-2</v>
      </c>
      <c r="AW130" s="120">
        <f t="shared" si="28"/>
        <v>0.82698663852000009</v>
      </c>
      <c r="AX130" s="120">
        <v>0.20459764079999998</v>
      </c>
      <c r="AY130" s="120">
        <f t="shared" si="29"/>
        <v>0.65579753250000006</v>
      </c>
      <c r="AZ130" s="120">
        <v>8.0070680195999999E-2</v>
      </c>
      <c r="BA130" s="120">
        <f t="shared" si="30"/>
        <v>1.1828947118040001</v>
      </c>
      <c r="BB130" s="120">
        <v>4.8287660922000007E-2</v>
      </c>
      <c r="BC130" s="120">
        <f t="shared" si="31"/>
        <v>0.92577439765799974</v>
      </c>
      <c r="BD130" s="120" t="str">
        <f t="shared" si="32"/>
        <v>MASTERCARD INTERNATIONAL0.370821704255641.740033072334151.74003307233415</v>
      </c>
      <c r="BE130" s="121">
        <f>VLOOKUP(BD130,'[1]Microsoft-Base Data'!$AR:$AX,2,0)</f>
        <v>0.72716049891737367</v>
      </c>
      <c r="BF130" s="121">
        <f>VLOOKUP(BD130,'[1]Microsoft-Base Data'!$AR:$AX,3,0)</f>
        <v>6.481164919109636E-2</v>
      </c>
      <c r="BG130" s="121">
        <f>VLOOKUP(BD130,'[1]Microsoft-Base Data'!$AR:$AX,4,0)</f>
        <v>0</v>
      </c>
      <c r="BH130" s="121">
        <f>VLOOKUP(BD130,'[1]Microsoft-Base Data'!$AR:$AX,5,0)</f>
        <v>0.17497570715726096</v>
      </c>
      <c r="BI130" s="121">
        <f>VLOOKUP(BD130,'[1]Microsoft-Base Data'!$AR:$AX,6,0)</f>
        <v>2.6331703604400184E-2</v>
      </c>
      <c r="BJ130" s="121">
        <f>VLOOKUP(BD130,'[1]Microsoft-Base Data'!$AR:$AX,7,0)</f>
        <v>6.7204411298688862E-3</v>
      </c>
      <c r="BK130" s="120">
        <f t="shared" si="33"/>
        <v>1.2652833170112308</v>
      </c>
      <c r="BL130" s="120">
        <f t="shared" si="34"/>
        <v>0.1127744130650265</v>
      </c>
      <c r="BM130" s="120">
        <f t="shared" si="35"/>
        <v>0</v>
      </c>
      <c r="BN130" s="120">
        <f t="shared" si="36"/>
        <v>0.30446351730868926</v>
      </c>
      <c r="BO130" s="120">
        <f t="shared" si="37"/>
        <v>4.5818035122556659E-2</v>
      </c>
      <c r="BP130" s="120">
        <f t="shared" si="38"/>
        <v>1.1693789826646542E-2</v>
      </c>
      <c r="BQ130" s="120">
        <f t="shared" si="39"/>
        <v>0.39410522753403265</v>
      </c>
      <c r="BR130" s="119"/>
      <c r="BS130" s="119"/>
      <c r="BT130" s="119"/>
      <c r="BU130" s="119"/>
    </row>
    <row r="131" spans="1:73">
      <c r="A131" s="8" t="s">
        <v>545</v>
      </c>
      <c r="B131" s="65" t="s">
        <v>69</v>
      </c>
      <c r="C131" s="8" t="s">
        <v>148</v>
      </c>
      <c r="D131" s="8" t="s">
        <v>615</v>
      </c>
      <c r="E131" s="8" t="s">
        <v>283</v>
      </c>
      <c r="F131" s="8"/>
      <c r="G131" s="65">
        <v>99</v>
      </c>
      <c r="H131" s="65" t="s">
        <v>613</v>
      </c>
      <c r="I131" s="8"/>
      <c r="J131" s="8" t="s">
        <v>614</v>
      </c>
      <c r="K131" s="8" t="s">
        <v>614</v>
      </c>
      <c r="L131" s="116">
        <v>0</v>
      </c>
      <c r="M131" s="116">
        <v>0</v>
      </c>
      <c r="N131" s="116">
        <v>7.693289038444999E-2</v>
      </c>
      <c r="O131" s="114">
        <v>7.693289038444999E-2</v>
      </c>
      <c r="P131" s="115">
        <v>0.15386578076889998</v>
      </c>
      <c r="Q131" s="114">
        <v>3.7116868803702081E-2</v>
      </c>
      <c r="R131" s="114">
        <v>3.8077432070424251E-2</v>
      </c>
      <c r="S131" s="114">
        <v>3.890605982402149E-2</v>
      </c>
      <c r="T131" s="114">
        <v>3.9765420070752164E-2</v>
      </c>
      <c r="U131" s="115">
        <v>0.15386578076890001</v>
      </c>
      <c r="V131" s="115">
        <f t="shared" si="24"/>
        <v>0</v>
      </c>
      <c r="W131" s="115"/>
      <c r="X131" s="116">
        <v>0</v>
      </c>
      <c r="Y131" s="116">
        <v>0</v>
      </c>
      <c r="Z131" s="116">
        <v>0</v>
      </c>
      <c r="AA131" s="116" t="str">
        <f t="shared" si="25"/>
        <v>SCHNEIDER0.15386578076890.1538657807689</v>
      </c>
      <c r="AB131" s="117">
        <v>0</v>
      </c>
      <c r="AC131" s="115">
        <f t="shared" si="26"/>
        <v>0</v>
      </c>
      <c r="AD131" s="117">
        <f t="shared" si="42"/>
        <v>0</v>
      </c>
      <c r="AE131" s="117">
        <f t="shared" si="42"/>
        <v>0</v>
      </c>
      <c r="AF131" s="117">
        <f t="shared" si="42"/>
        <v>0</v>
      </c>
      <c r="AG131" s="117">
        <f t="shared" si="42"/>
        <v>0</v>
      </c>
      <c r="AH131" s="115">
        <v>0</v>
      </c>
      <c r="AI131" s="118"/>
      <c r="AJ131" s="118"/>
      <c r="AK131" s="118"/>
      <c r="AL131" s="118"/>
      <c r="AM131" s="118"/>
      <c r="AN131" s="118"/>
      <c r="AO131" s="118"/>
      <c r="AP131" s="118"/>
      <c r="AQ131" s="118"/>
      <c r="AR131" s="118"/>
      <c r="AS131" s="119"/>
      <c r="AT131" s="120">
        <v>0.25878825</v>
      </c>
      <c r="AU131" s="120">
        <f t="shared" si="27"/>
        <v>-0.25878825</v>
      </c>
      <c r="AV131" s="120">
        <v>0</v>
      </c>
      <c r="AW131" s="120">
        <f t="shared" si="28"/>
        <v>0</v>
      </c>
      <c r="AX131" s="120">
        <v>0.20961848250000001</v>
      </c>
      <c r="AY131" s="120">
        <f t="shared" si="29"/>
        <v>-0.20961848250000001</v>
      </c>
      <c r="AZ131" s="120">
        <v>0</v>
      </c>
      <c r="BA131" s="120">
        <f t="shared" si="30"/>
        <v>0</v>
      </c>
      <c r="BB131" s="120">
        <v>0</v>
      </c>
      <c r="BC131" s="120">
        <f t="shared" si="31"/>
        <v>0</v>
      </c>
      <c r="BD131" s="120" t="str">
        <f t="shared" si="32"/>
        <v>SCHNEIDER0.076932890384450.15386578076890.1538657807689</v>
      </c>
      <c r="BE131" s="121">
        <f>VLOOKUP(BD131,'[1]Microsoft-Base Data'!$AR:$AX,2,0)</f>
        <v>0.29748806539990247</v>
      </c>
      <c r="BF131" s="121">
        <f>VLOOKUP(BD131,'[1]Microsoft-Base Data'!$AR:$AX,3,0)</f>
        <v>0.30866445314504404</v>
      </c>
      <c r="BG131" s="121">
        <f>VLOOKUP(BD131,'[1]Microsoft-Base Data'!$AR:$AX,4,0)</f>
        <v>0</v>
      </c>
      <c r="BH131" s="121">
        <f>VLOOKUP(BD131,'[1]Microsoft-Base Data'!$AR:$AX,5,0)</f>
        <v>1.960670774610291E-2</v>
      </c>
      <c r="BI131" s="121">
        <f>VLOOKUP(BD131,'[1]Microsoft-Base Data'!$AR:$AX,6,0)</f>
        <v>0.29485706180802645</v>
      </c>
      <c r="BJ131" s="121">
        <f>VLOOKUP(BD131,'[1]Microsoft-Base Data'!$AR:$AX,7,0)</f>
        <v>7.9383711900924053E-2</v>
      </c>
      <c r="BK131" s="120">
        <f t="shared" si="33"/>
        <v>4.5773233452185584E-2</v>
      </c>
      <c r="BL131" s="120">
        <f t="shared" si="34"/>
        <v>4.7492897078767755E-2</v>
      </c>
      <c r="BM131" s="120">
        <f t="shared" si="35"/>
        <v>0</v>
      </c>
      <c r="BN131" s="120">
        <f t="shared" si="36"/>
        <v>3.0168013956617637E-3</v>
      </c>
      <c r="BO131" s="120">
        <f t="shared" si="37"/>
        <v>4.5368412030315795E-2</v>
      </c>
      <c r="BP131" s="120">
        <f t="shared" si="38"/>
        <v>1.2214436811969098E-2</v>
      </c>
      <c r="BQ131" s="120">
        <f t="shared" si="39"/>
        <v>9.8518513671822489E-2</v>
      </c>
      <c r="BR131" s="119"/>
      <c r="BS131" s="119"/>
      <c r="BT131" s="119"/>
      <c r="BU131" s="119"/>
    </row>
    <row r="132" spans="1:73">
      <c r="A132" s="8" t="s">
        <v>542</v>
      </c>
      <c r="B132" s="65" t="s">
        <v>4</v>
      </c>
      <c r="C132" s="8" t="s">
        <v>81</v>
      </c>
      <c r="D132" s="8" t="s">
        <v>615</v>
      </c>
      <c r="E132" s="8" t="s">
        <v>283</v>
      </c>
      <c r="F132" s="8"/>
      <c r="G132" s="65"/>
      <c r="H132" s="65" t="s">
        <v>613</v>
      </c>
      <c r="I132" s="8"/>
      <c r="J132" s="8" t="s">
        <v>614</v>
      </c>
      <c r="K132" s="8" t="s">
        <v>614</v>
      </c>
      <c r="L132" s="116">
        <v>7.4199514457843355E-2</v>
      </c>
      <c r="M132" s="116">
        <v>7.3300624916045498E-2</v>
      </c>
      <c r="N132" s="116">
        <v>0.10560614551930962</v>
      </c>
      <c r="O132" s="114">
        <v>0.10560614551930962</v>
      </c>
      <c r="P132" s="115">
        <v>0.35871243041250811</v>
      </c>
      <c r="Q132" s="114">
        <v>8.6531795122631427E-2</v>
      </c>
      <c r="R132" s="114">
        <v>8.8771188327858852E-2</v>
      </c>
      <c r="S132" s="114">
        <v>9.0702995867616917E-2</v>
      </c>
      <c r="T132" s="114">
        <v>9.2706451094400913E-2</v>
      </c>
      <c r="U132" s="115">
        <v>0.35871243041250811</v>
      </c>
      <c r="V132" s="115">
        <f t="shared" si="24"/>
        <v>0</v>
      </c>
      <c r="W132" s="122">
        <v>0</v>
      </c>
      <c r="X132" s="116">
        <v>0.1051475</v>
      </c>
      <c r="Y132" s="116">
        <v>0.76292244999999992</v>
      </c>
      <c r="Z132" s="116">
        <v>0</v>
      </c>
      <c r="AA132" s="116" t="str">
        <f t="shared" si="25"/>
        <v>KIER GROUP0.3587124304125080.358712430412508</v>
      </c>
      <c r="AB132" s="117">
        <v>0</v>
      </c>
      <c r="AC132" s="115">
        <f t="shared" si="26"/>
        <v>0.86806994999999998</v>
      </c>
      <c r="AD132" s="117">
        <f t="shared" si="42"/>
        <v>0.18680865324000001</v>
      </c>
      <c r="AE132" s="117">
        <f t="shared" si="42"/>
        <v>0.18923924910000001</v>
      </c>
      <c r="AF132" s="117">
        <f t="shared" si="42"/>
        <v>0.27778238399999999</v>
      </c>
      <c r="AG132" s="117">
        <f t="shared" si="42"/>
        <v>0.21423966365999991</v>
      </c>
      <c r="AH132" s="115">
        <v>0.86806994999999998</v>
      </c>
      <c r="AI132" s="118"/>
      <c r="AJ132" s="118"/>
      <c r="AK132" s="118"/>
      <c r="AL132" s="118"/>
      <c r="AM132" s="118"/>
      <c r="AN132" s="118"/>
      <c r="AO132" s="118"/>
      <c r="AP132" s="118"/>
      <c r="AQ132" s="118"/>
      <c r="AR132" s="118"/>
      <c r="AS132" s="119"/>
      <c r="AT132" s="120">
        <v>0</v>
      </c>
      <c r="AU132" s="120">
        <f t="shared" si="27"/>
        <v>0</v>
      </c>
      <c r="AV132" s="120">
        <v>0.43988686200000005</v>
      </c>
      <c r="AW132" s="120">
        <f t="shared" si="28"/>
        <v>-0.25307820876000003</v>
      </c>
      <c r="AX132" s="120">
        <v>0</v>
      </c>
      <c r="AY132" s="120">
        <f t="shared" si="29"/>
        <v>0.18923924910000001</v>
      </c>
      <c r="AZ132" s="120">
        <v>0</v>
      </c>
      <c r="BA132" s="120">
        <f t="shared" si="30"/>
        <v>0.27778238399999999</v>
      </c>
      <c r="BB132" s="120">
        <v>0</v>
      </c>
      <c r="BC132" s="120">
        <f t="shared" si="31"/>
        <v>0.21423966365999991</v>
      </c>
      <c r="BD132" s="120" t="str">
        <f t="shared" si="32"/>
        <v>KIER GROUP0.105606145519310.3587124304125080.358712430412508</v>
      </c>
      <c r="BE132" s="121">
        <f>VLOOKUP(BD132,'[1]Microsoft-Base Data'!$AR:$AX,2,0)</f>
        <v>0.39273829149099271</v>
      </c>
      <c r="BF132" s="121">
        <f>VLOOKUP(BD132,'[1]Microsoft-Base Data'!$AR:$AX,3,0)</f>
        <v>0.39957372842183131</v>
      </c>
      <c r="BG132" s="121">
        <f>VLOOKUP(BD132,'[1]Microsoft-Base Data'!$AR:$AX,4,0)</f>
        <v>0</v>
      </c>
      <c r="BH132" s="121">
        <f>VLOOKUP(BD132,'[1]Microsoft-Base Data'!$AR:$AX,5,0)</f>
        <v>3.7237537637402798E-2</v>
      </c>
      <c r="BI132" s="121">
        <f>VLOOKUP(BD132,'[1]Microsoft-Base Data'!$AR:$AX,6,0)</f>
        <v>0.12572775547432741</v>
      </c>
      <c r="BJ132" s="121">
        <f>VLOOKUP(BD132,'[1]Microsoft-Base Data'!$AR:$AX,7,0)</f>
        <v>4.4722686975445854E-2</v>
      </c>
      <c r="BK132" s="120">
        <f t="shared" si="33"/>
        <v>0.14088010705679005</v>
      </c>
      <c r="BL132" s="120">
        <f t="shared" si="34"/>
        <v>0.14333206325118258</v>
      </c>
      <c r="BM132" s="120">
        <f t="shared" si="35"/>
        <v>0</v>
      </c>
      <c r="BN132" s="120">
        <f t="shared" si="36"/>
        <v>1.3357567628490002E-2</v>
      </c>
      <c r="BO132" s="120">
        <f t="shared" si="37"/>
        <v>4.5100108736505502E-2</v>
      </c>
      <c r="BP132" s="120">
        <f t="shared" si="38"/>
        <v>1.6042583739540005E-2</v>
      </c>
      <c r="BQ132" s="120">
        <f t="shared" si="39"/>
        <v>0.20730159999664319</v>
      </c>
      <c r="BR132" s="119"/>
      <c r="BS132" s="119"/>
      <c r="BT132" s="119"/>
      <c r="BU132" s="119"/>
    </row>
    <row r="133" spans="1:73">
      <c r="A133" s="8" t="s">
        <v>673</v>
      </c>
      <c r="B133" s="8" t="s">
        <v>92</v>
      </c>
      <c r="C133" s="8" t="s">
        <v>519</v>
      </c>
      <c r="D133" s="8" t="s">
        <v>568</v>
      </c>
      <c r="E133" s="8" t="s">
        <v>86</v>
      </c>
      <c r="F133" s="8" t="s">
        <v>612</v>
      </c>
      <c r="G133" s="65">
        <v>44</v>
      </c>
      <c r="H133" s="65" t="s">
        <v>613</v>
      </c>
      <c r="I133" s="8"/>
      <c r="J133" s="8" t="s">
        <v>614</v>
      </c>
      <c r="K133" s="8" t="s">
        <v>614</v>
      </c>
      <c r="L133" s="116">
        <v>0.22396246609210607</v>
      </c>
      <c r="M133" s="116">
        <v>0.15614663529260531</v>
      </c>
      <c r="N133" s="116">
        <v>0.13485698539139446</v>
      </c>
      <c r="O133" s="114">
        <v>0.13485698539139446</v>
      </c>
      <c r="P133" s="115">
        <v>0.64982307216750035</v>
      </c>
      <c r="Q133" s="114">
        <v>0.15675608699172736</v>
      </c>
      <c r="R133" s="114">
        <v>0.16081284457533956</v>
      </c>
      <c r="S133" s="114">
        <v>0.16431239743130927</v>
      </c>
      <c r="T133" s="114">
        <v>0.16794174316912405</v>
      </c>
      <c r="U133" s="115">
        <v>0.64982307216750024</v>
      </c>
      <c r="V133" s="115">
        <f t="shared" si="24"/>
        <v>0</v>
      </c>
      <c r="W133" s="122">
        <v>0</v>
      </c>
      <c r="X133" s="116">
        <v>2.196445E-2</v>
      </c>
      <c r="Y133" s="116">
        <v>3.9206929999999994E-2</v>
      </c>
      <c r="Z133" s="116">
        <v>0.12782207000000001</v>
      </c>
      <c r="AA133" s="116" t="str">
        <f t="shared" si="25"/>
        <v>CISCO0.64982307216750.6498230721675</v>
      </c>
      <c r="AB133" s="117">
        <v>1.6500000000000001E-2</v>
      </c>
      <c r="AC133" s="115">
        <f t="shared" si="26"/>
        <v>0.20549345000000002</v>
      </c>
      <c r="AD133" s="117">
        <f t="shared" si="42"/>
        <v>4.4222190440000003E-2</v>
      </c>
      <c r="AE133" s="117">
        <f t="shared" si="42"/>
        <v>4.4797572100000002E-2</v>
      </c>
      <c r="AF133" s="117">
        <f t="shared" si="42"/>
        <v>6.5757904000000006E-2</v>
      </c>
      <c r="AG133" s="117">
        <f t="shared" si="42"/>
        <v>5.071578345999999E-2</v>
      </c>
      <c r="AH133" s="115">
        <v>0.20549345000000002</v>
      </c>
      <c r="AI133" s="118"/>
      <c r="AJ133" s="118"/>
      <c r="AK133" s="118"/>
      <c r="AL133" s="118"/>
      <c r="AM133" s="118"/>
      <c r="AN133" s="118"/>
      <c r="AO133" s="118"/>
      <c r="AP133" s="118"/>
      <c r="AQ133" s="118"/>
      <c r="AR133" s="118"/>
      <c r="AS133" s="119"/>
      <c r="AT133" s="120">
        <v>3.1779000000000002E-2</v>
      </c>
      <c r="AU133" s="120">
        <f t="shared" si="27"/>
        <v>-1.5279000000000001E-2</v>
      </c>
      <c r="AV133" s="120">
        <v>2.8601099999999997E-2</v>
      </c>
      <c r="AW133" s="120">
        <f t="shared" si="28"/>
        <v>1.5621090440000006E-2</v>
      </c>
      <c r="AX133" s="120">
        <v>7.4934776699999997E-2</v>
      </c>
      <c r="AY133" s="120">
        <f t="shared" si="29"/>
        <v>-3.0137204599999995E-2</v>
      </c>
      <c r="AZ133" s="120">
        <v>6.519962403E-2</v>
      </c>
      <c r="BA133" s="120">
        <f t="shared" si="30"/>
        <v>5.5827997000000573E-4</v>
      </c>
      <c r="BB133" s="120">
        <v>5.2858383030000004E-2</v>
      </c>
      <c r="BC133" s="120">
        <f t="shared" si="31"/>
        <v>-2.1425995700000144E-3</v>
      </c>
      <c r="BD133" s="120" t="str">
        <f t="shared" si="32"/>
        <v>CISCO0.1348569853913940.64982307216750.6498230721675</v>
      </c>
      <c r="BE133" s="121">
        <f>VLOOKUP(BD133,'[1]Microsoft-Base Data'!$AR:$AX,2,0)</f>
        <v>0.38943161687834021</v>
      </c>
      <c r="BF133" s="121">
        <f>VLOOKUP(BD133,'[1]Microsoft-Base Data'!$AR:$AX,3,0)</f>
        <v>0.16935158156891139</v>
      </c>
      <c r="BG133" s="121">
        <f>VLOOKUP(BD133,'[1]Microsoft-Base Data'!$AR:$AX,4,0)</f>
        <v>0</v>
      </c>
      <c r="BH133" s="121">
        <f>VLOOKUP(BD133,'[1]Microsoft-Base Data'!$AR:$AX,5,0)</f>
        <v>0.1847602989929428</v>
      </c>
      <c r="BI133" s="121">
        <f>VLOOKUP(BD133,'[1]Microsoft-Base Data'!$AR:$AX,6,0)</f>
        <v>6.7225249684801994E-2</v>
      </c>
      <c r="BJ133" s="121">
        <f>VLOOKUP(BD133,'[1]Microsoft-Base Data'!$AR:$AX,7,0)</f>
        <v>0.18923125287500367</v>
      </c>
      <c r="BK133" s="120">
        <f t="shared" si="33"/>
        <v>0.25306164967903999</v>
      </c>
      <c r="BL133" s="120">
        <f t="shared" si="34"/>
        <v>0.11004856501153501</v>
      </c>
      <c r="BM133" s="120">
        <f t="shared" si="35"/>
        <v>0</v>
      </c>
      <c r="BN133" s="120">
        <f t="shared" si="36"/>
        <v>0.12006150510617999</v>
      </c>
      <c r="BO133" s="120">
        <f t="shared" si="37"/>
        <v>4.3684518277405306E-2</v>
      </c>
      <c r="BP133" s="120">
        <f t="shared" si="38"/>
        <v>0.12296683409334</v>
      </c>
      <c r="BQ133" s="120">
        <f t="shared" si="39"/>
        <v>0.22201594685484782</v>
      </c>
      <c r="BR133" s="119"/>
      <c r="BS133" s="119"/>
      <c r="BT133" s="119"/>
      <c r="BU133" s="119"/>
    </row>
    <row r="134" spans="1:73">
      <c r="A134" s="8" t="s">
        <v>674</v>
      </c>
      <c r="B134" s="65" t="s">
        <v>123</v>
      </c>
      <c r="C134" s="8" t="s">
        <v>248</v>
      </c>
      <c r="D134" s="8" t="s">
        <v>615</v>
      </c>
      <c r="E134" s="8" t="s">
        <v>283</v>
      </c>
      <c r="F134" s="8"/>
      <c r="G134" s="65"/>
      <c r="H134" s="65" t="s">
        <v>613</v>
      </c>
      <c r="I134" s="8"/>
      <c r="J134" s="8" t="s">
        <v>614</v>
      </c>
      <c r="K134" s="8" t="s">
        <v>614</v>
      </c>
      <c r="L134" s="116">
        <v>0</v>
      </c>
      <c r="M134" s="116">
        <v>4.2779059999999994E-2</v>
      </c>
      <c r="N134" s="116">
        <v>0</v>
      </c>
      <c r="O134" s="114">
        <v>0</v>
      </c>
      <c r="P134" s="115">
        <v>4.2779059999999994E-2</v>
      </c>
      <c r="Q134" s="114">
        <v>1.0319544408321342E-2</v>
      </c>
      <c r="R134" s="114">
        <v>1.0586608296182297E-2</v>
      </c>
      <c r="S134" s="114">
        <v>1.0816990361717991E-2</v>
      </c>
      <c r="T134" s="114">
        <v>1.1055916933778364E-2</v>
      </c>
      <c r="U134" s="115">
        <v>4.2779060000000001E-2</v>
      </c>
      <c r="V134" s="115">
        <f t="shared" si="24"/>
        <v>0</v>
      </c>
      <c r="W134" s="122">
        <v>0</v>
      </c>
      <c r="X134" s="116">
        <v>0</v>
      </c>
      <c r="Y134" s="116">
        <v>0</v>
      </c>
      <c r="Z134" s="116">
        <v>0</v>
      </c>
      <c r="AA134" s="116" t="str">
        <f t="shared" si="25"/>
        <v>BATALCO0.042779060.04277906</v>
      </c>
      <c r="AB134" s="117">
        <v>0</v>
      </c>
      <c r="AC134" s="115">
        <f t="shared" si="26"/>
        <v>0</v>
      </c>
      <c r="AD134" s="117">
        <f t="shared" si="42"/>
        <v>0</v>
      </c>
      <c r="AE134" s="117">
        <f t="shared" si="42"/>
        <v>0</v>
      </c>
      <c r="AF134" s="117">
        <f t="shared" si="42"/>
        <v>0</v>
      </c>
      <c r="AG134" s="117">
        <f t="shared" si="42"/>
        <v>0</v>
      </c>
      <c r="AH134" s="115">
        <v>0</v>
      </c>
      <c r="AI134" s="118"/>
      <c r="AJ134" s="118"/>
      <c r="AK134" s="118"/>
      <c r="AL134" s="118"/>
      <c r="AM134" s="118"/>
      <c r="AN134" s="118"/>
      <c r="AO134" s="118"/>
      <c r="AP134" s="118"/>
      <c r="AQ134" s="118"/>
      <c r="AR134" s="118"/>
      <c r="AS134" s="119"/>
      <c r="AT134" s="120">
        <v>0</v>
      </c>
      <c r="AU134" s="120">
        <f t="shared" si="27"/>
        <v>0</v>
      </c>
      <c r="AV134" s="120">
        <v>0</v>
      </c>
      <c r="AW134" s="120">
        <f t="shared" si="28"/>
        <v>0</v>
      </c>
      <c r="AX134" s="120">
        <v>0</v>
      </c>
      <c r="AY134" s="120">
        <f t="shared" si="29"/>
        <v>0</v>
      </c>
      <c r="AZ134" s="120">
        <v>0</v>
      </c>
      <c r="BA134" s="120">
        <f t="shared" si="30"/>
        <v>0</v>
      </c>
      <c r="BB134" s="120">
        <v>0</v>
      </c>
      <c r="BC134" s="120">
        <f t="shared" si="31"/>
        <v>0</v>
      </c>
      <c r="BD134" s="120" t="str">
        <f t="shared" si="32"/>
        <v>BATALCO00.042779060.04277906</v>
      </c>
      <c r="BE134" s="121">
        <f>VLOOKUP(BD134,'[1]Microsoft-Base Data'!$AR:$AX,2,0)</f>
        <v>0</v>
      </c>
      <c r="BF134" s="121">
        <f>VLOOKUP(BD134,'[1]Microsoft-Base Data'!$AR:$AX,3,0)</f>
        <v>0</v>
      </c>
      <c r="BG134" s="121">
        <f>VLOOKUP(BD134,'[1]Microsoft-Base Data'!$AR:$AX,4,0)</f>
        <v>0</v>
      </c>
      <c r="BH134" s="121">
        <f>VLOOKUP(BD134,'[1]Microsoft-Base Data'!$AR:$AX,5,0)</f>
        <v>0</v>
      </c>
      <c r="BI134" s="121">
        <f>VLOOKUP(BD134,'[1]Microsoft-Base Data'!$AR:$AX,6,0)</f>
        <v>1</v>
      </c>
      <c r="BJ134" s="121">
        <f>VLOOKUP(BD134,'[1]Microsoft-Base Data'!$AR:$AX,7,0)</f>
        <v>0</v>
      </c>
      <c r="BK134" s="120">
        <f t="shared" si="33"/>
        <v>0</v>
      </c>
      <c r="BL134" s="120">
        <f t="shared" si="34"/>
        <v>0</v>
      </c>
      <c r="BM134" s="120">
        <f t="shared" si="35"/>
        <v>0</v>
      </c>
      <c r="BN134" s="120">
        <f t="shared" si="36"/>
        <v>0</v>
      </c>
      <c r="BO134" s="120">
        <f t="shared" si="37"/>
        <v>4.2779060000000001E-2</v>
      </c>
      <c r="BP134" s="120">
        <f t="shared" si="38"/>
        <v>0</v>
      </c>
      <c r="BQ134" s="120">
        <f t="shared" si="39"/>
        <v>4.2779060000000001E-2</v>
      </c>
      <c r="BR134" s="119"/>
      <c r="BS134" s="119"/>
      <c r="BT134" s="119"/>
      <c r="BU134" s="119"/>
    </row>
    <row r="135" spans="1:73">
      <c r="A135" s="8" t="s">
        <v>675</v>
      </c>
      <c r="B135" s="65" t="s">
        <v>4</v>
      </c>
      <c r="C135" s="8" t="s">
        <v>81</v>
      </c>
      <c r="D135" s="8" t="s">
        <v>615</v>
      </c>
      <c r="E135" s="8" t="s">
        <v>283</v>
      </c>
      <c r="F135" s="8"/>
      <c r="G135" s="65"/>
      <c r="H135" s="65" t="s">
        <v>613</v>
      </c>
      <c r="I135" s="8"/>
      <c r="J135" s="8" t="s">
        <v>614</v>
      </c>
      <c r="K135" s="8" t="s">
        <v>614</v>
      </c>
      <c r="L135" s="116">
        <v>-2.0614135221260002E-2</v>
      </c>
      <c r="M135" s="116">
        <v>0.12970772629514002</v>
      </c>
      <c r="N135" s="116">
        <v>0.10426049586547</v>
      </c>
      <c r="O135" s="114">
        <v>0.10426049586547</v>
      </c>
      <c r="P135" s="115">
        <v>0.31761458280482002</v>
      </c>
      <c r="Q135" s="114">
        <v>7.6617807684058431E-2</v>
      </c>
      <c r="R135" s="114">
        <v>7.8600632583090566E-2</v>
      </c>
      <c r="S135" s="114">
        <v>8.0311112047361924E-2</v>
      </c>
      <c r="T135" s="114">
        <v>8.2085030490309047E-2</v>
      </c>
      <c r="U135" s="115">
        <v>0.31761458280481991</v>
      </c>
      <c r="V135" s="115">
        <f t="shared" si="24"/>
        <v>0</v>
      </c>
      <c r="W135" s="122">
        <v>0</v>
      </c>
      <c r="X135" s="116">
        <v>0</v>
      </c>
      <c r="Y135" s="116">
        <v>0</v>
      </c>
      <c r="Z135" s="116">
        <v>0</v>
      </c>
      <c r="AA135" s="116" t="str">
        <f t="shared" si="25"/>
        <v>JOHN SWIRE &amp; SONS LIMITED0.317614582804820.31761458280482</v>
      </c>
      <c r="AB135" s="117">
        <v>0</v>
      </c>
      <c r="AC135" s="115">
        <f t="shared" si="26"/>
        <v>0</v>
      </c>
      <c r="AD135" s="117">
        <f t="shared" si="42"/>
        <v>0</v>
      </c>
      <c r="AE135" s="117">
        <f t="shared" si="42"/>
        <v>0</v>
      </c>
      <c r="AF135" s="117">
        <f t="shared" si="42"/>
        <v>0</v>
      </c>
      <c r="AG135" s="117">
        <f t="shared" si="42"/>
        <v>0</v>
      </c>
      <c r="AH135" s="115">
        <v>0</v>
      </c>
      <c r="AI135" s="118"/>
      <c r="AJ135" s="118"/>
      <c r="AK135" s="118"/>
      <c r="AL135" s="118"/>
      <c r="AM135" s="118"/>
      <c r="AN135" s="118"/>
      <c r="AO135" s="118"/>
      <c r="AP135" s="118"/>
      <c r="AQ135" s="118"/>
      <c r="AR135" s="118"/>
      <c r="AS135" s="119"/>
      <c r="AT135" s="120">
        <v>0</v>
      </c>
      <c r="AU135" s="120">
        <f t="shared" si="27"/>
        <v>0</v>
      </c>
      <c r="AV135" s="120">
        <v>0</v>
      </c>
      <c r="AW135" s="120">
        <f t="shared" si="28"/>
        <v>0</v>
      </c>
      <c r="AX135" s="120">
        <v>0</v>
      </c>
      <c r="AY135" s="120">
        <f t="shared" si="29"/>
        <v>0</v>
      </c>
      <c r="AZ135" s="120">
        <v>0</v>
      </c>
      <c r="BA135" s="120">
        <f t="shared" si="30"/>
        <v>0</v>
      </c>
      <c r="BB135" s="120">
        <v>0</v>
      </c>
      <c r="BC135" s="120">
        <f t="shared" si="31"/>
        <v>0</v>
      </c>
      <c r="BD135" s="120" t="str">
        <f t="shared" si="32"/>
        <v>JOHN SWIRE &amp; SONS LIMITED0.104260495865470.317614582804820.31761458280482</v>
      </c>
      <c r="BE135" s="121">
        <f>VLOOKUP(BD135,'[1]Microsoft-Base Data'!$AR:$AX,2,0)</f>
        <v>0.86482282388988585</v>
      </c>
      <c r="BF135" s="121">
        <f>VLOOKUP(BD135,'[1]Microsoft-Base Data'!$AR:$AX,3,0)</f>
        <v>1.5330165293307881E-2</v>
      </c>
      <c r="BG135" s="121">
        <f>VLOOKUP(BD135,'[1]Microsoft-Base Data'!$AR:$AX,4,0)</f>
        <v>0</v>
      </c>
      <c r="BH135" s="121">
        <f>VLOOKUP(BD135,'[1]Microsoft-Base Data'!$AR:$AX,5,0)</f>
        <v>0</v>
      </c>
      <c r="BI135" s="121">
        <f>VLOOKUP(BD135,'[1]Microsoft-Base Data'!$AR:$AX,6,0)</f>
        <v>0.1300905389339215</v>
      </c>
      <c r="BJ135" s="121">
        <f>VLOOKUP(BD135,'[1]Microsoft-Base Data'!$AR:$AX,7,0)</f>
        <v>-1.024352811711521E-2</v>
      </c>
      <c r="BK135" s="120">
        <f t="shared" si="33"/>
        <v>0.27468034040987233</v>
      </c>
      <c r="BL135" s="120">
        <f t="shared" si="34"/>
        <v>4.8690840539629123E-3</v>
      </c>
      <c r="BM135" s="120">
        <f t="shared" si="35"/>
        <v>0</v>
      </c>
      <c r="BN135" s="120">
        <f t="shared" si="36"/>
        <v>0</v>
      </c>
      <c r="BO135" s="120">
        <f t="shared" si="37"/>
        <v>4.131865225035166E-2</v>
      </c>
      <c r="BP135" s="120">
        <f t="shared" si="38"/>
        <v>-3.2534939093669898E-3</v>
      </c>
      <c r="BQ135" s="120">
        <f t="shared" si="39"/>
        <v>7.3655770345301796E-2</v>
      </c>
      <c r="BR135" s="119"/>
      <c r="BS135" s="119"/>
      <c r="BT135" s="119"/>
      <c r="BU135" s="119"/>
    </row>
    <row r="136" spans="1:73">
      <c r="A136" s="8" t="s">
        <v>676</v>
      </c>
      <c r="B136" s="65" t="s">
        <v>123</v>
      </c>
      <c r="C136" s="8" t="s">
        <v>248</v>
      </c>
      <c r="D136" s="8" t="s">
        <v>615</v>
      </c>
      <c r="E136" s="8" t="s">
        <v>283</v>
      </c>
      <c r="F136" s="8"/>
      <c r="G136" s="65"/>
      <c r="H136" s="65" t="s">
        <v>613</v>
      </c>
      <c r="I136" s="8"/>
      <c r="J136" s="8" t="s">
        <v>614</v>
      </c>
      <c r="K136" s="8" t="s">
        <v>614</v>
      </c>
      <c r="L136" s="116">
        <v>3.3012849626789999E-2</v>
      </c>
      <c r="M136" s="116">
        <v>3.2429741976419998E-2</v>
      </c>
      <c r="N136" s="116">
        <v>3.3912282471659998E-2</v>
      </c>
      <c r="O136" s="114">
        <v>3.3912282471659998E-2</v>
      </c>
      <c r="P136" s="115">
        <v>0.13326715654653001</v>
      </c>
      <c r="Q136" s="114">
        <v>3.2147885908494218E-2</v>
      </c>
      <c r="R136" s="114">
        <v>3.2979854749125376E-2</v>
      </c>
      <c r="S136" s="114">
        <v>3.3697550808675494E-2</v>
      </c>
      <c r="T136" s="114">
        <v>3.4441865080234897E-2</v>
      </c>
      <c r="U136" s="115">
        <v>0.13326715654652999</v>
      </c>
      <c r="V136" s="115">
        <f t="shared" ref="V136:V199" si="43">U136-P136</f>
        <v>0</v>
      </c>
      <c r="W136" s="122">
        <v>0</v>
      </c>
      <c r="X136" s="116">
        <v>0</v>
      </c>
      <c r="Y136" s="116">
        <v>0.2538003948</v>
      </c>
      <c r="Z136" s="116">
        <v>0</v>
      </c>
      <c r="AA136" s="116" t="str">
        <f t="shared" ref="AA136:AA199" si="44">A136&amp;P136&amp;U136</f>
        <v>RAK BANK0.133267156546530.13326715654653</v>
      </c>
      <c r="AB136" s="117">
        <v>1.1195040000000002E-2</v>
      </c>
      <c r="AC136" s="115">
        <f t="shared" ref="AC136:AC199" si="45">SUM(X136:AB136)</f>
        <v>0.26499543479999998</v>
      </c>
      <c r="AD136" s="117">
        <f t="shared" si="42"/>
        <v>5.7027017568959996E-2</v>
      </c>
      <c r="AE136" s="117">
        <f t="shared" si="42"/>
        <v>5.7769004786399999E-2</v>
      </c>
      <c r="AF136" s="117">
        <f t="shared" si="42"/>
        <v>8.4798539135999995E-2</v>
      </c>
      <c r="AG136" s="117">
        <f t="shared" si="42"/>
        <v>6.5400873308639973E-2</v>
      </c>
      <c r="AH136" s="115">
        <v>0.26499543479999998</v>
      </c>
      <c r="AI136" s="118"/>
      <c r="AJ136" s="118"/>
      <c r="AK136" s="118"/>
      <c r="AL136" s="118"/>
      <c r="AM136" s="118"/>
      <c r="AN136" s="118"/>
      <c r="AO136" s="118"/>
      <c r="AP136" s="118"/>
      <c r="AQ136" s="118"/>
      <c r="AR136" s="118"/>
      <c r="AS136" s="119"/>
      <c r="AT136" s="120">
        <v>0</v>
      </c>
      <c r="AU136" s="120">
        <f t="shared" ref="AU136:AU199" si="46">AB136-AT136</f>
        <v>1.1195040000000002E-2</v>
      </c>
      <c r="AV136" s="120">
        <v>0</v>
      </c>
      <c r="AW136" s="120">
        <f t="shared" ref="AW136:AW199" si="47">AD136-AV136</f>
        <v>5.7027017568959996E-2</v>
      </c>
      <c r="AX136" s="120">
        <v>0</v>
      </c>
      <c r="AY136" s="120">
        <f t="shared" ref="AY136:AY199" si="48">AE136-AX136</f>
        <v>5.7769004786399999E-2</v>
      </c>
      <c r="AZ136" s="120">
        <v>0</v>
      </c>
      <c r="BA136" s="120">
        <f t="shared" ref="BA136:BA199" si="49">AF136-AZ136</f>
        <v>8.4798539135999995E-2</v>
      </c>
      <c r="BB136" s="120">
        <v>0</v>
      </c>
      <c r="BC136" s="120">
        <f t="shared" ref="BC136:BC199" si="50">AG136-BB136</f>
        <v>6.5400873308639973E-2</v>
      </c>
      <c r="BD136" s="120" t="str">
        <f t="shared" ref="BD136:BD199" si="51">A136&amp;O136&amp;P136&amp;U136</f>
        <v>RAK BANK0.033912282471660.133267156546530.13326715654653</v>
      </c>
      <c r="BE136" s="121">
        <f>VLOOKUP(BD136,'[1]Microsoft-Base Data'!$AR:$AX,2,0)</f>
        <v>0</v>
      </c>
      <c r="BF136" s="121">
        <f>VLOOKUP(BD136,'[1]Microsoft-Base Data'!$AR:$AX,3,0)</f>
        <v>0.69140879031030233</v>
      </c>
      <c r="BG136" s="121">
        <f>VLOOKUP(BD136,'[1]Microsoft-Base Data'!$AR:$AX,4,0)</f>
        <v>0</v>
      </c>
      <c r="BH136" s="121">
        <f>VLOOKUP(BD136,'[1]Microsoft-Base Data'!$AR:$AX,5,0)</f>
        <v>0</v>
      </c>
      <c r="BI136" s="121">
        <f>VLOOKUP(BD136,'[1]Microsoft-Base Data'!$AR:$AX,6,0)</f>
        <v>0.30859120968969767</v>
      </c>
      <c r="BJ136" s="121">
        <f>VLOOKUP(BD136,'[1]Microsoft-Base Data'!$AR:$AX,7,0)</f>
        <v>0</v>
      </c>
      <c r="BK136" s="120">
        <f t="shared" ref="BK136:BK199" si="52">BE136*$U136</f>
        <v>0</v>
      </c>
      <c r="BL136" s="120">
        <f t="shared" ref="BL136:BL199" si="53">BF136*$U136</f>
        <v>9.2142083495929991E-2</v>
      </c>
      <c r="BM136" s="120">
        <f t="shared" ref="BM136:BM199" si="54">BG136*$U136</f>
        <v>0</v>
      </c>
      <c r="BN136" s="120">
        <f t="shared" ref="BN136:BN199" si="55">BH136*$U136</f>
        <v>0</v>
      </c>
      <c r="BO136" s="120">
        <f t="shared" ref="BO136:BO199" si="56">BI136*$U136</f>
        <v>4.1125073050600001E-2</v>
      </c>
      <c r="BP136" s="120">
        <f t="shared" ref="BP136:BP199" si="57">BJ136*$U136</f>
        <v>0</v>
      </c>
      <c r="BQ136" s="120">
        <f t="shared" ref="BQ136:BQ199" si="58">(BK136*BK$2)+(BL136*BL$2)+(BM136*BM$2)+(BN136*BN$2)+(BO136*BO$2)+(BP136*BP$2)</f>
        <v>0.13326715654652999</v>
      </c>
      <c r="BR136" s="119"/>
      <c r="BS136" s="119"/>
      <c r="BT136" s="119"/>
      <c r="BU136" s="119"/>
    </row>
    <row r="137" spans="1:73">
      <c r="A137" s="8" t="s">
        <v>535</v>
      </c>
      <c r="B137" s="8" t="s">
        <v>92</v>
      </c>
      <c r="C137" s="8" t="s">
        <v>231</v>
      </c>
      <c r="D137" s="8" t="s">
        <v>615</v>
      </c>
      <c r="E137" s="8" t="s">
        <v>283</v>
      </c>
      <c r="F137" s="8"/>
      <c r="G137" s="65"/>
      <c r="H137" s="65" t="s">
        <v>613</v>
      </c>
      <c r="I137" s="8"/>
      <c r="J137" s="8" t="s">
        <v>614</v>
      </c>
      <c r="K137" s="8" t="s">
        <v>614</v>
      </c>
      <c r="L137" s="116">
        <v>5.7696119769830009E-2</v>
      </c>
      <c r="M137" s="116">
        <v>0.25178709961124002</v>
      </c>
      <c r="N137" s="116">
        <v>3.0655765549549994E-2</v>
      </c>
      <c r="O137" s="114">
        <v>3.0655765549549994E-2</v>
      </c>
      <c r="P137" s="115">
        <v>0.37079475048017008</v>
      </c>
      <c r="Q137" s="114">
        <v>8.944639956914778E-2</v>
      </c>
      <c r="R137" s="114">
        <v>9.1761221065030735E-2</v>
      </c>
      <c r="S137" s="114">
        <v>9.3758096651016351E-2</v>
      </c>
      <c r="T137" s="114">
        <v>9.5829033194975211E-2</v>
      </c>
      <c r="U137" s="115">
        <v>0.37079475048017008</v>
      </c>
      <c r="V137" s="115">
        <f t="shared" si="43"/>
        <v>0</v>
      </c>
      <c r="W137" s="122">
        <v>0</v>
      </c>
      <c r="X137" s="116">
        <v>0</v>
      </c>
      <c r="Y137" s="116">
        <v>0</v>
      </c>
      <c r="Z137" s="116">
        <v>0</v>
      </c>
      <c r="AA137" s="116" t="str">
        <f t="shared" si="44"/>
        <v>ROCHE DIAGNOSTICS0.370794750480170.37079475048017</v>
      </c>
      <c r="AB137" s="117">
        <v>0</v>
      </c>
      <c r="AC137" s="115">
        <f t="shared" si="45"/>
        <v>0</v>
      </c>
      <c r="AD137" s="117">
        <f t="shared" si="42"/>
        <v>0</v>
      </c>
      <c r="AE137" s="117">
        <f t="shared" si="42"/>
        <v>0</v>
      </c>
      <c r="AF137" s="117">
        <f t="shared" si="42"/>
        <v>0</v>
      </c>
      <c r="AG137" s="117">
        <f t="shared" si="42"/>
        <v>0</v>
      </c>
      <c r="AH137" s="115">
        <v>0</v>
      </c>
      <c r="AI137" s="118"/>
      <c r="AJ137" s="118"/>
      <c r="AK137" s="118"/>
      <c r="AL137" s="118"/>
      <c r="AM137" s="118"/>
      <c r="AN137" s="118"/>
      <c r="AO137" s="118"/>
      <c r="AP137" s="118"/>
      <c r="AQ137" s="118"/>
      <c r="AR137" s="118"/>
      <c r="AS137" s="119"/>
      <c r="AT137" s="120">
        <v>0</v>
      </c>
      <c r="AU137" s="120">
        <f t="shared" si="46"/>
        <v>0</v>
      </c>
      <c r="AV137" s="120">
        <v>0</v>
      </c>
      <c r="AW137" s="120">
        <f t="shared" si="47"/>
        <v>0</v>
      </c>
      <c r="AX137" s="120">
        <v>0</v>
      </c>
      <c r="AY137" s="120">
        <f t="shared" si="48"/>
        <v>0</v>
      </c>
      <c r="AZ137" s="120">
        <v>0</v>
      </c>
      <c r="BA137" s="120">
        <f t="shared" si="49"/>
        <v>0</v>
      </c>
      <c r="BB137" s="120">
        <v>0</v>
      </c>
      <c r="BC137" s="120">
        <f t="shared" si="50"/>
        <v>0</v>
      </c>
      <c r="BD137" s="120" t="str">
        <f t="shared" si="51"/>
        <v>ROCHE DIAGNOSTICS0.030655765549550.370794750480170.37079475048017</v>
      </c>
      <c r="BE137" s="121">
        <f>VLOOKUP(BD137,'[1]Microsoft-Base Data'!$AR:$AX,2,0)</f>
        <v>0.32145533048000419</v>
      </c>
      <c r="BF137" s="121">
        <f>VLOOKUP(BD137,'[1]Microsoft-Base Data'!$AR:$AX,3,0)</f>
        <v>0.55121692508953923</v>
      </c>
      <c r="BG137" s="121">
        <f>VLOOKUP(BD137,'[1]Microsoft-Base Data'!$AR:$AX,4,0)</f>
        <v>0</v>
      </c>
      <c r="BH137" s="121">
        <f>VLOOKUP(BD137,'[1]Microsoft-Base Data'!$AR:$AX,5,0)</f>
        <v>1.6157339455462553E-2</v>
      </c>
      <c r="BI137" s="121">
        <f>VLOOKUP(BD137,'[1]Microsoft-Base Data'!$AR:$AX,6,0)</f>
        <v>0.10885715296753543</v>
      </c>
      <c r="BJ137" s="121">
        <f>VLOOKUP(BD137,'[1]Microsoft-Base Data'!$AR:$AX,7,0)</f>
        <v>2.3132520074585195E-3</v>
      </c>
      <c r="BK137" s="120">
        <f t="shared" si="52"/>
        <v>0.11919394905585376</v>
      </c>
      <c r="BL137" s="120">
        <f t="shared" si="53"/>
        <v>0.2043883421990223</v>
      </c>
      <c r="BM137" s="120">
        <f t="shared" si="54"/>
        <v>0</v>
      </c>
      <c r="BN137" s="120">
        <f t="shared" si="55"/>
        <v>5.9910566518116444E-3</v>
      </c>
      <c r="BO137" s="120">
        <f t="shared" si="56"/>
        <v>4.0363660872579005E-2</v>
      </c>
      <c r="BP137" s="120">
        <f t="shared" si="57"/>
        <v>8.5774170090333426E-4</v>
      </c>
      <c r="BQ137" s="120">
        <f t="shared" si="58"/>
        <v>0.25881593077960963</v>
      </c>
      <c r="BR137" s="119"/>
      <c r="BS137" s="119"/>
      <c r="BT137" s="119"/>
      <c r="BU137" s="119"/>
    </row>
    <row r="138" spans="1:73">
      <c r="A138" s="8" t="s">
        <v>677</v>
      </c>
      <c r="B138" s="65" t="s">
        <v>4</v>
      </c>
      <c r="C138" s="8" t="s">
        <v>197</v>
      </c>
      <c r="D138" s="8" t="s">
        <v>615</v>
      </c>
      <c r="E138" s="8" t="s">
        <v>283</v>
      </c>
      <c r="F138" s="8"/>
      <c r="G138" s="65"/>
      <c r="H138" s="65" t="s">
        <v>613</v>
      </c>
      <c r="I138" s="8"/>
      <c r="J138" s="8" t="s">
        <v>614</v>
      </c>
      <c r="K138" s="8" t="s">
        <v>614</v>
      </c>
      <c r="L138" s="116">
        <v>4.6551755936500003E-2</v>
      </c>
      <c r="M138" s="116">
        <v>4.3153501742889996E-2</v>
      </c>
      <c r="N138" s="116">
        <v>6.0062490052979998E-2</v>
      </c>
      <c r="O138" s="114">
        <v>6.0062490052979998E-2</v>
      </c>
      <c r="P138" s="115">
        <v>0.20983023778535001</v>
      </c>
      <c r="Q138" s="114">
        <v>5.0617111667122801E-2</v>
      </c>
      <c r="R138" s="114">
        <v>5.1927053472616981E-2</v>
      </c>
      <c r="S138" s="114">
        <v>5.3057071841249553E-2</v>
      </c>
      <c r="T138" s="114">
        <v>5.422900080436064E-2</v>
      </c>
      <c r="U138" s="115">
        <v>0.20983023778534995</v>
      </c>
      <c r="V138" s="115">
        <f t="shared" si="43"/>
        <v>0</v>
      </c>
      <c r="W138" s="122">
        <v>0</v>
      </c>
      <c r="X138" s="116">
        <v>0</v>
      </c>
      <c r="Y138" s="116">
        <v>0</v>
      </c>
      <c r="Z138" s="116">
        <v>0.37222301850000006</v>
      </c>
      <c r="AA138" s="116" t="str">
        <f t="shared" si="44"/>
        <v>ISS WORLD SERVICE A/S0.209830237785350.20983023778535</v>
      </c>
      <c r="AB138" s="117">
        <v>0</v>
      </c>
      <c r="AC138" s="115">
        <f t="shared" si="45"/>
        <v>0.37222301850000006</v>
      </c>
      <c r="AD138" s="117">
        <f t="shared" si="42"/>
        <v>8.0102393581200013E-2</v>
      </c>
      <c r="AE138" s="117">
        <f t="shared" si="42"/>
        <v>8.1144618033000007E-2</v>
      </c>
      <c r="AF138" s="117">
        <f t="shared" si="42"/>
        <v>0.11911136592000002</v>
      </c>
      <c r="AG138" s="117">
        <f t="shared" si="42"/>
        <v>9.1864640965799979E-2</v>
      </c>
      <c r="AH138" s="115">
        <v>0.37222301850000006</v>
      </c>
      <c r="AI138" s="118"/>
      <c r="AJ138" s="118"/>
      <c r="AK138" s="118"/>
      <c r="AL138" s="118"/>
      <c r="AM138" s="118"/>
      <c r="AN138" s="118"/>
      <c r="AO138" s="118"/>
      <c r="AP138" s="118"/>
      <c r="AQ138" s="118"/>
      <c r="AR138" s="118"/>
      <c r="AS138" s="119"/>
      <c r="AT138" s="120">
        <v>0</v>
      </c>
      <c r="AU138" s="120">
        <f t="shared" si="46"/>
        <v>0</v>
      </c>
      <c r="AV138" s="120">
        <v>0</v>
      </c>
      <c r="AW138" s="120">
        <f t="shared" si="47"/>
        <v>8.0102393581200013E-2</v>
      </c>
      <c r="AX138" s="120">
        <v>0</v>
      </c>
      <c r="AY138" s="120">
        <f t="shared" si="48"/>
        <v>8.1144618033000007E-2</v>
      </c>
      <c r="AZ138" s="120">
        <v>0.27135058887000002</v>
      </c>
      <c r="BA138" s="120">
        <f t="shared" si="49"/>
        <v>-0.15223922295</v>
      </c>
      <c r="BB138" s="120">
        <v>0</v>
      </c>
      <c r="BC138" s="120">
        <f t="shared" si="50"/>
        <v>9.1864640965799979E-2</v>
      </c>
      <c r="BD138" s="120" t="str">
        <f t="shared" si="51"/>
        <v>ISS WORLD SERVICE A/S0.060062490052980.209830237785350.20983023778535</v>
      </c>
      <c r="BE138" s="121">
        <f>VLOOKUP(BD138,'[1]Microsoft-Base Data'!$AR:$AX,2,0)</f>
        <v>0.1510134480934299</v>
      </c>
      <c r="BF138" s="121">
        <f>VLOOKUP(BD138,'[1]Microsoft-Base Data'!$AR:$AX,3,0)</f>
        <v>0.1446130859866403</v>
      </c>
      <c r="BG138" s="121">
        <f>VLOOKUP(BD138,'[1]Microsoft-Base Data'!$AR:$AX,4,0)</f>
        <v>0.4285984383465678</v>
      </c>
      <c r="BH138" s="121">
        <f>VLOOKUP(BD138,'[1]Microsoft-Base Data'!$AR:$AX,5,0)</f>
        <v>0</v>
      </c>
      <c r="BI138" s="121">
        <f>VLOOKUP(BD138,'[1]Microsoft-Base Data'!$AR:$AX,6,0)</f>
        <v>0.19169914995396523</v>
      </c>
      <c r="BJ138" s="121">
        <f>VLOOKUP(BD138,'[1]Microsoft-Base Data'!$AR:$AX,7,0)</f>
        <v>8.4075877619396722E-2</v>
      </c>
      <c r="BK138" s="120">
        <f t="shared" si="52"/>
        <v>3.1687187722229997E-2</v>
      </c>
      <c r="BL138" s="120">
        <f t="shared" si="53"/>
        <v>3.0344198219449992E-2</v>
      </c>
      <c r="BM138" s="120">
        <f t="shared" si="54"/>
        <v>8.9932912232689968E-2</v>
      </c>
      <c r="BN138" s="120">
        <f t="shared" si="55"/>
        <v>0</v>
      </c>
      <c r="BO138" s="120">
        <f t="shared" si="56"/>
        <v>4.0224278218089979E-2</v>
      </c>
      <c r="BP138" s="120">
        <f t="shared" si="57"/>
        <v>1.7641661392889998E-2</v>
      </c>
      <c r="BQ138" s="120">
        <f t="shared" si="58"/>
        <v>0.11870365132610795</v>
      </c>
      <c r="BR138" s="119"/>
      <c r="BS138" s="119"/>
      <c r="BT138" s="119"/>
      <c r="BU138" s="119"/>
    </row>
    <row r="139" spans="1:73">
      <c r="A139" s="65" t="s">
        <v>428</v>
      </c>
      <c r="B139" s="65" t="s">
        <v>92</v>
      </c>
      <c r="C139" s="8" t="s">
        <v>93</v>
      </c>
      <c r="D139" s="8" t="s">
        <v>615</v>
      </c>
      <c r="E139" s="8" t="s">
        <v>283</v>
      </c>
      <c r="F139" s="8"/>
      <c r="G139" s="65"/>
      <c r="H139" s="65" t="s">
        <v>613</v>
      </c>
      <c r="I139" s="8"/>
      <c r="J139" s="65" t="s">
        <v>614</v>
      </c>
      <c r="K139" s="65" t="s">
        <v>614</v>
      </c>
      <c r="L139" s="113">
        <v>0.21018132750215374</v>
      </c>
      <c r="M139" s="113">
        <v>0.22827147112710997</v>
      </c>
      <c r="N139" s="113">
        <v>0.23951705153257</v>
      </c>
      <c r="O139" s="114">
        <v>0.23951705153257</v>
      </c>
      <c r="P139" s="115">
        <v>0.91748690169440361</v>
      </c>
      <c r="Q139" s="114">
        <v>0.22132433078446695</v>
      </c>
      <c r="R139" s="114">
        <v>0.2270520774677276</v>
      </c>
      <c r="S139" s="114">
        <v>0.23199310533309681</v>
      </c>
      <c r="T139" s="114">
        <v>0.2371173881091124</v>
      </c>
      <c r="U139" s="115">
        <v>0.91748690169440383</v>
      </c>
      <c r="V139" s="115">
        <f t="shared" si="43"/>
        <v>0</v>
      </c>
      <c r="W139" s="122">
        <v>0</v>
      </c>
      <c r="X139" s="116">
        <v>8.6886000000000005E-2</v>
      </c>
      <c r="Y139" s="116">
        <v>0</v>
      </c>
      <c r="Z139" s="116">
        <v>0</v>
      </c>
      <c r="AA139" s="116" t="str">
        <f t="shared" si="44"/>
        <v>ELECTRONIC ARTS LTD.0.9174869016944040.917486901694404</v>
      </c>
      <c r="AB139" s="117">
        <v>0.60725099999999999</v>
      </c>
      <c r="AC139" s="115">
        <f t="shared" si="45"/>
        <v>0.694137</v>
      </c>
      <c r="AD139" s="117">
        <f t="shared" si="42"/>
        <v>0.14937828240000001</v>
      </c>
      <c r="AE139" s="117">
        <f t="shared" si="42"/>
        <v>0.151321866</v>
      </c>
      <c r="AF139" s="117">
        <f t="shared" si="42"/>
        <v>0.22212384000000002</v>
      </c>
      <c r="AG139" s="117">
        <f t="shared" si="42"/>
        <v>0.17131301159999993</v>
      </c>
      <c r="AH139" s="115">
        <v>0.694137</v>
      </c>
      <c r="AI139" s="118"/>
      <c r="AJ139" s="118"/>
      <c r="AK139" s="118"/>
      <c r="AL139" s="118"/>
      <c r="AM139" s="118"/>
      <c r="AN139" s="118"/>
      <c r="AO139" s="118"/>
      <c r="AP139" s="118"/>
      <c r="AQ139" s="118"/>
      <c r="AR139" s="118"/>
      <c r="AS139" s="119"/>
      <c r="AT139" s="120">
        <v>6.0525900000000001E-2</v>
      </c>
      <c r="AU139" s="120">
        <f t="shared" si="46"/>
        <v>0.54672509999999996</v>
      </c>
      <c r="AV139" s="120">
        <v>0</v>
      </c>
      <c r="AW139" s="120">
        <f t="shared" si="47"/>
        <v>0.14937828240000001</v>
      </c>
      <c r="AX139" s="120">
        <v>0</v>
      </c>
      <c r="AY139" s="120">
        <f t="shared" si="48"/>
        <v>0.151321866</v>
      </c>
      <c r="AZ139" s="120">
        <v>0</v>
      </c>
      <c r="BA139" s="120">
        <f t="shared" si="49"/>
        <v>0.22212384000000002</v>
      </c>
      <c r="BB139" s="120">
        <v>3.9711042990000008E-2</v>
      </c>
      <c r="BC139" s="120">
        <f t="shared" si="50"/>
        <v>0.13160196860999993</v>
      </c>
      <c r="BD139" s="120" t="str">
        <f t="shared" si="51"/>
        <v>ELECTRONIC ARTS LTD.0.239517051532570.9174869016944040.917486901694404</v>
      </c>
      <c r="BE139" s="121">
        <f>VLOOKUP(BD139,'[1]Microsoft-Base Data'!$AR:$AX,2,0)</f>
        <v>0.68282282117536752</v>
      </c>
      <c r="BF139" s="121">
        <f>VLOOKUP(BD139,'[1]Microsoft-Base Data'!$AR:$AX,3,0)</f>
        <v>0.15409928033154199</v>
      </c>
      <c r="BG139" s="121">
        <f>VLOOKUP(BD139,'[1]Microsoft-Base Data'!$AR:$AX,4,0)</f>
        <v>0</v>
      </c>
      <c r="BH139" s="121">
        <f>VLOOKUP(BD139,'[1]Microsoft-Base Data'!$AR:$AX,5,0)</f>
        <v>0</v>
      </c>
      <c r="BI139" s="121">
        <f>VLOOKUP(BD139,'[1]Microsoft-Base Data'!$AR:$AX,6,0)</f>
        <v>4.1918922033570644E-2</v>
      </c>
      <c r="BJ139" s="121">
        <f>VLOOKUP(BD139,'[1]Microsoft-Base Data'!$AR:$AX,7,0)</f>
        <v>0.12115897645951978</v>
      </c>
      <c r="BK139" s="120">
        <f t="shared" si="52"/>
        <v>0.62648099460641993</v>
      </c>
      <c r="BL139" s="120">
        <f t="shared" si="53"/>
        <v>0.14138407126472385</v>
      </c>
      <c r="BM139" s="120">
        <f t="shared" si="54"/>
        <v>0</v>
      </c>
      <c r="BN139" s="120">
        <f t="shared" si="55"/>
        <v>0</v>
      </c>
      <c r="BO139" s="120">
        <f t="shared" si="56"/>
        <v>3.8460061898950008E-2</v>
      </c>
      <c r="BP139" s="120">
        <f t="shared" si="57"/>
        <v>0.11116177392431002</v>
      </c>
      <c r="BQ139" s="120">
        <f t="shared" si="58"/>
        <v>0.24249223262431585</v>
      </c>
      <c r="BR139" s="119"/>
      <c r="BS139" s="119"/>
      <c r="BT139" s="119"/>
      <c r="BU139" s="119"/>
    </row>
    <row r="140" spans="1:73">
      <c r="A140" s="8" t="s">
        <v>678</v>
      </c>
      <c r="B140" s="65" t="s">
        <v>92</v>
      </c>
      <c r="C140" s="8" t="s">
        <v>231</v>
      </c>
      <c r="D140" s="8" t="s">
        <v>615</v>
      </c>
      <c r="E140" s="8" t="s">
        <v>283</v>
      </c>
      <c r="F140" s="8"/>
      <c r="G140" s="65"/>
      <c r="H140" s="65" t="s">
        <v>613</v>
      </c>
      <c r="I140" s="8"/>
      <c r="J140" s="8" t="s">
        <v>614</v>
      </c>
      <c r="K140" s="8" t="s">
        <v>614</v>
      </c>
      <c r="L140" s="116">
        <v>3.8253599999999999E-2</v>
      </c>
      <c r="M140" s="116">
        <v>0</v>
      </c>
      <c r="N140" s="116">
        <v>0</v>
      </c>
      <c r="O140" s="114">
        <v>0</v>
      </c>
      <c r="P140" s="115">
        <v>3.8253599999999999E-2</v>
      </c>
      <c r="Q140" s="114">
        <v>9.2278727951984295E-3</v>
      </c>
      <c r="R140" s="114">
        <v>9.4666848481205317E-3</v>
      </c>
      <c r="S140" s="114">
        <v>9.6726955314355989E-3</v>
      </c>
      <c r="T140" s="114">
        <v>9.8863468252454387E-3</v>
      </c>
      <c r="U140" s="115">
        <v>3.8253599999999999E-2</v>
      </c>
      <c r="V140" s="115">
        <f t="shared" si="43"/>
        <v>0</v>
      </c>
      <c r="W140" s="122">
        <v>0</v>
      </c>
      <c r="X140" s="116">
        <v>0</v>
      </c>
      <c r="Y140" s="116">
        <v>0</v>
      </c>
      <c r="Z140" s="116">
        <v>0</v>
      </c>
      <c r="AA140" s="116" t="str">
        <f t="shared" si="44"/>
        <v>Camara Interbancaria de Pagamentos0.03825360.0382536</v>
      </c>
      <c r="AB140" s="117">
        <v>0</v>
      </c>
      <c r="AC140" s="115">
        <f t="shared" si="45"/>
        <v>0</v>
      </c>
      <c r="AD140" s="117">
        <f t="shared" si="42"/>
        <v>0</v>
      </c>
      <c r="AE140" s="117">
        <f t="shared" si="42"/>
        <v>0</v>
      </c>
      <c r="AF140" s="117">
        <f t="shared" si="42"/>
        <v>0</v>
      </c>
      <c r="AG140" s="117">
        <f t="shared" si="42"/>
        <v>0</v>
      </c>
      <c r="AH140" s="115">
        <v>0</v>
      </c>
      <c r="AI140" s="118"/>
      <c r="AJ140" s="118"/>
      <c r="AK140" s="118"/>
      <c r="AL140" s="118"/>
      <c r="AM140" s="118"/>
      <c r="AN140" s="118"/>
      <c r="AO140" s="118"/>
      <c r="AP140" s="118"/>
      <c r="AQ140" s="118"/>
      <c r="AR140" s="118"/>
      <c r="AS140" s="119"/>
      <c r="AT140" s="120">
        <v>0</v>
      </c>
      <c r="AU140" s="120">
        <f t="shared" si="46"/>
        <v>0</v>
      </c>
      <c r="AV140" s="120">
        <v>0</v>
      </c>
      <c r="AW140" s="120">
        <f t="shared" si="47"/>
        <v>0</v>
      </c>
      <c r="AX140" s="120">
        <v>0</v>
      </c>
      <c r="AY140" s="120">
        <f t="shared" si="48"/>
        <v>0</v>
      </c>
      <c r="AZ140" s="120">
        <v>0</v>
      </c>
      <c r="BA140" s="120">
        <f t="shared" si="49"/>
        <v>0</v>
      </c>
      <c r="BB140" s="120">
        <v>0</v>
      </c>
      <c r="BC140" s="120">
        <f t="shared" si="50"/>
        <v>0</v>
      </c>
      <c r="BD140" s="120" t="str">
        <f t="shared" si="51"/>
        <v>Camara Interbancaria de Pagamentos00.03825360.0382536</v>
      </c>
      <c r="BE140" s="121">
        <f>VLOOKUP(BD140,'[1]Microsoft-Base Data'!$AR:$AX,2,0)</f>
        <v>0</v>
      </c>
      <c r="BF140" s="121">
        <f>VLOOKUP(BD140,'[1]Microsoft-Base Data'!$AR:$AX,3,0)</f>
        <v>0</v>
      </c>
      <c r="BG140" s="121">
        <f>VLOOKUP(BD140,'[1]Microsoft-Base Data'!$AR:$AX,4,0)</f>
        <v>0</v>
      </c>
      <c r="BH140" s="121">
        <f>VLOOKUP(BD140,'[1]Microsoft-Base Data'!$AR:$AX,5,0)</f>
        <v>0</v>
      </c>
      <c r="BI140" s="121">
        <f>VLOOKUP(BD140,'[1]Microsoft-Base Data'!$AR:$AX,6,0)</f>
        <v>1</v>
      </c>
      <c r="BJ140" s="121">
        <f>VLOOKUP(BD140,'[1]Microsoft-Base Data'!$AR:$AX,7,0)</f>
        <v>0</v>
      </c>
      <c r="BK140" s="120">
        <f t="shared" si="52"/>
        <v>0</v>
      </c>
      <c r="BL140" s="120">
        <f t="shared" si="53"/>
        <v>0</v>
      </c>
      <c r="BM140" s="120">
        <f t="shared" si="54"/>
        <v>0</v>
      </c>
      <c r="BN140" s="120">
        <f t="shared" si="55"/>
        <v>0</v>
      </c>
      <c r="BO140" s="120">
        <f t="shared" si="56"/>
        <v>3.8253599999999999E-2</v>
      </c>
      <c r="BP140" s="120">
        <f t="shared" si="57"/>
        <v>0</v>
      </c>
      <c r="BQ140" s="120">
        <f t="shared" si="58"/>
        <v>3.8253599999999999E-2</v>
      </c>
      <c r="BR140" s="119"/>
      <c r="BS140" s="119"/>
      <c r="BT140" s="119"/>
      <c r="BU140" s="119"/>
    </row>
    <row r="141" spans="1:73">
      <c r="A141" s="8" t="s">
        <v>679</v>
      </c>
      <c r="B141" s="65" t="s">
        <v>123</v>
      </c>
      <c r="C141" s="8" t="s">
        <v>124</v>
      </c>
      <c r="D141" s="8" t="s">
        <v>615</v>
      </c>
      <c r="E141" s="8" t="s">
        <v>283</v>
      </c>
      <c r="F141" s="8"/>
      <c r="G141" s="65"/>
      <c r="H141" s="65" t="s">
        <v>613</v>
      </c>
      <c r="I141" s="8"/>
      <c r="J141" s="8" t="s">
        <v>614</v>
      </c>
      <c r="K141" s="8" t="s">
        <v>614</v>
      </c>
      <c r="L141" s="116">
        <v>2.7660664655160004E-2</v>
      </c>
      <c r="M141" s="116">
        <v>9.7390491498899993E-3</v>
      </c>
      <c r="N141" s="116">
        <v>0</v>
      </c>
      <c r="O141" s="114">
        <v>0</v>
      </c>
      <c r="P141" s="115">
        <v>3.739971380505E-2</v>
      </c>
      <c r="Q141" s="114">
        <v>9.0218907911890148E-3</v>
      </c>
      <c r="R141" s="114">
        <v>9.2553721480412594E-3</v>
      </c>
      <c r="S141" s="114">
        <v>9.4567843183145494E-3</v>
      </c>
      <c r="T141" s="114">
        <v>9.6656665475051782E-3</v>
      </c>
      <c r="U141" s="115">
        <v>3.739971380505E-2</v>
      </c>
      <c r="V141" s="115">
        <f t="shared" si="43"/>
        <v>0</v>
      </c>
      <c r="W141" s="122">
        <v>0</v>
      </c>
      <c r="X141" s="116">
        <v>0</v>
      </c>
      <c r="Y141" s="116">
        <v>0</v>
      </c>
      <c r="Z141" s="116">
        <v>0</v>
      </c>
      <c r="AA141" s="116" t="str">
        <f t="shared" si="44"/>
        <v>WOODSIDE ENERGY LTD0.037399713805050.03739971380505</v>
      </c>
      <c r="AB141" s="117">
        <v>0</v>
      </c>
      <c r="AC141" s="115">
        <f t="shared" si="45"/>
        <v>0</v>
      </c>
      <c r="AD141" s="117">
        <f t="shared" si="42"/>
        <v>0</v>
      </c>
      <c r="AE141" s="117">
        <f t="shared" si="42"/>
        <v>0</v>
      </c>
      <c r="AF141" s="117">
        <f t="shared" si="42"/>
        <v>0</v>
      </c>
      <c r="AG141" s="117">
        <f t="shared" si="42"/>
        <v>0</v>
      </c>
      <c r="AH141" s="115">
        <v>0</v>
      </c>
      <c r="AI141" s="118"/>
      <c r="AJ141" s="118"/>
      <c r="AK141" s="118"/>
      <c r="AL141" s="118"/>
      <c r="AM141" s="118"/>
      <c r="AN141" s="118"/>
      <c r="AO141" s="118"/>
      <c r="AP141" s="118"/>
      <c r="AQ141" s="118"/>
      <c r="AR141" s="118"/>
      <c r="AS141" s="119"/>
      <c r="AT141" s="120">
        <v>0</v>
      </c>
      <c r="AU141" s="120">
        <f t="shared" si="46"/>
        <v>0</v>
      </c>
      <c r="AV141" s="120">
        <v>0</v>
      </c>
      <c r="AW141" s="120">
        <f t="shared" si="47"/>
        <v>0</v>
      </c>
      <c r="AX141" s="120">
        <v>0</v>
      </c>
      <c r="AY141" s="120">
        <f t="shared" si="48"/>
        <v>0</v>
      </c>
      <c r="AZ141" s="120">
        <v>0</v>
      </c>
      <c r="BA141" s="120">
        <f t="shared" si="49"/>
        <v>0</v>
      </c>
      <c r="BB141" s="120">
        <v>0</v>
      </c>
      <c r="BC141" s="120">
        <f t="shared" si="50"/>
        <v>0</v>
      </c>
      <c r="BD141" s="120" t="str">
        <f t="shared" si="51"/>
        <v>WOODSIDE ENERGY LTD00.037399713805050.03739971380505</v>
      </c>
      <c r="BE141" s="121">
        <f>VLOOKUP(BD141,'[1]Microsoft-Base Data'!$AR:$AX,2,0)</f>
        <v>0</v>
      </c>
      <c r="BF141" s="121">
        <f>VLOOKUP(BD141,'[1]Microsoft-Base Data'!$AR:$AX,3,0)</f>
        <v>0</v>
      </c>
      <c r="BG141" s="121">
        <f>VLOOKUP(BD141,'[1]Microsoft-Base Data'!$AR:$AX,4,0)</f>
        <v>0</v>
      </c>
      <c r="BH141" s="121">
        <f>VLOOKUP(BD141,'[1]Microsoft-Base Data'!$AR:$AX,5,0)</f>
        <v>0</v>
      </c>
      <c r="BI141" s="121">
        <f>VLOOKUP(BD141,'[1]Microsoft-Base Data'!$AR:$AX,6,0)</f>
        <v>1</v>
      </c>
      <c r="BJ141" s="121">
        <f>VLOOKUP(BD141,'[1]Microsoft-Base Data'!$AR:$AX,7,0)</f>
        <v>0</v>
      </c>
      <c r="BK141" s="120">
        <f t="shared" si="52"/>
        <v>0</v>
      </c>
      <c r="BL141" s="120">
        <f t="shared" si="53"/>
        <v>0</v>
      </c>
      <c r="BM141" s="120">
        <f t="shared" si="54"/>
        <v>0</v>
      </c>
      <c r="BN141" s="120">
        <f t="shared" si="55"/>
        <v>0</v>
      </c>
      <c r="BO141" s="120">
        <f t="shared" si="56"/>
        <v>3.739971380505E-2</v>
      </c>
      <c r="BP141" s="120">
        <f t="shared" si="57"/>
        <v>0</v>
      </c>
      <c r="BQ141" s="120">
        <f t="shared" si="58"/>
        <v>3.739971380505E-2</v>
      </c>
      <c r="BR141" s="119"/>
      <c r="BS141" s="119"/>
      <c r="BT141" s="119"/>
      <c r="BU141" s="119"/>
    </row>
    <row r="142" spans="1:73">
      <c r="A142" s="8" t="s">
        <v>680</v>
      </c>
      <c r="B142" s="65" t="s">
        <v>92</v>
      </c>
      <c r="C142" s="8" t="s">
        <v>533</v>
      </c>
      <c r="D142" s="8" t="s">
        <v>615</v>
      </c>
      <c r="E142" s="8" t="s">
        <v>283</v>
      </c>
      <c r="F142" s="8"/>
      <c r="G142" s="65"/>
      <c r="H142" s="65" t="s">
        <v>613</v>
      </c>
      <c r="I142" s="8"/>
      <c r="J142" s="8" t="s">
        <v>614</v>
      </c>
      <c r="K142" s="8" t="s">
        <v>614</v>
      </c>
      <c r="L142" s="116">
        <v>-5.3696123985999978E-4</v>
      </c>
      <c r="M142" s="116">
        <v>3.5908594551724148E-2</v>
      </c>
      <c r="N142" s="116">
        <v>0</v>
      </c>
      <c r="O142" s="114">
        <v>0</v>
      </c>
      <c r="P142" s="115">
        <v>3.5371633311864145E-2</v>
      </c>
      <c r="Q142" s="114">
        <v>8.5326592205775594E-3</v>
      </c>
      <c r="R142" s="114">
        <v>8.7534795451068605E-3</v>
      </c>
      <c r="S142" s="114">
        <v>8.9439697041650175E-3</v>
      </c>
      <c r="T142" s="114">
        <v>9.1415248420147095E-3</v>
      </c>
      <c r="U142" s="115">
        <v>3.5371633311864145E-2</v>
      </c>
      <c r="V142" s="115">
        <f t="shared" si="43"/>
        <v>0</v>
      </c>
      <c r="W142" s="122">
        <v>0</v>
      </c>
      <c r="X142" s="116">
        <v>0</v>
      </c>
      <c r="Y142" s="116">
        <v>0</v>
      </c>
      <c r="Z142" s="116">
        <v>0</v>
      </c>
      <c r="AA142" s="116" t="str">
        <f t="shared" si="44"/>
        <v>KOHLS DEPARTMENT STORES0.03537163331186410.0353716333118641</v>
      </c>
      <c r="AB142" s="117">
        <v>2.5357500000000002E-2</v>
      </c>
      <c r="AC142" s="115">
        <f t="shared" si="45"/>
        <v>2.5357500000000002E-2</v>
      </c>
      <c r="AD142" s="117">
        <f t="shared" si="42"/>
        <v>5.4569339999999992E-3</v>
      </c>
      <c r="AE142" s="117">
        <f t="shared" si="42"/>
        <v>5.5279349999999994E-3</v>
      </c>
      <c r="AF142" s="117">
        <f t="shared" si="42"/>
        <v>8.114399999999999E-3</v>
      </c>
      <c r="AG142" s="117">
        <f t="shared" si="42"/>
        <v>6.2582309999999969E-3</v>
      </c>
      <c r="AH142" s="115">
        <v>2.5357499999999998E-2</v>
      </c>
      <c r="AI142" s="118"/>
      <c r="AJ142" s="118"/>
      <c r="AK142" s="118"/>
      <c r="AL142" s="118"/>
      <c r="AM142" s="118"/>
      <c r="AN142" s="118"/>
      <c r="AO142" s="118"/>
      <c r="AP142" s="118"/>
      <c r="AQ142" s="118"/>
      <c r="AR142" s="118"/>
      <c r="AS142" s="119"/>
      <c r="AT142" s="120">
        <v>2.2821749999999998E-2</v>
      </c>
      <c r="AU142" s="120">
        <f t="shared" si="46"/>
        <v>2.5357500000000033E-3</v>
      </c>
      <c r="AV142" s="120">
        <v>0</v>
      </c>
      <c r="AW142" s="120">
        <f t="shared" si="47"/>
        <v>5.4569339999999992E-3</v>
      </c>
      <c r="AX142" s="120">
        <v>0</v>
      </c>
      <c r="AY142" s="120">
        <f t="shared" si="48"/>
        <v>5.5279349999999994E-3</v>
      </c>
      <c r="AZ142" s="120">
        <v>0</v>
      </c>
      <c r="BA142" s="120">
        <f t="shared" si="49"/>
        <v>8.114399999999999E-3</v>
      </c>
      <c r="BB142" s="120">
        <v>8.3243704454999998E-2</v>
      </c>
      <c r="BC142" s="120">
        <f t="shared" si="50"/>
        <v>-7.6985473454999995E-2</v>
      </c>
      <c r="BD142" s="120" t="str">
        <f t="shared" si="51"/>
        <v>KOHLS DEPARTMENT STORES00.03537163331186410.0353716333118641</v>
      </c>
      <c r="BE142" s="121">
        <f>VLOOKUP(BD142,'[1]Microsoft-Base Data'!$AR:$AX,2,0)</f>
        <v>-4.2201930549791995E-2</v>
      </c>
      <c r="BF142" s="121">
        <f>VLOOKUP(BD142,'[1]Microsoft-Base Data'!$AR:$AX,3,0)</f>
        <v>2.7021369473470554E-2</v>
      </c>
      <c r="BG142" s="121">
        <f>VLOOKUP(BD142,'[1]Microsoft-Base Data'!$AR:$AX,4,0)</f>
        <v>0</v>
      </c>
      <c r="BH142" s="121">
        <f>VLOOKUP(BD142,'[1]Microsoft-Base Data'!$AR:$AX,5,0)</f>
        <v>0</v>
      </c>
      <c r="BI142" s="121">
        <f>VLOOKUP(BD142,'[1]Microsoft-Base Data'!$AR:$AX,6,0)</f>
        <v>1.0151805610763216</v>
      </c>
      <c r="BJ142" s="121">
        <f>VLOOKUP(BD142,'[1]Microsoft-Base Data'!$AR:$AX,7,0)</f>
        <v>0</v>
      </c>
      <c r="BK142" s="120">
        <f t="shared" si="52"/>
        <v>-1.4927512124599997E-3</v>
      </c>
      <c r="BL142" s="120">
        <f t="shared" si="53"/>
        <v>9.5578997259999996E-4</v>
      </c>
      <c r="BM142" s="120">
        <f t="shared" si="54"/>
        <v>0</v>
      </c>
      <c r="BN142" s="120">
        <f t="shared" si="55"/>
        <v>0</v>
      </c>
      <c r="BO142" s="120">
        <f t="shared" si="56"/>
        <v>3.5908594551724148E-2</v>
      </c>
      <c r="BP142" s="120">
        <f t="shared" si="57"/>
        <v>0</v>
      </c>
      <c r="BQ142" s="120">
        <f t="shared" si="58"/>
        <v>3.671510940307815E-2</v>
      </c>
      <c r="BR142" s="119"/>
      <c r="BS142" s="119"/>
      <c r="BT142" s="119"/>
      <c r="BU142" s="119"/>
    </row>
    <row r="143" spans="1:73">
      <c r="A143" s="8" t="s">
        <v>681</v>
      </c>
      <c r="B143" s="8" t="s">
        <v>92</v>
      </c>
      <c r="C143" s="8" t="s">
        <v>533</v>
      </c>
      <c r="D143" s="8" t="s">
        <v>615</v>
      </c>
      <c r="E143" s="8" t="s">
        <v>283</v>
      </c>
      <c r="F143" s="8"/>
      <c r="G143" s="65">
        <v>97</v>
      </c>
      <c r="H143" s="65" t="s">
        <v>613</v>
      </c>
      <c r="I143" s="8"/>
      <c r="J143" s="8" t="s">
        <v>614</v>
      </c>
      <c r="K143" s="8" t="s">
        <v>614</v>
      </c>
      <c r="L143" s="116">
        <v>0.13950093788220999</v>
      </c>
      <c r="M143" s="116">
        <v>0</v>
      </c>
      <c r="N143" s="116">
        <v>2.3319144656359998E-2</v>
      </c>
      <c r="O143" s="114">
        <v>2.3319144656359998E-2</v>
      </c>
      <c r="P143" s="115">
        <v>0.18613922719493001</v>
      </c>
      <c r="Q143" s="114">
        <v>4.490215589516685E-2</v>
      </c>
      <c r="R143" s="114">
        <v>4.6064197924564211E-2</v>
      </c>
      <c r="S143" s="114">
        <v>4.7066630882146396E-2</v>
      </c>
      <c r="T143" s="114">
        <v>4.8106242493052571E-2</v>
      </c>
      <c r="U143" s="115">
        <v>0.18613922719493003</v>
      </c>
      <c r="V143" s="115">
        <f t="shared" si="43"/>
        <v>0</v>
      </c>
      <c r="W143" s="122">
        <v>0</v>
      </c>
      <c r="X143" s="116">
        <v>3.6179999999999997E-2</v>
      </c>
      <c r="Y143" s="116">
        <v>-0.22695604799999997</v>
      </c>
      <c r="Z143" s="116">
        <v>3.7150752000000002E-2</v>
      </c>
      <c r="AA143" s="116" t="str">
        <f t="shared" si="44"/>
        <v>AHOLD INFORMATION SERVICES0.186139227194930.18613922719493</v>
      </c>
      <c r="AB143" s="117">
        <v>0</v>
      </c>
      <c r="AC143" s="115">
        <f t="shared" si="45"/>
        <v>-0.15362529599999997</v>
      </c>
      <c r="AD143" s="117">
        <f t="shared" si="42"/>
        <v>-3.3060163699199993E-2</v>
      </c>
      <c r="AE143" s="117">
        <f t="shared" si="42"/>
        <v>-3.3490314527999991E-2</v>
      </c>
      <c r="AF143" s="117">
        <f t="shared" si="42"/>
        <v>-4.9160094719999992E-2</v>
      </c>
      <c r="AG143" s="117">
        <f t="shared" si="42"/>
        <v>-3.7914723052799977E-2</v>
      </c>
      <c r="AH143" s="115">
        <v>-0.15362529599999997</v>
      </c>
      <c r="AI143" s="118"/>
      <c r="AJ143" s="118"/>
      <c r="AK143" s="118"/>
      <c r="AL143" s="118"/>
      <c r="AM143" s="118"/>
      <c r="AN143" s="118"/>
      <c r="AO143" s="118"/>
      <c r="AP143" s="118"/>
      <c r="AQ143" s="118"/>
      <c r="AR143" s="118"/>
      <c r="AS143" s="119"/>
      <c r="AT143" s="120">
        <v>0</v>
      </c>
      <c r="AU143" s="120">
        <f t="shared" si="46"/>
        <v>0</v>
      </c>
      <c r="AV143" s="120">
        <v>0</v>
      </c>
      <c r="AW143" s="120">
        <f t="shared" si="47"/>
        <v>-3.3060163699199993E-2</v>
      </c>
      <c r="AX143" s="120">
        <v>0</v>
      </c>
      <c r="AY143" s="120">
        <f t="shared" si="48"/>
        <v>-3.3490314527999991E-2</v>
      </c>
      <c r="AZ143" s="120">
        <v>0</v>
      </c>
      <c r="BA143" s="120">
        <f t="shared" si="49"/>
        <v>-4.9160094719999992E-2</v>
      </c>
      <c r="BB143" s="120">
        <v>0</v>
      </c>
      <c r="BC143" s="120">
        <f t="shared" si="50"/>
        <v>-3.7914723052799977E-2</v>
      </c>
      <c r="BD143" s="120" t="str">
        <f t="shared" si="51"/>
        <v>AHOLD INFORMATION SERVICES0.023319144656360.186139227194930.18613922719493</v>
      </c>
      <c r="BE143" s="121">
        <f>VLOOKUP(BD143,'[1]Microsoft-Base Data'!$AR:$AX,2,0)</f>
        <v>9.0536107636123062E-2</v>
      </c>
      <c r="BF143" s="121">
        <f>VLOOKUP(BD143,'[1]Microsoft-Base Data'!$AR:$AX,3,0)</f>
        <v>0.43295094459814187</v>
      </c>
      <c r="BG143" s="121">
        <f>VLOOKUP(BD143,'[1]Microsoft-Base Data'!$AR:$AX,4,0)</f>
        <v>0</v>
      </c>
      <c r="BH143" s="121">
        <f>VLOOKUP(BD143,'[1]Microsoft-Base Data'!$AR:$AX,5,0)</f>
        <v>9.4714531201475077E-2</v>
      </c>
      <c r="BI143" s="121">
        <f>VLOOKUP(BD143,'[1]Microsoft-Base Data'!$AR:$AX,6,0)</f>
        <v>0.18890125632156188</v>
      </c>
      <c r="BJ143" s="121">
        <f>VLOOKUP(BD143,'[1]Microsoft-Base Data'!$AR:$AX,7,0)</f>
        <v>0.19289716024269812</v>
      </c>
      <c r="BK143" s="120">
        <f t="shared" si="52"/>
        <v>1.6852321108624949E-2</v>
      </c>
      <c r="BL143" s="120">
        <f t="shared" si="53"/>
        <v>8.0589154240813102E-2</v>
      </c>
      <c r="BM143" s="120">
        <f t="shared" si="54"/>
        <v>0</v>
      </c>
      <c r="BN143" s="120">
        <f t="shared" si="55"/>
        <v>1.7630089641972661E-2</v>
      </c>
      <c r="BO143" s="120">
        <f t="shared" si="56"/>
        <v>3.5161933867846919E-2</v>
      </c>
      <c r="BP143" s="120">
        <f t="shared" si="57"/>
        <v>3.5905728335672411E-2</v>
      </c>
      <c r="BQ143" s="120">
        <f t="shared" si="58"/>
        <v>0.1237471110773313</v>
      </c>
      <c r="BR143" s="119"/>
      <c r="BS143" s="119"/>
      <c r="BT143" s="119"/>
      <c r="BU143" s="119"/>
    </row>
    <row r="144" spans="1:73">
      <c r="A144" s="65" t="s">
        <v>682</v>
      </c>
      <c r="B144" s="65" t="s">
        <v>92</v>
      </c>
      <c r="C144" s="8" t="s">
        <v>231</v>
      </c>
      <c r="D144" s="8" t="s">
        <v>615</v>
      </c>
      <c r="E144" s="8" t="s">
        <v>283</v>
      </c>
      <c r="F144" s="8"/>
      <c r="G144" s="65"/>
      <c r="H144" s="65" t="s">
        <v>613</v>
      </c>
      <c r="I144" s="8"/>
      <c r="J144" s="65" t="s">
        <v>614</v>
      </c>
      <c r="K144" s="65" t="s">
        <v>614</v>
      </c>
      <c r="L144" s="113">
        <v>3.8253599999999999E-2</v>
      </c>
      <c r="M144" s="113">
        <v>7.8689032218719999E-3</v>
      </c>
      <c r="N144" s="113">
        <v>0</v>
      </c>
      <c r="O144" s="114">
        <v>0</v>
      </c>
      <c r="P144" s="115">
        <v>4.6122503221872002E-2</v>
      </c>
      <c r="Q144" s="114">
        <v>0</v>
      </c>
      <c r="R144" s="114">
        <v>1.1414015998700414E-2</v>
      </c>
      <c r="S144" s="114">
        <v>1.1662403821152136E-2</v>
      </c>
      <c r="T144" s="114">
        <v>1.1920003955181389E-2</v>
      </c>
      <c r="U144" s="115">
        <v>3.4996423775033939E-2</v>
      </c>
      <c r="V144" s="115">
        <f t="shared" si="43"/>
        <v>-1.1126079446838064E-2</v>
      </c>
      <c r="W144" s="122">
        <v>-0.24122887245117919</v>
      </c>
      <c r="X144" s="116">
        <v>0</v>
      </c>
      <c r="Y144" s="116">
        <v>0</v>
      </c>
      <c r="Z144" s="116">
        <v>0</v>
      </c>
      <c r="AA144" s="116" t="str">
        <f t="shared" si="44"/>
        <v>FEDERACAO BRASILEIRA DE BANCOS0.0461225032218720.0349964237750339</v>
      </c>
      <c r="AB144" s="117">
        <v>0.19597793999999999</v>
      </c>
      <c r="AC144" s="115">
        <f t="shared" si="45"/>
        <v>0.19597793999999999</v>
      </c>
      <c r="AD144" s="117">
        <f t="shared" si="42"/>
        <v>4.2174452687999998E-2</v>
      </c>
      <c r="AE144" s="117">
        <f t="shared" si="42"/>
        <v>4.2723190920000001E-2</v>
      </c>
      <c r="AF144" s="117">
        <f t="shared" si="42"/>
        <v>6.2712940799999992E-2</v>
      </c>
      <c r="AG144" s="117">
        <f t="shared" si="42"/>
        <v>4.8367355591999978E-2</v>
      </c>
      <c r="AH144" s="115">
        <v>0.19597793999999999</v>
      </c>
      <c r="AI144" s="118"/>
      <c r="AJ144" s="118"/>
      <c r="AK144" s="118"/>
      <c r="AL144" s="118"/>
      <c r="AM144" s="118"/>
      <c r="AN144" s="118"/>
      <c r="AO144" s="118"/>
      <c r="AP144" s="118"/>
      <c r="AQ144" s="118"/>
      <c r="AR144" s="118"/>
      <c r="AS144" s="119"/>
      <c r="AT144" s="120">
        <v>0</v>
      </c>
      <c r="AU144" s="120">
        <f t="shared" si="46"/>
        <v>0.19597793999999999</v>
      </c>
      <c r="AV144" s="120">
        <v>0</v>
      </c>
      <c r="AW144" s="120">
        <f t="shared" si="47"/>
        <v>4.2174452687999998E-2</v>
      </c>
      <c r="AX144" s="120">
        <v>0</v>
      </c>
      <c r="AY144" s="120">
        <f t="shared" si="48"/>
        <v>4.2723190920000001E-2</v>
      </c>
      <c r="AZ144" s="120">
        <v>0</v>
      </c>
      <c r="BA144" s="120">
        <f t="shared" si="49"/>
        <v>6.2712940799999992E-2</v>
      </c>
      <c r="BB144" s="120">
        <v>0</v>
      </c>
      <c r="BC144" s="120">
        <f t="shared" si="50"/>
        <v>4.8367355591999978E-2</v>
      </c>
      <c r="BD144" s="120" t="str">
        <f t="shared" si="51"/>
        <v>FEDERACAO BRASILEIRA DE BANCOS00.0461225032218720.0349964237750339</v>
      </c>
      <c r="BE144" s="121">
        <f>VLOOKUP(BD144,'[1]Microsoft-Base Data'!$AR:$AX,2,0)</f>
        <v>0</v>
      </c>
      <c r="BF144" s="121">
        <f>VLOOKUP(BD144,'[1]Microsoft-Base Data'!$AR:$AX,3,0)</f>
        <v>0</v>
      </c>
      <c r="BG144" s="121">
        <f>VLOOKUP(BD144,'[1]Microsoft-Base Data'!$AR:$AX,4,0)</f>
        <v>0</v>
      </c>
      <c r="BH144" s="121">
        <f>VLOOKUP(BD144,'[1]Microsoft-Base Data'!$AR:$AX,5,0)</f>
        <v>0</v>
      </c>
      <c r="BI144" s="121">
        <f>VLOOKUP(BD144,'[1]Microsoft-Base Data'!$AR:$AX,6,0)</f>
        <v>1</v>
      </c>
      <c r="BJ144" s="121">
        <f>VLOOKUP(BD144,'[1]Microsoft-Base Data'!$AR:$AX,7,0)</f>
        <v>0</v>
      </c>
      <c r="BK144" s="120">
        <f t="shared" si="52"/>
        <v>0</v>
      </c>
      <c r="BL144" s="120">
        <f t="shared" si="53"/>
        <v>0</v>
      </c>
      <c r="BM144" s="120">
        <f t="shared" si="54"/>
        <v>0</v>
      </c>
      <c r="BN144" s="120">
        <f t="shared" si="55"/>
        <v>0</v>
      </c>
      <c r="BO144" s="120">
        <f t="shared" si="56"/>
        <v>3.4996423775033939E-2</v>
      </c>
      <c r="BP144" s="120">
        <f t="shared" si="57"/>
        <v>0</v>
      </c>
      <c r="BQ144" s="120">
        <f t="shared" si="58"/>
        <v>3.4996423775033939E-2</v>
      </c>
      <c r="BR144" s="119"/>
      <c r="BS144" s="119"/>
      <c r="BT144" s="119"/>
      <c r="BU144" s="119"/>
    </row>
    <row r="145" spans="1:73">
      <c r="A145" s="65" t="s">
        <v>683</v>
      </c>
      <c r="B145" s="65" t="s">
        <v>123</v>
      </c>
      <c r="C145" s="8" t="s">
        <v>248</v>
      </c>
      <c r="D145" s="8" t="s">
        <v>615</v>
      </c>
      <c r="E145" s="8" t="s">
        <v>283</v>
      </c>
      <c r="F145" s="8"/>
      <c r="G145" s="65"/>
      <c r="H145" s="65" t="s">
        <v>613</v>
      </c>
      <c r="I145" s="8"/>
      <c r="J145" s="65" t="s">
        <v>614</v>
      </c>
      <c r="K145" s="65" t="s">
        <v>614</v>
      </c>
      <c r="L145" s="113">
        <v>4.6156273937053946E-2</v>
      </c>
      <c r="M145" s="113">
        <v>9.1482992282898759E-2</v>
      </c>
      <c r="N145" s="113">
        <v>3.1115239428081493E-2</v>
      </c>
      <c r="O145" s="114">
        <v>3.1115239428081493E-2</v>
      </c>
      <c r="P145" s="115">
        <v>0.19986974507611571</v>
      </c>
      <c r="Q145" s="114">
        <v>4.821435324181602E-2</v>
      </c>
      <c r="R145" s="114">
        <v>4.9462113037982772E-2</v>
      </c>
      <c r="S145" s="114">
        <v>5.0538490235348218E-2</v>
      </c>
      <c r="T145" s="114">
        <v>5.1654788560968674E-2</v>
      </c>
      <c r="U145" s="115">
        <v>0.19986974507611566</v>
      </c>
      <c r="V145" s="115">
        <f t="shared" si="43"/>
        <v>0</v>
      </c>
      <c r="W145" s="122">
        <v>0</v>
      </c>
      <c r="X145" s="116">
        <v>0.107988481</v>
      </c>
      <c r="Y145" s="116">
        <v>0</v>
      </c>
      <c r="Z145" s="116">
        <v>0</v>
      </c>
      <c r="AA145" s="116" t="str">
        <f t="shared" si="44"/>
        <v>TATWEER0.1998697450761160.199869745076116</v>
      </c>
      <c r="AB145" s="117">
        <v>0</v>
      </c>
      <c r="AC145" s="115">
        <f t="shared" si="45"/>
        <v>0.107988481</v>
      </c>
      <c r="AD145" s="117">
        <f t="shared" si="42"/>
        <v>2.3239121111199999E-2</v>
      </c>
      <c r="AE145" s="117">
        <f t="shared" si="42"/>
        <v>2.3541488858E-2</v>
      </c>
      <c r="AF145" s="117">
        <f t="shared" si="42"/>
        <v>3.4556313919999998E-2</v>
      </c>
      <c r="AG145" s="117">
        <f t="shared" si="42"/>
        <v>2.665155711079999E-2</v>
      </c>
      <c r="AH145" s="115">
        <v>0.107988481</v>
      </c>
      <c r="AI145" s="118"/>
      <c r="AJ145" s="118"/>
      <c r="AK145" s="118"/>
      <c r="AL145" s="118"/>
      <c r="AM145" s="118"/>
      <c r="AN145" s="118"/>
      <c r="AO145" s="118"/>
      <c r="AP145" s="118"/>
      <c r="AQ145" s="118"/>
      <c r="AR145" s="118"/>
      <c r="AS145" s="119"/>
      <c r="AT145" s="120">
        <v>0</v>
      </c>
      <c r="AU145" s="120">
        <f t="shared" si="46"/>
        <v>0</v>
      </c>
      <c r="AV145" s="120">
        <v>0</v>
      </c>
      <c r="AW145" s="120">
        <f t="shared" si="47"/>
        <v>2.3239121111199999E-2</v>
      </c>
      <c r="AX145" s="120">
        <v>0</v>
      </c>
      <c r="AY145" s="120">
        <f t="shared" si="48"/>
        <v>2.3541488858E-2</v>
      </c>
      <c r="AZ145" s="120">
        <v>0</v>
      </c>
      <c r="BA145" s="120">
        <f t="shared" si="49"/>
        <v>3.4556313919999998E-2</v>
      </c>
      <c r="BB145" s="120">
        <v>0</v>
      </c>
      <c r="BC145" s="120">
        <f t="shared" si="50"/>
        <v>2.665155711079999E-2</v>
      </c>
      <c r="BD145" s="120" t="str">
        <f t="shared" si="51"/>
        <v>TATWEER0.03111523942808150.1998697450761160.199869745076116</v>
      </c>
      <c r="BE145" s="121">
        <f>VLOOKUP(BD145,'[1]Microsoft-Base Data'!$AR:$AX,2,0)</f>
        <v>3.1008924130261604E-2</v>
      </c>
      <c r="BF145" s="121">
        <f>VLOOKUP(BD145,'[1]Microsoft-Base Data'!$AR:$AX,3,0)</f>
        <v>0.37393966520627842</v>
      </c>
      <c r="BG145" s="121">
        <f>VLOOKUP(BD145,'[1]Microsoft-Base Data'!$AR:$AX,4,0)</f>
        <v>0</v>
      </c>
      <c r="BH145" s="121">
        <f>VLOOKUP(BD145,'[1]Microsoft-Base Data'!$AR:$AX,5,0)</f>
        <v>0.19163318751846967</v>
      </c>
      <c r="BI145" s="121">
        <f>VLOOKUP(BD145,'[1]Microsoft-Base Data'!$AR:$AX,6,0)</f>
        <v>0.17233166959457327</v>
      </c>
      <c r="BJ145" s="121">
        <f>VLOOKUP(BD145,'[1]Microsoft-Base Data'!$AR:$AX,7,0)</f>
        <v>0.23108655355041696</v>
      </c>
      <c r="BK145" s="120">
        <f t="shared" si="52"/>
        <v>6.1977457609999984E-3</v>
      </c>
      <c r="BL145" s="120">
        <f t="shared" si="53"/>
        <v>7.4739225558626901E-2</v>
      </c>
      <c r="BM145" s="120">
        <f t="shared" si="54"/>
        <v>0</v>
      </c>
      <c r="BN145" s="120">
        <f t="shared" si="55"/>
        <v>3.8301676337439999E-2</v>
      </c>
      <c r="BO145" s="120">
        <f t="shared" si="56"/>
        <v>3.4443886870408752E-2</v>
      </c>
      <c r="BP145" s="120">
        <f t="shared" si="57"/>
        <v>4.6187210548639987E-2</v>
      </c>
      <c r="BQ145" s="120">
        <f t="shared" si="58"/>
        <v>0.12351318988945051</v>
      </c>
      <c r="BR145" s="119"/>
      <c r="BS145" s="119"/>
      <c r="BT145" s="119"/>
      <c r="BU145" s="119"/>
    </row>
    <row r="146" spans="1:73">
      <c r="A146" s="8" t="s">
        <v>402</v>
      </c>
      <c r="B146" s="65" t="s">
        <v>69</v>
      </c>
      <c r="C146" s="8" t="s">
        <v>113</v>
      </c>
      <c r="D146" s="8" t="s">
        <v>615</v>
      </c>
      <c r="E146" s="8" t="s">
        <v>283</v>
      </c>
      <c r="F146" s="8"/>
      <c r="G146" s="65"/>
      <c r="H146" s="65" t="s">
        <v>613</v>
      </c>
      <c r="I146" s="8"/>
      <c r="J146" s="8" t="s">
        <v>614</v>
      </c>
      <c r="K146" s="8" t="s">
        <v>614</v>
      </c>
      <c r="L146" s="116">
        <v>0</v>
      </c>
      <c r="M146" s="116">
        <v>0</v>
      </c>
      <c r="N146" s="116">
        <v>0.10823393840606998</v>
      </c>
      <c r="O146" s="114">
        <v>0.10823393840606998</v>
      </c>
      <c r="P146" s="115">
        <v>0.21646787681213997</v>
      </c>
      <c r="Q146" s="114">
        <v>5.2218301845293302E-2</v>
      </c>
      <c r="R146" s="114">
        <v>5.3569681533824465E-2</v>
      </c>
      <c r="S146" s="114">
        <v>5.4735446199576987E-2</v>
      </c>
      <c r="T146" s="114">
        <v>5.5944447233445244E-2</v>
      </c>
      <c r="U146" s="115">
        <v>0.21646787681214</v>
      </c>
      <c r="V146" s="115">
        <f t="shared" si="43"/>
        <v>0</v>
      </c>
      <c r="W146" s="115"/>
      <c r="X146" s="116">
        <v>0</v>
      </c>
      <c r="Y146" s="116">
        <v>0</v>
      </c>
      <c r="Z146" s="116">
        <v>0</v>
      </c>
      <c r="AA146" s="116" t="str">
        <f t="shared" si="44"/>
        <v>XEROX0.216467876812140.21646787681214</v>
      </c>
      <c r="AB146" s="117">
        <v>0</v>
      </c>
      <c r="AC146" s="115">
        <f t="shared" si="45"/>
        <v>0</v>
      </c>
      <c r="AD146" s="117">
        <f t="shared" si="42"/>
        <v>0</v>
      </c>
      <c r="AE146" s="117">
        <f t="shared" si="42"/>
        <v>0</v>
      </c>
      <c r="AF146" s="117">
        <f t="shared" si="42"/>
        <v>0</v>
      </c>
      <c r="AG146" s="117">
        <f t="shared" si="42"/>
        <v>0</v>
      </c>
      <c r="AH146" s="115">
        <v>0</v>
      </c>
      <c r="AI146" s="118"/>
      <c r="AJ146" s="118"/>
      <c r="AK146" s="118"/>
      <c r="AL146" s="118"/>
      <c r="AM146" s="118"/>
      <c r="AN146" s="118"/>
      <c r="AO146" s="118"/>
      <c r="AP146" s="118"/>
      <c r="AQ146" s="118"/>
      <c r="AR146" s="118"/>
      <c r="AS146" s="119"/>
      <c r="AT146" s="120">
        <v>0</v>
      </c>
      <c r="AU146" s="120">
        <f t="shared" si="46"/>
        <v>0</v>
      </c>
      <c r="AV146" s="120">
        <v>0</v>
      </c>
      <c r="AW146" s="120">
        <f t="shared" si="47"/>
        <v>0</v>
      </c>
      <c r="AX146" s="120">
        <v>0</v>
      </c>
      <c r="AY146" s="120">
        <f t="shared" si="48"/>
        <v>0</v>
      </c>
      <c r="AZ146" s="120">
        <v>0</v>
      </c>
      <c r="BA146" s="120">
        <f t="shared" si="49"/>
        <v>0</v>
      </c>
      <c r="BB146" s="120">
        <v>0</v>
      </c>
      <c r="BC146" s="120">
        <f t="shared" si="50"/>
        <v>0</v>
      </c>
      <c r="BD146" s="120" t="str">
        <f t="shared" si="51"/>
        <v>XEROX0.108233938406070.216467876812140.21646787681214</v>
      </c>
      <c r="BE146" s="121">
        <f>VLOOKUP(BD146,'[1]Microsoft-Base Data'!$AR:$AX,2,0)</f>
        <v>0.54186973080180179</v>
      </c>
      <c r="BF146" s="121">
        <f>VLOOKUP(BD146,'[1]Microsoft-Base Data'!$AR:$AX,3,0)</f>
        <v>9.3076348557633123E-2</v>
      </c>
      <c r="BG146" s="121">
        <f>VLOOKUP(BD146,'[1]Microsoft-Base Data'!$AR:$AX,4,0)</f>
        <v>0</v>
      </c>
      <c r="BH146" s="121">
        <f>VLOOKUP(BD146,'[1]Microsoft-Base Data'!$AR:$AX,5,0)</f>
        <v>0.20846843871484338</v>
      </c>
      <c r="BI146" s="121">
        <f>VLOOKUP(BD146,'[1]Microsoft-Base Data'!$AR:$AX,6,0)</f>
        <v>0.15421149128313311</v>
      </c>
      <c r="BJ146" s="121">
        <f>VLOOKUP(BD146,'[1]Microsoft-Base Data'!$AR:$AX,7,0)</f>
        <v>2.3739906425887377E-3</v>
      </c>
      <c r="BK146" s="120">
        <f t="shared" si="52"/>
        <v>0.11729739013543189</v>
      </c>
      <c r="BL146" s="120">
        <f t="shared" si="53"/>
        <v>2.0148039553697532E-2</v>
      </c>
      <c r="BM146" s="120">
        <f t="shared" si="54"/>
        <v>0</v>
      </c>
      <c r="BN146" s="120">
        <f t="shared" si="55"/>
        <v>4.5126720310943877E-2</v>
      </c>
      <c r="BO146" s="120">
        <f t="shared" si="56"/>
        <v>3.3381834098093657E-2</v>
      </c>
      <c r="BP146" s="120">
        <f t="shared" si="57"/>
        <v>5.1389271397307191E-4</v>
      </c>
      <c r="BQ146" s="120">
        <f t="shared" si="58"/>
        <v>8.1412978857143103E-2</v>
      </c>
      <c r="BR146" s="119"/>
      <c r="BS146" s="119"/>
      <c r="BT146" s="119"/>
      <c r="BU146" s="119"/>
    </row>
    <row r="147" spans="1:73">
      <c r="A147" s="8" t="s">
        <v>684</v>
      </c>
      <c r="B147" s="65" t="s">
        <v>4</v>
      </c>
      <c r="C147" s="8" t="s">
        <v>81</v>
      </c>
      <c r="D147" s="8" t="s">
        <v>615</v>
      </c>
      <c r="E147" s="8" t="s">
        <v>283</v>
      </c>
      <c r="F147" s="8"/>
      <c r="G147" s="65"/>
      <c r="H147" s="65" t="s">
        <v>613</v>
      </c>
      <c r="I147" s="8"/>
      <c r="J147" s="8" t="s">
        <v>614</v>
      </c>
      <c r="K147" s="8" t="s">
        <v>614</v>
      </c>
      <c r="L147" s="116">
        <v>8.5324843542199987E-3</v>
      </c>
      <c r="M147" s="116">
        <v>2.9890533972300008E-3</v>
      </c>
      <c r="N147" s="116">
        <v>1.089106941126E-2</v>
      </c>
      <c r="O147" s="114">
        <v>1.089106941126E-2</v>
      </c>
      <c r="P147" s="115">
        <v>3.3303676573970001E-2</v>
      </c>
      <c r="Q147" s="114">
        <v>8.0338083484175361E-3</v>
      </c>
      <c r="R147" s="114">
        <v>8.2417186986194386E-3</v>
      </c>
      <c r="S147" s="114">
        <v>8.421072097199115E-3</v>
      </c>
      <c r="T147" s="114">
        <v>8.6070774297339128E-3</v>
      </c>
      <c r="U147" s="115">
        <v>3.3303676573970001E-2</v>
      </c>
      <c r="V147" s="115">
        <f t="shared" si="43"/>
        <v>0</v>
      </c>
      <c r="W147" s="122">
        <v>0</v>
      </c>
      <c r="X147" s="116">
        <v>0</v>
      </c>
      <c r="Y147" s="116">
        <v>0</v>
      </c>
      <c r="Z147" s="116">
        <v>0</v>
      </c>
      <c r="AA147" s="116" t="str">
        <f t="shared" si="44"/>
        <v>THE HIGHLAND COUNCIL0.033303676573970.03330367657397</v>
      </c>
      <c r="AB147" s="117">
        <v>0</v>
      </c>
      <c r="AC147" s="115">
        <f t="shared" si="45"/>
        <v>0</v>
      </c>
      <c r="AD147" s="117">
        <f t="shared" si="42"/>
        <v>0</v>
      </c>
      <c r="AE147" s="117">
        <f t="shared" si="42"/>
        <v>0</v>
      </c>
      <c r="AF147" s="117">
        <f t="shared" si="42"/>
        <v>0</v>
      </c>
      <c r="AG147" s="117">
        <f t="shared" si="42"/>
        <v>0</v>
      </c>
      <c r="AH147" s="115">
        <v>0</v>
      </c>
      <c r="AI147" s="118"/>
      <c r="AJ147" s="118"/>
      <c r="AK147" s="118"/>
      <c r="AL147" s="118"/>
      <c r="AM147" s="118"/>
      <c r="AN147" s="118"/>
      <c r="AO147" s="118"/>
      <c r="AP147" s="118"/>
      <c r="AQ147" s="118"/>
      <c r="AR147" s="118"/>
      <c r="AS147" s="119"/>
      <c r="AT147" s="120">
        <v>0</v>
      </c>
      <c r="AU147" s="120">
        <f t="shared" si="46"/>
        <v>0</v>
      </c>
      <c r="AV147" s="120">
        <v>0</v>
      </c>
      <c r="AW147" s="120">
        <f t="shared" si="47"/>
        <v>0</v>
      </c>
      <c r="AX147" s="120">
        <v>0</v>
      </c>
      <c r="AY147" s="120">
        <f t="shared" si="48"/>
        <v>0</v>
      </c>
      <c r="AZ147" s="120">
        <v>0</v>
      </c>
      <c r="BA147" s="120">
        <f t="shared" si="49"/>
        <v>0</v>
      </c>
      <c r="BB147" s="120">
        <v>0</v>
      </c>
      <c r="BC147" s="120">
        <f t="shared" si="50"/>
        <v>0</v>
      </c>
      <c r="BD147" s="120" t="str">
        <f t="shared" si="51"/>
        <v>THE HIGHLAND COUNCIL0.010891069411260.033303676573970.03330367657397</v>
      </c>
      <c r="BE147" s="121">
        <f>VLOOKUP(BD147,'[1]Microsoft-Base Data'!$AR:$AX,2,0)</f>
        <v>0</v>
      </c>
      <c r="BF147" s="121">
        <f>VLOOKUP(BD147,'[1]Microsoft-Base Data'!$AR:$AX,3,0)</f>
        <v>0</v>
      </c>
      <c r="BG147" s="121">
        <f>VLOOKUP(BD147,'[1]Microsoft-Base Data'!$AR:$AX,4,0)</f>
        <v>0</v>
      </c>
      <c r="BH147" s="121">
        <f>VLOOKUP(BD147,'[1]Microsoft-Base Data'!$AR:$AX,5,0)</f>
        <v>0</v>
      </c>
      <c r="BI147" s="121">
        <f>VLOOKUP(BD147,'[1]Microsoft-Base Data'!$AR:$AX,6,0)</f>
        <v>1</v>
      </c>
      <c r="BJ147" s="121">
        <f>VLOOKUP(BD147,'[1]Microsoft-Base Data'!$AR:$AX,7,0)</f>
        <v>0</v>
      </c>
      <c r="BK147" s="120">
        <f t="shared" si="52"/>
        <v>0</v>
      </c>
      <c r="BL147" s="120">
        <f t="shared" si="53"/>
        <v>0</v>
      </c>
      <c r="BM147" s="120">
        <f t="shared" si="54"/>
        <v>0</v>
      </c>
      <c r="BN147" s="120">
        <f t="shared" si="55"/>
        <v>0</v>
      </c>
      <c r="BO147" s="120">
        <f t="shared" si="56"/>
        <v>3.3303676573970001E-2</v>
      </c>
      <c r="BP147" s="120">
        <f t="shared" si="57"/>
        <v>0</v>
      </c>
      <c r="BQ147" s="120">
        <f t="shared" si="58"/>
        <v>3.3303676573970001E-2</v>
      </c>
      <c r="BR147" s="119"/>
      <c r="BS147" s="119"/>
      <c r="BT147" s="119"/>
      <c r="BU147" s="119"/>
    </row>
    <row r="148" spans="1:73">
      <c r="A148" s="8" t="s">
        <v>685</v>
      </c>
      <c r="B148" s="65" t="s">
        <v>92</v>
      </c>
      <c r="C148" s="8" t="s">
        <v>93</v>
      </c>
      <c r="D148" s="8" t="s">
        <v>615</v>
      </c>
      <c r="E148" s="8" t="s">
        <v>283</v>
      </c>
      <c r="F148" s="8"/>
      <c r="G148" s="65"/>
      <c r="H148" s="65" t="s">
        <v>613</v>
      </c>
      <c r="I148" s="8"/>
      <c r="J148" s="8" t="s">
        <v>614</v>
      </c>
      <c r="K148" s="8" t="s">
        <v>614</v>
      </c>
      <c r="L148" s="116">
        <v>0</v>
      </c>
      <c r="M148" s="116">
        <v>3.3000000000000002E-2</v>
      </c>
      <c r="N148" s="116">
        <v>0</v>
      </c>
      <c r="O148" s="114">
        <v>0</v>
      </c>
      <c r="P148" s="115">
        <v>3.3000000000000002E-2</v>
      </c>
      <c r="Q148" s="114">
        <v>7.9605527908889161E-3</v>
      </c>
      <c r="R148" s="114">
        <v>8.1665673292965254E-3</v>
      </c>
      <c r="S148" s="114">
        <v>8.3442853100721189E-3</v>
      </c>
      <c r="T148" s="114">
        <v>8.5285945697424429E-3</v>
      </c>
      <c r="U148" s="115">
        <v>3.3000000000000002E-2</v>
      </c>
      <c r="V148" s="115">
        <f t="shared" si="43"/>
        <v>0</v>
      </c>
      <c r="W148" s="122">
        <v>0</v>
      </c>
      <c r="X148" s="116">
        <v>0</v>
      </c>
      <c r="Y148" s="116">
        <v>3.3000000000000002E-2</v>
      </c>
      <c r="Z148" s="116">
        <v>0</v>
      </c>
      <c r="AA148" s="116" t="str">
        <f t="shared" si="44"/>
        <v>ZENDESK INC.0.0330.033</v>
      </c>
      <c r="AB148" s="117">
        <v>0</v>
      </c>
      <c r="AC148" s="115">
        <f t="shared" si="45"/>
        <v>3.3000000000000002E-2</v>
      </c>
      <c r="AD148" s="117">
        <f t="shared" ref="AD148:AG167" si="59">AD$1*$AH148</f>
        <v>7.1016000000000004E-3</v>
      </c>
      <c r="AE148" s="117">
        <f t="shared" si="59"/>
        <v>7.1940000000000007E-3</v>
      </c>
      <c r="AF148" s="117">
        <f t="shared" si="59"/>
        <v>1.056E-2</v>
      </c>
      <c r="AG148" s="117">
        <f t="shared" si="59"/>
        <v>8.1443999999999978E-3</v>
      </c>
      <c r="AH148" s="115">
        <v>3.3000000000000002E-2</v>
      </c>
      <c r="AI148" s="118"/>
      <c r="AJ148" s="118"/>
      <c r="AK148" s="118"/>
      <c r="AL148" s="118"/>
      <c r="AM148" s="118"/>
      <c r="AN148" s="118"/>
      <c r="AO148" s="118"/>
      <c r="AP148" s="118"/>
      <c r="AQ148" s="118"/>
      <c r="AR148" s="118"/>
      <c r="AS148" s="119"/>
      <c r="AT148" s="120">
        <v>0</v>
      </c>
      <c r="AU148" s="120">
        <f t="shared" si="46"/>
        <v>0</v>
      </c>
      <c r="AV148" s="120">
        <v>0</v>
      </c>
      <c r="AW148" s="120">
        <f t="shared" si="47"/>
        <v>7.1016000000000004E-3</v>
      </c>
      <c r="AX148" s="120">
        <v>0</v>
      </c>
      <c r="AY148" s="120">
        <f t="shared" si="48"/>
        <v>7.1940000000000007E-3</v>
      </c>
      <c r="AZ148" s="120">
        <v>0</v>
      </c>
      <c r="BA148" s="120">
        <f t="shared" si="49"/>
        <v>1.056E-2</v>
      </c>
      <c r="BB148" s="120">
        <v>0</v>
      </c>
      <c r="BC148" s="120">
        <f t="shared" si="50"/>
        <v>8.1443999999999978E-3</v>
      </c>
      <c r="BD148" s="120" t="str">
        <f t="shared" si="51"/>
        <v>ZENDESK INC.00.0330.033</v>
      </c>
      <c r="BE148" s="121">
        <f>VLOOKUP(BD148,'[1]Microsoft-Base Data'!$AR:$AX,2,0)</f>
        <v>0</v>
      </c>
      <c r="BF148" s="121">
        <f>VLOOKUP(BD148,'[1]Microsoft-Base Data'!$AR:$AX,3,0)</f>
        <v>0</v>
      </c>
      <c r="BG148" s="121">
        <f>VLOOKUP(BD148,'[1]Microsoft-Base Data'!$AR:$AX,4,0)</f>
        <v>0</v>
      </c>
      <c r="BH148" s="121">
        <f>VLOOKUP(BD148,'[1]Microsoft-Base Data'!$AR:$AX,5,0)</f>
        <v>0</v>
      </c>
      <c r="BI148" s="121">
        <f>VLOOKUP(BD148,'[1]Microsoft-Base Data'!$AR:$AX,6,0)</f>
        <v>1</v>
      </c>
      <c r="BJ148" s="121">
        <f>VLOOKUP(BD148,'[1]Microsoft-Base Data'!$AR:$AX,7,0)</f>
        <v>0</v>
      </c>
      <c r="BK148" s="120">
        <f t="shared" si="52"/>
        <v>0</v>
      </c>
      <c r="BL148" s="120">
        <f t="shared" si="53"/>
        <v>0</v>
      </c>
      <c r="BM148" s="120">
        <f t="shared" si="54"/>
        <v>0</v>
      </c>
      <c r="BN148" s="120">
        <f t="shared" si="55"/>
        <v>0</v>
      </c>
      <c r="BO148" s="120">
        <f t="shared" si="56"/>
        <v>3.3000000000000002E-2</v>
      </c>
      <c r="BP148" s="120">
        <f t="shared" si="57"/>
        <v>0</v>
      </c>
      <c r="BQ148" s="120">
        <f t="shared" si="58"/>
        <v>3.3000000000000002E-2</v>
      </c>
      <c r="BR148" s="119"/>
      <c r="BS148" s="119"/>
      <c r="BT148" s="119"/>
      <c r="BU148" s="119"/>
    </row>
    <row r="149" spans="1:73">
      <c r="A149" s="65" t="s">
        <v>686</v>
      </c>
      <c r="B149" s="65" t="s">
        <v>4</v>
      </c>
      <c r="C149" s="8" t="s">
        <v>81</v>
      </c>
      <c r="D149" s="8" t="s">
        <v>615</v>
      </c>
      <c r="E149" s="8" t="s">
        <v>283</v>
      </c>
      <c r="F149" s="8"/>
      <c r="G149" s="65"/>
      <c r="H149" s="65" t="s">
        <v>613</v>
      </c>
      <c r="I149" s="8"/>
      <c r="J149" s="65" t="s">
        <v>614</v>
      </c>
      <c r="K149" s="65" t="s">
        <v>614</v>
      </c>
      <c r="L149" s="113">
        <v>1.9130274831190001E-2</v>
      </c>
      <c r="M149" s="113">
        <v>8.7248534799999992E-3</v>
      </c>
      <c r="N149" s="113">
        <v>2.4414037776164989E-3</v>
      </c>
      <c r="O149" s="114">
        <v>2.4414037776164989E-3</v>
      </c>
      <c r="P149" s="115">
        <v>3.2737935866422999E-2</v>
      </c>
      <c r="Q149" s="114">
        <v>7.8973353554362396E-3</v>
      </c>
      <c r="R149" s="114">
        <v>8.1017138628889391E-3</v>
      </c>
      <c r="S149" s="114">
        <v>8.2780205252205013E-3</v>
      </c>
      <c r="T149" s="114">
        <v>8.4608661228773186E-3</v>
      </c>
      <c r="U149" s="115">
        <v>3.2737935866422999E-2</v>
      </c>
      <c r="V149" s="115">
        <f t="shared" si="43"/>
        <v>0</v>
      </c>
      <c r="W149" s="122">
        <v>0</v>
      </c>
      <c r="X149" s="116">
        <v>3.333E-3</v>
      </c>
      <c r="Y149" s="116">
        <v>7.2591750000000005E-3</v>
      </c>
      <c r="Z149" s="116">
        <v>1.19135E-2</v>
      </c>
      <c r="AA149" s="116" t="str">
        <f t="shared" si="44"/>
        <v>UK POWER NETWORKS0.0327379358664230.032737935866423</v>
      </c>
      <c r="AB149" s="117">
        <v>0</v>
      </c>
      <c r="AC149" s="115">
        <f t="shared" si="45"/>
        <v>2.2505675000000003E-2</v>
      </c>
      <c r="AD149" s="117">
        <f t="shared" si="59"/>
        <v>4.8432212600000007E-3</v>
      </c>
      <c r="AE149" s="117">
        <f t="shared" si="59"/>
        <v>4.9062371500000002E-3</v>
      </c>
      <c r="AF149" s="117">
        <f t="shared" si="59"/>
        <v>7.2018160000000006E-3</v>
      </c>
      <c r="AG149" s="117">
        <f t="shared" si="59"/>
        <v>5.5544005899999986E-3</v>
      </c>
      <c r="AH149" s="115">
        <v>2.2505675000000003E-2</v>
      </c>
      <c r="AI149" s="118"/>
      <c r="AJ149" s="118"/>
      <c r="AK149" s="118"/>
      <c r="AL149" s="118"/>
      <c r="AM149" s="118"/>
      <c r="AN149" s="118"/>
      <c r="AO149" s="118"/>
      <c r="AP149" s="118"/>
      <c r="AQ149" s="118"/>
      <c r="AR149" s="118"/>
      <c r="AS149" s="119"/>
      <c r="AT149" s="120">
        <v>1.0722150000000001E-2</v>
      </c>
      <c r="AU149" s="120">
        <f t="shared" si="46"/>
        <v>-1.0722150000000001E-2</v>
      </c>
      <c r="AV149" s="120">
        <v>9.6499350000000018E-3</v>
      </c>
      <c r="AW149" s="120">
        <f t="shared" si="47"/>
        <v>-4.8067137400000012E-3</v>
      </c>
      <c r="AX149" s="120">
        <v>2.5423875000000003E-3</v>
      </c>
      <c r="AY149" s="120">
        <f t="shared" si="48"/>
        <v>2.3638496499999999E-3</v>
      </c>
      <c r="AZ149" s="120">
        <v>0</v>
      </c>
      <c r="BA149" s="120">
        <f t="shared" si="49"/>
        <v>7.2018160000000006E-3</v>
      </c>
      <c r="BB149" s="120">
        <v>2.2881487500000003E-3</v>
      </c>
      <c r="BC149" s="120">
        <f t="shared" si="50"/>
        <v>3.2662518399999983E-3</v>
      </c>
      <c r="BD149" s="120" t="str">
        <f t="shared" si="51"/>
        <v>UK POWER NETWORKS0.00244140377761650.0327379358664230.032737935866423</v>
      </c>
      <c r="BE149" s="121">
        <f>VLOOKUP(BD149,'[1]Microsoft-Base Data'!$AR:$AX,2,0)</f>
        <v>0</v>
      </c>
      <c r="BF149" s="121">
        <f>VLOOKUP(BD149,'[1]Microsoft-Base Data'!$AR:$AX,3,0)</f>
        <v>0</v>
      </c>
      <c r="BG149" s="121">
        <f>VLOOKUP(BD149,'[1]Microsoft-Base Data'!$AR:$AX,4,0)</f>
        <v>0</v>
      </c>
      <c r="BH149" s="121">
        <f>VLOOKUP(BD149,'[1]Microsoft-Base Data'!$AR:$AX,5,0)</f>
        <v>0</v>
      </c>
      <c r="BI149" s="121">
        <f>VLOOKUP(BD149,'[1]Microsoft-Base Data'!$AR:$AX,6,0)</f>
        <v>1</v>
      </c>
      <c r="BJ149" s="121">
        <f>VLOOKUP(BD149,'[1]Microsoft-Base Data'!$AR:$AX,7,0)</f>
        <v>0</v>
      </c>
      <c r="BK149" s="120">
        <f t="shared" si="52"/>
        <v>0</v>
      </c>
      <c r="BL149" s="120">
        <f t="shared" si="53"/>
        <v>0</v>
      </c>
      <c r="BM149" s="120">
        <f t="shared" si="54"/>
        <v>0</v>
      </c>
      <c r="BN149" s="120">
        <f t="shared" si="55"/>
        <v>0</v>
      </c>
      <c r="BO149" s="120">
        <f t="shared" si="56"/>
        <v>3.2737935866422999E-2</v>
      </c>
      <c r="BP149" s="120">
        <f t="shared" si="57"/>
        <v>0</v>
      </c>
      <c r="BQ149" s="120">
        <f t="shared" si="58"/>
        <v>3.2737935866422999E-2</v>
      </c>
      <c r="BR149" s="119"/>
      <c r="BS149" s="119"/>
      <c r="BT149" s="119"/>
      <c r="BU149" s="119"/>
    </row>
    <row r="150" spans="1:73">
      <c r="A150" s="8" t="s">
        <v>687</v>
      </c>
      <c r="B150" s="65" t="s">
        <v>4</v>
      </c>
      <c r="C150" s="8" t="s">
        <v>88</v>
      </c>
      <c r="D150" s="8" t="s">
        <v>615</v>
      </c>
      <c r="E150" s="8" t="s">
        <v>283</v>
      </c>
      <c r="F150" s="8"/>
      <c r="G150" s="65"/>
      <c r="H150" s="65" t="s">
        <v>613</v>
      </c>
      <c r="I150" s="8"/>
      <c r="J150" s="8" t="s">
        <v>614</v>
      </c>
      <c r="K150" s="8" t="s">
        <v>614</v>
      </c>
      <c r="L150" s="116">
        <v>2.7150646206969997E-2</v>
      </c>
      <c r="M150" s="116">
        <v>4.3645234582470001E-2</v>
      </c>
      <c r="N150" s="116">
        <v>5.187526780434E-2</v>
      </c>
      <c r="O150" s="114">
        <v>5.187526780434E-2</v>
      </c>
      <c r="P150" s="115">
        <v>0.17454641639811999</v>
      </c>
      <c r="Q150" s="114">
        <v>4.210563521811251E-2</v>
      </c>
      <c r="R150" s="114">
        <v>4.3195304897050729E-2</v>
      </c>
      <c r="S150" s="114">
        <v>4.4135306008380719E-2</v>
      </c>
      <c r="T150" s="114">
        <v>4.5110170274576041E-2</v>
      </c>
      <c r="U150" s="115">
        <v>0.17454641639811999</v>
      </c>
      <c r="V150" s="115">
        <f t="shared" si="43"/>
        <v>0</v>
      </c>
      <c r="W150" s="122">
        <v>0</v>
      </c>
      <c r="X150" s="116">
        <v>4.1958000000000002E-2</v>
      </c>
      <c r="Y150" s="116">
        <v>3.1619999999999995E-2</v>
      </c>
      <c r="Z150" s="116">
        <v>0</v>
      </c>
      <c r="AA150" s="116" t="str">
        <f t="shared" si="44"/>
        <v>W H O0.174546416398120.17454641639812</v>
      </c>
      <c r="AB150" s="117">
        <v>0</v>
      </c>
      <c r="AC150" s="115">
        <f t="shared" si="45"/>
        <v>7.3578000000000005E-2</v>
      </c>
      <c r="AD150" s="117">
        <f t="shared" si="59"/>
        <v>1.5833985600000003E-2</v>
      </c>
      <c r="AE150" s="117">
        <f t="shared" si="59"/>
        <v>1.6040004E-2</v>
      </c>
      <c r="AF150" s="117">
        <f t="shared" si="59"/>
        <v>2.3544960000000004E-2</v>
      </c>
      <c r="AG150" s="117">
        <f t="shared" si="59"/>
        <v>1.8159050399999994E-2</v>
      </c>
      <c r="AH150" s="115">
        <v>7.3578000000000005E-2</v>
      </c>
      <c r="AI150" s="118"/>
      <c r="AJ150" s="118"/>
      <c r="AK150" s="118"/>
      <c r="AL150" s="118"/>
      <c r="AM150" s="118"/>
      <c r="AN150" s="118"/>
      <c r="AO150" s="118"/>
      <c r="AP150" s="118"/>
      <c r="AQ150" s="118"/>
      <c r="AR150" s="118"/>
      <c r="AS150" s="119"/>
      <c r="AT150" s="120">
        <v>0</v>
      </c>
      <c r="AU150" s="120">
        <f t="shared" si="46"/>
        <v>0</v>
      </c>
      <c r="AV150" s="120">
        <v>0</v>
      </c>
      <c r="AW150" s="120">
        <f t="shared" si="47"/>
        <v>1.5833985600000003E-2</v>
      </c>
      <c r="AX150" s="120">
        <v>0</v>
      </c>
      <c r="AY150" s="120">
        <f t="shared" si="48"/>
        <v>1.6040004E-2</v>
      </c>
      <c r="AZ150" s="120">
        <v>0</v>
      </c>
      <c r="BA150" s="120">
        <f t="shared" si="49"/>
        <v>2.3544960000000004E-2</v>
      </c>
      <c r="BB150" s="120">
        <v>0</v>
      </c>
      <c r="BC150" s="120">
        <f t="shared" si="50"/>
        <v>1.8159050399999994E-2</v>
      </c>
      <c r="BD150" s="120" t="str">
        <f t="shared" si="51"/>
        <v>W H O0.051875267804340.174546416398120.17454641639812</v>
      </c>
      <c r="BE150" s="121">
        <f>VLOOKUP(BD150,'[1]Microsoft-Base Data'!$AR:$AX,2,0)</f>
        <v>0</v>
      </c>
      <c r="BF150" s="121">
        <f>VLOOKUP(BD150,'[1]Microsoft-Base Data'!$AR:$AX,3,0)</f>
        <v>0</v>
      </c>
      <c r="BG150" s="121">
        <f>VLOOKUP(BD150,'[1]Microsoft-Base Data'!$AR:$AX,4,0)</f>
        <v>0</v>
      </c>
      <c r="BH150" s="121">
        <f>VLOOKUP(BD150,'[1]Microsoft-Base Data'!$AR:$AX,5,0)</f>
        <v>0.53806977324956162</v>
      </c>
      <c r="BI150" s="121">
        <f>VLOOKUP(BD150,'[1]Microsoft-Base Data'!$AR:$AX,6,0)</f>
        <v>0.18639449933255933</v>
      </c>
      <c r="BJ150" s="121">
        <f>VLOOKUP(BD150,'[1]Microsoft-Base Data'!$AR:$AX,7,0)</f>
        <v>0.27553572741787907</v>
      </c>
      <c r="BK150" s="120">
        <f t="shared" si="52"/>
        <v>0</v>
      </c>
      <c r="BL150" s="120">
        <f t="shared" si="53"/>
        <v>0</v>
      </c>
      <c r="BM150" s="120">
        <f t="shared" si="54"/>
        <v>0</v>
      </c>
      <c r="BN150" s="120">
        <f t="shared" si="55"/>
        <v>9.3918150692859984E-2</v>
      </c>
      <c r="BO150" s="120">
        <f t="shared" si="56"/>
        <v>3.2534491894820002E-2</v>
      </c>
      <c r="BP150" s="120">
        <f t="shared" si="57"/>
        <v>4.8093773810440006E-2</v>
      </c>
      <c r="BQ150" s="120">
        <f t="shared" si="58"/>
        <v>6.6153028091241184E-2</v>
      </c>
      <c r="BR150" s="119"/>
      <c r="BS150" s="119"/>
      <c r="BT150" s="119"/>
      <c r="BU150" s="119"/>
    </row>
    <row r="151" spans="1:73">
      <c r="A151" s="8" t="s">
        <v>520</v>
      </c>
      <c r="B151" s="8" t="s">
        <v>92</v>
      </c>
      <c r="C151" s="8" t="s">
        <v>93</v>
      </c>
      <c r="D151" s="8" t="s">
        <v>615</v>
      </c>
      <c r="E151" s="8" t="s">
        <v>283</v>
      </c>
      <c r="F151" s="8"/>
      <c r="G151" s="65"/>
      <c r="H151" s="65" t="s">
        <v>613</v>
      </c>
      <c r="I151" s="8"/>
      <c r="J151" s="8" t="s">
        <v>614</v>
      </c>
      <c r="K151" s="8" t="s">
        <v>614</v>
      </c>
      <c r="L151" s="116">
        <v>4.8381153523901349E-3</v>
      </c>
      <c r="M151" s="116">
        <v>1.7478036363679998E-2</v>
      </c>
      <c r="N151" s="116">
        <v>1.041277766679E-2</v>
      </c>
      <c r="O151" s="114">
        <v>1.041277766679E-2</v>
      </c>
      <c r="P151" s="115">
        <v>4.3141707049650133E-2</v>
      </c>
      <c r="Q151" s="114">
        <v>1.0407025347206193E-2</v>
      </c>
      <c r="R151" s="114">
        <v>1.0676353191568315E-2</v>
      </c>
      <c r="S151" s="114">
        <v>1.090868825411607E-2</v>
      </c>
      <c r="T151" s="114">
        <v>1.1149640256759555E-2</v>
      </c>
      <c r="U151" s="115">
        <v>4.3141707049650133E-2</v>
      </c>
      <c r="V151" s="115">
        <f t="shared" si="43"/>
        <v>0</v>
      </c>
      <c r="W151" s="122">
        <v>0</v>
      </c>
      <c r="X151" s="116">
        <v>2.1120146499999999E-2</v>
      </c>
      <c r="Y151" s="116">
        <v>0</v>
      </c>
      <c r="Z151" s="116">
        <v>0</v>
      </c>
      <c r="AA151" s="116" t="str">
        <f t="shared" si="44"/>
        <v>SONY0.04314170704965010.0431417070496501</v>
      </c>
      <c r="AB151" s="117">
        <v>0.18930476999999998</v>
      </c>
      <c r="AC151" s="115">
        <f t="shared" si="45"/>
        <v>0.21042491649999998</v>
      </c>
      <c r="AD151" s="117">
        <f t="shared" si="59"/>
        <v>4.5283442030800002E-2</v>
      </c>
      <c r="AE151" s="117">
        <f t="shared" si="59"/>
        <v>4.5872631796999998E-2</v>
      </c>
      <c r="AF151" s="117">
        <f t="shared" si="59"/>
        <v>6.7335973280000003E-2</v>
      </c>
      <c r="AG151" s="117">
        <f t="shared" si="59"/>
        <v>5.193286939219998E-2</v>
      </c>
      <c r="AH151" s="115">
        <v>0.2104249165</v>
      </c>
      <c r="AI151" s="118"/>
      <c r="AJ151" s="118"/>
      <c r="AK151" s="118"/>
      <c r="AL151" s="118"/>
      <c r="AM151" s="118"/>
      <c r="AN151" s="118"/>
      <c r="AO151" s="118"/>
      <c r="AP151" s="118"/>
      <c r="AQ151" s="118"/>
      <c r="AR151" s="118"/>
      <c r="AS151" s="119"/>
      <c r="AT151" s="120">
        <v>0.17037429300000001</v>
      </c>
      <c r="AU151" s="120">
        <f t="shared" si="46"/>
        <v>1.8930476999999973E-2</v>
      </c>
      <c r="AV151" s="120">
        <v>0</v>
      </c>
      <c r="AW151" s="120">
        <f t="shared" si="47"/>
        <v>4.5283442030800002E-2</v>
      </c>
      <c r="AX151" s="120">
        <v>0</v>
      </c>
      <c r="AY151" s="120">
        <f t="shared" si="48"/>
        <v>4.5872631796999998E-2</v>
      </c>
      <c r="AZ151" s="120">
        <v>0</v>
      </c>
      <c r="BA151" s="120">
        <f t="shared" si="49"/>
        <v>6.7335973280000003E-2</v>
      </c>
      <c r="BB151" s="120">
        <v>0.1117825736373</v>
      </c>
      <c r="BC151" s="120">
        <f t="shared" si="50"/>
        <v>-5.984970424510002E-2</v>
      </c>
      <c r="BD151" s="120" t="str">
        <f t="shared" si="51"/>
        <v>SONY0.010412777666790.04314170704965010.0431417070496501</v>
      </c>
      <c r="BE151" s="121">
        <f>VLOOKUP(BD151,'[1]Microsoft-Base Data'!$AR:$AX,2,0)</f>
        <v>0</v>
      </c>
      <c r="BF151" s="121">
        <f>VLOOKUP(BD151,'[1]Microsoft-Base Data'!$AR:$AX,3,0)</f>
        <v>0.14143205643681028</v>
      </c>
      <c r="BG151" s="121">
        <f>VLOOKUP(BD151,'[1]Microsoft-Base Data'!$AR:$AX,4,0)</f>
        <v>0</v>
      </c>
      <c r="BH151" s="121">
        <f>VLOOKUP(BD151,'[1]Microsoft-Base Data'!$AR:$AX,5,0)</f>
        <v>0</v>
      </c>
      <c r="BI151" s="121">
        <f>VLOOKUP(BD151,'[1]Microsoft-Base Data'!$AR:$AX,6,0)</f>
        <v>0.74247993743194574</v>
      </c>
      <c r="BJ151" s="121">
        <f>VLOOKUP(BD151,'[1]Microsoft-Base Data'!$AR:$AX,7,0)</f>
        <v>0.11608800613124393</v>
      </c>
      <c r="BK151" s="120">
        <f t="shared" si="52"/>
        <v>0</v>
      </c>
      <c r="BL151" s="120">
        <f t="shared" si="53"/>
        <v>6.1016203462264532E-3</v>
      </c>
      <c r="BM151" s="120">
        <f t="shared" si="54"/>
        <v>0</v>
      </c>
      <c r="BN151" s="120">
        <f t="shared" si="55"/>
        <v>0</v>
      </c>
      <c r="BO151" s="120">
        <f t="shared" si="56"/>
        <v>3.2031851950931563E-2</v>
      </c>
      <c r="BP151" s="120">
        <f t="shared" si="57"/>
        <v>5.0082347524921141E-3</v>
      </c>
      <c r="BQ151" s="120">
        <f t="shared" si="58"/>
        <v>3.8133472297158015E-2</v>
      </c>
      <c r="BR151" s="119"/>
      <c r="BS151" s="119"/>
      <c r="BT151" s="119"/>
      <c r="BU151" s="119"/>
    </row>
    <row r="152" spans="1:73">
      <c r="A152" s="8" t="s">
        <v>688</v>
      </c>
      <c r="B152" s="65" t="s">
        <v>69</v>
      </c>
      <c r="C152" s="8" t="s">
        <v>504</v>
      </c>
      <c r="D152" s="8" t="s">
        <v>615</v>
      </c>
      <c r="E152" s="8" t="s">
        <v>283</v>
      </c>
      <c r="F152" s="8"/>
      <c r="G152" s="65"/>
      <c r="H152" s="65" t="s">
        <v>613</v>
      </c>
      <c r="I152" s="8"/>
      <c r="J152" s="8" t="s">
        <v>614</v>
      </c>
      <c r="K152" s="8" t="s">
        <v>614</v>
      </c>
      <c r="L152" s="116">
        <v>0</v>
      </c>
      <c r="M152" s="116">
        <v>8.351280317040001E-3</v>
      </c>
      <c r="N152" s="116">
        <v>1.093068856511E-2</v>
      </c>
      <c r="O152" s="114">
        <v>1.093068856511E-2</v>
      </c>
      <c r="P152" s="115">
        <v>3.0212657447260004E-2</v>
      </c>
      <c r="Q152" s="114">
        <v>7.2881652897562538E-3</v>
      </c>
      <c r="R152" s="114">
        <v>7.4767788254551789E-3</v>
      </c>
      <c r="S152" s="114">
        <v>7.6394858701640186E-3</v>
      </c>
      <c r="T152" s="114">
        <v>7.8082274618845515E-3</v>
      </c>
      <c r="U152" s="115">
        <v>3.0212657447260004E-2</v>
      </c>
      <c r="V152" s="115">
        <f t="shared" si="43"/>
        <v>0</v>
      </c>
      <c r="W152" s="115"/>
      <c r="X152" s="116">
        <v>0</v>
      </c>
      <c r="Y152" s="116">
        <v>2.205E-2</v>
      </c>
      <c r="Z152" s="116">
        <v>0</v>
      </c>
      <c r="AA152" s="116" t="str">
        <f t="shared" si="44"/>
        <v>CVR ENERGY0.030212657447260.03021265744726</v>
      </c>
      <c r="AB152" s="117">
        <v>1.0000000000000001E-7</v>
      </c>
      <c r="AC152" s="115">
        <f t="shared" si="45"/>
        <v>2.20501E-2</v>
      </c>
      <c r="AD152" s="117">
        <f t="shared" si="59"/>
        <v>4.7451815199999999E-3</v>
      </c>
      <c r="AE152" s="117">
        <f t="shared" si="59"/>
        <v>4.8069217999999999E-3</v>
      </c>
      <c r="AF152" s="117">
        <f t="shared" si="59"/>
        <v>7.0560320000000003E-3</v>
      </c>
      <c r="AG152" s="117">
        <f t="shared" si="59"/>
        <v>5.4419646799999978E-3</v>
      </c>
      <c r="AH152" s="115">
        <v>2.20501E-2</v>
      </c>
      <c r="AI152" s="118"/>
      <c r="AJ152" s="118"/>
      <c r="AK152" s="118"/>
      <c r="AL152" s="118"/>
      <c r="AM152" s="118"/>
      <c r="AN152" s="118"/>
      <c r="AO152" s="118"/>
      <c r="AP152" s="118"/>
      <c r="AQ152" s="118"/>
      <c r="AR152" s="118"/>
      <c r="AS152" s="119"/>
      <c r="AT152" s="120">
        <v>0</v>
      </c>
      <c r="AU152" s="120">
        <f t="shared" si="46"/>
        <v>1.0000000000000001E-7</v>
      </c>
      <c r="AV152" s="120">
        <v>0</v>
      </c>
      <c r="AW152" s="120">
        <f t="shared" si="47"/>
        <v>4.7451815199999999E-3</v>
      </c>
      <c r="AX152" s="120">
        <v>0</v>
      </c>
      <c r="AY152" s="120">
        <f t="shared" si="48"/>
        <v>4.8069217999999999E-3</v>
      </c>
      <c r="AZ152" s="120">
        <v>0</v>
      </c>
      <c r="BA152" s="120">
        <f t="shared" si="49"/>
        <v>7.0560320000000003E-3</v>
      </c>
      <c r="BB152" s="120">
        <v>0</v>
      </c>
      <c r="BC152" s="120">
        <f t="shared" si="50"/>
        <v>5.4419646799999978E-3</v>
      </c>
      <c r="BD152" s="120" t="str">
        <f t="shared" si="51"/>
        <v>CVR ENERGY0.010930688565110.030212657447260.03021265744726</v>
      </c>
      <c r="BE152" s="121">
        <f>VLOOKUP(BD152,'[1]Microsoft-Base Data'!$AR:$AX,2,0)</f>
        <v>0</v>
      </c>
      <c r="BF152" s="121">
        <f>VLOOKUP(BD152,'[1]Microsoft-Base Data'!$AR:$AX,3,0)</f>
        <v>0</v>
      </c>
      <c r="BG152" s="121">
        <f>VLOOKUP(BD152,'[1]Microsoft-Base Data'!$AR:$AX,4,0)</f>
        <v>0</v>
      </c>
      <c r="BH152" s="121">
        <f>VLOOKUP(BD152,'[1]Microsoft-Base Data'!$AR:$AX,5,0)</f>
        <v>0</v>
      </c>
      <c r="BI152" s="121">
        <f>VLOOKUP(BD152,'[1]Microsoft-Base Data'!$AR:$AX,6,0)</f>
        <v>1</v>
      </c>
      <c r="BJ152" s="121">
        <f>VLOOKUP(BD152,'[1]Microsoft-Base Data'!$AR:$AX,7,0)</f>
        <v>0</v>
      </c>
      <c r="BK152" s="120">
        <f t="shared" si="52"/>
        <v>0</v>
      </c>
      <c r="BL152" s="120">
        <f t="shared" si="53"/>
        <v>0</v>
      </c>
      <c r="BM152" s="120">
        <f t="shared" si="54"/>
        <v>0</v>
      </c>
      <c r="BN152" s="120">
        <f t="shared" si="55"/>
        <v>0</v>
      </c>
      <c r="BO152" s="120">
        <f t="shared" si="56"/>
        <v>3.0212657447260004E-2</v>
      </c>
      <c r="BP152" s="120">
        <f t="shared" si="57"/>
        <v>0</v>
      </c>
      <c r="BQ152" s="120">
        <f t="shared" si="58"/>
        <v>3.0212657447260004E-2</v>
      </c>
      <c r="BR152" s="119"/>
      <c r="BS152" s="119"/>
      <c r="BT152" s="119"/>
      <c r="BU152" s="119"/>
    </row>
    <row r="153" spans="1:73">
      <c r="A153" s="65" t="s">
        <v>689</v>
      </c>
      <c r="B153" s="65" t="s">
        <v>69</v>
      </c>
      <c r="C153" s="8" t="s">
        <v>511</v>
      </c>
      <c r="D153" s="8" t="s">
        <v>615</v>
      </c>
      <c r="E153" s="8" t="s">
        <v>283</v>
      </c>
      <c r="F153" s="8"/>
      <c r="G153" s="65"/>
      <c r="H153" s="65" t="s">
        <v>613</v>
      </c>
      <c r="I153" s="8"/>
      <c r="J153" s="65" t="s">
        <v>614</v>
      </c>
      <c r="K153" s="65" t="s">
        <v>614</v>
      </c>
      <c r="L153" s="113">
        <v>1.475000001435E-2</v>
      </c>
      <c r="M153" s="113">
        <v>1.6750000015837499E-2</v>
      </c>
      <c r="N153" s="113">
        <v>1.8625002466762495E-2</v>
      </c>
      <c r="O153" s="114">
        <v>1.8625002466762495E-2</v>
      </c>
      <c r="P153" s="115">
        <v>6.8750004963712488E-2</v>
      </c>
      <c r="Q153" s="114">
        <v>1.6584486178409342E-2</v>
      </c>
      <c r="R153" s="114">
        <v>1.7013683164412985E-2</v>
      </c>
      <c r="S153" s="114">
        <v>1.7383928984427012E-2</v>
      </c>
      <c r="T153" s="114">
        <v>1.7767906636463163E-2</v>
      </c>
      <c r="U153" s="115">
        <v>6.8750004963712502E-2</v>
      </c>
      <c r="V153" s="115">
        <f t="shared" si="43"/>
        <v>0</v>
      </c>
      <c r="W153" s="115"/>
      <c r="X153" s="116">
        <v>0.10298</v>
      </c>
      <c r="Y153" s="116">
        <v>0</v>
      </c>
      <c r="Z153" s="116">
        <v>0</v>
      </c>
      <c r="AA153" s="116" t="str">
        <f t="shared" si="44"/>
        <v>FREDDIE0.06875000496371250.0687500049637125</v>
      </c>
      <c r="AB153" s="117">
        <v>0.10298</v>
      </c>
      <c r="AC153" s="115">
        <f t="shared" si="45"/>
        <v>0.20596</v>
      </c>
      <c r="AD153" s="117">
        <f t="shared" si="59"/>
        <v>4.4322592000000008E-2</v>
      </c>
      <c r="AE153" s="117">
        <f t="shared" si="59"/>
        <v>4.4899280000000007E-2</v>
      </c>
      <c r="AF153" s="117">
        <f t="shared" si="59"/>
        <v>6.5907200000000013E-2</v>
      </c>
      <c r="AG153" s="117">
        <f t="shared" si="59"/>
        <v>5.0830927999999991E-2</v>
      </c>
      <c r="AH153" s="115">
        <v>0.20596000000000003</v>
      </c>
      <c r="AI153" s="118"/>
      <c r="AJ153" s="118"/>
      <c r="AK153" s="118"/>
      <c r="AL153" s="118"/>
      <c r="AM153" s="118"/>
      <c r="AN153" s="118"/>
      <c r="AO153" s="118"/>
      <c r="AP153" s="118"/>
      <c r="AQ153" s="118"/>
      <c r="AR153" s="118"/>
      <c r="AS153" s="119"/>
      <c r="AT153" s="120">
        <v>9.2682E-2</v>
      </c>
      <c r="AU153" s="120">
        <f t="shared" si="46"/>
        <v>1.0298000000000002E-2</v>
      </c>
      <c r="AV153" s="120">
        <v>0</v>
      </c>
      <c r="AW153" s="120">
        <f t="shared" si="47"/>
        <v>4.4322592000000008E-2</v>
      </c>
      <c r="AX153" s="120">
        <v>0</v>
      </c>
      <c r="AY153" s="120">
        <f t="shared" si="48"/>
        <v>4.4899280000000007E-2</v>
      </c>
      <c r="AZ153" s="120">
        <v>0</v>
      </c>
      <c r="BA153" s="120">
        <f t="shared" si="49"/>
        <v>6.5907200000000013E-2</v>
      </c>
      <c r="BB153" s="120">
        <v>6.0808660199999996E-2</v>
      </c>
      <c r="BC153" s="120">
        <f t="shared" si="50"/>
        <v>-9.9777322000000057E-3</v>
      </c>
      <c r="BD153" s="120" t="str">
        <f t="shared" si="51"/>
        <v>FREDDIE0.01862500246676250.06875000496371250.0687500049637125</v>
      </c>
      <c r="BE153" s="121">
        <f>VLOOKUP(BD153,'[1]Microsoft-Base Data'!$AR:$AX,2,0)</f>
        <v>0</v>
      </c>
      <c r="BF153" s="121">
        <f>VLOOKUP(BD153,'[1]Microsoft-Base Data'!$AR:$AX,3,0)</f>
        <v>0.5757576060771602</v>
      </c>
      <c r="BG153" s="121">
        <f>VLOOKUP(BD153,'[1]Microsoft-Base Data'!$AR:$AX,4,0)</f>
        <v>0</v>
      </c>
      <c r="BH153" s="121">
        <f>VLOOKUP(BD153,'[1]Microsoft-Base Data'!$AR:$AX,5,0)</f>
        <v>0</v>
      </c>
      <c r="BI153" s="121">
        <f>VLOOKUP(BD153,'[1]Microsoft-Base Data'!$AR:$AX,6,0)</f>
        <v>0.42424239392283969</v>
      </c>
      <c r="BJ153" s="121">
        <f>VLOOKUP(BD153,'[1]Microsoft-Base Data'!$AR:$AX,7,0)</f>
        <v>0</v>
      </c>
      <c r="BK153" s="120">
        <f t="shared" si="52"/>
        <v>0</v>
      </c>
      <c r="BL153" s="120">
        <f t="shared" si="53"/>
        <v>3.9583338275699993E-2</v>
      </c>
      <c r="BM153" s="120">
        <f t="shared" si="54"/>
        <v>0</v>
      </c>
      <c r="BN153" s="120">
        <f t="shared" si="55"/>
        <v>0</v>
      </c>
      <c r="BO153" s="120">
        <f t="shared" si="56"/>
        <v>2.9166666688012502E-2</v>
      </c>
      <c r="BP153" s="120">
        <f t="shared" si="57"/>
        <v>0</v>
      </c>
      <c r="BQ153" s="120">
        <f t="shared" si="58"/>
        <v>6.8750004963712502E-2</v>
      </c>
      <c r="BR153" s="119"/>
      <c r="BS153" s="119"/>
      <c r="BT153" s="119"/>
      <c r="BU153" s="119"/>
    </row>
    <row r="154" spans="1:73">
      <c r="A154" s="8" t="s">
        <v>690</v>
      </c>
      <c r="B154" s="65" t="s">
        <v>92</v>
      </c>
      <c r="C154" s="8" t="s">
        <v>533</v>
      </c>
      <c r="D154" s="8" t="s">
        <v>615</v>
      </c>
      <c r="E154" s="8" t="s">
        <v>283</v>
      </c>
      <c r="F154" s="8"/>
      <c r="G154" s="65"/>
      <c r="H154" s="65" t="s">
        <v>613</v>
      </c>
      <c r="I154" s="8"/>
      <c r="J154" s="8" t="s">
        <v>614</v>
      </c>
      <c r="K154" s="8" t="s">
        <v>614</v>
      </c>
      <c r="L154" s="116">
        <v>2.8855787963110002E-2</v>
      </c>
      <c r="M154" s="116">
        <v>0</v>
      </c>
      <c r="N154" s="116">
        <v>0</v>
      </c>
      <c r="O154" s="114">
        <v>0</v>
      </c>
      <c r="P154" s="115">
        <v>2.8855787963110002E-2</v>
      </c>
      <c r="Q154" s="114">
        <v>6.960849194031336E-3</v>
      </c>
      <c r="R154" s="114">
        <v>7.1409919769891538E-3</v>
      </c>
      <c r="S154" s="114">
        <v>7.2963917457919587E-3</v>
      </c>
      <c r="T154" s="114">
        <v>7.4575550462975537E-3</v>
      </c>
      <c r="U154" s="115">
        <v>2.8855787963110002E-2</v>
      </c>
      <c r="V154" s="115">
        <f t="shared" si="43"/>
        <v>0</v>
      </c>
      <c r="W154" s="122">
        <v>0</v>
      </c>
      <c r="X154" s="116">
        <v>0</v>
      </c>
      <c r="Y154" s="116">
        <v>0</v>
      </c>
      <c r="Z154" s="116">
        <v>0</v>
      </c>
      <c r="AA154" s="116" t="str">
        <f t="shared" si="44"/>
        <v>7-ELEVEN,INC.0.028855787963110.02885578796311</v>
      </c>
      <c r="AB154" s="117">
        <v>0</v>
      </c>
      <c r="AC154" s="115">
        <f t="shared" si="45"/>
        <v>0</v>
      </c>
      <c r="AD154" s="117">
        <f t="shared" si="59"/>
        <v>0</v>
      </c>
      <c r="AE154" s="117">
        <f t="shared" si="59"/>
        <v>0</v>
      </c>
      <c r="AF154" s="117">
        <f t="shared" si="59"/>
        <v>0</v>
      </c>
      <c r="AG154" s="117">
        <f t="shared" si="59"/>
        <v>0</v>
      </c>
      <c r="AH154" s="115">
        <v>0</v>
      </c>
      <c r="AI154" s="118"/>
      <c r="AJ154" s="118"/>
      <c r="AK154" s="118"/>
      <c r="AL154" s="118"/>
      <c r="AM154" s="118"/>
      <c r="AN154" s="118"/>
      <c r="AO154" s="118"/>
      <c r="AP154" s="118"/>
      <c r="AQ154" s="118"/>
      <c r="AR154" s="118"/>
      <c r="AS154" s="119"/>
      <c r="AT154" s="120">
        <v>0</v>
      </c>
      <c r="AU154" s="120">
        <f t="shared" si="46"/>
        <v>0</v>
      </c>
      <c r="AV154" s="120">
        <v>0</v>
      </c>
      <c r="AW154" s="120">
        <f t="shared" si="47"/>
        <v>0</v>
      </c>
      <c r="AX154" s="120">
        <v>0</v>
      </c>
      <c r="AY154" s="120">
        <f t="shared" si="48"/>
        <v>0</v>
      </c>
      <c r="AZ154" s="120">
        <v>0</v>
      </c>
      <c r="BA154" s="120">
        <f t="shared" si="49"/>
        <v>0</v>
      </c>
      <c r="BB154" s="120">
        <v>0</v>
      </c>
      <c r="BC154" s="120">
        <f t="shared" si="50"/>
        <v>0</v>
      </c>
      <c r="BD154" s="120" t="str">
        <f t="shared" si="51"/>
        <v>7-ELEVEN,INC.00.028855787963110.02885578796311</v>
      </c>
      <c r="BE154" s="121">
        <f>VLOOKUP(BD154,'[1]Microsoft-Base Data'!$AR:$AX,2,0)</f>
        <v>0</v>
      </c>
      <c r="BF154" s="121">
        <f>VLOOKUP(BD154,'[1]Microsoft-Base Data'!$AR:$AX,3,0)</f>
        <v>0</v>
      </c>
      <c r="BG154" s="121">
        <f>VLOOKUP(BD154,'[1]Microsoft-Base Data'!$AR:$AX,4,0)</f>
        <v>0</v>
      </c>
      <c r="BH154" s="121">
        <f>VLOOKUP(BD154,'[1]Microsoft-Base Data'!$AR:$AX,5,0)</f>
        <v>0</v>
      </c>
      <c r="BI154" s="121">
        <f>VLOOKUP(BD154,'[1]Microsoft-Base Data'!$AR:$AX,6,0)</f>
        <v>1</v>
      </c>
      <c r="BJ154" s="121">
        <f>VLOOKUP(BD154,'[1]Microsoft-Base Data'!$AR:$AX,7,0)</f>
        <v>0</v>
      </c>
      <c r="BK154" s="120">
        <f t="shared" si="52"/>
        <v>0</v>
      </c>
      <c r="BL154" s="120">
        <f t="shared" si="53"/>
        <v>0</v>
      </c>
      <c r="BM154" s="120">
        <f t="shared" si="54"/>
        <v>0</v>
      </c>
      <c r="BN154" s="120">
        <f t="shared" si="55"/>
        <v>0</v>
      </c>
      <c r="BO154" s="120">
        <f t="shared" si="56"/>
        <v>2.8855787963110002E-2</v>
      </c>
      <c r="BP154" s="120">
        <f t="shared" si="57"/>
        <v>0</v>
      </c>
      <c r="BQ154" s="120">
        <f t="shared" si="58"/>
        <v>2.8855787963110002E-2</v>
      </c>
      <c r="BR154" s="119"/>
      <c r="BS154" s="119"/>
      <c r="BT154" s="119"/>
      <c r="BU154" s="119"/>
    </row>
    <row r="155" spans="1:73">
      <c r="A155" s="8" t="s">
        <v>691</v>
      </c>
      <c r="B155" s="65" t="s">
        <v>69</v>
      </c>
      <c r="C155" s="8" t="s">
        <v>511</v>
      </c>
      <c r="D155" s="8" t="s">
        <v>615</v>
      </c>
      <c r="E155" s="8" t="s">
        <v>283</v>
      </c>
      <c r="F155" s="8"/>
      <c r="G155" s="65"/>
      <c r="H155" s="65" t="s">
        <v>613</v>
      </c>
      <c r="I155" s="8"/>
      <c r="J155" s="8" t="s">
        <v>614</v>
      </c>
      <c r="K155" s="8" t="s">
        <v>614</v>
      </c>
      <c r="L155" s="116">
        <v>0.1249806943748</v>
      </c>
      <c r="M155" s="116">
        <v>0.13473981456865003</v>
      </c>
      <c r="N155" s="116">
        <v>0.13133226118534999</v>
      </c>
      <c r="O155" s="114">
        <v>0.13133226118534999</v>
      </c>
      <c r="P155" s="115">
        <v>0.52238503131415004</v>
      </c>
      <c r="Q155" s="114">
        <v>0.12601435208928638</v>
      </c>
      <c r="R155" s="114">
        <v>0.12927553121344484</v>
      </c>
      <c r="S155" s="114">
        <v>0.13208878009079472</v>
      </c>
      <c r="T155" s="114">
        <v>0.13500636792062409</v>
      </c>
      <c r="U155" s="115">
        <v>0.52238503131415004</v>
      </c>
      <c r="V155" s="115">
        <f t="shared" si="43"/>
        <v>0</v>
      </c>
      <c r="W155" s="115"/>
      <c r="X155" s="116">
        <v>0.14510592999999999</v>
      </c>
      <c r="Y155" s="116">
        <v>0.12452719999999999</v>
      </c>
      <c r="Z155" s="116">
        <v>0.13804288999999997</v>
      </c>
      <c r="AA155" s="116" t="str">
        <f t="shared" si="44"/>
        <v>BANK OF AMERICA0.522385031314150.52238503131415</v>
      </c>
      <c r="AB155" s="117">
        <v>0</v>
      </c>
      <c r="AC155" s="115">
        <f t="shared" si="45"/>
        <v>0.40767601999999997</v>
      </c>
      <c r="AD155" s="117">
        <f t="shared" si="59"/>
        <v>8.7731879503999993E-2</v>
      </c>
      <c r="AE155" s="117">
        <f t="shared" si="59"/>
        <v>8.8873372359999994E-2</v>
      </c>
      <c r="AF155" s="117">
        <f t="shared" si="59"/>
        <v>0.13045632639999999</v>
      </c>
      <c r="AG155" s="117">
        <f t="shared" si="59"/>
        <v>0.10061444173599995</v>
      </c>
      <c r="AH155" s="115">
        <v>0.40767601999999997</v>
      </c>
      <c r="AI155" s="118"/>
      <c r="AJ155" s="118"/>
      <c r="AK155" s="118"/>
      <c r="AL155" s="118"/>
      <c r="AM155" s="118"/>
      <c r="AN155" s="118"/>
      <c r="AO155" s="118"/>
      <c r="AP155" s="118"/>
      <c r="AQ155" s="118"/>
      <c r="AR155" s="118"/>
      <c r="AS155" s="119"/>
      <c r="AT155" s="120">
        <v>0</v>
      </c>
      <c r="AU155" s="120">
        <f t="shared" si="46"/>
        <v>0</v>
      </c>
      <c r="AV155" s="120">
        <v>0</v>
      </c>
      <c r="AW155" s="120">
        <f t="shared" si="47"/>
        <v>8.7731879503999993E-2</v>
      </c>
      <c r="AX155" s="120">
        <v>0.1118147409</v>
      </c>
      <c r="AY155" s="120">
        <f t="shared" si="48"/>
        <v>-2.2941368540000007E-2</v>
      </c>
      <c r="AZ155" s="120">
        <v>0</v>
      </c>
      <c r="BA155" s="120">
        <f t="shared" si="49"/>
        <v>0.13045632639999999</v>
      </c>
      <c r="BB155" s="120">
        <v>0</v>
      </c>
      <c r="BC155" s="120">
        <f t="shared" si="50"/>
        <v>0.10061444173599995</v>
      </c>
      <c r="BD155" s="120" t="str">
        <f t="shared" si="51"/>
        <v>BANK OF AMERICA0.131332261185350.522385031314150.52238503131415</v>
      </c>
      <c r="BE155" s="121">
        <f>VLOOKUP(BD155,'[1]Microsoft-Base Data'!$AR:$AX,2,0)</f>
        <v>0.28286639270486197</v>
      </c>
      <c r="BF155" s="121">
        <f>VLOOKUP(BD155,'[1]Microsoft-Base Data'!$AR:$AX,3,0)</f>
        <v>0.29794732891549841</v>
      </c>
      <c r="BG155" s="121">
        <f>VLOOKUP(BD155,'[1]Microsoft-Base Data'!$AR:$AX,4,0)</f>
        <v>0</v>
      </c>
      <c r="BH155" s="121">
        <f>VLOOKUP(BD155,'[1]Microsoft-Base Data'!$AR:$AX,5,0)</f>
        <v>0.36559267213944929</v>
      </c>
      <c r="BI155" s="121">
        <f>VLOOKUP(BD155,'[1]Microsoft-Base Data'!$AR:$AX,6,0)</f>
        <v>5.3593606240190224E-2</v>
      </c>
      <c r="BJ155" s="121">
        <f>VLOOKUP(BD155,'[1]Microsoft-Base Data'!$AR:$AX,7,0)</f>
        <v>0</v>
      </c>
      <c r="BK155" s="120">
        <f t="shared" si="52"/>
        <v>0.14776516941084999</v>
      </c>
      <c r="BL155" s="120">
        <f t="shared" si="53"/>
        <v>0.15564322474549</v>
      </c>
      <c r="BM155" s="120">
        <f t="shared" si="54"/>
        <v>0</v>
      </c>
      <c r="BN155" s="120">
        <f t="shared" si="55"/>
        <v>0.19098013948379</v>
      </c>
      <c r="BO155" s="120">
        <f t="shared" si="56"/>
        <v>2.7996497674019998E-2</v>
      </c>
      <c r="BP155" s="120">
        <f t="shared" si="57"/>
        <v>0</v>
      </c>
      <c r="BQ155" s="120">
        <f t="shared" si="58"/>
        <v>0.26677866648110121</v>
      </c>
      <c r="BR155" s="119"/>
      <c r="BS155" s="119"/>
      <c r="BT155" s="119"/>
      <c r="BU155" s="119"/>
    </row>
    <row r="156" spans="1:73">
      <c r="A156" s="8" t="s">
        <v>692</v>
      </c>
      <c r="B156" s="65" t="s">
        <v>123</v>
      </c>
      <c r="C156" s="8" t="s">
        <v>498</v>
      </c>
      <c r="D156" s="8" t="s">
        <v>615</v>
      </c>
      <c r="E156" s="8" t="s">
        <v>283</v>
      </c>
      <c r="F156" s="8"/>
      <c r="G156" s="65"/>
      <c r="H156" s="65" t="s">
        <v>613</v>
      </c>
      <c r="I156" s="8"/>
      <c r="J156" s="8" t="s">
        <v>614</v>
      </c>
      <c r="K156" s="8" t="s">
        <v>614</v>
      </c>
      <c r="L156" s="116">
        <v>2.6812205129210002E-2</v>
      </c>
      <c r="M156" s="116">
        <v>0</v>
      </c>
      <c r="N156" s="116">
        <v>0</v>
      </c>
      <c r="O156" s="114">
        <v>0</v>
      </c>
      <c r="P156" s="115">
        <v>2.6812205129210002E-2</v>
      </c>
      <c r="Q156" s="114">
        <v>6.4678780112490536E-3</v>
      </c>
      <c r="R156" s="114">
        <v>6.6352629828667613E-3</v>
      </c>
      <c r="S156" s="114">
        <v>6.7796572542517365E-3</v>
      </c>
      <c r="T156" s="114">
        <v>6.929406880842451E-3</v>
      </c>
      <c r="U156" s="115">
        <v>2.6812205129210002E-2</v>
      </c>
      <c r="V156" s="115">
        <f t="shared" si="43"/>
        <v>0</v>
      </c>
      <c r="W156" s="122">
        <v>0</v>
      </c>
      <c r="X156" s="116">
        <v>0</v>
      </c>
      <c r="Y156" s="116">
        <v>0</v>
      </c>
      <c r="Z156" s="116">
        <v>0</v>
      </c>
      <c r="AA156" s="116" t="str">
        <f t="shared" si="44"/>
        <v>RENESAS TECHNOLOGY0.026812205129210.02681220512921</v>
      </c>
      <c r="AB156" s="117">
        <v>0</v>
      </c>
      <c r="AC156" s="115">
        <f t="shared" si="45"/>
        <v>0</v>
      </c>
      <c r="AD156" s="117">
        <f t="shared" si="59"/>
        <v>0</v>
      </c>
      <c r="AE156" s="117">
        <f t="shared" si="59"/>
        <v>0</v>
      </c>
      <c r="AF156" s="117">
        <f t="shared" si="59"/>
        <v>0</v>
      </c>
      <c r="AG156" s="117">
        <f t="shared" si="59"/>
        <v>0</v>
      </c>
      <c r="AH156" s="115">
        <v>0</v>
      </c>
      <c r="AI156" s="118"/>
      <c r="AJ156" s="118"/>
      <c r="AK156" s="118"/>
      <c r="AL156" s="118"/>
      <c r="AM156" s="118"/>
      <c r="AN156" s="118"/>
      <c r="AO156" s="118"/>
      <c r="AP156" s="118"/>
      <c r="AQ156" s="118"/>
      <c r="AR156" s="118"/>
      <c r="AS156" s="119"/>
      <c r="AT156" s="120">
        <v>0</v>
      </c>
      <c r="AU156" s="120">
        <f t="shared" si="46"/>
        <v>0</v>
      </c>
      <c r="AV156" s="120">
        <v>0</v>
      </c>
      <c r="AW156" s="120">
        <f t="shared" si="47"/>
        <v>0</v>
      </c>
      <c r="AX156" s="120">
        <v>0</v>
      </c>
      <c r="AY156" s="120">
        <f t="shared" si="48"/>
        <v>0</v>
      </c>
      <c r="AZ156" s="120">
        <v>0</v>
      </c>
      <c r="BA156" s="120">
        <f t="shared" si="49"/>
        <v>0</v>
      </c>
      <c r="BB156" s="120">
        <v>0</v>
      </c>
      <c r="BC156" s="120">
        <f t="shared" si="50"/>
        <v>0</v>
      </c>
      <c r="BD156" s="120" t="str">
        <f t="shared" si="51"/>
        <v>RENESAS TECHNOLOGY00.026812205129210.02681220512921</v>
      </c>
      <c r="BE156" s="121">
        <f>VLOOKUP(BD156,'[1]Microsoft-Base Data'!$AR:$AX,2,0)</f>
        <v>0</v>
      </c>
      <c r="BF156" s="121">
        <f>VLOOKUP(BD156,'[1]Microsoft-Base Data'!$AR:$AX,3,0)</f>
        <v>0</v>
      </c>
      <c r="BG156" s="121">
        <f>VLOOKUP(BD156,'[1]Microsoft-Base Data'!$AR:$AX,4,0)</f>
        <v>0</v>
      </c>
      <c r="BH156" s="121">
        <f>VLOOKUP(BD156,'[1]Microsoft-Base Data'!$AR:$AX,5,0)</f>
        <v>0</v>
      </c>
      <c r="BI156" s="121">
        <f>VLOOKUP(BD156,'[1]Microsoft-Base Data'!$AR:$AX,6,0)</f>
        <v>1</v>
      </c>
      <c r="BJ156" s="121">
        <f>VLOOKUP(BD156,'[1]Microsoft-Base Data'!$AR:$AX,7,0)</f>
        <v>0</v>
      </c>
      <c r="BK156" s="120">
        <f t="shared" si="52"/>
        <v>0</v>
      </c>
      <c r="BL156" s="120">
        <f t="shared" si="53"/>
        <v>0</v>
      </c>
      <c r="BM156" s="120">
        <f t="shared" si="54"/>
        <v>0</v>
      </c>
      <c r="BN156" s="120">
        <f t="shared" si="55"/>
        <v>0</v>
      </c>
      <c r="BO156" s="120">
        <f t="shared" si="56"/>
        <v>2.6812205129210002E-2</v>
      </c>
      <c r="BP156" s="120">
        <f t="shared" si="57"/>
        <v>0</v>
      </c>
      <c r="BQ156" s="120">
        <f t="shared" si="58"/>
        <v>2.6812205129210002E-2</v>
      </c>
      <c r="BR156" s="119"/>
      <c r="BS156" s="119"/>
      <c r="BT156" s="119"/>
      <c r="BU156" s="119"/>
    </row>
    <row r="157" spans="1:73">
      <c r="A157" s="65" t="s">
        <v>693</v>
      </c>
      <c r="B157" s="65" t="s">
        <v>69</v>
      </c>
      <c r="C157" s="8" t="s">
        <v>70</v>
      </c>
      <c r="D157" s="8" t="s">
        <v>615</v>
      </c>
      <c r="E157" s="8" t="s">
        <v>226</v>
      </c>
      <c r="F157" s="8" t="s">
        <v>612</v>
      </c>
      <c r="G157" s="65">
        <v>26</v>
      </c>
      <c r="H157" s="65" t="s">
        <v>613</v>
      </c>
      <c r="I157" s="8"/>
      <c r="J157" s="65" t="s">
        <v>614</v>
      </c>
      <c r="K157" s="65" t="s">
        <v>614</v>
      </c>
      <c r="L157" s="113">
        <v>7.5208862119743786E-2</v>
      </c>
      <c r="M157" s="113">
        <v>0.17238782219518323</v>
      </c>
      <c r="N157" s="113">
        <v>0.13384741972545461</v>
      </c>
      <c r="O157" s="114">
        <v>0.13384741972545461</v>
      </c>
      <c r="P157" s="115">
        <v>0.5152915237658362</v>
      </c>
      <c r="Q157" s="114">
        <v>0.1243031932616827</v>
      </c>
      <c r="R157" s="114">
        <v>0.12752008857725763</v>
      </c>
      <c r="S157" s="114">
        <v>0.13029513612618013</v>
      </c>
      <c r="T157" s="114">
        <v>0.13317310580071573</v>
      </c>
      <c r="U157" s="115">
        <v>0.5152915237658362</v>
      </c>
      <c r="V157" s="115">
        <f t="shared" si="43"/>
        <v>0</v>
      </c>
      <c r="W157" s="122">
        <v>0</v>
      </c>
      <c r="X157" s="116">
        <v>0.22938</v>
      </c>
      <c r="Y157" s="116">
        <v>0.21000001000000001</v>
      </c>
      <c r="Z157" s="116">
        <v>0.14627999999999999</v>
      </c>
      <c r="AA157" s="116" t="str">
        <f t="shared" si="44"/>
        <v>UNION BANK0.5152915237658360.515291523765836</v>
      </c>
      <c r="AB157" s="117">
        <v>8.400001E-2</v>
      </c>
      <c r="AC157" s="115">
        <f t="shared" si="45"/>
        <v>0.66966002000000002</v>
      </c>
      <c r="AD157" s="117">
        <f t="shared" si="59"/>
        <v>0.14411083630400001</v>
      </c>
      <c r="AE157" s="117">
        <f t="shared" si="59"/>
        <v>0.14598588436000001</v>
      </c>
      <c r="AF157" s="117">
        <f t="shared" si="59"/>
        <v>0.21429120640000002</v>
      </c>
      <c r="AG157" s="117">
        <f t="shared" si="59"/>
        <v>0.16527209293599995</v>
      </c>
      <c r="AH157" s="115">
        <v>0.66966002000000002</v>
      </c>
      <c r="AI157" s="118"/>
      <c r="AJ157" s="118"/>
      <c r="AK157" s="118"/>
      <c r="AL157" s="118"/>
      <c r="AM157" s="118"/>
      <c r="AN157" s="118"/>
      <c r="AO157" s="118"/>
      <c r="AP157" s="118"/>
      <c r="AQ157" s="118"/>
      <c r="AR157" s="118"/>
      <c r="AS157" s="119"/>
      <c r="AT157" s="120">
        <v>0.195912</v>
      </c>
      <c r="AU157" s="120">
        <f t="shared" si="46"/>
        <v>-0.11191199</v>
      </c>
      <c r="AV157" s="120">
        <v>0.27838079999999998</v>
      </c>
      <c r="AW157" s="120">
        <f t="shared" si="47"/>
        <v>-0.13426996369599997</v>
      </c>
      <c r="AX157" s="120">
        <v>0</v>
      </c>
      <c r="AY157" s="120">
        <f t="shared" si="48"/>
        <v>0.14598588436000001</v>
      </c>
      <c r="AZ157" s="120">
        <v>8.7707448000000007E-2</v>
      </c>
      <c r="BA157" s="120">
        <f t="shared" si="49"/>
        <v>0.12658375840000002</v>
      </c>
      <c r="BB157" s="120">
        <v>5.5112399999999999E-2</v>
      </c>
      <c r="BC157" s="120">
        <f t="shared" si="50"/>
        <v>0.11015969293599995</v>
      </c>
      <c r="BD157" s="120" t="str">
        <f t="shared" si="51"/>
        <v>UNION BANK0.1338474197254550.5152915237658360.515291523765836</v>
      </c>
      <c r="BE157" s="121">
        <f>VLOOKUP(BD157,'[1]Microsoft-Base Data'!$AR:$AX,2,0)</f>
        <v>0.53222934090938134</v>
      </c>
      <c r="BF157" s="121">
        <f>VLOOKUP(BD157,'[1]Microsoft-Base Data'!$AR:$AX,3,0)</f>
        <v>0.40554801240164745</v>
      </c>
      <c r="BG157" s="121">
        <f>VLOOKUP(BD157,'[1]Microsoft-Base Data'!$AR:$AX,4,0)</f>
        <v>0</v>
      </c>
      <c r="BH157" s="121">
        <f>VLOOKUP(BD157,'[1]Microsoft-Base Data'!$AR:$AX,5,0)</f>
        <v>1.4317790380252225E-4</v>
      </c>
      <c r="BI157" s="121">
        <f>VLOOKUP(BD157,'[1]Microsoft-Base Data'!$AR:$AX,6,0)</f>
        <v>5.1942671989742104E-2</v>
      </c>
      <c r="BJ157" s="121">
        <f>VLOOKUP(BD157,'[1]Microsoft-Base Data'!$AR:$AX,7,0)</f>
        <v>1.0136796795426565E-2</v>
      </c>
      <c r="BK157" s="120">
        <f t="shared" si="52"/>
        <v>0.27425326807008182</v>
      </c>
      <c r="BL157" s="120">
        <f t="shared" si="53"/>
        <v>0.20897545327065115</v>
      </c>
      <c r="BM157" s="120">
        <f t="shared" si="54"/>
        <v>0</v>
      </c>
      <c r="BN157" s="120">
        <f t="shared" si="55"/>
        <v>7.3778360219999998E-5</v>
      </c>
      <c r="BO157" s="120">
        <f t="shared" si="56"/>
        <v>2.6765618598063229E-2</v>
      </c>
      <c r="BP157" s="120">
        <f t="shared" si="57"/>
        <v>5.2234054668199997E-3</v>
      </c>
      <c r="BQ157" s="120">
        <f t="shared" si="58"/>
        <v>0.26319280805937495</v>
      </c>
      <c r="BR157" s="119"/>
      <c r="BS157" s="119"/>
      <c r="BT157" s="119"/>
      <c r="BU157" s="119"/>
    </row>
    <row r="158" spans="1:73">
      <c r="A158" s="8" t="s">
        <v>694</v>
      </c>
      <c r="B158" s="65" t="s">
        <v>69</v>
      </c>
      <c r="C158" s="8" t="s">
        <v>70</v>
      </c>
      <c r="D158" s="8" t="s">
        <v>615</v>
      </c>
      <c r="E158" s="8" t="s">
        <v>283</v>
      </c>
      <c r="F158" s="8"/>
      <c r="G158" s="65">
        <v>35</v>
      </c>
      <c r="H158" s="65" t="s">
        <v>613</v>
      </c>
      <c r="I158" s="8"/>
      <c r="J158" s="8" t="s">
        <v>614</v>
      </c>
      <c r="K158" s="8" t="s">
        <v>614</v>
      </c>
      <c r="L158" s="116">
        <v>0.13477688229344004</v>
      </c>
      <c r="M158" s="116">
        <v>0.17745442323493002</v>
      </c>
      <c r="N158" s="116">
        <v>0.19631875365359</v>
      </c>
      <c r="O158" s="114">
        <v>0.19631875365359</v>
      </c>
      <c r="P158" s="115">
        <v>0.70486881283555003</v>
      </c>
      <c r="Q158" s="114">
        <v>0.17003470894632106</v>
      </c>
      <c r="R158" s="114">
        <v>0.17443510964675246</v>
      </c>
      <c r="S158" s="114">
        <v>0.178231105468838</v>
      </c>
      <c r="T158" s="114">
        <v>0.18216788877363863</v>
      </c>
      <c r="U158" s="115">
        <v>0.70486881283555014</v>
      </c>
      <c r="V158" s="115">
        <f t="shared" si="43"/>
        <v>0</v>
      </c>
      <c r="W158" s="122">
        <v>0</v>
      </c>
      <c r="X158" s="116">
        <v>0</v>
      </c>
      <c r="Y158" s="116">
        <v>0.20485340229999999</v>
      </c>
      <c r="Z158" s="116">
        <v>0.51408976689999997</v>
      </c>
      <c r="AA158" s="116" t="str">
        <f t="shared" si="44"/>
        <v>NORTHWESTERN MUTUAL0.704868812835550.70486881283555</v>
      </c>
      <c r="AB158" s="117">
        <v>0</v>
      </c>
      <c r="AC158" s="115">
        <f t="shared" si="45"/>
        <v>0.7189431691999999</v>
      </c>
      <c r="AD158" s="117">
        <f t="shared" si="59"/>
        <v>0.15471657001183997</v>
      </c>
      <c r="AE158" s="117">
        <f t="shared" si="59"/>
        <v>0.15672961088559997</v>
      </c>
      <c r="AF158" s="117">
        <f t="shared" si="59"/>
        <v>0.23006181414399998</v>
      </c>
      <c r="AG158" s="117">
        <f t="shared" si="59"/>
        <v>0.17743517415855992</v>
      </c>
      <c r="AH158" s="115">
        <v>0.7189431691999999</v>
      </c>
      <c r="AI158" s="118"/>
      <c r="AJ158" s="118"/>
      <c r="AK158" s="118"/>
      <c r="AL158" s="118"/>
      <c r="AM158" s="118"/>
      <c r="AN158" s="118"/>
      <c r="AO158" s="118"/>
      <c r="AP158" s="118"/>
      <c r="AQ158" s="118"/>
      <c r="AR158" s="118"/>
      <c r="AS158" s="119"/>
      <c r="AT158" s="120">
        <v>0</v>
      </c>
      <c r="AU158" s="120">
        <f t="shared" si="46"/>
        <v>0</v>
      </c>
      <c r="AV158" s="120">
        <v>0</v>
      </c>
      <c r="AW158" s="120">
        <f t="shared" si="47"/>
        <v>0.15471657001183997</v>
      </c>
      <c r="AX158" s="120">
        <v>0.16593125400000003</v>
      </c>
      <c r="AY158" s="120">
        <f t="shared" si="48"/>
        <v>-9.2016431144000543E-3</v>
      </c>
      <c r="AZ158" s="120">
        <v>0.37477143504000004</v>
      </c>
      <c r="BA158" s="120">
        <f t="shared" si="49"/>
        <v>-0.14470962089600006</v>
      </c>
      <c r="BB158" s="120">
        <v>0</v>
      </c>
      <c r="BC158" s="120">
        <f t="shared" si="50"/>
        <v>0.17743517415855992</v>
      </c>
      <c r="BD158" s="120" t="str">
        <f t="shared" si="51"/>
        <v>NORTHWESTERN MUTUAL0.196318753653590.704868812835550.70486881283555</v>
      </c>
      <c r="BE158" s="121">
        <f>VLOOKUP(BD158,'[1]Microsoft-Base Data'!$AR:$AX,2,0)</f>
        <v>0.47514086462264421</v>
      </c>
      <c r="BF158" s="121">
        <f>VLOOKUP(BD158,'[1]Microsoft-Base Data'!$AR:$AX,3,0)</f>
        <v>0.47121925601228432</v>
      </c>
      <c r="BG158" s="121">
        <f>VLOOKUP(BD158,'[1]Microsoft-Base Data'!$AR:$AX,4,0)</f>
        <v>0</v>
      </c>
      <c r="BH158" s="121">
        <f>VLOOKUP(BD158,'[1]Microsoft-Base Data'!$AR:$AX,5,0)</f>
        <v>1.6307804188850975E-2</v>
      </c>
      <c r="BI158" s="121">
        <f>VLOOKUP(BD158,'[1]Microsoft-Base Data'!$AR:$AX,6,0)</f>
        <v>3.7332075176220419E-2</v>
      </c>
      <c r="BJ158" s="121">
        <f>VLOOKUP(BD158,'[1]Microsoft-Base Data'!$AR:$AX,7,0)</f>
        <v>0</v>
      </c>
      <c r="BK158" s="120">
        <f t="shared" si="52"/>
        <v>0.33491197717622007</v>
      </c>
      <c r="BL158" s="120">
        <f t="shared" si="53"/>
        <v>0.33214775757063003</v>
      </c>
      <c r="BM158" s="120">
        <f t="shared" si="54"/>
        <v>0</v>
      </c>
      <c r="BN158" s="120">
        <f t="shared" si="55"/>
        <v>1.1494862578549999E-2</v>
      </c>
      <c r="BO158" s="120">
        <f t="shared" si="56"/>
        <v>2.6314215510149997E-2</v>
      </c>
      <c r="BP158" s="120">
        <f t="shared" si="57"/>
        <v>0</v>
      </c>
      <c r="BQ158" s="120">
        <f t="shared" si="58"/>
        <v>0.39606782223498799</v>
      </c>
      <c r="BR158" s="119"/>
      <c r="BS158" s="119"/>
      <c r="BT158" s="119"/>
      <c r="BU158" s="119"/>
    </row>
    <row r="159" spans="1:73">
      <c r="A159" s="8" t="s">
        <v>695</v>
      </c>
      <c r="B159" s="65" t="s">
        <v>69</v>
      </c>
      <c r="C159" s="8" t="s">
        <v>113</v>
      </c>
      <c r="D159" s="8" t="s">
        <v>615</v>
      </c>
      <c r="E159" s="8" t="s">
        <v>283</v>
      </c>
      <c r="F159" s="8"/>
      <c r="G159" s="65"/>
      <c r="H159" s="65" t="s">
        <v>613</v>
      </c>
      <c r="I159" s="8"/>
      <c r="J159" s="8" t="s">
        <v>614</v>
      </c>
      <c r="K159" s="8" t="s">
        <v>614</v>
      </c>
      <c r="L159" s="116">
        <v>0</v>
      </c>
      <c r="M159" s="116">
        <v>5.6492809581800002E-3</v>
      </c>
      <c r="N159" s="116">
        <v>1.7731477754509999E-2</v>
      </c>
      <c r="O159" s="114">
        <v>1.7731477754509999E-2</v>
      </c>
      <c r="P159" s="115">
        <v>4.1112236467199997E-2</v>
      </c>
      <c r="Q159" s="114">
        <v>9.9174584469289076E-3</v>
      </c>
      <c r="R159" s="114">
        <v>1.0174116580828748E-2</v>
      </c>
      <c r="S159" s="114">
        <v>1.0395522145983884E-2</v>
      </c>
      <c r="T159" s="114">
        <v>1.0625139293458458E-2</v>
      </c>
      <c r="U159" s="115">
        <v>4.1112236467199997E-2</v>
      </c>
      <c r="V159" s="115">
        <f t="shared" si="43"/>
        <v>0</v>
      </c>
      <c r="W159" s="115"/>
      <c r="X159" s="116">
        <v>0</v>
      </c>
      <c r="Y159" s="116">
        <v>0</v>
      </c>
      <c r="Z159" s="116">
        <v>0</v>
      </c>
      <c r="AA159" s="116" t="str">
        <f t="shared" si="44"/>
        <v>HITACHI AMERICA ,LTD0.04111223646720.0411122364672</v>
      </c>
      <c r="AB159" s="117">
        <v>0</v>
      </c>
      <c r="AC159" s="115">
        <f t="shared" si="45"/>
        <v>0</v>
      </c>
      <c r="AD159" s="117">
        <f t="shared" si="59"/>
        <v>0</v>
      </c>
      <c r="AE159" s="117">
        <f t="shared" si="59"/>
        <v>0</v>
      </c>
      <c r="AF159" s="117">
        <f t="shared" si="59"/>
        <v>0</v>
      </c>
      <c r="AG159" s="117">
        <f t="shared" si="59"/>
        <v>0</v>
      </c>
      <c r="AH159" s="115">
        <v>0</v>
      </c>
      <c r="AI159" s="118"/>
      <c r="AJ159" s="118"/>
      <c r="AK159" s="118"/>
      <c r="AL159" s="118"/>
      <c r="AM159" s="118"/>
      <c r="AN159" s="118"/>
      <c r="AO159" s="118"/>
      <c r="AP159" s="118"/>
      <c r="AQ159" s="118"/>
      <c r="AR159" s="118"/>
      <c r="AS159" s="119"/>
      <c r="AT159" s="120">
        <v>0</v>
      </c>
      <c r="AU159" s="120">
        <f t="shared" si="46"/>
        <v>0</v>
      </c>
      <c r="AV159" s="120">
        <v>0</v>
      </c>
      <c r="AW159" s="120">
        <f t="shared" si="47"/>
        <v>0</v>
      </c>
      <c r="AX159" s="120">
        <v>0</v>
      </c>
      <c r="AY159" s="120">
        <f t="shared" si="48"/>
        <v>0</v>
      </c>
      <c r="AZ159" s="120">
        <v>0</v>
      </c>
      <c r="BA159" s="120">
        <f t="shared" si="49"/>
        <v>0</v>
      </c>
      <c r="BB159" s="120">
        <v>0</v>
      </c>
      <c r="BC159" s="120">
        <f t="shared" si="50"/>
        <v>0</v>
      </c>
      <c r="BD159" s="120" t="str">
        <f t="shared" si="51"/>
        <v>HITACHI AMERICA ,LTD0.017731477754510.04111223646720.0411122364672</v>
      </c>
      <c r="BE159" s="121">
        <f>VLOOKUP(BD159,'[1]Microsoft-Base Data'!$AR:$AX,2,0)</f>
        <v>0</v>
      </c>
      <c r="BF159" s="121">
        <f>VLOOKUP(BD159,'[1]Microsoft-Base Data'!$AR:$AX,3,0)</f>
        <v>0</v>
      </c>
      <c r="BG159" s="121">
        <f>VLOOKUP(BD159,'[1]Microsoft-Base Data'!$AR:$AX,4,0)</f>
        <v>0</v>
      </c>
      <c r="BH159" s="121">
        <f>VLOOKUP(BD159,'[1]Microsoft-Base Data'!$AR:$AX,5,0)</f>
        <v>0</v>
      </c>
      <c r="BI159" s="121">
        <f>VLOOKUP(BD159,'[1]Microsoft-Base Data'!$AR:$AX,6,0)</f>
        <v>0.63251953176876274</v>
      </c>
      <c r="BJ159" s="121">
        <f>VLOOKUP(BD159,'[1]Microsoft-Base Data'!$AR:$AX,7,0)</f>
        <v>0.36748046823123715</v>
      </c>
      <c r="BK159" s="120">
        <f t="shared" si="52"/>
        <v>0</v>
      </c>
      <c r="BL159" s="120">
        <f t="shared" si="53"/>
        <v>0</v>
      </c>
      <c r="BM159" s="120">
        <f t="shared" si="54"/>
        <v>0</v>
      </c>
      <c r="BN159" s="120">
        <f t="shared" si="55"/>
        <v>0</v>
      </c>
      <c r="BO159" s="120">
        <f t="shared" si="56"/>
        <v>2.6004292560199996E-2</v>
      </c>
      <c r="BP159" s="120">
        <f t="shared" si="57"/>
        <v>1.5107943906999998E-2</v>
      </c>
      <c r="BQ159" s="120">
        <f t="shared" si="58"/>
        <v>2.6004292560199996E-2</v>
      </c>
      <c r="BR159" s="119"/>
      <c r="BS159" s="119"/>
      <c r="BT159" s="119"/>
      <c r="BU159" s="119"/>
    </row>
    <row r="160" spans="1:73">
      <c r="A160" s="8" t="s">
        <v>696</v>
      </c>
      <c r="B160" s="65" t="s">
        <v>69</v>
      </c>
      <c r="C160" s="8" t="s">
        <v>129</v>
      </c>
      <c r="D160" s="8" t="s">
        <v>615</v>
      </c>
      <c r="E160" s="8" t="s">
        <v>283</v>
      </c>
      <c r="F160" s="8"/>
      <c r="G160" s="65"/>
      <c r="H160" s="65" t="s">
        <v>613</v>
      </c>
      <c r="I160" s="8"/>
      <c r="J160" s="8" t="s">
        <v>614</v>
      </c>
      <c r="K160" s="8" t="s">
        <v>614</v>
      </c>
      <c r="L160" s="116">
        <v>0</v>
      </c>
      <c r="M160" s="116">
        <v>0.17443497601493999</v>
      </c>
      <c r="N160" s="116">
        <v>0.18605286853881994</v>
      </c>
      <c r="O160" s="114">
        <v>0.18605286853881994</v>
      </c>
      <c r="P160" s="115">
        <v>0.5465407130925799</v>
      </c>
      <c r="Q160" s="114">
        <v>0.13184139996798649</v>
      </c>
      <c r="R160" s="114">
        <v>0.13525337974764512</v>
      </c>
      <c r="S160" s="114">
        <v>0.13819671647317439</v>
      </c>
      <c r="T160" s="114">
        <v>0.1412492169037739</v>
      </c>
      <c r="U160" s="115">
        <v>0.5465407130925799</v>
      </c>
      <c r="V160" s="115">
        <f t="shared" si="43"/>
        <v>0</v>
      </c>
      <c r="W160" s="115"/>
      <c r="X160" s="116">
        <v>0</v>
      </c>
      <c r="Y160" s="116">
        <v>0</v>
      </c>
      <c r="Z160" s="116">
        <v>0</v>
      </c>
      <c r="AA160" s="116" t="str">
        <f t="shared" si="44"/>
        <v>AÃ©roports De MontrÃ©al0.546540713092580.54654071309258</v>
      </c>
      <c r="AB160" s="117">
        <v>0</v>
      </c>
      <c r="AC160" s="115">
        <f t="shared" si="45"/>
        <v>0</v>
      </c>
      <c r="AD160" s="117">
        <f t="shared" si="59"/>
        <v>0</v>
      </c>
      <c r="AE160" s="117">
        <f t="shared" si="59"/>
        <v>0</v>
      </c>
      <c r="AF160" s="117">
        <f t="shared" si="59"/>
        <v>0</v>
      </c>
      <c r="AG160" s="117">
        <f t="shared" si="59"/>
        <v>0</v>
      </c>
      <c r="AH160" s="115">
        <v>0</v>
      </c>
      <c r="AI160" s="118"/>
      <c r="AJ160" s="118"/>
      <c r="AK160" s="118"/>
      <c r="AL160" s="118"/>
      <c r="AM160" s="118"/>
      <c r="AN160" s="118"/>
      <c r="AO160" s="118"/>
      <c r="AP160" s="118"/>
      <c r="AQ160" s="118"/>
      <c r="AR160" s="118"/>
      <c r="AS160" s="119"/>
      <c r="AT160" s="120">
        <v>0</v>
      </c>
      <c r="AU160" s="120">
        <f t="shared" si="46"/>
        <v>0</v>
      </c>
      <c r="AV160" s="120">
        <v>0</v>
      </c>
      <c r="AW160" s="120">
        <f t="shared" si="47"/>
        <v>0</v>
      </c>
      <c r="AX160" s="120">
        <v>0</v>
      </c>
      <c r="AY160" s="120">
        <f t="shared" si="48"/>
        <v>0</v>
      </c>
      <c r="AZ160" s="120">
        <v>0</v>
      </c>
      <c r="BA160" s="120">
        <f t="shared" si="49"/>
        <v>0</v>
      </c>
      <c r="BB160" s="120">
        <v>0</v>
      </c>
      <c r="BC160" s="120">
        <f t="shared" si="50"/>
        <v>0</v>
      </c>
      <c r="BD160" s="120" t="str">
        <f t="shared" si="51"/>
        <v>AÃ©roports De MontrÃ©al0.186052868538820.546540713092580.54654071309258</v>
      </c>
      <c r="BE160" s="121">
        <f>VLOOKUP(BD160,'[1]Microsoft-Base Data'!$AR:$AX,2,0)</f>
        <v>0.52583487506148185</v>
      </c>
      <c r="BF160" s="121">
        <f>VLOOKUP(BD160,'[1]Microsoft-Base Data'!$AR:$AX,3,0)</f>
        <v>0.13337710344689721</v>
      </c>
      <c r="BG160" s="121">
        <f>VLOOKUP(BD160,'[1]Microsoft-Base Data'!$AR:$AX,4,0)</f>
        <v>0</v>
      </c>
      <c r="BH160" s="121">
        <f>VLOOKUP(BD160,'[1]Microsoft-Base Data'!$AR:$AX,5,0)</f>
        <v>0.12799758848944159</v>
      </c>
      <c r="BI160" s="121">
        <f>VLOOKUP(BD160,'[1]Microsoft-Base Data'!$AR:$AX,6,0)</f>
        <v>4.7517156087584764E-2</v>
      </c>
      <c r="BJ160" s="121">
        <f>VLOOKUP(BD160,'[1]Microsoft-Base Data'!$AR:$AX,7,0)</f>
        <v>0.1652732769145947</v>
      </c>
      <c r="BK160" s="120">
        <f t="shared" si="52"/>
        <v>0.28739016758504993</v>
      </c>
      <c r="BL160" s="120">
        <f t="shared" si="53"/>
        <v>7.2896017228089999E-2</v>
      </c>
      <c r="BM160" s="120">
        <f t="shared" si="54"/>
        <v>0</v>
      </c>
      <c r="BN160" s="120">
        <f t="shared" si="55"/>
        <v>6.9955893287150003E-2</v>
      </c>
      <c r="BO160" s="120">
        <f t="shared" si="56"/>
        <v>2.5970060372240002E-2</v>
      </c>
      <c r="BP160" s="120">
        <f t="shared" si="57"/>
        <v>9.0328574620050006E-2</v>
      </c>
      <c r="BQ160" s="120">
        <f t="shared" si="58"/>
        <v>0.15264620423245417</v>
      </c>
      <c r="BR160" s="119"/>
      <c r="BS160" s="119"/>
      <c r="BT160" s="119"/>
      <c r="BU160" s="119"/>
    </row>
    <row r="161" spans="1:73">
      <c r="A161" s="8" t="s">
        <v>697</v>
      </c>
      <c r="B161" s="65" t="s">
        <v>4</v>
      </c>
      <c r="C161" s="8" t="s">
        <v>197</v>
      </c>
      <c r="D161" s="8" t="s">
        <v>615</v>
      </c>
      <c r="E161" s="8" t="s">
        <v>283</v>
      </c>
      <c r="F161" s="8"/>
      <c r="G161" s="65"/>
      <c r="H161" s="65" t="s">
        <v>613</v>
      </c>
      <c r="I161" s="8"/>
      <c r="J161" s="8" t="s">
        <v>614</v>
      </c>
      <c r="K161" s="8" t="s">
        <v>614</v>
      </c>
      <c r="L161" s="116">
        <v>2.2352973943299999E-2</v>
      </c>
      <c r="M161" s="116">
        <v>2.3150179964280003E-2</v>
      </c>
      <c r="N161" s="116">
        <v>1.8647063483529999E-2</v>
      </c>
      <c r="O161" s="114">
        <v>1.8647063483529999E-2</v>
      </c>
      <c r="P161" s="115">
        <v>8.279728087464E-2</v>
      </c>
      <c r="Q161" s="114">
        <v>1.9973094707412997E-2</v>
      </c>
      <c r="R161" s="114">
        <v>2.0489986937740092E-2</v>
      </c>
      <c r="S161" s="114">
        <v>2.0935882864126475E-2</v>
      </c>
      <c r="T161" s="114">
        <v>2.1398316365360437E-2</v>
      </c>
      <c r="U161" s="115">
        <v>8.279728087464E-2</v>
      </c>
      <c r="V161" s="115">
        <f t="shared" si="43"/>
        <v>0</v>
      </c>
      <c r="W161" s="122">
        <v>0</v>
      </c>
      <c r="X161" s="116">
        <v>0</v>
      </c>
      <c r="Y161" s="116">
        <v>0</v>
      </c>
      <c r="Z161" s="116">
        <v>0.18767454920000001</v>
      </c>
      <c r="AA161" s="116" t="str">
        <f t="shared" si="44"/>
        <v>VESTAS WIND SYSTEMS A/S0.082797280874640.08279728087464</v>
      </c>
      <c r="AB161" s="117">
        <v>9.9622910000000009E-2</v>
      </c>
      <c r="AC161" s="115">
        <f t="shared" si="45"/>
        <v>0.28729745920000005</v>
      </c>
      <c r="AD161" s="117">
        <f t="shared" si="59"/>
        <v>6.1826413219840011E-2</v>
      </c>
      <c r="AE161" s="117">
        <f t="shared" si="59"/>
        <v>6.2630846105600005E-2</v>
      </c>
      <c r="AF161" s="117">
        <f t="shared" si="59"/>
        <v>9.1935186944000019E-2</v>
      </c>
      <c r="AG161" s="117">
        <f t="shared" si="59"/>
        <v>7.090501293055998E-2</v>
      </c>
      <c r="AH161" s="115">
        <v>0.28729745920000005</v>
      </c>
      <c r="AI161" s="118"/>
      <c r="AJ161" s="118"/>
      <c r="AK161" s="118"/>
      <c r="AL161" s="118"/>
      <c r="AM161" s="118"/>
      <c r="AN161" s="118"/>
      <c r="AO161" s="118"/>
      <c r="AP161" s="118"/>
      <c r="AQ161" s="118"/>
      <c r="AR161" s="118"/>
      <c r="AS161" s="119"/>
      <c r="AT161" s="120">
        <v>8.9660619000000011E-2</v>
      </c>
      <c r="AU161" s="120">
        <f t="shared" si="46"/>
        <v>9.9622909999999981E-3</v>
      </c>
      <c r="AV161" s="120">
        <v>0</v>
      </c>
      <c r="AW161" s="120">
        <f t="shared" si="47"/>
        <v>6.1826413219840011E-2</v>
      </c>
      <c r="AX161" s="120">
        <v>0</v>
      </c>
      <c r="AY161" s="120">
        <f t="shared" si="48"/>
        <v>6.2630846105600005E-2</v>
      </c>
      <c r="AZ161" s="120">
        <v>0</v>
      </c>
      <c r="BA161" s="120">
        <f t="shared" si="49"/>
        <v>9.1935186944000019E-2</v>
      </c>
      <c r="BB161" s="120">
        <v>0</v>
      </c>
      <c r="BC161" s="120">
        <f t="shared" si="50"/>
        <v>7.090501293055998E-2</v>
      </c>
      <c r="BD161" s="120" t="str">
        <f t="shared" si="51"/>
        <v>VESTAS WIND SYSTEMS A/S0.018647063483530.082797280874640.08279728087464</v>
      </c>
      <c r="BE161" s="121">
        <f>VLOOKUP(BD161,'[1]Microsoft-Base Data'!$AR:$AX,2,0)</f>
        <v>0</v>
      </c>
      <c r="BF161" s="121">
        <f>VLOOKUP(BD161,'[1]Microsoft-Base Data'!$AR:$AX,3,0)</f>
        <v>0</v>
      </c>
      <c r="BG161" s="121">
        <f>VLOOKUP(BD161,'[1]Microsoft-Base Data'!$AR:$AX,4,0)</f>
        <v>0</v>
      </c>
      <c r="BH161" s="121">
        <f>VLOOKUP(BD161,'[1]Microsoft-Base Data'!$AR:$AX,5,0)</f>
        <v>0.69072046232917617</v>
      </c>
      <c r="BI161" s="121">
        <f>VLOOKUP(BD161,'[1]Microsoft-Base Data'!$AR:$AX,6,0)</f>
        <v>0.30927953767082378</v>
      </c>
      <c r="BJ161" s="121">
        <f>VLOOKUP(BD161,'[1]Microsoft-Base Data'!$AR:$AX,7,0)</f>
        <v>0</v>
      </c>
      <c r="BK161" s="120">
        <f t="shared" si="52"/>
        <v>0</v>
      </c>
      <c r="BL161" s="120">
        <f t="shared" si="53"/>
        <v>0</v>
      </c>
      <c r="BM161" s="120">
        <f t="shared" si="54"/>
        <v>0</v>
      </c>
      <c r="BN161" s="120">
        <f t="shared" si="55"/>
        <v>5.7189776125329994E-2</v>
      </c>
      <c r="BO161" s="120">
        <f t="shared" si="56"/>
        <v>2.5607504749309999E-2</v>
      </c>
      <c r="BP161" s="120">
        <f t="shared" si="57"/>
        <v>0</v>
      </c>
      <c r="BQ161" s="120">
        <f t="shared" si="58"/>
        <v>4.607891037804962E-2</v>
      </c>
      <c r="BR161" s="119"/>
      <c r="BS161" s="119"/>
      <c r="BT161" s="119"/>
      <c r="BU161" s="119"/>
    </row>
    <row r="162" spans="1:73">
      <c r="A162" s="8" t="s">
        <v>698</v>
      </c>
      <c r="B162" s="8" t="s">
        <v>69</v>
      </c>
      <c r="C162" s="8" t="s">
        <v>129</v>
      </c>
      <c r="D162" s="8" t="s">
        <v>615</v>
      </c>
      <c r="E162" s="8" t="s">
        <v>283</v>
      </c>
      <c r="F162" s="8"/>
      <c r="G162" s="65"/>
      <c r="H162" s="65" t="s">
        <v>613</v>
      </c>
      <c r="I162" s="8"/>
      <c r="J162" s="8" t="s">
        <v>614</v>
      </c>
      <c r="K162" s="8" t="s">
        <v>614</v>
      </c>
      <c r="L162" s="116">
        <v>1.12552695913E-2</v>
      </c>
      <c r="M162" s="116">
        <v>1.2857335025539998E-2</v>
      </c>
      <c r="N162" s="116">
        <v>0</v>
      </c>
      <c r="O162" s="114">
        <v>0</v>
      </c>
      <c r="P162" s="115">
        <v>2.4112604616839999E-2</v>
      </c>
      <c r="Q162" s="114">
        <v>5.816656423581412E-3</v>
      </c>
      <c r="R162" s="114">
        <v>5.9671881541857605E-3</v>
      </c>
      <c r="S162" s="114">
        <v>6.0970440149053073E-3</v>
      </c>
      <c r="T162" s="114">
        <v>6.2317160241675195E-3</v>
      </c>
      <c r="U162" s="115">
        <v>2.4112604616839999E-2</v>
      </c>
      <c r="V162" s="115">
        <f t="shared" si="43"/>
        <v>0</v>
      </c>
      <c r="W162" s="115"/>
      <c r="X162" s="116">
        <v>0</v>
      </c>
      <c r="Y162" s="116">
        <v>0</v>
      </c>
      <c r="Z162" s="116">
        <v>0</v>
      </c>
      <c r="AA162" s="116" t="str">
        <f t="shared" si="44"/>
        <v>MORGAN STANLEY0.024112604616840.02411260461684</v>
      </c>
      <c r="AB162" s="117">
        <v>0</v>
      </c>
      <c r="AC162" s="115">
        <f t="shared" si="45"/>
        <v>0</v>
      </c>
      <c r="AD162" s="117">
        <f t="shared" si="59"/>
        <v>0</v>
      </c>
      <c r="AE162" s="117">
        <f t="shared" si="59"/>
        <v>0</v>
      </c>
      <c r="AF162" s="117">
        <f t="shared" si="59"/>
        <v>0</v>
      </c>
      <c r="AG162" s="117">
        <f t="shared" si="59"/>
        <v>0</v>
      </c>
      <c r="AH162" s="115">
        <v>0</v>
      </c>
      <c r="AI162" s="118"/>
      <c r="AJ162" s="118"/>
      <c r="AK162" s="118"/>
      <c r="AL162" s="118"/>
      <c r="AM162" s="118"/>
      <c r="AN162" s="118"/>
      <c r="AO162" s="118"/>
      <c r="AP162" s="118"/>
      <c r="AQ162" s="118"/>
      <c r="AR162" s="118"/>
      <c r="AS162" s="119"/>
      <c r="AT162" s="120">
        <v>0</v>
      </c>
      <c r="AU162" s="120">
        <f t="shared" si="46"/>
        <v>0</v>
      </c>
      <c r="AV162" s="120">
        <v>0</v>
      </c>
      <c r="AW162" s="120">
        <f t="shared" si="47"/>
        <v>0</v>
      </c>
      <c r="AX162" s="120">
        <v>0</v>
      </c>
      <c r="AY162" s="120">
        <f t="shared" si="48"/>
        <v>0</v>
      </c>
      <c r="AZ162" s="120">
        <v>0</v>
      </c>
      <c r="BA162" s="120">
        <f t="shared" si="49"/>
        <v>0</v>
      </c>
      <c r="BB162" s="120">
        <v>0</v>
      </c>
      <c r="BC162" s="120">
        <f t="shared" si="50"/>
        <v>0</v>
      </c>
      <c r="BD162" s="120" t="str">
        <f t="shared" si="51"/>
        <v>MORGAN STANLEY00.024112604616840.02411260461684</v>
      </c>
      <c r="BE162" s="121">
        <f>VLOOKUP(BD162,'[1]Microsoft-Base Data'!$AR:$AX,2,0)</f>
        <v>0</v>
      </c>
      <c r="BF162" s="121">
        <f>VLOOKUP(BD162,'[1]Microsoft-Base Data'!$AR:$AX,3,0)</f>
        <v>-4.7514995258116907E-2</v>
      </c>
      <c r="BG162" s="121">
        <f>VLOOKUP(BD162,'[1]Microsoft-Base Data'!$AR:$AX,4,0)</f>
        <v>0</v>
      </c>
      <c r="BH162" s="121">
        <f>VLOOKUP(BD162,'[1]Microsoft-Base Data'!$AR:$AX,5,0)</f>
        <v>0</v>
      </c>
      <c r="BI162" s="121">
        <f>VLOOKUP(BD162,'[1]Microsoft-Base Data'!$AR:$AX,6,0)</f>
        <v>1.0475149952581169</v>
      </c>
      <c r="BJ162" s="121">
        <f>VLOOKUP(BD162,'[1]Microsoft-Base Data'!$AR:$AX,7,0)</f>
        <v>0</v>
      </c>
      <c r="BK162" s="120">
        <f t="shared" si="52"/>
        <v>0</v>
      </c>
      <c r="BL162" s="120">
        <f t="shared" si="53"/>
        <v>-1.1457102940300003E-3</v>
      </c>
      <c r="BM162" s="120">
        <f t="shared" si="54"/>
        <v>0</v>
      </c>
      <c r="BN162" s="120">
        <f t="shared" si="55"/>
        <v>0</v>
      </c>
      <c r="BO162" s="120">
        <f t="shared" si="56"/>
        <v>2.5258314910869998E-2</v>
      </c>
      <c r="BP162" s="120">
        <f t="shared" si="57"/>
        <v>0</v>
      </c>
      <c r="BQ162" s="120">
        <f t="shared" si="58"/>
        <v>2.4112604616839999E-2</v>
      </c>
      <c r="BR162" s="119"/>
      <c r="BS162" s="119"/>
      <c r="BT162" s="119"/>
      <c r="BU162" s="119"/>
    </row>
    <row r="163" spans="1:73">
      <c r="A163" s="65" t="s">
        <v>699</v>
      </c>
      <c r="B163" s="65" t="s">
        <v>123</v>
      </c>
      <c r="C163" s="8" t="s">
        <v>700</v>
      </c>
      <c r="D163" s="8" t="s">
        <v>615</v>
      </c>
      <c r="E163" s="8" t="s">
        <v>283</v>
      </c>
      <c r="F163" s="8"/>
      <c r="G163" s="65"/>
      <c r="H163" s="65" t="s">
        <v>613</v>
      </c>
      <c r="I163" s="8"/>
      <c r="J163" s="65" t="s">
        <v>614</v>
      </c>
      <c r="K163" s="65" t="s">
        <v>614</v>
      </c>
      <c r="L163" s="113">
        <v>3.9572269520564439E-2</v>
      </c>
      <c r="M163" s="113">
        <v>3.2073718669000002E-2</v>
      </c>
      <c r="N163" s="113">
        <v>3.737819683996E-2</v>
      </c>
      <c r="O163" s="114">
        <v>3.737819683996E-2</v>
      </c>
      <c r="P163" s="115">
        <v>0.14640238186948443</v>
      </c>
      <c r="Q163" s="114">
        <v>3.5316481502542706E-2</v>
      </c>
      <c r="R163" s="114">
        <v>3.623045177898563E-2</v>
      </c>
      <c r="S163" s="114">
        <v>3.7018886193730539E-2</v>
      </c>
      <c r="T163" s="114">
        <v>3.7836562394225587E-2</v>
      </c>
      <c r="U163" s="115">
        <v>0.14640238186948445</v>
      </c>
      <c r="V163" s="115">
        <f t="shared" si="43"/>
        <v>0</v>
      </c>
      <c r="W163" s="122">
        <v>0</v>
      </c>
      <c r="X163" s="116">
        <v>0</v>
      </c>
      <c r="Y163" s="116">
        <v>0.12218499000000001</v>
      </c>
      <c r="Z163" s="116">
        <v>0</v>
      </c>
      <c r="AA163" s="116" t="str">
        <f t="shared" si="44"/>
        <v>MAXIS COMMUNICATIONS BHD0.1464023818694840.146402381869484</v>
      </c>
      <c r="AB163" s="117">
        <v>0</v>
      </c>
      <c r="AC163" s="115">
        <f t="shared" si="45"/>
        <v>0.12218499000000001</v>
      </c>
      <c r="AD163" s="117">
        <f t="shared" si="59"/>
        <v>2.6294209848000002E-2</v>
      </c>
      <c r="AE163" s="117">
        <f t="shared" si="59"/>
        <v>2.663632782E-2</v>
      </c>
      <c r="AF163" s="117">
        <f t="shared" si="59"/>
        <v>3.9099196800000006E-2</v>
      </c>
      <c r="AG163" s="117">
        <f t="shared" si="59"/>
        <v>3.0155255531999992E-2</v>
      </c>
      <c r="AH163" s="115">
        <v>0.12218499000000001</v>
      </c>
      <c r="AI163" s="118"/>
      <c r="AJ163" s="118"/>
      <c r="AK163" s="118"/>
      <c r="AL163" s="118"/>
      <c r="AM163" s="118"/>
      <c r="AN163" s="118"/>
      <c r="AO163" s="118"/>
      <c r="AP163" s="118"/>
      <c r="AQ163" s="118"/>
      <c r="AR163" s="118"/>
      <c r="AS163" s="119"/>
      <c r="AT163" s="120">
        <v>0</v>
      </c>
      <c r="AU163" s="120">
        <f t="shared" si="46"/>
        <v>0</v>
      </c>
      <c r="AV163" s="120">
        <v>0</v>
      </c>
      <c r="AW163" s="120">
        <f t="shared" si="47"/>
        <v>2.6294209848000002E-2</v>
      </c>
      <c r="AX163" s="120">
        <v>9.8969841900000008E-2</v>
      </c>
      <c r="AY163" s="120">
        <f t="shared" si="48"/>
        <v>-7.2333514080000008E-2</v>
      </c>
      <c r="AZ163" s="120">
        <v>0</v>
      </c>
      <c r="BA163" s="120">
        <f t="shared" si="49"/>
        <v>3.9099196800000006E-2</v>
      </c>
      <c r="BB163" s="120">
        <v>0</v>
      </c>
      <c r="BC163" s="120">
        <f t="shared" si="50"/>
        <v>3.0155255531999992E-2</v>
      </c>
      <c r="BD163" s="120" t="str">
        <f t="shared" si="51"/>
        <v>MAXIS COMMUNICATIONS BHD0.037378196839960.1464023818694840.146402381869484</v>
      </c>
      <c r="BE163" s="121">
        <f>VLOOKUP(BD163,'[1]Microsoft-Base Data'!$AR:$AX,2,0)</f>
        <v>0.41364273626447429</v>
      </c>
      <c r="BF163" s="121">
        <f>VLOOKUP(BD163,'[1]Microsoft-Base Data'!$AR:$AX,3,0)</f>
        <v>3.4312077602143697E-3</v>
      </c>
      <c r="BG163" s="121">
        <f>VLOOKUP(BD163,'[1]Microsoft-Base Data'!$AR:$AX,4,0)</f>
        <v>0</v>
      </c>
      <c r="BH163" s="121">
        <f>VLOOKUP(BD163,'[1]Microsoft-Base Data'!$AR:$AX,5,0)</f>
        <v>0.41184770744619809</v>
      </c>
      <c r="BI163" s="121">
        <f>VLOOKUP(BD163,'[1]Microsoft-Base Data'!$AR:$AX,6,0)</f>
        <v>0.17107834852911336</v>
      </c>
      <c r="BJ163" s="121">
        <f>VLOOKUP(BD163,'[1]Microsoft-Base Data'!$AR:$AX,7,0)</f>
        <v>0</v>
      </c>
      <c r="BK163" s="120">
        <f t="shared" si="52"/>
        <v>6.0558281832130009E-2</v>
      </c>
      <c r="BL163" s="120">
        <f t="shared" si="53"/>
        <v>5.023369887844426E-4</v>
      </c>
      <c r="BM163" s="120">
        <f t="shared" si="54"/>
        <v>0</v>
      </c>
      <c r="BN163" s="120">
        <f t="shared" si="55"/>
        <v>6.0295485337610005E-2</v>
      </c>
      <c r="BO163" s="120">
        <f t="shared" si="56"/>
        <v>2.5046277710960008E-2</v>
      </c>
      <c r="BP163" s="120">
        <f t="shared" si="57"/>
        <v>0</v>
      </c>
      <c r="BQ163" s="120">
        <f t="shared" si="58"/>
        <v>5.3187554787835795E-2</v>
      </c>
      <c r="BR163" s="119"/>
      <c r="BS163" s="119"/>
      <c r="BT163" s="119"/>
      <c r="BU163" s="119"/>
    </row>
    <row r="164" spans="1:73">
      <c r="A164" s="8" t="s">
        <v>701</v>
      </c>
      <c r="B164" s="65" t="s">
        <v>69</v>
      </c>
      <c r="C164" s="8" t="s">
        <v>511</v>
      </c>
      <c r="D164" s="8" t="s">
        <v>615</v>
      </c>
      <c r="E164" s="8" t="s">
        <v>283</v>
      </c>
      <c r="F164" s="8"/>
      <c r="G164" s="65"/>
      <c r="H164" s="65" t="s">
        <v>613</v>
      </c>
      <c r="I164" s="8"/>
      <c r="J164" s="8" t="s">
        <v>614</v>
      </c>
      <c r="K164" s="8" t="s">
        <v>614</v>
      </c>
      <c r="L164" s="116">
        <v>0</v>
      </c>
      <c r="M164" s="116">
        <v>2.5000000000000001E-2</v>
      </c>
      <c r="N164" s="116">
        <v>0</v>
      </c>
      <c r="O164" s="114">
        <v>0</v>
      </c>
      <c r="P164" s="115">
        <v>2.5000000000000001E-2</v>
      </c>
      <c r="Q164" s="114">
        <v>6.0307218112794813E-3</v>
      </c>
      <c r="R164" s="114">
        <v>6.1867934312852466E-3</v>
      </c>
      <c r="S164" s="114">
        <v>6.32142826520615E-3</v>
      </c>
      <c r="T164" s="114">
        <v>6.4610564922291227E-3</v>
      </c>
      <c r="U164" s="115">
        <v>2.4999999999999998E-2</v>
      </c>
      <c r="V164" s="115">
        <f t="shared" si="43"/>
        <v>0</v>
      </c>
      <c r="W164" s="115"/>
      <c r="X164" s="116">
        <v>0</v>
      </c>
      <c r="Y164" s="116">
        <v>0</v>
      </c>
      <c r="Z164" s="116">
        <v>0</v>
      </c>
      <c r="AA164" s="116" t="str">
        <f t="shared" si="44"/>
        <v>AMERICAN FLOOD RESEARCH  INC0.0250.025</v>
      </c>
      <c r="AB164" s="117">
        <v>0</v>
      </c>
      <c r="AC164" s="115">
        <f t="shared" si="45"/>
        <v>0</v>
      </c>
      <c r="AD164" s="117">
        <f t="shared" si="59"/>
        <v>0</v>
      </c>
      <c r="AE164" s="117">
        <f t="shared" si="59"/>
        <v>0</v>
      </c>
      <c r="AF164" s="117">
        <f t="shared" si="59"/>
        <v>0</v>
      </c>
      <c r="AG164" s="117">
        <f t="shared" si="59"/>
        <v>0</v>
      </c>
      <c r="AH164" s="115">
        <v>0</v>
      </c>
      <c r="AI164" s="118"/>
      <c r="AJ164" s="118"/>
      <c r="AK164" s="118"/>
      <c r="AL164" s="118"/>
      <c r="AM164" s="118"/>
      <c r="AN164" s="118"/>
      <c r="AO164" s="118"/>
      <c r="AP164" s="118"/>
      <c r="AQ164" s="118"/>
      <c r="AR164" s="118"/>
      <c r="AS164" s="119"/>
      <c r="AT164" s="120">
        <v>0</v>
      </c>
      <c r="AU164" s="120">
        <f t="shared" si="46"/>
        <v>0</v>
      </c>
      <c r="AV164" s="120">
        <v>0</v>
      </c>
      <c r="AW164" s="120">
        <f t="shared" si="47"/>
        <v>0</v>
      </c>
      <c r="AX164" s="120">
        <v>0</v>
      </c>
      <c r="AY164" s="120">
        <f t="shared" si="48"/>
        <v>0</v>
      </c>
      <c r="AZ164" s="120">
        <v>0</v>
      </c>
      <c r="BA164" s="120">
        <f t="shared" si="49"/>
        <v>0</v>
      </c>
      <c r="BB164" s="120">
        <v>0</v>
      </c>
      <c r="BC164" s="120">
        <f t="shared" si="50"/>
        <v>0</v>
      </c>
      <c r="BD164" s="120" t="str">
        <f t="shared" si="51"/>
        <v>AMERICAN FLOOD RESEARCH  INC00.0250.025</v>
      </c>
      <c r="BE164" s="121">
        <f>VLOOKUP(BD164,'[1]Microsoft-Base Data'!$AR:$AX,2,0)</f>
        <v>0</v>
      </c>
      <c r="BF164" s="121">
        <f>VLOOKUP(BD164,'[1]Microsoft-Base Data'!$AR:$AX,3,0)</f>
        <v>0</v>
      </c>
      <c r="BG164" s="121">
        <f>VLOOKUP(BD164,'[1]Microsoft-Base Data'!$AR:$AX,4,0)</f>
        <v>0</v>
      </c>
      <c r="BH164" s="121">
        <f>VLOOKUP(BD164,'[1]Microsoft-Base Data'!$AR:$AX,5,0)</f>
        <v>0</v>
      </c>
      <c r="BI164" s="121">
        <f>VLOOKUP(BD164,'[1]Microsoft-Base Data'!$AR:$AX,6,0)</f>
        <v>1</v>
      </c>
      <c r="BJ164" s="121">
        <f>VLOOKUP(BD164,'[1]Microsoft-Base Data'!$AR:$AX,7,0)</f>
        <v>0</v>
      </c>
      <c r="BK164" s="120">
        <f t="shared" si="52"/>
        <v>0</v>
      </c>
      <c r="BL164" s="120">
        <f t="shared" si="53"/>
        <v>0</v>
      </c>
      <c r="BM164" s="120">
        <f t="shared" si="54"/>
        <v>0</v>
      </c>
      <c r="BN164" s="120">
        <f t="shared" si="55"/>
        <v>0</v>
      </c>
      <c r="BO164" s="120">
        <f t="shared" si="56"/>
        <v>2.4999999999999998E-2</v>
      </c>
      <c r="BP164" s="120">
        <f t="shared" si="57"/>
        <v>0</v>
      </c>
      <c r="BQ164" s="120">
        <f t="shared" si="58"/>
        <v>2.4999999999999998E-2</v>
      </c>
      <c r="BR164" s="119"/>
      <c r="BS164" s="119"/>
      <c r="BT164" s="119"/>
      <c r="BU164" s="119"/>
    </row>
    <row r="165" spans="1:73">
      <c r="A165" s="8" t="s">
        <v>702</v>
      </c>
      <c r="B165" s="65" t="s">
        <v>123</v>
      </c>
      <c r="C165" s="8" t="s">
        <v>124</v>
      </c>
      <c r="D165" s="8" t="s">
        <v>615</v>
      </c>
      <c r="E165" s="8" t="s">
        <v>283</v>
      </c>
      <c r="F165" s="8"/>
      <c r="G165" s="65"/>
      <c r="H165" s="65" t="s">
        <v>613</v>
      </c>
      <c r="I165" s="8"/>
      <c r="J165" s="8" t="s">
        <v>614</v>
      </c>
      <c r="K165" s="8" t="s">
        <v>614</v>
      </c>
      <c r="L165" s="116">
        <v>5.1802099540920001E-2</v>
      </c>
      <c r="M165" s="116">
        <v>1.8232845740117513E-2</v>
      </c>
      <c r="N165" s="116">
        <v>5.3090991756599999E-3</v>
      </c>
      <c r="O165" s="114">
        <v>5.3090991756599999E-3</v>
      </c>
      <c r="P165" s="115">
        <v>8.065314363235751E-2</v>
      </c>
      <c r="Q165" s="114">
        <v>1.9455866898076608E-2</v>
      </c>
      <c r="R165" s="114">
        <v>1.9959373569486998E-2</v>
      </c>
      <c r="S165" s="114">
        <v>2.0393722473412645E-2</v>
      </c>
      <c r="T165" s="114">
        <v>2.0844180691381255E-2</v>
      </c>
      <c r="U165" s="115">
        <v>8.065314363235751E-2</v>
      </c>
      <c r="V165" s="115">
        <f t="shared" si="43"/>
        <v>0</v>
      </c>
      <c r="W165" s="122">
        <v>0</v>
      </c>
      <c r="X165" s="116">
        <v>0</v>
      </c>
      <c r="Y165" s="116">
        <v>0</v>
      </c>
      <c r="Z165" s="116">
        <v>0</v>
      </c>
      <c r="AA165" s="116" t="str">
        <f t="shared" si="44"/>
        <v>DULUXGROUP (AUSTRALIA) PTY LTD0.08065314363235750.0806531436323575</v>
      </c>
      <c r="AB165" s="117">
        <v>0</v>
      </c>
      <c r="AC165" s="115">
        <f t="shared" si="45"/>
        <v>0</v>
      </c>
      <c r="AD165" s="117">
        <f t="shared" si="59"/>
        <v>0</v>
      </c>
      <c r="AE165" s="117">
        <f t="shared" si="59"/>
        <v>0</v>
      </c>
      <c r="AF165" s="117">
        <f t="shared" si="59"/>
        <v>0</v>
      </c>
      <c r="AG165" s="117">
        <f t="shared" si="59"/>
        <v>0</v>
      </c>
      <c r="AH165" s="115">
        <v>0</v>
      </c>
      <c r="AI165" s="118"/>
      <c r="AJ165" s="118"/>
      <c r="AK165" s="118"/>
      <c r="AL165" s="118"/>
      <c r="AM165" s="118"/>
      <c r="AN165" s="118"/>
      <c r="AO165" s="118"/>
      <c r="AP165" s="118"/>
      <c r="AQ165" s="118"/>
      <c r="AR165" s="118"/>
      <c r="AS165" s="119"/>
      <c r="AT165" s="120">
        <v>0</v>
      </c>
      <c r="AU165" s="120">
        <f t="shared" si="46"/>
        <v>0</v>
      </c>
      <c r="AV165" s="120">
        <v>0</v>
      </c>
      <c r="AW165" s="120">
        <f t="shared" si="47"/>
        <v>0</v>
      </c>
      <c r="AX165" s="120">
        <v>0</v>
      </c>
      <c r="AY165" s="120">
        <f t="shared" si="48"/>
        <v>0</v>
      </c>
      <c r="AZ165" s="120">
        <v>0</v>
      </c>
      <c r="BA165" s="120">
        <f t="shared" si="49"/>
        <v>0</v>
      </c>
      <c r="BB165" s="120">
        <v>0.16773416293500001</v>
      </c>
      <c r="BC165" s="120">
        <f t="shared" si="50"/>
        <v>-0.16773416293500001</v>
      </c>
      <c r="BD165" s="120" t="str">
        <f t="shared" si="51"/>
        <v>DULUXGROUP (AUSTRALIA) PTY LTD0.005309099175660.08065314363235750.0806531436323575</v>
      </c>
      <c r="BE165" s="121">
        <f>VLOOKUP(BD165,'[1]Microsoft-Base Data'!$AR:$AX,2,0)</f>
        <v>0</v>
      </c>
      <c r="BF165" s="121">
        <f>VLOOKUP(BD165,'[1]Microsoft-Base Data'!$AR:$AX,3,0)</f>
        <v>0.59524572684141297</v>
      </c>
      <c r="BG165" s="121">
        <f>VLOOKUP(BD165,'[1]Microsoft-Base Data'!$AR:$AX,4,0)</f>
        <v>0</v>
      </c>
      <c r="BH165" s="121">
        <f>VLOOKUP(BD165,'[1]Microsoft-Base Data'!$AR:$AX,5,0)</f>
        <v>0</v>
      </c>
      <c r="BI165" s="121">
        <f>VLOOKUP(BD165,'[1]Microsoft-Base Data'!$AR:$AX,6,0)</f>
        <v>0.30355551778128481</v>
      </c>
      <c r="BJ165" s="121">
        <f>VLOOKUP(BD165,'[1]Microsoft-Base Data'!$AR:$AX,7,0)</f>
        <v>0.10119875537730227</v>
      </c>
      <c r="BK165" s="120">
        <f t="shared" si="52"/>
        <v>0</v>
      </c>
      <c r="BL165" s="120">
        <f t="shared" si="53"/>
        <v>4.8008439103487524E-2</v>
      </c>
      <c r="BM165" s="120">
        <f t="shared" si="54"/>
        <v>0</v>
      </c>
      <c r="BN165" s="120">
        <f t="shared" si="55"/>
        <v>0</v>
      </c>
      <c r="BO165" s="120">
        <f t="shared" si="56"/>
        <v>2.4482706776008618E-2</v>
      </c>
      <c r="BP165" s="120">
        <f t="shared" si="57"/>
        <v>8.1619977528613729E-3</v>
      </c>
      <c r="BQ165" s="120">
        <f t="shared" si="58"/>
        <v>7.2491145879496149E-2</v>
      </c>
      <c r="BR165" s="119"/>
      <c r="BS165" s="119"/>
      <c r="BT165" s="119"/>
      <c r="BU165" s="119"/>
    </row>
    <row r="166" spans="1:73">
      <c r="A166" s="65" t="s">
        <v>703</v>
      </c>
      <c r="B166" s="65" t="s">
        <v>69</v>
      </c>
      <c r="C166" s="8" t="s">
        <v>504</v>
      </c>
      <c r="D166" s="8" t="s">
        <v>615</v>
      </c>
      <c r="E166" s="8" t="s">
        <v>283</v>
      </c>
      <c r="F166" s="8"/>
      <c r="G166" s="65"/>
      <c r="H166" s="65" t="s">
        <v>613</v>
      </c>
      <c r="I166" s="8"/>
      <c r="J166" s="65" t="s">
        <v>614</v>
      </c>
      <c r="K166" s="65" t="s">
        <v>614</v>
      </c>
      <c r="L166" s="113">
        <v>5.0967373630160004E-2</v>
      </c>
      <c r="M166" s="113">
        <v>2.0340845192159999E-2</v>
      </c>
      <c r="N166" s="113">
        <v>2.154965162433E-2</v>
      </c>
      <c r="O166" s="114">
        <v>2.154965162433E-2</v>
      </c>
      <c r="P166" s="115">
        <v>0.11440752207098001</v>
      </c>
      <c r="Q166" s="114">
        <v>2.7598397549115906E-2</v>
      </c>
      <c r="R166" s="114">
        <v>2.8312628241534434E-2</v>
      </c>
      <c r="S166" s="114">
        <v>2.8928757750867572E-2</v>
      </c>
      <c r="T166" s="114">
        <v>2.9567738529462075E-2</v>
      </c>
      <c r="U166" s="115">
        <v>0.11440752207097998</v>
      </c>
      <c r="V166" s="115">
        <f t="shared" si="43"/>
        <v>0</v>
      </c>
      <c r="W166" s="115"/>
      <c r="X166" s="116">
        <v>0.11403892</v>
      </c>
      <c r="Y166" s="116">
        <v>0</v>
      </c>
      <c r="Z166" s="116">
        <v>0</v>
      </c>
      <c r="AA166" s="116" t="str">
        <f t="shared" si="44"/>
        <v>AVANGRID MANAGEMENT COMPANY0.114407522070980.11440752207098</v>
      </c>
      <c r="AB166" s="117">
        <v>0.11403892</v>
      </c>
      <c r="AC166" s="115">
        <f t="shared" si="45"/>
        <v>0.22807784</v>
      </c>
      <c r="AD166" s="117">
        <f t="shared" si="59"/>
        <v>4.9082351168000006E-2</v>
      </c>
      <c r="AE166" s="117">
        <f t="shared" si="59"/>
        <v>4.9720969120000007E-2</v>
      </c>
      <c r="AF166" s="117">
        <f t="shared" si="59"/>
        <v>7.2984908800000012E-2</v>
      </c>
      <c r="AG166" s="117">
        <f t="shared" si="59"/>
        <v>5.6289610911999986E-2</v>
      </c>
      <c r="AH166" s="115">
        <v>0.22807784000000003</v>
      </c>
      <c r="AI166" s="118"/>
      <c r="AJ166" s="118"/>
      <c r="AK166" s="118"/>
      <c r="AL166" s="118"/>
      <c r="AM166" s="118"/>
      <c r="AN166" s="118"/>
      <c r="AO166" s="118"/>
      <c r="AP166" s="118"/>
      <c r="AQ166" s="118"/>
      <c r="AR166" s="118"/>
      <c r="AS166" s="119"/>
      <c r="AT166" s="120">
        <v>0.10263502799999999</v>
      </c>
      <c r="AU166" s="120">
        <f t="shared" si="46"/>
        <v>1.1403892000000013E-2</v>
      </c>
      <c r="AV166" s="120">
        <v>0</v>
      </c>
      <c r="AW166" s="120">
        <f t="shared" si="47"/>
        <v>4.9082351168000006E-2</v>
      </c>
      <c r="AX166" s="120">
        <v>0</v>
      </c>
      <c r="AY166" s="120">
        <f t="shared" si="48"/>
        <v>4.9720969120000007E-2</v>
      </c>
      <c r="AZ166" s="120">
        <v>2.1377411055E-2</v>
      </c>
      <c r="BA166" s="120">
        <f t="shared" si="49"/>
        <v>5.1607497745000008E-2</v>
      </c>
      <c r="BB166" s="120">
        <v>4.8099171921299998E-2</v>
      </c>
      <c r="BC166" s="120">
        <f t="shared" si="50"/>
        <v>8.1904389906999886E-3</v>
      </c>
      <c r="BD166" s="120" t="str">
        <f t="shared" si="51"/>
        <v>AVANGRID MANAGEMENT COMPANY0.021549651624330.114407522070980.11440752207098</v>
      </c>
      <c r="BE166" s="121">
        <f>VLOOKUP(BD166,'[1]Microsoft-Base Data'!$AR:$AX,2,0)</f>
        <v>0.11904387435530914</v>
      </c>
      <c r="BF166" s="121">
        <f>VLOOKUP(BD166,'[1]Microsoft-Base Data'!$AR:$AX,3,0)</f>
        <v>0</v>
      </c>
      <c r="BG166" s="121">
        <f>VLOOKUP(BD166,'[1]Microsoft-Base Data'!$AR:$AX,4,0)</f>
        <v>0</v>
      </c>
      <c r="BH166" s="121">
        <f>VLOOKUP(BD166,'[1]Microsoft-Base Data'!$AR:$AX,5,0)</f>
        <v>0.66742997225668266</v>
      </c>
      <c r="BI166" s="121">
        <f>VLOOKUP(BD166,'[1]Microsoft-Base Data'!$AR:$AX,6,0)</f>
        <v>0.21352615338800809</v>
      </c>
      <c r="BJ166" s="121">
        <f>VLOOKUP(BD166,'[1]Microsoft-Base Data'!$AR:$AX,7,0)</f>
        <v>0</v>
      </c>
      <c r="BK166" s="120">
        <f t="shared" si="52"/>
        <v>1.3619514682719998E-2</v>
      </c>
      <c r="BL166" s="120">
        <f t="shared" si="53"/>
        <v>0</v>
      </c>
      <c r="BM166" s="120">
        <f t="shared" si="54"/>
        <v>0</v>
      </c>
      <c r="BN166" s="120">
        <f t="shared" si="55"/>
        <v>7.6359009281789986E-2</v>
      </c>
      <c r="BO166" s="120">
        <f t="shared" si="56"/>
        <v>2.4428998106469993E-2</v>
      </c>
      <c r="BP166" s="120">
        <f t="shared" si="57"/>
        <v>0</v>
      </c>
      <c r="BQ166" s="120">
        <f t="shared" si="58"/>
        <v>5.3124091236121364E-2</v>
      </c>
      <c r="BR166" s="119"/>
      <c r="BS166" s="119"/>
      <c r="BT166" s="119"/>
      <c r="BU166" s="119"/>
    </row>
    <row r="167" spans="1:73">
      <c r="A167" s="8" t="s">
        <v>704</v>
      </c>
      <c r="B167" s="65" t="s">
        <v>69</v>
      </c>
      <c r="C167" s="8" t="s">
        <v>113</v>
      </c>
      <c r="D167" s="8" t="s">
        <v>615</v>
      </c>
      <c r="E167" s="8" t="s">
        <v>283</v>
      </c>
      <c r="F167" s="8"/>
      <c r="G167" s="65"/>
      <c r="H167" s="65" t="s">
        <v>613</v>
      </c>
      <c r="I167" s="8"/>
      <c r="J167" s="8" t="s">
        <v>614</v>
      </c>
      <c r="K167" s="8" t="s">
        <v>614</v>
      </c>
      <c r="L167" s="116">
        <v>2.7198299490170001E-2</v>
      </c>
      <c r="M167" s="116">
        <v>2.0946021331819997E-2</v>
      </c>
      <c r="N167" s="116">
        <v>2.8556770491430003E-2</v>
      </c>
      <c r="O167" s="114">
        <v>2.8556770491430003E-2</v>
      </c>
      <c r="P167" s="115">
        <v>0.10525786180485</v>
      </c>
      <c r="Q167" s="114">
        <v>2.5391235319806013E-2</v>
      </c>
      <c r="R167" s="114">
        <v>2.6048345920215051E-2</v>
      </c>
      <c r="S167" s="114">
        <v>2.6615200909933665E-2</v>
      </c>
      <c r="T167" s="114">
        <v>2.7203079654895275E-2</v>
      </c>
      <c r="U167" s="115">
        <v>0.10525786180485</v>
      </c>
      <c r="V167" s="115">
        <f t="shared" si="43"/>
        <v>0</v>
      </c>
      <c r="W167" s="115"/>
      <c r="X167" s="116">
        <v>0</v>
      </c>
      <c r="Y167" s="116">
        <v>0</v>
      </c>
      <c r="Z167" s="116">
        <v>0</v>
      </c>
      <c r="AA167" s="116" t="str">
        <f t="shared" si="44"/>
        <v>INTEL0.105257861804850.10525786180485</v>
      </c>
      <c r="AB167" s="117">
        <v>0</v>
      </c>
      <c r="AC167" s="115">
        <f t="shared" si="45"/>
        <v>0</v>
      </c>
      <c r="AD167" s="117">
        <f t="shared" si="59"/>
        <v>0</v>
      </c>
      <c r="AE167" s="117">
        <f t="shared" si="59"/>
        <v>0</v>
      </c>
      <c r="AF167" s="117">
        <f t="shared" si="59"/>
        <v>0</v>
      </c>
      <c r="AG167" s="117">
        <f t="shared" si="59"/>
        <v>0</v>
      </c>
      <c r="AH167" s="115">
        <v>0</v>
      </c>
      <c r="AI167" s="118"/>
      <c r="AJ167" s="118"/>
      <c r="AK167" s="118"/>
      <c r="AL167" s="118"/>
      <c r="AM167" s="118"/>
      <c r="AN167" s="118"/>
      <c r="AO167" s="118"/>
      <c r="AP167" s="118"/>
      <c r="AQ167" s="118"/>
      <c r="AR167" s="118"/>
      <c r="AS167" s="119"/>
      <c r="AT167" s="120">
        <v>0</v>
      </c>
      <c r="AU167" s="120">
        <f t="shared" si="46"/>
        <v>0</v>
      </c>
      <c r="AV167" s="120">
        <v>0</v>
      </c>
      <c r="AW167" s="120">
        <f t="shared" si="47"/>
        <v>0</v>
      </c>
      <c r="AX167" s="120">
        <v>0</v>
      </c>
      <c r="AY167" s="120">
        <f t="shared" si="48"/>
        <v>0</v>
      </c>
      <c r="AZ167" s="120">
        <v>0</v>
      </c>
      <c r="BA167" s="120">
        <f t="shared" si="49"/>
        <v>0</v>
      </c>
      <c r="BB167" s="120">
        <v>0</v>
      </c>
      <c r="BC167" s="120">
        <f t="shared" si="50"/>
        <v>0</v>
      </c>
      <c r="BD167" s="120" t="str">
        <f t="shared" si="51"/>
        <v>INTEL0.028556770491430.105257861804850.10525786180485</v>
      </c>
      <c r="BE167" s="121">
        <f>VLOOKUP(BD167,'[1]Microsoft-Base Data'!$AR:$AX,2,0)</f>
        <v>1.2367936640339538E-3</v>
      </c>
      <c r="BF167" s="121">
        <f>VLOOKUP(BD167,'[1]Microsoft-Base Data'!$AR:$AX,3,0)</f>
        <v>0.51413442874341619</v>
      </c>
      <c r="BG167" s="121">
        <f>VLOOKUP(BD167,'[1]Microsoft-Base Data'!$AR:$AX,4,0)</f>
        <v>0</v>
      </c>
      <c r="BH167" s="121">
        <f>VLOOKUP(BD167,'[1]Microsoft-Base Data'!$AR:$AX,5,0)</f>
        <v>0.25442077339515234</v>
      </c>
      <c r="BI167" s="121">
        <f>VLOOKUP(BD167,'[1]Microsoft-Base Data'!$AR:$AX,6,0)</f>
        <v>0.23020800419739754</v>
      </c>
      <c r="BJ167" s="121">
        <f>VLOOKUP(BD167,'[1]Microsoft-Base Data'!$AR:$AX,7,0)</f>
        <v>0</v>
      </c>
      <c r="BK167" s="120">
        <f t="shared" si="52"/>
        <v>1.3018225656999998E-4</v>
      </c>
      <c r="BL167" s="120">
        <f t="shared" si="53"/>
        <v>5.4116690649790002E-2</v>
      </c>
      <c r="BM167" s="120">
        <f t="shared" si="54"/>
        <v>0</v>
      </c>
      <c r="BN167" s="120">
        <f t="shared" si="55"/>
        <v>2.6779786606310002E-2</v>
      </c>
      <c r="BO167" s="120">
        <f t="shared" si="56"/>
        <v>2.4231202292179999E-2</v>
      </c>
      <c r="BP167" s="120">
        <f t="shared" si="57"/>
        <v>0</v>
      </c>
      <c r="BQ167" s="120">
        <f t="shared" si="58"/>
        <v>8.7946888092373998E-2</v>
      </c>
      <c r="BR167" s="119"/>
      <c r="BS167" s="119"/>
      <c r="BT167" s="119"/>
      <c r="BU167" s="119"/>
    </row>
    <row r="168" spans="1:73">
      <c r="A168" s="8" t="s">
        <v>705</v>
      </c>
      <c r="B168" s="65" t="s">
        <v>4</v>
      </c>
      <c r="C168" s="8" t="s">
        <v>81</v>
      </c>
      <c r="D168" s="8" t="s">
        <v>615</v>
      </c>
      <c r="E168" s="8" t="s">
        <v>283</v>
      </c>
      <c r="F168" s="8"/>
      <c r="G168" s="65"/>
      <c r="H168" s="65" t="s">
        <v>613</v>
      </c>
      <c r="I168" s="8"/>
      <c r="J168" s="8" t="s">
        <v>614</v>
      </c>
      <c r="K168" s="8" t="s">
        <v>614</v>
      </c>
      <c r="L168" s="116">
        <v>0</v>
      </c>
      <c r="M168" s="116">
        <v>1.7062800916900001E-3</v>
      </c>
      <c r="N168" s="116">
        <v>2.8861440715279997E-2</v>
      </c>
      <c r="O168" s="114">
        <v>2.8861440715279997E-2</v>
      </c>
      <c r="P168" s="115">
        <v>5.9429161522249994E-2</v>
      </c>
      <c r="Q168" s="114">
        <v>1.4336029624731374E-2</v>
      </c>
      <c r="R168" s="114">
        <v>1.4707037845305849E-2</v>
      </c>
      <c r="S168" s="114">
        <v>1.5027087256970117E-2</v>
      </c>
      <c r="T168" s="114">
        <v>1.5359006795242661E-2</v>
      </c>
      <c r="U168" s="115">
        <v>5.9429161522250001E-2</v>
      </c>
      <c r="V168" s="115">
        <f t="shared" si="43"/>
        <v>0</v>
      </c>
      <c r="W168" s="122">
        <v>0</v>
      </c>
      <c r="X168" s="116">
        <v>0</v>
      </c>
      <c r="Y168" s="116">
        <v>0.17009244630000001</v>
      </c>
      <c r="Z168" s="116">
        <v>0.1464635745</v>
      </c>
      <c r="AA168" s="116" t="str">
        <f t="shared" si="44"/>
        <v>CYNERGY BANK LIMITED0.059429161522250.05942916152225</v>
      </c>
      <c r="AB168" s="117">
        <v>0</v>
      </c>
      <c r="AC168" s="115">
        <f t="shared" si="45"/>
        <v>0.3165560208</v>
      </c>
      <c r="AD168" s="117">
        <f t="shared" ref="AD168:AG187" si="60">AD$1*$AH168</f>
        <v>6.8122855676159999E-2</v>
      </c>
      <c r="AE168" s="117">
        <f t="shared" si="60"/>
        <v>6.9009212534399997E-2</v>
      </c>
      <c r="AF168" s="117">
        <f t="shared" si="60"/>
        <v>0.101297926656</v>
      </c>
      <c r="AG168" s="117">
        <f t="shared" si="60"/>
        <v>7.8126025933439966E-2</v>
      </c>
      <c r="AH168" s="115">
        <v>0.3165560208</v>
      </c>
      <c r="AI168" s="118"/>
      <c r="AJ168" s="118"/>
      <c r="AK168" s="118"/>
      <c r="AL168" s="118"/>
      <c r="AM168" s="118"/>
      <c r="AN168" s="118"/>
      <c r="AO168" s="118"/>
      <c r="AP168" s="118"/>
      <c r="AQ168" s="118"/>
      <c r="AR168" s="118"/>
      <c r="AS168" s="119"/>
      <c r="AT168" s="120">
        <v>0</v>
      </c>
      <c r="AU168" s="120">
        <f t="shared" si="46"/>
        <v>0</v>
      </c>
      <c r="AV168" s="120">
        <v>0</v>
      </c>
      <c r="AW168" s="120">
        <f t="shared" si="47"/>
        <v>6.8122855676159999E-2</v>
      </c>
      <c r="AX168" s="120">
        <v>0</v>
      </c>
      <c r="AY168" s="120">
        <f t="shared" si="48"/>
        <v>6.9009212534399997E-2</v>
      </c>
      <c r="AZ168" s="120">
        <v>0</v>
      </c>
      <c r="BA168" s="120">
        <f t="shared" si="49"/>
        <v>0.101297926656</v>
      </c>
      <c r="BB168" s="120">
        <v>0</v>
      </c>
      <c r="BC168" s="120">
        <f t="shared" si="50"/>
        <v>7.8126025933439966E-2</v>
      </c>
      <c r="BD168" s="120" t="str">
        <f t="shared" si="51"/>
        <v>CYNERGY BANK LIMITED0.028861440715280.059429161522250.05942916152225</v>
      </c>
      <c r="BE168" s="121">
        <f>VLOOKUP(BD168,'[1]Microsoft-Base Data'!$AR:$AX,2,0)</f>
        <v>0</v>
      </c>
      <c r="BF168" s="121">
        <f>VLOOKUP(BD168,'[1]Microsoft-Base Data'!$AR:$AX,3,0)</f>
        <v>0</v>
      </c>
      <c r="BG168" s="121">
        <f>VLOOKUP(BD168,'[1]Microsoft-Base Data'!$AR:$AX,4,0)</f>
        <v>0</v>
      </c>
      <c r="BH168" s="121">
        <f>VLOOKUP(BD168,'[1]Microsoft-Base Data'!$AR:$AX,5,0)</f>
        <v>0</v>
      </c>
      <c r="BI168" s="121">
        <f>VLOOKUP(BD168,'[1]Microsoft-Base Data'!$AR:$AX,6,0)</f>
        <v>0.40563541114162638</v>
      </c>
      <c r="BJ168" s="121">
        <f>VLOOKUP(BD168,'[1]Microsoft-Base Data'!$AR:$AX,7,0)</f>
        <v>0.59436458885837362</v>
      </c>
      <c r="BK168" s="120">
        <f t="shared" si="52"/>
        <v>0</v>
      </c>
      <c r="BL168" s="120">
        <f t="shared" si="53"/>
        <v>0</v>
      </c>
      <c r="BM168" s="120">
        <f t="shared" si="54"/>
        <v>0</v>
      </c>
      <c r="BN168" s="120">
        <f t="shared" si="55"/>
        <v>0</v>
      </c>
      <c r="BO168" s="120">
        <f t="shared" si="56"/>
        <v>2.410657236788E-2</v>
      </c>
      <c r="BP168" s="120">
        <f t="shared" si="57"/>
        <v>3.5322589154369997E-2</v>
      </c>
      <c r="BQ168" s="120">
        <f t="shared" si="58"/>
        <v>2.410657236788E-2</v>
      </c>
      <c r="BR168" s="119"/>
      <c r="BS168" s="119"/>
      <c r="BT168" s="119"/>
      <c r="BU168" s="119"/>
    </row>
    <row r="169" spans="1:73">
      <c r="A169" s="65" t="s">
        <v>165</v>
      </c>
      <c r="B169" s="8" t="s">
        <v>4</v>
      </c>
      <c r="C169" s="8" t="s">
        <v>81</v>
      </c>
      <c r="D169" s="8" t="s">
        <v>568</v>
      </c>
      <c r="E169" s="8" t="s">
        <v>121</v>
      </c>
      <c r="F169" s="8" t="s">
        <v>612</v>
      </c>
      <c r="G169" s="65">
        <v>38</v>
      </c>
      <c r="H169" s="65" t="s">
        <v>613</v>
      </c>
      <c r="I169" s="8"/>
      <c r="J169" s="65" t="s">
        <v>614</v>
      </c>
      <c r="K169" s="65" t="s">
        <v>614</v>
      </c>
      <c r="L169" s="113">
        <v>0.13336631566044971</v>
      </c>
      <c r="M169" s="113">
        <v>0.15107491567659001</v>
      </c>
      <c r="N169" s="113">
        <v>0.10525990549743</v>
      </c>
      <c r="O169" s="114">
        <v>0.10525990549743</v>
      </c>
      <c r="P169" s="115">
        <v>0.49496104233189975</v>
      </c>
      <c r="Q169" s="114">
        <v>0.11939889414898458</v>
      </c>
      <c r="R169" s="114">
        <v>0.12248886901764384</v>
      </c>
      <c r="S169" s="114">
        <v>0.12515442892691075</v>
      </c>
      <c r="T169" s="114">
        <v>0.12791885023836058</v>
      </c>
      <c r="U169" s="115">
        <v>0.49496104233189975</v>
      </c>
      <c r="V169" s="115">
        <f t="shared" si="43"/>
        <v>0</v>
      </c>
      <c r="W169" s="122">
        <v>0</v>
      </c>
      <c r="X169" s="116">
        <v>4.5838819999999995E-2</v>
      </c>
      <c r="Y169" s="116">
        <v>3.5050749999999999E-2</v>
      </c>
      <c r="Z169" s="116">
        <v>5.5437479999999997E-2</v>
      </c>
      <c r="AA169" s="116" t="str">
        <f t="shared" si="44"/>
        <v>HSBC0.49496104233190.4949610423319</v>
      </c>
      <c r="AB169" s="117">
        <v>1.0000000000000001E-7</v>
      </c>
      <c r="AC169" s="115">
        <f t="shared" si="45"/>
        <v>0.13632715000000001</v>
      </c>
      <c r="AD169" s="117">
        <f t="shared" si="60"/>
        <v>2.9337602680000002E-2</v>
      </c>
      <c r="AE169" s="117">
        <f t="shared" si="60"/>
        <v>2.97193187E-2</v>
      </c>
      <c r="AF169" s="117">
        <f t="shared" si="60"/>
        <v>4.3624688000000002E-2</v>
      </c>
      <c r="AG169" s="117">
        <f t="shared" si="60"/>
        <v>3.364554061999999E-2</v>
      </c>
      <c r="AH169" s="115">
        <v>0.13632715000000001</v>
      </c>
      <c r="AI169" s="118"/>
      <c r="AJ169" s="118"/>
      <c r="AK169" s="118"/>
      <c r="AL169" s="118"/>
      <c r="AM169" s="118"/>
      <c r="AN169" s="118"/>
      <c r="AO169" s="118"/>
      <c r="AP169" s="118"/>
      <c r="AQ169" s="118"/>
      <c r="AR169" s="118"/>
      <c r="AS169" s="119"/>
      <c r="AT169" s="120">
        <v>0</v>
      </c>
      <c r="AU169" s="120">
        <f t="shared" si="46"/>
        <v>1.0000000000000001E-7</v>
      </c>
      <c r="AV169" s="120">
        <v>0</v>
      </c>
      <c r="AW169" s="120">
        <f t="shared" si="47"/>
        <v>2.9337602680000002E-2</v>
      </c>
      <c r="AX169" s="120">
        <v>0</v>
      </c>
      <c r="AY169" s="120">
        <f t="shared" si="48"/>
        <v>2.97193187E-2</v>
      </c>
      <c r="AZ169" s="120">
        <v>0</v>
      </c>
      <c r="BA169" s="120">
        <f t="shared" si="49"/>
        <v>4.3624688000000002E-2</v>
      </c>
      <c r="BB169" s="120">
        <v>0</v>
      </c>
      <c r="BC169" s="120">
        <f t="shared" si="50"/>
        <v>3.364554061999999E-2</v>
      </c>
      <c r="BD169" s="120" t="str">
        <f t="shared" si="51"/>
        <v>HSBC0.105259905497430.49496104233190.4949610423319</v>
      </c>
      <c r="BE169" s="121">
        <f>VLOOKUP(BD169,'[1]Microsoft-Base Data'!$AR:$AX,2,0)</f>
        <v>0.44965196507019362</v>
      </c>
      <c r="BF169" s="121">
        <f>VLOOKUP(BD169,'[1]Microsoft-Base Data'!$AR:$AX,3,0)</f>
        <v>0.3799268178798042</v>
      </c>
      <c r="BG169" s="121">
        <f>VLOOKUP(BD169,'[1]Microsoft-Base Data'!$AR:$AX,4,0)</f>
        <v>0</v>
      </c>
      <c r="BH169" s="121">
        <f>VLOOKUP(BD169,'[1]Microsoft-Base Data'!$AR:$AX,5,0)</f>
        <v>8.9801571461567406E-2</v>
      </c>
      <c r="BI169" s="121">
        <f>VLOOKUP(BD169,'[1]Microsoft-Base Data'!$AR:$AX,6,0)</f>
        <v>4.862117359651235E-2</v>
      </c>
      <c r="BJ169" s="121">
        <f>VLOOKUP(BD169,'[1]Microsoft-Base Data'!$AR:$AX,7,0)</f>
        <v>3.1998471991922378E-2</v>
      </c>
      <c r="BK169" s="120">
        <f t="shared" si="52"/>
        <v>0.22256020531773002</v>
      </c>
      <c r="BL169" s="120">
        <f t="shared" si="53"/>
        <v>0.18804897378762972</v>
      </c>
      <c r="BM169" s="120">
        <f t="shared" si="54"/>
        <v>0</v>
      </c>
      <c r="BN169" s="120">
        <f t="shared" si="55"/>
        <v>4.4448279413659988E-2</v>
      </c>
      <c r="BO169" s="120">
        <f t="shared" si="56"/>
        <v>2.4065586762729997E-2</v>
      </c>
      <c r="BP169" s="120">
        <f t="shared" si="57"/>
        <v>1.5837997050150002E-2</v>
      </c>
      <c r="BQ169" s="120">
        <f t="shared" si="58"/>
        <v>0.25028109549615185</v>
      </c>
      <c r="BR169" s="119"/>
      <c r="BS169" s="119"/>
      <c r="BT169" s="119"/>
      <c r="BU169" s="119"/>
    </row>
    <row r="170" spans="1:73">
      <c r="A170" s="65" t="s">
        <v>630</v>
      </c>
      <c r="B170" s="65" t="s">
        <v>92</v>
      </c>
      <c r="C170" s="8" t="s">
        <v>169</v>
      </c>
      <c r="D170" s="8" t="s">
        <v>615</v>
      </c>
      <c r="E170" s="8" t="s">
        <v>283</v>
      </c>
      <c r="F170" s="8"/>
      <c r="G170" s="65"/>
      <c r="H170" s="65" t="s">
        <v>613</v>
      </c>
      <c r="I170" s="8"/>
      <c r="J170" s="65" t="s">
        <v>614</v>
      </c>
      <c r="K170" s="65" t="s">
        <v>614</v>
      </c>
      <c r="L170" s="113">
        <v>0.15017443695979993</v>
      </c>
      <c r="M170" s="113">
        <v>0.14297611748785999</v>
      </c>
      <c r="N170" s="113">
        <v>0.12391830847238999</v>
      </c>
      <c r="O170" s="114">
        <v>0.12391830847238999</v>
      </c>
      <c r="P170" s="115">
        <v>0.5409871713924399</v>
      </c>
      <c r="Q170" s="114">
        <v>0.13050172536555113</v>
      </c>
      <c r="R170" s="114">
        <v>0.13387903513521332</v>
      </c>
      <c r="S170" s="114">
        <v>0.13679246385416374</v>
      </c>
      <c r="T170" s="114">
        <v>0.13981394703751171</v>
      </c>
      <c r="U170" s="115">
        <v>0.5409871713924399</v>
      </c>
      <c r="V170" s="115">
        <f t="shared" si="43"/>
        <v>0</v>
      </c>
      <c r="W170" s="122">
        <v>0</v>
      </c>
      <c r="X170" s="116">
        <v>0</v>
      </c>
      <c r="Y170" s="116">
        <v>0</v>
      </c>
      <c r="Z170" s="116">
        <v>0.1647717538</v>
      </c>
      <c r="AA170" s="116" t="str">
        <f t="shared" si="44"/>
        <v>CARGILL0.540987171392440.54098717139244</v>
      </c>
      <c r="AB170" s="117">
        <v>0</v>
      </c>
      <c r="AC170" s="115">
        <f t="shared" si="45"/>
        <v>0.1647717538</v>
      </c>
      <c r="AD170" s="117">
        <f t="shared" si="60"/>
        <v>3.5458881417760005E-2</v>
      </c>
      <c r="AE170" s="117">
        <f t="shared" si="60"/>
        <v>3.5920242328400007E-2</v>
      </c>
      <c r="AF170" s="117">
        <f t="shared" si="60"/>
        <v>5.2726961216000012E-2</v>
      </c>
      <c r="AG170" s="117">
        <f t="shared" si="60"/>
        <v>4.0665668837839994E-2</v>
      </c>
      <c r="AH170" s="115">
        <v>0.16477175380000003</v>
      </c>
      <c r="AI170" s="118"/>
      <c r="AJ170" s="118"/>
      <c r="AK170" s="118"/>
      <c r="AL170" s="118"/>
      <c r="AM170" s="118"/>
      <c r="AN170" s="118"/>
      <c r="AO170" s="118"/>
      <c r="AP170" s="118"/>
      <c r="AQ170" s="118"/>
      <c r="AR170" s="118"/>
      <c r="AS170" s="119"/>
      <c r="AT170" s="120">
        <v>1.9642374000000001E-2</v>
      </c>
      <c r="AU170" s="120">
        <f t="shared" si="46"/>
        <v>-1.9642374000000001E-2</v>
      </c>
      <c r="AV170" s="120">
        <v>0.63870412409999999</v>
      </c>
      <c r="AW170" s="120">
        <f t="shared" si="47"/>
        <v>-0.60324524268224</v>
      </c>
      <c r="AX170" s="120">
        <v>0</v>
      </c>
      <c r="AY170" s="120">
        <f t="shared" si="48"/>
        <v>3.5920242328400007E-2</v>
      </c>
      <c r="AZ170" s="120">
        <v>1.4319290646000002E-2</v>
      </c>
      <c r="BA170" s="120">
        <f t="shared" si="49"/>
        <v>3.840767057000001E-2</v>
      </c>
      <c r="BB170" s="120">
        <v>0</v>
      </c>
      <c r="BC170" s="120">
        <f t="shared" si="50"/>
        <v>4.0665668837839994E-2</v>
      </c>
      <c r="BD170" s="120" t="str">
        <f t="shared" si="51"/>
        <v>CARGILL0.123918308472390.540987171392440.54098717139244</v>
      </c>
      <c r="BE170" s="121">
        <f>VLOOKUP(BD170,'[1]Microsoft-Base Data'!$AR:$AX,2,0)</f>
        <v>0.645891994964232</v>
      </c>
      <c r="BF170" s="121">
        <f>VLOOKUP(BD170,'[1]Microsoft-Base Data'!$AR:$AX,3,0)</f>
        <v>0</v>
      </c>
      <c r="BG170" s="121">
        <f>VLOOKUP(BD170,'[1]Microsoft-Base Data'!$AR:$AX,4,0)</f>
        <v>0</v>
      </c>
      <c r="BH170" s="121">
        <f>VLOOKUP(BD170,'[1]Microsoft-Base Data'!$AR:$AX,5,0)</f>
        <v>2.8585326202979357E-2</v>
      </c>
      <c r="BI170" s="121">
        <f>VLOOKUP(BD170,'[1]Microsoft-Base Data'!$AR:$AX,6,0)</f>
        <v>3.7583377056090626E-2</v>
      </c>
      <c r="BJ170" s="121">
        <f>VLOOKUP(BD170,'[1]Microsoft-Base Data'!$AR:$AX,7,0)</f>
        <v>0.28793930177669791</v>
      </c>
      <c r="BK170" s="120">
        <f t="shared" si="52"/>
        <v>0.34941928338071992</v>
      </c>
      <c r="BL170" s="120">
        <f t="shared" si="53"/>
        <v>0</v>
      </c>
      <c r="BM170" s="120">
        <f t="shared" si="54"/>
        <v>0</v>
      </c>
      <c r="BN170" s="120">
        <f t="shared" si="55"/>
        <v>1.5464294765879997E-2</v>
      </c>
      <c r="BO170" s="120">
        <f t="shared" si="56"/>
        <v>2.0332124844949992E-2</v>
      </c>
      <c r="BP170" s="120">
        <f t="shared" si="57"/>
        <v>0.15577146840088996</v>
      </c>
      <c r="BQ170" s="120">
        <f t="shared" si="58"/>
        <v>6.0809585447057363E-2</v>
      </c>
      <c r="BR170" s="119"/>
      <c r="BS170" s="119"/>
      <c r="BT170" s="119"/>
      <c r="BU170" s="119"/>
    </row>
    <row r="171" spans="1:73">
      <c r="A171" s="8" t="s">
        <v>623</v>
      </c>
      <c r="B171" s="65" t="s">
        <v>92</v>
      </c>
      <c r="C171" s="8" t="s">
        <v>231</v>
      </c>
      <c r="D171" s="8" t="s">
        <v>615</v>
      </c>
      <c r="E171" s="8" t="s">
        <v>283</v>
      </c>
      <c r="F171" s="8"/>
      <c r="G171" s="65"/>
      <c r="H171" s="65" t="s">
        <v>613</v>
      </c>
      <c r="I171" s="8"/>
      <c r="J171" s="8" t="s">
        <v>614</v>
      </c>
      <c r="K171" s="8" t="s">
        <v>614</v>
      </c>
      <c r="L171" s="116">
        <v>6.3181616550720007E-2</v>
      </c>
      <c r="M171" s="116">
        <v>7.3357527054450006E-2</v>
      </c>
      <c r="N171" s="116">
        <v>6.5822861039399994E-2</v>
      </c>
      <c r="O171" s="114">
        <v>6.5822861039399994E-2</v>
      </c>
      <c r="P171" s="115">
        <v>0.26818486568396999</v>
      </c>
      <c r="Q171" s="114">
        <v>6.4693932757415029E-2</v>
      </c>
      <c r="R171" s="114">
        <v>6.6368174615348066E-2</v>
      </c>
      <c r="S171" s="114">
        <v>6.7812455609406505E-2</v>
      </c>
      <c r="T171" s="114">
        <v>6.9310302701800386E-2</v>
      </c>
      <c r="U171" s="115">
        <v>0.26818486568396999</v>
      </c>
      <c r="V171" s="115">
        <f t="shared" si="43"/>
        <v>0</v>
      </c>
      <c r="W171" s="122">
        <v>0</v>
      </c>
      <c r="X171" s="116">
        <v>0</v>
      </c>
      <c r="Y171" s="116">
        <v>0</v>
      </c>
      <c r="Z171" s="116">
        <v>0</v>
      </c>
      <c r="AA171" s="116" t="str">
        <f t="shared" si="44"/>
        <v>MAKRO, INC0.268184865683970.26818486568397</v>
      </c>
      <c r="AB171" s="117">
        <v>0</v>
      </c>
      <c r="AC171" s="115">
        <f t="shared" si="45"/>
        <v>0</v>
      </c>
      <c r="AD171" s="117">
        <f t="shared" si="60"/>
        <v>0</v>
      </c>
      <c r="AE171" s="117">
        <f t="shared" si="60"/>
        <v>0</v>
      </c>
      <c r="AF171" s="117">
        <f t="shared" si="60"/>
        <v>0</v>
      </c>
      <c r="AG171" s="117">
        <f t="shared" si="60"/>
        <v>0</v>
      </c>
      <c r="AH171" s="115">
        <v>0</v>
      </c>
      <c r="AI171" s="118"/>
      <c r="AJ171" s="118"/>
      <c r="AK171" s="118"/>
      <c r="AL171" s="118"/>
      <c r="AM171" s="118"/>
      <c r="AN171" s="118"/>
      <c r="AO171" s="118"/>
      <c r="AP171" s="118"/>
      <c r="AQ171" s="118"/>
      <c r="AR171" s="118"/>
      <c r="AS171" s="119"/>
      <c r="AT171" s="120">
        <v>0</v>
      </c>
      <c r="AU171" s="120">
        <f t="shared" si="46"/>
        <v>0</v>
      </c>
      <c r="AV171" s="120">
        <v>0</v>
      </c>
      <c r="AW171" s="120">
        <f t="shared" si="47"/>
        <v>0</v>
      </c>
      <c r="AX171" s="120">
        <v>0</v>
      </c>
      <c r="AY171" s="120">
        <f t="shared" si="48"/>
        <v>0</v>
      </c>
      <c r="AZ171" s="120">
        <v>0</v>
      </c>
      <c r="BA171" s="120">
        <f t="shared" si="49"/>
        <v>0</v>
      </c>
      <c r="BB171" s="120">
        <v>0</v>
      </c>
      <c r="BC171" s="120">
        <f t="shared" si="50"/>
        <v>0</v>
      </c>
      <c r="BD171" s="120" t="str">
        <f t="shared" si="51"/>
        <v>MAKRO, INC0.06582286103940.268184865683970.26818486568397</v>
      </c>
      <c r="BE171" s="121">
        <f>VLOOKUP(BD171,'[1]Microsoft-Base Data'!$AR:$AX,2,0)</f>
        <v>0</v>
      </c>
      <c r="BF171" s="121">
        <f>VLOOKUP(BD171,'[1]Microsoft-Base Data'!$AR:$AX,3,0)</f>
        <v>-8.3432065757830761E-4</v>
      </c>
      <c r="BG171" s="121">
        <f>VLOOKUP(BD171,'[1]Microsoft-Base Data'!$AR:$AX,4,0)</f>
        <v>0</v>
      </c>
      <c r="BH171" s="121">
        <f>VLOOKUP(BD171,'[1]Microsoft-Base Data'!$AR:$AX,5,0)</f>
        <v>0</v>
      </c>
      <c r="BI171" s="121">
        <f>VLOOKUP(BD171,'[1]Microsoft-Base Data'!$AR:$AX,6,0)</f>
        <v>7.5600581306001252E-2</v>
      </c>
      <c r="BJ171" s="121">
        <f>VLOOKUP(BD171,'[1]Microsoft-Base Data'!$AR:$AX,7,0)</f>
        <v>0.92523373935157704</v>
      </c>
      <c r="BK171" s="120">
        <f t="shared" si="52"/>
        <v>0</v>
      </c>
      <c r="BL171" s="120">
        <f t="shared" si="53"/>
        <v>-2.2375217348999995E-4</v>
      </c>
      <c r="BM171" s="120">
        <f t="shared" si="54"/>
        <v>0</v>
      </c>
      <c r="BN171" s="120">
        <f t="shared" si="55"/>
        <v>0</v>
      </c>
      <c r="BO171" s="120">
        <f t="shared" si="56"/>
        <v>2.027493174318E-2</v>
      </c>
      <c r="BP171" s="120">
        <f t="shared" si="57"/>
        <v>0.24813368611427999</v>
      </c>
      <c r="BQ171" s="120">
        <f t="shared" si="58"/>
        <v>2.0051179569689999E-2</v>
      </c>
      <c r="BR171" s="119"/>
      <c r="BS171" s="119"/>
      <c r="BT171" s="119"/>
      <c r="BU171" s="119"/>
    </row>
    <row r="172" spans="1:73">
      <c r="A172" s="8" t="s">
        <v>706</v>
      </c>
      <c r="B172" s="65" t="s">
        <v>123</v>
      </c>
      <c r="C172" s="8" t="s">
        <v>700</v>
      </c>
      <c r="D172" s="8" t="s">
        <v>615</v>
      </c>
      <c r="E172" s="8" t="s">
        <v>283</v>
      </c>
      <c r="F172" s="8"/>
      <c r="G172" s="65"/>
      <c r="H172" s="65" t="s">
        <v>613</v>
      </c>
      <c r="I172" s="8"/>
      <c r="J172" s="8" t="s">
        <v>614</v>
      </c>
      <c r="K172" s="8" t="s">
        <v>614</v>
      </c>
      <c r="L172" s="116">
        <v>5.7616631259339995E-2</v>
      </c>
      <c r="M172" s="116">
        <v>5.2951514445715914E-2</v>
      </c>
      <c r="N172" s="116">
        <v>7.2293296816239999E-2</v>
      </c>
      <c r="O172" s="114">
        <v>7.2293296816239999E-2</v>
      </c>
      <c r="P172" s="115">
        <v>0.25515473933753591</v>
      </c>
      <c r="Q172" s="114">
        <v>6.1550690070968347E-2</v>
      </c>
      <c r="R172" s="114">
        <v>6.3143586611790675E-2</v>
      </c>
      <c r="S172" s="114">
        <v>6.4517695249984297E-2</v>
      </c>
      <c r="T172" s="114">
        <v>6.5942767404792643E-2</v>
      </c>
      <c r="U172" s="115">
        <v>0.25515473933753596</v>
      </c>
      <c r="V172" s="115">
        <f t="shared" si="43"/>
        <v>0</v>
      </c>
      <c r="W172" s="122">
        <v>0</v>
      </c>
      <c r="X172" s="116">
        <v>0</v>
      </c>
      <c r="Y172" s="116">
        <v>1.7891699652999997</v>
      </c>
      <c r="Z172" s="116">
        <v>0.71240399970000001</v>
      </c>
      <c r="AA172" s="116" t="str">
        <f t="shared" si="44"/>
        <v>LAND TRANSPORT AUTHORITY0.2551547393375360.255154739337536</v>
      </c>
      <c r="AB172" s="117">
        <v>0</v>
      </c>
      <c r="AC172" s="115">
        <f t="shared" si="45"/>
        <v>2.5015739649999995</v>
      </c>
      <c r="AD172" s="117">
        <f t="shared" si="60"/>
        <v>0.53833871726799987</v>
      </c>
      <c r="AE172" s="117">
        <f t="shared" si="60"/>
        <v>0.54534312436999988</v>
      </c>
      <c r="AF172" s="117">
        <f t="shared" si="60"/>
        <v>0.8005036687999999</v>
      </c>
      <c r="AG172" s="117">
        <f t="shared" si="60"/>
        <v>0.61738845456199964</v>
      </c>
      <c r="AH172" s="115">
        <v>2.5015739649999995</v>
      </c>
      <c r="AI172" s="118"/>
      <c r="AJ172" s="118"/>
      <c r="AK172" s="118"/>
      <c r="AL172" s="118"/>
      <c r="AM172" s="118"/>
      <c r="AN172" s="118"/>
      <c r="AO172" s="118"/>
      <c r="AP172" s="118"/>
      <c r="AQ172" s="118"/>
      <c r="AR172" s="118"/>
      <c r="AS172" s="119"/>
      <c r="AT172" s="120">
        <v>0</v>
      </c>
      <c r="AU172" s="120">
        <f t="shared" si="46"/>
        <v>0</v>
      </c>
      <c r="AV172" s="120">
        <v>0.28703744009999999</v>
      </c>
      <c r="AW172" s="120">
        <f t="shared" si="47"/>
        <v>0.25130127716799988</v>
      </c>
      <c r="AX172" s="120">
        <v>0.25742408310000003</v>
      </c>
      <c r="AY172" s="120">
        <f t="shared" si="48"/>
        <v>0.28791904126999984</v>
      </c>
      <c r="AZ172" s="120">
        <v>0.51934251600000003</v>
      </c>
      <c r="BA172" s="120">
        <f t="shared" si="49"/>
        <v>0.28116115279999987</v>
      </c>
      <c r="BB172" s="120">
        <v>0</v>
      </c>
      <c r="BC172" s="120">
        <f t="shared" si="50"/>
        <v>0.61738845456199964</v>
      </c>
      <c r="BD172" s="120" t="str">
        <f t="shared" si="51"/>
        <v>LAND TRANSPORT AUTHORITY0.072293296816240.2551547393375360.255154739337536</v>
      </c>
      <c r="BE172" s="121">
        <f>VLOOKUP(BD172,'[1]Microsoft-Base Data'!$AR:$AX,2,0)</f>
        <v>0.5119479484737659</v>
      </c>
      <c r="BF172" s="121">
        <f>VLOOKUP(BD172,'[1]Microsoft-Base Data'!$AR:$AX,3,0)</f>
        <v>0.2439574138245405</v>
      </c>
      <c r="BG172" s="121">
        <f>VLOOKUP(BD172,'[1]Microsoft-Base Data'!$AR:$AX,4,0)</f>
        <v>0</v>
      </c>
      <c r="BH172" s="121">
        <f>VLOOKUP(BD172,'[1]Microsoft-Base Data'!$AR:$AX,5,0)</f>
        <v>0</v>
      </c>
      <c r="BI172" s="121">
        <f>VLOOKUP(BD172,'[1]Microsoft-Base Data'!$AR:$AX,6,0)</f>
        <v>7.7215607968397867E-2</v>
      </c>
      <c r="BJ172" s="121">
        <f>VLOOKUP(BD172,'[1]Microsoft-Base Data'!$AR:$AX,7,0)</f>
        <v>0.16687902973329583</v>
      </c>
      <c r="BK172" s="120">
        <f t="shared" si="52"/>
        <v>0.13062594534721003</v>
      </c>
      <c r="BL172" s="120">
        <f t="shared" si="53"/>
        <v>6.2246890333860022E-2</v>
      </c>
      <c r="BM172" s="120">
        <f t="shared" si="54"/>
        <v>0</v>
      </c>
      <c r="BN172" s="120">
        <f t="shared" si="55"/>
        <v>0</v>
      </c>
      <c r="BO172" s="120">
        <f t="shared" si="56"/>
        <v>1.9701928323965924E-2</v>
      </c>
      <c r="BP172" s="120">
        <f t="shared" si="57"/>
        <v>4.2579975332500013E-2</v>
      </c>
      <c r="BQ172" s="120">
        <f t="shared" si="58"/>
        <v>9.501141319254694E-2</v>
      </c>
      <c r="BR172" s="119"/>
      <c r="BS172" s="119"/>
      <c r="BT172" s="119"/>
      <c r="BU172" s="119"/>
    </row>
    <row r="173" spans="1:73">
      <c r="A173" s="8" t="s">
        <v>707</v>
      </c>
      <c r="B173" s="65" t="s">
        <v>69</v>
      </c>
      <c r="C173" s="8" t="s">
        <v>511</v>
      </c>
      <c r="D173" s="8" t="s">
        <v>615</v>
      </c>
      <c r="E173" s="8" t="s">
        <v>283</v>
      </c>
      <c r="F173" s="8"/>
      <c r="G173" s="65"/>
      <c r="H173" s="65" t="s">
        <v>613</v>
      </c>
      <c r="I173" s="8"/>
      <c r="J173" s="8" t="s">
        <v>614</v>
      </c>
      <c r="K173" s="8" t="s">
        <v>614</v>
      </c>
      <c r="L173" s="116">
        <v>7.1563810822739993E-2</v>
      </c>
      <c r="M173" s="116">
        <v>5.3609638544944424E-2</v>
      </c>
      <c r="N173" s="116">
        <v>0</v>
      </c>
      <c r="O173" s="114">
        <v>0</v>
      </c>
      <c r="P173" s="115">
        <v>0.12517344936768443</v>
      </c>
      <c r="Q173" s="114">
        <v>3.0195450051791292E-2</v>
      </c>
      <c r="R173" s="114">
        <v>3.0976890972772259E-2</v>
      </c>
      <c r="S173" s="114">
        <v>3.1650999235449249E-2</v>
      </c>
      <c r="T173" s="114">
        <v>3.235010910767163E-2</v>
      </c>
      <c r="U173" s="115">
        <v>0.12517344936768443</v>
      </c>
      <c r="V173" s="115">
        <f t="shared" si="43"/>
        <v>0</v>
      </c>
      <c r="W173" s="115"/>
      <c r="X173" s="116">
        <v>0.38310031</v>
      </c>
      <c r="Y173" s="116">
        <v>0</v>
      </c>
      <c r="Z173" s="116">
        <v>7.0163570000000008E-2</v>
      </c>
      <c r="AA173" s="116" t="str">
        <f t="shared" si="44"/>
        <v>PNC BANK, NATIONAL ASSOCIATION0.1251734493676840.125173449367684</v>
      </c>
      <c r="AB173" s="117">
        <v>1E-8</v>
      </c>
      <c r="AC173" s="115">
        <f t="shared" si="45"/>
        <v>0.45326389</v>
      </c>
      <c r="AD173" s="117">
        <f t="shared" si="60"/>
        <v>9.7542389128000007E-2</v>
      </c>
      <c r="AE173" s="117">
        <f t="shared" si="60"/>
        <v>9.8811528019999997E-2</v>
      </c>
      <c r="AF173" s="117">
        <f t="shared" si="60"/>
        <v>0.14504444480000001</v>
      </c>
      <c r="AG173" s="117">
        <f t="shared" si="60"/>
        <v>0.11186552805199997</v>
      </c>
      <c r="AH173" s="115">
        <v>0.45326389</v>
      </c>
      <c r="AI173" s="118"/>
      <c r="AJ173" s="118"/>
      <c r="AK173" s="118"/>
      <c r="AL173" s="118"/>
      <c r="AM173" s="118"/>
      <c r="AN173" s="118"/>
      <c r="AO173" s="118"/>
      <c r="AP173" s="118"/>
      <c r="AQ173" s="118"/>
      <c r="AR173" s="118"/>
      <c r="AS173" s="119"/>
      <c r="AT173" s="120">
        <v>0</v>
      </c>
      <c r="AU173" s="120">
        <f t="shared" si="46"/>
        <v>1E-8</v>
      </c>
      <c r="AV173" s="120">
        <v>0</v>
      </c>
      <c r="AW173" s="120">
        <f t="shared" si="47"/>
        <v>9.7542389128000007E-2</v>
      </c>
      <c r="AX173" s="120">
        <v>0</v>
      </c>
      <c r="AY173" s="120">
        <f t="shared" si="48"/>
        <v>9.8811528019999997E-2</v>
      </c>
      <c r="AZ173" s="120">
        <v>0</v>
      </c>
      <c r="BA173" s="120">
        <f t="shared" si="49"/>
        <v>0.14504444480000001</v>
      </c>
      <c r="BB173" s="120">
        <v>0</v>
      </c>
      <c r="BC173" s="120">
        <f t="shared" si="50"/>
        <v>0.11186552805199997</v>
      </c>
      <c r="BD173" s="120" t="str">
        <f t="shared" si="51"/>
        <v>PNC BANK, NATIONAL ASSOCIATION00.1251734493676840.125173449367684</v>
      </c>
      <c r="BE173" s="121">
        <f>VLOOKUP(BD173,'[1]Microsoft-Base Data'!$AR:$AX,2,0)</f>
        <v>7.7839703223321371E-2</v>
      </c>
      <c r="BF173" s="121">
        <f>VLOOKUP(BD173,'[1]Microsoft-Base Data'!$AR:$AX,3,0)</f>
        <v>0.28624936215890773</v>
      </c>
      <c r="BG173" s="121">
        <f>VLOOKUP(BD173,'[1]Microsoft-Base Data'!$AR:$AX,4,0)</f>
        <v>0</v>
      </c>
      <c r="BH173" s="121">
        <f>VLOOKUP(BD173,'[1]Microsoft-Base Data'!$AR:$AX,5,0)</f>
        <v>0.39033167941358815</v>
      </c>
      <c r="BI173" s="121">
        <f>VLOOKUP(BD173,'[1]Microsoft-Base Data'!$AR:$AX,6,0)</f>
        <v>0.15444419025801309</v>
      </c>
      <c r="BJ173" s="121">
        <f>VLOOKUP(BD173,'[1]Microsoft-Base Data'!$AR:$AX,7,0)</f>
        <v>9.1135064946169658E-2</v>
      </c>
      <c r="BK173" s="120">
        <f t="shared" si="52"/>
        <v>9.7434641502199999E-3</v>
      </c>
      <c r="BL173" s="120">
        <f t="shared" si="53"/>
        <v>3.5830820040730002E-2</v>
      </c>
      <c r="BM173" s="120">
        <f t="shared" si="54"/>
        <v>0</v>
      </c>
      <c r="BN173" s="120">
        <f t="shared" si="55"/>
        <v>4.8859162709680007E-2</v>
      </c>
      <c r="BO173" s="120">
        <f t="shared" si="56"/>
        <v>1.9332312029394422E-2</v>
      </c>
      <c r="BP173" s="120">
        <f t="shared" si="57"/>
        <v>1.140769043766E-2</v>
      </c>
      <c r="BQ173" s="120">
        <f t="shared" si="58"/>
        <v>7.3626893661706994E-2</v>
      </c>
      <c r="BR173" s="119"/>
      <c r="BS173" s="119"/>
      <c r="BT173" s="119"/>
      <c r="BU173" s="119"/>
    </row>
    <row r="174" spans="1:73">
      <c r="A174" s="8" t="s">
        <v>513</v>
      </c>
      <c r="B174" s="65" t="s">
        <v>69</v>
      </c>
      <c r="C174" s="8" t="s">
        <v>148</v>
      </c>
      <c r="D174" s="8" t="s">
        <v>615</v>
      </c>
      <c r="E174" s="8" t="s">
        <v>283</v>
      </c>
      <c r="F174" s="8"/>
      <c r="G174" s="65"/>
      <c r="H174" s="65" t="s">
        <v>613</v>
      </c>
      <c r="I174" s="8"/>
      <c r="J174" s="8" t="s">
        <v>614</v>
      </c>
      <c r="K174" s="8" t="s">
        <v>614</v>
      </c>
      <c r="L174" s="116">
        <v>0</v>
      </c>
      <c r="M174" s="116">
        <v>0</v>
      </c>
      <c r="N174" s="116">
        <v>4.1683357581629998E-2</v>
      </c>
      <c r="O174" s="114">
        <v>4.1683357581629998E-2</v>
      </c>
      <c r="P174" s="115">
        <v>8.3366715163259997E-2</v>
      </c>
      <c r="Q174" s="114">
        <v>2.0110458698791838E-2</v>
      </c>
      <c r="R174" s="114">
        <v>2.0630905830395403E-2</v>
      </c>
      <c r="S174" s="114">
        <v>2.1079868384416875E-2</v>
      </c>
      <c r="T174" s="114">
        <v>2.1545482249655881E-2</v>
      </c>
      <c r="U174" s="115">
        <v>8.3366715163259997E-2</v>
      </c>
      <c r="V174" s="115">
        <f t="shared" si="43"/>
        <v>0</v>
      </c>
      <c r="W174" s="115"/>
      <c r="X174" s="116">
        <v>0</v>
      </c>
      <c r="Y174" s="116">
        <v>0</v>
      </c>
      <c r="Z174" s="116">
        <v>0</v>
      </c>
      <c r="AA174" s="116" t="str">
        <f t="shared" si="44"/>
        <v>CARRIER0.083366715163260.08336671516326</v>
      </c>
      <c r="AB174" s="117">
        <v>0</v>
      </c>
      <c r="AC174" s="115">
        <f t="shared" si="45"/>
        <v>0</v>
      </c>
      <c r="AD174" s="117">
        <f t="shared" si="60"/>
        <v>0</v>
      </c>
      <c r="AE174" s="117">
        <f t="shared" si="60"/>
        <v>0</v>
      </c>
      <c r="AF174" s="117">
        <f t="shared" si="60"/>
        <v>0</v>
      </c>
      <c r="AG174" s="117">
        <f t="shared" si="60"/>
        <v>0</v>
      </c>
      <c r="AH174" s="115">
        <v>0</v>
      </c>
      <c r="AI174" s="118"/>
      <c r="AJ174" s="118"/>
      <c r="AK174" s="118"/>
      <c r="AL174" s="118"/>
      <c r="AM174" s="118"/>
      <c r="AN174" s="118"/>
      <c r="AO174" s="118"/>
      <c r="AP174" s="118"/>
      <c r="AQ174" s="118"/>
      <c r="AR174" s="118"/>
      <c r="AS174" s="119"/>
      <c r="AT174" s="120">
        <v>0</v>
      </c>
      <c r="AU174" s="120">
        <f t="shared" si="46"/>
        <v>0</v>
      </c>
      <c r="AV174" s="120">
        <v>0</v>
      </c>
      <c r="AW174" s="120">
        <f t="shared" si="47"/>
        <v>0</v>
      </c>
      <c r="AX174" s="120">
        <v>0</v>
      </c>
      <c r="AY174" s="120">
        <f t="shared" si="48"/>
        <v>0</v>
      </c>
      <c r="AZ174" s="120">
        <v>0</v>
      </c>
      <c r="BA174" s="120">
        <f t="shared" si="49"/>
        <v>0</v>
      </c>
      <c r="BB174" s="120">
        <v>0</v>
      </c>
      <c r="BC174" s="120">
        <f t="shared" si="50"/>
        <v>0</v>
      </c>
      <c r="BD174" s="120" t="str">
        <f t="shared" si="51"/>
        <v>CARRIER0.041683357581630.083366715163260.08336671516326</v>
      </c>
      <c r="BE174" s="121">
        <f>VLOOKUP(BD174,'[1]Microsoft-Base Data'!$AR:$AX,2,0)</f>
        <v>0</v>
      </c>
      <c r="BF174" s="121">
        <f>VLOOKUP(BD174,'[1]Microsoft-Base Data'!$AR:$AX,3,0)</f>
        <v>5.444313041527396E-2</v>
      </c>
      <c r="BG174" s="121">
        <f>VLOOKUP(BD174,'[1]Microsoft-Base Data'!$AR:$AX,4,0)</f>
        <v>0</v>
      </c>
      <c r="BH174" s="121">
        <f>VLOOKUP(BD174,'[1]Microsoft-Base Data'!$AR:$AX,5,0)</f>
        <v>0</v>
      </c>
      <c r="BI174" s="121">
        <f>VLOOKUP(BD174,'[1]Microsoft-Base Data'!$AR:$AX,6,0)</f>
        <v>0.22946469849026058</v>
      </c>
      <c r="BJ174" s="121">
        <f>VLOOKUP(BD174,'[1]Microsoft-Base Data'!$AR:$AX,7,0)</f>
        <v>0.71609217109446532</v>
      </c>
      <c r="BK174" s="120">
        <f t="shared" si="52"/>
        <v>0</v>
      </c>
      <c r="BL174" s="120">
        <f t="shared" si="53"/>
        <v>4.5387449459263615E-3</v>
      </c>
      <c r="BM174" s="120">
        <f t="shared" si="54"/>
        <v>0</v>
      </c>
      <c r="BN174" s="120">
        <f t="shared" si="55"/>
        <v>0</v>
      </c>
      <c r="BO174" s="120">
        <f t="shared" si="56"/>
        <v>1.912971815906089E-2</v>
      </c>
      <c r="BP174" s="120">
        <f t="shared" si="57"/>
        <v>5.9698252058272734E-2</v>
      </c>
      <c r="BQ174" s="120">
        <f t="shared" si="58"/>
        <v>2.3668463104987252E-2</v>
      </c>
      <c r="BR174" s="119"/>
      <c r="BS174" s="119"/>
      <c r="BT174" s="119"/>
      <c r="BU174" s="119"/>
    </row>
    <row r="175" spans="1:73">
      <c r="A175" s="65" t="s">
        <v>234</v>
      </c>
      <c r="B175" s="65" t="s">
        <v>4</v>
      </c>
      <c r="C175" s="8" t="s">
        <v>81</v>
      </c>
      <c r="D175" s="8" t="s">
        <v>615</v>
      </c>
      <c r="E175" s="8" t="s">
        <v>283</v>
      </c>
      <c r="F175" s="8"/>
      <c r="G175" s="65"/>
      <c r="H175" s="65" t="s">
        <v>613</v>
      </c>
      <c r="I175" s="8"/>
      <c r="J175" s="65" t="s">
        <v>614</v>
      </c>
      <c r="K175" s="65" t="s">
        <v>614</v>
      </c>
      <c r="L175" s="113">
        <v>1.010713073593E-2</v>
      </c>
      <c r="M175" s="113">
        <v>0.11216814018781</v>
      </c>
      <c r="N175" s="113">
        <v>3.5849909610250003E-2</v>
      </c>
      <c r="O175" s="114">
        <v>3.5849909610250003E-2</v>
      </c>
      <c r="P175" s="115">
        <v>0.19397509014424</v>
      </c>
      <c r="Q175" s="114">
        <v>4.6792392279110862E-2</v>
      </c>
      <c r="R175" s="114">
        <v>4.8003352541493897E-2</v>
      </c>
      <c r="S175" s="114">
        <v>4.9047984703348375E-2</v>
      </c>
      <c r="T175" s="114">
        <v>5.0131360620286836E-2</v>
      </c>
      <c r="U175" s="115">
        <v>0.19397509014423997</v>
      </c>
      <c r="V175" s="115">
        <f t="shared" si="43"/>
        <v>0</v>
      </c>
      <c r="W175" s="122">
        <v>0</v>
      </c>
      <c r="X175" s="116">
        <v>0</v>
      </c>
      <c r="Y175" s="116">
        <v>2.5000000000000001E-2</v>
      </c>
      <c r="Z175" s="116">
        <v>4.4402375000000003E-3</v>
      </c>
      <c r="AA175" s="116" t="str">
        <f t="shared" si="44"/>
        <v>BT0.193975090144240.19397509014424</v>
      </c>
      <c r="AB175" s="117">
        <v>0</v>
      </c>
      <c r="AC175" s="115">
        <f t="shared" si="45"/>
        <v>2.9440237500000001E-2</v>
      </c>
      <c r="AD175" s="117">
        <f t="shared" si="60"/>
        <v>6.3355391099999998E-3</v>
      </c>
      <c r="AE175" s="117">
        <f t="shared" si="60"/>
        <v>6.4179717750000006E-3</v>
      </c>
      <c r="AF175" s="117">
        <f t="shared" si="60"/>
        <v>9.4208759999999999E-3</v>
      </c>
      <c r="AG175" s="117">
        <f t="shared" si="60"/>
        <v>7.2658506149999979E-3</v>
      </c>
      <c r="AH175" s="115">
        <v>2.9440237500000001E-2</v>
      </c>
      <c r="AI175" s="118"/>
      <c r="AJ175" s="118"/>
      <c r="AK175" s="118"/>
      <c r="AL175" s="118"/>
      <c r="AM175" s="118"/>
      <c r="AN175" s="118"/>
      <c r="AO175" s="118"/>
      <c r="AP175" s="118"/>
      <c r="AQ175" s="118"/>
      <c r="AR175" s="118"/>
      <c r="AS175" s="119"/>
      <c r="AT175" s="120">
        <v>0</v>
      </c>
      <c r="AU175" s="120">
        <f t="shared" si="46"/>
        <v>0</v>
      </c>
      <c r="AV175" s="120">
        <v>0</v>
      </c>
      <c r="AW175" s="120">
        <f t="shared" si="47"/>
        <v>6.3355391099999998E-3</v>
      </c>
      <c r="AX175" s="120">
        <v>0</v>
      </c>
      <c r="AY175" s="120">
        <f t="shared" si="48"/>
        <v>6.4179717750000006E-3</v>
      </c>
      <c r="AZ175" s="120">
        <v>0</v>
      </c>
      <c r="BA175" s="120">
        <f t="shared" si="49"/>
        <v>9.4208759999999999E-3</v>
      </c>
      <c r="BB175" s="120">
        <v>0</v>
      </c>
      <c r="BC175" s="120">
        <f t="shared" si="50"/>
        <v>7.2658506149999979E-3</v>
      </c>
      <c r="BD175" s="120" t="str">
        <f t="shared" si="51"/>
        <v>BT0.035849909610250.193975090144240.19397509014424</v>
      </c>
      <c r="BE175" s="121">
        <f>VLOOKUP(BD175,'[1]Microsoft-Base Data'!$AR:$AX,2,0)</f>
        <v>9.3535911339633682E-2</v>
      </c>
      <c r="BF175" s="121">
        <f>VLOOKUP(BD175,'[1]Microsoft-Base Data'!$AR:$AX,3,0)</f>
        <v>9.9853854133943196E-2</v>
      </c>
      <c r="BG175" s="121">
        <f>VLOOKUP(BD175,'[1]Microsoft-Base Data'!$AR:$AX,4,0)</f>
        <v>6.6063238252547313E-2</v>
      </c>
      <c r="BH175" s="121">
        <f>VLOOKUP(BD175,'[1]Microsoft-Base Data'!$AR:$AX,5,0)</f>
        <v>0.25982703743160501</v>
      </c>
      <c r="BI175" s="121">
        <f>VLOOKUP(BD175,'[1]Microsoft-Base Data'!$AR:$AX,6,0)</f>
        <v>9.6652225356210916E-2</v>
      </c>
      <c r="BJ175" s="121">
        <f>VLOOKUP(BD175,'[1]Microsoft-Base Data'!$AR:$AX,7,0)</f>
        <v>0.38406773348605983</v>
      </c>
      <c r="BK175" s="120">
        <f t="shared" si="52"/>
        <v>1.814363683382908E-2</v>
      </c>
      <c r="BL175" s="120">
        <f t="shared" si="53"/>
        <v>1.936916035688142E-2</v>
      </c>
      <c r="BM175" s="120">
        <f t="shared" si="54"/>
        <v>1.2814622595258267E-2</v>
      </c>
      <c r="BN175" s="120">
        <f t="shared" si="55"/>
        <v>5.0399973007706392E-2</v>
      </c>
      <c r="BO175" s="120">
        <f t="shared" si="56"/>
        <v>1.874812412611241E-2</v>
      </c>
      <c r="BP175" s="120">
        <f t="shared" si="57"/>
        <v>7.4499573224452387E-2</v>
      </c>
      <c r="BQ175" s="120">
        <f t="shared" si="58"/>
        <v>6.4379916450044997E-2</v>
      </c>
      <c r="BR175" s="119"/>
      <c r="BS175" s="119"/>
      <c r="BT175" s="119"/>
      <c r="BU175" s="119"/>
    </row>
    <row r="176" spans="1:73">
      <c r="A176" s="8" t="s">
        <v>708</v>
      </c>
      <c r="B176" s="65" t="s">
        <v>69</v>
      </c>
      <c r="C176" s="8" t="s">
        <v>504</v>
      </c>
      <c r="D176" s="8" t="s">
        <v>615</v>
      </c>
      <c r="E176" s="8" t="s">
        <v>283</v>
      </c>
      <c r="F176" s="8"/>
      <c r="G176" s="65"/>
      <c r="H176" s="65" t="s">
        <v>613</v>
      </c>
      <c r="I176" s="8"/>
      <c r="J176" s="8" t="s">
        <v>614</v>
      </c>
      <c r="K176" s="8" t="s">
        <v>614</v>
      </c>
      <c r="L176" s="116">
        <v>0</v>
      </c>
      <c r="M176" s="116">
        <v>4.2178574543700002E-3</v>
      </c>
      <c r="N176" s="116">
        <v>2.5025199570160001E-2</v>
      </c>
      <c r="O176" s="114">
        <v>2.5025199570160001E-2</v>
      </c>
      <c r="P176" s="115">
        <v>5.4268256594689999E-2</v>
      </c>
      <c r="Q176" s="114">
        <v>1.309107034822834E-2</v>
      </c>
      <c r="R176" s="114">
        <v>1.3429859737093213E-2</v>
      </c>
      <c r="S176" s="114">
        <v>1.3722115645645336E-2</v>
      </c>
      <c r="T176" s="114">
        <v>1.4025210863723108E-2</v>
      </c>
      <c r="U176" s="115">
        <v>5.4268256594689999E-2</v>
      </c>
      <c r="V176" s="115">
        <f t="shared" si="43"/>
        <v>0</v>
      </c>
      <c r="W176" s="115"/>
      <c r="X176" s="116">
        <v>0</v>
      </c>
      <c r="Y176" s="116">
        <v>0</v>
      </c>
      <c r="Z176" s="116">
        <v>0</v>
      </c>
      <c r="AA176" s="116" t="str">
        <f t="shared" si="44"/>
        <v>ENSCO0.054268256594690.05426825659469</v>
      </c>
      <c r="AB176" s="117">
        <v>0</v>
      </c>
      <c r="AC176" s="115">
        <f t="shared" si="45"/>
        <v>0</v>
      </c>
      <c r="AD176" s="117">
        <f t="shared" si="60"/>
        <v>0</v>
      </c>
      <c r="AE176" s="117">
        <f t="shared" si="60"/>
        <v>0</v>
      </c>
      <c r="AF176" s="117">
        <f t="shared" si="60"/>
        <v>0</v>
      </c>
      <c r="AG176" s="117">
        <f t="shared" si="60"/>
        <v>0</v>
      </c>
      <c r="AH176" s="115">
        <v>0</v>
      </c>
      <c r="AI176" s="118"/>
      <c r="AJ176" s="118"/>
      <c r="AK176" s="118"/>
      <c r="AL176" s="118"/>
      <c r="AM176" s="118"/>
      <c r="AN176" s="118"/>
      <c r="AO176" s="118"/>
      <c r="AP176" s="118"/>
      <c r="AQ176" s="118"/>
      <c r="AR176" s="118"/>
      <c r="AS176" s="119"/>
      <c r="AT176" s="120">
        <v>0</v>
      </c>
      <c r="AU176" s="120">
        <f t="shared" si="46"/>
        <v>0</v>
      </c>
      <c r="AV176" s="120">
        <v>0</v>
      </c>
      <c r="AW176" s="120">
        <f t="shared" si="47"/>
        <v>0</v>
      </c>
      <c r="AX176" s="120">
        <v>0</v>
      </c>
      <c r="AY176" s="120">
        <f t="shared" si="48"/>
        <v>0</v>
      </c>
      <c r="AZ176" s="120">
        <v>0</v>
      </c>
      <c r="BA176" s="120">
        <f t="shared" si="49"/>
        <v>0</v>
      </c>
      <c r="BB176" s="120">
        <v>0</v>
      </c>
      <c r="BC176" s="120">
        <f t="shared" si="50"/>
        <v>0</v>
      </c>
      <c r="BD176" s="120" t="str">
        <f t="shared" si="51"/>
        <v>ENSCO0.025025199570160.054268256594690.05426825659469</v>
      </c>
      <c r="BE176" s="121">
        <f>VLOOKUP(BD176,'[1]Microsoft-Base Data'!$AR:$AX,2,0)</f>
        <v>0.34543331088572782</v>
      </c>
      <c r="BF176" s="121">
        <f>VLOOKUP(BD176,'[1]Microsoft-Base Data'!$AR:$AX,3,0)</f>
        <v>0</v>
      </c>
      <c r="BG176" s="121">
        <f>VLOOKUP(BD176,'[1]Microsoft-Base Data'!$AR:$AX,4,0)</f>
        <v>0</v>
      </c>
      <c r="BH176" s="121">
        <f>VLOOKUP(BD176,'[1]Microsoft-Base Data'!$AR:$AX,5,0)</f>
        <v>0</v>
      </c>
      <c r="BI176" s="121">
        <f>VLOOKUP(BD176,'[1]Microsoft-Base Data'!$AR:$AX,6,0)</f>
        <v>0.33946879971030025</v>
      </c>
      <c r="BJ176" s="121">
        <f>VLOOKUP(BD176,'[1]Microsoft-Base Data'!$AR:$AX,7,0)</f>
        <v>0.31509788940397193</v>
      </c>
      <c r="BK176" s="120">
        <f t="shared" si="52"/>
        <v>1.8746063551499999E-2</v>
      </c>
      <c r="BL176" s="120">
        <f t="shared" si="53"/>
        <v>0</v>
      </c>
      <c r="BM176" s="120">
        <f t="shared" si="54"/>
        <v>0</v>
      </c>
      <c r="BN176" s="120">
        <f t="shared" si="55"/>
        <v>0</v>
      </c>
      <c r="BO176" s="120">
        <f t="shared" si="56"/>
        <v>1.8422379928570001E-2</v>
      </c>
      <c r="BP176" s="120">
        <f t="shared" si="57"/>
        <v>1.7099813114619999E-2</v>
      </c>
      <c r="BQ176" s="120">
        <f t="shared" si="58"/>
        <v>2.0296986283720002E-2</v>
      </c>
      <c r="BR176" s="119"/>
      <c r="BS176" s="119"/>
      <c r="BT176" s="119"/>
      <c r="BU176" s="119"/>
    </row>
    <row r="177" spans="1:73">
      <c r="A177" s="65" t="s">
        <v>620</v>
      </c>
      <c r="B177" s="65" t="s">
        <v>123</v>
      </c>
      <c r="C177" s="8" t="s">
        <v>248</v>
      </c>
      <c r="D177" s="8" t="s">
        <v>615</v>
      </c>
      <c r="E177" s="8" t="s">
        <v>283</v>
      </c>
      <c r="F177" s="8"/>
      <c r="G177" s="65"/>
      <c r="H177" s="65" t="s">
        <v>613</v>
      </c>
      <c r="I177" s="8"/>
      <c r="J177" s="65" t="s">
        <v>614</v>
      </c>
      <c r="K177" s="65" t="s">
        <v>614</v>
      </c>
      <c r="L177" s="113">
        <v>0.30798529793076679</v>
      </c>
      <c r="M177" s="113">
        <v>0.24350584512804002</v>
      </c>
      <c r="N177" s="113">
        <v>0.21564935987454997</v>
      </c>
      <c r="O177" s="114">
        <v>0.21564935987454997</v>
      </c>
      <c r="P177" s="115">
        <v>0.98278986280790659</v>
      </c>
      <c r="Q177" s="114">
        <v>0.2370772904616005</v>
      </c>
      <c r="R177" s="114">
        <v>0.24321271470214745</v>
      </c>
      <c r="S177" s="114">
        <v>0.24850542470047907</v>
      </c>
      <c r="T177" s="114">
        <v>0.25399443294367979</v>
      </c>
      <c r="U177" s="115">
        <v>0.98278986280790681</v>
      </c>
      <c r="V177" s="115">
        <f t="shared" si="43"/>
        <v>0</v>
      </c>
      <c r="W177" s="122">
        <v>0</v>
      </c>
      <c r="X177" s="116">
        <v>0</v>
      </c>
      <c r="Y177" s="116">
        <v>0</v>
      </c>
      <c r="Z177" s="116">
        <v>0.24491603660000003</v>
      </c>
      <c r="AA177" s="116" t="str">
        <f t="shared" si="44"/>
        <v>SABIC GLOBAL0.9827898628079070.982789862807907</v>
      </c>
      <c r="AB177" s="117">
        <v>0</v>
      </c>
      <c r="AC177" s="115">
        <f t="shared" si="45"/>
        <v>0.24491603660000003</v>
      </c>
      <c r="AD177" s="117">
        <f t="shared" si="60"/>
        <v>5.270593107632001E-2</v>
      </c>
      <c r="AE177" s="117">
        <f t="shared" si="60"/>
        <v>5.3391695978800009E-2</v>
      </c>
      <c r="AF177" s="117">
        <f t="shared" si="60"/>
        <v>7.8373131712000013E-2</v>
      </c>
      <c r="AG177" s="117">
        <f t="shared" si="60"/>
        <v>6.0445277832879993E-2</v>
      </c>
      <c r="AH177" s="115">
        <v>0.24491603660000005</v>
      </c>
      <c r="AI177" s="118"/>
      <c r="AJ177" s="118"/>
      <c r="AK177" s="118"/>
      <c r="AL177" s="118"/>
      <c r="AM177" s="118"/>
      <c r="AN177" s="118"/>
      <c r="AO177" s="118"/>
      <c r="AP177" s="118"/>
      <c r="AQ177" s="118"/>
      <c r="AR177" s="118"/>
      <c r="AS177" s="119"/>
      <c r="AT177" s="120">
        <v>5.6771667000000012E-2</v>
      </c>
      <c r="AU177" s="120">
        <f t="shared" si="46"/>
        <v>-5.6771667000000012E-2</v>
      </c>
      <c r="AV177" s="120">
        <v>5.1094500300000012E-2</v>
      </c>
      <c r="AW177" s="120">
        <f t="shared" si="47"/>
        <v>1.6114307763199984E-3</v>
      </c>
      <c r="AX177" s="120">
        <v>0</v>
      </c>
      <c r="AY177" s="120">
        <f t="shared" si="48"/>
        <v>5.3391695978800009E-2</v>
      </c>
      <c r="AZ177" s="120">
        <v>0.11287564812000002</v>
      </c>
      <c r="BA177" s="120">
        <f t="shared" si="49"/>
        <v>-3.4502516408000006E-2</v>
      </c>
      <c r="BB177" s="120">
        <v>0</v>
      </c>
      <c r="BC177" s="120">
        <f t="shared" si="50"/>
        <v>6.0445277832879993E-2</v>
      </c>
      <c r="BD177" s="120" t="str">
        <f t="shared" si="51"/>
        <v>SABIC GLOBAL0.215649359874550.9827898628079070.982789862807907</v>
      </c>
      <c r="BE177" s="121">
        <f>VLOOKUP(BD177,'[1]Microsoft-Base Data'!$AR:$AX,2,0)</f>
        <v>0.46312569462895786</v>
      </c>
      <c r="BF177" s="121">
        <f>VLOOKUP(BD177,'[1]Microsoft-Base Data'!$AR:$AX,3,0)</f>
        <v>3.4687738918680794E-2</v>
      </c>
      <c r="BG177" s="121">
        <f>VLOOKUP(BD177,'[1]Microsoft-Base Data'!$AR:$AX,4,0)</f>
        <v>0</v>
      </c>
      <c r="BH177" s="121">
        <f>VLOOKUP(BD177,'[1]Microsoft-Base Data'!$AR:$AX,5,0)</f>
        <v>0.21168399935168344</v>
      </c>
      <c r="BI177" s="121">
        <f>VLOOKUP(BD177,'[1]Microsoft-Base Data'!$AR:$AX,6,0)</f>
        <v>1.8711809934708709E-2</v>
      </c>
      <c r="BJ177" s="121">
        <f>VLOOKUP(BD177,'[1]Microsoft-Base Data'!$AR:$AX,7,0)</f>
        <v>0.27179075716596923</v>
      </c>
      <c r="BK177" s="120">
        <f t="shared" si="52"/>
        <v>0.45515523788721002</v>
      </c>
      <c r="BL177" s="120">
        <f t="shared" si="53"/>
        <v>3.4090758173006788E-2</v>
      </c>
      <c r="BM177" s="120">
        <f t="shared" si="54"/>
        <v>0</v>
      </c>
      <c r="BN177" s="120">
        <f t="shared" si="55"/>
        <v>0.20804088868147</v>
      </c>
      <c r="BO177" s="120">
        <f t="shared" si="56"/>
        <v>1.8389777118619999E-2</v>
      </c>
      <c r="BP177" s="120">
        <f t="shared" si="57"/>
        <v>0.26711320094759999</v>
      </c>
      <c r="BQ177" s="120">
        <f t="shared" si="58"/>
        <v>0.17246547840852605</v>
      </c>
      <c r="BR177" s="119"/>
      <c r="BS177" s="119"/>
      <c r="BT177" s="119"/>
      <c r="BU177" s="119"/>
    </row>
    <row r="178" spans="1:73">
      <c r="A178" s="8" t="s">
        <v>619</v>
      </c>
      <c r="B178" s="65" t="s">
        <v>123</v>
      </c>
      <c r="C178" s="8" t="s">
        <v>248</v>
      </c>
      <c r="D178" s="8" t="s">
        <v>615</v>
      </c>
      <c r="E178" s="8" t="s">
        <v>283</v>
      </c>
      <c r="F178" s="8"/>
      <c r="G178" s="65"/>
      <c r="H178" s="65" t="s">
        <v>613</v>
      </c>
      <c r="I178" s="8"/>
      <c r="J178" s="8" t="s">
        <v>614</v>
      </c>
      <c r="K178" s="8" t="s">
        <v>614</v>
      </c>
      <c r="L178" s="116">
        <v>0.13232286469384003</v>
      </c>
      <c r="M178" s="116">
        <v>3.7137365262149988E-2</v>
      </c>
      <c r="N178" s="116">
        <v>0.27642364343010001</v>
      </c>
      <c r="O178" s="114">
        <v>0.27642364343010001</v>
      </c>
      <c r="P178" s="115">
        <v>0.7223075168161901</v>
      </c>
      <c r="Q178" s="114">
        <v>0.27426923949700549</v>
      </c>
      <c r="R178" s="114">
        <v>0.28136717003758954</v>
      </c>
      <c r="S178" s="114">
        <v>0.28749018394286158</v>
      </c>
      <c r="T178" s="114">
        <v>0.29384029075201334</v>
      </c>
      <c r="U178" s="115">
        <v>1.1369668842294698</v>
      </c>
      <c r="V178" s="115">
        <f t="shared" si="43"/>
        <v>0.41465936741327969</v>
      </c>
      <c r="W178" s="122">
        <v>0.57407594100782489</v>
      </c>
      <c r="X178" s="116">
        <v>0</v>
      </c>
      <c r="Y178" s="116">
        <v>0</v>
      </c>
      <c r="Z178" s="116">
        <v>0.26895790050000001</v>
      </c>
      <c r="AA178" s="116" t="str">
        <f t="shared" si="44"/>
        <v>SAUDI ARAMCO0.722307516816191.13696688422947</v>
      </c>
      <c r="AB178" s="117">
        <v>0.18664676000000002</v>
      </c>
      <c r="AC178" s="115">
        <f t="shared" si="45"/>
        <v>0.45560466050000004</v>
      </c>
      <c r="AD178" s="117">
        <f t="shared" si="60"/>
        <v>0.15433204322831981</v>
      </c>
      <c r="AE178" s="117">
        <f t="shared" si="60"/>
        <v>0.15634008096549126</v>
      </c>
      <c r="AF178" s="117">
        <f t="shared" si="60"/>
        <v>0.22949002710530828</v>
      </c>
      <c r="AG178" s="117">
        <f t="shared" si="60"/>
        <v>0.17699418340496895</v>
      </c>
      <c r="AH178" s="115">
        <v>0.71715633470408835</v>
      </c>
      <c r="AI178" s="118"/>
      <c r="AJ178" s="118"/>
      <c r="AK178" s="118"/>
      <c r="AL178" s="118"/>
      <c r="AM178" s="118"/>
      <c r="AN178" s="118"/>
      <c r="AO178" s="118"/>
      <c r="AP178" s="118"/>
      <c r="AQ178" s="118"/>
      <c r="AR178" s="118"/>
      <c r="AS178" s="119"/>
      <c r="AT178" s="120">
        <v>0</v>
      </c>
      <c r="AU178" s="120">
        <f t="shared" si="46"/>
        <v>0.18664676000000002</v>
      </c>
      <c r="AV178" s="120">
        <v>0</v>
      </c>
      <c r="AW178" s="120">
        <f t="shared" si="47"/>
        <v>0.15433204322831981</v>
      </c>
      <c r="AX178" s="120">
        <v>0.21785589900000005</v>
      </c>
      <c r="AY178" s="120">
        <f t="shared" si="48"/>
        <v>-6.1515818034508785E-2</v>
      </c>
      <c r="AZ178" s="120">
        <v>0.11691755945999999</v>
      </c>
      <c r="BA178" s="120">
        <f t="shared" si="49"/>
        <v>0.11257246764530829</v>
      </c>
      <c r="BB178" s="120">
        <v>4.9017580919999998E-2</v>
      </c>
      <c r="BC178" s="120">
        <f t="shared" si="50"/>
        <v>0.12797660248496895</v>
      </c>
      <c r="BD178" s="120" t="str">
        <f t="shared" si="51"/>
        <v>SAUDI ARAMCO0.27642364343010.722307516816191.13696688422947</v>
      </c>
      <c r="BE178" s="121">
        <f>VLOOKUP(BD178,'[1]Microsoft-Base Data'!$AR:$AX,2,0)</f>
        <v>0.10391750084744251</v>
      </c>
      <c r="BF178" s="121">
        <f>VLOOKUP(BD178,'[1]Microsoft-Base Data'!$AR:$AX,3,0)</f>
        <v>0.48627551445856743</v>
      </c>
      <c r="BG178" s="121">
        <f>VLOOKUP(BD178,'[1]Microsoft-Base Data'!$AR:$AX,4,0)</f>
        <v>0</v>
      </c>
      <c r="BH178" s="121">
        <f>VLOOKUP(BD178,'[1]Microsoft-Base Data'!$AR:$AX,5,0)</f>
        <v>0.14973597339275721</v>
      </c>
      <c r="BI178" s="121">
        <f>VLOOKUP(BD178,'[1]Microsoft-Base Data'!$AR:$AX,6,0)</f>
        <v>1.5792092969161786E-2</v>
      </c>
      <c r="BJ178" s="121">
        <f>VLOOKUP(BD178,'[1]Microsoft-Base Data'!$AR:$AX,7,0)</f>
        <v>0.24427891833207105</v>
      </c>
      <c r="BK178" s="120">
        <f t="shared" si="52"/>
        <v>0.11815075715543</v>
      </c>
      <c r="BL178" s="120">
        <f t="shared" si="53"/>
        <v>0.55287915655103992</v>
      </c>
      <c r="BM178" s="120">
        <f t="shared" si="54"/>
        <v>0</v>
      </c>
      <c r="BN178" s="120">
        <f t="shared" si="55"/>
        <v>0.17024484312542995</v>
      </c>
      <c r="BO178" s="120">
        <f t="shared" si="56"/>
        <v>1.7955086738609991E-2</v>
      </c>
      <c r="BP178" s="120">
        <f t="shared" si="57"/>
        <v>0.27773704065895993</v>
      </c>
      <c r="BQ178" s="120">
        <f t="shared" si="58"/>
        <v>0.64358942886301429</v>
      </c>
      <c r="BR178" s="119"/>
      <c r="BS178" s="119"/>
      <c r="BT178" s="119"/>
      <c r="BU178" s="119"/>
    </row>
    <row r="179" spans="1:73">
      <c r="A179" s="8" t="s">
        <v>419</v>
      </c>
      <c r="B179" s="8" t="s">
        <v>92</v>
      </c>
      <c r="C179" s="8" t="s">
        <v>169</v>
      </c>
      <c r="D179" s="8" t="s">
        <v>615</v>
      </c>
      <c r="E179" s="8" t="s">
        <v>283</v>
      </c>
      <c r="F179" s="8"/>
      <c r="G179" s="65">
        <v>85</v>
      </c>
      <c r="H179" s="65" t="s">
        <v>613</v>
      </c>
      <c r="I179" s="8"/>
      <c r="J179" s="8" t="s">
        <v>614</v>
      </c>
      <c r="K179" s="8" t="s">
        <v>614</v>
      </c>
      <c r="L179" s="116">
        <v>0.19328030969531676</v>
      </c>
      <c r="M179" s="116">
        <v>0.30952043992143008</v>
      </c>
      <c r="N179" s="116">
        <v>0.32023734453005998</v>
      </c>
      <c r="O179" s="114">
        <v>0.32023734453005998</v>
      </c>
      <c r="P179" s="115">
        <v>1.1432754386768667</v>
      </c>
      <c r="Q179" s="114">
        <v>0.27579104497314788</v>
      </c>
      <c r="R179" s="114">
        <v>0.28292835896623192</v>
      </c>
      <c r="S179" s="114">
        <v>0.28908534691871618</v>
      </c>
      <c r="T179" s="114">
        <v>0.29547068781877067</v>
      </c>
      <c r="U179" s="115">
        <v>1.1432754386768667</v>
      </c>
      <c r="V179" s="115">
        <f t="shared" si="43"/>
        <v>0</v>
      </c>
      <c r="W179" s="122">
        <v>0</v>
      </c>
      <c r="X179" s="116">
        <v>1.13618653</v>
      </c>
      <c r="Y179" s="116">
        <v>0.15941628000000002</v>
      </c>
      <c r="Z179" s="116">
        <v>1.1386318629000001</v>
      </c>
      <c r="AA179" s="116" t="str">
        <f t="shared" si="44"/>
        <v>LOREAL1.143275438676871.14327543867687</v>
      </c>
      <c r="AB179" s="117">
        <v>0.22343125</v>
      </c>
      <c r="AC179" s="115">
        <f t="shared" si="45"/>
        <v>2.6576659229000001</v>
      </c>
      <c r="AD179" s="117">
        <f t="shared" si="60"/>
        <v>0.57192970660808007</v>
      </c>
      <c r="AE179" s="117">
        <f t="shared" si="60"/>
        <v>0.57937117119220005</v>
      </c>
      <c r="AF179" s="117">
        <f t="shared" si="60"/>
        <v>0.85045309532800006</v>
      </c>
      <c r="AG179" s="117">
        <f t="shared" si="60"/>
        <v>0.65591194977171974</v>
      </c>
      <c r="AH179" s="115">
        <v>2.6576659229000001</v>
      </c>
      <c r="AI179" s="118"/>
      <c r="AJ179" s="118"/>
      <c r="AK179" s="118"/>
      <c r="AL179" s="118"/>
      <c r="AM179" s="118"/>
      <c r="AN179" s="118"/>
      <c r="AO179" s="118"/>
      <c r="AP179" s="118"/>
      <c r="AQ179" s="118"/>
      <c r="AR179" s="118"/>
      <c r="AS179" s="119"/>
      <c r="AT179" s="120">
        <v>0.17766832500000002</v>
      </c>
      <c r="AU179" s="120">
        <f t="shared" si="46"/>
        <v>4.5762924999999982E-2</v>
      </c>
      <c r="AV179" s="120">
        <v>0.15990149249999999</v>
      </c>
      <c r="AW179" s="120">
        <f t="shared" si="47"/>
        <v>0.4120282141080801</v>
      </c>
      <c r="AX179" s="120">
        <v>4.3011000000000001E-2</v>
      </c>
      <c r="AY179" s="120">
        <f t="shared" si="48"/>
        <v>0.53636017119220003</v>
      </c>
      <c r="AZ179" s="120">
        <v>3.8709899999999998E-2</v>
      </c>
      <c r="BA179" s="120">
        <f t="shared" si="49"/>
        <v>0.8117431953280001</v>
      </c>
      <c r="BB179" s="120">
        <v>3.8709899999999998E-2</v>
      </c>
      <c r="BC179" s="120">
        <f t="shared" si="50"/>
        <v>0.61720204977171977</v>
      </c>
      <c r="BD179" s="120" t="str">
        <f t="shared" si="51"/>
        <v>LOREAL0.320237344530061.143275438676871.14327543867687</v>
      </c>
      <c r="BE179" s="121">
        <f>VLOOKUP(BD179,'[1]Microsoft-Base Data'!$AR:$AX,2,0)</f>
        <v>0.27624074156917872</v>
      </c>
      <c r="BF179" s="121">
        <f>VLOOKUP(BD179,'[1]Microsoft-Base Data'!$AR:$AX,3,0)</f>
        <v>0.38415531194117736</v>
      </c>
      <c r="BG179" s="121">
        <f>VLOOKUP(BD179,'[1]Microsoft-Base Data'!$AR:$AX,4,0)</f>
        <v>0</v>
      </c>
      <c r="BH179" s="121">
        <f>VLOOKUP(BD179,'[1]Microsoft-Base Data'!$AR:$AX,5,0)</f>
        <v>0.28714938865863915</v>
      </c>
      <c r="BI179" s="121">
        <f>VLOOKUP(BD179,'[1]Microsoft-Base Data'!$AR:$AX,6,0)</f>
        <v>1.5660712039855737E-2</v>
      </c>
      <c r="BJ179" s="121">
        <f>VLOOKUP(BD179,'[1]Microsoft-Base Data'!$AR:$AX,7,0)</f>
        <v>3.6793845791149062E-2</v>
      </c>
      <c r="BK179" s="120">
        <f t="shared" si="52"/>
        <v>0.31581925499792574</v>
      </c>
      <c r="BL179" s="120">
        <f t="shared" si="53"/>
        <v>0.4391953327795981</v>
      </c>
      <c r="BM179" s="120">
        <f t="shared" si="54"/>
        <v>0</v>
      </c>
      <c r="BN179" s="120">
        <f t="shared" si="55"/>
        <v>0.32829084328449976</v>
      </c>
      <c r="BO179" s="120">
        <f t="shared" si="56"/>
        <v>1.7904507427358156E-2</v>
      </c>
      <c r="BP179" s="120">
        <f t="shared" si="57"/>
        <v>4.2065500187484929E-2</v>
      </c>
      <c r="BQ179" s="120">
        <f t="shared" si="58"/>
        <v>0.60619534020212729</v>
      </c>
      <c r="BR179" s="119"/>
      <c r="BS179" s="119"/>
      <c r="BT179" s="119"/>
      <c r="BU179" s="119"/>
    </row>
    <row r="180" spans="1:73">
      <c r="A180" s="8" t="s">
        <v>621</v>
      </c>
      <c r="B180" s="65" t="s">
        <v>123</v>
      </c>
      <c r="C180" s="8" t="s">
        <v>248</v>
      </c>
      <c r="D180" s="8" t="s">
        <v>615</v>
      </c>
      <c r="E180" s="8" t="s">
        <v>283</v>
      </c>
      <c r="F180" s="8"/>
      <c r="G180" s="65"/>
      <c r="H180" s="65" t="s">
        <v>613</v>
      </c>
      <c r="I180" s="8"/>
      <c r="J180" s="8" t="s">
        <v>614</v>
      </c>
      <c r="K180" s="8" t="s">
        <v>614</v>
      </c>
      <c r="L180" s="116">
        <v>4.5719855185750002E-2</v>
      </c>
      <c r="M180" s="116">
        <v>8.6152614448330014E-2</v>
      </c>
      <c r="N180" s="116">
        <v>9.4336934349560003E-2</v>
      </c>
      <c r="O180" s="114">
        <v>9.4336934349560003E-2</v>
      </c>
      <c r="P180" s="115">
        <v>0.32054633833320001</v>
      </c>
      <c r="Q180" s="114">
        <v>7.7325031764472071E-2</v>
      </c>
      <c r="R180" s="114">
        <v>7.9326159216895217E-2</v>
      </c>
      <c r="S180" s="114">
        <v>8.1052427337912972E-2</v>
      </c>
      <c r="T180" s="114">
        <v>8.2842720013919804E-2</v>
      </c>
      <c r="U180" s="115">
        <v>0.32054633833320006</v>
      </c>
      <c r="V180" s="115">
        <f t="shared" si="43"/>
        <v>0</v>
      </c>
      <c r="W180" s="122">
        <v>0</v>
      </c>
      <c r="X180" s="116">
        <v>0.56317797199999997</v>
      </c>
      <c r="Y180" s="116">
        <v>0</v>
      </c>
      <c r="Z180" s="116">
        <v>0</v>
      </c>
      <c r="AA180" s="116" t="str">
        <f t="shared" si="44"/>
        <v>NATIONAL WATER COMPANY (NWC)0.32054633833320.3205463383332</v>
      </c>
      <c r="AB180" s="117">
        <v>0</v>
      </c>
      <c r="AC180" s="115">
        <f t="shared" si="45"/>
        <v>0.56317797199999997</v>
      </c>
      <c r="AD180" s="117">
        <f t="shared" si="60"/>
        <v>0.1211958995744</v>
      </c>
      <c r="AE180" s="117">
        <f t="shared" si="60"/>
        <v>0.122772797896</v>
      </c>
      <c r="AF180" s="117">
        <f t="shared" si="60"/>
        <v>0.18021695103999999</v>
      </c>
      <c r="AG180" s="117">
        <f t="shared" si="60"/>
        <v>0.13899232348959994</v>
      </c>
      <c r="AH180" s="115">
        <v>0.56317797199999997</v>
      </c>
      <c r="AI180" s="118"/>
      <c r="AJ180" s="118"/>
      <c r="AK180" s="118"/>
      <c r="AL180" s="118"/>
      <c r="AM180" s="118"/>
      <c r="AN180" s="118"/>
      <c r="AO180" s="118"/>
      <c r="AP180" s="118"/>
      <c r="AQ180" s="118"/>
      <c r="AR180" s="118"/>
      <c r="AS180" s="119"/>
      <c r="AT180" s="120">
        <v>0</v>
      </c>
      <c r="AU180" s="120">
        <f t="shared" si="46"/>
        <v>0</v>
      </c>
      <c r="AV180" s="120">
        <v>0</v>
      </c>
      <c r="AW180" s="120">
        <f t="shared" si="47"/>
        <v>0.1211958995744</v>
      </c>
      <c r="AX180" s="120">
        <v>0</v>
      </c>
      <c r="AY180" s="120">
        <f t="shared" si="48"/>
        <v>0.122772797896</v>
      </c>
      <c r="AZ180" s="120">
        <v>0</v>
      </c>
      <c r="BA180" s="120">
        <f t="shared" si="49"/>
        <v>0.18021695103999999</v>
      </c>
      <c r="BB180" s="120">
        <v>0</v>
      </c>
      <c r="BC180" s="120">
        <f t="shared" si="50"/>
        <v>0.13899232348959994</v>
      </c>
      <c r="BD180" s="120" t="str">
        <f t="shared" si="51"/>
        <v>NATIONAL WATER COMPANY (NWC)0.094336934349560.32054633833320.3205463383332</v>
      </c>
      <c r="BE180" s="121">
        <f>VLOOKUP(BD180,'[1]Microsoft-Base Data'!$AR:$AX,2,0)</f>
        <v>0</v>
      </c>
      <c r="BF180" s="121">
        <f>VLOOKUP(BD180,'[1]Microsoft-Base Data'!$AR:$AX,3,0)</f>
        <v>1.3226313359390152E-4</v>
      </c>
      <c r="BG180" s="121">
        <f>VLOOKUP(BD180,'[1]Microsoft-Base Data'!$AR:$AX,4,0)</f>
        <v>0</v>
      </c>
      <c r="BH180" s="121">
        <f>VLOOKUP(BD180,'[1]Microsoft-Base Data'!$AR:$AX,5,0)</f>
        <v>0.12374227961696152</v>
      </c>
      <c r="BI180" s="121">
        <f>VLOOKUP(BD180,'[1]Microsoft-Base Data'!$AR:$AX,6,0)</f>
        <v>5.4984810581954167E-2</v>
      </c>
      <c r="BJ180" s="121">
        <f>VLOOKUP(BD180,'[1]Microsoft-Base Data'!$AR:$AX,7,0)</f>
        <v>0.82114064666749043</v>
      </c>
      <c r="BK180" s="120">
        <f t="shared" si="52"/>
        <v>0</v>
      </c>
      <c r="BL180" s="120">
        <f t="shared" si="53"/>
        <v>4.2396463169999992E-5</v>
      </c>
      <c r="BM180" s="120">
        <f t="shared" si="54"/>
        <v>0</v>
      </c>
      <c r="BN180" s="120">
        <f t="shared" si="55"/>
        <v>3.9665134628219995E-2</v>
      </c>
      <c r="BO180" s="120">
        <f t="shared" si="56"/>
        <v>1.762517969599E-2</v>
      </c>
      <c r="BP180" s="120">
        <f t="shared" si="57"/>
        <v>0.26321362754582006</v>
      </c>
      <c r="BQ180" s="120">
        <f t="shared" si="58"/>
        <v>3.1865936693276753E-2</v>
      </c>
      <c r="BR180" s="119"/>
      <c r="BS180" s="119"/>
      <c r="BT180" s="119"/>
      <c r="BU180" s="119"/>
    </row>
    <row r="181" spans="1:73">
      <c r="A181" s="8" t="s">
        <v>524</v>
      </c>
      <c r="B181" s="65" t="s">
        <v>69</v>
      </c>
      <c r="C181" s="8" t="s">
        <v>504</v>
      </c>
      <c r="D181" s="8" t="s">
        <v>615</v>
      </c>
      <c r="E181" s="8" t="s">
        <v>283</v>
      </c>
      <c r="F181" s="8"/>
      <c r="G181" s="65"/>
      <c r="H181" s="65" t="s">
        <v>613</v>
      </c>
      <c r="I181" s="8"/>
      <c r="J181" s="8" t="s">
        <v>614</v>
      </c>
      <c r="K181" s="8" t="s">
        <v>614</v>
      </c>
      <c r="L181" s="116">
        <v>0</v>
      </c>
      <c r="M181" s="116">
        <v>0</v>
      </c>
      <c r="N181" s="116">
        <v>5.1385849455110003E-2</v>
      </c>
      <c r="O181" s="114">
        <v>5.1385849455110003E-2</v>
      </c>
      <c r="P181" s="115">
        <v>0.10277169891022001</v>
      </c>
      <c r="Q181" s="114">
        <v>2.4791501048004459E-2</v>
      </c>
      <c r="R181" s="114">
        <v>2.5433090869590971E-2</v>
      </c>
      <c r="S181" s="114">
        <v>2.5986556894172834E-2</v>
      </c>
      <c r="T181" s="114">
        <v>2.6560550098451745E-2</v>
      </c>
      <c r="U181" s="115">
        <v>0.10277169891022002</v>
      </c>
      <c r="V181" s="115">
        <f t="shared" si="43"/>
        <v>0</v>
      </c>
      <c r="W181" s="115"/>
      <c r="X181" s="116">
        <v>0</v>
      </c>
      <c r="Y181" s="116">
        <v>0</v>
      </c>
      <c r="Z181" s="116">
        <v>0</v>
      </c>
      <c r="AA181" s="116" t="str">
        <f t="shared" si="44"/>
        <v>LANDMARK GRAPHICS CORPORATION0.102771698910220.10277169891022</v>
      </c>
      <c r="AB181" s="117">
        <v>0</v>
      </c>
      <c r="AC181" s="115">
        <f t="shared" si="45"/>
        <v>0</v>
      </c>
      <c r="AD181" s="117">
        <f t="shared" si="60"/>
        <v>0</v>
      </c>
      <c r="AE181" s="117">
        <f t="shared" si="60"/>
        <v>0</v>
      </c>
      <c r="AF181" s="117">
        <f t="shared" si="60"/>
        <v>0</v>
      </c>
      <c r="AG181" s="117">
        <f t="shared" si="60"/>
        <v>0</v>
      </c>
      <c r="AH181" s="115">
        <v>0</v>
      </c>
      <c r="AI181" s="118"/>
      <c r="AJ181" s="118"/>
      <c r="AK181" s="118"/>
      <c r="AL181" s="118"/>
      <c r="AM181" s="118"/>
      <c r="AN181" s="118"/>
      <c r="AO181" s="118"/>
      <c r="AP181" s="118"/>
      <c r="AQ181" s="118"/>
      <c r="AR181" s="118"/>
      <c r="AS181" s="119"/>
      <c r="AT181" s="120">
        <v>0.44013357900000005</v>
      </c>
      <c r="AU181" s="120">
        <f t="shared" si="46"/>
        <v>-0.44013357900000005</v>
      </c>
      <c r="AV181" s="120">
        <v>0</v>
      </c>
      <c r="AW181" s="120">
        <f t="shared" si="47"/>
        <v>0</v>
      </c>
      <c r="AX181" s="120">
        <v>0</v>
      </c>
      <c r="AY181" s="120">
        <f t="shared" si="48"/>
        <v>0</v>
      </c>
      <c r="AZ181" s="120">
        <v>0</v>
      </c>
      <c r="BA181" s="120">
        <f t="shared" si="49"/>
        <v>0</v>
      </c>
      <c r="BB181" s="120">
        <v>0.28877164118190002</v>
      </c>
      <c r="BC181" s="120">
        <f t="shared" si="50"/>
        <v>-0.28877164118190002</v>
      </c>
      <c r="BD181" s="120" t="str">
        <f t="shared" si="51"/>
        <v>LANDMARK GRAPHICS CORPORATION0.051385849455110.102771698910220.10277169891022</v>
      </c>
      <c r="BE181" s="121">
        <f>VLOOKUP(BD181,'[1]Microsoft-Base Data'!$AR:$AX,2,0)</f>
        <v>0</v>
      </c>
      <c r="BF181" s="121">
        <f>VLOOKUP(BD181,'[1]Microsoft-Base Data'!$AR:$AX,3,0)</f>
        <v>0.6542242438478022</v>
      </c>
      <c r="BG181" s="121">
        <f>VLOOKUP(BD181,'[1]Microsoft-Base Data'!$AR:$AX,4,0)</f>
        <v>0</v>
      </c>
      <c r="BH181" s="121">
        <f>VLOOKUP(BD181,'[1]Microsoft-Base Data'!$AR:$AX,5,0)</f>
        <v>0.11866472969904185</v>
      </c>
      <c r="BI181" s="121">
        <f>VLOOKUP(BD181,'[1]Microsoft-Base Data'!$AR:$AX,6,0)</f>
        <v>0.17098554825224335</v>
      </c>
      <c r="BJ181" s="121">
        <f>VLOOKUP(BD181,'[1]Microsoft-Base Data'!$AR:$AX,7,0)</f>
        <v>5.6125478200912772E-2</v>
      </c>
      <c r="BK181" s="120">
        <f t="shared" si="52"/>
        <v>0</v>
      </c>
      <c r="BL181" s="120">
        <f t="shared" si="53"/>
        <v>6.7235737008492683E-2</v>
      </c>
      <c r="BM181" s="120">
        <f t="shared" si="54"/>
        <v>0</v>
      </c>
      <c r="BN181" s="120">
        <f t="shared" si="55"/>
        <v>1.2195375871892572E-2</v>
      </c>
      <c r="BO181" s="120">
        <f t="shared" si="56"/>
        <v>1.757247528297845E-2</v>
      </c>
      <c r="BP181" s="120">
        <f t="shared" si="57"/>
        <v>5.768110746856325E-3</v>
      </c>
      <c r="BQ181" s="120">
        <f t="shared" si="58"/>
        <v>8.9173616445551759E-2</v>
      </c>
      <c r="BR181" s="119"/>
      <c r="BS181" s="119"/>
      <c r="BT181" s="119"/>
      <c r="BU181" s="119"/>
    </row>
    <row r="182" spans="1:73">
      <c r="A182" s="8" t="s">
        <v>709</v>
      </c>
      <c r="B182" s="65" t="s">
        <v>123</v>
      </c>
      <c r="C182" s="8" t="s">
        <v>248</v>
      </c>
      <c r="D182" s="8" t="s">
        <v>615</v>
      </c>
      <c r="E182" s="8" t="s">
        <v>283</v>
      </c>
      <c r="F182" s="8"/>
      <c r="G182" s="65"/>
      <c r="H182" s="65" t="s">
        <v>613</v>
      </c>
      <c r="I182" s="8"/>
      <c r="J182" s="8" t="s">
        <v>614</v>
      </c>
      <c r="K182" s="8" t="s">
        <v>614</v>
      </c>
      <c r="L182" s="116">
        <v>-1.8378861148217046E-2</v>
      </c>
      <c r="M182" s="116">
        <v>6.0178626283559994E-2</v>
      </c>
      <c r="N182" s="116">
        <v>4.1504263368150003E-2</v>
      </c>
      <c r="O182" s="114">
        <v>4.1504263368150003E-2</v>
      </c>
      <c r="P182" s="115">
        <v>0.12480829187164294</v>
      </c>
      <c r="Q182" s="114">
        <v>3.0107363520754112E-2</v>
      </c>
      <c r="R182" s="114">
        <v>3.0886524812856503E-2</v>
      </c>
      <c r="S182" s="114">
        <v>3.1558666558780112E-2</v>
      </c>
      <c r="T182" s="114">
        <v>3.2255736979252242E-2</v>
      </c>
      <c r="U182" s="115">
        <v>0.12480829187164297</v>
      </c>
      <c r="V182" s="115">
        <f t="shared" si="43"/>
        <v>0</v>
      </c>
      <c r="W182" s="122">
        <v>0</v>
      </c>
      <c r="X182" s="116">
        <v>0</v>
      </c>
      <c r="Y182" s="116">
        <v>0</v>
      </c>
      <c r="Z182" s="116">
        <v>0</v>
      </c>
      <c r="AA182" s="116" t="str">
        <f t="shared" si="44"/>
        <v>AL HADA AND TAIF ARMED FORCES HOSPI0.1248082918716430.124808291871643</v>
      </c>
      <c r="AB182" s="117">
        <v>0</v>
      </c>
      <c r="AC182" s="115">
        <f t="shared" si="45"/>
        <v>0</v>
      </c>
      <c r="AD182" s="117">
        <f t="shared" si="60"/>
        <v>0</v>
      </c>
      <c r="AE182" s="117">
        <f t="shared" si="60"/>
        <v>0</v>
      </c>
      <c r="AF182" s="117">
        <f t="shared" si="60"/>
        <v>0</v>
      </c>
      <c r="AG182" s="117">
        <f t="shared" si="60"/>
        <v>0</v>
      </c>
      <c r="AH182" s="115">
        <v>0</v>
      </c>
      <c r="AI182" s="118"/>
      <c r="AJ182" s="118"/>
      <c r="AK182" s="118"/>
      <c r="AL182" s="118"/>
      <c r="AM182" s="118"/>
      <c r="AN182" s="118"/>
      <c r="AO182" s="118"/>
      <c r="AP182" s="118"/>
      <c r="AQ182" s="118"/>
      <c r="AR182" s="118"/>
      <c r="AS182" s="119"/>
      <c r="AT182" s="120">
        <v>0</v>
      </c>
      <c r="AU182" s="120">
        <f t="shared" si="46"/>
        <v>0</v>
      </c>
      <c r="AV182" s="120">
        <v>0</v>
      </c>
      <c r="AW182" s="120">
        <f t="shared" si="47"/>
        <v>0</v>
      </c>
      <c r="AX182" s="120">
        <v>0</v>
      </c>
      <c r="AY182" s="120">
        <f t="shared" si="48"/>
        <v>0</v>
      </c>
      <c r="AZ182" s="120">
        <v>0.23070636756000004</v>
      </c>
      <c r="BA182" s="120">
        <f t="shared" si="49"/>
        <v>-0.23070636756000004</v>
      </c>
      <c r="BB182" s="120">
        <v>0</v>
      </c>
      <c r="BC182" s="120">
        <f t="shared" si="50"/>
        <v>0</v>
      </c>
      <c r="BD182" s="120" t="str">
        <f t="shared" si="51"/>
        <v>AL HADA AND TAIF ARMED FORCES HOSPI0.041504263368150.1248082918716430.124808291871643</v>
      </c>
      <c r="BE182" s="121">
        <f>VLOOKUP(BD182,'[1]Microsoft-Base Data'!$AR:$AX,2,0)</f>
        <v>0.77785733566383131</v>
      </c>
      <c r="BF182" s="121">
        <f>VLOOKUP(BD182,'[1]Microsoft-Base Data'!$AR:$AX,3,0)</f>
        <v>-0.6015499732502565</v>
      </c>
      <c r="BG182" s="121">
        <f>VLOOKUP(BD182,'[1]Microsoft-Base Data'!$AR:$AX,4,0)</f>
        <v>0</v>
      </c>
      <c r="BH182" s="121">
        <f>VLOOKUP(BD182,'[1]Microsoft-Base Data'!$AR:$AX,5,0)</f>
        <v>0.4324946809494335</v>
      </c>
      <c r="BI182" s="121">
        <f>VLOOKUP(BD182,'[1]Microsoft-Base Data'!$AR:$AX,6,0)</f>
        <v>0.13966786607661735</v>
      </c>
      <c r="BJ182" s="121">
        <f>VLOOKUP(BD182,'[1]Microsoft-Base Data'!$AR:$AX,7,0)</f>
        <v>0.25153009056037445</v>
      </c>
      <c r="BK182" s="120">
        <f t="shared" si="52"/>
        <v>9.7083045384030009E-2</v>
      </c>
      <c r="BL182" s="120">
        <f t="shared" si="53"/>
        <v>-7.5078424636797036E-2</v>
      </c>
      <c r="BM182" s="120">
        <f t="shared" si="54"/>
        <v>0</v>
      </c>
      <c r="BN182" s="120">
        <f t="shared" si="55"/>
        <v>5.3978922372869997E-2</v>
      </c>
      <c r="BO182" s="120">
        <f t="shared" si="56"/>
        <v>1.743170779438E-2</v>
      </c>
      <c r="BP182" s="120">
        <f t="shared" si="57"/>
        <v>3.1393040957160001E-2</v>
      </c>
      <c r="BQ182" s="120">
        <f t="shared" si="58"/>
        <v>-2.8616350037576132E-2</v>
      </c>
      <c r="BR182" s="119"/>
      <c r="BS182" s="119"/>
      <c r="BT182" s="119"/>
      <c r="BU182" s="119"/>
    </row>
    <row r="183" spans="1:73">
      <c r="A183" s="8" t="s">
        <v>710</v>
      </c>
      <c r="B183" s="65" t="s">
        <v>123</v>
      </c>
      <c r="C183" s="8" t="s">
        <v>248</v>
      </c>
      <c r="D183" s="8" t="s">
        <v>615</v>
      </c>
      <c r="E183" s="8" t="s">
        <v>283</v>
      </c>
      <c r="F183" s="8"/>
      <c r="G183" s="65"/>
      <c r="H183" s="65" t="s">
        <v>613</v>
      </c>
      <c r="I183" s="8"/>
      <c r="J183" s="8" t="s">
        <v>614</v>
      </c>
      <c r="K183" s="8" t="s">
        <v>614</v>
      </c>
      <c r="L183" s="116">
        <v>3.181267664608E-2</v>
      </c>
      <c r="M183" s="116">
        <v>0</v>
      </c>
      <c r="N183" s="116">
        <v>0</v>
      </c>
      <c r="O183" s="114">
        <v>0</v>
      </c>
      <c r="P183" s="115">
        <v>3.181267664608E-2</v>
      </c>
      <c r="Q183" s="114">
        <v>7.6741361169878411E-3</v>
      </c>
      <c r="R183" s="114">
        <v>7.8727383562227724E-3</v>
      </c>
      <c r="S183" s="114">
        <v>8.0440621336957483E-3</v>
      </c>
      <c r="T183" s="114">
        <v>8.2217400391736382E-3</v>
      </c>
      <c r="U183" s="115">
        <v>3.181267664608E-2</v>
      </c>
      <c r="V183" s="115">
        <f t="shared" si="43"/>
        <v>0</v>
      </c>
      <c r="W183" s="122">
        <v>0</v>
      </c>
      <c r="X183" s="116">
        <v>0</v>
      </c>
      <c r="Y183" s="116">
        <v>0</v>
      </c>
      <c r="Z183" s="116">
        <v>0</v>
      </c>
      <c r="AA183" s="116" t="str">
        <f t="shared" si="44"/>
        <v>AMAALA COMPANY0.031812676646080.03181267664608</v>
      </c>
      <c r="AB183" s="117">
        <v>0</v>
      </c>
      <c r="AC183" s="115">
        <f t="shared" si="45"/>
        <v>0</v>
      </c>
      <c r="AD183" s="117">
        <f t="shared" si="60"/>
        <v>0</v>
      </c>
      <c r="AE183" s="117">
        <f t="shared" si="60"/>
        <v>0</v>
      </c>
      <c r="AF183" s="117">
        <f t="shared" si="60"/>
        <v>0</v>
      </c>
      <c r="AG183" s="117">
        <f t="shared" si="60"/>
        <v>0</v>
      </c>
      <c r="AH183" s="115">
        <v>0</v>
      </c>
      <c r="AI183" s="118"/>
      <c r="AJ183" s="118"/>
      <c r="AK183" s="118"/>
      <c r="AL183" s="118"/>
      <c r="AM183" s="118"/>
      <c r="AN183" s="118"/>
      <c r="AO183" s="118"/>
      <c r="AP183" s="118"/>
      <c r="AQ183" s="118"/>
      <c r="AR183" s="118"/>
      <c r="AS183" s="119"/>
      <c r="AT183" s="120">
        <v>0</v>
      </c>
      <c r="AU183" s="120">
        <f t="shared" si="46"/>
        <v>0</v>
      </c>
      <c r="AV183" s="120">
        <v>0</v>
      </c>
      <c r="AW183" s="120">
        <f t="shared" si="47"/>
        <v>0</v>
      </c>
      <c r="AX183" s="120">
        <v>0</v>
      </c>
      <c r="AY183" s="120">
        <f t="shared" si="48"/>
        <v>0</v>
      </c>
      <c r="AZ183" s="120">
        <v>0</v>
      </c>
      <c r="BA183" s="120">
        <f t="shared" si="49"/>
        <v>0</v>
      </c>
      <c r="BB183" s="120">
        <v>0</v>
      </c>
      <c r="BC183" s="120">
        <f t="shared" si="50"/>
        <v>0</v>
      </c>
      <c r="BD183" s="120" t="str">
        <f t="shared" si="51"/>
        <v>AMAALA COMPANY00.031812676646080.03181267664608</v>
      </c>
      <c r="BE183" s="121">
        <f>VLOOKUP(BD183,'[1]Microsoft-Base Data'!$AR:$AX,2,0)</f>
        <v>0</v>
      </c>
      <c r="BF183" s="121">
        <f>VLOOKUP(BD183,'[1]Microsoft-Base Data'!$AR:$AX,3,0)</f>
        <v>0</v>
      </c>
      <c r="BG183" s="121">
        <f>VLOOKUP(BD183,'[1]Microsoft-Base Data'!$AR:$AX,4,0)</f>
        <v>0</v>
      </c>
      <c r="BH183" s="121">
        <f>VLOOKUP(BD183,'[1]Microsoft-Base Data'!$AR:$AX,5,0)</f>
        <v>0</v>
      </c>
      <c r="BI183" s="121">
        <f>VLOOKUP(BD183,'[1]Microsoft-Base Data'!$AR:$AX,6,0)</f>
        <v>0.5465479743796231</v>
      </c>
      <c r="BJ183" s="121">
        <f>VLOOKUP(BD183,'[1]Microsoft-Base Data'!$AR:$AX,7,0)</f>
        <v>0.45345202562037695</v>
      </c>
      <c r="BK183" s="120">
        <f t="shared" si="52"/>
        <v>0</v>
      </c>
      <c r="BL183" s="120">
        <f t="shared" si="53"/>
        <v>0</v>
      </c>
      <c r="BM183" s="120">
        <f t="shared" si="54"/>
        <v>0</v>
      </c>
      <c r="BN183" s="120">
        <f t="shared" si="55"/>
        <v>0</v>
      </c>
      <c r="BO183" s="120">
        <f t="shared" si="56"/>
        <v>1.7387153980508965E-2</v>
      </c>
      <c r="BP183" s="120">
        <f t="shared" si="57"/>
        <v>1.4425522665571035E-2</v>
      </c>
      <c r="BQ183" s="120">
        <f t="shared" si="58"/>
        <v>1.7387153980508965E-2</v>
      </c>
      <c r="BR183" s="119"/>
      <c r="BS183" s="119"/>
      <c r="BT183" s="119"/>
      <c r="BU183" s="119"/>
    </row>
    <row r="184" spans="1:73">
      <c r="A184" s="8" t="s">
        <v>711</v>
      </c>
      <c r="B184" s="65" t="s">
        <v>69</v>
      </c>
      <c r="C184" s="8" t="s">
        <v>511</v>
      </c>
      <c r="D184" s="8" t="s">
        <v>615</v>
      </c>
      <c r="E184" s="8" t="s">
        <v>283</v>
      </c>
      <c r="F184" s="8"/>
      <c r="G184" s="65">
        <v>75</v>
      </c>
      <c r="H184" s="65" t="s">
        <v>613</v>
      </c>
      <c r="I184" s="8"/>
      <c r="J184" s="8" t="s">
        <v>614</v>
      </c>
      <c r="K184" s="8" t="s">
        <v>614</v>
      </c>
      <c r="L184" s="116">
        <v>0.46020712912284978</v>
      </c>
      <c r="M184" s="116">
        <v>0.32033918217944995</v>
      </c>
      <c r="N184" s="116">
        <v>0.44181914810873818</v>
      </c>
      <c r="O184" s="114">
        <v>0.44181914810873818</v>
      </c>
      <c r="P184" s="115">
        <v>1.6641846075197759</v>
      </c>
      <c r="Q184" s="114">
        <v>0.40144937642260387</v>
      </c>
      <c r="R184" s="114">
        <v>0.41183865592997471</v>
      </c>
      <c r="S184" s="114">
        <v>0.42080094465986062</v>
      </c>
      <c r="T184" s="114">
        <v>0.43009563050733696</v>
      </c>
      <c r="U184" s="115">
        <v>1.6641846075197761</v>
      </c>
      <c r="V184" s="115">
        <f t="shared" si="43"/>
        <v>0</v>
      </c>
      <c r="W184" s="115"/>
      <c r="X184" s="116">
        <v>0</v>
      </c>
      <c r="Y184" s="116">
        <v>0.19935103000000001</v>
      </c>
      <c r="Z184" s="116">
        <v>2.60560116</v>
      </c>
      <c r="AA184" s="116" t="str">
        <f t="shared" si="44"/>
        <v>HUNTINGTON NATIONAL BANK1.664184607519781.66418460751978</v>
      </c>
      <c r="AB184" s="117">
        <v>0</v>
      </c>
      <c r="AC184" s="115">
        <f t="shared" si="45"/>
        <v>2.8049521899999998</v>
      </c>
      <c r="AD184" s="117">
        <f t="shared" si="60"/>
        <v>0.60362571128800002</v>
      </c>
      <c r="AE184" s="117">
        <f t="shared" si="60"/>
        <v>0.61147957741999992</v>
      </c>
      <c r="AF184" s="117">
        <f t="shared" si="60"/>
        <v>0.89758470079999997</v>
      </c>
      <c r="AG184" s="117">
        <f t="shared" si="60"/>
        <v>0.69226220049199971</v>
      </c>
      <c r="AH184" s="115">
        <v>2.8049521899999998</v>
      </c>
      <c r="AI184" s="118"/>
      <c r="AJ184" s="118"/>
      <c r="AK184" s="118"/>
      <c r="AL184" s="118"/>
      <c r="AM184" s="118"/>
      <c r="AN184" s="118"/>
      <c r="AO184" s="118"/>
      <c r="AP184" s="118"/>
      <c r="AQ184" s="118"/>
      <c r="AR184" s="118"/>
      <c r="AS184" s="119"/>
      <c r="AT184" s="120">
        <v>0</v>
      </c>
      <c r="AU184" s="120">
        <f t="shared" si="46"/>
        <v>0</v>
      </c>
      <c r="AV184" s="120">
        <v>0</v>
      </c>
      <c r="AW184" s="120">
        <f t="shared" si="47"/>
        <v>0.60362571128800002</v>
      </c>
      <c r="AX184" s="120">
        <v>0.51840034830000015</v>
      </c>
      <c r="AY184" s="120">
        <f t="shared" si="48"/>
        <v>9.3079229119999773E-2</v>
      </c>
      <c r="AZ184" s="120">
        <v>0.96336483219000024</v>
      </c>
      <c r="BA184" s="120">
        <f t="shared" si="49"/>
        <v>-6.5780131390000274E-2</v>
      </c>
      <c r="BB184" s="120">
        <v>0</v>
      </c>
      <c r="BC184" s="120">
        <f t="shared" si="50"/>
        <v>0.69226220049199971</v>
      </c>
      <c r="BD184" s="120" t="str">
        <f t="shared" si="51"/>
        <v>HUNTINGTON NATIONAL BANK0.4418191481087381.664184607519781.66418460751978</v>
      </c>
      <c r="BE184" s="121">
        <f>VLOOKUP(BD184,'[1]Microsoft-Base Data'!$AR:$AX,2,0)</f>
        <v>0.76880402287050698</v>
      </c>
      <c r="BF184" s="121">
        <f>VLOOKUP(BD184,'[1]Microsoft-Base Data'!$AR:$AX,3,0)</f>
        <v>0.12679691962763734</v>
      </c>
      <c r="BG184" s="121">
        <f>VLOOKUP(BD184,'[1]Microsoft-Base Data'!$AR:$AX,4,0)</f>
        <v>0</v>
      </c>
      <c r="BH184" s="121">
        <f>VLOOKUP(BD184,'[1]Microsoft-Base Data'!$AR:$AX,5,0)</f>
        <v>8.9402353304804227E-2</v>
      </c>
      <c r="BI184" s="121">
        <f>VLOOKUP(BD184,'[1]Microsoft-Base Data'!$AR:$AX,6,0)</f>
        <v>1.0202822399472426E-2</v>
      </c>
      <c r="BJ184" s="121">
        <f>VLOOKUP(BD184,'[1]Microsoft-Base Data'!$AR:$AX,7,0)</f>
        <v>4.7938817975788752E-3</v>
      </c>
      <c r="BK184" s="120">
        <f t="shared" si="52"/>
        <v>1.2794318210603797</v>
      </c>
      <c r="BL184" s="120">
        <f t="shared" si="53"/>
        <v>0.21101348192523625</v>
      </c>
      <c r="BM184" s="120">
        <f t="shared" si="54"/>
        <v>0</v>
      </c>
      <c r="BN184" s="120">
        <f t="shared" si="55"/>
        <v>0.14878202024589998</v>
      </c>
      <c r="BO184" s="120">
        <f t="shared" si="56"/>
        <v>1.6979379990460002E-2</v>
      </c>
      <c r="BP184" s="120">
        <f t="shared" si="57"/>
        <v>7.9779042977999991E-3</v>
      </c>
      <c r="BQ184" s="120">
        <f t="shared" si="58"/>
        <v>0.40919341436083861</v>
      </c>
      <c r="BR184" s="119"/>
      <c r="BS184" s="119"/>
      <c r="BT184" s="119"/>
      <c r="BU184" s="119"/>
    </row>
    <row r="185" spans="1:73">
      <c r="A185" s="65" t="s">
        <v>712</v>
      </c>
      <c r="B185" s="65" t="s">
        <v>69</v>
      </c>
      <c r="C185" s="8" t="s">
        <v>70</v>
      </c>
      <c r="D185" s="8" t="s">
        <v>615</v>
      </c>
      <c r="E185" s="8" t="s">
        <v>283</v>
      </c>
      <c r="F185" s="8"/>
      <c r="G185" s="65"/>
      <c r="H185" s="65" t="s">
        <v>613</v>
      </c>
      <c r="I185" s="8"/>
      <c r="J185" s="65" t="s">
        <v>614</v>
      </c>
      <c r="K185" s="65" t="s">
        <v>614</v>
      </c>
      <c r="L185" s="113">
        <v>2.5401778602559998E-2</v>
      </c>
      <c r="M185" s="113">
        <v>1.7000758128499999E-3</v>
      </c>
      <c r="N185" s="113">
        <v>0</v>
      </c>
      <c r="O185" s="114">
        <v>0</v>
      </c>
      <c r="P185" s="115">
        <v>2.710185441541E-2</v>
      </c>
      <c r="Q185" s="114">
        <v>6.5377497819653673E-3</v>
      </c>
      <c r="R185" s="114">
        <v>6.7069429949163052E-3</v>
      </c>
      <c r="S185" s="114">
        <v>6.8528971416429935E-3</v>
      </c>
      <c r="T185" s="114">
        <v>7.0042644968853303E-3</v>
      </c>
      <c r="U185" s="115">
        <v>2.7101854415409996E-2</v>
      </c>
      <c r="V185" s="115">
        <f t="shared" si="43"/>
        <v>0</v>
      </c>
      <c r="W185" s="115"/>
      <c r="X185" s="116">
        <v>0</v>
      </c>
      <c r="Y185" s="116">
        <v>0</v>
      </c>
      <c r="Z185" s="116">
        <v>0</v>
      </c>
      <c r="AA185" s="116" t="str">
        <f t="shared" si="44"/>
        <v>AXIS SPECIALITY U.S. SERVICES, INC.0.027101854415410.02710185441541</v>
      </c>
      <c r="AB185" s="117">
        <v>0</v>
      </c>
      <c r="AC185" s="115">
        <f t="shared" si="45"/>
        <v>0</v>
      </c>
      <c r="AD185" s="117">
        <f t="shared" si="60"/>
        <v>0</v>
      </c>
      <c r="AE185" s="117">
        <f t="shared" si="60"/>
        <v>0</v>
      </c>
      <c r="AF185" s="117">
        <f t="shared" si="60"/>
        <v>0</v>
      </c>
      <c r="AG185" s="117">
        <f t="shared" si="60"/>
        <v>0</v>
      </c>
      <c r="AH185" s="115">
        <v>0</v>
      </c>
      <c r="AI185" s="118"/>
      <c r="AJ185" s="118"/>
      <c r="AK185" s="118"/>
      <c r="AL185" s="118"/>
      <c r="AM185" s="118"/>
      <c r="AN185" s="118"/>
      <c r="AO185" s="118"/>
      <c r="AP185" s="118"/>
      <c r="AQ185" s="118"/>
      <c r="AR185" s="118"/>
      <c r="AS185" s="119"/>
      <c r="AT185" s="120">
        <v>0</v>
      </c>
      <c r="AU185" s="120">
        <f t="shared" si="46"/>
        <v>0</v>
      </c>
      <c r="AV185" s="120">
        <v>0</v>
      </c>
      <c r="AW185" s="120">
        <f t="shared" si="47"/>
        <v>0</v>
      </c>
      <c r="AX185" s="120">
        <v>0</v>
      </c>
      <c r="AY185" s="120">
        <f t="shared" si="48"/>
        <v>0</v>
      </c>
      <c r="AZ185" s="120">
        <v>0</v>
      </c>
      <c r="BA185" s="120">
        <f t="shared" si="49"/>
        <v>0</v>
      </c>
      <c r="BB185" s="120">
        <v>0</v>
      </c>
      <c r="BC185" s="120">
        <f t="shared" si="50"/>
        <v>0</v>
      </c>
      <c r="BD185" s="120" t="str">
        <f t="shared" si="51"/>
        <v>AXIS SPECIALITY U.S. SERVICES, INC.00.027101854415410.02710185441541</v>
      </c>
      <c r="BE185" s="121">
        <f>VLOOKUP(BD185,'[1]Microsoft-Base Data'!$AR:$AX,2,0)</f>
        <v>0.17498290209224626</v>
      </c>
      <c r="BF185" s="121">
        <f>VLOOKUP(BD185,'[1]Microsoft-Base Data'!$AR:$AX,3,0)</f>
        <v>0</v>
      </c>
      <c r="BG185" s="121">
        <f>VLOOKUP(BD185,'[1]Microsoft-Base Data'!$AR:$AX,4,0)</f>
        <v>0</v>
      </c>
      <c r="BH185" s="121">
        <f>VLOOKUP(BD185,'[1]Microsoft-Base Data'!$AR:$AX,5,0)</f>
        <v>0.24160363687795799</v>
      </c>
      <c r="BI185" s="121">
        <f>VLOOKUP(BD185,'[1]Microsoft-Base Data'!$AR:$AX,6,0)</f>
        <v>0.58341346102979574</v>
      </c>
      <c r="BJ185" s="121">
        <f>VLOOKUP(BD185,'[1]Microsoft-Base Data'!$AR:$AX,7,0)</f>
        <v>0</v>
      </c>
      <c r="BK185" s="120">
        <f t="shared" si="52"/>
        <v>4.7423611376899997E-3</v>
      </c>
      <c r="BL185" s="120">
        <f t="shared" si="53"/>
        <v>0</v>
      </c>
      <c r="BM185" s="120">
        <f t="shared" si="54"/>
        <v>0</v>
      </c>
      <c r="BN185" s="120">
        <f t="shared" si="55"/>
        <v>6.5479065928999991E-3</v>
      </c>
      <c r="BO185" s="120">
        <f t="shared" si="56"/>
        <v>1.5811586684819998E-2</v>
      </c>
      <c r="BP185" s="120">
        <f t="shared" si="57"/>
        <v>0</v>
      </c>
      <c r="BQ185" s="120">
        <f t="shared" si="58"/>
        <v>1.8629683204487393E-2</v>
      </c>
      <c r="BR185" s="119"/>
      <c r="BS185" s="119"/>
      <c r="BT185" s="119"/>
      <c r="BU185" s="119"/>
    </row>
    <row r="186" spans="1:73">
      <c r="A186" s="8" t="s">
        <v>535</v>
      </c>
      <c r="B186" s="8" t="s">
        <v>92</v>
      </c>
      <c r="C186" s="8" t="s">
        <v>231</v>
      </c>
      <c r="D186" s="8" t="s">
        <v>615</v>
      </c>
      <c r="E186" s="8" t="s">
        <v>283</v>
      </c>
      <c r="F186" s="8"/>
      <c r="G186" s="65"/>
      <c r="H186" s="65" t="s">
        <v>613</v>
      </c>
      <c r="I186" s="8"/>
      <c r="J186" s="8" t="s">
        <v>614</v>
      </c>
      <c r="K186" s="8" t="s">
        <v>614</v>
      </c>
      <c r="L186" s="116">
        <v>0</v>
      </c>
      <c r="M186" s="116">
        <v>0</v>
      </c>
      <c r="N186" s="116">
        <v>7.2299310349999993E-2</v>
      </c>
      <c r="O186" s="114">
        <v>7.2299310349999993E-2</v>
      </c>
      <c r="P186" s="115">
        <v>0.14459862069999999</v>
      </c>
      <c r="Q186" s="114">
        <v>3.4881362229456744E-2</v>
      </c>
      <c r="R186" s="114">
        <v>3.5784071868786668E-2</v>
      </c>
      <c r="S186" s="114">
        <v>3.6562792320112121E-2</v>
      </c>
      <c r="T186" s="114">
        <v>3.7370394281644452E-2</v>
      </c>
      <c r="U186" s="115">
        <v>0.14459862069999999</v>
      </c>
      <c r="V186" s="115">
        <f t="shared" si="43"/>
        <v>0</v>
      </c>
      <c r="W186" s="122">
        <v>0</v>
      </c>
      <c r="X186" s="116">
        <v>0</v>
      </c>
      <c r="Y186" s="116">
        <v>0</v>
      </c>
      <c r="Z186" s="116">
        <v>0</v>
      </c>
      <c r="AA186" s="116" t="str">
        <f t="shared" si="44"/>
        <v>ROCHE DIAGNOSTICS0.14459862070.1445986207</v>
      </c>
      <c r="AB186" s="117">
        <v>0</v>
      </c>
      <c r="AC186" s="115">
        <f t="shared" si="45"/>
        <v>0</v>
      </c>
      <c r="AD186" s="117">
        <f t="shared" si="60"/>
        <v>0</v>
      </c>
      <c r="AE186" s="117">
        <f t="shared" si="60"/>
        <v>0</v>
      </c>
      <c r="AF186" s="117">
        <f t="shared" si="60"/>
        <v>0</v>
      </c>
      <c r="AG186" s="117">
        <f t="shared" si="60"/>
        <v>0</v>
      </c>
      <c r="AH186" s="115">
        <v>0</v>
      </c>
      <c r="AI186" s="118"/>
      <c r="AJ186" s="118"/>
      <c r="AK186" s="118"/>
      <c r="AL186" s="118"/>
      <c r="AM186" s="118"/>
      <c r="AN186" s="118"/>
      <c r="AO186" s="118"/>
      <c r="AP186" s="118"/>
      <c r="AQ186" s="118"/>
      <c r="AR186" s="118"/>
      <c r="AS186" s="119"/>
      <c r="AT186" s="120">
        <v>0</v>
      </c>
      <c r="AU186" s="120">
        <f t="shared" si="46"/>
        <v>0</v>
      </c>
      <c r="AV186" s="120">
        <v>0</v>
      </c>
      <c r="AW186" s="120">
        <f t="shared" si="47"/>
        <v>0</v>
      </c>
      <c r="AX186" s="120">
        <v>0</v>
      </c>
      <c r="AY186" s="120">
        <f t="shared" si="48"/>
        <v>0</v>
      </c>
      <c r="AZ186" s="120">
        <v>0</v>
      </c>
      <c r="BA186" s="120">
        <f t="shared" si="49"/>
        <v>0</v>
      </c>
      <c r="BB186" s="120">
        <v>0</v>
      </c>
      <c r="BC186" s="120">
        <f t="shared" si="50"/>
        <v>0</v>
      </c>
      <c r="BD186" s="120" t="str">
        <f t="shared" si="51"/>
        <v>ROCHE DIAGNOSTICS0.072299310350.14459862070.1445986207</v>
      </c>
      <c r="BE186" s="121">
        <f>VLOOKUP(BD186,'[1]Microsoft-Base Data'!$AR:$AX,2,0)</f>
        <v>0.32145533048000419</v>
      </c>
      <c r="BF186" s="121">
        <f>VLOOKUP(BD186,'[1]Microsoft-Base Data'!$AR:$AX,3,0)</f>
        <v>0.55121692508953923</v>
      </c>
      <c r="BG186" s="121">
        <f>VLOOKUP(BD186,'[1]Microsoft-Base Data'!$AR:$AX,4,0)</f>
        <v>0</v>
      </c>
      <c r="BH186" s="121">
        <f>VLOOKUP(BD186,'[1]Microsoft-Base Data'!$AR:$AX,5,0)</f>
        <v>1.6157339455462553E-2</v>
      </c>
      <c r="BI186" s="121">
        <f>VLOOKUP(BD186,'[1]Microsoft-Base Data'!$AR:$AX,6,0)</f>
        <v>0.10885715296753543</v>
      </c>
      <c r="BJ186" s="121">
        <f>VLOOKUP(BD186,'[1]Microsoft-Base Data'!$AR:$AX,7,0)</f>
        <v>2.3132520074585195E-3</v>
      </c>
      <c r="BK186" s="120">
        <f t="shared" si="52"/>
        <v>4.6481997404071267E-2</v>
      </c>
      <c r="BL186" s="120">
        <f t="shared" si="53"/>
        <v>7.9705207074442591E-2</v>
      </c>
      <c r="BM186" s="120">
        <f t="shared" si="54"/>
        <v>0</v>
      </c>
      <c r="BN186" s="120">
        <f t="shared" si="55"/>
        <v>2.3363289994415741E-3</v>
      </c>
      <c r="BO186" s="120">
        <f t="shared" si="56"/>
        <v>1.5740594172434532E-2</v>
      </c>
      <c r="BP186" s="120">
        <f t="shared" si="57"/>
        <v>3.3449304961000799E-4</v>
      </c>
      <c r="BQ186" s="120">
        <f t="shared" si="58"/>
        <v>0.10093030324041674</v>
      </c>
      <c r="BR186" s="119"/>
      <c r="BS186" s="119"/>
      <c r="BT186" s="119"/>
      <c r="BU186" s="119"/>
    </row>
    <row r="187" spans="1:73">
      <c r="A187" s="8" t="s">
        <v>713</v>
      </c>
      <c r="B187" s="65" t="s">
        <v>4</v>
      </c>
      <c r="C187" s="8" t="s">
        <v>81</v>
      </c>
      <c r="D187" s="8" t="s">
        <v>615</v>
      </c>
      <c r="E187" s="8" t="s">
        <v>283</v>
      </c>
      <c r="F187" s="8"/>
      <c r="G187" s="65"/>
      <c r="H187" s="65" t="s">
        <v>613</v>
      </c>
      <c r="I187" s="8"/>
      <c r="J187" s="8" t="s">
        <v>614</v>
      </c>
      <c r="K187" s="8" t="s">
        <v>614</v>
      </c>
      <c r="L187" s="116">
        <v>0</v>
      </c>
      <c r="M187" s="116">
        <v>1.4221784482758602E-2</v>
      </c>
      <c r="N187" s="116">
        <v>1.2975579550759999E-2</v>
      </c>
      <c r="O187" s="114">
        <v>1.2975579550759999E-2</v>
      </c>
      <c r="P187" s="115">
        <v>4.01729435842786E-2</v>
      </c>
      <c r="Q187" s="114">
        <v>9.6908738838803622E-3</v>
      </c>
      <c r="R187" s="114">
        <v>9.9416681393043049E-3</v>
      </c>
      <c r="S187" s="114">
        <v>1.0158015242807633E-2</v>
      </c>
      <c r="T187" s="114">
        <v>1.03823863182863E-2</v>
      </c>
      <c r="U187" s="115">
        <v>4.01729435842786E-2</v>
      </c>
      <c r="V187" s="115">
        <f t="shared" si="43"/>
        <v>0</v>
      </c>
      <c r="W187" s="122">
        <v>0</v>
      </c>
      <c r="X187" s="116">
        <v>0</v>
      </c>
      <c r="Y187" s="116">
        <v>0</v>
      </c>
      <c r="Z187" s="116">
        <v>0</v>
      </c>
      <c r="AA187" s="116" t="str">
        <f t="shared" si="44"/>
        <v>IHS HOLDING LTD0.04017294358427860.0401729435842786</v>
      </c>
      <c r="AB187" s="117">
        <v>0</v>
      </c>
      <c r="AC187" s="115">
        <f t="shared" si="45"/>
        <v>0</v>
      </c>
      <c r="AD187" s="117">
        <f t="shared" si="60"/>
        <v>0</v>
      </c>
      <c r="AE187" s="117">
        <f t="shared" si="60"/>
        <v>0</v>
      </c>
      <c r="AF187" s="117">
        <f t="shared" si="60"/>
        <v>0</v>
      </c>
      <c r="AG187" s="117">
        <f t="shared" si="60"/>
        <v>0</v>
      </c>
      <c r="AH187" s="115">
        <v>0</v>
      </c>
      <c r="AI187" s="118"/>
      <c r="AJ187" s="118"/>
      <c r="AK187" s="118"/>
      <c r="AL187" s="118"/>
      <c r="AM187" s="118"/>
      <c r="AN187" s="118"/>
      <c r="AO187" s="118"/>
      <c r="AP187" s="118"/>
      <c r="AQ187" s="118"/>
      <c r="AR187" s="118"/>
      <c r="AS187" s="119"/>
      <c r="AT187" s="120">
        <v>0</v>
      </c>
      <c r="AU187" s="120">
        <f t="shared" si="46"/>
        <v>0</v>
      </c>
      <c r="AV187" s="120">
        <v>0</v>
      </c>
      <c r="AW187" s="120">
        <f t="shared" si="47"/>
        <v>0</v>
      </c>
      <c r="AX187" s="120">
        <v>0</v>
      </c>
      <c r="AY187" s="120">
        <f t="shared" si="48"/>
        <v>0</v>
      </c>
      <c r="AZ187" s="120">
        <v>0</v>
      </c>
      <c r="BA187" s="120">
        <f t="shared" si="49"/>
        <v>0</v>
      </c>
      <c r="BB187" s="120">
        <v>0</v>
      </c>
      <c r="BC187" s="120">
        <f t="shared" si="50"/>
        <v>0</v>
      </c>
      <c r="BD187" s="120" t="str">
        <f t="shared" si="51"/>
        <v>IHS HOLDING LTD0.012975579550760.04017294358427860.0401729435842786</v>
      </c>
      <c r="BE187" s="121">
        <f>VLOOKUP(BD187,'[1]Microsoft-Base Data'!$AR:$AX,2,0)</f>
        <v>0</v>
      </c>
      <c r="BF187" s="121">
        <f>VLOOKUP(BD187,'[1]Microsoft-Base Data'!$AR:$AX,3,0)</f>
        <v>0.6459859991856759</v>
      </c>
      <c r="BG187" s="121">
        <f>VLOOKUP(BD187,'[1]Microsoft-Base Data'!$AR:$AX,4,0)</f>
        <v>0</v>
      </c>
      <c r="BH187" s="121">
        <f>VLOOKUP(BD187,'[1]Microsoft-Base Data'!$AR:$AX,5,0)</f>
        <v>0</v>
      </c>
      <c r="BI187" s="121">
        <f>VLOOKUP(BD187,'[1]Microsoft-Base Data'!$AR:$AX,6,0)</f>
        <v>0.3540140008143241</v>
      </c>
      <c r="BJ187" s="121">
        <f>VLOOKUP(BD187,'[1]Microsoft-Base Data'!$AR:$AX,7,0)</f>
        <v>0</v>
      </c>
      <c r="BK187" s="120">
        <f t="shared" si="52"/>
        <v>0</v>
      </c>
      <c r="BL187" s="120">
        <f t="shared" si="53"/>
        <v>2.5951159101519999E-2</v>
      </c>
      <c r="BM187" s="120">
        <f t="shared" si="54"/>
        <v>0</v>
      </c>
      <c r="BN187" s="120">
        <f t="shared" si="55"/>
        <v>0</v>
      </c>
      <c r="BO187" s="120">
        <f t="shared" si="56"/>
        <v>1.42217844827586E-2</v>
      </c>
      <c r="BP187" s="120">
        <f t="shared" si="57"/>
        <v>0</v>
      </c>
      <c r="BQ187" s="120">
        <f t="shared" si="58"/>
        <v>4.01729435842786E-2</v>
      </c>
      <c r="BR187" s="119"/>
      <c r="BS187" s="119"/>
      <c r="BT187" s="119"/>
      <c r="BU187" s="119"/>
    </row>
    <row r="188" spans="1:73">
      <c r="A188" s="8" t="s">
        <v>714</v>
      </c>
      <c r="B188" s="65" t="s">
        <v>4</v>
      </c>
      <c r="C188" s="8" t="s">
        <v>81</v>
      </c>
      <c r="D188" s="8" t="s">
        <v>615</v>
      </c>
      <c r="E188" s="8" t="s">
        <v>283</v>
      </c>
      <c r="F188" s="8"/>
      <c r="G188" s="65"/>
      <c r="H188" s="65" t="s">
        <v>613</v>
      </c>
      <c r="I188" s="8"/>
      <c r="J188" s="8" t="s">
        <v>614</v>
      </c>
      <c r="K188" s="8" t="s">
        <v>614</v>
      </c>
      <c r="L188" s="116">
        <v>4.5657800757280001E-2</v>
      </c>
      <c r="M188" s="116">
        <v>0</v>
      </c>
      <c r="N188" s="116">
        <v>0</v>
      </c>
      <c r="O188" s="114">
        <v>0</v>
      </c>
      <c r="P188" s="115">
        <v>4.5657800757280001E-2</v>
      </c>
      <c r="Q188" s="114">
        <v>1.1013979795279252E-2</v>
      </c>
      <c r="R188" s="114">
        <v>1.1299015272482818E-2</v>
      </c>
      <c r="S188" s="114">
        <v>1.1544900489368822E-2</v>
      </c>
      <c r="T188" s="114">
        <v>1.1799905200149109E-2</v>
      </c>
      <c r="U188" s="115">
        <v>4.5657800757280001E-2</v>
      </c>
      <c r="V188" s="115">
        <f t="shared" si="43"/>
        <v>0</v>
      </c>
      <c r="W188" s="122">
        <v>0</v>
      </c>
      <c r="X188" s="116">
        <v>0</v>
      </c>
      <c r="Y188" s="116">
        <v>0</v>
      </c>
      <c r="Z188" s="116">
        <v>0</v>
      </c>
      <c r="AA188" s="116" t="str">
        <f t="shared" si="44"/>
        <v>GC LIVERPOOL0.045657800757280.04565780075728</v>
      </c>
      <c r="AB188" s="117">
        <v>0</v>
      </c>
      <c r="AC188" s="115">
        <f t="shared" si="45"/>
        <v>0</v>
      </c>
      <c r="AD188" s="117">
        <f t="shared" ref="AD188:AG207" si="61">AD$1*$AH188</f>
        <v>0</v>
      </c>
      <c r="AE188" s="117">
        <f t="shared" si="61"/>
        <v>0</v>
      </c>
      <c r="AF188" s="117">
        <f t="shared" si="61"/>
        <v>0</v>
      </c>
      <c r="AG188" s="117">
        <f t="shared" si="61"/>
        <v>0</v>
      </c>
      <c r="AH188" s="115">
        <v>0</v>
      </c>
      <c r="AI188" s="118"/>
      <c r="AJ188" s="118"/>
      <c r="AK188" s="118"/>
      <c r="AL188" s="118"/>
      <c r="AM188" s="118"/>
      <c r="AN188" s="118"/>
      <c r="AO188" s="118"/>
      <c r="AP188" s="118"/>
      <c r="AQ188" s="118"/>
      <c r="AR188" s="118"/>
      <c r="AS188" s="119"/>
      <c r="AT188" s="120">
        <v>0</v>
      </c>
      <c r="AU188" s="120">
        <f t="shared" si="46"/>
        <v>0</v>
      </c>
      <c r="AV188" s="120">
        <v>0</v>
      </c>
      <c r="AW188" s="120">
        <f t="shared" si="47"/>
        <v>0</v>
      </c>
      <c r="AX188" s="120">
        <v>0</v>
      </c>
      <c r="AY188" s="120">
        <f t="shared" si="48"/>
        <v>0</v>
      </c>
      <c r="AZ188" s="120">
        <v>0</v>
      </c>
      <c r="BA188" s="120">
        <f t="shared" si="49"/>
        <v>0</v>
      </c>
      <c r="BB188" s="120">
        <v>0</v>
      </c>
      <c r="BC188" s="120">
        <f t="shared" si="50"/>
        <v>0</v>
      </c>
      <c r="BD188" s="120" t="str">
        <f t="shared" si="51"/>
        <v>GC LIVERPOOL00.045657800757280.04565780075728</v>
      </c>
      <c r="BE188" s="121">
        <f>VLOOKUP(BD188,'[1]Microsoft-Base Data'!$AR:$AX,2,0)</f>
        <v>0</v>
      </c>
      <c r="BF188" s="121">
        <f>VLOOKUP(BD188,'[1]Microsoft-Base Data'!$AR:$AX,3,0)</f>
        <v>0.69073723280684818</v>
      </c>
      <c r="BG188" s="121">
        <f>VLOOKUP(BD188,'[1]Microsoft-Base Data'!$AR:$AX,4,0)</f>
        <v>0</v>
      </c>
      <c r="BH188" s="121">
        <f>VLOOKUP(BD188,'[1]Microsoft-Base Data'!$AR:$AX,5,0)</f>
        <v>0</v>
      </c>
      <c r="BI188" s="121">
        <f>VLOOKUP(BD188,'[1]Microsoft-Base Data'!$AR:$AX,6,0)</f>
        <v>0.30926276719315193</v>
      </c>
      <c r="BJ188" s="121">
        <f>VLOOKUP(BD188,'[1]Microsoft-Base Data'!$AR:$AX,7,0)</f>
        <v>0</v>
      </c>
      <c r="BK188" s="120">
        <f t="shared" si="52"/>
        <v>0</v>
      </c>
      <c r="BL188" s="120">
        <f t="shared" si="53"/>
        <v>3.1537542951130003E-2</v>
      </c>
      <c r="BM188" s="120">
        <f t="shared" si="54"/>
        <v>0</v>
      </c>
      <c r="BN188" s="120">
        <f t="shared" si="55"/>
        <v>0</v>
      </c>
      <c r="BO188" s="120">
        <f t="shared" si="56"/>
        <v>1.4120257806150002E-2</v>
      </c>
      <c r="BP188" s="120">
        <f t="shared" si="57"/>
        <v>0</v>
      </c>
      <c r="BQ188" s="120">
        <f t="shared" si="58"/>
        <v>4.5657800757280001E-2</v>
      </c>
      <c r="BR188" s="119"/>
      <c r="BS188" s="119"/>
      <c r="BT188" s="119"/>
      <c r="BU188" s="119"/>
    </row>
    <row r="189" spans="1:73">
      <c r="A189" s="8" t="s">
        <v>715</v>
      </c>
      <c r="B189" s="65" t="s">
        <v>4</v>
      </c>
      <c r="C189" s="8" t="s">
        <v>81</v>
      </c>
      <c r="D189" s="8" t="s">
        <v>615</v>
      </c>
      <c r="E189" s="8" t="s">
        <v>283</v>
      </c>
      <c r="F189" s="8"/>
      <c r="G189" s="65"/>
      <c r="H189" s="65" t="s">
        <v>613</v>
      </c>
      <c r="I189" s="8"/>
      <c r="J189" s="8" t="s">
        <v>614</v>
      </c>
      <c r="K189" s="8" t="s">
        <v>614</v>
      </c>
      <c r="L189" s="116">
        <v>1.3482144676070002E-2</v>
      </c>
      <c r="M189" s="116">
        <v>1.6157025739000001E-4</v>
      </c>
      <c r="N189" s="116">
        <v>0</v>
      </c>
      <c r="O189" s="114">
        <v>0</v>
      </c>
      <c r="P189" s="115">
        <v>1.3643714933460001E-2</v>
      </c>
      <c r="Q189" s="114">
        <v>3.2912579694438721E-3</v>
      </c>
      <c r="R189" s="114">
        <v>3.3764338371463504E-3</v>
      </c>
      <c r="S189" s="114">
        <v>3.4499106089115718E-3</v>
      </c>
      <c r="T189" s="114">
        <v>3.5261125179582068E-3</v>
      </c>
      <c r="U189" s="115">
        <v>1.3643714933460001E-2</v>
      </c>
      <c r="V189" s="115">
        <f t="shared" si="43"/>
        <v>0</v>
      </c>
      <c r="W189" s="122">
        <v>0</v>
      </c>
      <c r="X189" s="116">
        <v>0</v>
      </c>
      <c r="Y189" s="116">
        <v>0</v>
      </c>
      <c r="Z189" s="116">
        <v>0</v>
      </c>
      <c r="AA189" s="116" t="str">
        <f t="shared" si="44"/>
        <v>HOME RETAIL GROUP0.013643714933460.01364371493346</v>
      </c>
      <c r="AB189" s="117">
        <v>0.20555523000000001</v>
      </c>
      <c r="AC189" s="115">
        <f t="shared" si="45"/>
        <v>0.20555523000000001</v>
      </c>
      <c r="AD189" s="117">
        <f t="shared" si="61"/>
        <v>4.4235485496000003E-2</v>
      </c>
      <c r="AE189" s="117">
        <f t="shared" si="61"/>
        <v>4.4811040140000001E-2</v>
      </c>
      <c r="AF189" s="117">
        <f t="shared" si="61"/>
        <v>6.5777673600000003E-2</v>
      </c>
      <c r="AG189" s="117">
        <f t="shared" si="61"/>
        <v>5.0731030763999985E-2</v>
      </c>
      <c r="AH189" s="115">
        <v>0.20555523000000001</v>
      </c>
      <c r="AI189" s="118"/>
      <c r="AJ189" s="118"/>
      <c r="AK189" s="118"/>
      <c r="AL189" s="118"/>
      <c r="AM189" s="118"/>
      <c r="AN189" s="118"/>
      <c r="AO189" s="118"/>
      <c r="AP189" s="118"/>
      <c r="AQ189" s="118"/>
      <c r="AR189" s="118"/>
      <c r="AS189" s="119"/>
      <c r="AT189" s="120">
        <v>0.18467662500000001</v>
      </c>
      <c r="AU189" s="120">
        <f t="shared" si="46"/>
        <v>2.0878604999999995E-2</v>
      </c>
      <c r="AV189" s="120">
        <v>0</v>
      </c>
      <c r="AW189" s="120">
        <f t="shared" si="47"/>
        <v>4.4235485496000003E-2</v>
      </c>
      <c r="AX189" s="120">
        <v>0</v>
      </c>
      <c r="AY189" s="120">
        <f t="shared" si="48"/>
        <v>4.4811040140000001E-2</v>
      </c>
      <c r="AZ189" s="120">
        <v>0</v>
      </c>
      <c r="BA189" s="120">
        <f t="shared" si="49"/>
        <v>6.5777673600000003E-2</v>
      </c>
      <c r="BB189" s="120">
        <v>0.12116633366250001</v>
      </c>
      <c r="BC189" s="120">
        <f t="shared" si="50"/>
        <v>-7.043530289850003E-2</v>
      </c>
      <c r="BD189" s="120" t="str">
        <f t="shared" si="51"/>
        <v>HOME RETAIL GROUP00.013643714933460.01364371493346</v>
      </c>
      <c r="BE189" s="121">
        <f>VLOOKUP(BD189,'[1]Microsoft-Base Data'!$AR:$AX,2,0)</f>
        <v>0</v>
      </c>
      <c r="BF189" s="121">
        <f>VLOOKUP(BD189,'[1]Microsoft-Base Data'!$AR:$AX,3,0)</f>
        <v>0</v>
      </c>
      <c r="BG189" s="121">
        <f>VLOOKUP(BD189,'[1]Microsoft-Base Data'!$AR:$AX,4,0)</f>
        <v>0</v>
      </c>
      <c r="BH189" s="121">
        <f>VLOOKUP(BD189,'[1]Microsoft-Base Data'!$AR:$AX,5,0)</f>
        <v>0</v>
      </c>
      <c r="BI189" s="121">
        <f>VLOOKUP(BD189,'[1]Microsoft-Base Data'!$AR:$AX,6,0)</f>
        <v>1</v>
      </c>
      <c r="BJ189" s="121">
        <f>VLOOKUP(BD189,'[1]Microsoft-Base Data'!$AR:$AX,7,0)</f>
        <v>0</v>
      </c>
      <c r="BK189" s="120">
        <f t="shared" si="52"/>
        <v>0</v>
      </c>
      <c r="BL189" s="120">
        <f t="shared" si="53"/>
        <v>0</v>
      </c>
      <c r="BM189" s="120">
        <f t="shared" si="54"/>
        <v>0</v>
      </c>
      <c r="BN189" s="120">
        <f t="shared" si="55"/>
        <v>0</v>
      </c>
      <c r="BO189" s="120">
        <f t="shared" si="56"/>
        <v>1.3643714933460001E-2</v>
      </c>
      <c r="BP189" s="120">
        <f t="shared" si="57"/>
        <v>0</v>
      </c>
      <c r="BQ189" s="120">
        <f t="shared" si="58"/>
        <v>1.3643714933460001E-2</v>
      </c>
      <c r="BR189" s="119"/>
      <c r="BS189" s="119"/>
      <c r="BT189" s="119"/>
      <c r="BU189" s="119"/>
    </row>
    <row r="190" spans="1:73">
      <c r="A190" s="8" t="s">
        <v>716</v>
      </c>
      <c r="B190" s="65" t="s">
        <v>123</v>
      </c>
      <c r="C190" s="8" t="s">
        <v>248</v>
      </c>
      <c r="D190" s="8" t="s">
        <v>615</v>
      </c>
      <c r="E190" s="8" t="s">
        <v>283</v>
      </c>
      <c r="F190" s="8"/>
      <c r="G190" s="65"/>
      <c r="H190" s="65" t="s">
        <v>613</v>
      </c>
      <c r="I190" s="8"/>
      <c r="J190" s="8" t="s">
        <v>614</v>
      </c>
      <c r="K190" s="8" t="s">
        <v>614</v>
      </c>
      <c r="L190" s="116">
        <v>0</v>
      </c>
      <c r="M190" s="116">
        <v>1.3183380000000001E-2</v>
      </c>
      <c r="N190" s="116">
        <v>0</v>
      </c>
      <c r="O190" s="114">
        <v>0</v>
      </c>
      <c r="P190" s="115">
        <v>1.3183380000000001E-2</v>
      </c>
      <c r="Q190" s="114">
        <v>3.1802118924954279E-3</v>
      </c>
      <c r="R190" s="114">
        <v>3.2625139514454921E-3</v>
      </c>
      <c r="S190" s="114">
        <v>3.3335116385181385E-3</v>
      </c>
      <c r="T190" s="114">
        <v>3.407142517540943E-3</v>
      </c>
      <c r="U190" s="115">
        <v>1.3183380000000001E-2</v>
      </c>
      <c r="V190" s="115">
        <f t="shared" si="43"/>
        <v>0</v>
      </c>
      <c r="W190" s="122">
        <v>0</v>
      </c>
      <c r="X190" s="116">
        <v>0</v>
      </c>
      <c r="Y190" s="116">
        <v>0</v>
      </c>
      <c r="Z190" s="116">
        <v>0</v>
      </c>
      <c r="AA190" s="116" t="str">
        <f t="shared" si="44"/>
        <v>AL QARYAN  FOR TRADING0.013183380.01318338</v>
      </c>
      <c r="AB190" s="117">
        <v>0</v>
      </c>
      <c r="AC190" s="115">
        <f t="shared" si="45"/>
        <v>0</v>
      </c>
      <c r="AD190" s="117">
        <f t="shared" si="61"/>
        <v>0</v>
      </c>
      <c r="AE190" s="117">
        <f t="shared" si="61"/>
        <v>0</v>
      </c>
      <c r="AF190" s="117">
        <f t="shared" si="61"/>
        <v>0</v>
      </c>
      <c r="AG190" s="117">
        <f t="shared" si="61"/>
        <v>0</v>
      </c>
      <c r="AH190" s="115">
        <v>0</v>
      </c>
      <c r="AI190" s="118"/>
      <c r="AJ190" s="118"/>
      <c r="AK190" s="118"/>
      <c r="AL190" s="118"/>
      <c r="AM190" s="118"/>
      <c r="AN190" s="118"/>
      <c r="AO190" s="118"/>
      <c r="AP190" s="118"/>
      <c r="AQ190" s="118"/>
      <c r="AR190" s="118"/>
      <c r="AS190" s="119"/>
      <c r="AT190" s="120">
        <v>0</v>
      </c>
      <c r="AU190" s="120">
        <f t="shared" si="46"/>
        <v>0</v>
      </c>
      <c r="AV190" s="120">
        <v>0</v>
      </c>
      <c r="AW190" s="120">
        <f t="shared" si="47"/>
        <v>0</v>
      </c>
      <c r="AX190" s="120">
        <v>0</v>
      </c>
      <c r="AY190" s="120">
        <f t="shared" si="48"/>
        <v>0</v>
      </c>
      <c r="AZ190" s="120">
        <v>0</v>
      </c>
      <c r="BA190" s="120">
        <f t="shared" si="49"/>
        <v>0</v>
      </c>
      <c r="BB190" s="120">
        <v>0</v>
      </c>
      <c r="BC190" s="120">
        <f t="shared" si="50"/>
        <v>0</v>
      </c>
      <c r="BD190" s="120" t="str">
        <f t="shared" si="51"/>
        <v>AL QARYAN  FOR TRADING00.013183380.01318338</v>
      </c>
      <c r="BE190" s="121">
        <f>VLOOKUP(BD190,'[1]Microsoft-Base Data'!$AR:$AX,2,0)</f>
        <v>0</v>
      </c>
      <c r="BF190" s="121">
        <f>VLOOKUP(BD190,'[1]Microsoft-Base Data'!$AR:$AX,3,0)</f>
        <v>0</v>
      </c>
      <c r="BG190" s="121">
        <f>VLOOKUP(BD190,'[1]Microsoft-Base Data'!$AR:$AX,4,0)</f>
        <v>0</v>
      </c>
      <c r="BH190" s="121">
        <f>VLOOKUP(BD190,'[1]Microsoft-Base Data'!$AR:$AX,5,0)</f>
        <v>0</v>
      </c>
      <c r="BI190" s="121">
        <f>VLOOKUP(BD190,'[1]Microsoft-Base Data'!$AR:$AX,6,0)</f>
        <v>1</v>
      </c>
      <c r="BJ190" s="121">
        <f>VLOOKUP(BD190,'[1]Microsoft-Base Data'!$AR:$AX,7,0)</f>
        <v>0</v>
      </c>
      <c r="BK190" s="120">
        <f t="shared" si="52"/>
        <v>0</v>
      </c>
      <c r="BL190" s="120">
        <f t="shared" si="53"/>
        <v>0</v>
      </c>
      <c r="BM190" s="120">
        <f t="shared" si="54"/>
        <v>0</v>
      </c>
      <c r="BN190" s="120">
        <f t="shared" si="55"/>
        <v>0</v>
      </c>
      <c r="BO190" s="120">
        <f t="shared" si="56"/>
        <v>1.3183380000000001E-2</v>
      </c>
      <c r="BP190" s="120">
        <f t="shared" si="57"/>
        <v>0</v>
      </c>
      <c r="BQ190" s="120">
        <f t="shared" si="58"/>
        <v>1.3183380000000001E-2</v>
      </c>
      <c r="BR190" s="119"/>
      <c r="BS190" s="119"/>
      <c r="BT190" s="119"/>
      <c r="BU190" s="119"/>
    </row>
    <row r="191" spans="1:73">
      <c r="A191" s="8" t="s">
        <v>538</v>
      </c>
      <c r="B191" s="8" t="s">
        <v>69</v>
      </c>
      <c r="C191" s="8" t="s">
        <v>70</v>
      </c>
      <c r="D191" s="8" t="s">
        <v>615</v>
      </c>
      <c r="E191" s="8" t="s">
        <v>283</v>
      </c>
      <c r="F191" s="8"/>
      <c r="G191" s="65">
        <v>23</v>
      </c>
      <c r="H191" s="65" t="s">
        <v>613</v>
      </c>
      <c r="I191" s="8"/>
      <c r="J191" s="8" t="s">
        <v>614</v>
      </c>
      <c r="K191" s="8" t="s">
        <v>614</v>
      </c>
      <c r="L191" s="116">
        <v>1.857895872007E-2</v>
      </c>
      <c r="M191" s="116">
        <v>1.6628852990919998E-2</v>
      </c>
      <c r="N191" s="116">
        <v>3.8116709397619998E-2</v>
      </c>
      <c r="O191" s="114">
        <v>3.8116709397619998E-2</v>
      </c>
      <c r="P191" s="115">
        <v>0.11144123050622998</v>
      </c>
      <c r="Q191" s="114">
        <v>2.6882842379589818E-2</v>
      </c>
      <c r="R191" s="114">
        <v>2.7578554914811551E-2</v>
      </c>
      <c r="S191" s="114">
        <v>2.8178709777257446E-2</v>
      </c>
      <c r="T191" s="114">
        <v>2.8801123434571176E-2</v>
      </c>
      <c r="U191" s="115">
        <v>0.11144123050623</v>
      </c>
      <c r="V191" s="115">
        <f t="shared" si="43"/>
        <v>0</v>
      </c>
      <c r="W191" s="122">
        <v>0</v>
      </c>
      <c r="X191" s="116">
        <v>0</v>
      </c>
      <c r="Y191" s="116">
        <v>0</v>
      </c>
      <c r="Z191" s="116">
        <v>0</v>
      </c>
      <c r="AA191" s="116" t="str">
        <f t="shared" si="44"/>
        <v>ZURICH AMERICAN INSURANCE0.111441230506230.11144123050623</v>
      </c>
      <c r="AB191" s="117">
        <v>0</v>
      </c>
      <c r="AC191" s="115">
        <f t="shared" si="45"/>
        <v>0</v>
      </c>
      <c r="AD191" s="117">
        <f t="shared" si="61"/>
        <v>0</v>
      </c>
      <c r="AE191" s="117">
        <f t="shared" si="61"/>
        <v>0</v>
      </c>
      <c r="AF191" s="117">
        <f t="shared" si="61"/>
        <v>0</v>
      </c>
      <c r="AG191" s="117">
        <f t="shared" si="61"/>
        <v>0</v>
      </c>
      <c r="AH191" s="115">
        <v>0</v>
      </c>
      <c r="AI191" s="118"/>
      <c r="AJ191" s="118"/>
      <c r="AK191" s="118"/>
      <c r="AL191" s="118"/>
      <c r="AM191" s="118"/>
      <c r="AN191" s="118"/>
      <c r="AO191" s="118"/>
      <c r="AP191" s="118"/>
      <c r="AQ191" s="118"/>
      <c r="AR191" s="118"/>
      <c r="AS191" s="119"/>
      <c r="AT191" s="120">
        <v>0</v>
      </c>
      <c r="AU191" s="120">
        <f t="shared" si="46"/>
        <v>0</v>
      </c>
      <c r="AV191" s="120">
        <v>0</v>
      </c>
      <c r="AW191" s="120">
        <f t="shared" si="47"/>
        <v>0</v>
      </c>
      <c r="AX191" s="120">
        <v>0</v>
      </c>
      <c r="AY191" s="120">
        <f t="shared" si="48"/>
        <v>0</v>
      </c>
      <c r="AZ191" s="120">
        <v>0</v>
      </c>
      <c r="BA191" s="120">
        <f t="shared" si="49"/>
        <v>0</v>
      </c>
      <c r="BB191" s="120">
        <v>0</v>
      </c>
      <c r="BC191" s="120">
        <f t="shared" si="50"/>
        <v>0</v>
      </c>
      <c r="BD191" s="120" t="str">
        <f t="shared" si="51"/>
        <v>ZURICH AMERICAN INSURANCE0.038116709397620.111441230506230.11144123050623</v>
      </c>
      <c r="BE191" s="121">
        <f>VLOOKUP(BD191,'[1]Microsoft-Base Data'!$AR:$AX,2,0)</f>
        <v>0.42567917506357361</v>
      </c>
      <c r="BF191" s="121">
        <f>VLOOKUP(BD191,'[1]Microsoft-Base Data'!$AR:$AX,3,0)</f>
        <v>0.39452941672244374</v>
      </c>
      <c r="BG191" s="121">
        <f>VLOOKUP(BD191,'[1]Microsoft-Base Data'!$AR:$AX,4,0)</f>
        <v>0</v>
      </c>
      <c r="BH191" s="121">
        <f>VLOOKUP(BD191,'[1]Microsoft-Base Data'!$AR:$AX,5,0)</f>
        <v>4.8152765888690753E-2</v>
      </c>
      <c r="BI191" s="121">
        <f>VLOOKUP(BD191,'[1]Microsoft-Base Data'!$AR:$AX,6,0)</f>
        <v>0.11222924765596215</v>
      </c>
      <c r="BJ191" s="121">
        <f>VLOOKUP(BD191,'[1]Microsoft-Base Data'!$AR:$AX,7,0)</f>
        <v>1.9409394669329748E-2</v>
      </c>
      <c r="BK191" s="120">
        <f t="shared" si="52"/>
        <v>4.7438211069961544E-2</v>
      </c>
      <c r="BL191" s="120">
        <f t="shared" si="53"/>
        <v>4.3966843670454329E-2</v>
      </c>
      <c r="BM191" s="120">
        <f t="shared" si="54"/>
        <v>0</v>
      </c>
      <c r="BN191" s="120">
        <f t="shared" si="55"/>
        <v>5.3662034829141158E-3</v>
      </c>
      <c r="BO191" s="120">
        <f t="shared" si="56"/>
        <v>1.2506965457568851E-2</v>
      </c>
      <c r="BP191" s="120">
        <f t="shared" si="57"/>
        <v>2.1630068253311683E-3</v>
      </c>
      <c r="BQ191" s="120">
        <f t="shared" si="58"/>
        <v>6.3138493291806763E-2</v>
      </c>
      <c r="BR191" s="119"/>
      <c r="BS191" s="119"/>
      <c r="BT191" s="119"/>
      <c r="BU191" s="119"/>
    </row>
    <row r="192" spans="1:73">
      <c r="A192" s="65" t="s">
        <v>717</v>
      </c>
      <c r="B192" s="65" t="s">
        <v>4</v>
      </c>
      <c r="C192" s="8" t="s">
        <v>81</v>
      </c>
      <c r="D192" s="8" t="s">
        <v>615</v>
      </c>
      <c r="E192" s="8" t="s">
        <v>283</v>
      </c>
      <c r="F192" s="8"/>
      <c r="G192" s="65"/>
      <c r="H192" s="65" t="s">
        <v>613</v>
      </c>
      <c r="I192" s="8"/>
      <c r="J192" s="65" t="s">
        <v>614</v>
      </c>
      <c r="K192" s="65" t="s">
        <v>614</v>
      </c>
      <c r="L192" s="113">
        <v>0.13524850358490997</v>
      </c>
      <c r="M192" s="113">
        <v>0.15526592995934002</v>
      </c>
      <c r="N192" s="113">
        <v>0.10356238956146999</v>
      </c>
      <c r="O192" s="114">
        <v>0.10356238956146999</v>
      </c>
      <c r="P192" s="115">
        <v>0.49763921266719002</v>
      </c>
      <c r="Q192" s="114">
        <v>0.12004494615919883</v>
      </c>
      <c r="R192" s="114">
        <v>0.12315164048317331</v>
      </c>
      <c r="S192" s="114">
        <v>0.12583162339317236</v>
      </c>
      <c r="T192" s="114">
        <v>0.12861100263164546</v>
      </c>
      <c r="U192" s="115">
        <v>0.49763921266719002</v>
      </c>
      <c r="V192" s="115">
        <f t="shared" si="43"/>
        <v>0</v>
      </c>
      <c r="W192" s="122">
        <v>0</v>
      </c>
      <c r="X192" s="116">
        <v>0</v>
      </c>
      <c r="Y192" s="116">
        <v>0</v>
      </c>
      <c r="Z192" s="116">
        <v>4.8951370799999998E-2</v>
      </c>
      <c r="AA192" s="116" t="str">
        <f t="shared" si="44"/>
        <v>ROYAL BANK OF SCOTLAND0.497639212667190.49763921266719</v>
      </c>
      <c r="AB192" s="117">
        <v>0.13645322000000001</v>
      </c>
      <c r="AC192" s="115">
        <f t="shared" si="45"/>
        <v>0.18540459080000002</v>
      </c>
      <c r="AD192" s="117">
        <f t="shared" si="61"/>
        <v>3.9899067940160002E-2</v>
      </c>
      <c r="AE192" s="117">
        <f t="shared" si="61"/>
        <v>4.0418200794400005E-2</v>
      </c>
      <c r="AF192" s="117">
        <f t="shared" si="61"/>
        <v>5.9329469056000006E-2</v>
      </c>
      <c r="AG192" s="117">
        <f t="shared" si="61"/>
        <v>4.5757853009439985E-2</v>
      </c>
      <c r="AH192" s="115">
        <v>0.18540459080000002</v>
      </c>
      <c r="AI192" s="118"/>
      <c r="AJ192" s="118"/>
      <c r="AK192" s="118"/>
      <c r="AL192" s="118"/>
      <c r="AM192" s="118"/>
      <c r="AN192" s="118"/>
      <c r="AO192" s="118"/>
      <c r="AP192" s="118"/>
      <c r="AQ192" s="118"/>
      <c r="AR192" s="118"/>
      <c r="AS192" s="119"/>
      <c r="AT192" s="120">
        <v>0</v>
      </c>
      <c r="AU192" s="120">
        <f t="shared" si="46"/>
        <v>0.13645322000000001</v>
      </c>
      <c r="AV192" s="120">
        <v>0</v>
      </c>
      <c r="AW192" s="120">
        <f t="shared" si="47"/>
        <v>3.9899067940160002E-2</v>
      </c>
      <c r="AX192" s="120">
        <v>0</v>
      </c>
      <c r="AY192" s="120">
        <f t="shared" si="48"/>
        <v>4.0418200794400005E-2</v>
      </c>
      <c r="AZ192" s="120">
        <v>0</v>
      </c>
      <c r="BA192" s="120">
        <f t="shared" si="49"/>
        <v>5.9329469056000006E-2</v>
      </c>
      <c r="BB192" s="120">
        <v>0</v>
      </c>
      <c r="BC192" s="120">
        <f t="shared" si="50"/>
        <v>4.5757853009439985E-2</v>
      </c>
      <c r="BD192" s="120" t="str">
        <f t="shared" si="51"/>
        <v>ROYAL BANK OF SCOTLAND0.103562389561470.497639212667190.49763921266719</v>
      </c>
      <c r="BE192" s="121">
        <f>VLOOKUP(BD192,'[1]Microsoft-Base Data'!$AR:$AX,2,0)</f>
        <v>0.57334055340753243</v>
      </c>
      <c r="BF192" s="121">
        <f>VLOOKUP(BD192,'[1]Microsoft-Base Data'!$AR:$AX,3,0)</f>
        <v>4.0530839049703601E-2</v>
      </c>
      <c r="BG192" s="121">
        <f>VLOOKUP(BD192,'[1]Microsoft-Base Data'!$AR:$AX,4,0)</f>
        <v>0</v>
      </c>
      <c r="BH192" s="121">
        <f>VLOOKUP(BD192,'[1]Microsoft-Base Data'!$AR:$AX,5,0)</f>
        <v>0.32331714793233723</v>
      </c>
      <c r="BI192" s="121">
        <f>VLOOKUP(BD192,'[1]Microsoft-Base Data'!$AR:$AX,6,0)</f>
        <v>2.5027678893797766E-2</v>
      </c>
      <c r="BJ192" s="121">
        <f>VLOOKUP(BD192,'[1]Microsoft-Base Data'!$AR:$AX,7,0)</f>
        <v>3.7783780716629058E-2</v>
      </c>
      <c r="BK192" s="120">
        <f t="shared" si="52"/>
        <v>0.28531674158789544</v>
      </c>
      <c r="BL192" s="120">
        <f t="shared" si="53"/>
        <v>2.01697348334351E-2</v>
      </c>
      <c r="BM192" s="120">
        <f t="shared" si="54"/>
        <v>0</v>
      </c>
      <c r="BN192" s="120">
        <f t="shared" si="55"/>
        <v>0.16089529093884972</v>
      </c>
      <c r="BO192" s="120">
        <f t="shared" si="56"/>
        <v>1.2454754419596769E-2</v>
      </c>
      <c r="BP192" s="120">
        <f t="shared" si="57"/>
        <v>1.8802690887413043E-2</v>
      </c>
      <c r="BQ192" s="120">
        <f t="shared" si="58"/>
        <v>0.11874954788923375</v>
      </c>
      <c r="BR192" s="119"/>
      <c r="BS192" s="119"/>
      <c r="BT192" s="119"/>
      <c r="BU192" s="119"/>
    </row>
    <row r="193" spans="1:73">
      <c r="A193" s="65" t="s">
        <v>718</v>
      </c>
      <c r="B193" s="65" t="s">
        <v>92</v>
      </c>
      <c r="C193" s="8" t="s">
        <v>169</v>
      </c>
      <c r="D193" s="8" t="s">
        <v>615</v>
      </c>
      <c r="E193" s="8" t="s">
        <v>283</v>
      </c>
      <c r="F193" s="8"/>
      <c r="G193" s="65"/>
      <c r="H193" s="65" t="s">
        <v>613</v>
      </c>
      <c r="I193" s="8"/>
      <c r="J193" s="65" t="s">
        <v>614</v>
      </c>
      <c r="K193" s="65" t="s">
        <v>614</v>
      </c>
      <c r="L193" s="113">
        <v>4.8386924891560004E-2</v>
      </c>
      <c r="M193" s="113">
        <v>1.2065164457707871E-2</v>
      </c>
      <c r="N193" s="113">
        <v>0</v>
      </c>
      <c r="O193" s="114">
        <v>0</v>
      </c>
      <c r="P193" s="115">
        <v>6.0452089349267879E-2</v>
      </c>
      <c r="Q193" s="114">
        <v>1.4582789351041833E-2</v>
      </c>
      <c r="R193" s="114">
        <v>1.4960183571740773E-2</v>
      </c>
      <c r="S193" s="114">
        <v>1.5285741852129185E-2</v>
      </c>
      <c r="T193" s="114">
        <v>1.5623374574356089E-2</v>
      </c>
      <c r="U193" s="115">
        <v>6.0452089349267879E-2</v>
      </c>
      <c r="V193" s="115">
        <f t="shared" si="43"/>
        <v>0</v>
      </c>
      <c r="W193" s="122">
        <v>0</v>
      </c>
      <c r="X193" s="116">
        <v>0</v>
      </c>
      <c r="Y193" s="116">
        <v>0</v>
      </c>
      <c r="Z193" s="116">
        <v>0</v>
      </c>
      <c r="AA193" s="116" t="str">
        <f t="shared" si="44"/>
        <v>BORDEN DAIRY0.06045208934926790.0604520893492679</v>
      </c>
      <c r="AB193" s="117">
        <v>0</v>
      </c>
      <c r="AC193" s="115">
        <f t="shared" si="45"/>
        <v>0</v>
      </c>
      <c r="AD193" s="117">
        <f t="shared" si="61"/>
        <v>0</v>
      </c>
      <c r="AE193" s="117">
        <f t="shared" si="61"/>
        <v>0</v>
      </c>
      <c r="AF193" s="117">
        <f t="shared" si="61"/>
        <v>0</v>
      </c>
      <c r="AG193" s="117">
        <f t="shared" si="61"/>
        <v>0</v>
      </c>
      <c r="AH193" s="115">
        <v>0</v>
      </c>
      <c r="AI193" s="118"/>
      <c r="AJ193" s="118"/>
      <c r="AK193" s="118"/>
      <c r="AL193" s="118"/>
      <c r="AM193" s="118"/>
      <c r="AN193" s="118"/>
      <c r="AO193" s="118"/>
      <c r="AP193" s="118"/>
      <c r="AQ193" s="118"/>
      <c r="AR193" s="118"/>
      <c r="AS193" s="119"/>
      <c r="AT193" s="120">
        <v>0</v>
      </c>
      <c r="AU193" s="120">
        <f t="shared" si="46"/>
        <v>0</v>
      </c>
      <c r="AV193" s="120">
        <v>0</v>
      </c>
      <c r="AW193" s="120">
        <f t="shared" si="47"/>
        <v>0</v>
      </c>
      <c r="AX193" s="120">
        <v>0</v>
      </c>
      <c r="AY193" s="120">
        <f t="shared" si="48"/>
        <v>0</v>
      </c>
      <c r="AZ193" s="120">
        <v>0</v>
      </c>
      <c r="BA193" s="120">
        <f t="shared" si="49"/>
        <v>0</v>
      </c>
      <c r="BB193" s="120">
        <v>0</v>
      </c>
      <c r="BC193" s="120">
        <f t="shared" si="50"/>
        <v>0</v>
      </c>
      <c r="BD193" s="120" t="str">
        <f t="shared" si="51"/>
        <v>BORDEN DAIRY00.06045208934926790.0604520893492679</v>
      </c>
      <c r="BE193" s="121">
        <f>VLOOKUP(BD193,'[1]Microsoft-Base Data'!$AR:$AX,2,0)</f>
        <v>0</v>
      </c>
      <c r="BF193" s="121">
        <f>VLOOKUP(BD193,'[1]Microsoft-Base Data'!$AR:$AX,3,0)</f>
        <v>0.8004177425861958</v>
      </c>
      <c r="BG193" s="121">
        <f>VLOOKUP(BD193,'[1]Microsoft-Base Data'!$AR:$AX,4,0)</f>
        <v>0</v>
      </c>
      <c r="BH193" s="121">
        <f>VLOOKUP(BD193,'[1]Microsoft-Base Data'!$AR:$AX,5,0)</f>
        <v>0</v>
      </c>
      <c r="BI193" s="121">
        <f>VLOOKUP(BD193,'[1]Microsoft-Base Data'!$AR:$AX,6,0)</f>
        <v>0.19958225741380417</v>
      </c>
      <c r="BJ193" s="121">
        <f>VLOOKUP(BD193,'[1]Microsoft-Base Data'!$AR:$AX,7,0)</f>
        <v>0</v>
      </c>
      <c r="BK193" s="120">
        <f t="shared" si="52"/>
        <v>0</v>
      </c>
      <c r="BL193" s="120">
        <f t="shared" si="53"/>
        <v>4.8386924891560004E-2</v>
      </c>
      <c r="BM193" s="120">
        <f t="shared" si="54"/>
        <v>0</v>
      </c>
      <c r="BN193" s="120">
        <f t="shared" si="55"/>
        <v>0</v>
      </c>
      <c r="BO193" s="120">
        <f t="shared" si="56"/>
        <v>1.2065164457707871E-2</v>
      </c>
      <c r="BP193" s="120">
        <f t="shared" si="57"/>
        <v>0</v>
      </c>
      <c r="BQ193" s="120">
        <f t="shared" si="58"/>
        <v>6.0452089349267879E-2</v>
      </c>
      <c r="BR193" s="119"/>
      <c r="BS193" s="119"/>
      <c r="BT193" s="119"/>
      <c r="BU193" s="119"/>
    </row>
    <row r="194" spans="1:73">
      <c r="A194" s="8" t="s">
        <v>719</v>
      </c>
      <c r="B194" s="65" t="s">
        <v>69</v>
      </c>
      <c r="C194" s="8" t="s">
        <v>511</v>
      </c>
      <c r="D194" s="8" t="s">
        <v>615</v>
      </c>
      <c r="E194" s="8" t="s">
        <v>283</v>
      </c>
      <c r="F194" s="8"/>
      <c r="G194" s="65">
        <v>84</v>
      </c>
      <c r="H194" s="65" t="s">
        <v>613</v>
      </c>
      <c r="I194" s="8"/>
      <c r="J194" s="8" t="s">
        <v>614</v>
      </c>
      <c r="K194" s="8" t="s">
        <v>614</v>
      </c>
      <c r="L194" s="116">
        <v>0.46688972465335005</v>
      </c>
      <c r="M194" s="116">
        <v>0.3857568519038902</v>
      </c>
      <c r="N194" s="116">
        <v>0.2914969778722199</v>
      </c>
      <c r="O194" s="114">
        <v>0.2914969778722199</v>
      </c>
      <c r="P194" s="115">
        <v>1.4356405323016799</v>
      </c>
      <c r="Q194" s="114">
        <v>0.34631794685234513</v>
      </c>
      <c r="R194" s="114">
        <v>0.35528045659723562</v>
      </c>
      <c r="S194" s="114">
        <v>0.36301194558269778</v>
      </c>
      <c r="T194" s="114">
        <v>0.37103018326940179</v>
      </c>
      <c r="U194" s="115">
        <v>1.4356405323016805</v>
      </c>
      <c r="V194" s="115">
        <f t="shared" si="43"/>
        <v>0</v>
      </c>
      <c r="W194" s="115"/>
      <c r="X194" s="116">
        <v>0</v>
      </c>
      <c r="Y194" s="116">
        <v>0</v>
      </c>
      <c r="Z194" s="116">
        <v>0.32662429999999998</v>
      </c>
      <c r="AA194" s="116" t="str">
        <f t="shared" si="44"/>
        <v>Discover bank1.435640532301681.43564053230168</v>
      </c>
      <c r="AB194" s="117">
        <v>0</v>
      </c>
      <c r="AC194" s="115">
        <f t="shared" si="45"/>
        <v>0.32662429999999998</v>
      </c>
      <c r="AD194" s="117">
        <f t="shared" si="61"/>
        <v>7.0289549359999995E-2</v>
      </c>
      <c r="AE194" s="117">
        <f t="shared" si="61"/>
        <v>7.1204097399999999E-2</v>
      </c>
      <c r="AF194" s="117">
        <f t="shared" si="61"/>
        <v>0.10451977599999999</v>
      </c>
      <c r="AG194" s="117">
        <f t="shared" si="61"/>
        <v>8.0610877239999962E-2</v>
      </c>
      <c r="AH194" s="115">
        <v>0.32662429999999998</v>
      </c>
      <c r="AI194" s="118"/>
      <c r="AJ194" s="118"/>
      <c r="AK194" s="118"/>
      <c r="AL194" s="118"/>
      <c r="AM194" s="118"/>
      <c r="AN194" s="118"/>
      <c r="AO194" s="118"/>
      <c r="AP194" s="118"/>
      <c r="AQ194" s="118"/>
      <c r="AR194" s="118"/>
      <c r="AS194" s="119"/>
      <c r="AT194" s="120">
        <v>0</v>
      </c>
      <c r="AU194" s="120">
        <f t="shared" si="46"/>
        <v>0</v>
      </c>
      <c r="AV194" s="120">
        <v>0</v>
      </c>
      <c r="AW194" s="120">
        <f t="shared" si="47"/>
        <v>7.0289549359999995E-2</v>
      </c>
      <c r="AX194" s="120">
        <v>0</v>
      </c>
      <c r="AY194" s="120">
        <f t="shared" si="48"/>
        <v>7.1204097399999999E-2</v>
      </c>
      <c r="AZ194" s="120">
        <v>0</v>
      </c>
      <c r="BA194" s="120">
        <f t="shared" si="49"/>
        <v>0.10451977599999999</v>
      </c>
      <c r="BB194" s="120">
        <v>0</v>
      </c>
      <c r="BC194" s="120">
        <f t="shared" si="50"/>
        <v>8.0610877239999962E-2</v>
      </c>
      <c r="BD194" s="120" t="str">
        <f t="shared" si="51"/>
        <v>Discover bank0.291496977872221.435640532301681.43564053230168</v>
      </c>
      <c r="BE194" s="121">
        <f>VLOOKUP(BD194,'[1]Microsoft-Base Data'!$AR:$AX,2,0)</f>
        <v>0.81448949747050126</v>
      </c>
      <c r="BF194" s="121">
        <f>VLOOKUP(BD194,'[1]Microsoft-Base Data'!$AR:$AX,3,0)</f>
        <v>0.11246939972893683</v>
      </c>
      <c r="BG194" s="121">
        <f>VLOOKUP(BD194,'[1]Microsoft-Base Data'!$AR:$AX,4,0)</f>
        <v>0</v>
      </c>
      <c r="BH194" s="121">
        <f>VLOOKUP(BD194,'[1]Microsoft-Base Data'!$AR:$AX,5,0)</f>
        <v>6.5066197820782837E-2</v>
      </c>
      <c r="BI194" s="121">
        <f>VLOOKUP(BD194,'[1]Microsoft-Base Data'!$AR:$AX,6,0)</f>
        <v>7.974904979779136E-3</v>
      </c>
      <c r="BJ194" s="121">
        <f>VLOOKUP(BD194,'[1]Microsoft-Base Data'!$AR:$AX,7,0)</f>
        <v>0</v>
      </c>
      <c r="BK194" s="120">
        <f t="shared" si="52"/>
        <v>1.1693141357026786</v>
      </c>
      <c r="BL194" s="120">
        <f t="shared" si="53"/>
        <v>0.16146562889450136</v>
      </c>
      <c r="BM194" s="120">
        <f t="shared" si="54"/>
        <v>0</v>
      </c>
      <c r="BN194" s="120">
        <f t="shared" si="55"/>
        <v>9.3411670874275113E-2</v>
      </c>
      <c r="BO194" s="120">
        <f t="shared" si="56"/>
        <v>1.1449096830225441E-2</v>
      </c>
      <c r="BP194" s="120">
        <f t="shared" si="57"/>
        <v>0</v>
      </c>
      <c r="BQ194" s="120">
        <f t="shared" si="58"/>
        <v>0.32328337815976871</v>
      </c>
      <c r="BR194" s="119"/>
      <c r="BS194" s="119"/>
      <c r="BT194" s="119"/>
      <c r="BU194" s="119"/>
    </row>
    <row r="195" spans="1:73">
      <c r="A195" s="8" t="s">
        <v>720</v>
      </c>
      <c r="B195" s="65" t="s">
        <v>92</v>
      </c>
      <c r="C195" s="8" t="s">
        <v>533</v>
      </c>
      <c r="D195" s="8" t="s">
        <v>615</v>
      </c>
      <c r="E195" s="8" t="s">
        <v>283</v>
      </c>
      <c r="F195" s="8"/>
      <c r="G195" s="65"/>
      <c r="H195" s="65" t="s">
        <v>613</v>
      </c>
      <c r="I195" s="8"/>
      <c r="J195" s="8" t="s">
        <v>614</v>
      </c>
      <c r="K195" s="8" t="s">
        <v>614</v>
      </c>
      <c r="L195" s="116">
        <v>0</v>
      </c>
      <c r="M195" s="116">
        <v>1.2382219799999997E-2</v>
      </c>
      <c r="N195" s="116">
        <v>5.2831192399999991E-2</v>
      </c>
      <c r="O195" s="114">
        <v>5.2831192399999991E-2</v>
      </c>
      <c r="P195" s="115">
        <v>0.11804460459999998</v>
      </c>
      <c r="Q195" s="114">
        <v>2.8475766866603282E-2</v>
      </c>
      <c r="R195" s="114">
        <v>2.9212703373517761E-2</v>
      </c>
      <c r="S195" s="114">
        <v>2.984842000294095E-2</v>
      </c>
      <c r="T195" s="114">
        <v>3.0507714356937984E-2</v>
      </c>
      <c r="U195" s="115">
        <v>0.11804460459999998</v>
      </c>
      <c r="V195" s="115">
        <f t="shared" si="43"/>
        <v>0</v>
      </c>
      <c r="W195" s="122">
        <v>0</v>
      </c>
      <c r="X195" s="116">
        <v>0</v>
      </c>
      <c r="Y195" s="116">
        <v>0</v>
      </c>
      <c r="Z195" s="116">
        <v>0</v>
      </c>
      <c r="AA195" s="116" t="str">
        <f t="shared" si="44"/>
        <v>SPENCER STUART0.11804460460.1180446046</v>
      </c>
      <c r="AB195" s="117">
        <v>0</v>
      </c>
      <c r="AC195" s="115">
        <f t="shared" si="45"/>
        <v>0</v>
      </c>
      <c r="AD195" s="117">
        <f t="shared" si="61"/>
        <v>0</v>
      </c>
      <c r="AE195" s="117">
        <f t="shared" si="61"/>
        <v>0</v>
      </c>
      <c r="AF195" s="117">
        <f t="shared" si="61"/>
        <v>0</v>
      </c>
      <c r="AG195" s="117">
        <f t="shared" si="61"/>
        <v>0</v>
      </c>
      <c r="AH195" s="115">
        <v>0</v>
      </c>
      <c r="AI195" s="118"/>
      <c r="AJ195" s="118"/>
      <c r="AK195" s="118"/>
      <c r="AL195" s="118"/>
      <c r="AM195" s="118"/>
      <c r="AN195" s="118"/>
      <c r="AO195" s="118"/>
      <c r="AP195" s="118"/>
      <c r="AQ195" s="118"/>
      <c r="AR195" s="118"/>
      <c r="AS195" s="119"/>
      <c r="AT195" s="120">
        <v>0</v>
      </c>
      <c r="AU195" s="120">
        <f t="shared" si="46"/>
        <v>0</v>
      </c>
      <c r="AV195" s="120">
        <v>0</v>
      </c>
      <c r="AW195" s="120">
        <f t="shared" si="47"/>
        <v>0</v>
      </c>
      <c r="AX195" s="120">
        <v>0</v>
      </c>
      <c r="AY195" s="120">
        <f t="shared" si="48"/>
        <v>0</v>
      </c>
      <c r="AZ195" s="120">
        <v>0</v>
      </c>
      <c r="BA195" s="120">
        <f t="shared" si="49"/>
        <v>0</v>
      </c>
      <c r="BB195" s="120">
        <v>0</v>
      </c>
      <c r="BC195" s="120">
        <f t="shared" si="50"/>
        <v>0</v>
      </c>
      <c r="BD195" s="120" t="str">
        <f t="shared" si="51"/>
        <v>SPENCER STUART0.05283119240.11804460460.1180446046</v>
      </c>
      <c r="BE195" s="121">
        <f>VLOOKUP(BD195,'[1]Microsoft-Base Data'!$AR:$AX,2,0)</f>
        <v>0</v>
      </c>
      <c r="BF195" s="121">
        <f>VLOOKUP(BD195,'[1]Microsoft-Base Data'!$AR:$AX,3,0)</f>
        <v>0.79064935177248175</v>
      </c>
      <c r="BG195" s="121">
        <f>VLOOKUP(BD195,'[1]Microsoft-Base Data'!$AR:$AX,4,0)</f>
        <v>0</v>
      </c>
      <c r="BH195" s="121">
        <f>VLOOKUP(BD195,'[1]Microsoft-Base Data'!$AR:$AX,5,0)</f>
        <v>0</v>
      </c>
      <c r="BI195" s="121">
        <f>VLOOKUP(BD195,'[1]Microsoft-Base Data'!$AR:$AX,6,0)</f>
        <v>9.2653540584997168E-2</v>
      </c>
      <c r="BJ195" s="121">
        <f>VLOOKUP(BD195,'[1]Microsoft-Base Data'!$AR:$AX,7,0)</f>
        <v>0.11669710764252118</v>
      </c>
      <c r="BK195" s="120">
        <f t="shared" si="52"/>
        <v>0</v>
      </c>
      <c r="BL195" s="120">
        <f t="shared" si="53"/>
        <v>9.3331890107228893E-2</v>
      </c>
      <c r="BM195" s="120">
        <f t="shared" si="54"/>
        <v>0</v>
      </c>
      <c r="BN195" s="120">
        <f t="shared" si="55"/>
        <v>0</v>
      </c>
      <c r="BO195" s="120">
        <f t="shared" si="56"/>
        <v>1.0937250563146041E-2</v>
      </c>
      <c r="BP195" s="120">
        <f t="shared" si="57"/>
        <v>1.3775463929625049E-2</v>
      </c>
      <c r="BQ195" s="120">
        <f t="shared" si="58"/>
        <v>0.10426914067037493</v>
      </c>
      <c r="BR195" s="119"/>
      <c r="BS195" s="119"/>
      <c r="BT195" s="119"/>
      <c r="BU195" s="119"/>
    </row>
    <row r="196" spans="1:73">
      <c r="A196" s="8" t="s">
        <v>220</v>
      </c>
      <c r="B196" s="8" t="s">
        <v>69</v>
      </c>
      <c r="C196" s="8" t="s">
        <v>511</v>
      </c>
      <c r="D196" s="8" t="s">
        <v>568</v>
      </c>
      <c r="E196" s="8" t="s">
        <v>121</v>
      </c>
      <c r="F196" s="8" t="s">
        <v>612</v>
      </c>
      <c r="G196" s="65">
        <v>4</v>
      </c>
      <c r="H196" s="65" t="s">
        <v>613</v>
      </c>
      <c r="I196" s="8"/>
      <c r="J196" s="8" t="s">
        <v>614</v>
      </c>
      <c r="K196" s="8" t="s">
        <v>614</v>
      </c>
      <c r="L196" s="116">
        <v>2.0590419809596994</v>
      </c>
      <c r="M196" s="116">
        <v>2.0027298001719998</v>
      </c>
      <c r="N196" s="116">
        <v>1.8850416298066623</v>
      </c>
      <c r="O196" s="114">
        <v>1.9764124509300645</v>
      </c>
      <c r="P196" s="115">
        <v>7.9232258618684259</v>
      </c>
      <c r="Q196" s="114">
        <v>1.680690830233504</v>
      </c>
      <c r="R196" s="114">
        <v>1.7241861445278515</v>
      </c>
      <c r="S196" s="114">
        <v>1.7617072801202203</v>
      </c>
      <c r="T196" s="114">
        <v>1.8006200153023268</v>
      </c>
      <c r="U196" s="115">
        <v>6.9672042701839025</v>
      </c>
      <c r="V196" s="115">
        <f t="shared" si="43"/>
        <v>-0.95602159168452339</v>
      </c>
      <c r="W196" s="122">
        <v>-0.1206606511478493</v>
      </c>
      <c r="X196" s="116">
        <v>3.3604210200000004</v>
      </c>
      <c r="Y196" s="116">
        <v>3.0949650000000002</v>
      </c>
      <c r="Z196" s="116">
        <v>1.7085488276999998</v>
      </c>
      <c r="AA196" s="116" t="str">
        <f t="shared" si="44"/>
        <v>U.S. BANK7.923225861868436.9672042701839</v>
      </c>
      <c r="AB196" s="117">
        <v>2</v>
      </c>
      <c r="AC196" s="115">
        <f t="shared" si="45"/>
        <v>10.1639348477</v>
      </c>
      <c r="AD196" s="117">
        <f t="shared" si="61"/>
        <v>1.9368000000000001</v>
      </c>
      <c r="AE196" s="117">
        <f t="shared" si="61"/>
        <v>1.962</v>
      </c>
      <c r="AF196" s="117">
        <f t="shared" si="61"/>
        <v>2.88</v>
      </c>
      <c r="AG196" s="117">
        <f t="shared" si="61"/>
        <v>2.2211999999999992</v>
      </c>
      <c r="AH196" s="115">
        <v>9</v>
      </c>
      <c r="AI196" s="118"/>
      <c r="AJ196" s="118"/>
      <c r="AK196" s="118"/>
      <c r="AL196" s="118"/>
      <c r="AM196" s="118"/>
      <c r="AN196" s="118"/>
      <c r="AO196" s="118"/>
      <c r="AP196" s="118"/>
      <c r="AQ196" s="118"/>
      <c r="AR196" s="118"/>
      <c r="AS196" s="119"/>
      <c r="AT196" s="120">
        <v>1.598795478</v>
      </c>
      <c r="AU196" s="120">
        <f t="shared" si="46"/>
        <v>0.40120452200000001</v>
      </c>
      <c r="AV196" s="120">
        <v>1.0597098618</v>
      </c>
      <c r="AW196" s="120">
        <f t="shared" si="47"/>
        <v>0.87709013820000004</v>
      </c>
      <c r="AX196" s="120">
        <v>0.18450246420000005</v>
      </c>
      <c r="AY196" s="120">
        <f t="shared" si="48"/>
        <v>1.7774975357999998</v>
      </c>
      <c r="AZ196" s="120">
        <v>2.79155776086</v>
      </c>
      <c r="BA196" s="120">
        <f t="shared" si="49"/>
        <v>8.8442239139999934E-2</v>
      </c>
      <c r="BB196" s="120">
        <v>1.0470509683488001</v>
      </c>
      <c r="BC196" s="120">
        <f t="shared" si="50"/>
        <v>1.1741490316511991</v>
      </c>
      <c r="BD196" s="120" t="str">
        <f t="shared" si="51"/>
        <v>U.S. BANK1.976412450930067.923225861868436.9672042701839</v>
      </c>
      <c r="BE196" s="121">
        <f>VLOOKUP(BD196,'[1]Microsoft-Base Data'!$AR:$AX,2,0)</f>
        <v>0.61062112582746475</v>
      </c>
      <c r="BF196" s="121">
        <f>VLOOKUP(BD196,'[1]Microsoft-Base Data'!$AR:$AX,3,0)</f>
        <v>3.91639791423831E-2</v>
      </c>
      <c r="BG196" s="121">
        <f>VLOOKUP(BD196,'[1]Microsoft-Base Data'!$AR:$AX,4,0)</f>
        <v>0</v>
      </c>
      <c r="BH196" s="121">
        <f>VLOOKUP(BD196,'[1]Microsoft-Base Data'!$AR:$AX,5,0)</f>
        <v>0.34811082630751172</v>
      </c>
      <c r="BI196" s="121">
        <f>VLOOKUP(BD196,'[1]Microsoft-Base Data'!$AR:$AX,6,0)</f>
        <v>1.3121821246011331E-3</v>
      </c>
      <c r="BJ196" s="121">
        <f>VLOOKUP(BD196,'[1]Microsoft-Base Data'!$AR:$AX,7,0)</f>
        <v>7.9188659803918295E-4</v>
      </c>
      <c r="BK196" s="120">
        <f t="shared" si="52"/>
        <v>4.2543221153296145</v>
      </c>
      <c r="BL196" s="120">
        <f t="shared" si="53"/>
        <v>0.27286344271820484</v>
      </c>
      <c r="BM196" s="120">
        <f t="shared" si="54"/>
        <v>0</v>
      </c>
      <c r="BN196" s="120">
        <f t="shared" si="55"/>
        <v>2.4253592355469427</v>
      </c>
      <c r="BO196" s="120">
        <f t="shared" si="56"/>
        <v>9.1422409017800008E-3</v>
      </c>
      <c r="BP196" s="120">
        <f t="shared" si="57"/>
        <v>5.5172356873599993E-3</v>
      </c>
      <c r="BQ196" s="120">
        <f t="shared" si="58"/>
        <v>1.5756090276554311</v>
      </c>
      <c r="BR196" s="119"/>
      <c r="BS196" s="119"/>
      <c r="BT196" s="119"/>
      <c r="BU196" s="119"/>
    </row>
    <row r="197" spans="1:73">
      <c r="A197" s="8" t="s">
        <v>721</v>
      </c>
      <c r="B197" s="65" t="s">
        <v>123</v>
      </c>
      <c r="C197" s="8" t="s">
        <v>248</v>
      </c>
      <c r="D197" s="8" t="s">
        <v>615</v>
      </c>
      <c r="E197" s="8" t="s">
        <v>283</v>
      </c>
      <c r="F197" s="8"/>
      <c r="G197" s="65"/>
      <c r="H197" s="65" t="s">
        <v>613</v>
      </c>
      <c r="I197" s="8"/>
      <c r="J197" s="8" t="s">
        <v>614</v>
      </c>
      <c r="K197" s="8" t="s">
        <v>614</v>
      </c>
      <c r="L197" s="116">
        <v>0</v>
      </c>
      <c r="M197" s="116">
        <v>2.3371471150000003E-2</v>
      </c>
      <c r="N197" s="116">
        <v>1.8247232700000001E-2</v>
      </c>
      <c r="O197" s="114">
        <v>1.8247232700000001E-2</v>
      </c>
      <c r="P197" s="115">
        <v>5.9865936550000012E-2</v>
      </c>
      <c r="Q197" s="114">
        <v>1.4441392372190338E-2</v>
      </c>
      <c r="R197" s="114">
        <v>1.4815127320211174E-2</v>
      </c>
      <c r="S197" s="114">
        <v>1.5137528937208317E-2</v>
      </c>
      <c r="T197" s="114">
        <v>1.5471887920390169E-2</v>
      </c>
      <c r="U197" s="115">
        <v>5.9865936549999998E-2</v>
      </c>
      <c r="V197" s="115">
        <f t="shared" si="43"/>
        <v>0</v>
      </c>
      <c r="W197" s="122">
        <v>0</v>
      </c>
      <c r="X197" s="116">
        <v>0</v>
      </c>
      <c r="Y197" s="116">
        <v>0</v>
      </c>
      <c r="Z197" s="116">
        <v>0</v>
      </c>
      <c r="AA197" s="116" t="str">
        <f t="shared" si="44"/>
        <v>EMIRATES POST0.059865936550.05986593655</v>
      </c>
      <c r="AB197" s="117">
        <v>0</v>
      </c>
      <c r="AC197" s="115">
        <f t="shared" si="45"/>
        <v>0</v>
      </c>
      <c r="AD197" s="117">
        <f t="shared" si="61"/>
        <v>0</v>
      </c>
      <c r="AE197" s="117">
        <f t="shared" si="61"/>
        <v>0</v>
      </c>
      <c r="AF197" s="117">
        <f t="shared" si="61"/>
        <v>0</v>
      </c>
      <c r="AG197" s="117">
        <f t="shared" si="61"/>
        <v>0</v>
      </c>
      <c r="AH197" s="115">
        <v>0</v>
      </c>
      <c r="AI197" s="118"/>
      <c r="AJ197" s="118"/>
      <c r="AK197" s="118"/>
      <c r="AL197" s="118"/>
      <c r="AM197" s="118"/>
      <c r="AN197" s="118"/>
      <c r="AO197" s="118"/>
      <c r="AP197" s="118"/>
      <c r="AQ197" s="118"/>
      <c r="AR197" s="118"/>
      <c r="AS197" s="119"/>
      <c r="AT197" s="120">
        <v>0</v>
      </c>
      <c r="AU197" s="120">
        <f t="shared" si="46"/>
        <v>0</v>
      </c>
      <c r="AV197" s="120">
        <v>0</v>
      </c>
      <c r="AW197" s="120">
        <f t="shared" si="47"/>
        <v>0</v>
      </c>
      <c r="AX197" s="120">
        <v>0</v>
      </c>
      <c r="AY197" s="120">
        <f t="shared" si="48"/>
        <v>0</v>
      </c>
      <c r="AZ197" s="120">
        <v>0</v>
      </c>
      <c r="BA197" s="120">
        <f t="shared" si="49"/>
        <v>0</v>
      </c>
      <c r="BB197" s="120">
        <v>0</v>
      </c>
      <c r="BC197" s="120">
        <f t="shared" si="50"/>
        <v>0</v>
      </c>
      <c r="BD197" s="120" t="str">
        <f t="shared" si="51"/>
        <v>EMIRATES POST0.01824723270.059865936550.05986593655</v>
      </c>
      <c r="BE197" s="121">
        <f>VLOOKUP(BD197,'[1]Microsoft-Base Data'!$AR:$AX,2,0)</f>
        <v>0</v>
      </c>
      <c r="BF197" s="121">
        <f>VLOOKUP(BD197,'[1]Microsoft-Base Data'!$AR:$AX,3,0)</f>
        <v>0</v>
      </c>
      <c r="BG197" s="121">
        <f>VLOOKUP(BD197,'[1]Microsoft-Base Data'!$AR:$AX,4,0)</f>
        <v>0</v>
      </c>
      <c r="BH197" s="121">
        <f>VLOOKUP(BD197,'[1]Microsoft-Base Data'!$AR:$AX,5,0)</f>
        <v>0</v>
      </c>
      <c r="BI197" s="121">
        <f>VLOOKUP(BD197,'[1]Microsoft-Base Data'!$AR:$AX,6,0)</f>
        <v>0.15084763340263821</v>
      </c>
      <c r="BJ197" s="121">
        <f>VLOOKUP(BD197,'[1]Microsoft-Base Data'!$AR:$AX,7,0)</f>
        <v>0.84915236659736182</v>
      </c>
      <c r="BK197" s="120">
        <f t="shared" si="52"/>
        <v>0</v>
      </c>
      <c r="BL197" s="120">
        <f t="shared" si="53"/>
        <v>0</v>
      </c>
      <c r="BM197" s="120">
        <f t="shared" si="54"/>
        <v>0</v>
      </c>
      <c r="BN197" s="120">
        <f t="shared" si="55"/>
        <v>0</v>
      </c>
      <c r="BO197" s="120">
        <f t="shared" si="56"/>
        <v>9.0306348500000001E-3</v>
      </c>
      <c r="BP197" s="120">
        <f t="shared" si="57"/>
        <v>5.0835301700000002E-2</v>
      </c>
      <c r="BQ197" s="120">
        <f t="shared" si="58"/>
        <v>9.0306348500000001E-3</v>
      </c>
      <c r="BR197" s="119"/>
      <c r="BS197" s="119"/>
      <c r="BT197" s="119"/>
      <c r="BU197" s="119"/>
    </row>
    <row r="198" spans="1:73">
      <c r="A198" s="8" t="s">
        <v>722</v>
      </c>
      <c r="B198" s="65" t="s">
        <v>123</v>
      </c>
      <c r="C198" s="8" t="s">
        <v>248</v>
      </c>
      <c r="D198" s="8" t="s">
        <v>615</v>
      </c>
      <c r="E198" s="8" t="s">
        <v>283</v>
      </c>
      <c r="F198" s="8"/>
      <c r="G198" s="65"/>
      <c r="H198" s="65" t="s">
        <v>613</v>
      </c>
      <c r="I198" s="8"/>
      <c r="J198" s="8" t="s">
        <v>614</v>
      </c>
      <c r="K198" s="8" t="s">
        <v>614</v>
      </c>
      <c r="L198" s="116">
        <v>8.1413300000000004E-3</v>
      </c>
      <c r="M198" s="116">
        <v>0</v>
      </c>
      <c r="N198" s="116">
        <v>0</v>
      </c>
      <c r="O198" s="114">
        <v>0</v>
      </c>
      <c r="P198" s="115">
        <v>8.1413300000000004E-3</v>
      </c>
      <c r="Q198" s="114">
        <v>1.9639238561529591E-3</v>
      </c>
      <c r="R198" s="114">
        <v>2.0147490786370206E-3</v>
      </c>
      <c r="S198" s="114">
        <v>2.0585933431348314E-3</v>
      </c>
      <c r="T198" s="114">
        <v>2.1040637220751889E-3</v>
      </c>
      <c r="U198" s="115">
        <v>8.1413300000000004E-3</v>
      </c>
      <c r="V198" s="115">
        <f t="shared" si="43"/>
        <v>0</v>
      </c>
      <c r="W198" s="122">
        <v>0</v>
      </c>
      <c r="X198" s="116">
        <v>0</v>
      </c>
      <c r="Y198" s="116">
        <v>0</v>
      </c>
      <c r="Z198" s="116">
        <v>0</v>
      </c>
      <c r="AA198" s="116" t="str">
        <f t="shared" si="44"/>
        <v>ABUDHABI GAS LIQUIFICATION COMPANY0.008141330.00814133</v>
      </c>
      <c r="AB198" s="117">
        <v>0</v>
      </c>
      <c r="AC198" s="115">
        <f t="shared" si="45"/>
        <v>0</v>
      </c>
      <c r="AD198" s="117">
        <f t="shared" si="61"/>
        <v>0</v>
      </c>
      <c r="AE198" s="117">
        <f t="shared" si="61"/>
        <v>0</v>
      </c>
      <c r="AF198" s="117">
        <f t="shared" si="61"/>
        <v>0</v>
      </c>
      <c r="AG198" s="117">
        <f t="shared" si="61"/>
        <v>0</v>
      </c>
      <c r="AH198" s="115">
        <v>0</v>
      </c>
      <c r="AI198" s="118"/>
      <c r="AJ198" s="118"/>
      <c r="AK198" s="118"/>
      <c r="AL198" s="118"/>
      <c r="AM198" s="118"/>
      <c r="AN198" s="118"/>
      <c r="AO198" s="118"/>
      <c r="AP198" s="118"/>
      <c r="AQ198" s="118"/>
      <c r="AR198" s="118"/>
      <c r="AS198" s="119"/>
      <c r="AT198" s="120">
        <v>0</v>
      </c>
      <c r="AU198" s="120">
        <f t="shared" si="46"/>
        <v>0</v>
      </c>
      <c r="AV198" s="120">
        <v>0</v>
      </c>
      <c r="AW198" s="120">
        <f t="shared" si="47"/>
        <v>0</v>
      </c>
      <c r="AX198" s="120">
        <v>0</v>
      </c>
      <c r="AY198" s="120">
        <f t="shared" si="48"/>
        <v>0</v>
      </c>
      <c r="AZ198" s="120">
        <v>0</v>
      </c>
      <c r="BA198" s="120">
        <f t="shared" si="49"/>
        <v>0</v>
      </c>
      <c r="BB198" s="120">
        <v>0</v>
      </c>
      <c r="BC198" s="120">
        <f t="shared" si="50"/>
        <v>0</v>
      </c>
      <c r="BD198" s="120" t="str">
        <f t="shared" si="51"/>
        <v>ABUDHABI GAS LIQUIFICATION COMPANY00.008141330.00814133</v>
      </c>
      <c r="BE198" s="121">
        <f>VLOOKUP(BD198,'[1]Microsoft-Base Data'!$AR:$AX,2,0)</f>
        <v>0</v>
      </c>
      <c r="BF198" s="121">
        <f>VLOOKUP(BD198,'[1]Microsoft-Base Data'!$AR:$AX,3,0)</f>
        <v>0</v>
      </c>
      <c r="BG198" s="121">
        <f>VLOOKUP(BD198,'[1]Microsoft-Base Data'!$AR:$AX,4,0)</f>
        <v>0</v>
      </c>
      <c r="BH198" s="121">
        <f>VLOOKUP(BD198,'[1]Microsoft-Base Data'!$AR:$AX,5,0)</f>
        <v>0</v>
      </c>
      <c r="BI198" s="121">
        <f>VLOOKUP(BD198,'[1]Microsoft-Base Data'!$AR:$AX,6,0)</f>
        <v>1</v>
      </c>
      <c r="BJ198" s="121">
        <f>VLOOKUP(BD198,'[1]Microsoft-Base Data'!$AR:$AX,7,0)</f>
        <v>0</v>
      </c>
      <c r="BK198" s="120">
        <f t="shared" si="52"/>
        <v>0</v>
      </c>
      <c r="BL198" s="120">
        <f t="shared" si="53"/>
        <v>0</v>
      </c>
      <c r="BM198" s="120">
        <f t="shared" si="54"/>
        <v>0</v>
      </c>
      <c r="BN198" s="120">
        <f t="shared" si="55"/>
        <v>0</v>
      </c>
      <c r="BO198" s="120">
        <f t="shared" si="56"/>
        <v>8.1413300000000004E-3</v>
      </c>
      <c r="BP198" s="120">
        <f t="shared" si="57"/>
        <v>0</v>
      </c>
      <c r="BQ198" s="120">
        <f t="shared" si="58"/>
        <v>8.1413300000000004E-3</v>
      </c>
      <c r="BR198" s="119"/>
      <c r="BS198" s="119"/>
      <c r="BT198" s="119"/>
      <c r="BU198" s="119"/>
    </row>
    <row r="199" spans="1:73">
      <c r="A199" s="65" t="s">
        <v>723</v>
      </c>
      <c r="B199" s="65" t="s">
        <v>4</v>
      </c>
      <c r="C199" s="8" t="s">
        <v>81</v>
      </c>
      <c r="D199" s="8" t="s">
        <v>615</v>
      </c>
      <c r="E199" s="8" t="s">
        <v>283</v>
      </c>
      <c r="F199" s="8"/>
      <c r="G199" s="65"/>
      <c r="H199" s="65" t="s">
        <v>613</v>
      </c>
      <c r="I199" s="8"/>
      <c r="J199" s="65" t="s">
        <v>614</v>
      </c>
      <c r="K199" s="65" t="s">
        <v>614</v>
      </c>
      <c r="L199" s="113">
        <v>1.8441344128300001E-2</v>
      </c>
      <c r="M199" s="113">
        <v>2.3479275750910002E-2</v>
      </c>
      <c r="N199" s="113">
        <v>6.0000000000000001E-3</v>
      </c>
      <c r="O199" s="114">
        <v>6.0000000000000001E-3</v>
      </c>
      <c r="P199" s="115">
        <v>5.3920619879209999E-2</v>
      </c>
      <c r="Q199" s="114">
        <v>1.3007210335330468E-2</v>
      </c>
      <c r="R199" s="114">
        <v>1.3343829475181004E-2</v>
      </c>
      <c r="S199" s="114">
        <v>1.3634213223274988E-2</v>
      </c>
      <c r="T199" s="114">
        <v>1.3935366845423538E-2</v>
      </c>
      <c r="U199" s="115">
        <v>5.3920619879209999E-2</v>
      </c>
      <c r="V199" s="115">
        <f t="shared" si="43"/>
        <v>0</v>
      </c>
      <c r="W199" s="122">
        <v>0</v>
      </c>
      <c r="X199" s="116">
        <v>0</v>
      </c>
      <c r="Y199" s="116">
        <v>2.5000049999999999E-2</v>
      </c>
      <c r="Z199" s="116">
        <v>0</v>
      </c>
      <c r="AA199" s="116" t="str">
        <f t="shared" si="44"/>
        <v>ESSAR OIL0.053920619879210.05392061987921</v>
      </c>
      <c r="AB199" s="117">
        <v>0</v>
      </c>
      <c r="AC199" s="115">
        <f t="shared" si="45"/>
        <v>2.5000049999999999E-2</v>
      </c>
      <c r="AD199" s="117">
        <f t="shared" si="61"/>
        <v>5.3800107600000006E-3</v>
      </c>
      <c r="AE199" s="117">
        <f t="shared" si="61"/>
        <v>5.4500109000000007E-3</v>
      </c>
      <c r="AF199" s="117">
        <f t="shared" si="61"/>
        <v>8.0000160000000004E-3</v>
      </c>
      <c r="AG199" s="117">
        <f t="shared" si="61"/>
        <v>6.1700123399999985E-3</v>
      </c>
      <c r="AH199" s="115">
        <v>2.5000050000000003E-2</v>
      </c>
      <c r="AI199" s="118"/>
      <c r="AJ199" s="118"/>
      <c r="AK199" s="118"/>
      <c r="AL199" s="118"/>
      <c r="AM199" s="118"/>
      <c r="AN199" s="118"/>
      <c r="AO199" s="118"/>
      <c r="AP199" s="118"/>
      <c r="AQ199" s="118"/>
      <c r="AR199" s="118"/>
      <c r="AS199" s="119"/>
      <c r="AT199" s="120">
        <v>0</v>
      </c>
      <c r="AU199" s="120">
        <f t="shared" si="46"/>
        <v>0</v>
      </c>
      <c r="AV199" s="120">
        <v>0</v>
      </c>
      <c r="AW199" s="120">
        <f t="shared" si="47"/>
        <v>5.3800107600000006E-3</v>
      </c>
      <c r="AX199" s="120">
        <v>0</v>
      </c>
      <c r="AY199" s="120">
        <f t="shared" si="48"/>
        <v>5.4500109000000007E-3</v>
      </c>
      <c r="AZ199" s="120">
        <v>0</v>
      </c>
      <c r="BA199" s="120">
        <f t="shared" si="49"/>
        <v>8.0000160000000004E-3</v>
      </c>
      <c r="BB199" s="120">
        <v>0</v>
      </c>
      <c r="BC199" s="120">
        <f t="shared" si="50"/>
        <v>6.1700123399999985E-3</v>
      </c>
      <c r="BD199" s="120" t="str">
        <f t="shared" si="51"/>
        <v>ESSAR OIL0.0060.053920619879210.05392061987921</v>
      </c>
      <c r="BE199" s="121">
        <f>VLOOKUP(BD199,'[1]Microsoft-Base Data'!$AR:$AX,2,0)</f>
        <v>0</v>
      </c>
      <c r="BF199" s="121">
        <f>VLOOKUP(BD199,'[1]Microsoft-Base Data'!$AR:$AX,3,0)</f>
        <v>0.85145794140270648</v>
      </c>
      <c r="BG199" s="121">
        <f>VLOOKUP(BD199,'[1]Microsoft-Base Data'!$AR:$AX,4,0)</f>
        <v>0</v>
      </c>
      <c r="BH199" s="121">
        <f>VLOOKUP(BD199,'[1]Microsoft-Base Data'!$AR:$AX,5,0)</f>
        <v>0</v>
      </c>
      <c r="BI199" s="121">
        <f>VLOOKUP(BD199,'[1]Microsoft-Base Data'!$AR:$AX,6,0)</f>
        <v>0.14854205859729352</v>
      </c>
      <c r="BJ199" s="121">
        <f>VLOOKUP(BD199,'[1]Microsoft-Base Data'!$AR:$AX,7,0)</f>
        <v>0</v>
      </c>
      <c r="BK199" s="120">
        <f t="shared" si="52"/>
        <v>0</v>
      </c>
      <c r="BL199" s="120">
        <f t="shared" si="53"/>
        <v>4.5911140001509997E-2</v>
      </c>
      <c r="BM199" s="120">
        <f t="shared" si="54"/>
        <v>0</v>
      </c>
      <c r="BN199" s="120">
        <f t="shared" si="55"/>
        <v>0</v>
      </c>
      <c r="BO199" s="120">
        <f t="shared" si="56"/>
        <v>8.0094798777000011E-3</v>
      </c>
      <c r="BP199" s="120">
        <f t="shared" si="57"/>
        <v>0</v>
      </c>
      <c r="BQ199" s="120">
        <f t="shared" si="58"/>
        <v>5.3920619879209999E-2</v>
      </c>
      <c r="BR199" s="119"/>
      <c r="BS199" s="119"/>
      <c r="BT199" s="119"/>
      <c r="BU199" s="119"/>
    </row>
    <row r="200" spans="1:73">
      <c r="A200" s="8" t="s">
        <v>724</v>
      </c>
      <c r="B200" s="65" t="s">
        <v>4</v>
      </c>
      <c r="C200" s="8" t="s">
        <v>81</v>
      </c>
      <c r="D200" s="8" t="s">
        <v>615</v>
      </c>
      <c r="E200" s="8" t="s">
        <v>283</v>
      </c>
      <c r="F200" s="8"/>
      <c r="G200" s="65"/>
      <c r="H200" s="65" t="s">
        <v>613</v>
      </c>
      <c r="I200" s="8"/>
      <c r="J200" s="8" t="s">
        <v>614</v>
      </c>
      <c r="K200" s="8" t="s">
        <v>614</v>
      </c>
      <c r="L200" s="116">
        <v>1.7303305481399999E-3</v>
      </c>
      <c r="M200" s="116">
        <v>6.13746350404E-3</v>
      </c>
      <c r="N200" s="116">
        <v>0</v>
      </c>
      <c r="O200" s="114">
        <v>0</v>
      </c>
      <c r="P200" s="115">
        <v>7.8677940521800008E-3</v>
      </c>
      <c r="Q200" s="114">
        <v>1.8979390878854762E-3</v>
      </c>
      <c r="R200" s="114">
        <v>1.9470566624292945E-3</v>
      </c>
      <c r="S200" s="114">
        <v>1.9894278282508596E-3</v>
      </c>
      <c r="T200" s="114">
        <v>2.0333704736143709E-3</v>
      </c>
      <c r="U200" s="115">
        <v>7.8677940521800008E-3</v>
      </c>
      <c r="V200" s="115">
        <f t="shared" ref="V200:V263" si="62">U200-P200</f>
        <v>0</v>
      </c>
      <c r="W200" s="122">
        <v>0</v>
      </c>
      <c r="X200" s="116">
        <v>0</v>
      </c>
      <c r="Y200" s="116">
        <v>0</v>
      </c>
      <c r="Z200" s="116">
        <v>0</v>
      </c>
      <c r="AA200" s="116" t="str">
        <f t="shared" ref="AA200:AA263" si="63">A200&amp;P200&amp;U200</f>
        <v>ELECTRICITY NORTH WEST LTD0.007867794052180.00786779405218</v>
      </c>
      <c r="AB200" s="117">
        <v>0</v>
      </c>
      <c r="AC200" s="115">
        <f t="shared" ref="AC200:AC263" si="64">SUM(X200:AB200)</f>
        <v>0</v>
      </c>
      <c r="AD200" s="117">
        <f t="shared" si="61"/>
        <v>0</v>
      </c>
      <c r="AE200" s="117">
        <f t="shared" si="61"/>
        <v>0</v>
      </c>
      <c r="AF200" s="117">
        <f t="shared" si="61"/>
        <v>0</v>
      </c>
      <c r="AG200" s="117">
        <f t="shared" si="61"/>
        <v>0</v>
      </c>
      <c r="AH200" s="115">
        <v>0</v>
      </c>
      <c r="AI200" s="118"/>
      <c r="AJ200" s="118"/>
      <c r="AK200" s="118"/>
      <c r="AL200" s="118"/>
      <c r="AM200" s="118"/>
      <c r="AN200" s="118"/>
      <c r="AO200" s="118"/>
      <c r="AP200" s="118"/>
      <c r="AQ200" s="118"/>
      <c r="AR200" s="118"/>
      <c r="AS200" s="119"/>
      <c r="AT200" s="120">
        <v>0</v>
      </c>
      <c r="AU200" s="120">
        <f t="shared" ref="AU200:AU263" si="65">AB200-AT200</f>
        <v>0</v>
      </c>
      <c r="AV200" s="120">
        <v>0</v>
      </c>
      <c r="AW200" s="120">
        <f t="shared" ref="AW200:AW263" si="66">AD200-AV200</f>
        <v>0</v>
      </c>
      <c r="AX200" s="120">
        <v>0</v>
      </c>
      <c r="AY200" s="120">
        <f t="shared" ref="AY200:AY263" si="67">AE200-AX200</f>
        <v>0</v>
      </c>
      <c r="AZ200" s="120">
        <v>0</v>
      </c>
      <c r="BA200" s="120">
        <f t="shared" ref="BA200:BA263" si="68">AF200-AZ200</f>
        <v>0</v>
      </c>
      <c r="BB200" s="120">
        <v>0</v>
      </c>
      <c r="BC200" s="120">
        <f t="shared" ref="BC200:BC263" si="69">AG200-BB200</f>
        <v>0</v>
      </c>
      <c r="BD200" s="120" t="str">
        <f t="shared" ref="BD200:BD263" si="70">A200&amp;O200&amp;P200&amp;U200</f>
        <v>ELECTRICITY NORTH WEST LTD00.007867794052180.00786779405218</v>
      </c>
      <c r="BE200" s="121">
        <f>VLOOKUP(BD200,'[1]Microsoft-Base Data'!$AR:$AX,2,0)</f>
        <v>0</v>
      </c>
      <c r="BF200" s="121">
        <f>VLOOKUP(BD200,'[1]Microsoft-Base Data'!$AR:$AX,3,0)</f>
        <v>0</v>
      </c>
      <c r="BG200" s="121">
        <f>VLOOKUP(BD200,'[1]Microsoft-Base Data'!$AR:$AX,4,0)</f>
        <v>0</v>
      </c>
      <c r="BH200" s="121">
        <f>VLOOKUP(BD200,'[1]Microsoft-Base Data'!$AR:$AX,5,0)</f>
        <v>0</v>
      </c>
      <c r="BI200" s="121">
        <f>VLOOKUP(BD200,'[1]Microsoft-Base Data'!$AR:$AX,6,0)</f>
        <v>1</v>
      </c>
      <c r="BJ200" s="121">
        <f>VLOOKUP(BD200,'[1]Microsoft-Base Data'!$AR:$AX,7,0)</f>
        <v>0</v>
      </c>
      <c r="BK200" s="120">
        <f t="shared" ref="BK200:BK263" si="71">BE200*$U200</f>
        <v>0</v>
      </c>
      <c r="BL200" s="120">
        <f t="shared" ref="BL200:BL263" si="72">BF200*$U200</f>
        <v>0</v>
      </c>
      <c r="BM200" s="120">
        <f t="shared" ref="BM200:BM263" si="73">BG200*$U200</f>
        <v>0</v>
      </c>
      <c r="BN200" s="120">
        <f t="shared" ref="BN200:BN263" si="74">BH200*$U200</f>
        <v>0</v>
      </c>
      <c r="BO200" s="120">
        <f t="shared" ref="BO200:BO263" si="75">BI200*$U200</f>
        <v>7.8677940521800008E-3</v>
      </c>
      <c r="BP200" s="120">
        <f t="shared" ref="BP200:BP263" si="76">BJ200*$U200</f>
        <v>0</v>
      </c>
      <c r="BQ200" s="120">
        <f t="shared" ref="BQ200:BQ263" si="77">(BK200*BK$2)+(BL200*BL$2)+(BM200*BM$2)+(BN200*BN$2)+(BO200*BO$2)+(BP200*BP$2)</f>
        <v>7.8677940521800008E-3</v>
      </c>
      <c r="BR200" s="119"/>
      <c r="BS200" s="119"/>
      <c r="BT200" s="119"/>
      <c r="BU200" s="119"/>
    </row>
    <row r="201" spans="1:73">
      <c r="A201" s="65" t="s">
        <v>419</v>
      </c>
      <c r="B201" s="65" t="s">
        <v>92</v>
      </c>
      <c r="C201" s="8" t="s">
        <v>169</v>
      </c>
      <c r="D201" s="8" t="s">
        <v>615</v>
      </c>
      <c r="E201" s="8" t="s">
        <v>283</v>
      </c>
      <c r="F201" s="8"/>
      <c r="G201" s="65">
        <v>85</v>
      </c>
      <c r="H201" s="65" t="s">
        <v>613</v>
      </c>
      <c r="I201" s="8"/>
      <c r="J201" s="8" t="s">
        <v>614</v>
      </c>
      <c r="K201" s="8" t="s">
        <v>614</v>
      </c>
      <c r="L201" s="113"/>
      <c r="M201" s="113"/>
      <c r="N201" s="113"/>
      <c r="O201" s="114">
        <v>0</v>
      </c>
      <c r="P201" s="115">
        <v>0</v>
      </c>
      <c r="Q201" s="114">
        <v>0.12061443622558962</v>
      </c>
      <c r="R201" s="114">
        <v>0.12373586862570493</v>
      </c>
      <c r="S201" s="114">
        <v>0.126428565304123</v>
      </c>
      <c r="T201" s="114">
        <v>0.12922112984458245</v>
      </c>
      <c r="U201" s="115">
        <v>0.5</v>
      </c>
      <c r="V201" s="115">
        <f t="shared" si="62"/>
        <v>0.5</v>
      </c>
      <c r="W201" s="122" t="e">
        <v>#DIV/0!</v>
      </c>
      <c r="X201" s="116"/>
      <c r="Y201" s="116"/>
      <c r="Z201" s="116"/>
      <c r="AA201" s="116" t="str">
        <f t="shared" si="63"/>
        <v>LOREAL00.5</v>
      </c>
      <c r="AB201" s="117">
        <v>0</v>
      </c>
      <c r="AC201" s="115">
        <f t="shared" si="64"/>
        <v>0</v>
      </c>
      <c r="AD201" s="117">
        <f t="shared" si="61"/>
        <v>0</v>
      </c>
      <c r="AE201" s="117">
        <f t="shared" si="61"/>
        <v>0</v>
      </c>
      <c r="AF201" s="117">
        <f t="shared" si="61"/>
        <v>0</v>
      </c>
      <c r="AG201" s="117">
        <f t="shared" si="61"/>
        <v>0</v>
      </c>
      <c r="AH201" s="115">
        <v>0</v>
      </c>
      <c r="AI201" s="118"/>
      <c r="AJ201" s="118"/>
      <c r="AK201" s="118"/>
      <c r="AL201" s="118"/>
      <c r="AM201" s="118"/>
      <c r="AN201" s="118"/>
      <c r="AO201" s="118"/>
      <c r="AP201" s="118"/>
      <c r="AQ201" s="118"/>
      <c r="AR201" s="118"/>
      <c r="AS201" s="119"/>
      <c r="AT201" s="119">
        <v>0.17766832500000002</v>
      </c>
      <c r="AU201" s="120">
        <f t="shared" si="65"/>
        <v>-0.17766832500000002</v>
      </c>
      <c r="AV201" s="119">
        <v>0.15990149249999999</v>
      </c>
      <c r="AW201" s="120">
        <f t="shared" si="66"/>
        <v>-0.15990149249999999</v>
      </c>
      <c r="AX201" s="119">
        <v>4.3011000000000001E-2</v>
      </c>
      <c r="AY201" s="120">
        <f t="shared" si="67"/>
        <v>-4.3011000000000001E-2</v>
      </c>
      <c r="AZ201" s="119">
        <v>3.8709899999999998E-2</v>
      </c>
      <c r="BA201" s="120">
        <f t="shared" si="68"/>
        <v>-3.8709899999999998E-2</v>
      </c>
      <c r="BB201" s="119">
        <v>3.8709899999999998E-2</v>
      </c>
      <c r="BC201" s="120">
        <f t="shared" si="69"/>
        <v>-3.8709899999999998E-2</v>
      </c>
      <c r="BD201" s="120" t="str">
        <f t="shared" si="70"/>
        <v>LOREAL000.5</v>
      </c>
      <c r="BE201" s="121">
        <f>VLOOKUP(BD201,'[1]Microsoft-Base Data'!$AR:$AX,2,0)</f>
        <v>0.27624074156917872</v>
      </c>
      <c r="BF201" s="121">
        <f>VLOOKUP(BD201,'[1]Microsoft-Base Data'!$AR:$AX,3,0)</f>
        <v>0.38415531194117736</v>
      </c>
      <c r="BG201" s="121">
        <f>VLOOKUP(BD201,'[1]Microsoft-Base Data'!$AR:$AX,4,0)</f>
        <v>0</v>
      </c>
      <c r="BH201" s="121">
        <f>VLOOKUP(BD201,'[1]Microsoft-Base Data'!$AR:$AX,5,0)</f>
        <v>0.28714938865863915</v>
      </c>
      <c r="BI201" s="121">
        <f>VLOOKUP(BD201,'[1]Microsoft-Base Data'!$AR:$AX,6,0)</f>
        <v>1.5660712039855737E-2</v>
      </c>
      <c r="BJ201" s="121">
        <f>VLOOKUP(BD201,'[1]Microsoft-Base Data'!$AR:$AX,7,0)</f>
        <v>3.6793845791149062E-2</v>
      </c>
      <c r="BK201" s="120">
        <f t="shared" si="71"/>
        <v>0.13812037078458936</v>
      </c>
      <c r="BL201" s="120">
        <f t="shared" si="72"/>
        <v>0.19207765597058868</v>
      </c>
      <c r="BM201" s="120">
        <f t="shared" si="73"/>
        <v>0</v>
      </c>
      <c r="BN201" s="120">
        <f t="shared" si="74"/>
        <v>0.14357469432931957</v>
      </c>
      <c r="BO201" s="120">
        <f t="shared" si="75"/>
        <v>7.8303560199278685E-3</v>
      </c>
      <c r="BP201" s="120">
        <f t="shared" si="76"/>
        <v>1.8396922895574531E-2</v>
      </c>
      <c r="BQ201" s="120">
        <f t="shared" si="77"/>
        <v>0.26511342747977168</v>
      </c>
      <c r="BR201" s="119"/>
      <c r="BS201" s="119"/>
      <c r="BT201" s="119"/>
      <c r="BU201" s="119"/>
    </row>
    <row r="202" spans="1:73">
      <c r="A202" s="65" t="s">
        <v>725</v>
      </c>
      <c r="B202" s="65" t="s">
        <v>4</v>
      </c>
      <c r="C202" s="8" t="s">
        <v>157</v>
      </c>
      <c r="D202" s="8" t="s">
        <v>615</v>
      </c>
      <c r="E202" s="8" t="s">
        <v>283</v>
      </c>
      <c r="F202" s="8"/>
      <c r="G202" s="65"/>
      <c r="H202" s="65" t="s">
        <v>613</v>
      </c>
      <c r="I202" s="8"/>
      <c r="J202" s="65" t="s">
        <v>614</v>
      </c>
      <c r="K202" s="65" t="s">
        <v>614</v>
      </c>
      <c r="L202" s="113">
        <v>2.4605899004000002E-2</v>
      </c>
      <c r="M202" s="113">
        <v>0.18777518336766003</v>
      </c>
      <c r="N202" s="113">
        <v>0.28292824043831999</v>
      </c>
      <c r="O202" s="114">
        <v>0.28292824043831999</v>
      </c>
      <c r="P202" s="115">
        <v>0.77823756324830007</v>
      </c>
      <c r="Q202" s="114">
        <v>0.31577191414419925</v>
      </c>
      <c r="R202" s="114">
        <v>0.32394391009012913</v>
      </c>
      <c r="S202" s="114">
        <v>0.33099346411501795</v>
      </c>
      <c r="T202" s="114">
        <v>0.33830447495175398</v>
      </c>
      <c r="U202" s="115">
        <v>1.3090137633011003</v>
      </c>
      <c r="V202" s="115">
        <f t="shared" si="62"/>
        <v>0.53077620005280024</v>
      </c>
      <c r="W202" s="122">
        <v>0.68202336293995325</v>
      </c>
      <c r="X202" s="116">
        <v>0</v>
      </c>
      <c r="Y202" s="116">
        <v>0.54101020799999999</v>
      </c>
      <c r="Z202" s="116">
        <v>0.17674659700000001</v>
      </c>
      <c r="AA202" s="116" t="str">
        <f t="shared" si="63"/>
        <v>RWE POWER0.77823756324831.3090137633011</v>
      </c>
      <c r="AB202" s="117">
        <v>0</v>
      </c>
      <c r="AC202" s="115">
        <f t="shared" si="64"/>
        <v>0.71775680500000005</v>
      </c>
      <c r="AD202" s="117">
        <f t="shared" si="61"/>
        <v>0.25980745545059819</v>
      </c>
      <c r="AE202" s="117">
        <f t="shared" si="61"/>
        <v>0.26318784985237181</v>
      </c>
      <c r="AF202" s="117">
        <f t="shared" si="61"/>
        <v>0.38633078877412375</v>
      </c>
      <c r="AG202" s="117">
        <f t="shared" si="61"/>
        <v>0.2979576208420428</v>
      </c>
      <c r="AH202" s="115">
        <v>1.2072837149191367</v>
      </c>
      <c r="AI202" s="118"/>
      <c r="AJ202" s="118"/>
      <c r="AK202" s="118"/>
      <c r="AL202" s="118"/>
      <c r="AM202" s="118"/>
      <c r="AN202" s="118"/>
      <c r="AO202" s="118"/>
      <c r="AP202" s="118"/>
      <c r="AQ202" s="118"/>
      <c r="AR202" s="118"/>
      <c r="AS202" s="119"/>
      <c r="AT202" s="120">
        <v>2.4122943000000001E-2</v>
      </c>
      <c r="AU202" s="120">
        <f t="shared" si="65"/>
        <v>-2.4122943000000001E-2</v>
      </c>
      <c r="AV202" s="120">
        <v>0.14316474600000001</v>
      </c>
      <c r="AW202" s="120">
        <f t="shared" si="66"/>
        <v>0.11664270945059818</v>
      </c>
      <c r="AX202" s="120">
        <v>0.12884827140000002</v>
      </c>
      <c r="AY202" s="120">
        <f t="shared" si="67"/>
        <v>0.13433957845237179</v>
      </c>
      <c r="AZ202" s="120">
        <v>0.11596344426000001</v>
      </c>
      <c r="BA202" s="120">
        <f t="shared" si="68"/>
        <v>0.27036734451412375</v>
      </c>
      <c r="BB202" s="120">
        <v>0.11596344426000001</v>
      </c>
      <c r="BC202" s="120">
        <f t="shared" si="69"/>
        <v>0.18199417658204281</v>
      </c>
      <c r="BD202" s="120" t="str">
        <f t="shared" si="70"/>
        <v>RWE POWER0.282928240438320.77823756324831.3090137633011</v>
      </c>
      <c r="BE202" s="121">
        <f>VLOOKUP(BD202,'[1]Microsoft-Base Data'!$AR:$AX,2,0)</f>
        <v>5.5797142051744403E-3</v>
      </c>
      <c r="BF202" s="121">
        <f>VLOOKUP(BD202,'[1]Microsoft-Base Data'!$AR:$AX,3,0)</f>
        <v>0.81095587370185762</v>
      </c>
      <c r="BG202" s="121">
        <f>VLOOKUP(BD202,'[1]Microsoft-Base Data'!$AR:$AX,4,0)</f>
        <v>6.7544661151742458E-2</v>
      </c>
      <c r="BH202" s="121">
        <f>VLOOKUP(BD202,'[1]Microsoft-Base Data'!$AR:$AX,5,0)</f>
        <v>8.8494585071459089E-2</v>
      </c>
      <c r="BI202" s="121">
        <f>VLOOKUP(BD202,'[1]Microsoft-Base Data'!$AR:$AX,6,0)</f>
        <v>5.4585699330622142E-3</v>
      </c>
      <c r="BJ202" s="121">
        <f>VLOOKUP(BD202,'[1]Microsoft-Base Data'!$AR:$AX,7,0)</f>
        <v>2.1966595936704341E-2</v>
      </c>
      <c r="BK202" s="120">
        <f t="shared" si="71"/>
        <v>7.3039226898600016E-3</v>
      </c>
      <c r="BL202" s="120">
        <f t="shared" si="72"/>
        <v>1.0615524001056005</v>
      </c>
      <c r="BM202" s="120">
        <f t="shared" si="73"/>
        <v>8.8416891085140031E-2</v>
      </c>
      <c r="BN202" s="120">
        <f t="shared" si="74"/>
        <v>0.11584062983616003</v>
      </c>
      <c r="BO202" s="120">
        <f t="shared" si="75"/>
        <v>7.1453431703200039E-3</v>
      </c>
      <c r="BP202" s="120">
        <f t="shared" si="76"/>
        <v>2.875457641402001E-2</v>
      </c>
      <c r="BQ202" s="120">
        <f t="shared" si="77"/>
        <v>1.1551023933765086</v>
      </c>
      <c r="BR202" s="119"/>
      <c r="BS202" s="119"/>
      <c r="BT202" s="119"/>
      <c r="BU202" s="119"/>
    </row>
    <row r="203" spans="1:73">
      <c r="A203" s="8" t="s">
        <v>726</v>
      </c>
      <c r="B203" s="65" t="s">
        <v>69</v>
      </c>
      <c r="C203" s="8" t="s">
        <v>511</v>
      </c>
      <c r="D203" s="8" t="s">
        <v>615</v>
      </c>
      <c r="E203" s="8" t="s">
        <v>283</v>
      </c>
      <c r="F203" s="8"/>
      <c r="G203" s="65"/>
      <c r="H203" s="65" t="s">
        <v>613</v>
      </c>
      <c r="I203" s="8"/>
      <c r="J203" s="8" t="s">
        <v>614</v>
      </c>
      <c r="K203" s="8" t="s">
        <v>614</v>
      </c>
      <c r="L203" s="116">
        <v>9.7558789000000007E-3</v>
      </c>
      <c r="M203" s="116">
        <v>7.0027325258409613E-3</v>
      </c>
      <c r="N203" s="116">
        <v>7.6315775232107877E-2</v>
      </c>
      <c r="O203" s="114">
        <v>7.6315775232107877E-2</v>
      </c>
      <c r="P203" s="115">
        <v>0.16939016189005673</v>
      </c>
      <c r="Q203" s="114">
        <v>4.08617977570611E-2</v>
      </c>
      <c r="R203" s="114">
        <v>4.19192776362299E-2</v>
      </c>
      <c r="S203" s="114">
        <v>4.2831510288786012E-2</v>
      </c>
      <c r="T203" s="114">
        <v>4.3777576207979729E-2</v>
      </c>
      <c r="U203" s="115">
        <v>0.16939016189005673</v>
      </c>
      <c r="V203" s="115">
        <f t="shared" si="62"/>
        <v>0</v>
      </c>
      <c r="W203" s="115"/>
      <c r="X203" s="116">
        <v>0</v>
      </c>
      <c r="Y203" s="116">
        <v>5.5930410000000007E-2</v>
      </c>
      <c r="Z203" s="116">
        <v>0.53811496529999991</v>
      </c>
      <c r="AA203" s="116" t="str">
        <f t="shared" si="63"/>
        <v>COMERICA BANK0.1693901618900570.169390161890057</v>
      </c>
      <c r="AB203" s="117">
        <v>0</v>
      </c>
      <c r="AC203" s="115">
        <f t="shared" si="64"/>
        <v>0.5940453752999999</v>
      </c>
      <c r="AD203" s="117">
        <f t="shared" si="61"/>
        <v>0.12783856476455999</v>
      </c>
      <c r="AE203" s="117">
        <f t="shared" si="61"/>
        <v>0.12950189181539998</v>
      </c>
      <c r="AF203" s="117">
        <f t="shared" si="61"/>
        <v>0.19009452009599997</v>
      </c>
      <c r="AG203" s="117">
        <f t="shared" si="61"/>
        <v>0.14661039862403993</v>
      </c>
      <c r="AH203" s="115">
        <v>0.5940453752999999</v>
      </c>
      <c r="AI203" s="118"/>
      <c r="AJ203" s="118"/>
      <c r="AK203" s="118"/>
      <c r="AL203" s="118"/>
      <c r="AM203" s="118"/>
      <c r="AN203" s="118"/>
      <c r="AO203" s="118"/>
      <c r="AP203" s="118"/>
      <c r="AQ203" s="118"/>
      <c r="AR203" s="118"/>
      <c r="AS203" s="119"/>
      <c r="AT203" s="120">
        <v>2.6514108000000002E-2</v>
      </c>
      <c r="AU203" s="120">
        <f t="shared" si="65"/>
        <v>-2.6514108000000002E-2</v>
      </c>
      <c r="AV203" s="120">
        <v>0</v>
      </c>
      <c r="AW203" s="120">
        <f t="shared" si="66"/>
        <v>0.12783856476455999</v>
      </c>
      <c r="AX203" s="120">
        <v>2.1476427480000001E-2</v>
      </c>
      <c r="AY203" s="120">
        <f t="shared" si="67"/>
        <v>0.10802546433539997</v>
      </c>
      <c r="AZ203" s="120">
        <v>0</v>
      </c>
      <c r="BA203" s="120">
        <f t="shared" si="68"/>
        <v>0.19009452009599997</v>
      </c>
      <c r="BB203" s="120">
        <v>0</v>
      </c>
      <c r="BC203" s="120">
        <f t="shared" si="69"/>
        <v>0.14661039862403993</v>
      </c>
      <c r="BD203" s="120" t="str">
        <f t="shared" si="70"/>
        <v>COMERICA BANK0.07631577523210790.1693901618900570.169390161890057</v>
      </c>
      <c r="BE203" s="121">
        <f>VLOOKUP(BD203,'[1]Microsoft-Base Data'!$AR:$AX,2,0)</f>
        <v>0</v>
      </c>
      <c r="BF203" s="121">
        <f>VLOOKUP(BD203,'[1]Microsoft-Base Data'!$AR:$AX,3,0)</f>
        <v>0.28955580372285988</v>
      </c>
      <c r="BG203" s="121">
        <f>VLOOKUP(BD203,'[1]Microsoft-Base Data'!$AR:$AX,4,0)</f>
        <v>0</v>
      </c>
      <c r="BH203" s="121">
        <f>VLOOKUP(BD203,'[1]Microsoft-Base Data'!$AR:$AX,5,0)</f>
        <v>0</v>
      </c>
      <c r="BI203" s="121">
        <f>VLOOKUP(BD203,'[1]Microsoft-Base Data'!$AR:$AX,6,0)</f>
        <v>4.134084558220158E-2</v>
      </c>
      <c r="BJ203" s="121">
        <f>VLOOKUP(BD203,'[1]Microsoft-Base Data'!$AR:$AX,7,0)</f>
        <v>0.66910335069493854</v>
      </c>
      <c r="BK203" s="120">
        <f t="shared" si="71"/>
        <v>0</v>
      </c>
      <c r="BL203" s="120">
        <f t="shared" si="72"/>
        <v>4.9047904468820729E-2</v>
      </c>
      <c r="BM203" s="120">
        <f t="shared" si="73"/>
        <v>0</v>
      </c>
      <c r="BN203" s="120">
        <f t="shared" si="74"/>
        <v>0</v>
      </c>
      <c r="BO203" s="120">
        <f t="shared" si="75"/>
        <v>7.0027325258409621E-3</v>
      </c>
      <c r="BP203" s="120">
        <f t="shared" si="76"/>
        <v>0.11333952489539505</v>
      </c>
      <c r="BQ203" s="120">
        <f t="shared" si="77"/>
        <v>5.6050636994661687E-2</v>
      </c>
      <c r="BR203" s="119"/>
      <c r="BS203" s="119"/>
      <c r="BT203" s="119"/>
      <c r="BU203" s="119"/>
    </row>
    <row r="204" spans="1:73">
      <c r="A204" s="8" t="s">
        <v>727</v>
      </c>
      <c r="B204" s="65" t="s">
        <v>92</v>
      </c>
      <c r="C204" s="8" t="s">
        <v>533</v>
      </c>
      <c r="D204" s="8" t="s">
        <v>615</v>
      </c>
      <c r="E204" s="8" t="s">
        <v>283</v>
      </c>
      <c r="F204" s="8"/>
      <c r="G204" s="65"/>
      <c r="H204" s="65" t="s">
        <v>613</v>
      </c>
      <c r="I204" s="8"/>
      <c r="J204" s="8" t="s">
        <v>614</v>
      </c>
      <c r="K204" s="8" t="s">
        <v>614</v>
      </c>
      <c r="L204" s="116">
        <v>5.000803140559E-2</v>
      </c>
      <c r="M204" s="116">
        <v>4.5072131864700007E-2</v>
      </c>
      <c r="N204" s="116">
        <v>5.2122562128999999E-3</v>
      </c>
      <c r="O204" s="114">
        <v>5.2122562128999999E-3</v>
      </c>
      <c r="P204" s="115">
        <v>0.10550467569609001</v>
      </c>
      <c r="Q204" s="114">
        <v>2.5450773956495129E-2</v>
      </c>
      <c r="R204" s="114">
        <v>2.6109425382657994E-2</v>
      </c>
      <c r="S204" s="114">
        <v>2.667760956226687E-2</v>
      </c>
      <c r="T204" s="114">
        <v>2.7266866794670018E-2</v>
      </c>
      <c r="U204" s="115">
        <v>0.10550467569609001</v>
      </c>
      <c r="V204" s="115">
        <f t="shared" si="62"/>
        <v>0</v>
      </c>
      <c r="W204" s="122">
        <v>0</v>
      </c>
      <c r="X204" s="116">
        <v>0</v>
      </c>
      <c r="Y204" s="116">
        <v>0</v>
      </c>
      <c r="Z204" s="116">
        <v>0</v>
      </c>
      <c r="AA204" s="116" t="str">
        <f t="shared" si="63"/>
        <v>P.F. CHANG?S CHINA BISTRO0.105504675696090.10550467569609</v>
      </c>
      <c r="AB204" s="117">
        <v>0</v>
      </c>
      <c r="AC204" s="115">
        <f t="shared" si="64"/>
        <v>0</v>
      </c>
      <c r="AD204" s="117">
        <f t="shared" si="61"/>
        <v>2.2792585200000003E-2</v>
      </c>
      <c r="AE204" s="117">
        <f t="shared" si="61"/>
        <v>2.3089143000000003E-2</v>
      </c>
      <c r="AF204" s="117">
        <f t="shared" si="61"/>
        <v>3.3892320000000004E-2</v>
      </c>
      <c r="AG204" s="117">
        <f t="shared" si="61"/>
        <v>2.6139451799999991E-2</v>
      </c>
      <c r="AH204" s="115">
        <v>0.10591350000000001</v>
      </c>
      <c r="AI204" s="118"/>
      <c r="AJ204" s="118"/>
      <c r="AK204" s="118"/>
      <c r="AL204" s="118"/>
      <c r="AM204" s="118"/>
      <c r="AN204" s="118"/>
      <c r="AO204" s="118"/>
      <c r="AP204" s="118"/>
      <c r="AQ204" s="118"/>
      <c r="AR204" s="118"/>
      <c r="AS204" s="119"/>
      <c r="AT204" s="120">
        <v>7.7858549999999999E-2</v>
      </c>
      <c r="AU204" s="120">
        <f t="shared" si="65"/>
        <v>-7.7858549999999999E-2</v>
      </c>
      <c r="AV204" s="120">
        <v>0</v>
      </c>
      <c r="AW204" s="120">
        <f t="shared" si="66"/>
        <v>2.2792585200000003E-2</v>
      </c>
      <c r="AX204" s="120">
        <v>6.3065425500000008E-2</v>
      </c>
      <c r="AY204" s="120">
        <f t="shared" si="67"/>
        <v>-3.9976282500000002E-2</v>
      </c>
      <c r="AZ204" s="120">
        <v>0</v>
      </c>
      <c r="BA204" s="120">
        <f t="shared" si="68"/>
        <v>3.3892320000000004E-2</v>
      </c>
      <c r="BB204" s="120">
        <v>0</v>
      </c>
      <c r="BC204" s="120">
        <f t="shared" si="69"/>
        <v>2.6139451799999991E-2</v>
      </c>
      <c r="BD204" s="120" t="str">
        <f t="shared" si="70"/>
        <v>P.F. CHANG?S CHINA BISTRO0.00521225621290.105504675696090.10550467569609</v>
      </c>
      <c r="BE204" s="121">
        <f>VLOOKUP(BD204,'[1]Microsoft-Base Data'!$AR:$AX,2,0)</f>
        <v>0.39179830570904195</v>
      </c>
      <c r="BF204" s="121">
        <f>VLOOKUP(BD204,'[1]Microsoft-Base Data'!$AR:$AX,3,0)</f>
        <v>0.27882542300208413</v>
      </c>
      <c r="BG204" s="121">
        <f>VLOOKUP(BD204,'[1]Microsoft-Base Data'!$AR:$AX,4,0)</f>
        <v>0</v>
      </c>
      <c r="BH204" s="121">
        <f>VLOOKUP(BD204,'[1]Microsoft-Base Data'!$AR:$AX,5,0)</f>
        <v>0.26428318104553294</v>
      </c>
      <c r="BI204" s="121">
        <f>VLOOKUP(BD204,'[1]Microsoft-Base Data'!$AR:$AX,6,0)</f>
        <v>6.5093090243340868E-2</v>
      </c>
      <c r="BJ204" s="121">
        <f>VLOOKUP(BD204,'[1]Microsoft-Base Data'!$AR:$AX,7,0)</f>
        <v>0</v>
      </c>
      <c r="BK204" s="120">
        <f t="shared" si="71"/>
        <v>4.1336553182110006E-2</v>
      </c>
      <c r="BL204" s="120">
        <f t="shared" si="72"/>
        <v>2.9417385829660001E-2</v>
      </c>
      <c r="BM204" s="120">
        <f t="shared" si="73"/>
        <v>0</v>
      </c>
      <c r="BN204" s="120">
        <f t="shared" si="74"/>
        <v>2.7883111308139995E-2</v>
      </c>
      <c r="BO204" s="120">
        <f t="shared" si="75"/>
        <v>6.8676253761799991E-3</v>
      </c>
      <c r="BP204" s="120">
        <f t="shared" si="76"/>
        <v>0</v>
      </c>
      <c r="BQ204" s="120">
        <f t="shared" si="77"/>
        <v>5.0399584800935357E-2</v>
      </c>
      <c r="BR204" s="119"/>
      <c r="BS204" s="119"/>
      <c r="BT204" s="119"/>
      <c r="BU204" s="119"/>
    </row>
    <row r="205" spans="1:73">
      <c r="A205" s="65" t="s">
        <v>648</v>
      </c>
      <c r="B205" s="65" t="s">
        <v>92</v>
      </c>
      <c r="C205" s="8" t="s">
        <v>231</v>
      </c>
      <c r="D205" s="8" t="s">
        <v>615</v>
      </c>
      <c r="E205" s="8" t="s">
        <v>283</v>
      </c>
      <c r="F205" s="8"/>
      <c r="G205" s="65"/>
      <c r="H205" s="65" t="s">
        <v>613</v>
      </c>
      <c r="I205" s="8"/>
      <c r="J205" s="65" t="s">
        <v>614</v>
      </c>
      <c r="K205" s="65" t="s">
        <v>614</v>
      </c>
      <c r="L205" s="113">
        <v>0</v>
      </c>
      <c r="M205" s="113">
        <v>0</v>
      </c>
      <c r="N205" s="113">
        <v>4.4453709194199999E-3</v>
      </c>
      <c r="O205" s="114">
        <v>4.4453709194199999E-3</v>
      </c>
      <c r="P205" s="115">
        <v>8.8907418388399998E-3</v>
      </c>
      <c r="Q205" s="114">
        <v>2.1447036290378977E-3</v>
      </c>
      <c r="R205" s="114">
        <v>2.2002073283115295E-3</v>
      </c>
      <c r="S205" s="114">
        <v>2.2480874703477635E-3</v>
      </c>
      <c r="T205" s="114">
        <v>2.2977434111428113E-3</v>
      </c>
      <c r="U205" s="115">
        <v>8.8907418388400015E-3</v>
      </c>
      <c r="V205" s="115">
        <f t="shared" si="62"/>
        <v>0</v>
      </c>
      <c r="W205" s="122">
        <v>0</v>
      </c>
      <c r="X205" s="116">
        <v>0</v>
      </c>
      <c r="Y205" s="116">
        <v>0</v>
      </c>
      <c r="Z205" s="116">
        <v>0</v>
      </c>
      <c r="AA205" s="116" t="str">
        <f t="shared" si="63"/>
        <v>ROYAL DSM N.V.0.008890741838840.00889074183884</v>
      </c>
      <c r="AB205" s="117">
        <v>0</v>
      </c>
      <c r="AC205" s="115">
        <f t="shared" si="64"/>
        <v>0</v>
      </c>
      <c r="AD205" s="117">
        <f t="shared" si="61"/>
        <v>0</v>
      </c>
      <c r="AE205" s="117">
        <f t="shared" si="61"/>
        <v>0</v>
      </c>
      <c r="AF205" s="117">
        <f t="shared" si="61"/>
        <v>0</v>
      </c>
      <c r="AG205" s="117">
        <f t="shared" si="61"/>
        <v>0</v>
      </c>
      <c r="AH205" s="115">
        <v>0</v>
      </c>
      <c r="AI205" s="118"/>
      <c r="AJ205" s="118"/>
      <c r="AK205" s="118"/>
      <c r="AL205" s="118"/>
      <c r="AM205" s="118"/>
      <c r="AN205" s="118"/>
      <c r="AO205" s="118"/>
      <c r="AP205" s="118"/>
      <c r="AQ205" s="118"/>
      <c r="AR205" s="118"/>
      <c r="AS205" s="119"/>
      <c r="AT205" s="120">
        <v>0</v>
      </c>
      <c r="AU205" s="120">
        <f t="shared" si="65"/>
        <v>0</v>
      </c>
      <c r="AV205" s="120">
        <v>0</v>
      </c>
      <c r="AW205" s="120">
        <f t="shared" si="66"/>
        <v>0</v>
      </c>
      <c r="AX205" s="120">
        <v>0</v>
      </c>
      <c r="AY205" s="120">
        <f t="shared" si="67"/>
        <v>0</v>
      </c>
      <c r="AZ205" s="120">
        <v>0</v>
      </c>
      <c r="BA205" s="120">
        <f t="shared" si="68"/>
        <v>0</v>
      </c>
      <c r="BB205" s="120">
        <v>0</v>
      </c>
      <c r="BC205" s="120">
        <f t="shared" si="69"/>
        <v>0</v>
      </c>
      <c r="BD205" s="120" t="str">
        <f t="shared" si="70"/>
        <v>ROYAL DSM N.V.0.004445370919420.008890741838840.00889074183884</v>
      </c>
      <c r="BE205" s="121">
        <f>VLOOKUP(BD205,'[1]Microsoft-Base Data'!$AR:$AX,2,0)</f>
        <v>7.1928688768596982E-2</v>
      </c>
      <c r="BF205" s="121">
        <f>VLOOKUP(BD205,'[1]Microsoft-Base Data'!$AR:$AX,3,0)</f>
        <v>7.807828793463277E-2</v>
      </c>
      <c r="BG205" s="121">
        <f>VLOOKUP(BD205,'[1]Microsoft-Base Data'!$AR:$AX,4,0)</f>
        <v>0</v>
      </c>
      <c r="BH205" s="121">
        <f>VLOOKUP(BD205,'[1]Microsoft-Base Data'!$AR:$AX,5,0)</f>
        <v>3.9866629583510275E-2</v>
      </c>
      <c r="BI205" s="121">
        <f>VLOOKUP(BD205,'[1]Microsoft-Base Data'!$AR:$AX,6,0)</f>
        <v>0.73088203022999387</v>
      </c>
      <c r="BJ205" s="121">
        <f>VLOOKUP(BD205,'[1]Microsoft-Base Data'!$AR:$AX,7,0)</f>
        <v>7.9244363483266148E-2</v>
      </c>
      <c r="BK205" s="120">
        <f t="shared" si="71"/>
        <v>6.3949940264786608E-4</v>
      </c>
      <c r="BL205" s="120">
        <f t="shared" si="72"/>
        <v>6.941739012454361E-4</v>
      </c>
      <c r="BM205" s="120">
        <f t="shared" si="73"/>
        <v>0</v>
      </c>
      <c r="BN205" s="120">
        <f t="shared" si="74"/>
        <v>3.5444391161165137E-4</v>
      </c>
      <c r="BO205" s="120">
        <f t="shared" si="75"/>
        <v>6.4980834454221297E-3</v>
      </c>
      <c r="BP205" s="120">
        <f t="shared" si="76"/>
        <v>7.0454117791291914E-4</v>
      </c>
      <c r="BQ205" s="120">
        <f t="shared" si="77"/>
        <v>7.383082500980017E-3</v>
      </c>
      <c r="BR205" s="119"/>
      <c r="BS205" s="119"/>
      <c r="BT205" s="119"/>
      <c r="BU205" s="119"/>
    </row>
    <row r="206" spans="1:73">
      <c r="A206" s="8" t="s">
        <v>629</v>
      </c>
      <c r="B206" s="65" t="s">
        <v>123</v>
      </c>
      <c r="C206" s="8" t="s">
        <v>248</v>
      </c>
      <c r="D206" s="8" t="s">
        <v>615</v>
      </c>
      <c r="E206" s="8" t="s">
        <v>283</v>
      </c>
      <c r="F206" s="8"/>
      <c r="G206" s="65"/>
      <c r="H206" s="65" t="s">
        <v>613</v>
      </c>
      <c r="I206" s="8"/>
      <c r="J206" s="8" t="s">
        <v>614</v>
      </c>
      <c r="K206" s="8" t="s">
        <v>614</v>
      </c>
      <c r="L206" s="116">
        <v>-1.5834915669124407E-2</v>
      </c>
      <c r="M206" s="116">
        <v>6.7446756965260007E-2</v>
      </c>
      <c r="N206" s="116">
        <v>5.4290439066000007E-2</v>
      </c>
      <c r="O206" s="114">
        <v>5.4290439066000007E-2</v>
      </c>
      <c r="P206" s="115">
        <v>0.16019271942813562</v>
      </c>
      <c r="Q206" s="114">
        <v>3.8643109082537271E-2</v>
      </c>
      <c r="R206" s="114">
        <v>3.9643170571908401E-2</v>
      </c>
      <c r="S206" s="114">
        <v>4.0505871378930192E-2</v>
      </c>
      <c r="T206" s="114">
        <v>4.1400568394759758E-2</v>
      </c>
      <c r="U206" s="115">
        <v>0.16019271942813562</v>
      </c>
      <c r="V206" s="115">
        <f t="shared" si="62"/>
        <v>0</v>
      </c>
      <c r="W206" s="122">
        <v>0</v>
      </c>
      <c r="X206" s="116">
        <v>0</v>
      </c>
      <c r="Y206" s="116">
        <v>0</v>
      </c>
      <c r="Z206" s="116">
        <v>0</v>
      </c>
      <c r="AA206" s="116" t="str">
        <f t="shared" si="63"/>
        <v>EMIRATES GROUP0.1601927194281360.160192719428136</v>
      </c>
      <c r="AB206" s="117">
        <v>0</v>
      </c>
      <c r="AC206" s="115">
        <f t="shared" si="64"/>
        <v>0</v>
      </c>
      <c r="AD206" s="117">
        <f t="shared" si="61"/>
        <v>0</v>
      </c>
      <c r="AE206" s="117">
        <f t="shared" si="61"/>
        <v>0</v>
      </c>
      <c r="AF206" s="117">
        <f t="shared" si="61"/>
        <v>0</v>
      </c>
      <c r="AG206" s="117">
        <f t="shared" si="61"/>
        <v>0</v>
      </c>
      <c r="AH206" s="115">
        <v>0</v>
      </c>
      <c r="AI206" s="118"/>
      <c r="AJ206" s="118"/>
      <c r="AK206" s="118"/>
      <c r="AL206" s="118"/>
      <c r="AM206" s="118"/>
      <c r="AN206" s="118"/>
      <c r="AO206" s="118"/>
      <c r="AP206" s="118"/>
      <c r="AQ206" s="118"/>
      <c r="AR206" s="118"/>
      <c r="AS206" s="119"/>
      <c r="AT206" s="120">
        <v>0</v>
      </c>
      <c r="AU206" s="120">
        <f t="shared" si="65"/>
        <v>0</v>
      </c>
      <c r="AV206" s="120">
        <v>0</v>
      </c>
      <c r="AW206" s="120">
        <f t="shared" si="66"/>
        <v>0</v>
      </c>
      <c r="AX206" s="120">
        <v>0</v>
      </c>
      <c r="AY206" s="120">
        <f t="shared" si="67"/>
        <v>0</v>
      </c>
      <c r="AZ206" s="120">
        <v>0</v>
      </c>
      <c r="BA206" s="120">
        <f t="shared" si="68"/>
        <v>0</v>
      </c>
      <c r="BB206" s="120">
        <v>0</v>
      </c>
      <c r="BC206" s="120">
        <f t="shared" si="69"/>
        <v>0</v>
      </c>
      <c r="BD206" s="120" t="str">
        <f t="shared" si="70"/>
        <v>EMIRATES GROUP0.0542904390660.1601927194281360.160192719428136</v>
      </c>
      <c r="BE206" s="121">
        <f>VLOOKUP(BD206,'[1]Microsoft-Base Data'!$AR:$AX,2,0)</f>
        <v>0.34569372585938946</v>
      </c>
      <c r="BF206" s="121">
        <f>VLOOKUP(BD206,'[1]Microsoft-Base Data'!$AR:$AX,3,0)</f>
        <v>-0.36067484605543559</v>
      </c>
      <c r="BG206" s="121">
        <f>VLOOKUP(BD206,'[1]Microsoft-Base Data'!$AR:$AX,4,0)</f>
        <v>0</v>
      </c>
      <c r="BH206" s="121">
        <f>VLOOKUP(BD206,'[1]Microsoft-Base Data'!$AR:$AX,5,0)</f>
        <v>0</v>
      </c>
      <c r="BI206" s="121">
        <f>VLOOKUP(BD206,'[1]Microsoft-Base Data'!$AR:$AX,6,0)</f>
        <v>3.9063082618478448E-2</v>
      </c>
      <c r="BJ206" s="121">
        <f>VLOOKUP(BD206,'[1]Microsoft-Base Data'!$AR:$AX,7,0)</f>
        <v>0.97591803757756768</v>
      </c>
      <c r="BK206" s="120">
        <f t="shared" si="71"/>
        <v>5.5377618034660007E-2</v>
      </c>
      <c r="BL206" s="120">
        <f t="shared" si="72"/>
        <v>-5.7777484418944404E-2</v>
      </c>
      <c r="BM206" s="120">
        <f t="shared" si="73"/>
        <v>0</v>
      </c>
      <c r="BN206" s="120">
        <f t="shared" si="74"/>
        <v>0</v>
      </c>
      <c r="BO206" s="120">
        <f t="shared" si="75"/>
        <v>6.2576214338999998E-3</v>
      </c>
      <c r="BP206" s="120">
        <f t="shared" si="76"/>
        <v>0.15633496437852001</v>
      </c>
      <c r="BQ206" s="120">
        <f t="shared" si="77"/>
        <v>-4.5982101181578409E-2</v>
      </c>
      <c r="BR206" s="119"/>
      <c r="BS206" s="119"/>
      <c r="BT206" s="119"/>
      <c r="BU206" s="119"/>
    </row>
    <row r="207" spans="1:73">
      <c r="A207" s="8" t="s">
        <v>728</v>
      </c>
      <c r="B207" s="8" t="s">
        <v>92</v>
      </c>
      <c r="C207" s="8" t="s">
        <v>169</v>
      </c>
      <c r="D207" s="8" t="s">
        <v>568</v>
      </c>
      <c r="E207" s="8" t="s">
        <v>121</v>
      </c>
      <c r="F207" s="8" t="s">
        <v>612</v>
      </c>
      <c r="G207" s="65">
        <v>27</v>
      </c>
      <c r="H207" s="65" t="s">
        <v>613</v>
      </c>
      <c r="I207" s="8"/>
      <c r="J207" s="8" t="s">
        <v>614</v>
      </c>
      <c r="K207" s="8" t="s">
        <v>614</v>
      </c>
      <c r="L207" s="116">
        <v>6.0641793148209999E-2</v>
      </c>
      <c r="M207" s="116">
        <v>4.6748999420009991E-2</v>
      </c>
      <c r="N207" s="116">
        <v>8.5020559852479985E-2</v>
      </c>
      <c r="O207" s="114">
        <v>8.5020559852479985E-2</v>
      </c>
      <c r="P207" s="115">
        <v>0.27743191227317993</v>
      </c>
      <c r="Q207" s="114">
        <v>6.6924587379633679E-2</v>
      </c>
      <c r="R207" s="114">
        <v>6.8656557299224583E-2</v>
      </c>
      <c r="S207" s="114">
        <v>7.015063727655492E-2</v>
      </c>
      <c r="T207" s="114">
        <v>7.17001303177668E-2</v>
      </c>
      <c r="U207" s="115">
        <v>0.27743191227317998</v>
      </c>
      <c r="V207" s="115">
        <f t="shared" si="62"/>
        <v>0</v>
      </c>
      <c r="W207" s="122">
        <v>0</v>
      </c>
      <c r="X207" s="116">
        <v>0</v>
      </c>
      <c r="Y207" s="116">
        <v>0</v>
      </c>
      <c r="Z207" s="116">
        <v>4.999982E-2</v>
      </c>
      <c r="AA207" s="116" t="str">
        <f t="shared" si="63"/>
        <v>JOHNSON &amp; JOHNSON0.277431912273180.27743191227318</v>
      </c>
      <c r="AB207" s="117">
        <v>0</v>
      </c>
      <c r="AC207" s="115">
        <f t="shared" si="64"/>
        <v>4.999982E-2</v>
      </c>
      <c r="AD207" s="117">
        <f t="shared" si="61"/>
        <v>1.0759961264000001E-2</v>
      </c>
      <c r="AE207" s="117">
        <f t="shared" si="61"/>
        <v>1.0899960760000001E-2</v>
      </c>
      <c r="AF207" s="117">
        <f t="shared" si="61"/>
        <v>1.5999942400000002E-2</v>
      </c>
      <c r="AG207" s="117">
        <f t="shared" si="61"/>
        <v>1.2339955575999996E-2</v>
      </c>
      <c r="AH207" s="115">
        <v>4.999982E-2</v>
      </c>
      <c r="AI207" s="118"/>
      <c r="AJ207" s="118"/>
      <c r="AK207" s="118"/>
      <c r="AL207" s="118"/>
      <c r="AM207" s="118"/>
      <c r="AN207" s="118"/>
      <c r="AO207" s="118"/>
      <c r="AP207" s="118"/>
      <c r="AQ207" s="118"/>
      <c r="AR207" s="118"/>
      <c r="AS207" s="119"/>
      <c r="AT207" s="120">
        <v>4.4999838E-2</v>
      </c>
      <c r="AU207" s="120">
        <f t="shared" si="65"/>
        <v>-4.4999838E-2</v>
      </c>
      <c r="AV207" s="120">
        <v>0</v>
      </c>
      <c r="AW207" s="120">
        <f t="shared" si="66"/>
        <v>1.0759961264000001E-2</v>
      </c>
      <c r="AX207" s="120">
        <v>3.6449868780000005E-2</v>
      </c>
      <c r="AY207" s="120">
        <f t="shared" si="67"/>
        <v>-2.5549908020000005E-2</v>
      </c>
      <c r="AZ207" s="120">
        <v>0</v>
      </c>
      <c r="BA207" s="120">
        <f t="shared" si="68"/>
        <v>1.5999942400000002E-2</v>
      </c>
      <c r="BB207" s="120">
        <v>0</v>
      </c>
      <c r="BC207" s="120">
        <f t="shared" si="69"/>
        <v>1.2339955575999996E-2</v>
      </c>
      <c r="BD207" s="120" t="str">
        <f t="shared" si="70"/>
        <v>JOHNSON &amp; JOHNSON0.085020559852480.277431912273180.27743191227318</v>
      </c>
      <c r="BE207" s="121">
        <f>VLOOKUP(BD207,'[1]Microsoft-Base Data'!$AR:$AX,2,0)</f>
        <v>0.97304764362328611</v>
      </c>
      <c r="BF207" s="121">
        <f>VLOOKUP(BD207,'[1]Microsoft-Base Data'!$AR:$AX,3,0)</f>
        <v>3.930004753693951E-3</v>
      </c>
      <c r="BG207" s="121">
        <f>VLOOKUP(BD207,'[1]Microsoft-Base Data'!$AR:$AX,4,0)</f>
        <v>0</v>
      </c>
      <c r="BH207" s="121">
        <f>VLOOKUP(BD207,'[1]Microsoft-Base Data'!$AR:$AX,5,0)</f>
        <v>0</v>
      </c>
      <c r="BI207" s="121">
        <f>VLOOKUP(BD207,'[1]Microsoft-Base Data'!$AR:$AX,6,0)</f>
        <v>2.1947097017608032E-2</v>
      </c>
      <c r="BJ207" s="121">
        <f>VLOOKUP(BD207,'[1]Microsoft-Base Data'!$AR:$AX,7,0)</f>
        <v>1.0752546054120192E-3</v>
      </c>
      <c r="BK207" s="120">
        <f t="shared" si="71"/>
        <v>0.26995446850332</v>
      </c>
      <c r="BL207" s="120">
        <f t="shared" si="72"/>
        <v>1.0903087340600004E-3</v>
      </c>
      <c r="BM207" s="120">
        <f t="shared" si="73"/>
        <v>0</v>
      </c>
      <c r="BN207" s="120">
        <f t="shared" si="74"/>
        <v>0</v>
      </c>
      <c r="BO207" s="120">
        <f t="shared" si="75"/>
        <v>6.0888250944400018E-3</v>
      </c>
      <c r="BP207" s="120">
        <f t="shared" si="76"/>
        <v>2.9830994136000006E-4</v>
      </c>
      <c r="BQ207" s="120">
        <f t="shared" si="77"/>
        <v>3.4174580678832008E-2</v>
      </c>
      <c r="BR207" s="119"/>
      <c r="BS207" s="119"/>
      <c r="BT207" s="119"/>
      <c r="BU207" s="119"/>
    </row>
    <row r="208" spans="1:73">
      <c r="A208" s="8" t="s">
        <v>729</v>
      </c>
      <c r="B208" s="65" t="s">
        <v>69</v>
      </c>
      <c r="C208" s="8" t="s">
        <v>504</v>
      </c>
      <c r="D208" s="8" t="s">
        <v>615</v>
      </c>
      <c r="E208" s="8" t="s">
        <v>283</v>
      </c>
      <c r="F208" s="8"/>
      <c r="G208" s="65">
        <v>88</v>
      </c>
      <c r="H208" s="65" t="s">
        <v>613</v>
      </c>
      <c r="I208" s="8"/>
      <c r="J208" s="8" t="s">
        <v>614</v>
      </c>
      <c r="K208" s="8" t="s">
        <v>614</v>
      </c>
      <c r="L208" s="116">
        <v>0.15669310328954</v>
      </c>
      <c r="M208" s="116">
        <v>0.14887381154811918</v>
      </c>
      <c r="N208" s="116">
        <v>0.11845521022886001</v>
      </c>
      <c r="O208" s="114">
        <v>0.11845521022886001</v>
      </c>
      <c r="P208" s="115">
        <v>0.54247733529537923</v>
      </c>
      <c r="Q208" s="114">
        <v>0.13086119592362461</v>
      </c>
      <c r="R208" s="114">
        <v>0.13424780858506302</v>
      </c>
      <c r="S208" s="114">
        <v>0.13716926242279692</v>
      </c>
      <c r="T208" s="114">
        <v>0.14019906836389454</v>
      </c>
      <c r="U208" s="115">
        <v>0.54247733529537912</v>
      </c>
      <c r="V208" s="115">
        <f t="shared" si="62"/>
        <v>0</v>
      </c>
      <c r="W208" s="115"/>
      <c r="X208" s="116">
        <v>0</v>
      </c>
      <c r="Y208" s="116">
        <v>0.18505743720000001</v>
      </c>
      <c r="Z208" s="116">
        <v>1.0324649999999999E-2</v>
      </c>
      <c r="AA208" s="116" t="str">
        <f t="shared" si="63"/>
        <v>ARIZONA PUBLIC SERVICE COMPANY0.5424773352953790.542477335295379</v>
      </c>
      <c r="AB208" s="117">
        <v>5.9999999999999997E-7</v>
      </c>
      <c r="AC208" s="115">
        <f t="shared" si="64"/>
        <v>0.19538268719999999</v>
      </c>
      <c r="AD208" s="117">
        <f t="shared" ref="AD208:AG227" si="78">AD$1*$AH208</f>
        <v>4.2046354285439999E-2</v>
      </c>
      <c r="AE208" s="117">
        <f t="shared" si="78"/>
        <v>4.2593425809599995E-2</v>
      </c>
      <c r="AF208" s="117">
        <f t="shared" si="78"/>
        <v>6.2522459904000002E-2</v>
      </c>
      <c r="AG208" s="117">
        <f t="shared" si="78"/>
        <v>4.8220447200959977E-2</v>
      </c>
      <c r="AH208" s="115">
        <v>0.19538268719999999</v>
      </c>
      <c r="AI208" s="118"/>
      <c r="AJ208" s="118"/>
      <c r="AK208" s="118"/>
      <c r="AL208" s="118"/>
      <c r="AM208" s="118"/>
      <c r="AN208" s="118"/>
      <c r="AO208" s="118"/>
      <c r="AP208" s="118"/>
      <c r="AQ208" s="118"/>
      <c r="AR208" s="118"/>
      <c r="AS208" s="119"/>
      <c r="AT208" s="120">
        <v>0</v>
      </c>
      <c r="AU208" s="120">
        <f t="shared" si="65"/>
        <v>5.9999999999999997E-7</v>
      </c>
      <c r="AV208" s="120">
        <v>0</v>
      </c>
      <c r="AW208" s="120">
        <f t="shared" si="66"/>
        <v>4.2046354285439999E-2</v>
      </c>
      <c r="AX208" s="120">
        <v>0</v>
      </c>
      <c r="AY208" s="120">
        <f t="shared" si="67"/>
        <v>4.2593425809599995E-2</v>
      </c>
      <c r="AZ208" s="120">
        <v>0</v>
      </c>
      <c r="BA208" s="120">
        <f t="shared" si="68"/>
        <v>6.2522459904000002E-2</v>
      </c>
      <c r="BB208" s="120">
        <v>0</v>
      </c>
      <c r="BC208" s="120">
        <f t="shared" si="69"/>
        <v>4.8220447200959977E-2</v>
      </c>
      <c r="BD208" s="120" t="str">
        <f t="shared" si="70"/>
        <v>ARIZONA PUBLIC SERVICE COMPANY0.118455210228860.5424773352953790.542477335295379</v>
      </c>
      <c r="BE208" s="121">
        <f>VLOOKUP(BD208,'[1]Microsoft-Base Data'!$AR:$AX,2,0)</f>
        <v>0.88453705165078678</v>
      </c>
      <c r="BF208" s="121">
        <f>VLOOKUP(BD208,'[1]Microsoft-Base Data'!$AR:$AX,3,0)</f>
        <v>0.10587064954315194</v>
      </c>
      <c r="BG208" s="121">
        <f>VLOOKUP(BD208,'[1]Microsoft-Base Data'!$AR:$AX,4,0)</f>
        <v>0</v>
      </c>
      <c r="BH208" s="121">
        <f>VLOOKUP(BD208,'[1]Microsoft-Base Data'!$AR:$AX,5,0)</f>
        <v>0</v>
      </c>
      <c r="BI208" s="121">
        <f>VLOOKUP(BD208,'[1]Microsoft-Base Data'!$AR:$AX,6,0)</f>
        <v>9.5922988060612967E-3</v>
      </c>
      <c r="BJ208" s="121">
        <f>VLOOKUP(BD208,'[1]Microsoft-Base Data'!$AR:$AX,7,0)</f>
        <v>0</v>
      </c>
      <c r="BK208" s="120">
        <f t="shared" si="71"/>
        <v>0.47984130274954995</v>
      </c>
      <c r="BL208" s="120">
        <f t="shared" si="72"/>
        <v>5.7432427850160006E-2</v>
      </c>
      <c r="BM208" s="120">
        <f t="shared" si="73"/>
        <v>0</v>
      </c>
      <c r="BN208" s="120">
        <f t="shared" si="74"/>
        <v>0</v>
      </c>
      <c r="BO208" s="120">
        <f t="shared" si="75"/>
        <v>5.2036046956691791E-3</v>
      </c>
      <c r="BP208" s="120">
        <f t="shared" si="76"/>
        <v>0</v>
      </c>
      <c r="BQ208" s="120">
        <f t="shared" si="77"/>
        <v>0.11062016282078417</v>
      </c>
      <c r="BR208" s="119"/>
      <c r="BS208" s="119"/>
      <c r="BT208" s="119"/>
      <c r="BU208" s="119"/>
    </row>
    <row r="209" spans="1:73">
      <c r="A209" s="8" t="s">
        <v>730</v>
      </c>
      <c r="B209" s="65" t="s">
        <v>123</v>
      </c>
      <c r="C209" s="8" t="s">
        <v>537</v>
      </c>
      <c r="D209" s="8" t="s">
        <v>615</v>
      </c>
      <c r="E209" s="8" t="s">
        <v>283</v>
      </c>
      <c r="F209" s="8"/>
      <c r="G209" s="65">
        <v>32</v>
      </c>
      <c r="H209" s="65" t="s">
        <v>613</v>
      </c>
      <c r="I209" s="8"/>
      <c r="J209" s="8" t="s">
        <v>614</v>
      </c>
      <c r="K209" s="8" t="s">
        <v>614</v>
      </c>
      <c r="L209" s="116">
        <v>2.6845155985679998E-2</v>
      </c>
      <c r="M209" s="116">
        <v>2.240098469376E-2</v>
      </c>
      <c r="N209" s="116">
        <v>1.9648576533439998E-2</v>
      </c>
      <c r="O209" s="114">
        <v>1.9648576533439998E-2</v>
      </c>
      <c r="P209" s="115">
        <v>8.8543293746320001E-2</v>
      </c>
      <c r="Q209" s="114">
        <v>2.1359198913538324E-2</v>
      </c>
      <c r="R209" s="114">
        <v>2.1911962725363707E-2</v>
      </c>
      <c r="S209" s="114">
        <v>2.2388803191297529E-2</v>
      </c>
      <c r="T209" s="114">
        <v>2.2883328916120445E-2</v>
      </c>
      <c r="U209" s="115">
        <v>8.8543293746320001E-2</v>
      </c>
      <c r="V209" s="115">
        <f t="shared" si="62"/>
        <v>0</v>
      </c>
      <c r="W209" s="122">
        <v>0</v>
      </c>
      <c r="X209" s="116">
        <v>0</v>
      </c>
      <c r="Y209" s="116">
        <v>0</v>
      </c>
      <c r="Z209" s="116">
        <v>0</v>
      </c>
      <c r="AA209" s="116" t="str">
        <f t="shared" si="63"/>
        <v>STANDARD BANK0.088543293746320.08854329374632</v>
      </c>
      <c r="AB209" s="117">
        <v>0</v>
      </c>
      <c r="AC209" s="115">
        <f t="shared" si="64"/>
        <v>0</v>
      </c>
      <c r="AD209" s="117">
        <f t="shared" si="78"/>
        <v>0</v>
      </c>
      <c r="AE209" s="117">
        <f t="shared" si="78"/>
        <v>0</v>
      </c>
      <c r="AF209" s="117">
        <f t="shared" si="78"/>
        <v>0</v>
      </c>
      <c r="AG209" s="117">
        <f t="shared" si="78"/>
        <v>0</v>
      </c>
      <c r="AH209" s="115">
        <v>0</v>
      </c>
      <c r="AI209" s="118"/>
      <c r="AJ209" s="118"/>
      <c r="AK209" s="118"/>
      <c r="AL209" s="118"/>
      <c r="AM209" s="118"/>
      <c r="AN209" s="118"/>
      <c r="AO209" s="118"/>
      <c r="AP209" s="118"/>
      <c r="AQ209" s="118"/>
      <c r="AR209" s="118"/>
      <c r="AS209" s="119"/>
      <c r="AT209" s="120">
        <v>0</v>
      </c>
      <c r="AU209" s="120">
        <f t="shared" si="65"/>
        <v>0</v>
      </c>
      <c r="AV209" s="120">
        <v>0</v>
      </c>
      <c r="AW209" s="120">
        <f t="shared" si="66"/>
        <v>0</v>
      </c>
      <c r="AX209" s="120">
        <v>0</v>
      </c>
      <c r="AY209" s="120">
        <f t="shared" si="67"/>
        <v>0</v>
      </c>
      <c r="AZ209" s="120">
        <v>0</v>
      </c>
      <c r="BA209" s="120">
        <f t="shared" si="68"/>
        <v>0</v>
      </c>
      <c r="BB209" s="120">
        <v>0</v>
      </c>
      <c r="BC209" s="120">
        <f t="shared" si="69"/>
        <v>0</v>
      </c>
      <c r="BD209" s="120" t="str">
        <f t="shared" si="70"/>
        <v>STANDARD BANK0.019648576533440.088543293746320.08854329374632</v>
      </c>
      <c r="BE209" s="121">
        <f>VLOOKUP(BD209,'[1]Microsoft-Base Data'!$AR:$AX,2,0)</f>
        <v>0.94175951776230005</v>
      </c>
      <c r="BF209" s="121">
        <f>VLOOKUP(BD209,'[1]Microsoft-Base Data'!$AR:$AX,3,0)</f>
        <v>0</v>
      </c>
      <c r="BG209" s="121">
        <f>VLOOKUP(BD209,'[1]Microsoft-Base Data'!$AR:$AX,4,0)</f>
        <v>0</v>
      </c>
      <c r="BH209" s="121">
        <f>VLOOKUP(BD209,'[1]Microsoft-Base Data'!$AR:$AX,5,0)</f>
        <v>0</v>
      </c>
      <c r="BI209" s="121">
        <f>VLOOKUP(BD209,'[1]Microsoft-Base Data'!$AR:$AX,6,0)</f>
        <v>5.8240482237699953E-2</v>
      </c>
      <c r="BJ209" s="121">
        <f>VLOOKUP(BD209,'[1]Microsoft-Base Data'!$AR:$AX,7,0)</f>
        <v>0</v>
      </c>
      <c r="BK209" s="120">
        <f t="shared" si="71"/>
        <v>8.3386489619620002E-2</v>
      </c>
      <c r="BL209" s="120">
        <f t="shared" si="72"/>
        <v>0</v>
      </c>
      <c r="BM209" s="120">
        <f t="shared" si="73"/>
        <v>0</v>
      </c>
      <c r="BN209" s="120">
        <f t="shared" si="74"/>
        <v>0</v>
      </c>
      <c r="BO209" s="120">
        <f t="shared" si="75"/>
        <v>5.1568041266999995E-3</v>
      </c>
      <c r="BP209" s="120">
        <f t="shared" si="76"/>
        <v>0</v>
      </c>
      <c r="BQ209" s="120">
        <f t="shared" si="77"/>
        <v>1.3495453088661999E-2</v>
      </c>
      <c r="BR209" s="119"/>
      <c r="BS209" s="119"/>
      <c r="BT209" s="119"/>
      <c r="BU209" s="119"/>
    </row>
    <row r="210" spans="1:73">
      <c r="A210" s="8" t="s">
        <v>731</v>
      </c>
      <c r="B210" s="65" t="s">
        <v>69</v>
      </c>
      <c r="C210" s="8" t="s">
        <v>148</v>
      </c>
      <c r="D210" s="8" t="s">
        <v>615</v>
      </c>
      <c r="E210" s="8" t="s">
        <v>283</v>
      </c>
      <c r="F210" s="8"/>
      <c r="G210" s="65"/>
      <c r="H210" s="65" t="s">
        <v>613</v>
      </c>
      <c r="I210" s="8"/>
      <c r="J210" s="8" t="s">
        <v>614</v>
      </c>
      <c r="K210" s="8" t="s">
        <v>614</v>
      </c>
      <c r="L210" s="116">
        <v>8.188316432242998E-2</v>
      </c>
      <c r="M210" s="116">
        <v>4.2295518834430001E-2</v>
      </c>
      <c r="N210" s="116">
        <v>4.4062219174729994E-2</v>
      </c>
      <c r="O210" s="114">
        <v>4.4062219174729994E-2</v>
      </c>
      <c r="P210" s="115">
        <v>0.21230312150631997</v>
      </c>
      <c r="Q210" s="114">
        <v>5.1213642618835271E-2</v>
      </c>
      <c r="R210" s="114">
        <v>5.253902230306616E-2</v>
      </c>
      <c r="S210" s="114">
        <v>5.3682358123261865E-2</v>
      </c>
      <c r="T210" s="114">
        <v>5.4868098461156672E-2</v>
      </c>
      <c r="U210" s="115">
        <v>0.21230312150631997</v>
      </c>
      <c r="V210" s="115">
        <f t="shared" si="62"/>
        <v>0</v>
      </c>
      <c r="W210" s="115"/>
      <c r="X210" s="116">
        <v>3.7586769200000002E-2</v>
      </c>
      <c r="Y210" s="116">
        <v>0</v>
      </c>
      <c r="Z210" s="116">
        <v>6.834809E-2</v>
      </c>
      <c r="AA210" s="116" t="str">
        <f t="shared" si="63"/>
        <v>GEORGIA PACIFIC LLC0.212303121506320.21230312150632</v>
      </c>
      <c r="AB210" s="117">
        <v>0</v>
      </c>
      <c r="AC210" s="115">
        <f t="shared" si="64"/>
        <v>0.10593485920000001</v>
      </c>
      <c r="AD210" s="117">
        <f t="shared" si="78"/>
        <v>2.2797181699840002E-2</v>
      </c>
      <c r="AE210" s="117">
        <f t="shared" si="78"/>
        <v>2.3093799305600002E-2</v>
      </c>
      <c r="AF210" s="117">
        <f t="shared" si="78"/>
        <v>3.3899154944000004E-2</v>
      </c>
      <c r="AG210" s="117">
        <f t="shared" si="78"/>
        <v>2.6144723250559991E-2</v>
      </c>
      <c r="AH210" s="115">
        <v>0.10593485920000001</v>
      </c>
      <c r="AI210" s="118"/>
      <c r="AJ210" s="118"/>
      <c r="AK210" s="118"/>
      <c r="AL210" s="118"/>
      <c r="AM210" s="118"/>
      <c r="AN210" s="118"/>
      <c r="AO210" s="118"/>
      <c r="AP210" s="118"/>
      <c r="AQ210" s="118"/>
      <c r="AR210" s="118"/>
      <c r="AS210" s="119"/>
      <c r="AT210" s="120">
        <v>3.6923904E-2</v>
      </c>
      <c r="AU210" s="120">
        <f t="shared" si="65"/>
        <v>-3.6923904E-2</v>
      </c>
      <c r="AV210" s="120">
        <v>3.3231513599999998E-2</v>
      </c>
      <c r="AW210" s="120">
        <f t="shared" si="66"/>
        <v>-1.0434331900159997E-2</v>
      </c>
      <c r="AX210" s="120">
        <v>0</v>
      </c>
      <c r="AY210" s="120">
        <f t="shared" si="67"/>
        <v>2.3093799305600002E-2</v>
      </c>
      <c r="AZ210" s="120">
        <v>0</v>
      </c>
      <c r="BA210" s="120">
        <f t="shared" si="68"/>
        <v>3.3899154944000004E-2</v>
      </c>
      <c r="BB210" s="120">
        <v>0</v>
      </c>
      <c r="BC210" s="120">
        <f t="shared" si="69"/>
        <v>2.6144723250559991E-2</v>
      </c>
      <c r="BD210" s="120" t="str">
        <f t="shared" si="70"/>
        <v>GEORGIA PACIFIC LLC0.044062219174730.212303121506320.21230312150632</v>
      </c>
      <c r="BE210" s="121">
        <f>VLOOKUP(BD210,'[1]Microsoft-Base Data'!$AR:$AX,2,0)</f>
        <v>0.28992887907902715</v>
      </c>
      <c r="BF210" s="121">
        <f>VLOOKUP(BD210,'[1]Microsoft-Base Data'!$AR:$AX,3,0)</f>
        <v>0.42906658391744346</v>
      </c>
      <c r="BG210" s="121">
        <f>VLOOKUP(BD210,'[1]Microsoft-Base Data'!$AR:$AX,4,0)</f>
        <v>0</v>
      </c>
      <c r="BH210" s="121">
        <f>VLOOKUP(BD210,'[1]Microsoft-Base Data'!$AR:$AX,5,0)</f>
        <v>0.25741966098952407</v>
      </c>
      <c r="BI210" s="121">
        <f>VLOOKUP(BD210,'[1]Microsoft-Base Data'!$AR:$AX,6,0)</f>
        <v>2.3584876014005232E-2</v>
      </c>
      <c r="BJ210" s="121">
        <f>VLOOKUP(BD210,'[1]Microsoft-Base Data'!$AR:$AX,7,0)</f>
        <v>0</v>
      </c>
      <c r="BK210" s="120">
        <f t="shared" si="71"/>
        <v>6.1552806043305847E-2</v>
      </c>
      <c r="BL210" s="120">
        <f t="shared" si="72"/>
        <v>9.1092175099726627E-2</v>
      </c>
      <c r="BM210" s="120">
        <f t="shared" si="73"/>
        <v>0</v>
      </c>
      <c r="BN210" s="120">
        <f t="shared" si="74"/>
        <v>5.4650997565174622E-2</v>
      </c>
      <c r="BO210" s="120">
        <f t="shared" si="75"/>
        <v>5.0071427981128441E-3</v>
      </c>
      <c r="BP210" s="120">
        <f t="shared" si="76"/>
        <v>0</v>
      </c>
      <c r="BQ210" s="120">
        <f t="shared" si="77"/>
        <v>0.1218172339060955</v>
      </c>
      <c r="BR210" s="119"/>
      <c r="BS210" s="119"/>
      <c r="BT210" s="119"/>
      <c r="BU210" s="119"/>
    </row>
    <row r="211" spans="1:73">
      <c r="A211" s="8" t="s">
        <v>732</v>
      </c>
      <c r="B211" s="65" t="s">
        <v>123</v>
      </c>
      <c r="C211" s="8" t="s">
        <v>700</v>
      </c>
      <c r="D211" s="8" t="s">
        <v>615</v>
      </c>
      <c r="E211" s="8" t="s">
        <v>283</v>
      </c>
      <c r="F211" s="8"/>
      <c r="G211" s="65"/>
      <c r="H211" s="65" t="s">
        <v>613</v>
      </c>
      <c r="I211" s="8"/>
      <c r="J211" s="8" t="s">
        <v>614</v>
      </c>
      <c r="K211" s="8" t="s">
        <v>614</v>
      </c>
      <c r="L211" s="116">
        <v>1.7741454234420001E-2</v>
      </c>
      <c r="M211" s="116">
        <v>2.10358147628E-2</v>
      </c>
      <c r="N211" s="116">
        <v>2.039859050794E-2</v>
      </c>
      <c r="O211" s="114">
        <v>2.039859050794E-2</v>
      </c>
      <c r="P211" s="115">
        <v>7.9574450013100012E-2</v>
      </c>
      <c r="Q211" s="114">
        <v>1.9195654852582837E-2</v>
      </c>
      <c r="R211" s="114">
        <v>1.969242738556733E-2</v>
      </c>
      <c r="S211" s="114">
        <v>2.012096710004177E-2</v>
      </c>
      <c r="T211" s="114">
        <v>2.0565400674908061E-2</v>
      </c>
      <c r="U211" s="115">
        <v>7.9574450013099998E-2</v>
      </c>
      <c r="V211" s="115">
        <f t="shared" si="62"/>
        <v>0</v>
      </c>
      <c r="W211" s="122">
        <v>0</v>
      </c>
      <c r="X211" s="116">
        <v>0</v>
      </c>
      <c r="Y211" s="116">
        <v>0</v>
      </c>
      <c r="Z211" s="116">
        <v>0</v>
      </c>
      <c r="AA211" s="116" t="str">
        <f t="shared" si="63"/>
        <v>LG ELECTRONICS INC0.07957445001310.0795744500131</v>
      </c>
      <c r="AB211" s="117">
        <v>0</v>
      </c>
      <c r="AC211" s="115">
        <f t="shared" si="64"/>
        <v>0</v>
      </c>
      <c r="AD211" s="117">
        <f t="shared" si="78"/>
        <v>0</v>
      </c>
      <c r="AE211" s="117">
        <f t="shared" si="78"/>
        <v>0</v>
      </c>
      <c r="AF211" s="117">
        <f t="shared" si="78"/>
        <v>0</v>
      </c>
      <c r="AG211" s="117">
        <f t="shared" si="78"/>
        <v>0</v>
      </c>
      <c r="AH211" s="115">
        <v>0</v>
      </c>
      <c r="AI211" s="118"/>
      <c r="AJ211" s="118"/>
      <c r="AK211" s="118"/>
      <c r="AL211" s="118"/>
      <c r="AM211" s="118"/>
      <c r="AN211" s="118"/>
      <c r="AO211" s="118"/>
      <c r="AP211" s="118"/>
      <c r="AQ211" s="118"/>
      <c r="AR211" s="118"/>
      <c r="AS211" s="119"/>
      <c r="AT211" s="120">
        <v>0</v>
      </c>
      <c r="AU211" s="120">
        <f t="shared" si="65"/>
        <v>0</v>
      </c>
      <c r="AV211" s="120">
        <v>0</v>
      </c>
      <c r="AW211" s="120">
        <f t="shared" si="66"/>
        <v>0</v>
      </c>
      <c r="AX211" s="120">
        <v>0</v>
      </c>
      <c r="AY211" s="120">
        <f t="shared" si="67"/>
        <v>0</v>
      </c>
      <c r="AZ211" s="120">
        <v>0</v>
      </c>
      <c r="BA211" s="120">
        <f t="shared" si="68"/>
        <v>0</v>
      </c>
      <c r="BB211" s="120">
        <v>0</v>
      </c>
      <c r="BC211" s="120">
        <f t="shared" si="69"/>
        <v>0</v>
      </c>
      <c r="BD211" s="120" t="str">
        <f t="shared" si="70"/>
        <v>LG ELECTRONICS INC0.020398590507940.07957445001310.0795744500131</v>
      </c>
      <c r="BE211" s="121">
        <f>VLOOKUP(BD211,'[1]Microsoft-Base Data'!$AR:$AX,2,0)</f>
        <v>0.88522830694706045</v>
      </c>
      <c r="BF211" s="121">
        <f>VLOOKUP(BD211,'[1]Microsoft-Base Data'!$AR:$AX,3,0)</f>
        <v>5.4538705169128322E-2</v>
      </c>
      <c r="BG211" s="121">
        <f>VLOOKUP(BD211,'[1]Microsoft-Base Data'!$AR:$AX,4,0)</f>
        <v>0</v>
      </c>
      <c r="BH211" s="121">
        <f>VLOOKUP(BD211,'[1]Microsoft-Base Data'!$AR:$AX,5,0)</f>
        <v>0</v>
      </c>
      <c r="BI211" s="121">
        <f>VLOOKUP(BD211,'[1]Microsoft-Base Data'!$AR:$AX,6,0)</f>
        <v>6.0232987883811304E-2</v>
      </c>
      <c r="BJ211" s="121">
        <f>VLOOKUP(BD211,'[1]Microsoft-Base Data'!$AR:$AX,7,0)</f>
        <v>0</v>
      </c>
      <c r="BK211" s="120">
        <f t="shared" si="71"/>
        <v>7.044155566134E-2</v>
      </c>
      <c r="BL211" s="120">
        <f t="shared" si="72"/>
        <v>4.33988746826E-3</v>
      </c>
      <c r="BM211" s="120">
        <f t="shared" si="73"/>
        <v>0</v>
      </c>
      <c r="BN211" s="120">
        <f t="shared" si="74"/>
        <v>0</v>
      </c>
      <c r="BO211" s="120">
        <f t="shared" si="75"/>
        <v>4.7930068835000004E-3</v>
      </c>
      <c r="BP211" s="120">
        <f t="shared" si="76"/>
        <v>0</v>
      </c>
      <c r="BQ211" s="120">
        <f t="shared" si="77"/>
        <v>1.6177049917894003E-2</v>
      </c>
      <c r="BR211" s="119"/>
      <c r="BS211" s="119"/>
      <c r="BT211" s="119"/>
      <c r="BU211" s="119"/>
    </row>
    <row r="212" spans="1:73">
      <c r="A212" s="8" t="s">
        <v>681</v>
      </c>
      <c r="B212" s="8" t="s">
        <v>4</v>
      </c>
      <c r="C212" s="8" t="s">
        <v>492</v>
      </c>
      <c r="D212" s="8" t="s">
        <v>615</v>
      </c>
      <c r="E212" s="8" t="s">
        <v>283</v>
      </c>
      <c r="F212" s="8"/>
      <c r="G212" s="65">
        <v>97</v>
      </c>
      <c r="H212" s="65" t="s">
        <v>613</v>
      </c>
      <c r="I212" s="8"/>
      <c r="J212" s="8" t="s">
        <v>614</v>
      </c>
      <c r="K212" s="8" t="s">
        <v>614</v>
      </c>
      <c r="L212" s="116">
        <v>0</v>
      </c>
      <c r="M212" s="116">
        <v>0</v>
      </c>
      <c r="N212" s="116">
        <v>1.2331308411000001E-2</v>
      </c>
      <c r="O212" s="114">
        <v>1.2331308411000001E-2</v>
      </c>
      <c r="P212" s="115">
        <v>2.4662616822000001E-2</v>
      </c>
      <c r="Q212" s="114">
        <v>5.9493352476665462E-3</v>
      </c>
      <c r="R212" s="114">
        <v>6.103300630106185E-3</v>
      </c>
      <c r="S212" s="114">
        <v>6.2361185229015794E-3</v>
      </c>
      <c r="T212" s="114">
        <v>6.3738624213256915E-3</v>
      </c>
      <c r="U212" s="115">
        <v>2.4662616822000001E-2</v>
      </c>
      <c r="V212" s="115">
        <f t="shared" si="62"/>
        <v>0</v>
      </c>
      <c r="W212" s="122">
        <v>0</v>
      </c>
      <c r="X212" s="116">
        <v>0</v>
      </c>
      <c r="Y212" s="116">
        <v>0</v>
      </c>
      <c r="Z212" s="116">
        <v>0</v>
      </c>
      <c r="AA212" s="116" t="str">
        <f t="shared" si="63"/>
        <v>AHOLD INFORMATION SERVICES0.0246626168220.024662616822</v>
      </c>
      <c r="AB212" s="117">
        <v>0</v>
      </c>
      <c r="AC212" s="115">
        <f t="shared" si="64"/>
        <v>0</v>
      </c>
      <c r="AD212" s="117">
        <f t="shared" si="78"/>
        <v>0</v>
      </c>
      <c r="AE212" s="117">
        <f t="shared" si="78"/>
        <v>0</v>
      </c>
      <c r="AF212" s="117">
        <f t="shared" si="78"/>
        <v>0</v>
      </c>
      <c r="AG212" s="117">
        <f t="shared" si="78"/>
        <v>0</v>
      </c>
      <c r="AH212" s="115">
        <v>0</v>
      </c>
      <c r="AI212" s="118"/>
      <c r="AJ212" s="118"/>
      <c r="AK212" s="118"/>
      <c r="AL212" s="118"/>
      <c r="AM212" s="118"/>
      <c r="AN212" s="118"/>
      <c r="AO212" s="118"/>
      <c r="AP212" s="118"/>
      <c r="AQ212" s="118"/>
      <c r="AR212" s="118"/>
      <c r="AS212" s="119"/>
      <c r="AT212" s="120">
        <v>0</v>
      </c>
      <c r="AU212" s="120">
        <f t="shared" si="65"/>
        <v>0</v>
      </c>
      <c r="AV212" s="120">
        <v>0</v>
      </c>
      <c r="AW212" s="120">
        <f t="shared" si="66"/>
        <v>0</v>
      </c>
      <c r="AX212" s="120">
        <v>0</v>
      </c>
      <c r="AY212" s="120">
        <f t="shared" si="67"/>
        <v>0</v>
      </c>
      <c r="AZ212" s="120">
        <v>0</v>
      </c>
      <c r="BA212" s="120">
        <f t="shared" si="68"/>
        <v>0</v>
      </c>
      <c r="BB212" s="120">
        <v>0</v>
      </c>
      <c r="BC212" s="120">
        <f t="shared" si="69"/>
        <v>0</v>
      </c>
      <c r="BD212" s="120" t="str">
        <f t="shared" si="70"/>
        <v>AHOLD INFORMATION SERVICES0.0123313084110.0246626168220.024662616822</v>
      </c>
      <c r="BE212" s="121">
        <f>VLOOKUP(BD212,'[1]Microsoft-Base Data'!$AR:$AX,2,0)</f>
        <v>9.0536107636123062E-2</v>
      </c>
      <c r="BF212" s="121">
        <f>VLOOKUP(BD212,'[1]Microsoft-Base Data'!$AR:$AX,3,0)</f>
        <v>0.43295094459814187</v>
      </c>
      <c r="BG212" s="121">
        <f>VLOOKUP(BD212,'[1]Microsoft-Base Data'!$AR:$AX,4,0)</f>
        <v>0</v>
      </c>
      <c r="BH212" s="121">
        <f>VLOOKUP(BD212,'[1]Microsoft-Base Data'!$AR:$AX,5,0)</f>
        <v>9.4714531201475077E-2</v>
      </c>
      <c r="BI212" s="121">
        <f>VLOOKUP(BD212,'[1]Microsoft-Base Data'!$AR:$AX,6,0)</f>
        <v>0.18890125632156188</v>
      </c>
      <c r="BJ212" s="121">
        <f>VLOOKUP(BD212,'[1]Microsoft-Base Data'!$AR:$AX,7,0)</f>
        <v>0.19289716024269812</v>
      </c>
      <c r="BK212" s="120">
        <f t="shared" si="71"/>
        <v>2.2328573311850516E-3</v>
      </c>
      <c r="BL212" s="120">
        <f t="shared" si="72"/>
        <v>1.0677703249346924E-2</v>
      </c>
      <c r="BM212" s="120">
        <f t="shared" si="73"/>
        <v>0</v>
      </c>
      <c r="BN212" s="120">
        <f t="shared" si="74"/>
        <v>2.3359081904973434E-3</v>
      </c>
      <c r="BO212" s="120">
        <f t="shared" si="75"/>
        <v>4.6587993018530859E-3</v>
      </c>
      <c r="BP212" s="120">
        <f t="shared" si="76"/>
        <v>4.7573487491175967E-3</v>
      </c>
      <c r="BQ212" s="120">
        <f t="shared" si="77"/>
        <v>1.6395939906496078E-2</v>
      </c>
      <c r="BR212" s="119"/>
      <c r="BS212" s="119"/>
      <c r="BT212" s="119"/>
      <c r="BU212" s="119"/>
    </row>
    <row r="213" spans="1:73">
      <c r="A213" s="8" t="s">
        <v>733</v>
      </c>
      <c r="B213" s="65" t="s">
        <v>92</v>
      </c>
      <c r="C213" s="8" t="s">
        <v>169</v>
      </c>
      <c r="D213" s="8" t="s">
        <v>615</v>
      </c>
      <c r="E213" s="8" t="s">
        <v>283</v>
      </c>
      <c r="F213" s="8"/>
      <c r="G213" s="65"/>
      <c r="H213" s="65" t="s">
        <v>613</v>
      </c>
      <c r="I213" s="8"/>
      <c r="J213" s="8" t="s">
        <v>614</v>
      </c>
      <c r="K213" s="8" t="s">
        <v>614</v>
      </c>
      <c r="L213" s="116">
        <v>1.342268147138E-2</v>
      </c>
      <c r="M213" s="116">
        <v>1.8048445018650001E-2</v>
      </c>
      <c r="N213" s="116">
        <v>2.8001650225840002E-2</v>
      </c>
      <c r="O213" s="114">
        <v>2.8001650225840002E-2</v>
      </c>
      <c r="P213" s="115">
        <v>8.747442694171001E-2</v>
      </c>
      <c r="Q213" s="114">
        <v>2.1101357379461762E-2</v>
      </c>
      <c r="R213" s="114">
        <v>2.1647448400336507E-2</v>
      </c>
      <c r="S213" s="114">
        <v>2.2118532598081442E-2</v>
      </c>
      <c r="T213" s="114">
        <v>2.2607088563830299E-2</v>
      </c>
      <c r="U213" s="115">
        <v>8.747442694171001E-2</v>
      </c>
      <c r="V213" s="115">
        <f t="shared" si="62"/>
        <v>0</v>
      </c>
      <c r="W213" s="122">
        <v>0</v>
      </c>
      <c r="X213" s="116">
        <v>0</v>
      </c>
      <c r="Y213" s="116">
        <v>0</v>
      </c>
      <c r="Z213" s="116">
        <v>0</v>
      </c>
      <c r="AA213" s="116" t="str">
        <f t="shared" si="63"/>
        <v>COCA COLA0.087474426941710.08747442694171</v>
      </c>
      <c r="AB213" s="117">
        <v>0</v>
      </c>
      <c r="AC213" s="115">
        <f t="shared" si="64"/>
        <v>0</v>
      </c>
      <c r="AD213" s="117">
        <f t="shared" si="78"/>
        <v>0</v>
      </c>
      <c r="AE213" s="117">
        <f t="shared" si="78"/>
        <v>0</v>
      </c>
      <c r="AF213" s="117">
        <f t="shared" si="78"/>
        <v>0</v>
      </c>
      <c r="AG213" s="117">
        <f t="shared" si="78"/>
        <v>0</v>
      </c>
      <c r="AH213" s="115">
        <v>0</v>
      </c>
      <c r="AI213" s="118"/>
      <c r="AJ213" s="118"/>
      <c r="AK213" s="118"/>
      <c r="AL213" s="118"/>
      <c r="AM213" s="118"/>
      <c r="AN213" s="118"/>
      <c r="AO213" s="118"/>
      <c r="AP213" s="118"/>
      <c r="AQ213" s="118"/>
      <c r="AR213" s="118"/>
      <c r="AS213" s="119"/>
      <c r="AT213" s="120">
        <v>0</v>
      </c>
      <c r="AU213" s="120">
        <f t="shared" si="65"/>
        <v>0</v>
      </c>
      <c r="AV213" s="120">
        <v>0</v>
      </c>
      <c r="AW213" s="120">
        <f t="shared" si="66"/>
        <v>0</v>
      </c>
      <c r="AX213" s="120">
        <v>0</v>
      </c>
      <c r="AY213" s="120">
        <f t="shared" si="67"/>
        <v>0</v>
      </c>
      <c r="AZ213" s="120">
        <v>0</v>
      </c>
      <c r="BA213" s="120">
        <f t="shared" si="68"/>
        <v>0</v>
      </c>
      <c r="BB213" s="120">
        <v>0</v>
      </c>
      <c r="BC213" s="120">
        <f t="shared" si="69"/>
        <v>0</v>
      </c>
      <c r="BD213" s="120" t="str">
        <f t="shared" si="70"/>
        <v>COCA COLA0.028001650225840.087474426941710.08747442694171</v>
      </c>
      <c r="BE213" s="121">
        <f>VLOOKUP(BD213,'[1]Microsoft-Base Data'!$AR:$AX,2,0)</f>
        <v>0.6160314708424266</v>
      </c>
      <c r="BF213" s="121">
        <f>VLOOKUP(BD213,'[1]Microsoft-Base Data'!$AR:$AX,3,0)</f>
        <v>0.3316481514350676</v>
      </c>
      <c r="BG213" s="121">
        <f>VLOOKUP(BD213,'[1]Microsoft-Base Data'!$AR:$AX,4,0)</f>
        <v>0</v>
      </c>
      <c r="BH213" s="121">
        <f>VLOOKUP(BD213,'[1]Microsoft-Base Data'!$AR:$AX,5,0)</f>
        <v>0</v>
      </c>
      <c r="BI213" s="121">
        <f>VLOOKUP(BD213,'[1]Microsoft-Base Data'!$AR:$AX,6,0)</f>
        <v>5.2320377722505737E-2</v>
      </c>
      <c r="BJ213" s="121">
        <f>VLOOKUP(BD213,'[1]Microsoft-Base Data'!$AR:$AX,7,0)</f>
        <v>0</v>
      </c>
      <c r="BK213" s="120">
        <f t="shared" si="71"/>
        <v>5.3886999890000002E-2</v>
      </c>
      <c r="BL213" s="120">
        <f t="shared" si="72"/>
        <v>2.9010731993059997E-2</v>
      </c>
      <c r="BM213" s="120">
        <f t="shared" si="73"/>
        <v>0</v>
      </c>
      <c r="BN213" s="120">
        <f t="shared" si="74"/>
        <v>0</v>
      </c>
      <c r="BO213" s="120">
        <f t="shared" si="75"/>
        <v>4.5766950586500002E-3</v>
      </c>
      <c r="BP213" s="120">
        <f t="shared" si="76"/>
        <v>0</v>
      </c>
      <c r="BQ213" s="120">
        <f t="shared" si="77"/>
        <v>3.8976127040709997E-2</v>
      </c>
      <c r="BR213" s="119"/>
      <c r="BS213" s="119"/>
      <c r="BT213" s="119"/>
      <c r="BU213" s="119"/>
    </row>
    <row r="214" spans="1:73">
      <c r="A214" s="8" t="s">
        <v>734</v>
      </c>
      <c r="B214" s="65" t="s">
        <v>69</v>
      </c>
      <c r="C214" s="8" t="s">
        <v>148</v>
      </c>
      <c r="D214" s="8" t="s">
        <v>615</v>
      </c>
      <c r="E214" s="8" t="s">
        <v>283</v>
      </c>
      <c r="F214" s="8"/>
      <c r="G214" s="65"/>
      <c r="H214" s="65" t="s">
        <v>613</v>
      </c>
      <c r="I214" s="8"/>
      <c r="J214" s="8" t="s">
        <v>614</v>
      </c>
      <c r="K214" s="8" t="s">
        <v>614</v>
      </c>
      <c r="L214" s="116">
        <v>5.6735654692269995E-2</v>
      </c>
      <c r="M214" s="116">
        <v>7.4528679087710006E-2</v>
      </c>
      <c r="N214" s="116">
        <v>5.6791934375049993E-2</v>
      </c>
      <c r="O214" s="114">
        <v>5.6791934375049993E-2</v>
      </c>
      <c r="P214" s="115">
        <v>0.24484820253007999</v>
      </c>
      <c r="Q214" s="114">
        <v>5.906445581802916E-2</v>
      </c>
      <c r="R214" s="114">
        <v>6.0593010043003936E-2</v>
      </c>
      <c r="S214" s="114">
        <v>6.1911613926342694E-2</v>
      </c>
      <c r="T214" s="114">
        <v>6.3279122742704169E-2</v>
      </c>
      <c r="U214" s="115">
        <v>0.24484820253007997</v>
      </c>
      <c r="V214" s="115">
        <f t="shared" si="62"/>
        <v>0</v>
      </c>
      <c r="W214" s="115"/>
      <c r="X214" s="116">
        <v>0</v>
      </c>
      <c r="Y214" s="116">
        <v>0</v>
      </c>
      <c r="Z214" s="116">
        <v>0</v>
      </c>
      <c r="AA214" s="116" t="str">
        <f t="shared" si="63"/>
        <v>3M0.244848202530080.24484820253008</v>
      </c>
      <c r="AB214" s="117">
        <v>0</v>
      </c>
      <c r="AC214" s="115">
        <f t="shared" si="64"/>
        <v>0</v>
      </c>
      <c r="AD214" s="117">
        <f t="shared" si="78"/>
        <v>0</v>
      </c>
      <c r="AE214" s="117">
        <f t="shared" si="78"/>
        <v>0</v>
      </c>
      <c r="AF214" s="117">
        <f t="shared" si="78"/>
        <v>0</v>
      </c>
      <c r="AG214" s="117">
        <f t="shared" si="78"/>
        <v>0</v>
      </c>
      <c r="AH214" s="115">
        <v>0</v>
      </c>
      <c r="AI214" s="118"/>
      <c r="AJ214" s="118"/>
      <c r="AK214" s="118"/>
      <c r="AL214" s="118"/>
      <c r="AM214" s="118"/>
      <c r="AN214" s="118"/>
      <c r="AO214" s="118"/>
      <c r="AP214" s="118"/>
      <c r="AQ214" s="118"/>
      <c r="AR214" s="118"/>
      <c r="AS214" s="119"/>
      <c r="AT214" s="120">
        <v>0</v>
      </c>
      <c r="AU214" s="120">
        <f t="shared" si="65"/>
        <v>0</v>
      </c>
      <c r="AV214" s="120">
        <v>0</v>
      </c>
      <c r="AW214" s="120">
        <f t="shared" si="66"/>
        <v>0</v>
      </c>
      <c r="AX214" s="120">
        <v>0</v>
      </c>
      <c r="AY214" s="120">
        <f t="shared" si="67"/>
        <v>0</v>
      </c>
      <c r="AZ214" s="120">
        <v>0.22780604834999998</v>
      </c>
      <c r="BA214" s="120">
        <f t="shared" si="68"/>
        <v>-0.22780604834999998</v>
      </c>
      <c r="BB214" s="120">
        <v>0</v>
      </c>
      <c r="BC214" s="120">
        <f t="shared" si="69"/>
        <v>0</v>
      </c>
      <c r="BD214" s="120" t="str">
        <f t="shared" si="70"/>
        <v>3M0.056791934375050.244848202530080.24484820253008</v>
      </c>
      <c r="BE214" s="121">
        <f>VLOOKUP(BD214,'[1]Microsoft-Base Data'!$AR:$AX,2,0)</f>
        <v>0.76097840312840059</v>
      </c>
      <c r="BF214" s="121">
        <f>VLOOKUP(BD214,'[1]Microsoft-Base Data'!$AR:$AX,3,0)</f>
        <v>7.0863186593775754E-3</v>
      </c>
      <c r="BG214" s="121">
        <f>VLOOKUP(BD214,'[1]Microsoft-Base Data'!$AR:$AX,4,0)</f>
        <v>6.8350073449224238E-2</v>
      </c>
      <c r="BH214" s="121">
        <f>VLOOKUP(BD214,'[1]Microsoft-Base Data'!$AR:$AX,5,0)</f>
        <v>0.14625202817425031</v>
      </c>
      <c r="BI214" s="121">
        <f>VLOOKUP(BD214,'[1]Microsoft-Base Data'!$AR:$AX,6,0)</f>
        <v>1.7333176588747307E-2</v>
      </c>
      <c r="BJ214" s="121">
        <f>VLOOKUP(BD214,'[1]Microsoft-Base Data'!$AR:$AX,7,0)</f>
        <v>0</v>
      </c>
      <c r="BK214" s="120">
        <f t="shared" si="71"/>
        <v>0.18632419417019946</v>
      </c>
      <c r="BL214" s="120">
        <f t="shared" si="72"/>
        <v>1.7350723863039654E-3</v>
      </c>
      <c r="BM214" s="120">
        <f t="shared" si="73"/>
        <v>1.6735392626841497E-2</v>
      </c>
      <c r="BN214" s="120">
        <f t="shared" si="74"/>
        <v>3.58095462148438E-2</v>
      </c>
      <c r="BO214" s="120">
        <f t="shared" si="75"/>
        <v>4.2439971318912412E-3</v>
      </c>
      <c r="BP214" s="120">
        <f t="shared" si="76"/>
        <v>0</v>
      </c>
      <c r="BQ214" s="120">
        <f t="shared" si="77"/>
        <v>4.5797415981672106E-2</v>
      </c>
      <c r="BR214" s="119"/>
      <c r="BS214" s="119"/>
      <c r="BT214" s="119"/>
      <c r="BU214" s="119"/>
    </row>
    <row r="215" spans="1:73">
      <c r="A215" s="8" t="s">
        <v>735</v>
      </c>
      <c r="B215" s="65" t="s">
        <v>123</v>
      </c>
      <c r="C215" s="8" t="s">
        <v>124</v>
      </c>
      <c r="D215" s="8" t="s">
        <v>615</v>
      </c>
      <c r="E215" s="8" t="s">
        <v>283</v>
      </c>
      <c r="F215" s="8"/>
      <c r="G215" s="65"/>
      <c r="H215" s="65" t="s">
        <v>613</v>
      </c>
      <c r="I215" s="8"/>
      <c r="J215" s="8" t="s">
        <v>614</v>
      </c>
      <c r="K215" s="8" t="s">
        <v>614</v>
      </c>
      <c r="L215" s="116">
        <v>5.8350321843089997E-2</v>
      </c>
      <c r="M215" s="116">
        <v>3.9976286735229995E-2</v>
      </c>
      <c r="N215" s="116">
        <v>5.1125027282959999E-2</v>
      </c>
      <c r="O215" s="114">
        <v>5.1125027282959999E-2</v>
      </c>
      <c r="P215" s="115">
        <v>0.20057666314424</v>
      </c>
      <c r="Q215" s="114">
        <v>4.8384882290305013E-2</v>
      </c>
      <c r="R215" s="114">
        <v>4.9637055280395907E-2</v>
      </c>
      <c r="S215" s="114">
        <v>5.0717239509629253E-2</v>
      </c>
      <c r="T215" s="114">
        <v>5.1837486063909824E-2</v>
      </c>
      <c r="U215" s="115">
        <v>0.20057666314424</v>
      </c>
      <c r="V215" s="115">
        <f t="shared" si="62"/>
        <v>0</v>
      </c>
      <c r="W215" s="122">
        <v>0</v>
      </c>
      <c r="X215" s="116">
        <v>0</v>
      </c>
      <c r="Y215" s="116">
        <v>6.3451727999999999E-2</v>
      </c>
      <c r="Z215" s="116">
        <v>0</v>
      </c>
      <c r="AA215" s="116" t="str">
        <f t="shared" si="63"/>
        <v>RACQ0.200576663144240.20057666314424</v>
      </c>
      <c r="AB215" s="117">
        <v>0</v>
      </c>
      <c r="AC215" s="115">
        <f t="shared" si="64"/>
        <v>6.3451727999999999E-2</v>
      </c>
      <c r="AD215" s="117">
        <f t="shared" si="78"/>
        <v>1.3654811865600001E-2</v>
      </c>
      <c r="AE215" s="117">
        <f t="shared" si="78"/>
        <v>1.3832476704E-2</v>
      </c>
      <c r="AF215" s="117">
        <f t="shared" si="78"/>
        <v>2.030455296E-2</v>
      </c>
      <c r="AG215" s="117">
        <f t="shared" si="78"/>
        <v>1.5659886470399995E-2</v>
      </c>
      <c r="AH215" s="115">
        <v>6.3451727999999999E-2</v>
      </c>
      <c r="AI215" s="118"/>
      <c r="AJ215" s="118"/>
      <c r="AK215" s="118"/>
      <c r="AL215" s="118"/>
      <c r="AM215" s="118"/>
      <c r="AN215" s="118"/>
      <c r="AO215" s="118"/>
      <c r="AP215" s="118"/>
      <c r="AQ215" s="118"/>
      <c r="AR215" s="118"/>
      <c r="AS215" s="119"/>
      <c r="AT215" s="120">
        <v>0</v>
      </c>
      <c r="AU215" s="120">
        <f t="shared" si="65"/>
        <v>0</v>
      </c>
      <c r="AV215" s="120">
        <v>0</v>
      </c>
      <c r="AW215" s="120">
        <f t="shared" si="66"/>
        <v>1.3654811865600001E-2</v>
      </c>
      <c r="AX215" s="120">
        <v>0</v>
      </c>
      <c r="AY215" s="120">
        <f t="shared" si="67"/>
        <v>1.3832476704E-2</v>
      </c>
      <c r="AZ215" s="120">
        <v>0</v>
      </c>
      <c r="BA215" s="120">
        <f t="shared" si="68"/>
        <v>2.030455296E-2</v>
      </c>
      <c r="BB215" s="120">
        <v>0</v>
      </c>
      <c r="BC215" s="120">
        <f t="shared" si="69"/>
        <v>1.5659886470399995E-2</v>
      </c>
      <c r="BD215" s="120" t="str">
        <f t="shared" si="70"/>
        <v>RACQ0.051125027282960.200576663144240.20057666314424</v>
      </c>
      <c r="BE215" s="121">
        <f>VLOOKUP(BD215,'[1]Microsoft-Base Data'!$AR:$AX,2,0)</f>
        <v>1.9246256280292789E-2</v>
      </c>
      <c r="BF215" s="121">
        <f>VLOOKUP(BD215,'[1]Microsoft-Base Data'!$AR:$AX,3,0)</f>
        <v>0.63021569343651762</v>
      </c>
      <c r="BG215" s="121">
        <f>VLOOKUP(BD215,'[1]Microsoft-Base Data'!$AR:$AX,4,0)</f>
        <v>0</v>
      </c>
      <c r="BH215" s="121">
        <f>VLOOKUP(BD215,'[1]Microsoft-Base Data'!$AR:$AX,5,0)</f>
        <v>0.32957519281967551</v>
      </c>
      <c r="BI215" s="121">
        <f>VLOOKUP(BD215,'[1]Microsoft-Base Data'!$AR:$AX,6,0)</f>
        <v>2.0962857463514173E-2</v>
      </c>
      <c r="BJ215" s="121">
        <f>VLOOKUP(BD215,'[1]Microsoft-Base Data'!$AR:$AX,7,0)</f>
        <v>0</v>
      </c>
      <c r="BK215" s="120">
        <f t="shared" si="71"/>
        <v>3.8603498627200004E-3</v>
      </c>
      <c r="BL215" s="120">
        <f t="shared" si="72"/>
        <v>0.12640656085063001</v>
      </c>
      <c r="BM215" s="120">
        <f t="shared" si="73"/>
        <v>0</v>
      </c>
      <c r="BN215" s="120">
        <f t="shared" si="74"/>
        <v>6.6105092430889995E-2</v>
      </c>
      <c r="BO215" s="120">
        <f t="shared" si="75"/>
        <v>4.2046599999999998E-3</v>
      </c>
      <c r="BP215" s="120">
        <f t="shared" si="76"/>
        <v>0</v>
      </c>
      <c r="BQ215" s="120">
        <f t="shared" si="77"/>
        <v>0.15465994964273941</v>
      </c>
      <c r="BR215" s="119"/>
      <c r="BS215" s="119"/>
      <c r="BT215" s="119"/>
      <c r="BU215" s="119"/>
    </row>
    <row r="216" spans="1:73">
      <c r="A216" s="8" t="s">
        <v>736</v>
      </c>
      <c r="B216" s="65" t="s">
        <v>69</v>
      </c>
      <c r="C216" s="8" t="s">
        <v>129</v>
      </c>
      <c r="D216" s="8" t="s">
        <v>615</v>
      </c>
      <c r="E216" s="8" t="s">
        <v>283</v>
      </c>
      <c r="F216" s="8"/>
      <c r="G216" s="65"/>
      <c r="H216" s="65" t="s">
        <v>613</v>
      </c>
      <c r="I216" s="8"/>
      <c r="J216" s="8" t="s">
        <v>614</v>
      </c>
      <c r="K216" s="8" t="s">
        <v>614</v>
      </c>
      <c r="L216" s="116">
        <v>0.10243519820216002</v>
      </c>
      <c r="M216" s="116">
        <v>0</v>
      </c>
      <c r="N216" s="116">
        <v>0</v>
      </c>
      <c r="O216" s="114">
        <v>0</v>
      </c>
      <c r="P216" s="115">
        <v>0.10243519820216002</v>
      </c>
      <c r="Q216" s="114">
        <v>2.4710327361620123E-2</v>
      </c>
      <c r="R216" s="114">
        <v>2.5349816454781036E-2</v>
      </c>
      <c r="S216" s="114">
        <v>2.5901470290685142E-2</v>
      </c>
      <c r="T216" s="114">
        <v>2.6473584095073718E-2</v>
      </c>
      <c r="U216" s="115">
        <v>0.10243519820216002</v>
      </c>
      <c r="V216" s="115">
        <f t="shared" si="62"/>
        <v>0</v>
      </c>
      <c r="W216" s="115"/>
      <c r="X216" s="116">
        <v>0</v>
      </c>
      <c r="Y216" s="116">
        <v>0</v>
      </c>
      <c r="Z216" s="116">
        <v>0</v>
      </c>
      <c r="AA216" s="116" t="str">
        <f t="shared" si="63"/>
        <v>AÉROPORTS DE MONTRÉAL0.102435198202160.10243519820216</v>
      </c>
      <c r="AB216" s="117">
        <v>0</v>
      </c>
      <c r="AC216" s="115">
        <f t="shared" si="64"/>
        <v>0</v>
      </c>
      <c r="AD216" s="117">
        <f t="shared" si="78"/>
        <v>0</v>
      </c>
      <c r="AE216" s="117">
        <f t="shared" si="78"/>
        <v>0</v>
      </c>
      <c r="AF216" s="117">
        <f t="shared" si="78"/>
        <v>0</v>
      </c>
      <c r="AG216" s="117">
        <f t="shared" si="78"/>
        <v>0</v>
      </c>
      <c r="AH216" s="115">
        <v>0</v>
      </c>
      <c r="AI216" s="118"/>
      <c r="AJ216" s="118"/>
      <c r="AK216" s="118"/>
      <c r="AL216" s="118"/>
      <c r="AM216" s="118"/>
      <c r="AN216" s="118"/>
      <c r="AO216" s="118"/>
      <c r="AP216" s="118"/>
      <c r="AQ216" s="118"/>
      <c r="AR216" s="118"/>
      <c r="AS216" s="119"/>
      <c r="AT216" s="120">
        <v>5.7600000000000004E-3</v>
      </c>
      <c r="AU216" s="120">
        <f t="shared" si="65"/>
        <v>-5.7600000000000004E-3</v>
      </c>
      <c r="AV216" s="120">
        <v>5.1840000000000002E-3</v>
      </c>
      <c r="AW216" s="120">
        <f t="shared" si="66"/>
        <v>-5.1840000000000002E-3</v>
      </c>
      <c r="AX216" s="120">
        <v>0</v>
      </c>
      <c r="AY216" s="120">
        <f t="shared" si="67"/>
        <v>0</v>
      </c>
      <c r="AZ216" s="120">
        <v>0</v>
      </c>
      <c r="BA216" s="120">
        <f t="shared" si="68"/>
        <v>0</v>
      </c>
      <c r="BB216" s="120">
        <v>0</v>
      </c>
      <c r="BC216" s="120">
        <f t="shared" si="69"/>
        <v>0</v>
      </c>
      <c r="BD216" s="120" t="str">
        <f t="shared" si="70"/>
        <v>AÉROPORTS DE MONTRÉAL00.102435198202160.10243519820216</v>
      </c>
      <c r="BE216" s="121">
        <f>VLOOKUP(BD216,'[1]Microsoft-Base Data'!$AR:$AX,2,0)</f>
        <v>0.53820862343484466</v>
      </c>
      <c r="BF216" s="121">
        <f>VLOOKUP(BD216,'[1]Microsoft-Base Data'!$AR:$AX,3,0)</f>
        <v>0.11629983889657559</v>
      </c>
      <c r="BG216" s="121">
        <f>VLOOKUP(BD216,'[1]Microsoft-Base Data'!$AR:$AX,4,0)</f>
        <v>0</v>
      </c>
      <c r="BH216" s="121">
        <f>VLOOKUP(BD216,'[1]Microsoft-Base Data'!$AR:$AX,5,0)</f>
        <v>0.27627776580729291</v>
      </c>
      <c r="BI216" s="121">
        <f>VLOOKUP(BD216,'[1]Microsoft-Base Data'!$AR:$AX,6,0)</f>
        <v>4.0496977121507884E-2</v>
      </c>
      <c r="BJ216" s="121">
        <f>VLOOKUP(BD216,'[1]Microsoft-Base Data'!$AR:$AX,7,0)</f>
        <v>2.8716794739778922E-2</v>
      </c>
      <c r="BK216" s="120">
        <f t="shared" si="71"/>
        <v>5.5131507015660018E-2</v>
      </c>
      <c r="BL216" s="120">
        <f t="shared" si="72"/>
        <v>1.191319704825E-2</v>
      </c>
      <c r="BM216" s="120">
        <f t="shared" si="73"/>
        <v>0</v>
      </c>
      <c r="BN216" s="120">
        <f t="shared" si="74"/>
        <v>2.8300567699319996E-2</v>
      </c>
      <c r="BO216" s="120">
        <f t="shared" si="75"/>
        <v>4.1483158780299999E-3</v>
      </c>
      <c r="BP216" s="120">
        <f t="shared" si="76"/>
        <v>2.9416105608999999E-3</v>
      </c>
      <c r="BQ216" s="120">
        <f t="shared" si="77"/>
        <v>3.1705012794220597E-2</v>
      </c>
      <c r="BR216" s="119"/>
      <c r="BS216" s="119"/>
      <c r="BT216" s="119"/>
      <c r="BU216" s="119"/>
    </row>
    <row r="217" spans="1:73">
      <c r="A217" s="8" t="s">
        <v>737</v>
      </c>
      <c r="B217" s="65" t="s">
        <v>69</v>
      </c>
      <c r="C217" s="8" t="s">
        <v>129</v>
      </c>
      <c r="D217" s="8" t="s">
        <v>615</v>
      </c>
      <c r="E217" s="8" t="s">
        <v>283</v>
      </c>
      <c r="F217" s="8"/>
      <c r="G217" s="65"/>
      <c r="H217" s="65" t="s">
        <v>613</v>
      </c>
      <c r="I217" s="8"/>
      <c r="J217" s="8" t="s">
        <v>614</v>
      </c>
      <c r="K217" s="8" t="s">
        <v>614</v>
      </c>
      <c r="L217" s="116">
        <v>8.17954639774E-3</v>
      </c>
      <c r="M217" s="116">
        <v>5.0610196578069991E-2</v>
      </c>
      <c r="N217" s="116">
        <v>1.962990172957E-2</v>
      </c>
      <c r="O217" s="114">
        <v>1.962990172957E-2</v>
      </c>
      <c r="P217" s="115">
        <v>9.804954643494998E-2</v>
      </c>
      <c r="Q217" s="114">
        <v>2.3652381530852529E-2</v>
      </c>
      <c r="R217" s="114">
        <v>2.4264491592969856E-2</v>
      </c>
      <c r="S217" s="114">
        <v>2.4792526968981432E-2</v>
      </c>
      <c r="T217" s="114">
        <v>2.534014634214618E-2</v>
      </c>
      <c r="U217" s="115">
        <v>9.8049546434949994E-2</v>
      </c>
      <c r="V217" s="115">
        <f t="shared" si="62"/>
        <v>0</v>
      </c>
      <c r="W217" s="115"/>
      <c r="X217" s="116">
        <v>0</v>
      </c>
      <c r="Y217" s="116">
        <v>0</v>
      </c>
      <c r="Z217" s="116">
        <v>1.1138416251000001</v>
      </c>
      <c r="AA217" s="116" t="str">
        <f t="shared" si="63"/>
        <v>ENBRIDGE EMPLOYEE SERVICES CANADA I0.098049546434950.09804954643495</v>
      </c>
      <c r="AB217" s="117">
        <v>0</v>
      </c>
      <c r="AC217" s="115">
        <f t="shared" si="64"/>
        <v>1.1138416251000001</v>
      </c>
      <c r="AD217" s="117">
        <f t="shared" si="78"/>
        <v>0.23969871772152002</v>
      </c>
      <c r="AE217" s="117">
        <f t="shared" si="78"/>
        <v>0.2428174742718</v>
      </c>
      <c r="AF217" s="117">
        <f t="shared" si="78"/>
        <v>0.35642932003200001</v>
      </c>
      <c r="AG217" s="117">
        <f t="shared" si="78"/>
        <v>0.27489611307467993</v>
      </c>
      <c r="AH217" s="115">
        <v>1.1138416251000001</v>
      </c>
      <c r="AI217" s="118"/>
      <c r="AJ217" s="118"/>
      <c r="AK217" s="118"/>
      <c r="AL217" s="118"/>
      <c r="AM217" s="118"/>
      <c r="AN217" s="118"/>
      <c r="AO217" s="118"/>
      <c r="AP217" s="118"/>
      <c r="AQ217" s="118"/>
      <c r="AR217" s="118"/>
      <c r="AS217" s="119"/>
      <c r="AT217" s="120">
        <v>0</v>
      </c>
      <c r="AU217" s="120">
        <f t="shared" si="65"/>
        <v>0</v>
      </c>
      <c r="AV217" s="120">
        <v>0</v>
      </c>
      <c r="AW217" s="120">
        <f t="shared" si="66"/>
        <v>0.23969871772152002</v>
      </c>
      <c r="AX217" s="120">
        <v>0</v>
      </c>
      <c r="AY217" s="120">
        <f t="shared" si="67"/>
        <v>0.2428174742718</v>
      </c>
      <c r="AZ217" s="120">
        <v>0</v>
      </c>
      <c r="BA217" s="120">
        <f t="shared" si="68"/>
        <v>0.35642932003200001</v>
      </c>
      <c r="BB217" s="120">
        <v>0</v>
      </c>
      <c r="BC217" s="120">
        <f t="shared" si="69"/>
        <v>0.27489611307467993</v>
      </c>
      <c r="BD217" s="120" t="str">
        <f t="shared" si="70"/>
        <v>ENBRIDGE EMPLOYEE SERVICES CANADA I0.019629901729570.098049546434950.09804954643495</v>
      </c>
      <c r="BE217" s="121">
        <f>VLOOKUP(BD217,'[1]Microsoft-Base Data'!$AR:$AX,2,0)</f>
        <v>0.21548882862755053</v>
      </c>
      <c r="BF217" s="121">
        <f>VLOOKUP(BD217,'[1]Microsoft-Base Data'!$AR:$AX,3,0)</f>
        <v>0.17790977306960856</v>
      </c>
      <c r="BG217" s="121">
        <f>VLOOKUP(BD217,'[1]Microsoft-Base Data'!$AR:$AX,4,0)</f>
        <v>0</v>
      </c>
      <c r="BH217" s="121">
        <f>VLOOKUP(BD217,'[1]Microsoft-Base Data'!$AR:$AX,5,0)</f>
        <v>0.4556645180539512</v>
      </c>
      <c r="BI217" s="121">
        <f>VLOOKUP(BD217,'[1]Microsoft-Base Data'!$AR:$AX,6,0)</f>
        <v>4.1612171353254263E-2</v>
      </c>
      <c r="BJ217" s="121">
        <f>VLOOKUP(BD217,'[1]Microsoft-Base Data'!$AR:$AX,7,0)</f>
        <v>0.10932470889563546</v>
      </c>
      <c r="BK217" s="120">
        <f t="shared" si="71"/>
        <v>2.1128581908729998E-2</v>
      </c>
      <c r="BL217" s="120">
        <f t="shared" si="72"/>
        <v>1.744397255582E-2</v>
      </c>
      <c r="BM217" s="120">
        <f t="shared" si="73"/>
        <v>0</v>
      </c>
      <c r="BN217" s="120">
        <f t="shared" si="74"/>
        <v>4.4677699321689995E-2</v>
      </c>
      <c r="BO217" s="120">
        <f t="shared" si="75"/>
        <v>4.0800545273599999E-3</v>
      </c>
      <c r="BP217" s="120">
        <f t="shared" si="76"/>
        <v>1.071923812135E-2</v>
      </c>
      <c r="BQ217" s="120">
        <f t="shared" si="77"/>
        <v>3.9629521848968494E-2</v>
      </c>
      <c r="BR217" s="119"/>
      <c r="BS217" s="119"/>
      <c r="BT217" s="119"/>
      <c r="BU217" s="119"/>
    </row>
    <row r="218" spans="1:73">
      <c r="A218" s="8" t="s">
        <v>710</v>
      </c>
      <c r="B218" s="65" t="s">
        <v>123</v>
      </c>
      <c r="C218" s="8" t="s">
        <v>248</v>
      </c>
      <c r="D218" s="8" t="s">
        <v>615</v>
      </c>
      <c r="E218" s="8" t="s">
        <v>283</v>
      </c>
      <c r="F218" s="8"/>
      <c r="G218" s="65"/>
      <c r="H218" s="65" t="s">
        <v>613</v>
      </c>
      <c r="I218" s="8"/>
      <c r="J218" s="8" t="s">
        <v>614</v>
      </c>
      <c r="K218" s="8" t="s">
        <v>614</v>
      </c>
      <c r="L218" s="116">
        <v>6.9916956900599996E-3</v>
      </c>
      <c r="M218" s="116">
        <v>0</v>
      </c>
      <c r="N218" s="116">
        <v>0</v>
      </c>
      <c r="O218" s="114">
        <v>0</v>
      </c>
      <c r="P218" s="115">
        <v>6.9916956900599996E-3</v>
      </c>
      <c r="Q218" s="114">
        <v>1.6865988678349433E-3</v>
      </c>
      <c r="R218" s="114">
        <v>1.730247078752343E-3</v>
      </c>
      <c r="S218" s="114">
        <v>1.7679001102746119E-3</v>
      </c>
      <c r="T218" s="114">
        <v>1.8069496331981013E-3</v>
      </c>
      <c r="U218" s="115">
        <v>6.9916956900599996E-3</v>
      </c>
      <c r="V218" s="115">
        <f t="shared" si="62"/>
        <v>0</v>
      </c>
      <c r="W218" s="122">
        <v>0</v>
      </c>
      <c r="X218" s="116">
        <v>0</v>
      </c>
      <c r="Y218" s="116">
        <v>0</v>
      </c>
      <c r="Z218" s="116">
        <v>0</v>
      </c>
      <c r="AA218" s="116" t="str">
        <f t="shared" si="63"/>
        <v>AMAALA COMPANY0.006991695690060.00699169569006</v>
      </c>
      <c r="AB218" s="117">
        <v>0</v>
      </c>
      <c r="AC218" s="115">
        <f t="shared" si="64"/>
        <v>0</v>
      </c>
      <c r="AD218" s="117">
        <f t="shared" si="78"/>
        <v>0</v>
      </c>
      <c r="AE218" s="117">
        <f t="shared" si="78"/>
        <v>0</v>
      </c>
      <c r="AF218" s="117">
        <f t="shared" si="78"/>
        <v>0</v>
      </c>
      <c r="AG218" s="117">
        <f t="shared" si="78"/>
        <v>0</v>
      </c>
      <c r="AH218" s="115">
        <v>0</v>
      </c>
      <c r="AI218" s="118"/>
      <c r="AJ218" s="118"/>
      <c r="AK218" s="118"/>
      <c r="AL218" s="118"/>
      <c r="AM218" s="118"/>
      <c r="AN218" s="118"/>
      <c r="AO218" s="118"/>
      <c r="AP218" s="118"/>
      <c r="AQ218" s="118"/>
      <c r="AR218" s="118"/>
      <c r="AS218" s="119"/>
      <c r="AT218" s="120">
        <v>0</v>
      </c>
      <c r="AU218" s="120">
        <f t="shared" si="65"/>
        <v>0</v>
      </c>
      <c r="AV218" s="120">
        <v>0</v>
      </c>
      <c r="AW218" s="120">
        <f t="shared" si="66"/>
        <v>0</v>
      </c>
      <c r="AX218" s="120">
        <v>0</v>
      </c>
      <c r="AY218" s="120">
        <f t="shared" si="67"/>
        <v>0</v>
      </c>
      <c r="AZ218" s="120">
        <v>0</v>
      </c>
      <c r="BA218" s="120">
        <f t="shared" si="68"/>
        <v>0</v>
      </c>
      <c r="BB218" s="120">
        <v>0</v>
      </c>
      <c r="BC218" s="120">
        <f t="shared" si="69"/>
        <v>0</v>
      </c>
      <c r="BD218" s="120" t="str">
        <f t="shared" si="70"/>
        <v>AMAALA COMPANY00.006991695690060.00699169569006</v>
      </c>
      <c r="BE218" s="121">
        <f>VLOOKUP(BD218,'[1]Microsoft-Base Data'!$AR:$AX,2,0)</f>
        <v>0</v>
      </c>
      <c r="BF218" s="121">
        <f>VLOOKUP(BD218,'[1]Microsoft-Base Data'!$AR:$AX,3,0)</f>
        <v>0</v>
      </c>
      <c r="BG218" s="121">
        <f>VLOOKUP(BD218,'[1]Microsoft-Base Data'!$AR:$AX,4,0)</f>
        <v>0</v>
      </c>
      <c r="BH218" s="121">
        <f>VLOOKUP(BD218,'[1]Microsoft-Base Data'!$AR:$AX,5,0)</f>
        <v>0</v>
      </c>
      <c r="BI218" s="121">
        <f>VLOOKUP(BD218,'[1]Microsoft-Base Data'!$AR:$AX,6,0)</f>
        <v>0.5465479743796231</v>
      </c>
      <c r="BJ218" s="121">
        <f>VLOOKUP(BD218,'[1]Microsoft-Base Data'!$AR:$AX,7,0)</f>
        <v>0.45345202562037695</v>
      </c>
      <c r="BK218" s="120">
        <f t="shared" si="71"/>
        <v>0</v>
      </c>
      <c r="BL218" s="120">
        <f t="shared" si="72"/>
        <v>0</v>
      </c>
      <c r="BM218" s="120">
        <f t="shared" si="73"/>
        <v>0</v>
      </c>
      <c r="BN218" s="120">
        <f t="shared" si="74"/>
        <v>0</v>
      </c>
      <c r="BO218" s="120">
        <f t="shared" si="75"/>
        <v>3.8212971168810339E-3</v>
      </c>
      <c r="BP218" s="120">
        <f t="shared" si="76"/>
        <v>3.1703985731789661E-3</v>
      </c>
      <c r="BQ218" s="120">
        <f t="shared" si="77"/>
        <v>3.8212971168810339E-3</v>
      </c>
      <c r="BR218" s="119"/>
      <c r="BS218" s="119"/>
      <c r="BT218" s="119"/>
      <c r="BU218" s="119"/>
    </row>
    <row r="219" spans="1:73">
      <c r="A219" s="8" t="s">
        <v>502</v>
      </c>
      <c r="B219" s="8" t="s">
        <v>69</v>
      </c>
      <c r="C219" s="8" t="s">
        <v>129</v>
      </c>
      <c r="D219" s="8" t="s">
        <v>568</v>
      </c>
      <c r="E219" s="8" t="s">
        <v>121</v>
      </c>
      <c r="F219" s="8" t="s">
        <v>612</v>
      </c>
      <c r="G219" s="65">
        <v>52</v>
      </c>
      <c r="H219" s="65" t="s">
        <v>613</v>
      </c>
      <c r="I219" s="8"/>
      <c r="J219" s="8" t="s">
        <v>614</v>
      </c>
      <c r="K219" s="8" t="s">
        <v>614</v>
      </c>
      <c r="L219" s="116">
        <v>0</v>
      </c>
      <c r="M219" s="116">
        <v>0</v>
      </c>
      <c r="N219" s="116">
        <v>4.5548463027800003E-3</v>
      </c>
      <c r="O219" s="114">
        <v>4.5548463027800003E-3</v>
      </c>
      <c r="P219" s="115">
        <v>9.1096926055600005E-3</v>
      </c>
      <c r="Q219" s="114">
        <v>2.1975208756160841E-3</v>
      </c>
      <c r="R219" s="114">
        <v>2.2543914549242559E-3</v>
      </c>
      <c r="S219" s="114">
        <v>2.3034507329650579E-3</v>
      </c>
      <c r="T219" s="114">
        <v>2.3543295420546031E-3</v>
      </c>
      <c r="U219" s="115">
        <v>9.1096926055600005E-3</v>
      </c>
      <c r="V219" s="115">
        <f t="shared" si="62"/>
        <v>0</v>
      </c>
      <c r="W219" s="115"/>
      <c r="X219" s="116">
        <v>0</v>
      </c>
      <c r="Y219" s="116">
        <v>0</v>
      </c>
      <c r="Z219" s="116">
        <v>0</v>
      </c>
      <c r="AA219" s="116" t="str">
        <f t="shared" si="63"/>
        <v>GREATER TORONTO AIRPORTS AUTHORITY0.009109692605560.00910969260556</v>
      </c>
      <c r="AB219" s="117">
        <v>0</v>
      </c>
      <c r="AC219" s="115">
        <f t="shared" si="64"/>
        <v>0</v>
      </c>
      <c r="AD219" s="117">
        <f t="shared" si="78"/>
        <v>0</v>
      </c>
      <c r="AE219" s="117">
        <f t="shared" si="78"/>
        <v>0</v>
      </c>
      <c r="AF219" s="117">
        <f t="shared" si="78"/>
        <v>0</v>
      </c>
      <c r="AG219" s="117">
        <f t="shared" si="78"/>
        <v>0</v>
      </c>
      <c r="AH219" s="115">
        <v>0</v>
      </c>
      <c r="AI219" s="118"/>
      <c r="AJ219" s="118"/>
      <c r="AK219" s="118"/>
      <c r="AL219" s="118"/>
      <c r="AM219" s="118"/>
      <c r="AN219" s="118"/>
      <c r="AO219" s="118"/>
      <c r="AP219" s="118"/>
      <c r="AQ219" s="118"/>
      <c r="AR219" s="118"/>
      <c r="AS219" s="119"/>
      <c r="AT219" s="120">
        <v>1.4553E-2</v>
      </c>
      <c r="AU219" s="120">
        <f t="shared" si="65"/>
        <v>-1.4553E-2</v>
      </c>
      <c r="AV219" s="120">
        <v>1.0723383774000002</v>
      </c>
      <c r="AW219" s="120">
        <f t="shared" si="66"/>
        <v>-1.0723383774000002</v>
      </c>
      <c r="AX219" s="120">
        <v>0</v>
      </c>
      <c r="AY219" s="120">
        <f t="shared" si="67"/>
        <v>0</v>
      </c>
      <c r="AZ219" s="120">
        <v>0.29588745312000009</v>
      </c>
      <c r="BA219" s="120">
        <f t="shared" si="68"/>
        <v>-0.29588745312000009</v>
      </c>
      <c r="BB219" s="120">
        <v>0.43526234965500016</v>
      </c>
      <c r="BC219" s="120">
        <f t="shared" si="69"/>
        <v>-0.43526234965500016</v>
      </c>
      <c r="BD219" s="120" t="str">
        <f t="shared" si="70"/>
        <v>GREATER TORONTO AIRPORTS AUTHORITY0.004554846302780.009109692605560.00910969260556</v>
      </c>
      <c r="BE219" s="121">
        <f>VLOOKUP(BD219,'[1]Microsoft-Base Data'!$AR:$AX,2,0)</f>
        <v>0.19834191536406942</v>
      </c>
      <c r="BF219" s="121">
        <f>VLOOKUP(BD219,'[1]Microsoft-Base Data'!$AR:$AX,3,0)</f>
        <v>0.29138923507266301</v>
      </c>
      <c r="BG219" s="121">
        <f>VLOOKUP(BD219,'[1]Microsoft-Base Data'!$AR:$AX,4,0)</f>
        <v>1.3919427618056892E-2</v>
      </c>
      <c r="BH219" s="121">
        <f>VLOOKUP(BD219,'[1]Microsoft-Base Data'!$AR:$AX,5,0)</f>
        <v>3.1326183258356198E-2</v>
      </c>
      <c r="BI219" s="121">
        <f>VLOOKUP(BD219,'[1]Microsoft-Base Data'!$AR:$AX,6,0)</f>
        <v>0.41618669416162429</v>
      </c>
      <c r="BJ219" s="121">
        <f>VLOOKUP(BD219,'[1]Microsoft-Base Data'!$AR:$AX,7,0)</f>
        <v>4.8836544525229966E-2</v>
      </c>
      <c r="BK219" s="120">
        <f t="shared" si="71"/>
        <v>1.8068338797646707E-3</v>
      </c>
      <c r="BL219" s="120">
        <f t="shared" si="72"/>
        <v>2.6544663600812229E-3</v>
      </c>
      <c r="BM219" s="120">
        <f t="shared" si="73"/>
        <v>1.2680170684584052E-4</v>
      </c>
      <c r="BN219" s="120">
        <f t="shared" si="74"/>
        <v>2.8537189998906496E-4</v>
      </c>
      <c r="BO219" s="120">
        <f t="shared" si="75"/>
        <v>3.7913328503366103E-3</v>
      </c>
      <c r="BP219" s="120">
        <f t="shared" si="76"/>
        <v>4.4488590854258915E-4</v>
      </c>
      <c r="BQ219" s="120">
        <f t="shared" si="77"/>
        <v>6.7920339464601397E-3</v>
      </c>
      <c r="BR219" s="119"/>
      <c r="BS219" s="119"/>
      <c r="BT219" s="119"/>
      <c r="BU219" s="119"/>
    </row>
    <row r="220" spans="1:73">
      <c r="A220" s="8" t="s">
        <v>646</v>
      </c>
      <c r="B220" s="65" t="s">
        <v>4</v>
      </c>
      <c r="C220" s="8" t="s">
        <v>88</v>
      </c>
      <c r="D220" s="8" t="s">
        <v>615</v>
      </c>
      <c r="E220" s="8" t="s">
        <v>283</v>
      </c>
      <c r="F220" s="8"/>
      <c r="G220" s="65"/>
      <c r="H220" s="65" t="s">
        <v>613</v>
      </c>
      <c r="I220" s="8"/>
      <c r="J220" s="8" t="s">
        <v>614</v>
      </c>
      <c r="K220" s="8" t="s">
        <v>614</v>
      </c>
      <c r="L220" s="116">
        <v>4.6748873050999999E-3</v>
      </c>
      <c r="M220" s="116">
        <v>0</v>
      </c>
      <c r="N220" s="116">
        <v>0</v>
      </c>
      <c r="O220" s="114">
        <v>0</v>
      </c>
      <c r="P220" s="115">
        <v>4.6748873050999999E-3</v>
      </c>
      <c r="Q220" s="114">
        <v>1.1277177934456049E-3</v>
      </c>
      <c r="R220" s="114">
        <v>1.1569024828476588E-3</v>
      </c>
      <c r="S220" s="114">
        <v>1.1820785898845017E-3</v>
      </c>
      <c r="T220" s="114">
        <v>1.2081884389222345E-3</v>
      </c>
      <c r="U220" s="115">
        <v>4.6748873050999999E-3</v>
      </c>
      <c r="V220" s="115">
        <f t="shared" si="62"/>
        <v>0</v>
      </c>
      <c r="W220" s="122">
        <v>0</v>
      </c>
      <c r="X220" s="116">
        <v>0</v>
      </c>
      <c r="Y220" s="116">
        <v>0</v>
      </c>
      <c r="Z220" s="116">
        <v>0</v>
      </c>
      <c r="AA220" s="116" t="str">
        <f t="shared" si="63"/>
        <v>JT INTERNATIONAL S.A.0.00467488730510.0046748873051</v>
      </c>
      <c r="AB220" s="117">
        <v>0</v>
      </c>
      <c r="AC220" s="115">
        <f t="shared" si="64"/>
        <v>0</v>
      </c>
      <c r="AD220" s="117">
        <f t="shared" si="78"/>
        <v>0</v>
      </c>
      <c r="AE220" s="117">
        <f t="shared" si="78"/>
        <v>0</v>
      </c>
      <c r="AF220" s="117">
        <f t="shared" si="78"/>
        <v>0</v>
      </c>
      <c r="AG220" s="117">
        <f t="shared" si="78"/>
        <v>0</v>
      </c>
      <c r="AH220" s="115">
        <v>0</v>
      </c>
      <c r="AI220" s="118"/>
      <c r="AJ220" s="118"/>
      <c r="AK220" s="118"/>
      <c r="AL220" s="118"/>
      <c r="AM220" s="118"/>
      <c r="AN220" s="118"/>
      <c r="AO220" s="118"/>
      <c r="AP220" s="118"/>
      <c r="AQ220" s="118"/>
      <c r="AR220" s="118"/>
      <c r="AS220" s="119"/>
      <c r="AT220" s="120">
        <v>0</v>
      </c>
      <c r="AU220" s="120">
        <f t="shared" si="65"/>
        <v>0</v>
      </c>
      <c r="AV220" s="120">
        <v>0</v>
      </c>
      <c r="AW220" s="120">
        <f t="shared" si="66"/>
        <v>0</v>
      </c>
      <c r="AX220" s="120">
        <v>0</v>
      </c>
      <c r="AY220" s="120">
        <f t="shared" si="67"/>
        <v>0</v>
      </c>
      <c r="AZ220" s="120">
        <v>0.15199752060000002</v>
      </c>
      <c r="BA220" s="120">
        <f t="shared" si="68"/>
        <v>-0.15199752060000002</v>
      </c>
      <c r="BB220" s="120">
        <v>0</v>
      </c>
      <c r="BC220" s="120">
        <f t="shared" si="69"/>
        <v>0</v>
      </c>
      <c r="BD220" s="120" t="str">
        <f t="shared" si="70"/>
        <v>JT INTERNATIONAL S.A.00.00467488730510.0046748873051</v>
      </c>
      <c r="BE220" s="121">
        <f>VLOOKUP(BD220,'[1]Microsoft-Base Data'!$AR:$AX,2,0)</f>
        <v>0</v>
      </c>
      <c r="BF220" s="121">
        <f>VLOOKUP(BD220,'[1]Microsoft-Base Data'!$AR:$AX,3,0)</f>
        <v>8.4970112818646207E-3</v>
      </c>
      <c r="BG220" s="121">
        <f>VLOOKUP(BD220,'[1]Microsoft-Base Data'!$AR:$AX,4,0)</f>
        <v>0</v>
      </c>
      <c r="BH220" s="121">
        <f>VLOOKUP(BD220,'[1]Microsoft-Base Data'!$AR:$AX,5,0)</f>
        <v>0.19267838016821978</v>
      </c>
      <c r="BI220" s="121">
        <f>VLOOKUP(BD220,'[1]Microsoft-Base Data'!$AR:$AX,6,0)</f>
        <v>0.79882460854991566</v>
      </c>
      <c r="BJ220" s="121">
        <f>VLOOKUP(BD220,'[1]Microsoft-Base Data'!$AR:$AX,7,0)</f>
        <v>0</v>
      </c>
      <c r="BK220" s="120">
        <f t="shared" si="71"/>
        <v>0</v>
      </c>
      <c r="BL220" s="120">
        <f t="shared" si="72"/>
        <v>3.972257017288039E-5</v>
      </c>
      <c r="BM220" s="120">
        <f t="shared" si="73"/>
        <v>0</v>
      </c>
      <c r="BN220" s="120">
        <f t="shared" si="74"/>
        <v>9.0074971341564227E-4</v>
      </c>
      <c r="BO220" s="120">
        <f t="shared" si="75"/>
        <v>3.7344150215114775E-3</v>
      </c>
      <c r="BP220" s="120">
        <f t="shared" si="76"/>
        <v>0</v>
      </c>
      <c r="BQ220" s="120">
        <f t="shared" si="77"/>
        <v>4.0965660745812416E-3</v>
      </c>
      <c r="BR220" s="119"/>
      <c r="BS220" s="119"/>
      <c r="BT220" s="119"/>
      <c r="BU220" s="119"/>
    </row>
    <row r="221" spans="1:73">
      <c r="A221" s="65" t="s">
        <v>738</v>
      </c>
      <c r="B221" s="65" t="s">
        <v>123</v>
      </c>
      <c r="C221" s="8" t="s">
        <v>124</v>
      </c>
      <c r="D221" s="8" t="s">
        <v>615</v>
      </c>
      <c r="E221" s="8" t="s">
        <v>283</v>
      </c>
      <c r="F221" s="8"/>
      <c r="G221" s="65"/>
      <c r="H221" s="65" t="s">
        <v>613</v>
      </c>
      <c r="I221" s="8"/>
      <c r="J221" s="65" t="s">
        <v>614</v>
      </c>
      <c r="K221" s="65" t="s">
        <v>614</v>
      </c>
      <c r="L221" s="113">
        <v>0.22996446319542002</v>
      </c>
      <c r="M221" s="113">
        <v>0.23729982129459001</v>
      </c>
      <c r="N221" s="113">
        <v>0.20181664938083002</v>
      </c>
      <c r="O221" s="114">
        <v>0.20181664938083002</v>
      </c>
      <c r="P221" s="115">
        <v>0.87089758325166999</v>
      </c>
      <c r="Q221" s="114">
        <v>0.21008564202825739</v>
      </c>
      <c r="R221" s="114">
        <v>0.21552253789534515</v>
      </c>
      <c r="S221" s="114">
        <v>0.22021266395467334</v>
      </c>
      <c r="T221" s="114">
        <v>0.22507673937339423</v>
      </c>
      <c r="U221" s="115">
        <v>0.8708975832516701</v>
      </c>
      <c r="V221" s="115">
        <f t="shared" si="62"/>
        <v>0</v>
      </c>
      <c r="W221" s="122">
        <v>0</v>
      </c>
      <c r="X221" s="116">
        <v>1.0011857120000001</v>
      </c>
      <c r="Y221" s="116">
        <v>0.13527878399999999</v>
      </c>
      <c r="Z221" s="116">
        <v>7.9203192000000006E-2</v>
      </c>
      <c r="AA221" s="116" t="str">
        <f t="shared" si="63"/>
        <v>TRUENERGY0.870897583251670.87089758325167</v>
      </c>
      <c r="AB221" s="117">
        <v>0</v>
      </c>
      <c r="AC221" s="115">
        <f t="shared" si="64"/>
        <v>1.2156676880000001</v>
      </c>
      <c r="AD221" s="117">
        <f t="shared" si="78"/>
        <v>0.26161168645760002</v>
      </c>
      <c r="AE221" s="117">
        <f t="shared" si="78"/>
        <v>0.26501555598400001</v>
      </c>
      <c r="AF221" s="117">
        <f t="shared" si="78"/>
        <v>0.38901366016000005</v>
      </c>
      <c r="AG221" s="117">
        <f t="shared" si="78"/>
        <v>0.30002678539839994</v>
      </c>
      <c r="AH221" s="115">
        <v>1.2156676880000001</v>
      </c>
      <c r="AI221" s="118"/>
      <c r="AJ221" s="118"/>
      <c r="AK221" s="118"/>
      <c r="AL221" s="118"/>
      <c r="AM221" s="118"/>
      <c r="AN221" s="118"/>
      <c r="AO221" s="118"/>
      <c r="AP221" s="118"/>
      <c r="AQ221" s="118"/>
      <c r="AR221" s="118"/>
      <c r="AS221" s="119"/>
      <c r="AT221" s="120">
        <v>0</v>
      </c>
      <c r="AU221" s="120">
        <f t="shared" si="65"/>
        <v>0</v>
      </c>
      <c r="AV221" s="120">
        <v>0.6833603799000002</v>
      </c>
      <c r="AW221" s="120">
        <f t="shared" si="66"/>
        <v>-0.42174869344240018</v>
      </c>
      <c r="AX221" s="120">
        <v>0</v>
      </c>
      <c r="AY221" s="120">
        <f t="shared" si="67"/>
        <v>0.26501555598400001</v>
      </c>
      <c r="AZ221" s="120">
        <v>3.4991876069999997E-2</v>
      </c>
      <c r="BA221" s="120">
        <f t="shared" si="68"/>
        <v>0.35402178409000007</v>
      </c>
      <c r="BB221" s="120">
        <v>0</v>
      </c>
      <c r="BC221" s="120">
        <f t="shared" si="69"/>
        <v>0.30002678539839994</v>
      </c>
      <c r="BD221" s="120" t="str">
        <f t="shared" si="70"/>
        <v>TRUENERGY0.201816649380830.870897583251670.87089758325167</v>
      </c>
      <c r="BE221" s="121">
        <f>VLOOKUP(BD221,'[1]Microsoft-Base Data'!$AR:$AX,2,0)</f>
        <v>0.72289257294782228</v>
      </c>
      <c r="BF221" s="121">
        <f>VLOOKUP(BD221,'[1]Microsoft-Base Data'!$AR:$AX,3,0)</f>
        <v>8.9432250539949618E-2</v>
      </c>
      <c r="BG221" s="121">
        <f>VLOOKUP(BD221,'[1]Microsoft-Base Data'!$AR:$AX,4,0)</f>
        <v>2.9361780958818574E-3</v>
      </c>
      <c r="BH221" s="121">
        <f>VLOOKUP(BD221,'[1]Microsoft-Base Data'!$AR:$AX,5,0)</f>
        <v>0.18052621698898083</v>
      </c>
      <c r="BI221" s="121">
        <f>VLOOKUP(BD221,'[1]Microsoft-Base Data'!$AR:$AX,6,0)</f>
        <v>4.212781427365345E-3</v>
      </c>
      <c r="BJ221" s="121">
        <f>VLOOKUP(BD221,'[1]Microsoft-Base Data'!$AR:$AX,7,0)</f>
        <v>0</v>
      </c>
      <c r="BK221" s="120">
        <f t="shared" si="71"/>
        <v>0.62956539473084006</v>
      </c>
      <c r="BL221" s="120">
        <f t="shared" si="72"/>
        <v>7.7886330859999992E-2</v>
      </c>
      <c r="BM221" s="120">
        <f t="shared" si="73"/>
        <v>2.5571104077000001E-3</v>
      </c>
      <c r="BN221" s="120">
        <f t="shared" si="74"/>
        <v>0.15721984608927</v>
      </c>
      <c r="BO221" s="120">
        <f t="shared" si="75"/>
        <v>3.6689011638600002E-3</v>
      </c>
      <c r="BP221" s="120">
        <f t="shared" si="76"/>
        <v>0</v>
      </c>
      <c r="BQ221" s="120">
        <f t="shared" si="77"/>
        <v>0.20206806479034645</v>
      </c>
      <c r="BR221" s="119"/>
      <c r="BS221" s="119"/>
      <c r="BT221" s="119"/>
      <c r="BU221" s="119"/>
    </row>
    <row r="222" spans="1:73">
      <c r="A222" s="8" t="s">
        <v>85</v>
      </c>
      <c r="B222" s="8" t="s">
        <v>4</v>
      </c>
      <c r="C222" s="8" t="s">
        <v>88</v>
      </c>
      <c r="D222" s="8" t="s">
        <v>568</v>
      </c>
      <c r="E222" s="8" t="s">
        <v>86</v>
      </c>
      <c r="F222" s="8" t="s">
        <v>612</v>
      </c>
      <c r="G222" s="65">
        <v>46</v>
      </c>
      <c r="H222" s="65" t="s">
        <v>613</v>
      </c>
      <c r="I222" s="8"/>
      <c r="J222" s="8" t="s">
        <v>614</v>
      </c>
      <c r="K222" s="8" t="s">
        <v>614</v>
      </c>
      <c r="L222" s="116">
        <v>0</v>
      </c>
      <c r="M222" s="116">
        <v>0</v>
      </c>
      <c r="N222" s="116">
        <v>3.2501890718200002E-3</v>
      </c>
      <c r="O222" s="114">
        <v>3.2501890718200002E-3</v>
      </c>
      <c r="P222" s="115">
        <v>6.5003781436400003E-3</v>
      </c>
      <c r="Q222" s="114">
        <v>1.5680788900965669E-3</v>
      </c>
      <c r="R222" s="114">
        <v>1.6086598719976856E-3</v>
      </c>
      <c r="S222" s="114">
        <v>1.6436669652693673E-3</v>
      </c>
      <c r="T222" s="114">
        <v>1.6799724162763806E-3</v>
      </c>
      <c r="U222" s="115">
        <v>6.5003781436400003E-3</v>
      </c>
      <c r="V222" s="115">
        <f t="shared" si="62"/>
        <v>0</v>
      </c>
      <c r="W222" s="122">
        <v>0</v>
      </c>
      <c r="X222" s="116">
        <v>0</v>
      </c>
      <c r="Y222" s="116">
        <v>0</v>
      </c>
      <c r="Z222" s="116">
        <v>0</v>
      </c>
      <c r="AA222" s="116" t="str">
        <f t="shared" si="63"/>
        <v>ABB0.006500378143640.00650037814364</v>
      </c>
      <c r="AB222" s="117">
        <v>0</v>
      </c>
      <c r="AC222" s="115">
        <f t="shared" si="64"/>
        <v>0</v>
      </c>
      <c r="AD222" s="117">
        <f t="shared" si="78"/>
        <v>0</v>
      </c>
      <c r="AE222" s="117">
        <f t="shared" si="78"/>
        <v>0</v>
      </c>
      <c r="AF222" s="117">
        <f t="shared" si="78"/>
        <v>0</v>
      </c>
      <c r="AG222" s="117">
        <f t="shared" si="78"/>
        <v>0</v>
      </c>
      <c r="AH222" s="115">
        <v>0</v>
      </c>
      <c r="AI222" s="118"/>
      <c r="AJ222" s="118"/>
      <c r="AK222" s="118"/>
      <c r="AL222" s="118"/>
      <c r="AM222" s="118"/>
      <c r="AN222" s="118"/>
      <c r="AO222" s="118"/>
      <c r="AP222" s="118"/>
      <c r="AQ222" s="118"/>
      <c r="AR222" s="118"/>
      <c r="AS222" s="119"/>
      <c r="AT222" s="120">
        <v>0</v>
      </c>
      <c r="AU222" s="120">
        <f t="shared" si="65"/>
        <v>0</v>
      </c>
      <c r="AV222" s="120">
        <v>3.5202540464999998</v>
      </c>
      <c r="AW222" s="120">
        <f t="shared" si="66"/>
        <v>-3.5202540464999998</v>
      </c>
      <c r="AX222" s="120">
        <v>3.8542193550000006E-2</v>
      </c>
      <c r="AY222" s="120">
        <f t="shared" si="67"/>
        <v>-3.8542193550000006E-2</v>
      </c>
      <c r="AZ222" s="120">
        <v>1.4272615874250001</v>
      </c>
      <c r="BA222" s="120">
        <f t="shared" si="68"/>
        <v>-1.4272615874250001</v>
      </c>
      <c r="BB222" s="120">
        <v>3.4687974195000006E-2</v>
      </c>
      <c r="BC222" s="120">
        <f t="shared" si="69"/>
        <v>-3.4687974195000006E-2</v>
      </c>
      <c r="BD222" s="120" t="str">
        <f t="shared" si="70"/>
        <v>ABB0.003250189071820.006500378143640.00650037814364</v>
      </c>
      <c r="BE222" s="121">
        <f>VLOOKUP(BD222,'[1]Microsoft-Base Data'!$AR:$AX,2,0)</f>
        <v>0.30724481088227612</v>
      </c>
      <c r="BF222" s="121">
        <f>VLOOKUP(BD222,'[1]Microsoft-Base Data'!$AR:$AX,3,0)</f>
        <v>5.8249932566020762E-2</v>
      </c>
      <c r="BG222" s="121">
        <f>VLOOKUP(BD222,'[1]Microsoft-Base Data'!$AR:$AX,4,0)</f>
        <v>0</v>
      </c>
      <c r="BH222" s="121">
        <f>VLOOKUP(BD222,'[1]Microsoft-Base Data'!$AR:$AX,5,0)</f>
        <v>7.743779121207589E-2</v>
      </c>
      <c r="BI222" s="121">
        <f>VLOOKUP(BD222,'[1]Microsoft-Base Data'!$AR:$AX,6,0)</f>
        <v>0.53513647708391288</v>
      </c>
      <c r="BJ222" s="121">
        <f>VLOOKUP(BD222,'[1]Microsoft-Base Data'!$AR:$AX,7,0)</f>
        <v>2.1930988255714389E-2</v>
      </c>
      <c r="BK222" s="120">
        <f t="shared" si="71"/>
        <v>1.9972074534059529E-3</v>
      </c>
      <c r="BL222" s="120">
        <f t="shared" si="72"/>
        <v>3.7864658852066526E-4</v>
      </c>
      <c r="BM222" s="120">
        <f t="shared" si="73"/>
        <v>0</v>
      </c>
      <c r="BN222" s="120">
        <f t="shared" si="74"/>
        <v>5.0337492548673576E-4</v>
      </c>
      <c r="BO222" s="120">
        <f t="shared" si="75"/>
        <v>3.4785894595007754E-3</v>
      </c>
      <c r="BP222" s="120">
        <f t="shared" si="76"/>
        <v>1.4255971672587134E-4</v>
      </c>
      <c r="BQ222" s="120">
        <f t="shared" si="77"/>
        <v>4.2371427108657666E-3</v>
      </c>
      <c r="BR222" s="119"/>
      <c r="BS222" s="119"/>
      <c r="BT222" s="119"/>
      <c r="BU222" s="119"/>
    </row>
    <row r="223" spans="1:73">
      <c r="A223" s="8" t="s">
        <v>739</v>
      </c>
      <c r="B223" s="65" t="s">
        <v>69</v>
      </c>
      <c r="C223" s="8" t="s">
        <v>70</v>
      </c>
      <c r="D223" s="8" t="s">
        <v>615</v>
      </c>
      <c r="E223" s="8" t="s">
        <v>283</v>
      </c>
      <c r="F223" s="8"/>
      <c r="G223" s="65"/>
      <c r="H223" s="65" t="s">
        <v>613</v>
      </c>
      <c r="I223" s="8"/>
      <c r="J223" s="8" t="s">
        <v>614</v>
      </c>
      <c r="K223" s="8" t="s">
        <v>614</v>
      </c>
      <c r="L223" s="116">
        <v>1.24280636018761</v>
      </c>
      <c r="M223" s="116">
        <v>1.0367975097245699</v>
      </c>
      <c r="N223" s="116">
        <v>0.93674438537718985</v>
      </c>
      <c r="O223" s="114">
        <v>0.93674438537718985</v>
      </c>
      <c r="P223" s="115">
        <v>4.1530926406665598</v>
      </c>
      <c r="Q223" s="114">
        <v>0.27</v>
      </c>
      <c r="R223" s="114">
        <v>0</v>
      </c>
      <c r="S223" s="114">
        <v>0</v>
      </c>
      <c r="T223" s="114">
        <v>0</v>
      </c>
      <c r="U223" s="169">
        <v>0.27</v>
      </c>
      <c r="V223" s="115">
        <f t="shared" si="62"/>
        <v>-3.8830926406665598</v>
      </c>
      <c r="W223" s="122">
        <v>-0.93498820677482752</v>
      </c>
      <c r="X223" s="116">
        <v>0.57928500000000005</v>
      </c>
      <c r="Y223" s="116">
        <v>0.81345234999999994</v>
      </c>
      <c r="Z223" s="116">
        <v>0.52041824999999997</v>
      </c>
      <c r="AA223" s="116" t="str">
        <f t="shared" si="63"/>
        <v>GEICO4.153092640666560.27</v>
      </c>
      <c r="AB223" s="117">
        <v>0.81345234999999994</v>
      </c>
      <c r="AC223" s="115">
        <f t="shared" si="64"/>
        <v>2.72660795</v>
      </c>
      <c r="AD223" s="117">
        <f t="shared" si="78"/>
        <v>0.2152</v>
      </c>
      <c r="AE223" s="117">
        <f t="shared" si="78"/>
        <v>0.218</v>
      </c>
      <c r="AF223" s="117">
        <f t="shared" si="78"/>
        <v>0.32</v>
      </c>
      <c r="AG223" s="117">
        <f t="shared" si="78"/>
        <v>0.24679999999999991</v>
      </c>
      <c r="AH223" s="115">
        <v>1</v>
      </c>
      <c r="AI223" s="118"/>
      <c r="AJ223" s="118"/>
      <c r="AK223" s="118"/>
      <c r="AL223" s="118"/>
      <c r="AM223" s="118"/>
      <c r="AN223" s="118"/>
      <c r="AO223" s="118"/>
      <c r="AP223" s="118"/>
      <c r="AQ223" s="118"/>
      <c r="AR223" s="118"/>
      <c r="AS223" s="119"/>
      <c r="AT223" s="120">
        <v>0.73210711500000003</v>
      </c>
      <c r="AU223" s="120">
        <f t="shared" si="65"/>
        <v>8.1345234999999905E-2</v>
      </c>
      <c r="AV223" s="120">
        <v>0.42153878250000004</v>
      </c>
      <c r="AW223" s="120">
        <f t="shared" si="66"/>
        <v>-0.20633878250000004</v>
      </c>
      <c r="AX223" s="120">
        <v>0.59300676315</v>
      </c>
      <c r="AY223" s="120">
        <f t="shared" si="67"/>
        <v>-0.37500676315000003</v>
      </c>
      <c r="AZ223" s="120">
        <v>3.0311820000000003E-2</v>
      </c>
      <c r="BA223" s="120">
        <f t="shared" si="68"/>
        <v>0.28968818000000002</v>
      </c>
      <c r="BB223" s="120">
        <v>0</v>
      </c>
      <c r="BC223" s="120">
        <f t="shared" si="69"/>
        <v>0.24679999999999991</v>
      </c>
      <c r="BD223" s="120" t="str">
        <f t="shared" si="70"/>
        <v>GEICO0.936744385377194.153092640666560.27</v>
      </c>
      <c r="BE223" s="121">
        <f>VLOOKUP(BD223,'[1]Microsoft-Base Data'!$AR:$AX,2,0)</f>
        <v>0.62273667742803784</v>
      </c>
      <c r="BF223" s="121">
        <f>VLOOKUP(BD223,'[1]Microsoft-Base Data'!$AR:$AX,3,0)</f>
        <v>0.32300066065368216</v>
      </c>
      <c r="BG223" s="121">
        <f>VLOOKUP(BD223,'[1]Microsoft-Base Data'!$AR:$AX,4,0)</f>
        <v>0</v>
      </c>
      <c r="BH223" s="121">
        <f>VLOOKUP(BD223,'[1]Microsoft-Base Data'!$AR:$AX,5,0)</f>
        <v>4.2340699458035376E-2</v>
      </c>
      <c r="BI223" s="121">
        <f>VLOOKUP(BD223,'[1]Microsoft-Base Data'!$AR:$AX,6,0)</f>
        <v>1.1921962460244521E-2</v>
      </c>
      <c r="BJ223" s="121">
        <f>VLOOKUP(BD223,'[1]Microsoft-Base Data'!$AR:$AX,7,0)</f>
        <v>0</v>
      </c>
      <c r="BK223" s="120">
        <f t="shared" si="71"/>
        <v>0.16813890290557024</v>
      </c>
      <c r="BL223" s="120">
        <f t="shared" si="72"/>
        <v>8.7210178376494182E-2</v>
      </c>
      <c r="BM223" s="120">
        <f t="shared" si="73"/>
        <v>0</v>
      </c>
      <c r="BN223" s="120">
        <f t="shared" si="74"/>
        <v>1.1431988853669552E-2</v>
      </c>
      <c r="BO223" s="120">
        <f t="shared" si="75"/>
        <v>3.2189298642660209E-3</v>
      </c>
      <c r="BP223" s="120">
        <f t="shared" si="76"/>
        <v>0</v>
      </c>
      <c r="BQ223" s="120">
        <f t="shared" si="77"/>
        <v>0.11133514396049027</v>
      </c>
      <c r="BR223" s="119"/>
      <c r="BS223" s="119"/>
      <c r="BT223" s="119"/>
      <c r="BU223" s="119"/>
    </row>
    <row r="224" spans="1:73">
      <c r="A224" s="65" t="s">
        <v>740</v>
      </c>
      <c r="B224" s="65" t="s">
        <v>123</v>
      </c>
      <c r="C224" s="8" t="s">
        <v>248</v>
      </c>
      <c r="D224" s="8" t="s">
        <v>615</v>
      </c>
      <c r="E224" s="8" t="s">
        <v>283</v>
      </c>
      <c r="F224" s="8"/>
      <c r="G224" s="65"/>
      <c r="H224" s="65" t="s">
        <v>613</v>
      </c>
      <c r="I224" s="8"/>
      <c r="J224" s="65" t="s">
        <v>614</v>
      </c>
      <c r="K224" s="65" t="s">
        <v>614</v>
      </c>
      <c r="L224" s="113">
        <v>1.322026530127E-2</v>
      </c>
      <c r="M224" s="113">
        <v>2.0687332691460003E-2</v>
      </c>
      <c r="N224" s="113">
        <v>0</v>
      </c>
      <c r="O224" s="114">
        <v>0</v>
      </c>
      <c r="P224" s="115">
        <v>3.3907597992730007E-2</v>
      </c>
      <c r="Q224" s="114">
        <v>8.1794916313141265E-3</v>
      </c>
      <c r="R224" s="114">
        <v>8.3911721812833118E-3</v>
      </c>
      <c r="S224" s="114">
        <v>8.5737779342596292E-3</v>
      </c>
      <c r="T224" s="114">
        <v>8.7631562458729325E-3</v>
      </c>
      <c r="U224" s="115">
        <v>3.390759799273E-2</v>
      </c>
      <c r="V224" s="115">
        <f t="shared" si="62"/>
        <v>0</v>
      </c>
      <c r="W224" s="122">
        <v>0</v>
      </c>
      <c r="X224" s="116">
        <v>0</v>
      </c>
      <c r="Y224" s="116">
        <v>0.1052947739</v>
      </c>
      <c r="Z224" s="116">
        <v>0</v>
      </c>
      <c r="AA224" s="116" t="str">
        <f t="shared" si="63"/>
        <v>TASNEE0.033907597992730.03390759799273</v>
      </c>
      <c r="AB224" s="117">
        <v>0.10529477000000001</v>
      </c>
      <c r="AC224" s="115">
        <f t="shared" si="64"/>
        <v>0.21058954390000001</v>
      </c>
      <c r="AD224" s="117">
        <f t="shared" si="78"/>
        <v>4.5318869847280008E-2</v>
      </c>
      <c r="AE224" s="117">
        <f t="shared" si="78"/>
        <v>4.5908520570200007E-2</v>
      </c>
      <c r="AF224" s="117">
        <f t="shared" si="78"/>
        <v>6.7388654048000013E-2</v>
      </c>
      <c r="AG224" s="117">
        <f t="shared" si="78"/>
        <v>5.1973499434519989E-2</v>
      </c>
      <c r="AH224" s="115">
        <v>0.21058954390000004</v>
      </c>
      <c r="AI224" s="118"/>
      <c r="AJ224" s="118"/>
      <c r="AK224" s="118"/>
      <c r="AL224" s="118"/>
      <c r="AM224" s="118"/>
      <c r="AN224" s="118"/>
      <c r="AO224" s="118"/>
      <c r="AP224" s="118"/>
      <c r="AQ224" s="118"/>
      <c r="AR224" s="118"/>
      <c r="AS224" s="119"/>
      <c r="AT224" s="120">
        <v>9.4765293E-2</v>
      </c>
      <c r="AU224" s="120">
        <f t="shared" si="65"/>
        <v>1.0529477000000009E-2</v>
      </c>
      <c r="AV224" s="120">
        <v>0</v>
      </c>
      <c r="AW224" s="120">
        <f t="shared" si="66"/>
        <v>4.5318869847280008E-2</v>
      </c>
      <c r="AX224" s="120">
        <v>0</v>
      </c>
      <c r="AY224" s="120">
        <f t="shared" si="67"/>
        <v>4.5908520570200007E-2</v>
      </c>
      <c r="AZ224" s="120">
        <v>0</v>
      </c>
      <c r="BA224" s="120">
        <f t="shared" si="68"/>
        <v>6.7388654048000013E-2</v>
      </c>
      <c r="BB224" s="120">
        <v>6.2175508737300003E-2</v>
      </c>
      <c r="BC224" s="120">
        <f t="shared" si="69"/>
        <v>-1.0202009302780014E-2</v>
      </c>
      <c r="BD224" s="120" t="str">
        <f t="shared" si="70"/>
        <v>TASNEE00.033907597992730.03390759799273</v>
      </c>
      <c r="BE224" s="121">
        <f>VLOOKUP(BD224,'[1]Microsoft-Base Data'!$AR:$AX,2,0)</f>
        <v>0</v>
      </c>
      <c r="BF224" s="121">
        <f>VLOOKUP(BD224,'[1]Microsoft-Base Data'!$AR:$AX,3,0)</f>
        <v>0</v>
      </c>
      <c r="BG224" s="121">
        <f>VLOOKUP(BD224,'[1]Microsoft-Base Data'!$AR:$AX,4,0)</f>
        <v>0</v>
      </c>
      <c r="BH224" s="121">
        <f>VLOOKUP(BD224,'[1]Microsoft-Base Data'!$AR:$AX,5,0)</f>
        <v>0</v>
      </c>
      <c r="BI224" s="121">
        <f>VLOOKUP(BD224,'[1]Microsoft-Base Data'!$AR:$AX,6,0)</f>
        <v>9.4663714187545975E-2</v>
      </c>
      <c r="BJ224" s="121">
        <f>VLOOKUP(BD224,'[1]Microsoft-Base Data'!$AR:$AX,7,0)</f>
        <v>0.90533628581245407</v>
      </c>
      <c r="BK224" s="120">
        <f t="shared" si="71"/>
        <v>0</v>
      </c>
      <c r="BL224" s="120">
        <f t="shared" si="72"/>
        <v>0</v>
      </c>
      <c r="BM224" s="120">
        <f t="shared" si="73"/>
        <v>0</v>
      </c>
      <c r="BN224" s="120">
        <f t="shared" si="74"/>
        <v>0</v>
      </c>
      <c r="BO224" s="120">
        <f t="shared" si="75"/>
        <v>3.2098191651700001E-3</v>
      </c>
      <c r="BP224" s="120">
        <f t="shared" si="76"/>
        <v>3.0697778827560002E-2</v>
      </c>
      <c r="BQ224" s="120">
        <f t="shared" si="77"/>
        <v>3.2098191651700001E-3</v>
      </c>
      <c r="BR224" s="119"/>
      <c r="BS224" s="119"/>
      <c r="BT224" s="119"/>
      <c r="BU224" s="119"/>
    </row>
    <row r="225" spans="1:73">
      <c r="A225" s="8" t="s">
        <v>631</v>
      </c>
      <c r="B225" s="65" t="s">
        <v>69</v>
      </c>
      <c r="C225" s="8" t="s">
        <v>148</v>
      </c>
      <c r="D225" s="8" t="s">
        <v>615</v>
      </c>
      <c r="E225" s="8" t="s">
        <v>283</v>
      </c>
      <c r="F225" s="8"/>
      <c r="G225" s="65"/>
      <c r="H225" s="65" t="s">
        <v>613</v>
      </c>
      <c r="I225" s="8"/>
      <c r="J225" s="8" t="s">
        <v>614</v>
      </c>
      <c r="K225" s="8" t="s">
        <v>614</v>
      </c>
      <c r="L225" s="116">
        <v>0</v>
      </c>
      <c r="M225" s="116">
        <v>0</v>
      </c>
      <c r="N225" s="116">
        <v>7.3468513614999998E-3</v>
      </c>
      <c r="O225" s="114">
        <v>7.3468513614999998E-3</v>
      </c>
      <c r="P225" s="115">
        <v>1.4693702723E-2</v>
      </c>
      <c r="Q225" s="114">
        <v>3.544545340002112E-3</v>
      </c>
      <c r="R225" s="114">
        <v>3.6362761395165814E-3</v>
      </c>
      <c r="S225" s="114">
        <v>3.7154075085483506E-3</v>
      </c>
      <c r="T225" s="114">
        <v>3.7974737349329552E-3</v>
      </c>
      <c r="U225" s="115">
        <v>1.4693702723E-2</v>
      </c>
      <c r="V225" s="115">
        <f t="shared" si="62"/>
        <v>0</v>
      </c>
      <c r="W225" s="115"/>
      <c r="X225" s="116">
        <v>0</v>
      </c>
      <c r="Y225" s="116">
        <v>0</v>
      </c>
      <c r="Z225" s="116">
        <v>0</v>
      </c>
      <c r="AA225" s="116" t="str">
        <f t="shared" si="63"/>
        <v>THE CHEMOURS COMPANY0.0146937027230.014693702723</v>
      </c>
      <c r="AB225" s="117">
        <v>0</v>
      </c>
      <c r="AC225" s="115">
        <f t="shared" si="64"/>
        <v>0</v>
      </c>
      <c r="AD225" s="117">
        <f t="shared" si="78"/>
        <v>0</v>
      </c>
      <c r="AE225" s="117">
        <f t="shared" si="78"/>
        <v>0</v>
      </c>
      <c r="AF225" s="117">
        <f t="shared" si="78"/>
        <v>0</v>
      </c>
      <c r="AG225" s="117">
        <f t="shared" si="78"/>
        <v>0</v>
      </c>
      <c r="AH225" s="115">
        <v>0</v>
      </c>
      <c r="AI225" s="118"/>
      <c r="AJ225" s="118"/>
      <c r="AK225" s="118"/>
      <c r="AL225" s="118"/>
      <c r="AM225" s="118"/>
      <c r="AN225" s="118"/>
      <c r="AO225" s="118"/>
      <c r="AP225" s="118"/>
      <c r="AQ225" s="118"/>
      <c r="AR225" s="118"/>
      <c r="AS225" s="119"/>
      <c r="AT225" s="120">
        <v>0</v>
      </c>
      <c r="AU225" s="120">
        <f t="shared" si="65"/>
        <v>0</v>
      </c>
      <c r="AV225" s="120">
        <v>0</v>
      </c>
      <c r="AW225" s="120">
        <f t="shared" si="66"/>
        <v>0</v>
      </c>
      <c r="AX225" s="120">
        <v>0</v>
      </c>
      <c r="AY225" s="120">
        <f t="shared" si="67"/>
        <v>0</v>
      </c>
      <c r="AZ225" s="120">
        <v>0</v>
      </c>
      <c r="BA225" s="120">
        <f t="shared" si="68"/>
        <v>0</v>
      </c>
      <c r="BB225" s="120">
        <v>0</v>
      </c>
      <c r="BC225" s="120">
        <f t="shared" si="69"/>
        <v>0</v>
      </c>
      <c r="BD225" s="120" t="str">
        <f t="shared" si="70"/>
        <v>THE CHEMOURS COMPANY0.00734685136150.0146937027230.014693702723</v>
      </c>
      <c r="BE225" s="121">
        <f>VLOOKUP(BD225,'[1]Microsoft-Base Data'!$AR:$AX,2,0)</f>
        <v>0.44379265528638856</v>
      </c>
      <c r="BF225" s="121">
        <f>VLOOKUP(BD225,'[1]Microsoft-Base Data'!$AR:$AX,3,0)</f>
        <v>9.0371706935224727E-2</v>
      </c>
      <c r="BG225" s="121">
        <f>VLOOKUP(BD225,'[1]Microsoft-Base Data'!$AR:$AX,4,0)</f>
        <v>0</v>
      </c>
      <c r="BH225" s="121">
        <f>VLOOKUP(BD225,'[1]Microsoft-Base Data'!$AR:$AX,5,0)</f>
        <v>6.2253818731422259E-2</v>
      </c>
      <c r="BI225" s="121">
        <f>VLOOKUP(BD225,'[1]Microsoft-Base Data'!$AR:$AX,6,0)</f>
        <v>0.2031577371463138</v>
      </c>
      <c r="BJ225" s="121">
        <f>VLOOKUP(BD225,'[1]Microsoft-Base Data'!$AR:$AX,7,0)</f>
        <v>0.20042408190065064</v>
      </c>
      <c r="BK225" s="120">
        <f t="shared" si="71"/>
        <v>6.5209573474290074E-3</v>
      </c>
      <c r="BL225" s="120">
        <f t="shared" si="72"/>
        <v>1.3278949962762694E-3</v>
      </c>
      <c r="BM225" s="120">
        <f t="shared" si="73"/>
        <v>0</v>
      </c>
      <c r="BN225" s="120">
        <f t="shared" si="74"/>
        <v>9.1473910581104767E-4</v>
      </c>
      <c r="BO225" s="120">
        <f t="shared" si="75"/>
        <v>2.9851393955053094E-3</v>
      </c>
      <c r="BP225" s="120">
        <f t="shared" si="76"/>
        <v>2.9449718779783651E-3</v>
      </c>
      <c r="BQ225" s="120">
        <f t="shared" si="77"/>
        <v>5.2925661919934362E-3</v>
      </c>
      <c r="BR225" s="119"/>
      <c r="BS225" s="119"/>
      <c r="BT225" s="119"/>
      <c r="BU225" s="119"/>
    </row>
    <row r="226" spans="1:73">
      <c r="A226" s="8" t="s">
        <v>741</v>
      </c>
      <c r="B226" s="65" t="s">
        <v>69</v>
      </c>
      <c r="C226" s="8" t="s">
        <v>504</v>
      </c>
      <c r="D226" s="8" t="s">
        <v>615</v>
      </c>
      <c r="E226" s="8" t="s">
        <v>283</v>
      </c>
      <c r="F226" s="8"/>
      <c r="G226" s="65"/>
      <c r="H226" s="65" t="s">
        <v>613</v>
      </c>
      <c r="I226" s="8"/>
      <c r="J226" s="8" t="s">
        <v>614</v>
      </c>
      <c r="K226" s="8" t="s">
        <v>614</v>
      </c>
      <c r="L226" s="116">
        <v>4.7812032623699999E-2</v>
      </c>
      <c r="M226" s="116">
        <v>4.8412565220379997E-2</v>
      </c>
      <c r="N226" s="116">
        <v>2.8043425188690001E-2</v>
      </c>
      <c r="O226" s="114">
        <v>2.8043425188690001E-2</v>
      </c>
      <c r="P226" s="115">
        <v>0.15231144822146001</v>
      </c>
      <c r="Q226" s="114">
        <v>3.6741918915868969E-2</v>
      </c>
      <c r="R226" s="114">
        <v>3.7692778694642867E-2</v>
      </c>
      <c r="S226" s="114">
        <v>3.8513035756064809E-2</v>
      </c>
      <c r="T226" s="114">
        <v>3.936371485488336E-2</v>
      </c>
      <c r="U226" s="115">
        <v>0.15231144822146001</v>
      </c>
      <c r="V226" s="115">
        <f t="shared" si="62"/>
        <v>0</v>
      </c>
      <c r="W226" s="115"/>
      <c r="X226" s="116">
        <v>0</v>
      </c>
      <c r="Y226" s="116">
        <v>0</v>
      </c>
      <c r="Z226" s="116">
        <v>6.2047730000000002E-2</v>
      </c>
      <c r="AA226" s="116" t="str">
        <f t="shared" si="63"/>
        <v>NV ENERGY0.152311448221460.15231144822146</v>
      </c>
      <c r="AB226" s="117">
        <v>0</v>
      </c>
      <c r="AC226" s="115">
        <f t="shared" si="64"/>
        <v>6.2047730000000002E-2</v>
      </c>
      <c r="AD226" s="117">
        <f t="shared" si="78"/>
        <v>1.3352671496000001E-2</v>
      </c>
      <c r="AE226" s="117">
        <f t="shared" si="78"/>
        <v>1.3526405140000001E-2</v>
      </c>
      <c r="AF226" s="117">
        <f t="shared" si="78"/>
        <v>1.9855273600000001E-2</v>
      </c>
      <c r="AG226" s="117">
        <f t="shared" si="78"/>
        <v>1.5313379763999995E-2</v>
      </c>
      <c r="AH226" s="115">
        <v>6.2047730000000002E-2</v>
      </c>
      <c r="AI226" s="118"/>
      <c r="AJ226" s="118"/>
      <c r="AK226" s="118"/>
      <c r="AL226" s="118"/>
      <c r="AM226" s="118"/>
      <c r="AN226" s="118"/>
      <c r="AO226" s="118"/>
      <c r="AP226" s="118"/>
      <c r="AQ226" s="118"/>
      <c r="AR226" s="118"/>
      <c r="AS226" s="119"/>
      <c r="AT226" s="120">
        <v>0</v>
      </c>
      <c r="AU226" s="120">
        <f t="shared" si="65"/>
        <v>0</v>
      </c>
      <c r="AV226" s="120">
        <v>0</v>
      </c>
      <c r="AW226" s="120">
        <f t="shared" si="66"/>
        <v>1.3352671496000001E-2</v>
      </c>
      <c r="AX226" s="120">
        <v>0</v>
      </c>
      <c r="AY226" s="120">
        <f t="shared" si="67"/>
        <v>1.3526405140000001E-2</v>
      </c>
      <c r="AZ226" s="120">
        <v>4.5232795169999999E-2</v>
      </c>
      <c r="BA226" s="120">
        <f t="shared" si="68"/>
        <v>-2.5377521569999999E-2</v>
      </c>
      <c r="BB226" s="120">
        <v>0</v>
      </c>
      <c r="BC226" s="120">
        <f t="shared" si="69"/>
        <v>1.5313379763999995E-2</v>
      </c>
      <c r="BD226" s="120" t="str">
        <f t="shared" si="70"/>
        <v>NV ENERGY0.028043425188690.152311448221460.15231144822146</v>
      </c>
      <c r="BE226" s="121">
        <f>VLOOKUP(BD226,'[1]Microsoft-Base Data'!$AR:$AX,2,0)</f>
        <v>0</v>
      </c>
      <c r="BF226" s="121">
        <f>VLOOKUP(BD226,'[1]Microsoft-Base Data'!$AR:$AX,3,0)</f>
        <v>0</v>
      </c>
      <c r="BG226" s="121">
        <f>VLOOKUP(BD226,'[1]Microsoft-Base Data'!$AR:$AX,4,0)</f>
        <v>0</v>
      </c>
      <c r="BH226" s="121">
        <f>VLOOKUP(BD226,'[1]Microsoft-Base Data'!$AR:$AX,5,0)</f>
        <v>0.98102447447851926</v>
      </c>
      <c r="BI226" s="121">
        <f>VLOOKUP(BD226,'[1]Microsoft-Base Data'!$AR:$AX,6,0)</f>
        <v>1.8975525521480695E-2</v>
      </c>
      <c r="BJ226" s="121">
        <f>VLOOKUP(BD226,'[1]Microsoft-Base Data'!$AR:$AX,7,0)</f>
        <v>0</v>
      </c>
      <c r="BK226" s="120">
        <f t="shared" si="71"/>
        <v>0</v>
      </c>
      <c r="BL226" s="120">
        <f t="shared" si="72"/>
        <v>0</v>
      </c>
      <c r="BM226" s="120">
        <f t="shared" si="73"/>
        <v>0</v>
      </c>
      <c r="BN226" s="120">
        <f t="shared" si="74"/>
        <v>0.14942125844852</v>
      </c>
      <c r="BO226" s="120">
        <f t="shared" si="75"/>
        <v>2.8901897729399998E-3</v>
      </c>
      <c r="BP226" s="120">
        <f t="shared" si="76"/>
        <v>0</v>
      </c>
      <c r="BQ226" s="120">
        <f t="shared" si="77"/>
        <v>5.6376379062315185E-2</v>
      </c>
      <c r="BR226" s="119"/>
      <c r="BS226" s="119"/>
      <c r="BT226" s="119"/>
      <c r="BU226" s="119"/>
    </row>
    <row r="227" spans="1:73">
      <c r="A227" s="8" t="s">
        <v>742</v>
      </c>
      <c r="B227" s="65" t="s">
        <v>92</v>
      </c>
      <c r="C227" s="8" t="s">
        <v>533</v>
      </c>
      <c r="D227" s="8" t="s">
        <v>615</v>
      </c>
      <c r="E227" s="8" t="s">
        <v>283</v>
      </c>
      <c r="F227" s="8"/>
      <c r="G227" s="65"/>
      <c r="H227" s="65" t="s">
        <v>613</v>
      </c>
      <c r="I227" s="8"/>
      <c r="J227" s="8" t="s">
        <v>614</v>
      </c>
      <c r="K227" s="8" t="s">
        <v>614</v>
      </c>
      <c r="L227" s="116">
        <v>0.21462490980900001</v>
      </c>
      <c r="M227" s="116">
        <v>0.22502423021835993</v>
      </c>
      <c r="N227" s="116">
        <v>0.21172352253648002</v>
      </c>
      <c r="O227" s="114">
        <v>0.21172352253648002</v>
      </c>
      <c r="P227" s="115">
        <v>0.86309618510032005</v>
      </c>
      <c r="Q227" s="114">
        <v>0.20820371954866448</v>
      </c>
      <c r="R227" s="114">
        <v>0.21359191234184061</v>
      </c>
      <c r="S227" s="114">
        <v>0.2182400248033905</v>
      </c>
      <c r="T227" s="114">
        <v>0.22306052840642446</v>
      </c>
      <c r="U227" s="115">
        <v>0.86309618510032005</v>
      </c>
      <c r="V227" s="115">
        <f t="shared" si="62"/>
        <v>0</v>
      </c>
      <c r="W227" s="122">
        <v>0</v>
      </c>
      <c r="X227" s="116">
        <v>0</v>
      </c>
      <c r="Y227" s="116">
        <v>0.10760999</v>
      </c>
      <c r="Z227" s="116">
        <v>0.1840125</v>
      </c>
      <c r="AA227" s="116" t="str">
        <f t="shared" si="63"/>
        <v>GODDARD SYSTEMS INC0.863096185100320.86309618510032</v>
      </c>
      <c r="AB227" s="117">
        <v>0</v>
      </c>
      <c r="AC227" s="115">
        <f t="shared" si="64"/>
        <v>0.29162249000000001</v>
      </c>
      <c r="AD227" s="117">
        <f t="shared" si="78"/>
        <v>6.2757159847999996E-2</v>
      </c>
      <c r="AE227" s="117">
        <f t="shared" si="78"/>
        <v>6.3573702820000008E-2</v>
      </c>
      <c r="AF227" s="117">
        <f t="shared" si="78"/>
        <v>9.3319196800000004E-2</v>
      </c>
      <c r="AG227" s="117">
        <f t="shared" si="78"/>
        <v>7.1972430531999976E-2</v>
      </c>
      <c r="AH227" s="115">
        <v>0.29162249000000001</v>
      </c>
      <c r="AI227" s="118"/>
      <c r="AJ227" s="118"/>
      <c r="AK227" s="118"/>
      <c r="AL227" s="118"/>
      <c r="AM227" s="118"/>
      <c r="AN227" s="118"/>
      <c r="AO227" s="118"/>
      <c r="AP227" s="118"/>
      <c r="AQ227" s="118"/>
      <c r="AR227" s="118"/>
      <c r="AS227" s="119"/>
      <c r="AT227" s="120">
        <v>3.3736500000000003E-2</v>
      </c>
      <c r="AU227" s="120">
        <f t="shared" si="65"/>
        <v>-3.3736500000000003E-2</v>
      </c>
      <c r="AV227" s="120">
        <v>0</v>
      </c>
      <c r="AW227" s="120">
        <f t="shared" si="66"/>
        <v>6.2757159847999996E-2</v>
      </c>
      <c r="AX227" s="120">
        <v>2.7326565000000004E-2</v>
      </c>
      <c r="AY227" s="120">
        <f t="shared" si="67"/>
        <v>3.6247137820000004E-2</v>
      </c>
      <c r="AZ227" s="120">
        <v>0</v>
      </c>
      <c r="BA227" s="120">
        <f t="shared" si="68"/>
        <v>9.3319196800000004E-2</v>
      </c>
      <c r="BB227" s="120">
        <v>0</v>
      </c>
      <c r="BC227" s="120">
        <f t="shared" si="69"/>
        <v>7.1972430531999976E-2</v>
      </c>
      <c r="BD227" s="120" t="str">
        <f t="shared" si="70"/>
        <v>GODDARD SYSTEMS INC0.211723522536480.863096185100320.86309618510032</v>
      </c>
      <c r="BE227" s="121">
        <f>VLOOKUP(BD227,'[1]Microsoft-Base Data'!$AR:$AX,2,0)</f>
        <v>0.66054284330449931</v>
      </c>
      <c r="BF227" s="121">
        <f>VLOOKUP(BD227,'[1]Microsoft-Base Data'!$AR:$AX,3,0)</f>
        <v>6.3218024068527742E-3</v>
      </c>
      <c r="BG227" s="121">
        <f>VLOOKUP(BD227,'[1]Microsoft-Base Data'!$AR:$AX,4,0)</f>
        <v>0</v>
      </c>
      <c r="BH227" s="121">
        <f>VLOOKUP(BD227,'[1]Microsoft-Base Data'!$AR:$AX,5,0)</f>
        <v>0.30152288522763737</v>
      </c>
      <c r="BI227" s="121">
        <f>VLOOKUP(BD227,'[1]Microsoft-Base Data'!$AR:$AX,6,0)</f>
        <v>3.2287250002709174E-3</v>
      </c>
      <c r="BJ227" s="121">
        <f>VLOOKUP(BD227,'[1]Microsoft-Base Data'!$AR:$AX,7,0)</f>
        <v>2.8383744060739638E-2</v>
      </c>
      <c r="BK227" s="120">
        <f t="shared" si="71"/>
        <v>0.57011200815143181</v>
      </c>
      <c r="BL227" s="120">
        <f t="shared" si="72"/>
        <v>5.4563235403126504E-3</v>
      </c>
      <c r="BM227" s="120">
        <f t="shared" si="73"/>
        <v>0</v>
      </c>
      <c r="BN227" s="120">
        <f t="shared" si="74"/>
        <v>0.26024325196041548</v>
      </c>
      <c r="BO227" s="120">
        <f t="shared" si="75"/>
        <v>2.7867002304718586E-3</v>
      </c>
      <c r="BP227" s="120">
        <f t="shared" si="76"/>
        <v>2.4497901217688248E-2</v>
      </c>
      <c r="BQ227" s="120">
        <f t="shared" si="77"/>
        <v>0.15840977674876128</v>
      </c>
      <c r="BR227" s="119"/>
      <c r="BS227" s="119"/>
      <c r="BT227" s="119"/>
      <c r="BU227" s="119"/>
    </row>
    <row r="228" spans="1:73">
      <c r="A228" s="8" t="s">
        <v>743</v>
      </c>
      <c r="B228" s="65" t="s">
        <v>92</v>
      </c>
      <c r="C228" s="8" t="s">
        <v>169</v>
      </c>
      <c r="D228" s="8" t="s">
        <v>615</v>
      </c>
      <c r="E228" s="8" t="s">
        <v>283</v>
      </c>
      <c r="F228" s="8"/>
      <c r="G228" s="65">
        <v>80</v>
      </c>
      <c r="H228" s="65" t="s">
        <v>613</v>
      </c>
      <c r="I228" s="8"/>
      <c r="J228" s="8" t="s">
        <v>614</v>
      </c>
      <c r="K228" s="8" t="s">
        <v>614</v>
      </c>
      <c r="L228" s="116">
        <v>0.15226958474671004</v>
      </c>
      <c r="M228" s="116">
        <v>0.1499403099621</v>
      </c>
      <c r="N228" s="116">
        <v>0.15699976197192</v>
      </c>
      <c r="O228" s="114">
        <v>0.15699976197192</v>
      </c>
      <c r="P228" s="115">
        <v>0.61620941865265011</v>
      </c>
      <c r="Q228" s="114">
        <v>0.14864750325537546</v>
      </c>
      <c r="R228" s="114">
        <v>0.15249441534465263</v>
      </c>
      <c r="S228" s="114">
        <v>0.15581294545428448</v>
      </c>
      <c r="T228" s="114">
        <v>0.15925455459833754</v>
      </c>
      <c r="U228" s="115">
        <v>0.61620941865265011</v>
      </c>
      <c r="V228" s="115">
        <f t="shared" si="62"/>
        <v>0</v>
      </c>
      <c r="W228" s="122">
        <v>0</v>
      </c>
      <c r="X228" s="116">
        <v>1.2854128170000001</v>
      </c>
      <c r="Y228" s="116">
        <v>-0.65943823930000001</v>
      </c>
      <c r="Z228" s="116">
        <v>2.3152499999999999E-2</v>
      </c>
      <c r="AA228" s="116" t="str">
        <f t="shared" si="63"/>
        <v>COACH, INC0.616209418652650.61620941865265</v>
      </c>
      <c r="AB228" s="117">
        <v>0</v>
      </c>
      <c r="AC228" s="115">
        <f t="shared" si="64"/>
        <v>0.64912707770000011</v>
      </c>
      <c r="AD228" s="117">
        <f t="shared" ref="AD228:AG247" si="79">AD$1*$AH228</f>
        <v>0.13969214712104003</v>
      </c>
      <c r="AE228" s="117">
        <f t="shared" si="79"/>
        <v>0.14150970293860002</v>
      </c>
      <c r="AF228" s="117">
        <f t="shared" si="79"/>
        <v>0.20772066486400004</v>
      </c>
      <c r="AG228" s="117">
        <f t="shared" si="79"/>
        <v>0.16020456277635997</v>
      </c>
      <c r="AH228" s="115">
        <v>0.64912707770000011</v>
      </c>
      <c r="AI228" s="118"/>
      <c r="AJ228" s="118"/>
      <c r="AK228" s="118"/>
      <c r="AL228" s="118"/>
      <c r="AM228" s="118"/>
      <c r="AN228" s="118"/>
      <c r="AO228" s="118"/>
      <c r="AP228" s="118"/>
      <c r="AQ228" s="118"/>
      <c r="AR228" s="118"/>
      <c r="AS228" s="119"/>
      <c r="AT228" s="120">
        <v>2.2566321E-2</v>
      </c>
      <c r="AU228" s="120">
        <f t="shared" si="65"/>
        <v>-2.2566321E-2</v>
      </c>
      <c r="AV228" s="120">
        <v>1.8753525E-2</v>
      </c>
      <c r="AW228" s="120">
        <f t="shared" si="66"/>
        <v>0.12093862212104003</v>
      </c>
      <c r="AX228" s="120">
        <v>1.4005475100000004E-3</v>
      </c>
      <c r="AY228" s="120">
        <f t="shared" si="67"/>
        <v>0.14010915542860003</v>
      </c>
      <c r="AZ228" s="120">
        <v>1.5190355250000001E-2</v>
      </c>
      <c r="BA228" s="120">
        <f t="shared" si="68"/>
        <v>0.19253030961400003</v>
      </c>
      <c r="BB228" s="120">
        <v>0</v>
      </c>
      <c r="BC228" s="120">
        <f t="shared" si="69"/>
        <v>0.16020456277635997</v>
      </c>
      <c r="BD228" s="120" t="str">
        <f t="shared" si="70"/>
        <v>COACH, INC0.156999761971920.616209418652650.61620941865265</v>
      </c>
      <c r="BE228" s="121">
        <f>VLOOKUP(BD228,'[1]Microsoft-Base Data'!$AR:$AX,2,0)</f>
        <v>0.99449690510736677</v>
      </c>
      <c r="BF228" s="121">
        <f>VLOOKUP(BD228,'[1]Microsoft-Base Data'!$AR:$AX,3,0)</f>
        <v>1.422133394335503E-3</v>
      </c>
      <c r="BG228" s="121">
        <f>VLOOKUP(BD228,'[1]Microsoft-Base Data'!$AR:$AX,4,0)</f>
        <v>0</v>
      </c>
      <c r="BH228" s="121">
        <f>VLOOKUP(BD228,'[1]Microsoft-Base Data'!$AR:$AX,5,0)</f>
        <v>0</v>
      </c>
      <c r="BI228" s="121">
        <f>VLOOKUP(BD228,'[1]Microsoft-Base Data'!$AR:$AX,6,0)</f>
        <v>4.0809614982979048E-3</v>
      </c>
      <c r="BJ228" s="121">
        <f>VLOOKUP(BD228,'[1]Microsoft-Base Data'!$AR:$AX,7,0)</f>
        <v>0</v>
      </c>
      <c r="BK228" s="120">
        <f t="shared" si="71"/>
        <v>0.6128183597480702</v>
      </c>
      <c r="BL228" s="120">
        <f t="shared" si="72"/>
        <v>8.7633199217000029E-4</v>
      </c>
      <c r="BM228" s="120">
        <f t="shared" si="73"/>
        <v>0</v>
      </c>
      <c r="BN228" s="120">
        <f t="shared" si="74"/>
        <v>0</v>
      </c>
      <c r="BO228" s="120">
        <f t="shared" si="75"/>
        <v>2.5147269124100001E-3</v>
      </c>
      <c r="BP228" s="120">
        <f t="shared" si="76"/>
        <v>0</v>
      </c>
      <c r="BQ228" s="120">
        <f t="shared" si="77"/>
        <v>6.4672894879387016E-2</v>
      </c>
      <c r="BR228" s="119"/>
      <c r="BS228" s="119"/>
      <c r="BT228" s="119"/>
      <c r="BU228" s="119"/>
    </row>
    <row r="229" spans="1:73">
      <c r="A229" s="8" t="s">
        <v>744</v>
      </c>
      <c r="B229" s="65" t="s">
        <v>69</v>
      </c>
      <c r="C229" s="8" t="s">
        <v>511</v>
      </c>
      <c r="D229" s="8" t="s">
        <v>615</v>
      </c>
      <c r="E229" s="8" t="s">
        <v>283</v>
      </c>
      <c r="F229" s="8"/>
      <c r="G229" s="65"/>
      <c r="H229" s="65" t="s">
        <v>613</v>
      </c>
      <c r="I229" s="8"/>
      <c r="J229" s="8" t="s">
        <v>614</v>
      </c>
      <c r="K229" s="8" t="s">
        <v>614</v>
      </c>
      <c r="L229" s="116">
        <v>0.10165788720556</v>
      </c>
      <c r="M229" s="116">
        <v>0.10552441065202001</v>
      </c>
      <c r="N229" s="116">
        <v>7.7622223231319995E-2</v>
      </c>
      <c r="O229" s="114">
        <v>7.7622223231319995E-2</v>
      </c>
      <c r="P229" s="115">
        <v>0.36242674432022004</v>
      </c>
      <c r="Q229" s="114">
        <v>8.7427794878518483E-2</v>
      </c>
      <c r="R229" s="114">
        <v>8.9690376043297368E-2</v>
      </c>
      <c r="S229" s="114">
        <v>9.1642186624499231E-2</v>
      </c>
      <c r="T229" s="114">
        <v>9.3666386773904847E-2</v>
      </c>
      <c r="U229" s="115">
        <v>0.36242674432021993</v>
      </c>
      <c r="V229" s="115">
        <f t="shared" si="62"/>
        <v>0</v>
      </c>
      <c r="W229" s="115"/>
      <c r="X229" s="116">
        <v>0</v>
      </c>
      <c r="Y229" s="116">
        <v>0</v>
      </c>
      <c r="Z229" s="116">
        <v>0.12000039999999999</v>
      </c>
      <c r="AA229" s="116" t="str">
        <f t="shared" si="63"/>
        <v>WELLS FARGO0.362426744320220.36242674432022</v>
      </c>
      <c r="AB229" s="117">
        <v>0.69545000000000001</v>
      </c>
      <c r="AC229" s="115">
        <f t="shared" si="64"/>
        <v>0.81545040000000002</v>
      </c>
      <c r="AD229" s="117">
        <f t="shared" si="79"/>
        <v>0.17548492608000002</v>
      </c>
      <c r="AE229" s="117">
        <f t="shared" si="79"/>
        <v>0.17776818720000001</v>
      </c>
      <c r="AF229" s="117">
        <f t="shared" si="79"/>
        <v>0.260944128</v>
      </c>
      <c r="AG229" s="117">
        <f t="shared" si="79"/>
        <v>0.20125315871999994</v>
      </c>
      <c r="AH229" s="115">
        <v>0.81545040000000002</v>
      </c>
      <c r="AI229" s="118"/>
      <c r="AJ229" s="118"/>
      <c r="AK229" s="118"/>
      <c r="AL229" s="118"/>
      <c r="AM229" s="118"/>
      <c r="AN229" s="118"/>
      <c r="AO229" s="118"/>
      <c r="AP229" s="118"/>
      <c r="AQ229" s="118"/>
      <c r="AR229" s="118"/>
      <c r="AS229" s="119"/>
      <c r="AT229" s="120">
        <v>0</v>
      </c>
      <c r="AU229" s="120">
        <f t="shared" si="65"/>
        <v>0.69545000000000001</v>
      </c>
      <c r="AV229" s="120">
        <v>0</v>
      </c>
      <c r="AW229" s="120">
        <f t="shared" si="66"/>
        <v>0.17548492608000002</v>
      </c>
      <c r="AX229" s="120">
        <v>0</v>
      </c>
      <c r="AY229" s="120">
        <f t="shared" si="67"/>
        <v>0.17776818720000001</v>
      </c>
      <c r="AZ229" s="120">
        <v>8.748029160000001E-2</v>
      </c>
      <c r="BA229" s="120">
        <f t="shared" si="68"/>
        <v>0.17346383639999999</v>
      </c>
      <c r="BB229" s="120">
        <v>0</v>
      </c>
      <c r="BC229" s="120">
        <f t="shared" si="69"/>
        <v>0.20125315871999994</v>
      </c>
      <c r="BD229" s="120" t="str">
        <f t="shared" si="70"/>
        <v>WELLS FARGO0.077622223231320.362426744320220.36242674432022</v>
      </c>
      <c r="BE229" s="121">
        <f>VLOOKUP(BD229,'[1]Microsoft-Base Data'!$AR:$AX,2,0)</f>
        <v>0.53787675404600133</v>
      </c>
      <c r="BF229" s="121">
        <f>VLOOKUP(BD229,'[1]Microsoft-Base Data'!$AR:$AX,3,0)</f>
        <v>0.15435773317622931</v>
      </c>
      <c r="BG229" s="121">
        <f>VLOOKUP(BD229,'[1]Microsoft-Base Data'!$AR:$AX,4,0)</f>
        <v>0</v>
      </c>
      <c r="BH229" s="121">
        <f>VLOOKUP(BD229,'[1]Microsoft-Base Data'!$AR:$AX,5,0)</f>
        <v>0.30162701856909047</v>
      </c>
      <c r="BI229" s="121">
        <f>VLOOKUP(BD229,'[1]Microsoft-Base Data'!$AR:$AX,6,0)</f>
        <v>6.1384942086788481E-3</v>
      </c>
      <c r="BJ229" s="121">
        <f>VLOOKUP(BD229,'[1]Microsoft-Base Data'!$AR:$AX,7,0)</f>
        <v>0</v>
      </c>
      <c r="BK229" s="120">
        <f t="shared" si="71"/>
        <v>0.19494092081441994</v>
      </c>
      <c r="BL229" s="120">
        <f t="shared" si="72"/>
        <v>5.5943370695709989E-2</v>
      </c>
      <c r="BM229" s="120">
        <f t="shared" si="73"/>
        <v>0</v>
      </c>
      <c r="BN229" s="120">
        <f t="shared" si="74"/>
        <v>0.10931769833900998</v>
      </c>
      <c r="BO229" s="120">
        <f t="shared" si="75"/>
        <v>2.2247544710799995E-3</v>
      </c>
      <c r="BP229" s="120">
        <f t="shared" si="76"/>
        <v>0</v>
      </c>
      <c r="BQ229" s="120">
        <f t="shared" si="77"/>
        <v>0.11679310910893441</v>
      </c>
      <c r="BR229" s="119"/>
      <c r="BS229" s="119"/>
      <c r="BT229" s="119"/>
      <c r="BU229" s="119"/>
    </row>
    <row r="230" spans="1:73">
      <c r="A230" s="8" t="s">
        <v>745</v>
      </c>
      <c r="B230" s="65" t="s">
        <v>69</v>
      </c>
      <c r="C230" s="8" t="s">
        <v>511</v>
      </c>
      <c r="D230" s="8" t="s">
        <v>615</v>
      </c>
      <c r="E230" s="8" t="s">
        <v>283</v>
      </c>
      <c r="F230" s="8"/>
      <c r="G230" s="65"/>
      <c r="H230" s="65" t="s">
        <v>613</v>
      </c>
      <c r="I230" s="8"/>
      <c r="J230" s="8" t="s">
        <v>614</v>
      </c>
      <c r="K230" s="8" t="s">
        <v>614</v>
      </c>
      <c r="L230" s="116">
        <v>0</v>
      </c>
      <c r="M230" s="116">
        <v>2.0998540000000004E-3</v>
      </c>
      <c r="N230" s="116">
        <v>0</v>
      </c>
      <c r="O230" s="114">
        <v>0</v>
      </c>
      <c r="P230" s="115">
        <v>2.0998540000000004E-3</v>
      </c>
      <c r="Q230" s="114">
        <v>5.0654541273209867E-4</v>
      </c>
      <c r="R230" s="114">
        <v>5.1965451735432207E-4</v>
      </c>
      <c r="S230" s="114">
        <v>5.3096305713624785E-4</v>
      </c>
      <c r="T230" s="114">
        <v>5.426910127773318E-4</v>
      </c>
      <c r="U230" s="115">
        <v>2.0998540000000004E-3</v>
      </c>
      <c r="V230" s="115">
        <f t="shared" si="62"/>
        <v>0</v>
      </c>
      <c r="W230" s="115"/>
      <c r="X230" s="116">
        <v>0</v>
      </c>
      <c r="Y230" s="116">
        <v>0</v>
      </c>
      <c r="Z230" s="116">
        <v>0</v>
      </c>
      <c r="AA230" s="116" t="str">
        <f t="shared" si="63"/>
        <v>PACIFIC UNION FINANCIAL0.0020998540.002099854</v>
      </c>
      <c r="AB230" s="117">
        <v>0</v>
      </c>
      <c r="AC230" s="115">
        <f t="shared" si="64"/>
        <v>0</v>
      </c>
      <c r="AD230" s="117">
        <f t="shared" si="79"/>
        <v>0</v>
      </c>
      <c r="AE230" s="117">
        <f t="shared" si="79"/>
        <v>0</v>
      </c>
      <c r="AF230" s="117">
        <f t="shared" si="79"/>
        <v>0</v>
      </c>
      <c r="AG230" s="117">
        <f t="shared" si="79"/>
        <v>0</v>
      </c>
      <c r="AH230" s="115">
        <v>0</v>
      </c>
      <c r="AI230" s="118"/>
      <c r="AJ230" s="118"/>
      <c r="AK230" s="118"/>
      <c r="AL230" s="118"/>
      <c r="AM230" s="118"/>
      <c r="AN230" s="118"/>
      <c r="AO230" s="118"/>
      <c r="AP230" s="118"/>
      <c r="AQ230" s="118"/>
      <c r="AR230" s="118"/>
      <c r="AS230" s="119"/>
      <c r="AT230" s="120">
        <v>0</v>
      </c>
      <c r="AU230" s="120">
        <f t="shared" si="65"/>
        <v>0</v>
      </c>
      <c r="AV230" s="120">
        <v>0</v>
      </c>
      <c r="AW230" s="120">
        <f t="shared" si="66"/>
        <v>0</v>
      </c>
      <c r="AX230" s="120">
        <v>0</v>
      </c>
      <c r="AY230" s="120">
        <f t="shared" si="67"/>
        <v>0</v>
      </c>
      <c r="AZ230" s="120">
        <v>0</v>
      </c>
      <c r="BA230" s="120">
        <f t="shared" si="68"/>
        <v>0</v>
      </c>
      <c r="BB230" s="120">
        <v>0</v>
      </c>
      <c r="BC230" s="120">
        <f t="shared" si="69"/>
        <v>0</v>
      </c>
      <c r="BD230" s="120" t="str">
        <f t="shared" si="70"/>
        <v>PACIFIC UNION FINANCIAL00.0020998540.002099854</v>
      </c>
      <c r="BE230" s="121">
        <f>VLOOKUP(BD230,'[1]Microsoft-Base Data'!$AR:$AX,2,0)</f>
        <v>0</v>
      </c>
      <c r="BF230" s="121">
        <f>VLOOKUP(BD230,'[1]Microsoft-Base Data'!$AR:$AX,3,0)</f>
        <v>0</v>
      </c>
      <c r="BG230" s="121">
        <f>VLOOKUP(BD230,'[1]Microsoft-Base Data'!$AR:$AX,4,0)</f>
        <v>0</v>
      </c>
      <c r="BH230" s="121">
        <f>VLOOKUP(BD230,'[1]Microsoft-Base Data'!$AR:$AX,5,0)</f>
        <v>0</v>
      </c>
      <c r="BI230" s="121">
        <f>VLOOKUP(BD230,'[1]Microsoft-Base Data'!$AR:$AX,6,0)</f>
        <v>1</v>
      </c>
      <c r="BJ230" s="121">
        <f>VLOOKUP(BD230,'[1]Microsoft-Base Data'!$AR:$AX,7,0)</f>
        <v>0</v>
      </c>
      <c r="BK230" s="120">
        <f t="shared" si="71"/>
        <v>0</v>
      </c>
      <c r="BL230" s="120">
        <f t="shared" si="72"/>
        <v>0</v>
      </c>
      <c r="BM230" s="120">
        <f t="shared" si="73"/>
        <v>0</v>
      </c>
      <c r="BN230" s="120">
        <f t="shared" si="74"/>
        <v>0</v>
      </c>
      <c r="BO230" s="120">
        <f t="shared" si="75"/>
        <v>2.0998540000000004E-3</v>
      </c>
      <c r="BP230" s="120">
        <f t="shared" si="76"/>
        <v>0</v>
      </c>
      <c r="BQ230" s="120">
        <f t="shared" si="77"/>
        <v>2.0998540000000004E-3</v>
      </c>
      <c r="BR230" s="119"/>
      <c r="BS230" s="119"/>
      <c r="BT230" s="119"/>
      <c r="BU230" s="119"/>
    </row>
    <row r="231" spans="1:73">
      <c r="A231" s="8" t="s">
        <v>746</v>
      </c>
      <c r="B231" s="65" t="s">
        <v>69</v>
      </c>
      <c r="C231" s="8" t="s">
        <v>148</v>
      </c>
      <c r="D231" s="8" t="s">
        <v>615</v>
      </c>
      <c r="E231" s="8" t="s">
        <v>283</v>
      </c>
      <c r="F231" s="8"/>
      <c r="G231" s="65"/>
      <c r="H231" s="65" t="s">
        <v>613</v>
      </c>
      <c r="I231" s="8"/>
      <c r="J231" s="8" t="s">
        <v>614</v>
      </c>
      <c r="K231" s="8" t="s">
        <v>614</v>
      </c>
      <c r="L231" s="116">
        <v>0</v>
      </c>
      <c r="M231" s="116">
        <v>1.7746666666666668E-3</v>
      </c>
      <c r="N231" s="116">
        <v>0</v>
      </c>
      <c r="O231" s="114">
        <v>0</v>
      </c>
      <c r="P231" s="115">
        <v>1.7746666666666668E-3</v>
      </c>
      <c r="Q231" s="114">
        <v>4.281008389766928E-4</v>
      </c>
      <c r="R231" s="114">
        <v>4.3917984304216873E-4</v>
      </c>
      <c r="S231" s="114">
        <v>4.4873712111943392E-4</v>
      </c>
      <c r="T231" s="114">
        <v>4.5864886352837134E-4</v>
      </c>
      <c r="U231" s="115">
        <v>1.7746666666666668E-3</v>
      </c>
      <c r="V231" s="115">
        <f t="shared" si="62"/>
        <v>0</v>
      </c>
      <c r="W231" s="115"/>
      <c r="X231" s="116">
        <v>0</v>
      </c>
      <c r="Y231" s="116">
        <v>0</v>
      </c>
      <c r="Z231" s="116">
        <v>0</v>
      </c>
      <c r="AA231" s="116" t="str">
        <f t="shared" si="63"/>
        <v>SYNGENTA CROP PROTECTION AG0.001774666666666670.00177466666666667</v>
      </c>
      <c r="AB231" s="117">
        <v>0</v>
      </c>
      <c r="AC231" s="115">
        <f t="shared" si="64"/>
        <v>0</v>
      </c>
      <c r="AD231" s="117">
        <f t="shared" si="79"/>
        <v>0</v>
      </c>
      <c r="AE231" s="117">
        <f t="shared" si="79"/>
        <v>0</v>
      </c>
      <c r="AF231" s="117">
        <f t="shared" si="79"/>
        <v>0</v>
      </c>
      <c r="AG231" s="117">
        <f t="shared" si="79"/>
        <v>0</v>
      </c>
      <c r="AH231" s="115">
        <v>0</v>
      </c>
      <c r="AI231" s="118"/>
      <c r="AJ231" s="118"/>
      <c r="AK231" s="118"/>
      <c r="AL231" s="118"/>
      <c r="AM231" s="118"/>
      <c r="AN231" s="118"/>
      <c r="AO231" s="118"/>
      <c r="AP231" s="118"/>
      <c r="AQ231" s="118"/>
      <c r="AR231" s="118"/>
      <c r="AS231" s="119"/>
      <c r="AT231" s="120">
        <v>0</v>
      </c>
      <c r="AU231" s="120">
        <f t="shared" si="65"/>
        <v>0</v>
      </c>
      <c r="AV231" s="120">
        <v>0</v>
      </c>
      <c r="AW231" s="120">
        <f t="shared" si="66"/>
        <v>0</v>
      </c>
      <c r="AX231" s="120">
        <v>0</v>
      </c>
      <c r="AY231" s="120">
        <f t="shared" si="67"/>
        <v>0</v>
      </c>
      <c r="AZ231" s="120">
        <v>0</v>
      </c>
      <c r="BA231" s="120">
        <f t="shared" si="68"/>
        <v>0</v>
      </c>
      <c r="BB231" s="120">
        <v>0</v>
      </c>
      <c r="BC231" s="120">
        <f t="shared" si="69"/>
        <v>0</v>
      </c>
      <c r="BD231" s="120" t="str">
        <f t="shared" si="70"/>
        <v>SYNGENTA CROP PROTECTION AG00.001774666666666670.00177466666666667</v>
      </c>
      <c r="BE231" s="121">
        <f>VLOOKUP(BD231,'[1]Microsoft-Base Data'!$AR:$AX,2,0)</f>
        <v>0</v>
      </c>
      <c r="BF231" s="121">
        <f>VLOOKUP(BD231,'[1]Microsoft-Base Data'!$AR:$AX,3,0)</f>
        <v>0</v>
      </c>
      <c r="BG231" s="121">
        <f>VLOOKUP(BD231,'[1]Microsoft-Base Data'!$AR:$AX,4,0)</f>
        <v>0</v>
      </c>
      <c r="BH231" s="121">
        <f>VLOOKUP(BD231,'[1]Microsoft-Base Data'!$AR:$AX,5,0)</f>
        <v>0</v>
      </c>
      <c r="BI231" s="121">
        <f>VLOOKUP(BD231,'[1]Microsoft-Base Data'!$AR:$AX,6,0)</f>
        <v>1</v>
      </c>
      <c r="BJ231" s="121">
        <f>VLOOKUP(BD231,'[1]Microsoft-Base Data'!$AR:$AX,7,0)</f>
        <v>0</v>
      </c>
      <c r="BK231" s="120">
        <f t="shared" si="71"/>
        <v>0</v>
      </c>
      <c r="BL231" s="120">
        <f t="shared" si="72"/>
        <v>0</v>
      </c>
      <c r="BM231" s="120">
        <f t="shared" si="73"/>
        <v>0</v>
      </c>
      <c r="BN231" s="120">
        <f t="shared" si="74"/>
        <v>0</v>
      </c>
      <c r="BO231" s="120">
        <f t="shared" si="75"/>
        <v>1.7746666666666668E-3</v>
      </c>
      <c r="BP231" s="120">
        <f t="shared" si="76"/>
        <v>0</v>
      </c>
      <c r="BQ231" s="120">
        <f t="shared" si="77"/>
        <v>1.7746666666666668E-3</v>
      </c>
      <c r="BR231" s="119"/>
      <c r="BS231" s="119"/>
      <c r="BT231" s="119"/>
      <c r="BU231" s="119"/>
    </row>
    <row r="232" spans="1:73">
      <c r="A232" s="8" t="s">
        <v>540</v>
      </c>
      <c r="B232" s="8" t="s">
        <v>92</v>
      </c>
      <c r="C232" s="8" t="s">
        <v>231</v>
      </c>
      <c r="D232" s="8" t="s">
        <v>615</v>
      </c>
      <c r="E232" s="8" t="s">
        <v>283</v>
      </c>
      <c r="F232" s="8"/>
      <c r="G232" s="65">
        <v>13</v>
      </c>
      <c r="H232" s="65" t="s">
        <v>613</v>
      </c>
      <c r="I232" s="8"/>
      <c r="J232" s="8" t="s">
        <v>614</v>
      </c>
      <c r="K232" s="8" t="s">
        <v>614</v>
      </c>
      <c r="L232" s="116">
        <v>3.3632386846000001E-4</v>
      </c>
      <c r="M232" s="116">
        <v>3.3452674834833209E-3</v>
      </c>
      <c r="N232" s="116">
        <v>1.0485497761580375E-2</v>
      </c>
      <c r="O232" s="114">
        <v>1.0485497761580375E-2</v>
      </c>
      <c r="P232" s="115">
        <v>2.465258687510407E-2</v>
      </c>
      <c r="Q232" s="114">
        <v>5.9469157348860952E-3</v>
      </c>
      <c r="R232" s="114">
        <v>6.1008185017233096E-3</v>
      </c>
      <c r="S232" s="114">
        <v>6.2335823793093206E-3</v>
      </c>
      <c r="T232" s="114">
        <v>6.3712702591853443E-3</v>
      </c>
      <c r="U232" s="115">
        <v>2.465258687510407E-2</v>
      </c>
      <c r="V232" s="115">
        <f t="shared" si="62"/>
        <v>0</v>
      </c>
      <c r="W232" s="122">
        <v>0</v>
      </c>
      <c r="X232" s="116">
        <v>0</v>
      </c>
      <c r="Y232" s="116">
        <v>0</v>
      </c>
      <c r="Z232" s="116">
        <v>0</v>
      </c>
      <c r="AA232" s="116" t="str">
        <f t="shared" si="63"/>
        <v>TELEFONICA SA0.02465258687510410.0246525868751041</v>
      </c>
      <c r="AB232" s="117">
        <v>0</v>
      </c>
      <c r="AC232" s="115">
        <f t="shared" si="64"/>
        <v>0</v>
      </c>
      <c r="AD232" s="117">
        <f t="shared" si="79"/>
        <v>0</v>
      </c>
      <c r="AE232" s="117">
        <f t="shared" si="79"/>
        <v>0</v>
      </c>
      <c r="AF232" s="117">
        <f t="shared" si="79"/>
        <v>0</v>
      </c>
      <c r="AG232" s="117">
        <f t="shared" si="79"/>
        <v>0</v>
      </c>
      <c r="AH232" s="115">
        <v>0</v>
      </c>
      <c r="AI232" s="118"/>
      <c r="AJ232" s="118"/>
      <c r="AK232" s="118"/>
      <c r="AL232" s="118"/>
      <c r="AM232" s="118"/>
      <c r="AN232" s="118"/>
      <c r="AO232" s="118"/>
      <c r="AP232" s="118"/>
      <c r="AQ232" s="118"/>
      <c r="AR232" s="118"/>
      <c r="AS232" s="119"/>
      <c r="AT232" s="120">
        <v>0</v>
      </c>
      <c r="AU232" s="120">
        <f t="shared" si="65"/>
        <v>0</v>
      </c>
      <c r="AV232" s="120">
        <v>0</v>
      </c>
      <c r="AW232" s="120">
        <f t="shared" si="66"/>
        <v>0</v>
      </c>
      <c r="AX232" s="120">
        <v>0</v>
      </c>
      <c r="AY232" s="120">
        <f t="shared" si="67"/>
        <v>0</v>
      </c>
      <c r="AZ232" s="120">
        <v>0</v>
      </c>
      <c r="BA232" s="120">
        <f t="shared" si="68"/>
        <v>0</v>
      </c>
      <c r="BB232" s="120">
        <v>0</v>
      </c>
      <c r="BC232" s="120">
        <f t="shared" si="69"/>
        <v>0</v>
      </c>
      <c r="BD232" s="120" t="str">
        <f t="shared" si="70"/>
        <v>TELEFONICA SA0.01048549776158040.02465258687510410.0246525868751041</v>
      </c>
      <c r="BE232" s="121">
        <f>VLOOKUP(BD232,'[1]Microsoft-Base Data'!$AR:$AX,2,0)</f>
        <v>0.52134717740641545</v>
      </c>
      <c r="BF232" s="121">
        <f>VLOOKUP(BD232,'[1]Microsoft-Base Data'!$AR:$AX,3,0)</f>
        <v>0.40773635880886977</v>
      </c>
      <c r="BG232" s="121">
        <f>VLOOKUP(BD232,'[1]Microsoft-Base Data'!$AR:$AX,4,0)</f>
        <v>0</v>
      </c>
      <c r="BH232" s="121">
        <f>VLOOKUP(BD232,'[1]Microsoft-Base Data'!$AR:$AX,5,0)</f>
        <v>0</v>
      </c>
      <c r="BI232" s="121">
        <f>VLOOKUP(BD232,'[1]Microsoft-Base Data'!$AR:$AX,6,0)</f>
        <v>7.0916463784714626E-2</v>
      </c>
      <c r="BJ232" s="121">
        <f>VLOOKUP(BD232,'[1]Microsoft-Base Data'!$AR:$AX,7,0)</f>
        <v>0</v>
      </c>
      <c r="BK232" s="120">
        <f t="shared" si="71"/>
        <v>1.285255658310195E-2</v>
      </c>
      <c r="BL232" s="120">
        <f t="shared" si="72"/>
        <v>1.0051756007674266E-2</v>
      </c>
      <c r="BM232" s="120">
        <f t="shared" si="73"/>
        <v>0</v>
      </c>
      <c r="BN232" s="120">
        <f t="shared" si="74"/>
        <v>0</v>
      </c>
      <c r="BO232" s="120">
        <f t="shared" si="75"/>
        <v>1.7482742843278488E-3</v>
      </c>
      <c r="BP232" s="120">
        <f t="shared" si="76"/>
        <v>0</v>
      </c>
      <c r="BQ232" s="120">
        <f t="shared" si="77"/>
        <v>1.308528595031231E-2</v>
      </c>
      <c r="BR232" s="119"/>
      <c r="BS232" s="119"/>
      <c r="BT232" s="119"/>
      <c r="BU232" s="119"/>
    </row>
    <row r="233" spans="1:73">
      <c r="A233" s="8" t="s">
        <v>747</v>
      </c>
      <c r="B233" s="65" t="s">
        <v>4</v>
      </c>
      <c r="C233" s="8" t="s">
        <v>197</v>
      </c>
      <c r="D233" s="8" t="s">
        <v>615</v>
      </c>
      <c r="E233" s="8" t="s">
        <v>283</v>
      </c>
      <c r="F233" s="8"/>
      <c r="G233" s="65">
        <v>73</v>
      </c>
      <c r="H233" s="65" t="s">
        <v>613</v>
      </c>
      <c r="I233" s="8"/>
      <c r="J233" s="8" t="s">
        <v>614</v>
      </c>
      <c r="K233" s="8" t="s">
        <v>614</v>
      </c>
      <c r="L233" s="116">
        <v>0.28575665422787005</v>
      </c>
      <c r="M233" s="116">
        <v>0.29231307359775999</v>
      </c>
      <c r="N233" s="116">
        <v>0.33412180811887998</v>
      </c>
      <c r="O233" s="114">
        <v>0.33412180811887998</v>
      </c>
      <c r="P233" s="115">
        <v>1.24631334406339</v>
      </c>
      <c r="Q233" s="114">
        <v>0.40772453369392991</v>
      </c>
      <c r="R233" s="114">
        <v>0.41827621067075377</v>
      </c>
      <c r="S233" s="114">
        <v>0.42737859121443755</v>
      </c>
      <c r="T233" s="114">
        <v>0.43681856465956875</v>
      </c>
      <c r="U233" s="115">
        <v>1.69019790023869</v>
      </c>
      <c r="V233" s="115">
        <f t="shared" si="62"/>
        <v>0.44388455617529998</v>
      </c>
      <c r="W233" s="122">
        <v>0.35615807075297035</v>
      </c>
      <c r="X233" s="116">
        <v>2.984148E-2</v>
      </c>
      <c r="Y233" s="116">
        <v>7.4005236000000002E-2</v>
      </c>
      <c r="Z233" s="116">
        <v>0.66490050619999996</v>
      </c>
      <c r="AA233" s="116" t="str">
        <f t="shared" si="63"/>
        <v>UNIPER1.246313344063391.69019790023869</v>
      </c>
      <c r="AB233" s="117">
        <v>0.67845359000000005</v>
      </c>
      <c r="AC233" s="115">
        <f t="shared" si="64"/>
        <v>1.4472008122000002</v>
      </c>
      <c r="AD233" s="117">
        <f t="shared" si="79"/>
        <v>0.42235863482732916</v>
      </c>
      <c r="AE233" s="117">
        <f t="shared" si="79"/>
        <v>0.42785400739943197</v>
      </c>
      <c r="AF233" s="117">
        <f t="shared" si="79"/>
        <v>0.62804257966889099</v>
      </c>
      <c r="AG233" s="117">
        <f t="shared" si="79"/>
        <v>0.48437783956963198</v>
      </c>
      <c r="AH233" s="115">
        <v>1.9626330614652843</v>
      </c>
      <c r="AI233" s="118"/>
      <c r="AJ233" s="118"/>
      <c r="AK233" s="118"/>
      <c r="AL233" s="118"/>
      <c r="AM233" s="118"/>
      <c r="AN233" s="118"/>
      <c r="AO233" s="118"/>
      <c r="AP233" s="118"/>
      <c r="AQ233" s="118"/>
      <c r="AR233" s="118"/>
      <c r="AS233" s="119"/>
      <c r="AT233" s="120">
        <v>0.35659223100000004</v>
      </c>
      <c r="AU233" s="120">
        <f t="shared" si="65"/>
        <v>0.32186135900000001</v>
      </c>
      <c r="AV233" s="120">
        <v>7.5815999999999995E-2</v>
      </c>
      <c r="AW233" s="120">
        <f t="shared" si="66"/>
        <v>0.34654263482732917</v>
      </c>
      <c r="AX233" s="120">
        <v>0</v>
      </c>
      <c r="AY233" s="120">
        <f t="shared" si="67"/>
        <v>0.42785400739943197</v>
      </c>
      <c r="AZ233" s="120">
        <v>0</v>
      </c>
      <c r="BA233" s="120">
        <f t="shared" si="68"/>
        <v>0.62804257966889099</v>
      </c>
      <c r="BB233" s="120">
        <v>0.36406910924100011</v>
      </c>
      <c r="BC233" s="120">
        <f t="shared" si="69"/>
        <v>0.12030873032863187</v>
      </c>
      <c r="BD233" s="120" t="str">
        <f t="shared" si="70"/>
        <v>UNIPER0.334121808118881.246313344063391.69019790023869</v>
      </c>
      <c r="BE233" s="121">
        <f>VLOOKUP(BD233,'[1]Microsoft-Base Data'!$AR:$AX,2,0)</f>
        <v>0.23354876417971779</v>
      </c>
      <c r="BF233" s="121">
        <f>VLOOKUP(BD233,'[1]Microsoft-Base Data'!$AR:$AX,3,0)</f>
        <v>0.62145201398260852</v>
      </c>
      <c r="BG233" s="121">
        <f>VLOOKUP(BD233,'[1]Microsoft-Base Data'!$AR:$AX,4,0)</f>
        <v>0</v>
      </c>
      <c r="BH233" s="121">
        <f>VLOOKUP(BD233,'[1]Microsoft-Base Data'!$AR:$AX,5,0)</f>
        <v>0.12128989634336271</v>
      </c>
      <c r="BI233" s="121">
        <f>VLOOKUP(BD233,'[1]Microsoft-Base Data'!$AR:$AX,6,0)</f>
        <v>1.0202447132708411E-3</v>
      </c>
      <c r="BJ233" s="121">
        <f>VLOOKUP(BD233,'[1]Microsoft-Base Data'!$AR:$AX,7,0)</f>
        <v>2.2689080781040104E-2</v>
      </c>
      <c r="BK233" s="120">
        <f t="shared" si="71"/>
        <v>0.39474363081989999</v>
      </c>
      <c r="BL233" s="120">
        <f t="shared" si="72"/>
        <v>1.05037688913251</v>
      </c>
      <c r="BM233" s="120">
        <f t="shared" si="73"/>
        <v>0</v>
      </c>
      <c r="BN233" s="120">
        <f t="shared" si="74"/>
        <v>0.20500392811972001</v>
      </c>
      <c r="BO233" s="120">
        <f t="shared" si="75"/>
        <v>1.7244154720999999E-3</v>
      </c>
      <c r="BP233" s="120">
        <f t="shared" si="76"/>
        <v>3.8349036694459999E-2</v>
      </c>
      <c r="BQ233" s="120">
        <f t="shared" si="77"/>
        <v>1.164957989709102</v>
      </c>
      <c r="BR233" s="119"/>
      <c r="BS233" s="119"/>
      <c r="BT233" s="119"/>
      <c r="BU233" s="119"/>
    </row>
    <row r="234" spans="1:73">
      <c r="A234" s="8" t="s">
        <v>669</v>
      </c>
      <c r="B234" s="65" t="s">
        <v>4</v>
      </c>
      <c r="C234" s="8" t="s">
        <v>88</v>
      </c>
      <c r="D234" s="8" t="s">
        <v>615</v>
      </c>
      <c r="E234" s="8" t="s">
        <v>283</v>
      </c>
      <c r="F234" s="8"/>
      <c r="G234" s="65"/>
      <c r="H234" s="65" t="s">
        <v>613</v>
      </c>
      <c r="I234" s="8"/>
      <c r="J234" s="8" t="s">
        <v>614</v>
      </c>
      <c r="K234" s="8" t="s">
        <v>614</v>
      </c>
      <c r="L234" s="116">
        <v>1.83764859446E-3</v>
      </c>
      <c r="M234" s="116">
        <v>0</v>
      </c>
      <c r="N234" s="116">
        <v>0</v>
      </c>
      <c r="O234" s="114">
        <v>0</v>
      </c>
      <c r="P234" s="115">
        <v>1.83764859446E-3</v>
      </c>
      <c r="Q234" s="114">
        <v>4.4329389840308011E-4</v>
      </c>
      <c r="R234" s="114">
        <v>4.5476609012862771E-4</v>
      </c>
      <c r="S234" s="114">
        <v>4.6466255066143184E-4</v>
      </c>
      <c r="T234" s="114">
        <v>4.7492605526686013E-4</v>
      </c>
      <c r="U234" s="115">
        <v>1.8376485944599998E-3</v>
      </c>
      <c r="V234" s="115">
        <f t="shared" si="62"/>
        <v>0</v>
      </c>
      <c r="W234" s="122">
        <v>0</v>
      </c>
      <c r="X234" s="116">
        <v>0</v>
      </c>
      <c r="Y234" s="116">
        <v>0</v>
      </c>
      <c r="Z234" s="116">
        <v>0</v>
      </c>
      <c r="AA234" s="116" t="str">
        <f t="shared" si="63"/>
        <v>FIRMENICH SA0.001837648594460.00183764859446</v>
      </c>
      <c r="AB234" s="117">
        <v>0</v>
      </c>
      <c r="AC234" s="115">
        <f t="shared" si="64"/>
        <v>0</v>
      </c>
      <c r="AD234" s="117">
        <f t="shared" si="79"/>
        <v>0</v>
      </c>
      <c r="AE234" s="117">
        <f t="shared" si="79"/>
        <v>0</v>
      </c>
      <c r="AF234" s="117">
        <f t="shared" si="79"/>
        <v>0</v>
      </c>
      <c r="AG234" s="117">
        <f t="shared" si="79"/>
        <v>0</v>
      </c>
      <c r="AH234" s="115">
        <v>0</v>
      </c>
      <c r="AI234" s="118"/>
      <c r="AJ234" s="118"/>
      <c r="AK234" s="118"/>
      <c r="AL234" s="118"/>
      <c r="AM234" s="118"/>
      <c r="AN234" s="118"/>
      <c r="AO234" s="118"/>
      <c r="AP234" s="118"/>
      <c r="AQ234" s="118"/>
      <c r="AR234" s="118"/>
      <c r="AS234" s="119"/>
      <c r="AT234" s="120">
        <v>0</v>
      </c>
      <c r="AU234" s="120">
        <f t="shared" si="65"/>
        <v>0</v>
      </c>
      <c r="AV234" s="120">
        <v>0</v>
      </c>
      <c r="AW234" s="120">
        <f t="shared" si="66"/>
        <v>0</v>
      </c>
      <c r="AX234" s="120">
        <v>0</v>
      </c>
      <c r="AY234" s="120">
        <f t="shared" si="67"/>
        <v>0</v>
      </c>
      <c r="AZ234" s="120">
        <v>0</v>
      </c>
      <c r="BA234" s="120">
        <f t="shared" si="68"/>
        <v>0</v>
      </c>
      <c r="BB234" s="120">
        <v>0</v>
      </c>
      <c r="BC234" s="120">
        <f t="shared" si="69"/>
        <v>0</v>
      </c>
      <c r="BD234" s="120" t="str">
        <f t="shared" si="70"/>
        <v>FIRMENICH SA00.001837648594460.00183764859446</v>
      </c>
      <c r="BE234" s="121">
        <f>VLOOKUP(BD234,'[1]Microsoft-Base Data'!$AR:$AX,2,0)</f>
        <v>0</v>
      </c>
      <c r="BF234" s="121">
        <f>VLOOKUP(BD234,'[1]Microsoft-Base Data'!$AR:$AX,3,0)</f>
        <v>4.9358711148737285E-6</v>
      </c>
      <c r="BG234" s="121">
        <f>VLOOKUP(BD234,'[1]Microsoft-Base Data'!$AR:$AX,4,0)</f>
        <v>0</v>
      </c>
      <c r="BH234" s="121">
        <f>VLOOKUP(BD234,'[1]Microsoft-Base Data'!$AR:$AX,5,0)</f>
        <v>0</v>
      </c>
      <c r="BI234" s="121">
        <f>VLOOKUP(BD234,'[1]Microsoft-Base Data'!$AR:$AX,6,0)</f>
        <v>0.9035608736369698</v>
      </c>
      <c r="BJ234" s="121">
        <f>VLOOKUP(BD234,'[1]Microsoft-Base Data'!$AR:$AX,7,0)</f>
        <v>9.6434190491915345E-2</v>
      </c>
      <c r="BK234" s="120">
        <f t="shared" si="71"/>
        <v>0</v>
      </c>
      <c r="BL234" s="120">
        <f t="shared" si="72"/>
        <v>9.0703966166834192E-9</v>
      </c>
      <c r="BM234" s="120">
        <f t="shared" si="73"/>
        <v>0</v>
      </c>
      <c r="BN234" s="120">
        <f t="shared" si="74"/>
        <v>0</v>
      </c>
      <c r="BO234" s="120">
        <f t="shared" si="75"/>
        <v>1.660427369448027E-3</v>
      </c>
      <c r="BP234" s="120">
        <f t="shared" si="76"/>
        <v>1.7721215461535611E-4</v>
      </c>
      <c r="BQ234" s="120">
        <f t="shared" si="77"/>
        <v>1.6604364398446437E-3</v>
      </c>
      <c r="BR234" s="119"/>
      <c r="BS234" s="119"/>
      <c r="BT234" s="119"/>
      <c r="BU234" s="119"/>
    </row>
    <row r="235" spans="1:73">
      <c r="A235" s="8" t="s">
        <v>748</v>
      </c>
      <c r="B235" s="65" t="s">
        <v>4</v>
      </c>
      <c r="C235" s="8" t="s">
        <v>88</v>
      </c>
      <c r="D235" s="8" t="s">
        <v>615</v>
      </c>
      <c r="E235" s="8" t="s">
        <v>283</v>
      </c>
      <c r="F235" s="8"/>
      <c r="G235" s="65"/>
      <c r="H235" s="65" t="s">
        <v>613</v>
      </c>
      <c r="I235" s="8"/>
      <c r="J235" s="8" t="s">
        <v>614</v>
      </c>
      <c r="K235" s="8" t="s">
        <v>614</v>
      </c>
      <c r="L235" s="116">
        <v>3.3099132232999998E-3</v>
      </c>
      <c r="M235" s="116">
        <v>0</v>
      </c>
      <c r="N235" s="116">
        <v>0</v>
      </c>
      <c r="O235" s="114">
        <v>0</v>
      </c>
      <c r="P235" s="115">
        <v>3.3099132232999998E-3</v>
      </c>
      <c r="Q235" s="114">
        <v>7.9844663476790726E-4</v>
      </c>
      <c r="R235" s="114">
        <v>8.1910997552146465E-4</v>
      </c>
      <c r="S235" s="114">
        <v>8.3693516020592852E-4</v>
      </c>
      <c r="T235" s="114">
        <v>8.5542145280469942E-4</v>
      </c>
      <c r="U235" s="115">
        <v>3.3099132232999998E-3</v>
      </c>
      <c r="V235" s="115">
        <f t="shared" si="62"/>
        <v>0</v>
      </c>
      <c r="W235" s="122">
        <v>0</v>
      </c>
      <c r="X235" s="116">
        <v>0</v>
      </c>
      <c r="Y235" s="116">
        <v>0</v>
      </c>
      <c r="Z235" s="116">
        <v>0</v>
      </c>
      <c r="AA235" s="116" t="str">
        <f t="shared" si="63"/>
        <v>FIRMENICH0.00330991322330.0033099132233</v>
      </c>
      <c r="AB235" s="117">
        <v>0</v>
      </c>
      <c r="AC235" s="115">
        <f t="shared" si="64"/>
        <v>0</v>
      </c>
      <c r="AD235" s="117">
        <f t="shared" si="79"/>
        <v>0</v>
      </c>
      <c r="AE235" s="117">
        <f t="shared" si="79"/>
        <v>0</v>
      </c>
      <c r="AF235" s="117">
        <f t="shared" si="79"/>
        <v>0</v>
      </c>
      <c r="AG235" s="117">
        <f t="shared" si="79"/>
        <v>0</v>
      </c>
      <c r="AH235" s="115">
        <v>0</v>
      </c>
      <c r="AI235" s="118"/>
      <c r="AJ235" s="118"/>
      <c r="AK235" s="118"/>
      <c r="AL235" s="118"/>
      <c r="AM235" s="118"/>
      <c r="AN235" s="118"/>
      <c r="AO235" s="118"/>
      <c r="AP235" s="118"/>
      <c r="AQ235" s="118"/>
      <c r="AR235" s="118"/>
      <c r="AS235" s="119"/>
      <c r="AT235" s="120">
        <v>0</v>
      </c>
      <c r="AU235" s="120">
        <f t="shared" si="65"/>
        <v>0</v>
      </c>
      <c r="AV235" s="120">
        <v>0</v>
      </c>
      <c r="AW235" s="120">
        <f t="shared" si="66"/>
        <v>0</v>
      </c>
      <c r="AX235" s="120">
        <v>0</v>
      </c>
      <c r="AY235" s="120">
        <f t="shared" si="67"/>
        <v>0</v>
      </c>
      <c r="AZ235" s="120">
        <v>0</v>
      </c>
      <c r="BA235" s="120">
        <f t="shared" si="68"/>
        <v>0</v>
      </c>
      <c r="BB235" s="120">
        <v>0</v>
      </c>
      <c r="BC235" s="120">
        <f t="shared" si="69"/>
        <v>0</v>
      </c>
      <c r="BD235" s="120" t="str">
        <f t="shared" si="70"/>
        <v>FIRMENICH00.00330991322330.0033099132233</v>
      </c>
      <c r="BE235" s="121">
        <f>VLOOKUP(BD235,'[1]Microsoft-Base Data'!$AR:$AX,2,0)</f>
        <v>0</v>
      </c>
      <c r="BF235" s="121">
        <f>VLOOKUP(BD235,'[1]Microsoft-Base Data'!$AR:$AX,3,0)</f>
        <v>0</v>
      </c>
      <c r="BG235" s="121">
        <f>VLOOKUP(BD235,'[1]Microsoft-Base Data'!$AR:$AX,4,0)</f>
        <v>0</v>
      </c>
      <c r="BH235" s="121">
        <f>VLOOKUP(BD235,'[1]Microsoft-Base Data'!$AR:$AX,5,0)</f>
        <v>0</v>
      </c>
      <c r="BI235" s="121">
        <f>VLOOKUP(BD235,'[1]Microsoft-Base Data'!$AR:$AX,6,0)</f>
        <v>0.50000015382880625</v>
      </c>
      <c r="BJ235" s="121">
        <f>VLOOKUP(BD235,'[1]Microsoft-Base Data'!$AR:$AX,7,0)</f>
        <v>0.49999984617119375</v>
      </c>
      <c r="BK235" s="120">
        <f t="shared" si="71"/>
        <v>0</v>
      </c>
      <c r="BL235" s="120">
        <f t="shared" si="72"/>
        <v>0</v>
      </c>
      <c r="BM235" s="120">
        <f t="shared" si="73"/>
        <v>0</v>
      </c>
      <c r="BN235" s="120">
        <f t="shared" si="74"/>
        <v>0</v>
      </c>
      <c r="BO235" s="120">
        <f t="shared" si="75"/>
        <v>1.6549571208099999E-3</v>
      </c>
      <c r="BP235" s="120">
        <f t="shared" si="76"/>
        <v>1.65495610249E-3</v>
      </c>
      <c r="BQ235" s="120">
        <f t="shared" si="77"/>
        <v>1.6549571208099999E-3</v>
      </c>
      <c r="BR235" s="119"/>
      <c r="BS235" s="119"/>
      <c r="BT235" s="119"/>
      <c r="BU235" s="119"/>
    </row>
    <row r="236" spans="1:73">
      <c r="A236" s="65" t="s">
        <v>749</v>
      </c>
      <c r="B236" s="65" t="s">
        <v>92</v>
      </c>
      <c r="C236" s="8" t="s">
        <v>519</v>
      </c>
      <c r="D236" s="8" t="s">
        <v>615</v>
      </c>
      <c r="E236" s="8" t="s">
        <v>283</v>
      </c>
      <c r="F236" s="8"/>
      <c r="G236" s="65">
        <v>93</v>
      </c>
      <c r="H236" s="65" t="s">
        <v>613</v>
      </c>
      <c r="I236" s="8"/>
      <c r="J236" s="65" t="s">
        <v>614</v>
      </c>
      <c r="K236" s="65" t="s">
        <v>614</v>
      </c>
      <c r="L236" s="113">
        <v>2.6566492397700002E-2</v>
      </c>
      <c r="M236" s="113">
        <v>1.8361947232830741E-2</v>
      </c>
      <c r="N236" s="113">
        <v>2.0572028537119973E-2</v>
      </c>
      <c r="O236" s="114">
        <v>2.0572028537119973E-2</v>
      </c>
      <c r="P236" s="115">
        <v>8.6072496704770685E-2</v>
      </c>
      <c r="Q236" s="114">
        <v>2.0763171329149677E-2</v>
      </c>
      <c r="R236" s="114">
        <v>2.1300510289095857E-2</v>
      </c>
      <c r="S236" s="114">
        <v>2.1764044541056026E-2</v>
      </c>
      <c r="T236" s="114">
        <v>2.2244770545469139E-2</v>
      </c>
      <c r="U236" s="115">
        <v>8.6072496704770698E-2</v>
      </c>
      <c r="V236" s="115">
        <f t="shared" si="62"/>
        <v>0</v>
      </c>
      <c r="W236" s="122">
        <v>0</v>
      </c>
      <c r="X236" s="116">
        <v>0</v>
      </c>
      <c r="Y236" s="116">
        <v>0</v>
      </c>
      <c r="Z236" s="116">
        <v>0</v>
      </c>
      <c r="AA236" s="116" t="str">
        <f t="shared" si="63"/>
        <v>T-MOBILE0.08607249670477070.0860724967047707</v>
      </c>
      <c r="AB236" s="117">
        <v>0</v>
      </c>
      <c r="AC236" s="115">
        <f t="shared" si="64"/>
        <v>0</v>
      </c>
      <c r="AD236" s="117">
        <f t="shared" si="79"/>
        <v>0</v>
      </c>
      <c r="AE236" s="117">
        <f t="shared" si="79"/>
        <v>0</v>
      </c>
      <c r="AF236" s="117">
        <f t="shared" si="79"/>
        <v>0</v>
      </c>
      <c r="AG236" s="117">
        <f t="shared" si="79"/>
        <v>0</v>
      </c>
      <c r="AH236" s="115">
        <v>0</v>
      </c>
      <c r="AI236" s="118"/>
      <c r="AJ236" s="118"/>
      <c r="AK236" s="118"/>
      <c r="AL236" s="118"/>
      <c r="AM236" s="118"/>
      <c r="AN236" s="118"/>
      <c r="AO236" s="118"/>
      <c r="AP236" s="118"/>
      <c r="AQ236" s="118"/>
      <c r="AR236" s="118"/>
      <c r="AS236" s="119"/>
      <c r="AT236" s="120">
        <v>0</v>
      </c>
      <c r="AU236" s="120">
        <f t="shared" si="65"/>
        <v>0</v>
      </c>
      <c r="AV236" s="120">
        <v>0</v>
      </c>
      <c r="AW236" s="120">
        <f t="shared" si="66"/>
        <v>0</v>
      </c>
      <c r="AX236" s="120">
        <v>0</v>
      </c>
      <c r="AY236" s="120">
        <f t="shared" si="67"/>
        <v>0</v>
      </c>
      <c r="AZ236" s="120">
        <v>0</v>
      </c>
      <c r="BA236" s="120">
        <f t="shared" si="68"/>
        <v>0</v>
      </c>
      <c r="BB236" s="120">
        <v>0</v>
      </c>
      <c r="BC236" s="120">
        <f t="shared" si="69"/>
        <v>0</v>
      </c>
      <c r="BD236" s="120" t="str">
        <f t="shared" si="70"/>
        <v>T-MOBILE0.020572028537120.08607249670477070.0860724967047707</v>
      </c>
      <c r="BE236" s="121">
        <f>VLOOKUP(BD236,'[1]Microsoft-Base Data'!$AR:$AX,2,0)</f>
        <v>0.89265307343944433</v>
      </c>
      <c r="BF236" s="121">
        <f>VLOOKUP(BD236,'[1]Microsoft-Base Data'!$AR:$AX,3,0)</f>
        <v>8.8240164206006735E-2</v>
      </c>
      <c r="BG236" s="121">
        <f>VLOOKUP(BD236,'[1]Microsoft-Base Data'!$AR:$AX,4,0)</f>
        <v>0</v>
      </c>
      <c r="BH236" s="121">
        <f>VLOOKUP(BD236,'[1]Microsoft-Base Data'!$AR:$AX,5,0)</f>
        <v>0</v>
      </c>
      <c r="BI236" s="121">
        <f>VLOOKUP(BD236,'[1]Microsoft-Base Data'!$AR:$AX,6,0)</f>
        <v>1.9106762354548851E-2</v>
      </c>
      <c r="BJ236" s="121">
        <f>VLOOKUP(BD236,'[1]Microsoft-Base Data'!$AR:$AX,7,0)</f>
        <v>0</v>
      </c>
      <c r="BK236" s="120">
        <f t="shared" si="71"/>
        <v>7.683287872212001E-2</v>
      </c>
      <c r="BL236" s="120">
        <f t="shared" si="72"/>
        <v>7.59505124284994E-3</v>
      </c>
      <c r="BM236" s="120">
        <f t="shared" si="73"/>
        <v>0</v>
      </c>
      <c r="BN236" s="120">
        <f t="shared" si="74"/>
        <v>0</v>
      </c>
      <c r="BO236" s="120">
        <f t="shared" si="75"/>
        <v>1.6445667398007429E-3</v>
      </c>
      <c r="BP236" s="120">
        <f t="shared" si="76"/>
        <v>0</v>
      </c>
      <c r="BQ236" s="120">
        <f t="shared" si="77"/>
        <v>1.6922905854862683E-2</v>
      </c>
      <c r="BR236" s="119"/>
      <c r="BS236" s="119"/>
      <c r="BT236" s="119"/>
      <c r="BU236" s="119"/>
    </row>
    <row r="237" spans="1:73">
      <c r="A237" s="8" t="s">
        <v>21</v>
      </c>
      <c r="B237" s="65" t="s">
        <v>4</v>
      </c>
      <c r="C237" s="8" t="s">
        <v>81</v>
      </c>
      <c r="D237" s="8" t="s">
        <v>615</v>
      </c>
      <c r="E237" s="8" t="s">
        <v>283</v>
      </c>
      <c r="F237" s="8"/>
      <c r="G237" s="65"/>
      <c r="H237" s="65" t="s">
        <v>613</v>
      </c>
      <c r="I237" s="8"/>
      <c r="J237" s="8" t="s">
        <v>614</v>
      </c>
      <c r="K237" s="8" t="s">
        <v>614</v>
      </c>
      <c r="L237" s="116">
        <v>6.173650714159E-2</v>
      </c>
      <c r="M237" s="116">
        <v>4.4144599400540011E-2</v>
      </c>
      <c r="N237" s="116">
        <v>7.7728554070855285E-2</v>
      </c>
      <c r="O237" s="114">
        <v>7.7728554070855285E-2</v>
      </c>
      <c r="P237" s="115">
        <v>0.26133821468384055</v>
      </c>
      <c r="Q237" s="114">
        <v>6.3042322856587077E-2</v>
      </c>
      <c r="R237" s="114">
        <v>6.4673821997991932E-2</v>
      </c>
      <c r="S237" s="114">
        <v>6.6081231083237699E-2</v>
      </c>
      <c r="T237" s="114">
        <v>6.7540838746023846E-2</v>
      </c>
      <c r="U237" s="115">
        <v>0.26133821468384055</v>
      </c>
      <c r="V237" s="115">
        <f t="shared" si="62"/>
        <v>0</v>
      </c>
      <c r="W237" s="122">
        <v>0</v>
      </c>
      <c r="X237" s="116">
        <v>0</v>
      </c>
      <c r="Y237" s="116">
        <v>0.11887139999999999</v>
      </c>
      <c r="Z237" s="116">
        <v>0</v>
      </c>
      <c r="AA237" s="116" t="str">
        <f t="shared" si="63"/>
        <v>XOSERVE LIMITED0.2613382146838410.261338214683841</v>
      </c>
      <c r="AB237" s="117">
        <v>0.11887139999999999</v>
      </c>
      <c r="AC237" s="115">
        <f t="shared" si="64"/>
        <v>0.23774279999999998</v>
      </c>
      <c r="AD237" s="117">
        <f t="shared" si="79"/>
        <v>5.1162250559999997E-2</v>
      </c>
      <c r="AE237" s="117">
        <f t="shared" si="79"/>
        <v>5.1827930399999993E-2</v>
      </c>
      <c r="AF237" s="117">
        <f t="shared" si="79"/>
        <v>7.6077696E-2</v>
      </c>
      <c r="AG237" s="117">
        <f t="shared" si="79"/>
        <v>5.8674923039999972E-2</v>
      </c>
      <c r="AH237" s="115">
        <v>0.23774279999999998</v>
      </c>
      <c r="AI237" s="118"/>
      <c r="AJ237" s="118"/>
      <c r="AK237" s="118"/>
      <c r="AL237" s="118"/>
      <c r="AM237" s="118"/>
      <c r="AN237" s="118"/>
      <c r="AO237" s="118"/>
      <c r="AP237" s="118"/>
      <c r="AQ237" s="118"/>
      <c r="AR237" s="118"/>
      <c r="AS237" s="119"/>
      <c r="AT237" s="120">
        <v>0.10698426</v>
      </c>
      <c r="AU237" s="120">
        <f t="shared" si="65"/>
        <v>1.188713999999999E-2</v>
      </c>
      <c r="AV237" s="120">
        <v>0</v>
      </c>
      <c r="AW237" s="120">
        <f t="shared" si="66"/>
        <v>5.1162250559999997E-2</v>
      </c>
      <c r="AX237" s="120">
        <v>0</v>
      </c>
      <c r="AY237" s="120">
        <f t="shared" si="67"/>
        <v>5.1827930399999993E-2</v>
      </c>
      <c r="AZ237" s="120">
        <v>7.7991525540000009E-2</v>
      </c>
      <c r="BA237" s="120">
        <f t="shared" si="68"/>
        <v>-1.9138295400000088E-3</v>
      </c>
      <c r="BB237" s="120">
        <v>0</v>
      </c>
      <c r="BC237" s="120">
        <f t="shared" si="69"/>
        <v>5.8674923039999972E-2</v>
      </c>
      <c r="BD237" s="120" t="str">
        <f t="shared" si="70"/>
        <v>XOSERVE LIMITED0.07772855407085530.2613382146838410.261338214683841</v>
      </c>
      <c r="BE237" s="121">
        <f>VLOOKUP(BD237,'[1]Microsoft-Base Data'!$AR:$AX,2,0)</f>
        <v>0.19617510642472477</v>
      </c>
      <c r="BF237" s="121">
        <f>VLOOKUP(BD237,'[1]Microsoft-Base Data'!$AR:$AX,3,0)</f>
        <v>0.55096120049366726</v>
      </c>
      <c r="BG237" s="121">
        <f>VLOOKUP(BD237,'[1]Microsoft-Base Data'!$AR:$AX,4,0)</f>
        <v>0</v>
      </c>
      <c r="BH237" s="121">
        <f>VLOOKUP(BD237,'[1]Microsoft-Base Data'!$AR:$AX,5,0)</f>
        <v>0.22036318975718838</v>
      </c>
      <c r="BI237" s="121">
        <f>VLOOKUP(BD237,'[1]Microsoft-Base Data'!$AR:$AX,6,0)</f>
        <v>6.1860700589685428E-3</v>
      </c>
      <c r="BJ237" s="121">
        <f>VLOOKUP(BD237,'[1]Microsoft-Base Data'!$AR:$AX,7,0)</f>
        <v>2.6314433265450885E-2</v>
      </c>
      <c r="BK237" s="120">
        <f t="shared" si="71"/>
        <v>5.1268052078449991E-2</v>
      </c>
      <c r="BL237" s="120">
        <f t="shared" si="72"/>
        <v>0.14398721649708054</v>
      </c>
      <c r="BM237" s="120">
        <f t="shared" si="73"/>
        <v>0</v>
      </c>
      <c r="BN237" s="120">
        <f t="shared" si="74"/>
        <v>5.758932259317999E-2</v>
      </c>
      <c r="BO237" s="120">
        <f t="shared" si="75"/>
        <v>1.6166565051199992E-3</v>
      </c>
      <c r="BP237" s="120">
        <f t="shared" si="76"/>
        <v>6.8769670100099992E-3</v>
      </c>
      <c r="BQ237" s="120">
        <f t="shared" si="77"/>
        <v>0.17134510376935741</v>
      </c>
      <c r="BR237" s="119"/>
      <c r="BS237" s="119"/>
      <c r="BT237" s="119"/>
      <c r="BU237" s="119"/>
    </row>
    <row r="238" spans="1:73">
      <c r="A238" s="65" t="s">
        <v>717</v>
      </c>
      <c r="B238" s="65" t="s">
        <v>4</v>
      </c>
      <c r="C238" s="8" t="s">
        <v>81</v>
      </c>
      <c r="D238" s="8" t="s">
        <v>615</v>
      </c>
      <c r="E238" s="8" t="s">
        <v>283</v>
      </c>
      <c r="F238" s="8"/>
      <c r="G238" s="65"/>
      <c r="H238" s="65" t="s">
        <v>613</v>
      </c>
      <c r="I238" s="8"/>
      <c r="J238" s="65" t="s">
        <v>614</v>
      </c>
      <c r="K238" s="65" t="s">
        <v>614</v>
      </c>
      <c r="L238" s="113">
        <v>0</v>
      </c>
      <c r="M238" s="113">
        <v>0</v>
      </c>
      <c r="N238" s="113">
        <v>3.2158947034479995E-2</v>
      </c>
      <c r="O238" s="114">
        <v>3.2158947034479995E-2</v>
      </c>
      <c r="P238" s="115">
        <v>6.4317894068959991E-2</v>
      </c>
      <c r="Q238" s="114">
        <v>1.5515333064689607E-2</v>
      </c>
      <c r="R238" s="114">
        <v>1.591686098159768E-2</v>
      </c>
      <c r="S238" s="114">
        <v>1.6263238141042347E-2</v>
      </c>
      <c r="T238" s="114">
        <v>1.6622461881630357E-2</v>
      </c>
      <c r="U238" s="115">
        <v>6.4317894068959991E-2</v>
      </c>
      <c r="V238" s="115">
        <f t="shared" si="62"/>
        <v>0</v>
      </c>
      <c r="W238" s="122">
        <v>0</v>
      </c>
      <c r="X238" s="116">
        <v>0</v>
      </c>
      <c r="Y238" s="116">
        <v>0</v>
      </c>
      <c r="Z238" s="116">
        <v>0</v>
      </c>
      <c r="AA238" s="116" t="str">
        <f t="shared" si="63"/>
        <v>ROYAL BANK OF SCOTLAND0.064317894068960.06431789406896</v>
      </c>
      <c r="AB238" s="117">
        <v>0</v>
      </c>
      <c r="AC238" s="115">
        <f t="shared" si="64"/>
        <v>0</v>
      </c>
      <c r="AD238" s="117">
        <f t="shared" si="79"/>
        <v>0</v>
      </c>
      <c r="AE238" s="117">
        <f t="shared" si="79"/>
        <v>0</v>
      </c>
      <c r="AF238" s="117">
        <f t="shared" si="79"/>
        <v>0</v>
      </c>
      <c r="AG238" s="117">
        <f t="shared" si="79"/>
        <v>0</v>
      </c>
      <c r="AH238" s="115">
        <v>0</v>
      </c>
      <c r="AI238" s="118"/>
      <c r="AJ238" s="118"/>
      <c r="AK238" s="118"/>
      <c r="AL238" s="118"/>
      <c r="AM238" s="118"/>
      <c r="AN238" s="118"/>
      <c r="AO238" s="118"/>
      <c r="AP238" s="118"/>
      <c r="AQ238" s="118"/>
      <c r="AR238" s="118"/>
      <c r="AS238" s="119"/>
      <c r="AT238" s="120">
        <v>0</v>
      </c>
      <c r="AU238" s="120">
        <f t="shared" si="65"/>
        <v>0</v>
      </c>
      <c r="AV238" s="120">
        <v>0</v>
      </c>
      <c r="AW238" s="120">
        <f t="shared" si="66"/>
        <v>0</v>
      </c>
      <c r="AX238" s="120">
        <v>0</v>
      </c>
      <c r="AY238" s="120">
        <f t="shared" si="67"/>
        <v>0</v>
      </c>
      <c r="AZ238" s="120">
        <v>0</v>
      </c>
      <c r="BA238" s="120">
        <f t="shared" si="68"/>
        <v>0</v>
      </c>
      <c r="BB238" s="120">
        <v>0</v>
      </c>
      <c r="BC238" s="120">
        <f t="shared" si="69"/>
        <v>0</v>
      </c>
      <c r="BD238" s="120" t="str">
        <f t="shared" si="70"/>
        <v>ROYAL BANK OF SCOTLAND0.032158947034480.064317894068960.06431789406896</v>
      </c>
      <c r="BE238" s="121">
        <f>VLOOKUP(BD238,'[1]Microsoft-Base Data'!$AR:$AX,2,0)</f>
        <v>0.57334055340753243</v>
      </c>
      <c r="BF238" s="121">
        <f>VLOOKUP(BD238,'[1]Microsoft-Base Data'!$AR:$AX,3,0)</f>
        <v>4.0530839049703601E-2</v>
      </c>
      <c r="BG238" s="121">
        <f>VLOOKUP(BD238,'[1]Microsoft-Base Data'!$AR:$AX,4,0)</f>
        <v>0</v>
      </c>
      <c r="BH238" s="121">
        <f>VLOOKUP(BD238,'[1]Microsoft-Base Data'!$AR:$AX,5,0)</f>
        <v>0.32331714793233723</v>
      </c>
      <c r="BI238" s="121">
        <f>VLOOKUP(BD238,'[1]Microsoft-Base Data'!$AR:$AX,6,0)</f>
        <v>2.5027678893797766E-2</v>
      </c>
      <c r="BJ238" s="121">
        <f>VLOOKUP(BD238,'[1]Microsoft-Base Data'!$AR:$AX,7,0)</f>
        <v>3.7783780716629058E-2</v>
      </c>
      <c r="BK238" s="120">
        <f t="shared" si="71"/>
        <v>3.6876056979504572E-2</v>
      </c>
      <c r="BL238" s="120">
        <f t="shared" si="72"/>
        <v>2.6068582125249031E-3</v>
      </c>
      <c r="BM238" s="120">
        <f t="shared" si="73"/>
        <v>0</v>
      </c>
      <c r="BN238" s="120">
        <f t="shared" si="74"/>
        <v>2.0795078071390333E-2</v>
      </c>
      <c r="BO238" s="120">
        <f t="shared" si="75"/>
        <v>1.6097275998832306E-3</v>
      </c>
      <c r="BP238" s="120">
        <f t="shared" si="76"/>
        <v>2.430173205656961E-3</v>
      </c>
      <c r="BQ238" s="120">
        <f t="shared" si="77"/>
        <v>1.5347907977228804E-2</v>
      </c>
      <c r="BR238" s="119"/>
      <c r="BS238" s="119"/>
      <c r="BT238" s="119"/>
      <c r="BU238" s="119"/>
    </row>
    <row r="239" spans="1:73">
      <c r="A239" s="8" t="s">
        <v>750</v>
      </c>
      <c r="B239" s="65" t="s">
        <v>123</v>
      </c>
      <c r="C239" s="8" t="s">
        <v>124</v>
      </c>
      <c r="D239" s="8" t="s">
        <v>615</v>
      </c>
      <c r="E239" s="8" t="s">
        <v>283</v>
      </c>
      <c r="F239" s="8"/>
      <c r="G239" s="65"/>
      <c r="H239" s="65" t="s">
        <v>613</v>
      </c>
      <c r="I239" s="8"/>
      <c r="J239" s="8" t="s">
        <v>614</v>
      </c>
      <c r="K239" s="8" t="s">
        <v>614</v>
      </c>
      <c r="L239" s="116">
        <v>0</v>
      </c>
      <c r="M239" s="116">
        <v>1.6024066769105142E-3</v>
      </c>
      <c r="N239" s="116">
        <v>5.1849379315371431E-2</v>
      </c>
      <c r="O239" s="114">
        <v>5.1849379315371431E-2</v>
      </c>
      <c r="P239" s="115">
        <v>0.10530116530765338</v>
      </c>
      <c r="Q239" s="114">
        <v>2.5401681374960457E-2</v>
      </c>
      <c r="R239" s="114">
        <v>2.6059062313282873E-2</v>
      </c>
      <c r="S239" s="114">
        <v>2.6626150509397813E-2</v>
      </c>
      <c r="T239" s="114">
        <v>2.7214271110012237E-2</v>
      </c>
      <c r="U239" s="115">
        <v>0.10530116530765338</v>
      </c>
      <c r="V239" s="115">
        <f t="shared" si="62"/>
        <v>0</v>
      </c>
      <c r="W239" s="122">
        <v>0</v>
      </c>
      <c r="X239" s="116">
        <v>0</v>
      </c>
      <c r="Y239" s="116">
        <v>0.65300748770000006</v>
      </c>
      <c r="Z239" s="116">
        <v>0</v>
      </c>
      <c r="AA239" s="116" t="str">
        <f t="shared" si="63"/>
        <v>WaterNSW0.1053011653076530.105301165307653</v>
      </c>
      <c r="AB239" s="117">
        <v>0</v>
      </c>
      <c r="AC239" s="115">
        <f t="shared" si="64"/>
        <v>0.65300748770000006</v>
      </c>
      <c r="AD239" s="117">
        <f t="shared" si="79"/>
        <v>0.14052721135304003</v>
      </c>
      <c r="AE239" s="117">
        <f t="shared" si="79"/>
        <v>0.14235563231860002</v>
      </c>
      <c r="AF239" s="117">
        <f t="shared" si="79"/>
        <v>0.20896239606400002</v>
      </c>
      <c r="AG239" s="117">
        <f t="shared" si="79"/>
        <v>0.16116224796435996</v>
      </c>
      <c r="AH239" s="115">
        <v>0.65300748770000006</v>
      </c>
      <c r="AI239" s="118"/>
      <c r="AJ239" s="118"/>
      <c r="AK239" s="118"/>
      <c r="AL239" s="118"/>
      <c r="AM239" s="118"/>
      <c r="AN239" s="118"/>
      <c r="AO239" s="118"/>
      <c r="AP239" s="118"/>
      <c r="AQ239" s="118"/>
      <c r="AR239" s="118"/>
      <c r="AS239" s="119"/>
      <c r="AT239" s="120">
        <v>0</v>
      </c>
      <c r="AU239" s="120">
        <f t="shared" si="65"/>
        <v>0</v>
      </c>
      <c r="AV239" s="120">
        <v>0</v>
      </c>
      <c r="AW239" s="120">
        <f t="shared" si="66"/>
        <v>0.14052721135304003</v>
      </c>
      <c r="AX239" s="120">
        <v>0</v>
      </c>
      <c r="AY239" s="120">
        <f t="shared" si="67"/>
        <v>0.14235563231860002</v>
      </c>
      <c r="AZ239" s="120">
        <v>0</v>
      </c>
      <c r="BA239" s="120">
        <f t="shared" si="68"/>
        <v>0.20896239606400002</v>
      </c>
      <c r="BB239" s="120">
        <v>0</v>
      </c>
      <c r="BC239" s="120">
        <f t="shared" si="69"/>
        <v>0.16116224796435996</v>
      </c>
      <c r="BD239" s="120" t="str">
        <f t="shared" si="70"/>
        <v>WaterNSW0.05184937931537140.1053011653076530.105301165307653</v>
      </c>
      <c r="BE239" s="121">
        <f>VLOOKUP(BD239,'[1]Microsoft-Base Data'!$AR:$AX,2,0)</f>
        <v>0</v>
      </c>
      <c r="BF239" s="121">
        <f>VLOOKUP(BD239,'[1]Microsoft-Base Data'!$AR:$AX,3,0)</f>
        <v>0.98478263111116726</v>
      </c>
      <c r="BG239" s="121">
        <f>VLOOKUP(BD239,'[1]Microsoft-Base Data'!$AR:$AX,4,0)</f>
        <v>0</v>
      </c>
      <c r="BH239" s="121">
        <f>VLOOKUP(BD239,'[1]Microsoft-Base Data'!$AR:$AX,5,0)</f>
        <v>0</v>
      </c>
      <c r="BI239" s="121">
        <f>VLOOKUP(BD239,'[1]Microsoft-Base Data'!$AR:$AX,6,0)</f>
        <v>1.5217368888832704E-2</v>
      </c>
      <c r="BJ239" s="121">
        <f>VLOOKUP(BD239,'[1]Microsoft-Base Data'!$AR:$AX,7,0)</f>
        <v>0</v>
      </c>
      <c r="BK239" s="120">
        <f t="shared" si="71"/>
        <v>0</v>
      </c>
      <c r="BL239" s="120">
        <f t="shared" si="72"/>
        <v>0.10369875863074286</v>
      </c>
      <c r="BM239" s="120">
        <f t="shared" si="73"/>
        <v>0</v>
      </c>
      <c r="BN239" s="120">
        <f t="shared" si="74"/>
        <v>0</v>
      </c>
      <c r="BO239" s="120">
        <f t="shared" si="75"/>
        <v>1.6024066769105142E-3</v>
      </c>
      <c r="BP239" s="120">
        <f t="shared" si="76"/>
        <v>0</v>
      </c>
      <c r="BQ239" s="120">
        <f t="shared" si="77"/>
        <v>0.10530116530765338</v>
      </c>
      <c r="BR239" s="119"/>
      <c r="BS239" s="119"/>
      <c r="BT239" s="119"/>
      <c r="BU239" s="119"/>
    </row>
    <row r="240" spans="1:73">
      <c r="A240" s="8" t="s">
        <v>720</v>
      </c>
      <c r="B240" s="65" t="s">
        <v>92</v>
      </c>
      <c r="C240" s="8" t="s">
        <v>533</v>
      </c>
      <c r="D240" s="8" t="s">
        <v>615</v>
      </c>
      <c r="E240" s="8" t="s">
        <v>283</v>
      </c>
      <c r="F240" s="8"/>
      <c r="G240" s="65"/>
      <c r="H240" s="65" t="s">
        <v>613</v>
      </c>
      <c r="I240" s="8"/>
      <c r="J240" s="8" t="s">
        <v>614</v>
      </c>
      <c r="K240" s="8" t="s">
        <v>614</v>
      </c>
      <c r="L240" s="116">
        <v>0</v>
      </c>
      <c r="M240" s="116">
        <v>0</v>
      </c>
      <c r="N240" s="116">
        <v>7.7977011333333329E-3</v>
      </c>
      <c r="O240" s="114">
        <v>7.7977011333333329E-3</v>
      </c>
      <c r="P240" s="115">
        <v>1.5595402266666666E-2</v>
      </c>
      <c r="Q240" s="114">
        <v>3.7620613042105649E-3</v>
      </c>
      <c r="R240" s="114">
        <v>3.859421292066575E-3</v>
      </c>
      <c r="S240" s="114">
        <v>3.943408667830669E-3</v>
      </c>
      <c r="T240" s="114">
        <v>4.0305110025588573E-3</v>
      </c>
      <c r="U240" s="115">
        <v>1.5595402266666666E-2</v>
      </c>
      <c r="V240" s="115">
        <f t="shared" si="62"/>
        <v>0</v>
      </c>
      <c r="W240" s="122">
        <v>0</v>
      </c>
      <c r="X240" s="116">
        <v>0</v>
      </c>
      <c r="Y240" s="116">
        <v>0</v>
      </c>
      <c r="Z240" s="116">
        <v>0</v>
      </c>
      <c r="AA240" s="116" t="str">
        <f t="shared" si="63"/>
        <v>SPENCER STUART0.01559540226666670.0155954022666667</v>
      </c>
      <c r="AB240" s="117">
        <v>0</v>
      </c>
      <c r="AC240" s="115">
        <f t="shared" si="64"/>
        <v>0</v>
      </c>
      <c r="AD240" s="117">
        <f t="shared" si="79"/>
        <v>0</v>
      </c>
      <c r="AE240" s="117">
        <f t="shared" si="79"/>
        <v>0</v>
      </c>
      <c r="AF240" s="117">
        <f t="shared" si="79"/>
        <v>0</v>
      </c>
      <c r="AG240" s="117">
        <f t="shared" si="79"/>
        <v>0</v>
      </c>
      <c r="AH240" s="115">
        <v>0</v>
      </c>
      <c r="AI240" s="118"/>
      <c r="AJ240" s="118"/>
      <c r="AK240" s="118"/>
      <c r="AL240" s="118"/>
      <c r="AM240" s="118"/>
      <c r="AN240" s="118"/>
      <c r="AO240" s="118"/>
      <c r="AP240" s="118"/>
      <c r="AQ240" s="118"/>
      <c r="AR240" s="118"/>
      <c r="AS240" s="119"/>
      <c r="AT240" s="120">
        <v>0</v>
      </c>
      <c r="AU240" s="120">
        <f t="shared" si="65"/>
        <v>0</v>
      </c>
      <c r="AV240" s="120">
        <v>0</v>
      </c>
      <c r="AW240" s="120">
        <f t="shared" si="66"/>
        <v>0</v>
      </c>
      <c r="AX240" s="120">
        <v>0</v>
      </c>
      <c r="AY240" s="120">
        <f t="shared" si="67"/>
        <v>0</v>
      </c>
      <c r="AZ240" s="120">
        <v>0</v>
      </c>
      <c r="BA240" s="120">
        <f t="shared" si="68"/>
        <v>0</v>
      </c>
      <c r="BB240" s="120">
        <v>0</v>
      </c>
      <c r="BC240" s="120">
        <f t="shared" si="69"/>
        <v>0</v>
      </c>
      <c r="BD240" s="120" t="str">
        <f t="shared" si="70"/>
        <v>SPENCER STUART0.007797701133333330.01559540226666670.0155954022666667</v>
      </c>
      <c r="BE240" s="121">
        <f>VLOOKUP(BD240,'[1]Microsoft-Base Data'!$AR:$AX,2,0)</f>
        <v>0</v>
      </c>
      <c r="BF240" s="121">
        <f>VLOOKUP(BD240,'[1]Microsoft-Base Data'!$AR:$AX,3,0)</f>
        <v>0.79064935177248175</v>
      </c>
      <c r="BG240" s="121">
        <f>VLOOKUP(BD240,'[1]Microsoft-Base Data'!$AR:$AX,4,0)</f>
        <v>0</v>
      </c>
      <c r="BH240" s="121">
        <f>VLOOKUP(BD240,'[1]Microsoft-Base Data'!$AR:$AX,5,0)</f>
        <v>0</v>
      </c>
      <c r="BI240" s="121">
        <f>VLOOKUP(BD240,'[1]Microsoft-Base Data'!$AR:$AX,6,0)</f>
        <v>9.2653540584997168E-2</v>
      </c>
      <c r="BJ240" s="121">
        <f>VLOOKUP(BD240,'[1]Microsoft-Base Data'!$AR:$AX,7,0)</f>
        <v>0.11669710764252118</v>
      </c>
      <c r="BK240" s="120">
        <f t="shared" si="71"/>
        <v>0</v>
      </c>
      <c r="BL240" s="120">
        <f t="shared" si="72"/>
        <v>1.2330494692771091E-2</v>
      </c>
      <c r="BM240" s="120">
        <f t="shared" si="73"/>
        <v>0</v>
      </c>
      <c r="BN240" s="120">
        <f t="shared" si="74"/>
        <v>0</v>
      </c>
      <c r="BO240" s="120">
        <f t="shared" si="75"/>
        <v>1.4449692368539567E-3</v>
      </c>
      <c r="BP240" s="120">
        <f t="shared" si="76"/>
        <v>1.8199383370416187E-3</v>
      </c>
      <c r="BQ240" s="120">
        <f t="shared" si="77"/>
        <v>1.3775463929625049E-2</v>
      </c>
      <c r="BR240" s="119"/>
      <c r="BS240" s="119"/>
      <c r="BT240" s="119"/>
      <c r="BU240" s="119"/>
    </row>
    <row r="241" spans="1:73">
      <c r="A241" s="8" t="s">
        <v>751</v>
      </c>
      <c r="B241" s="65" t="s">
        <v>69</v>
      </c>
      <c r="C241" s="8" t="s">
        <v>148</v>
      </c>
      <c r="D241" s="8" t="s">
        <v>615</v>
      </c>
      <c r="E241" s="8" t="s">
        <v>283</v>
      </c>
      <c r="F241" s="8"/>
      <c r="G241" s="65"/>
      <c r="H241" s="65" t="s">
        <v>613</v>
      </c>
      <c r="I241" s="8"/>
      <c r="J241" s="8" t="s">
        <v>614</v>
      </c>
      <c r="K241" s="8" t="s">
        <v>614</v>
      </c>
      <c r="L241" s="116">
        <v>1.5891587355680001E-2</v>
      </c>
      <c r="M241" s="116">
        <v>1.5693198021900001E-2</v>
      </c>
      <c r="N241" s="116">
        <v>1.0969426812989999E-2</v>
      </c>
      <c r="O241" s="114">
        <v>1.0969426812989999E-2</v>
      </c>
      <c r="P241" s="115">
        <v>5.3523639003559997E-2</v>
      </c>
      <c r="Q241" s="114">
        <v>1.2911447086312739E-2</v>
      </c>
      <c r="R241" s="114">
        <v>1.3245587928228315E-2</v>
      </c>
      <c r="S241" s="114">
        <v>1.3533833778151781E-2</v>
      </c>
      <c r="T241" s="114">
        <v>1.383277021086717E-2</v>
      </c>
      <c r="U241" s="115">
        <v>5.3523639003560004E-2</v>
      </c>
      <c r="V241" s="115">
        <f t="shared" si="62"/>
        <v>0</v>
      </c>
      <c r="W241" s="115"/>
      <c r="X241" s="116">
        <v>0</v>
      </c>
      <c r="Y241" s="116">
        <v>0</v>
      </c>
      <c r="Z241" s="116">
        <v>5.1474400000000003E-2</v>
      </c>
      <c r="AA241" s="116" t="str">
        <f t="shared" si="63"/>
        <v>WHIRLPOOL0.053523639003560.05352363900356</v>
      </c>
      <c r="AB241" s="117">
        <v>1.0000000000000001E-7</v>
      </c>
      <c r="AC241" s="115">
        <f t="shared" si="64"/>
        <v>5.1474500000000006E-2</v>
      </c>
      <c r="AD241" s="117">
        <f t="shared" si="79"/>
        <v>1.1077312400000001E-2</v>
      </c>
      <c r="AE241" s="117">
        <f t="shared" si="79"/>
        <v>1.1221441000000002E-2</v>
      </c>
      <c r="AF241" s="117">
        <f t="shared" si="79"/>
        <v>1.6471840000000001E-2</v>
      </c>
      <c r="AG241" s="117">
        <f t="shared" si="79"/>
        <v>1.2703906599999997E-2</v>
      </c>
      <c r="AH241" s="115">
        <v>5.1474500000000006E-2</v>
      </c>
      <c r="AI241" s="118"/>
      <c r="AJ241" s="118"/>
      <c r="AK241" s="118"/>
      <c r="AL241" s="118"/>
      <c r="AM241" s="118"/>
      <c r="AN241" s="118"/>
      <c r="AO241" s="118"/>
      <c r="AP241" s="118"/>
      <c r="AQ241" s="118"/>
      <c r="AR241" s="118"/>
      <c r="AS241" s="119"/>
      <c r="AT241" s="120">
        <v>0</v>
      </c>
      <c r="AU241" s="120">
        <f t="shared" si="65"/>
        <v>1.0000000000000001E-7</v>
      </c>
      <c r="AV241" s="120">
        <v>0</v>
      </c>
      <c r="AW241" s="120">
        <f t="shared" si="66"/>
        <v>1.1077312400000001E-2</v>
      </c>
      <c r="AX241" s="120">
        <v>0</v>
      </c>
      <c r="AY241" s="120">
        <f t="shared" si="67"/>
        <v>1.1221441000000002E-2</v>
      </c>
      <c r="AZ241" s="120">
        <v>0</v>
      </c>
      <c r="BA241" s="120">
        <f t="shared" si="68"/>
        <v>1.6471840000000001E-2</v>
      </c>
      <c r="BB241" s="120">
        <v>0</v>
      </c>
      <c r="BC241" s="120">
        <f t="shared" si="69"/>
        <v>1.2703906599999997E-2</v>
      </c>
      <c r="BD241" s="120" t="str">
        <f t="shared" si="70"/>
        <v>WHIRLPOOL0.010969426812990.053523639003560.05352363900356</v>
      </c>
      <c r="BE241" s="121">
        <f>VLOOKUP(BD241,'[1]Microsoft-Base Data'!$AR:$AX,2,0)</f>
        <v>0</v>
      </c>
      <c r="BF241" s="121">
        <f>VLOOKUP(BD241,'[1]Microsoft-Base Data'!$AR:$AX,3,0)</f>
        <v>0.97377615847921839</v>
      </c>
      <c r="BG241" s="121">
        <f>VLOOKUP(BD241,'[1]Microsoft-Base Data'!$AR:$AX,4,0)</f>
        <v>0</v>
      </c>
      <c r="BH241" s="121">
        <f>VLOOKUP(BD241,'[1]Microsoft-Base Data'!$AR:$AX,5,0)</f>
        <v>0</v>
      </c>
      <c r="BI241" s="121">
        <f>VLOOKUP(BD241,'[1]Microsoft-Base Data'!$AR:$AX,6,0)</f>
        <v>2.6223841520781686E-2</v>
      </c>
      <c r="BJ241" s="121">
        <f>VLOOKUP(BD241,'[1]Microsoft-Base Data'!$AR:$AX,7,0)</f>
        <v>0</v>
      </c>
      <c r="BK241" s="120">
        <f t="shared" si="71"/>
        <v>0</v>
      </c>
      <c r="BL241" s="120">
        <f t="shared" si="72"/>
        <v>5.2120043576715125E-2</v>
      </c>
      <c r="BM241" s="120">
        <f t="shared" si="73"/>
        <v>0</v>
      </c>
      <c r="BN241" s="120">
        <f t="shared" si="74"/>
        <v>0</v>
      </c>
      <c r="BO241" s="120">
        <f t="shared" si="75"/>
        <v>1.403595426844887E-3</v>
      </c>
      <c r="BP241" s="120">
        <f t="shared" si="76"/>
        <v>0</v>
      </c>
      <c r="BQ241" s="120">
        <f t="shared" si="77"/>
        <v>5.3523639003560011E-2</v>
      </c>
      <c r="BR241" s="119"/>
      <c r="BS241" s="119"/>
      <c r="BT241" s="119"/>
      <c r="BU241" s="119"/>
    </row>
    <row r="242" spans="1:73">
      <c r="A242" s="8" t="s">
        <v>752</v>
      </c>
      <c r="B242" s="65" t="s">
        <v>92</v>
      </c>
      <c r="C242" s="8" t="s">
        <v>101</v>
      </c>
      <c r="D242" s="8" t="s">
        <v>615</v>
      </c>
      <c r="E242" s="8" t="s">
        <v>283</v>
      </c>
      <c r="F242" s="8"/>
      <c r="G242" s="65"/>
      <c r="H242" s="65" t="s">
        <v>613</v>
      </c>
      <c r="I242" s="8"/>
      <c r="J242" s="8" t="s">
        <v>614</v>
      </c>
      <c r="K242" s="8" t="s">
        <v>614</v>
      </c>
      <c r="L242" s="116">
        <v>8.4008544761299993E-3</v>
      </c>
      <c r="M242" s="116">
        <v>3.0304686716530003E-2</v>
      </c>
      <c r="N242" s="116">
        <v>2.237187059285E-2</v>
      </c>
      <c r="O242" s="114">
        <v>2.237187059285E-2</v>
      </c>
      <c r="P242" s="115">
        <v>8.3449282378359996E-2</v>
      </c>
      <c r="Q242" s="114">
        <v>2.0130376294991842E-2</v>
      </c>
      <c r="R242" s="114">
        <v>2.065133888255621E-2</v>
      </c>
      <c r="S242" s="114">
        <v>2.1100746093509374E-2</v>
      </c>
      <c r="T242" s="114">
        <v>2.1566821107302566E-2</v>
      </c>
      <c r="U242" s="115">
        <v>8.3449282378359996E-2</v>
      </c>
      <c r="V242" s="115">
        <f t="shared" si="62"/>
        <v>0</v>
      </c>
      <c r="W242" s="122">
        <v>0</v>
      </c>
      <c r="X242" s="116">
        <v>0</v>
      </c>
      <c r="Y242" s="116">
        <v>0</v>
      </c>
      <c r="Z242" s="116">
        <v>0</v>
      </c>
      <c r="AA242" s="116" t="str">
        <f t="shared" si="63"/>
        <v>BECTON DICKINSON0.083449282378360.08344928237836</v>
      </c>
      <c r="AB242" s="117">
        <v>0</v>
      </c>
      <c r="AC242" s="115">
        <f t="shared" si="64"/>
        <v>0</v>
      </c>
      <c r="AD242" s="117">
        <f t="shared" si="79"/>
        <v>0</v>
      </c>
      <c r="AE242" s="117">
        <f t="shared" si="79"/>
        <v>0</v>
      </c>
      <c r="AF242" s="117">
        <f t="shared" si="79"/>
        <v>0</v>
      </c>
      <c r="AG242" s="117">
        <f t="shared" si="79"/>
        <v>0</v>
      </c>
      <c r="AH242" s="115">
        <v>0</v>
      </c>
      <c r="AI242" s="118"/>
      <c r="AJ242" s="118"/>
      <c r="AK242" s="118"/>
      <c r="AL242" s="118"/>
      <c r="AM242" s="118"/>
      <c r="AN242" s="118"/>
      <c r="AO242" s="118"/>
      <c r="AP242" s="118"/>
      <c r="AQ242" s="118"/>
      <c r="AR242" s="118"/>
      <c r="AS242" s="119"/>
      <c r="AT242" s="120">
        <v>0</v>
      </c>
      <c r="AU242" s="120">
        <f t="shared" si="65"/>
        <v>0</v>
      </c>
      <c r="AV242" s="120">
        <v>0</v>
      </c>
      <c r="AW242" s="120">
        <f t="shared" si="66"/>
        <v>0</v>
      </c>
      <c r="AX242" s="120">
        <v>0</v>
      </c>
      <c r="AY242" s="120">
        <f t="shared" si="67"/>
        <v>0</v>
      </c>
      <c r="AZ242" s="120">
        <v>0</v>
      </c>
      <c r="BA242" s="120">
        <f t="shared" si="68"/>
        <v>0</v>
      </c>
      <c r="BB242" s="120">
        <v>0</v>
      </c>
      <c r="BC242" s="120">
        <f t="shared" si="69"/>
        <v>0</v>
      </c>
      <c r="BD242" s="120" t="str">
        <f t="shared" si="70"/>
        <v>BECTON DICKINSON0.022371870592850.083449282378360.08344928237836</v>
      </c>
      <c r="BE242" s="121">
        <f>VLOOKUP(BD242,'[1]Microsoft-Base Data'!$AR:$AX,2,0)</f>
        <v>0.67027682950075063</v>
      </c>
      <c r="BF242" s="121">
        <f>VLOOKUP(BD242,'[1]Microsoft-Base Data'!$AR:$AX,3,0)</f>
        <v>8.0745743373190921E-3</v>
      </c>
      <c r="BG242" s="121">
        <f>VLOOKUP(BD242,'[1]Microsoft-Base Data'!$AR:$AX,4,0)</f>
        <v>0</v>
      </c>
      <c r="BH242" s="121">
        <f>VLOOKUP(BD242,'[1]Microsoft-Base Data'!$AR:$AX,5,0)</f>
        <v>0.30557157399393731</v>
      </c>
      <c r="BI242" s="121">
        <f>VLOOKUP(BD242,'[1]Microsoft-Base Data'!$AR:$AX,6,0)</f>
        <v>1.6077022167992984E-2</v>
      </c>
      <c r="BJ242" s="121">
        <f>VLOOKUP(BD242,'[1]Microsoft-Base Data'!$AR:$AX,7,0)</f>
        <v>0</v>
      </c>
      <c r="BK242" s="120">
        <f t="shared" si="71"/>
        <v>5.593412041668E-2</v>
      </c>
      <c r="BL242" s="120">
        <f t="shared" si="72"/>
        <v>6.7381743395999994E-4</v>
      </c>
      <c r="BM242" s="120">
        <f t="shared" si="73"/>
        <v>0</v>
      </c>
      <c r="BN242" s="120">
        <f t="shared" si="74"/>
        <v>2.5499728565019999E-2</v>
      </c>
      <c r="BO242" s="120">
        <f t="shared" si="75"/>
        <v>1.3416159627E-3</v>
      </c>
      <c r="BP242" s="120">
        <f t="shared" si="76"/>
        <v>0</v>
      </c>
      <c r="BQ242" s="120">
        <f t="shared" si="77"/>
        <v>1.6736618306913798E-2</v>
      </c>
      <c r="BR242" s="119"/>
      <c r="BS242" s="119"/>
      <c r="BT242" s="119"/>
      <c r="BU242" s="119"/>
    </row>
    <row r="243" spans="1:73">
      <c r="A243" s="8" t="s">
        <v>753</v>
      </c>
      <c r="B243" s="65" t="s">
        <v>69</v>
      </c>
      <c r="C243" s="8" t="s">
        <v>148</v>
      </c>
      <c r="D243" s="8" t="s">
        <v>615</v>
      </c>
      <c r="E243" s="8" t="s">
        <v>283</v>
      </c>
      <c r="F243" s="8"/>
      <c r="G243" s="65"/>
      <c r="H243" s="65" t="s">
        <v>613</v>
      </c>
      <c r="I243" s="8"/>
      <c r="J243" s="8" t="s">
        <v>614</v>
      </c>
      <c r="K243" s="8" t="s">
        <v>614</v>
      </c>
      <c r="L243" s="116">
        <v>0</v>
      </c>
      <c r="M243" s="116">
        <v>1.790224052505E-2</v>
      </c>
      <c r="N243" s="116">
        <v>9.2577095793829986E-2</v>
      </c>
      <c r="O243" s="114">
        <v>9.2577095793829986E-2</v>
      </c>
      <c r="P243" s="115">
        <v>0.20305643211270996</v>
      </c>
      <c r="Q243" s="114">
        <v>4.8983074162508453E-2</v>
      </c>
      <c r="R243" s="114">
        <v>5.0250728015005311E-2</v>
      </c>
      <c r="S243" s="114">
        <v>5.1344266775567943E-2</v>
      </c>
      <c r="T243" s="114">
        <v>5.2478363159628276E-2</v>
      </c>
      <c r="U243" s="115">
        <v>0.20305643211270999</v>
      </c>
      <c r="V243" s="115">
        <f t="shared" si="62"/>
        <v>0</v>
      </c>
      <c r="W243" s="115"/>
      <c r="X243" s="116">
        <v>0</v>
      </c>
      <c r="Y243" s="116">
        <v>0.23499999999999999</v>
      </c>
      <c r="Z243" s="116">
        <v>0</v>
      </c>
      <c r="AA243" s="116" t="str">
        <f t="shared" si="63"/>
        <v>VOLKSWAGEN0.203056432112710.20305643211271</v>
      </c>
      <c r="AB243" s="117">
        <v>0</v>
      </c>
      <c r="AC243" s="115">
        <f t="shared" si="64"/>
        <v>0.23499999999999999</v>
      </c>
      <c r="AD243" s="117">
        <f t="shared" si="79"/>
        <v>5.0571999999999999E-2</v>
      </c>
      <c r="AE243" s="117">
        <f t="shared" si="79"/>
        <v>5.1229999999999998E-2</v>
      </c>
      <c r="AF243" s="117">
        <f t="shared" si="79"/>
        <v>7.5200000000000003E-2</v>
      </c>
      <c r="AG243" s="117">
        <f t="shared" si="79"/>
        <v>5.7997999999999973E-2</v>
      </c>
      <c r="AH243" s="115">
        <v>0.23499999999999999</v>
      </c>
      <c r="AI243" s="118"/>
      <c r="AJ243" s="118"/>
      <c r="AK243" s="118"/>
      <c r="AL243" s="118"/>
      <c r="AM243" s="118"/>
      <c r="AN243" s="118"/>
      <c r="AO243" s="118"/>
      <c r="AP243" s="118"/>
      <c r="AQ243" s="118"/>
      <c r="AR243" s="118"/>
      <c r="AS243" s="119"/>
      <c r="AT243" s="120">
        <v>0</v>
      </c>
      <c r="AU243" s="120">
        <f t="shared" si="65"/>
        <v>0</v>
      </c>
      <c r="AV243" s="120">
        <v>0.19034999999999999</v>
      </c>
      <c r="AW243" s="120">
        <f t="shared" si="66"/>
        <v>-0.13977799999999999</v>
      </c>
      <c r="AX243" s="120">
        <v>0</v>
      </c>
      <c r="AY243" s="120">
        <f t="shared" si="67"/>
        <v>5.1229999999999998E-2</v>
      </c>
      <c r="AZ243" s="120">
        <v>0</v>
      </c>
      <c r="BA243" s="120">
        <f t="shared" si="68"/>
        <v>7.5200000000000003E-2</v>
      </c>
      <c r="BB243" s="120">
        <v>0</v>
      </c>
      <c r="BC243" s="120">
        <f t="shared" si="69"/>
        <v>5.7997999999999973E-2</v>
      </c>
      <c r="BD243" s="120" t="str">
        <f t="shared" si="70"/>
        <v>VOLKSWAGEN0.092577095793830.203056432112710.20305643211271</v>
      </c>
      <c r="BE243" s="121">
        <f>VLOOKUP(BD243,'[1]Microsoft-Base Data'!$AR:$AX,2,0)</f>
        <v>0.8455631796380455</v>
      </c>
      <c r="BF243" s="121">
        <f>VLOOKUP(BD243,'[1]Microsoft-Base Data'!$AR:$AX,3,0)</f>
        <v>4.5868869065276006E-2</v>
      </c>
      <c r="BG243" s="121">
        <f>VLOOKUP(BD243,'[1]Microsoft-Base Data'!$AR:$AX,4,0)</f>
        <v>0</v>
      </c>
      <c r="BH243" s="121">
        <f>VLOOKUP(BD243,'[1]Microsoft-Base Data'!$AR:$AX,5,0)</f>
        <v>0</v>
      </c>
      <c r="BI243" s="121">
        <f>VLOOKUP(BD243,'[1]Microsoft-Base Data'!$AR:$AX,6,0)</f>
        <v>6.0727635771987707E-3</v>
      </c>
      <c r="BJ243" s="121">
        <f>VLOOKUP(BD243,'[1]Microsoft-Base Data'!$AR:$AX,7,0)</f>
        <v>0.10249518771947973</v>
      </c>
      <c r="BK243" s="120">
        <f t="shared" si="71"/>
        <v>0.17169704238317998</v>
      </c>
      <c r="BL243" s="120">
        <f t="shared" si="72"/>
        <v>9.3139688974400014E-3</v>
      </c>
      <c r="BM243" s="120">
        <f t="shared" si="73"/>
        <v>0</v>
      </c>
      <c r="BN243" s="120">
        <f t="shared" si="74"/>
        <v>0</v>
      </c>
      <c r="BO243" s="120">
        <f t="shared" si="75"/>
        <v>1.23311370505E-3</v>
      </c>
      <c r="BP243" s="120">
        <f t="shared" si="76"/>
        <v>2.0812307127040002E-2</v>
      </c>
      <c r="BQ243" s="120">
        <f t="shared" si="77"/>
        <v>2.7716786840808E-2</v>
      </c>
      <c r="BR243" s="119"/>
      <c r="BS243" s="119"/>
      <c r="BT243" s="119"/>
      <c r="BU243" s="119"/>
    </row>
    <row r="244" spans="1:73">
      <c r="A244" s="8" t="s">
        <v>754</v>
      </c>
      <c r="B244" s="65" t="s">
        <v>92</v>
      </c>
      <c r="C244" s="8" t="s">
        <v>169</v>
      </c>
      <c r="D244" s="8" t="s">
        <v>615</v>
      </c>
      <c r="E244" s="8" t="s">
        <v>283</v>
      </c>
      <c r="F244" s="8"/>
      <c r="G244" s="65"/>
      <c r="H244" s="65" t="s">
        <v>613</v>
      </c>
      <c r="I244" s="8"/>
      <c r="J244" s="8" t="s">
        <v>614</v>
      </c>
      <c r="K244" s="8" t="s">
        <v>614</v>
      </c>
      <c r="L244" s="116">
        <v>3.618703145396001E-2</v>
      </c>
      <c r="M244" s="116">
        <v>1.3820652380480001E-2</v>
      </c>
      <c r="N244" s="116">
        <v>1.2133079758449999E-2</v>
      </c>
      <c r="O244" s="114">
        <v>1.2133079758449999E-2</v>
      </c>
      <c r="P244" s="115">
        <v>7.4273843351340019E-2</v>
      </c>
      <c r="Q244" s="114">
        <v>1.791699548425927E-2</v>
      </c>
      <c r="R244" s="114">
        <v>1.8380677046495191E-2</v>
      </c>
      <c r="S244" s="114">
        <v>1.8780670909066186E-2</v>
      </c>
      <c r="T244" s="114">
        <v>1.9195499911519372E-2</v>
      </c>
      <c r="U244" s="115">
        <v>7.4273843351340019E-2</v>
      </c>
      <c r="V244" s="115">
        <f t="shared" si="62"/>
        <v>0</v>
      </c>
      <c r="W244" s="122">
        <v>0</v>
      </c>
      <c r="X244" s="116">
        <v>0</v>
      </c>
      <c r="Y244" s="116">
        <v>0</v>
      </c>
      <c r="Z244" s="116">
        <v>6.1740000000000003E-2</v>
      </c>
      <c r="AA244" s="116" t="str">
        <f t="shared" si="63"/>
        <v>HANESBRANDS0.074273843351340.07427384335134</v>
      </c>
      <c r="AB244" s="117">
        <v>3.6749999999999999E-3</v>
      </c>
      <c r="AC244" s="115">
        <f t="shared" si="64"/>
        <v>6.5415000000000001E-2</v>
      </c>
      <c r="AD244" s="117">
        <f t="shared" si="79"/>
        <v>1.4077308E-2</v>
      </c>
      <c r="AE244" s="117">
        <f t="shared" si="79"/>
        <v>1.4260470000000001E-2</v>
      </c>
      <c r="AF244" s="117">
        <f t="shared" si="79"/>
        <v>2.0932800000000001E-2</v>
      </c>
      <c r="AG244" s="117">
        <f t="shared" si="79"/>
        <v>1.6144421999999995E-2</v>
      </c>
      <c r="AH244" s="115">
        <v>6.5415000000000001E-2</v>
      </c>
      <c r="AI244" s="118"/>
      <c r="AJ244" s="118"/>
      <c r="AK244" s="118"/>
      <c r="AL244" s="118"/>
      <c r="AM244" s="118"/>
      <c r="AN244" s="118"/>
      <c r="AO244" s="118"/>
      <c r="AP244" s="118"/>
      <c r="AQ244" s="118"/>
      <c r="AR244" s="118"/>
      <c r="AS244" s="119"/>
      <c r="AT244" s="120">
        <v>0</v>
      </c>
      <c r="AU244" s="120">
        <f t="shared" si="65"/>
        <v>3.6749999999999999E-3</v>
      </c>
      <c r="AV244" s="120">
        <v>0</v>
      </c>
      <c r="AW244" s="120">
        <f t="shared" si="66"/>
        <v>1.4077308E-2</v>
      </c>
      <c r="AX244" s="120">
        <v>0</v>
      </c>
      <c r="AY244" s="120">
        <f t="shared" si="67"/>
        <v>1.4260470000000001E-2</v>
      </c>
      <c r="AZ244" s="120">
        <v>4.500846E-2</v>
      </c>
      <c r="BA244" s="120">
        <f t="shared" si="68"/>
        <v>-2.4075659999999999E-2</v>
      </c>
      <c r="BB244" s="120">
        <v>0</v>
      </c>
      <c r="BC244" s="120">
        <f t="shared" si="69"/>
        <v>1.6144421999999995E-2</v>
      </c>
      <c r="BD244" s="120" t="str">
        <f t="shared" si="70"/>
        <v>HANESBRANDS0.012133079758450.074273843351340.07427384335134</v>
      </c>
      <c r="BE244" s="121">
        <f>VLOOKUP(BD244,'[1]Microsoft-Base Data'!$AR:$AX,2,0)</f>
        <v>0.99086759218031295</v>
      </c>
      <c r="BF244" s="121">
        <f>VLOOKUP(BD244,'[1]Microsoft-Base Data'!$AR:$AX,3,0)</f>
        <v>3.0818386348640503E-10</v>
      </c>
      <c r="BG244" s="121">
        <f>VLOOKUP(BD244,'[1]Microsoft-Base Data'!$AR:$AX,4,0)</f>
        <v>0</v>
      </c>
      <c r="BH244" s="121">
        <f>VLOOKUP(BD244,'[1]Microsoft-Base Data'!$AR:$AX,5,0)</f>
        <v>0</v>
      </c>
      <c r="BI244" s="121">
        <f>VLOOKUP(BD244,'[1]Microsoft-Base Data'!$AR:$AX,6,0)</f>
        <v>9.1324075115033418E-3</v>
      </c>
      <c r="BJ244" s="121">
        <f>VLOOKUP(BD244,'[1]Microsoft-Base Data'!$AR:$AX,7,0)</f>
        <v>0</v>
      </c>
      <c r="BK244" s="120">
        <f t="shared" si="71"/>
        <v>7.3595544323520029E-2</v>
      </c>
      <c r="BL244" s="120">
        <f t="shared" si="72"/>
        <v>2.2890000000000004E-11</v>
      </c>
      <c r="BM244" s="120">
        <f t="shared" si="73"/>
        <v>0</v>
      </c>
      <c r="BN244" s="120">
        <f t="shared" si="74"/>
        <v>0</v>
      </c>
      <c r="BO244" s="120">
        <f t="shared" si="75"/>
        <v>6.7829900493000014E-4</v>
      </c>
      <c r="BP244" s="120">
        <f t="shared" si="76"/>
        <v>0</v>
      </c>
      <c r="BQ244" s="120">
        <f t="shared" si="77"/>
        <v>8.0378534601720023E-3</v>
      </c>
      <c r="BR244" s="119"/>
      <c r="BS244" s="119"/>
      <c r="BT244" s="119"/>
      <c r="BU244" s="119"/>
    </row>
    <row r="245" spans="1:73">
      <c r="A245" s="8" t="s">
        <v>719</v>
      </c>
      <c r="B245" s="65" t="s">
        <v>69</v>
      </c>
      <c r="C245" s="8" t="s">
        <v>511</v>
      </c>
      <c r="D245" s="8" t="s">
        <v>615</v>
      </c>
      <c r="E245" s="8" t="s">
        <v>283</v>
      </c>
      <c r="F245" s="8"/>
      <c r="G245" s="65">
        <v>84</v>
      </c>
      <c r="H245" s="65" t="s">
        <v>613</v>
      </c>
      <c r="I245" s="8"/>
      <c r="J245" s="8" t="s">
        <v>614</v>
      </c>
      <c r="K245" s="8" t="s">
        <v>614</v>
      </c>
      <c r="L245" s="116">
        <v>0</v>
      </c>
      <c r="M245" s="116">
        <v>0</v>
      </c>
      <c r="N245" s="116">
        <v>4.2434640974450002E-2</v>
      </c>
      <c r="O245" s="114">
        <v>4.2434640974450002E-2</v>
      </c>
      <c r="P245" s="115">
        <v>8.4869281948900005E-2</v>
      </c>
      <c r="Q245" s="114">
        <v>2.0472921190274367E-2</v>
      </c>
      <c r="R245" s="114">
        <v>2.1002748643174005E-2</v>
      </c>
      <c r="S245" s="114">
        <v>2.1459803110381061E-2</v>
      </c>
      <c r="T245" s="114">
        <v>2.1933809005070571E-2</v>
      </c>
      <c r="U245" s="115">
        <v>8.4869281948900005E-2</v>
      </c>
      <c r="V245" s="115">
        <f t="shared" si="62"/>
        <v>0</v>
      </c>
      <c r="W245" s="115"/>
      <c r="X245" s="116">
        <v>0</v>
      </c>
      <c r="Y245" s="116">
        <v>0</v>
      </c>
      <c r="Z245" s="116">
        <v>0</v>
      </c>
      <c r="AA245" s="116" t="str">
        <f t="shared" si="63"/>
        <v>Discover bank0.08486928194890.0848692819489</v>
      </c>
      <c r="AB245" s="117">
        <v>0</v>
      </c>
      <c r="AC245" s="115">
        <f t="shared" si="64"/>
        <v>0</v>
      </c>
      <c r="AD245" s="117">
        <f t="shared" si="79"/>
        <v>0</v>
      </c>
      <c r="AE245" s="117">
        <f t="shared" si="79"/>
        <v>0</v>
      </c>
      <c r="AF245" s="117">
        <f t="shared" si="79"/>
        <v>0</v>
      </c>
      <c r="AG245" s="117">
        <f t="shared" si="79"/>
        <v>0</v>
      </c>
      <c r="AH245" s="115">
        <v>0</v>
      </c>
      <c r="AI245" s="118"/>
      <c r="AJ245" s="118"/>
      <c r="AK245" s="118"/>
      <c r="AL245" s="118"/>
      <c r="AM245" s="118"/>
      <c r="AN245" s="118"/>
      <c r="AO245" s="118"/>
      <c r="AP245" s="118"/>
      <c r="AQ245" s="118"/>
      <c r="AR245" s="118"/>
      <c r="AS245" s="119"/>
      <c r="AT245" s="120">
        <v>0</v>
      </c>
      <c r="AU245" s="120">
        <f t="shared" si="65"/>
        <v>0</v>
      </c>
      <c r="AV245" s="120">
        <v>0</v>
      </c>
      <c r="AW245" s="120">
        <f t="shared" si="66"/>
        <v>0</v>
      </c>
      <c r="AX245" s="120">
        <v>0</v>
      </c>
      <c r="AY245" s="120">
        <f t="shared" si="67"/>
        <v>0</v>
      </c>
      <c r="AZ245" s="120">
        <v>0</v>
      </c>
      <c r="BA245" s="120">
        <f t="shared" si="68"/>
        <v>0</v>
      </c>
      <c r="BB245" s="120">
        <v>0</v>
      </c>
      <c r="BC245" s="120">
        <f t="shared" si="69"/>
        <v>0</v>
      </c>
      <c r="BD245" s="120" t="str">
        <f t="shared" si="70"/>
        <v>Discover bank0.042434640974450.08486928194890.0848692819489</v>
      </c>
      <c r="BE245" s="121">
        <f>VLOOKUP(BD245,'[1]Microsoft-Base Data'!$AR:$AX,2,0)</f>
        <v>0.81448949747050126</v>
      </c>
      <c r="BF245" s="121">
        <f>VLOOKUP(BD245,'[1]Microsoft-Base Data'!$AR:$AX,3,0)</f>
        <v>0.11246939972893683</v>
      </c>
      <c r="BG245" s="121">
        <f>VLOOKUP(BD245,'[1]Microsoft-Base Data'!$AR:$AX,4,0)</f>
        <v>0</v>
      </c>
      <c r="BH245" s="121">
        <f>VLOOKUP(BD245,'[1]Microsoft-Base Data'!$AR:$AX,5,0)</f>
        <v>6.5066197820782837E-2</v>
      </c>
      <c r="BI245" s="121">
        <f>VLOOKUP(BD245,'[1]Microsoft-Base Data'!$AR:$AX,6,0)</f>
        <v>7.974904979779136E-3</v>
      </c>
      <c r="BJ245" s="121">
        <f>VLOOKUP(BD245,'[1]Microsoft-Base Data'!$AR:$AX,7,0)</f>
        <v>0</v>
      </c>
      <c r="BK245" s="120">
        <f t="shared" si="71"/>
        <v>6.9125138805241848E-2</v>
      </c>
      <c r="BL245" s="120">
        <f t="shared" si="72"/>
        <v>9.5451971962186768E-3</v>
      </c>
      <c r="BM245" s="120">
        <f t="shared" si="73"/>
        <v>0</v>
      </c>
      <c r="BN245" s="120">
        <f t="shared" si="74"/>
        <v>5.5221214881949216E-3</v>
      </c>
      <c r="BO245" s="120">
        <f t="shared" si="75"/>
        <v>6.7682445924456222E-4</v>
      </c>
      <c r="BP245" s="120">
        <f t="shared" si="76"/>
        <v>0</v>
      </c>
      <c r="BQ245" s="120">
        <f t="shared" si="77"/>
        <v>1.9111210329542848E-2</v>
      </c>
      <c r="BR245" s="119"/>
      <c r="BS245" s="119"/>
      <c r="BT245" s="119"/>
      <c r="BU245" s="119"/>
    </row>
    <row r="246" spans="1:73">
      <c r="A246" s="8" t="s">
        <v>734</v>
      </c>
      <c r="B246" s="65" t="s">
        <v>69</v>
      </c>
      <c r="C246" s="8" t="s">
        <v>148</v>
      </c>
      <c r="D246" s="8" t="s">
        <v>615</v>
      </c>
      <c r="E246" s="8" t="s">
        <v>283</v>
      </c>
      <c r="F246" s="8"/>
      <c r="G246" s="65"/>
      <c r="H246" s="65" t="s">
        <v>613</v>
      </c>
      <c r="I246" s="8"/>
      <c r="J246" s="8" t="s">
        <v>614</v>
      </c>
      <c r="K246" s="8" t="s">
        <v>614</v>
      </c>
      <c r="L246" s="116">
        <v>0</v>
      </c>
      <c r="M246" s="116">
        <v>0</v>
      </c>
      <c r="N246" s="116">
        <v>1.8927782083369999E-2</v>
      </c>
      <c r="O246" s="114">
        <v>1.8927782083369999E-2</v>
      </c>
      <c r="P246" s="115">
        <v>3.7855564166739998E-2</v>
      </c>
      <c r="Q246" s="114">
        <v>9.1318550599459539E-3</v>
      </c>
      <c r="R246" s="114">
        <v>9.3681822289753674E-3</v>
      </c>
      <c r="S246" s="114">
        <v>9.5720493327582125E-3</v>
      </c>
      <c r="T246" s="114">
        <v>9.7834775450604643E-3</v>
      </c>
      <c r="U246" s="115">
        <v>3.7855564166739998E-2</v>
      </c>
      <c r="V246" s="115">
        <f t="shared" si="62"/>
        <v>0</v>
      </c>
      <c r="W246" s="115"/>
      <c r="X246" s="116">
        <v>0</v>
      </c>
      <c r="Y246" s="116">
        <v>0</v>
      </c>
      <c r="Z246" s="116">
        <v>0</v>
      </c>
      <c r="AA246" s="116" t="str">
        <f t="shared" si="63"/>
        <v>3M0.037855564166740.03785556416674</v>
      </c>
      <c r="AB246" s="117">
        <v>0</v>
      </c>
      <c r="AC246" s="115">
        <f t="shared" si="64"/>
        <v>0</v>
      </c>
      <c r="AD246" s="117">
        <f t="shared" si="79"/>
        <v>0</v>
      </c>
      <c r="AE246" s="117">
        <f t="shared" si="79"/>
        <v>0</v>
      </c>
      <c r="AF246" s="117">
        <f t="shared" si="79"/>
        <v>0</v>
      </c>
      <c r="AG246" s="117">
        <f t="shared" si="79"/>
        <v>0</v>
      </c>
      <c r="AH246" s="115">
        <v>0</v>
      </c>
      <c r="AI246" s="118"/>
      <c r="AJ246" s="118"/>
      <c r="AK246" s="118"/>
      <c r="AL246" s="118"/>
      <c r="AM246" s="118"/>
      <c r="AN246" s="118"/>
      <c r="AO246" s="118"/>
      <c r="AP246" s="118"/>
      <c r="AQ246" s="118"/>
      <c r="AR246" s="118"/>
      <c r="AS246" s="119"/>
      <c r="AT246" s="120">
        <v>0</v>
      </c>
      <c r="AU246" s="120">
        <f t="shared" si="65"/>
        <v>0</v>
      </c>
      <c r="AV246" s="120">
        <v>0</v>
      </c>
      <c r="AW246" s="120">
        <f t="shared" si="66"/>
        <v>0</v>
      </c>
      <c r="AX246" s="120">
        <v>0</v>
      </c>
      <c r="AY246" s="120">
        <f t="shared" si="67"/>
        <v>0</v>
      </c>
      <c r="AZ246" s="120">
        <v>0.22780604834999998</v>
      </c>
      <c r="BA246" s="120">
        <f t="shared" si="68"/>
        <v>-0.22780604834999998</v>
      </c>
      <c r="BB246" s="120">
        <v>0</v>
      </c>
      <c r="BC246" s="120">
        <f t="shared" si="69"/>
        <v>0</v>
      </c>
      <c r="BD246" s="120" t="str">
        <f t="shared" si="70"/>
        <v>3M0.018927782083370.037855564166740.03785556416674</v>
      </c>
      <c r="BE246" s="121">
        <f>VLOOKUP(BD246,'[1]Microsoft-Base Data'!$AR:$AX,2,0)</f>
        <v>0.76097840312840059</v>
      </c>
      <c r="BF246" s="121">
        <f>VLOOKUP(BD246,'[1]Microsoft-Base Data'!$AR:$AX,3,0)</f>
        <v>7.0863186593775754E-3</v>
      </c>
      <c r="BG246" s="121">
        <f>VLOOKUP(BD246,'[1]Microsoft-Base Data'!$AR:$AX,4,0)</f>
        <v>6.8350073449224238E-2</v>
      </c>
      <c r="BH246" s="121">
        <f>VLOOKUP(BD246,'[1]Microsoft-Base Data'!$AR:$AX,5,0)</f>
        <v>0.14625202817425031</v>
      </c>
      <c r="BI246" s="121">
        <f>VLOOKUP(BD246,'[1]Microsoft-Base Data'!$AR:$AX,6,0)</f>
        <v>1.7333176588747307E-2</v>
      </c>
      <c r="BJ246" s="121">
        <f>VLOOKUP(BD246,'[1]Microsoft-Base Data'!$AR:$AX,7,0)</f>
        <v>0</v>
      </c>
      <c r="BK246" s="120">
        <f t="shared" si="71"/>
        <v>2.8807266769130507E-2</v>
      </c>
      <c r="BL246" s="120">
        <f t="shared" si="72"/>
        <v>2.6825659071603476E-4</v>
      </c>
      <c r="BM246" s="120">
        <f t="shared" si="73"/>
        <v>2.5874305912585E-3</v>
      </c>
      <c r="BN246" s="120">
        <f t="shared" si="74"/>
        <v>5.5364530370661984E-3</v>
      </c>
      <c r="BO246" s="120">
        <f t="shared" si="75"/>
        <v>6.5615717856875916E-4</v>
      </c>
      <c r="BP246" s="120">
        <f t="shared" si="76"/>
        <v>0</v>
      </c>
      <c r="BQ246" s="120">
        <f t="shared" si="77"/>
        <v>7.0806605948111308E-3</v>
      </c>
      <c r="BR246" s="119"/>
      <c r="BS246" s="119"/>
      <c r="BT246" s="119"/>
      <c r="BU246" s="119"/>
    </row>
    <row r="247" spans="1:73">
      <c r="A247" s="65" t="s">
        <v>755</v>
      </c>
      <c r="B247" s="65" t="s">
        <v>69</v>
      </c>
      <c r="C247" s="8" t="s">
        <v>148</v>
      </c>
      <c r="D247" s="8" t="s">
        <v>615</v>
      </c>
      <c r="E247" s="8" t="s">
        <v>283</v>
      </c>
      <c r="F247" s="8"/>
      <c r="G247" s="65"/>
      <c r="H247" s="65" t="s">
        <v>613</v>
      </c>
      <c r="I247" s="8"/>
      <c r="J247" s="65" t="s">
        <v>614</v>
      </c>
      <c r="K247" s="65" t="s">
        <v>614</v>
      </c>
      <c r="L247" s="113">
        <v>0</v>
      </c>
      <c r="M247" s="113">
        <v>0</v>
      </c>
      <c r="N247" s="113">
        <v>7.4918809372900002E-3</v>
      </c>
      <c r="O247" s="114">
        <v>7.4918809372900002E-3</v>
      </c>
      <c r="P247" s="115">
        <v>1.498376187458E-2</v>
      </c>
      <c r="Q247" s="114">
        <v>3.6145159820819015E-3</v>
      </c>
      <c r="R247" s="114">
        <v>3.7080575816637543E-3</v>
      </c>
      <c r="S247" s="114">
        <v>3.7887510333235318E-3</v>
      </c>
      <c r="T247" s="114">
        <v>3.8724372775108128E-3</v>
      </c>
      <c r="U247" s="115">
        <v>1.498376187458E-2</v>
      </c>
      <c r="V247" s="115">
        <f t="shared" si="62"/>
        <v>0</v>
      </c>
      <c r="W247" s="115"/>
      <c r="X247" s="116">
        <v>0</v>
      </c>
      <c r="Y247" s="116">
        <v>0</v>
      </c>
      <c r="Z247" s="116">
        <v>1.2847331505999999</v>
      </c>
      <c r="AA247" s="116" t="str">
        <f t="shared" si="63"/>
        <v>CHRYSLER0.014983761874580.01498376187458</v>
      </c>
      <c r="AB247" s="117">
        <v>0</v>
      </c>
      <c r="AC247" s="115">
        <f t="shared" si="64"/>
        <v>1.2847331505999999</v>
      </c>
      <c r="AD247" s="117">
        <f t="shared" si="79"/>
        <v>0.27647457400912001</v>
      </c>
      <c r="AE247" s="117">
        <f t="shared" si="79"/>
        <v>0.28007182683080001</v>
      </c>
      <c r="AF247" s="117">
        <f t="shared" si="79"/>
        <v>0.41111460819199996</v>
      </c>
      <c r="AG247" s="117">
        <f t="shared" si="79"/>
        <v>0.31707214156807989</v>
      </c>
      <c r="AH247" s="115">
        <v>1.2847331505999999</v>
      </c>
      <c r="AI247" s="118"/>
      <c r="AJ247" s="118"/>
      <c r="AK247" s="118"/>
      <c r="AL247" s="118"/>
      <c r="AM247" s="118"/>
      <c r="AN247" s="118"/>
      <c r="AO247" s="118"/>
      <c r="AP247" s="118"/>
      <c r="AQ247" s="118"/>
      <c r="AR247" s="118"/>
      <c r="AS247" s="119"/>
      <c r="AT247" s="120">
        <v>0</v>
      </c>
      <c r="AU247" s="120">
        <f t="shared" si="65"/>
        <v>0</v>
      </c>
      <c r="AV247" s="120">
        <v>0</v>
      </c>
      <c r="AW247" s="120">
        <f t="shared" si="66"/>
        <v>0.27647457400912001</v>
      </c>
      <c r="AX247" s="120">
        <v>0</v>
      </c>
      <c r="AY247" s="120">
        <f t="shared" si="67"/>
        <v>0.28007182683080001</v>
      </c>
      <c r="AZ247" s="120">
        <v>0.93657046634999996</v>
      </c>
      <c r="BA247" s="120">
        <f t="shared" si="68"/>
        <v>-0.525455858158</v>
      </c>
      <c r="BB247" s="120">
        <v>0</v>
      </c>
      <c r="BC247" s="120">
        <f t="shared" si="69"/>
        <v>0.31707214156807989</v>
      </c>
      <c r="BD247" s="120" t="str">
        <f t="shared" si="70"/>
        <v>CHRYSLER0.007491880937290.014983761874580.01498376187458</v>
      </c>
      <c r="BE247" s="121">
        <f>VLOOKUP(BD247,'[1]Microsoft-Base Data'!$AR:$AX,2,0)</f>
        <v>0</v>
      </c>
      <c r="BF247" s="121">
        <f>VLOOKUP(BD247,'[1]Microsoft-Base Data'!$AR:$AX,3,0)</f>
        <v>0.23302470708263778</v>
      </c>
      <c r="BG247" s="121">
        <f>VLOOKUP(BD247,'[1]Microsoft-Base Data'!$AR:$AX,4,0)</f>
        <v>0</v>
      </c>
      <c r="BH247" s="121">
        <f>VLOOKUP(BD247,'[1]Microsoft-Base Data'!$AR:$AX,5,0)</f>
        <v>0.72734166412968859</v>
      </c>
      <c r="BI247" s="121">
        <f>VLOOKUP(BD247,'[1]Microsoft-Base Data'!$AR:$AX,6,0)</f>
        <v>3.9633628787673604E-2</v>
      </c>
      <c r="BJ247" s="121">
        <f>VLOOKUP(BD247,'[1]Microsoft-Base Data'!$AR:$AX,7,0)</f>
        <v>0</v>
      </c>
      <c r="BK247" s="120">
        <f t="shared" si="71"/>
        <v>0</v>
      </c>
      <c r="BL247" s="120">
        <f t="shared" si="72"/>
        <v>3.4915867218200001E-3</v>
      </c>
      <c r="BM247" s="120">
        <f t="shared" si="73"/>
        <v>0</v>
      </c>
      <c r="BN247" s="120">
        <f t="shared" si="74"/>
        <v>1.0898314296779999E-2</v>
      </c>
      <c r="BO247" s="120">
        <f t="shared" si="75"/>
        <v>5.9386085598000008E-4</v>
      </c>
      <c r="BP247" s="120">
        <f t="shared" si="76"/>
        <v>0</v>
      </c>
      <c r="BQ247" s="120">
        <f t="shared" si="77"/>
        <v>7.9865611640806845E-3</v>
      </c>
      <c r="BR247" s="119"/>
      <c r="BS247" s="119"/>
      <c r="BT247" s="119"/>
      <c r="BU247" s="119"/>
    </row>
    <row r="248" spans="1:73">
      <c r="A248" s="8" t="s">
        <v>756</v>
      </c>
      <c r="B248" s="65" t="s">
        <v>92</v>
      </c>
      <c r="C248" s="8" t="s">
        <v>101</v>
      </c>
      <c r="D248" s="8" t="s">
        <v>615</v>
      </c>
      <c r="E248" s="8" t="s">
        <v>283</v>
      </c>
      <c r="F248" s="8"/>
      <c r="G248" s="65"/>
      <c r="H248" s="65" t="s">
        <v>613</v>
      </c>
      <c r="I248" s="8"/>
      <c r="J248" s="8" t="s">
        <v>614</v>
      </c>
      <c r="K248" s="8" t="s">
        <v>614</v>
      </c>
      <c r="L248" s="116">
        <v>0</v>
      </c>
      <c r="M248" s="116">
        <v>1.5311505767379999E-2</v>
      </c>
      <c r="N248" s="116">
        <v>2.9576303388999996E-4</v>
      </c>
      <c r="O248" s="114">
        <v>2.9576303388999996E-4</v>
      </c>
      <c r="P248" s="115">
        <v>1.5903031835159998E-2</v>
      </c>
      <c r="Q248" s="114">
        <v>3.8362704381508551E-3</v>
      </c>
      <c r="R248" s="114">
        <v>3.9355509158115224E-3</v>
      </c>
      <c r="S248" s="114">
        <v>4.0211949978101466E-3</v>
      </c>
      <c r="T248" s="114">
        <v>4.1100154833874775E-3</v>
      </c>
      <c r="U248" s="115">
        <v>1.5903031835160002E-2</v>
      </c>
      <c r="V248" s="115">
        <f t="shared" si="62"/>
        <v>0</v>
      </c>
      <c r="W248" s="122">
        <v>0</v>
      </c>
      <c r="X248" s="116">
        <v>0</v>
      </c>
      <c r="Y248" s="116">
        <v>0</v>
      </c>
      <c r="Z248" s="116">
        <v>0</v>
      </c>
      <c r="AA248" s="116" t="str">
        <f t="shared" si="63"/>
        <v>DENTAQUEST LLC0.015903031835160.01590303183516</v>
      </c>
      <c r="AB248" s="117">
        <v>0</v>
      </c>
      <c r="AC248" s="115">
        <f t="shared" si="64"/>
        <v>0</v>
      </c>
      <c r="AD248" s="117">
        <f t="shared" ref="AD248:AG267" si="80">AD$1*$AH248</f>
        <v>0</v>
      </c>
      <c r="AE248" s="117">
        <f t="shared" si="80"/>
        <v>0</v>
      </c>
      <c r="AF248" s="117">
        <f t="shared" si="80"/>
        <v>0</v>
      </c>
      <c r="AG248" s="117">
        <f t="shared" si="80"/>
        <v>0</v>
      </c>
      <c r="AH248" s="115">
        <v>0</v>
      </c>
      <c r="AI248" s="118"/>
      <c r="AJ248" s="118"/>
      <c r="AK248" s="118"/>
      <c r="AL248" s="118"/>
      <c r="AM248" s="118"/>
      <c r="AN248" s="118"/>
      <c r="AO248" s="118"/>
      <c r="AP248" s="118"/>
      <c r="AQ248" s="118"/>
      <c r="AR248" s="118"/>
      <c r="AS248" s="119"/>
      <c r="AT248" s="120">
        <v>0</v>
      </c>
      <c r="AU248" s="120">
        <f t="shared" si="65"/>
        <v>0</v>
      </c>
      <c r="AV248" s="120">
        <v>0</v>
      </c>
      <c r="AW248" s="120">
        <f t="shared" si="66"/>
        <v>0</v>
      </c>
      <c r="AX248" s="120">
        <v>0</v>
      </c>
      <c r="AY248" s="120">
        <f t="shared" si="67"/>
        <v>0</v>
      </c>
      <c r="AZ248" s="120">
        <v>0</v>
      </c>
      <c r="BA248" s="120">
        <f t="shared" si="68"/>
        <v>0</v>
      </c>
      <c r="BB248" s="120">
        <v>0</v>
      </c>
      <c r="BC248" s="120">
        <f t="shared" si="69"/>
        <v>0</v>
      </c>
      <c r="BD248" s="120" t="str">
        <f t="shared" si="70"/>
        <v>DENTAQUEST LLC0.000295763033890.015903031835160.01590303183516</v>
      </c>
      <c r="BE248" s="121">
        <f>VLOOKUP(BD248,'[1]Microsoft-Base Data'!$AR:$AX,2,0)</f>
        <v>0.96280419520558369</v>
      </c>
      <c r="BF248" s="121">
        <f>VLOOKUP(BD248,'[1]Microsoft-Base Data'!$AR:$AX,3,0)</f>
        <v>0</v>
      </c>
      <c r="BG248" s="121">
        <f>VLOOKUP(BD248,'[1]Microsoft-Base Data'!$AR:$AX,4,0)</f>
        <v>0</v>
      </c>
      <c r="BH248" s="121">
        <f>VLOOKUP(BD248,'[1]Microsoft-Base Data'!$AR:$AX,5,0)</f>
        <v>0</v>
      </c>
      <c r="BI248" s="121">
        <f>VLOOKUP(BD248,'[1]Microsoft-Base Data'!$AR:$AX,6,0)</f>
        <v>3.7195804794416337E-2</v>
      </c>
      <c r="BJ248" s="121">
        <f>VLOOKUP(BD248,'[1]Microsoft-Base Data'!$AR:$AX,7,0)</f>
        <v>0</v>
      </c>
      <c r="BK248" s="120">
        <f t="shared" si="71"/>
        <v>1.5311505767380003E-2</v>
      </c>
      <c r="BL248" s="120">
        <f t="shared" si="72"/>
        <v>0</v>
      </c>
      <c r="BM248" s="120">
        <f t="shared" si="73"/>
        <v>0</v>
      </c>
      <c r="BN248" s="120">
        <f t="shared" si="74"/>
        <v>0</v>
      </c>
      <c r="BO248" s="120">
        <f t="shared" si="75"/>
        <v>5.9152606778000002E-4</v>
      </c>
      <c r="BP248" s="120">
        <f t="shared" si="76"/>
        <v>0</v>
      </c>
      <c r="BQ248" s="120">
        <f t="shared" si="77"/>
        <v>2.1226766445180006E-3</v>
      </c>
      <c r="BR248" s="119"/>
      <c r="BS248" s="119"/>
      <c r="BT248" s="119"/>
      <c r="BU248" s="119"/>
    </row>
    <row r="249" spans="1:73">
      <c r="A249" s="8" t="s">
        <v>757</v>
      </c>
      <c r="B249" s="65" t="s">
        <v>123</v>
      </c>
      <c r="C249" s="8" t="s">
        <v>248</v>
      </c>
      <c r="D249" s="8" t="s">
        <v>615</v>
      </c>
      <c r="E249" s="8" t="s">
        <v>283</v>
      </c>
      <c r="F249" s="8"/>
      <c r="G249" s="65"/>
      <c r="H249" s="65" t="s">
        <v>613</v>
      </c>
      <c r="I249" s="8"/>
      <c r="J249" s="8" t="s">
        <v>614</v>
      </c>
      <c r="K249" s="8" t="s">
        <v>614</v>
      </c>
      <c r="L249" s="116">
        <v>2.1953328386679998E-2</v>
      </c>
      <c r="M249" s="116">
        <v>3.1474716361160004E-2</v>
      </c>
      <c r="N249" s="116">
        <v>3.2868804204490003E-2</v>
      </c>
      <c r="O249" s="114">
        <v>3.2868804204490003E-2</v>
      </c>
      <c r="P249" s="115">
        <v>0.11916565315682001</v>
      </c>
      <c r="Q249" s="114">
        <v>2.8947464694141504E-2</v>
      </c>
      <c r="R249" s="114">
        <v>2.9696608470169177E-2</v>
      </c>
      <c r="S249" s="114">
        <v>3.0342855672989513E-2</v>
      </c>
      <c r="T249" s="114">
        <v>3.1013071162699784E-2</v>
      </c>
      <c r="U249" s="169">
        <v>0.11999999999999998</v>
      </c>
      <c r="V249" s="115">
        <f t="shared" si="62"/>
        <v>8.3434684317996999E-4</v>
      </c>
      <c r="W249" s="122">
        <v>7.0015715189508665E-3</v>
      </c>
      <c r="X249" s="116">
        <v>0</v>
      </c>
      <c r="Y249" s="116">
        <v>0</v>
      </c>
      <c r="Z249" s="116">
        <v>0</v>
      </c>
      <c r="AA249" s="116" t="str">
        <f t="shared" si="63"/>
        <v>QATAR POSTAL SERVICES COMPANY0.119165653156820.12</v>
      </c>
      <c r="AB249" s="117">
        <v>0</v>
      </c>
      <c r="AC249" s="115">
        <f t="shared" si="64"/>
        <v>0</v>
      </c>
      <c r="AD249" s="117">
        <f t="shared" si="80"/>
        <v>0</v>
      </c>
      <c r="AE249" s="117">
        <f t="shared" si="80"/>
        <v>0</v>
      </c>
      <c r="AF249" s="117">
        <f t="shared" si="80"/>
        <v>0</v>
      </c>
      <c r="AG249" s="117">
        <f t="shared" si="80"/>
        <v>0</v>
      </c>
      <c r="AH249" s="115">
        <v>0</v>
      </c>
      <c r="AI249" s="118"/>
      <c r="AJ249" s="118"/>
      <c r="AK249" s="118"/>
      <c r="AL249" s="118"/>
      <c r="AM249" s="118"/>
      <c r="AN249" s="118"/>
      <c r="AO249" s="118"/>
      <c r="AP249" s="118"/>
      <c r="AQ249" s="118"/>
      <c r="AR249" s="118"/>
      <c r="AS249" s="119"/>
      <c r="AT249" s="120">
        <v>0</v>
      </c>
      <c r="AU249" s="120">
        <f t="shared" si="65"/>
        <v>0</v>
      </c>
      <c r="AV249" s="120">
        <v>0</v>
      </c>
      <c r="AW249" s="120">
        <f t="shared" si="66"/>
        <v>0</v>
      </c>
      <c r="AX249" s="120">
        <v>0</v>
      </c>
      <c r="AY249" s="120">
        <f t="shared" si="67"/>
        <v>0</v>
      </c>
      <c r="AZ249" s="120">
        <v>0</v>
      </c>
      <c r="BA249" s="120">
        <f t="shared" si="68"/>
        <v>0</v>
      </c>
      <c r="BB249" s="120">
        <v>0</v>
      </c>
      <c r="BC249" s="120">
        <f t="shared" si="69"/>
        <v>0</v>
      </c>
      <c r="BD249" s="120" t="str">
        <f t="shared" si="70"/>
        <v>QATAR POSTAL SERVICES COMPANY0.032868804204490.119165653156820.12</v>
      </c>
      <c r="BE249" s="121">
        <f>VLOOKUP(BD249,'[1]Microsoft-Base Data'!$AR:$AX,2,0)</f>
        <v>0.98383693452250609</v>
      </c>
      <c r="BF249" s="121">
        <f>VLOOKUP(BD249,'[1]Microsoft-Base Data'!$AR:$AX,3,0)</f>
        <v>1.163975971479878E-2</v>
      </c>
      <c r="BG249" s="121">
        <f>VLOOKUP(BD249,'[1]Microsoft-Base Data'!$AR:$AX,4,0)</f>
        <v>0</v>
      </c>
      <c r="BH249" s="121">
        <f>VLOOKUP(BD249,'[1]Microsoft-Base Data'!$AR:$AX,5,0)</f>
        <v>0</v>
      </c>
      <c r="BI249" s="121">
        <f>VLOOKUP(BD249,'[1]Microsoft-Base Data'!$AR:$AX,6,0)</f>
        <v>4.5233057626952091E-3</v>
      </c>
      <c r="BJ249" s="121">
        <f>VLOOKUP(BD249,'[1]Microsoft-Base Data'!$AR:$AX,7,0)</f>
        <v>0</v>
      </c>
      <c r="BK249" s="120">
        <f t="shared" si="71"/>
        <v>0.11806043214270072</v>
      </c>
      <c r="BL249" s="120">
        <f t="shared" si="72"/>
        <v>1.3967711657758535E-3</v>
      </c>
      <c r="BM249" s="120">
        <f t="shared" si="73"/>
        <v>0</v>
      </c>
      <c r="BN249" s="120">
        <f t="shared" si="74"/>
        <v>0</v>
      </c>
      <c r="BO249" s="120">
        <f t="shared" si="75"/>
        <v>5.4279669152342501E-4</v>
      </c>
      <c r="BP249" s="120">
        <f t="shared" si="76"/>
        <v>0</v>
      </c>
      <c r="BQ249" s="120">
        <f t="shared" si="77"/>
        <v>1.3745611071569351E-2</v>
      </c>
      <c r="BR249" s="119"/>
      <c r="BS249" s="119"/>
      <c r="BT249" s="119"/>
      <c r="BU249" s="119"/>
    </row>
    <row r="250" spans="1:73">
      <c r="A250" s="8" t="s">
        <v>509</v>
      </c>
      <c r="B250" s="65" t="s">
        <v>4</v>
      </c>
      <c r="C250" s="8" t="s">
        <v>81</v>
      </c>
      <c r="D250" s="8" t="s">
        <v>615</v>
      </c>
      <c r="E250" s="8" t="s">
        <v>283</v>
      </c>
      <c r="F250" s="8"/>
      <c r="G250" s="65"/>
      <c r="H250" s="65" t="s">
        <v>613</v>
      </c>
      <c r="I250" s="8"/>
      <c r="J250" s="8" t="s">
        <v>614</v>
      </c>
      <c r="K250" s="8" t="s">
        <v>614</v>
      </c>
      <c r="L250" s="116">
        <v>0</v>
      </c>
      <c r="M250" s="116">
        <v>0</v>
      </c>
      <c r="N250" s="116">
        <v>2.2964404E-3</v>
      </c>
      <c r="O250" s="114">
        <v>2.2964404E-3</v>
      </c>
      <c r="P250" s="115">
        <v>4.5928808E-3</v>
      </c>
      <c r="Q250" s="114">
        <v>1.10793545668667E-3</v>
      </c>
      <c r="R250" s="114">
        <v>1.1366081905646451E-3</v>
      </c>
      <c r="S250" s="114">
        <v>1.1613426603137053E-3</v>
      </c>
      <c r="T250" s="114">
        <v>1.1869944924349793E-3</v>
      </c>
      <c r="U250" s="115">
        <v>4.5928807999999991E-3</v>
      </c>
      <c r="V250" s="115">
        <f t="shared" si="62"/>
        <v>0</v>
      </c>
      <c r="W250" s="122">
        <v>0</v>
      </c>
      <c r="X250" s="116">
        <v>0</v>
      </c>
      <c r="Y250" s="116">
        <v>0</v>
      </c>
      <c r="Z250" s="116">
        <v>0</v>
      </c>
      <c r="AA250" s="116" t="str">
        <f t="shared" si="63"/>
        <v>MITIE LIMITED0.00459288080.0045928808</v>
      </c>
      <c r="AB250" s="117">
        <v>0</v>
      </c>
      <c r="AC250" s="115">
        <f t="shared" si="64"/>
        <v>0</v>
      </c>
      <c r="AD250" s="117">
        <f t="shared" si="80"/>
        <v>0</v>
      </c>
      <c r="AE250" s="117">
        <f t="shared" si="80"/>
        <v>0</v>
      </c>
      <c r="AF250" s="117">
        <f t="shared" si="80"/>
        <v>0</v>
      </c>
      <c r="AG250" s="117">
        <f t="shared" si="80"/>
        <v>0</v>
      </c>
      <c r="AH250" s="115">
        <v>0</v>
      </c>
      <c r="AI250" s="118"/>
      <c r="AJ250" s="118"/>
      <c r="AK250" s="118"/>
      <c r="AL250" s="118"/>
      <c r="AM250" s="118"/>
      <c r="AN250" s="118"/>
      <c r="AO250" s="118"/>
      <c r="AP250" s="118"/>
      <c r="AQ250" s="118"/>
      <c r="AR250" s="118"/>
      <c r="AS250" s="119"/>
      <c r="AT250" s="120">
        <v>0.17068590900000002</v>
      </c>
      <c r="AU250" s="120">
        <f t="shared" si="65"/>
        <v>-0.17068590900000002</v>
      </c>
      <c r="AV250" s="120">
        <v>0.16101119250000001</v>
      </c>
      <c r="AW250" s="120">
        <f t="shared" si="66"/>
        <v>-0.16101119250000001</v>
      </c>
      <c r="AX250" s="120">
        <v>8.5758750000000002E-3</v>
      </c>
      <c r="AY250" s="120">
        <f t="shared" si="67"/>
        <v>-8.5758750000000002E-3</v>
      </c>
      <c r="AZ250" s="120">
        <v>0.11449182508200001</v>
      </c>
      <c r="BA250" s="120">
        <f t="shared" si="68"/>
        <v>-0.11449182508200001</v>
      </c>
      <c r="BB250" s="120">
        <v>0.24831669298500003</v>
      </c>
      <c r="BC250" s="120">
        <f t="shared" si="69"/>
        <v>-0.24831669298500003</v>
      </c>
      <c r="BD250" s="120" t="str">
        <f t="shared" si="70"/>
        <v>MITIE LIMITED0.00229644040.00459288080.0045928808</v>
      </c>
      <c r="BE250" s="121">
        <f>VLOOKUP(BD250,'[1]Microsoft-Base Data'!$AR:$AX,2,0)</f>
        <v>0.36341948864188151</v>
      </c>
      <c r="BF250" s="121">
        <f>VLOOKUP(BD250,'[1]Microsoft-Base Data'!$AR:$AX,3,0)</f>
        <v>0.44713534557207291</v>
      </c>
      <c r="BG250" s="121">
        <f>VLOOKUP(BD250,'[1]Microsoft-Base Data'!$AR:$AX,4,0)</f>
        <v>0</v>
      </c>
      <c r="BH250" s="121">
        <f>VLOOKUP(BD250,'[1]Microsoft-Base Data'!$AR:$AX,5,0)</f>
        <v>6.8535081522014374E-2</v>
      </c>
      <c r="BI250" s="121">
        <f>VLOOKUP(BD250,'[1]Microsoft-Base Data'!$AR:$AX,6,0)</f>
        <v>0.10749712495284472</v>
      </c>
      <c r="BJ250" s="121">
        <f>VLOOKUP(BD250,'[1]Microsoft-Base Data'!$AR:$AX,7,0)</f>
        <v>1.3412959311186579E-2</v>
      </c>
      <c r="BK250" s="120">
        <f t="shared" si="71"/>
        <v>1.6691423917291153E-3</v>
      </c>
      <c r="BL250" s="120">
        <f t="shared" si="72"/>
        <v>2.0536393436793384E-3</v>
      </c>
      <c r="BM250" s="120">
        <f t="shared" si="73"/>
        <v>0</v>
      </c>
      <c r="BN250" s="120">
        <f t="shared" si="74"/>
        <v>3.1477346004889456E-4</v>
      </c>
      <c r="BO250" s="120">
        <f t="shared" si="75"/>
        <v>4.9372148125112134E-4</v>
      </c>
      <c r="BP250" s="120">
        <f t="shared" si="76"/>
        <v>6.160412329153005E-5</v>
      </c>
      <c r="BQ250" s="120">
        <f t="shared" si="77"/>
        <v>2.8269500143899618E-3</v>
      </c>
      <c r="BR250" s="119"/>
      <c r="BS250" s="119"/>
      <c r="BT250" s="119"/>
      <c r="BU250" s="119"/>
    </row>
    <row r="251" spans="1:73">
      <c r="A251" s="8" t="s">
        <v>419</v>
      </c>
      <c r="B251" s="8" t="s">
        <v>123</v>
      </c>
      <c r="C251" s="8" t="s">
        <v>124</v>
      </c>
      <c r="D251" s="8" t="s">
        <v>615</v>
      </c>
      <c r="E251" s="8" t="s">
        <v>283</v>
      </c>
      <c r="F251" s="8"/>
      <c r="G251" s="65">
        <v>85</v>
      </c>
      <c r="H251" s="65" t="s">
        <v>613</v>
      </c>
      <c r="I251" s="8"/>
      <c r="J251" s="8" t="s">
        <v>614</v>
      </c>
      <c r="K251" s="8" t="s">
        <v>614</v>
      </c>
      <c r="L251" s="116">
        <v>0</v>
      </c>
      <c r="M251" s="116">
        <v>0</v>
      </c>
      <c r="N251" s="116">
        <v>1.3556520741309998E-2</v>
      </c>
      <c r="O251" s="114">
        <v>1.3556520741309998E-2</v>
      </c>
      <c r="P251" s="115">
        <v>2.7113041482619997E-2</v>
      </c>
      <c r="Q251" s="114">
        <v>6.5404484255744714E-3</v>
      </c>
      <c r="R251" s="114">
        <v>6.7097114778735117E-3</v>
      </c>
      <c r="S251" s="114">
        <v>6.8557258713576362E-3</v>
      </c>
      <c r="T251" s="114">
        <v>7.0071557078143776E-3</v>
      </c>
      <c r="U251" s="115">
        <v>2.7113041482619997E-2</v>
      </c>
      <c r="V251" s="115">
        <f t="shared" si="62"/>
        <v>0</v>
      </c>
      <c r="W251" s="122">
        <v>0</v>
      </c>
      <c r="X251" s="116">
        <v>0</v>
      </c>
      <c r="Y251" s="116">
        <v>0</v>
      </c>
      <c r="Z251" s="116">
        <v>0</v>
      </c>
      <c r="AA251" s="116" t="str">
        <f t="shared" si="63"/>
        <v>LOREAL0.027113041482620.02711304148262</v>
      </c>
      <c r="AB251" s="117">
        <v>0</v>
      </c>
      <c r="AC251" s="115">
        <f t="shared" si="64"/>
        <v>0</v>
      </c>
      <c r="AD251" s="117">
        <f t="shared" si="80"/>
        <v>0</v>
      </c>
      <c r="AE251" s="117">
        <f t="shared" si="80"/>
        <v>0</v>
      </c>
      <c r="AF251" s="117">
        <f t="shared" si="80"/>
        <v>0</v>
      </c>
      <c r="AG251" s="117">
        <f t="shared" si="80"/>
        <v>0</v>
      </c>
      <c r="AH251" s="115">
        <v>0</v>
      </c>
      <c r="AI251" s="118"/>
      <c r="AJ251" s="118"/>
      <c r="AK251" s="118"/>
      <c r="AL251" s="118"/>
      <c r="AM251" s="118"/>
      <c r="AN251" s="118"/>
      <c r="AO251" s="118"/>
      <c r="AP251" s="118"/>
      <c r="AQ251" s="118"/>
      <c r="AR251" s="118"/>
      <c r="AS251" s="119"/>
      <c r="AT251" s="120">
        <v>0</v>
      </c>
      <c r="AU251" s="120">
        <f t="shared" si="65"/>
        <v>0</v>
      </c>
      <c r="AV251" s="120">
        <v>0</v>
      </c>
      <c r="AW251" s="120">
        <f t="shared" si="66"/>
        <v>0</v>
      </c>
      <c r="AX251" s="120">
        <v>0</v>
      </c>
      <c r="AY251" s="120">
        <f t="shared" si="67"/>
        <v>0</v>
      </c>
      <c r="AZ251" s="120">
        <v>0</v>
      </c>
      <c r="BA251" s="120">
        <f t="shared" si="68"/>
        <v>0</v>
      </c>
      <c r="BB251" s="120">
        <v>0</v>
      </c>
      <c r="BC251" s="120">
        <f t="shared" si="69"/>
        <v>0</v>
      </c>
      <c r="BD251" s="120" t="str">
        <f t="shared" si="70"/>
        <v>LOREAL0.013556520741310.027113041482620.02711304148262</v>
      </c>
      <c r="BE251" s="121">
        <f>VLOOKUP(BD251,'[1]Microsoft-Base Data'!$AR:$AX,2,0)</f>
        <v>0.27624074156917872</v>
      </c>
      <c r="BF251" s="121">
        <f>VLOOKUP(BD251,'[1]Microsoft-Base Data'!$AR:$AX,3,0)</f>
        <v>0.38415531194117736</v>
      </c>
      <c r="BG251" s="121">
        <f>VLOOKUP(BD251,'[1]Microsoft-Base Data'!$AR:$AX,4,0)</f>
        <v>0</v>
      </c>
      <c r="BH251" s="121">
        <f>VLOOKUP(BD251,'[1]Microsoft-Base Data'!$AR:$AX,5,0)</f>
        <v>0.28714938865863915</v>
      </c>
      <c r="BI251" s="121">
        <f>VLOOKUP(BD251,'[1]Microsoft-Base Data'!$AR:$AX,6,0)</f>
        <v>1.5660712039855737E-2</v>
      </c>
      <c r="BJ251" s="121">
        <f>VLOOKUP(BD251,'[1]Microsoft-Base Data'!$AR:$AX,7,0)</f>
        <v>3.6793845791149062E-2</v>
      </c>
      <c r="BK251" s="120">
        <f t="shared" si="71"/>
        <v>7.4897266853548531E-3</v>
      </c>
      <c r="BL251" s="120">
        <f t="shared" si="72"/>
        <v>1.0415618908429966E-2</v>
      </c>
      <c r="BM251" s="120">
        <f t="shared" si="73"/>
        <v>0</v>
      </c>
      <c r="BN251" s="120">
        <f t="shared" si="74"/>
        <v>7.7854932864106557E-3</v>
      </c>
      <c r="BO251" s="120">
        <f t="shared" si="75"/>
        <v>4.2460953518397504E-4</v>
      </c>
      <c r="BP251" s="120">
        <f t="shared" si="76"/>
        <v>9.9759306724054773E-4</v>
      </c>
      <c r="BQ251" s="120">
        <f t="shared" si="77"/>
        <v>1.4376062713717237E-2</v>
      </c>
      <c r="BR251" s="119"/>
      <c r="BS251" s="119"/>
      <c r="BT251" s="119"/>
      <c r="BU251" s="119"/>
    </row>
    <row r="252" spans="1:73">
      <c r="A252" s="65" t="s">
        <v>143</v>
      </c>
      <c r="B252" s="8" t="s">
        <v>92</v>
      </c>
      <c r="C252" s="8" t="s">
        <v>101</v>
      </c>
      <c r="D252" s="8" t="s">
        <v>568</v>
      </c>
      <c r="E252" s="8" t="s">
        <v>121</v>
      </c>
      <c r="F252" s="8" t="s">
        <v>612</v>
      </c>
      <c r="G252" s="65">
        <v>17</v>
      </c>
      <c r="H252" s="65" t="s">
        <v>613</v>
      </c>
      <c r="I252" s="8"/>
      <c r="J252" s="65" t="s">
        <v>614</v>
      </c>
      <c r="K252" s="65" t="s">
        <v>614</v>
      </c>
      <c r="L252" s="113">
        <v>0.32762701517637011</v>
      </c>
      <c r="M252" s="113">
        <v>0.42932663136897159</v>
      </c>
      <c r="N252" s="113">
        <v>0.44238583053775993</v>
      </c>
      <c r="O252" s="114">
        <v>0.44238583053775993</v>
      </c>
      <c r="P252" s="115">
        <v>1.6417253076208616</v>
      </c>
      <c r="Q252" s="114">
        <v>0.39603154483194575</v>
      </c>
      <c r="R252" s="114">
        <v>0.40628061396653981</v>
      </c>
      <c r="S252" s="114">
        <v>0.41512195053195095</v>
      </c>
      <c r="T252" s="114">
        <v>0.42429119829042478</v>
      </c>
      <c r="U252" s="115">
        <v>1.6417253076208613</v>
      </c>
      <c r="V252" s="115">
        <f t="shared" si="62"/>
        <v>0</v>
      </c>
      <c r="W252" s="122">
        <v>0</v>
      </c>
      <c r="X252" s="116">
        <v>7.3053750000000001E-2</v>
      </c>
      <c r="Y252" s="116">
        <v>0</v>
      </c>
      <c r="Z252" s="116">
        <v>5.6644E-3</v>
      </c>
      <c r="AA252" s="116" t="str">
        <f t="shared" si="63"/>
        <v>CIGNA1.641725307620861.64172530762086</v>
      </c>
      <c r="AB252" s="117">
        <v>0</v>
      </c>
      <c r="AC252" s="115">
        <f t="shared" si="64"/>
        <v>7.8718150000000001E-2</v>
      </c>
      <c r="AD252" s="117">
        <f t="shared" si="80"/>
        <v>1.6940145880000004E-2</v>
      </c>
      <c r="AE252" s="117">
        <f t="shared" si="80"/>
        <v>1.7160556700000003E-2</v>
      </c>
      <c r="AF252" s="117">
        <f t="shared" si="80"/>
        <v>2.5189808000000005E-2</v>
      </c>
      <c r="AG252" s="117">
        <f t="shared" si="80"/>
        <v>1.9427639419999997E-2</v>
      </c>
      <c r="AH252" s="115">
        <v>7.8718150000000014E-2</v>
      </c>
      <c r="AI252" s="118"/>
      <c r="AJ252" s="118"/>
      <c r="AK252" s="118"/>
      <c r="AL252" s="118"/>
      <c r="AM252" s="118"/>
      <c r="AN252" s="118"/>
      <c r="AO252" s="118"/>
      <c r="AP252" s="118"/>
      <c r="AQ252" s="118"/>
      <c r="AR252" s="118"/>
      <c r="AS252" s="119"/>
      <c r="AT252" s="120">
        <v>0</v>
      </c>
      <c r="AU252" s="120">
        <f t="shared" si="65"/>
        <v>0</v>
      </c>
      <c r="AV252" s="120">
        <v>0</v>
      </c>
      <c r="AW252" s="120">
        <f t="shared" si="66"/>
        <v>1.6940145880000004E-2</v>
      </c>
      <c r="AX252" s="120">
        <v>0</v>
      </c>
      <c r="AY252" s="120">
        <f t="shared" si="67"/>
        <v>1.7160556700000003E-2</v>
      </c>
      <c r="AZ252" s="120">
        <v>0</v>
      </c>
      <c r="BA252" s="120">
        <f t="shared" si="68"/>
        <v>2.5189808000000005E-2</v>
      </c>
      <c r="BB252" s="120">
        <v>0</v>
      </c>
      <c r="BC252" s="120">
        <f t="shared" si="69"/>
        <v>1.9427639419999997E-2</v>
      </c>
      <c r="BD252" s="120" t="str">
        <f t="shared" si="70"/>
        <v>CIGNA0.442385830537761.641725307620861.64172530762086</v>
      </c>
      <c r="BE252" s="121">
        <f>VLOOKUP(BD252,'[1]Microsoft-Base Data'!$AR:$AX,2,0)</f>
        <v>0.91079420184440329</v>
      </c>
      <c r="BF252" s="121">
        <f>VLOOKUP(BD252,'[1]Microsoft-Base Data'!$AR:$AX,3,0)</f>
        <v>6.0567043230939392E-3</v>
      </c>
      <c r="BG252" s="121">
        <f>VLOOKUP(BD252,'[1]Microsoft-Base Data'!$AR:$AX,4,0)</f>
        <v>0</v>
      </c>
      <c r="BH252" s="121">
        <f>VLOOKUP(BD252,'[1]Microsoft-Base Data'!$AR:$AX,5,0)</f>
        <v>6.8840977717028809E-2</v>
      </c>
      <c r="BI252" s="121">
        <f>VLOOKUP(BD252,'[1]Microsoft-Base Data'!$AR:$AX,6,0)</f>
        <v>2.2913970501958094E-4</v>
      </c>
      <c r="BJ252" s="121">
        <f>VLOOKUP(BD252,'[1]Microsoft-Base Data'!$AR:$AX,7,0)</f>
        <v>1.4078976410454337E-2</v>
      </c>
      <c r="BK252" s="120">
        <f t="shared" si="71"/>
        <v>1.4952738912022998</v>
      </c>
      <c r="BL252" s="120">
        <f t="shared" si="72"/>
        <v>9.9434447679999979E-3</v>
      </c>
      <c r="BM252" s="120">
        <f t="shared" si="73"/>
        <v>0</v>
      </c>
      <c r="BN252" s="120">
        <f t="shared" si="74"/>
        <v>0.11301797531940998</v>
      </c>
      <c r="BO252" s="120">
        <f t="shared" si="75"/>
        <v>3.7618445271142494E-4</v>
      </c>
      <c r="BP252" s="120">
        <f t="shared" si="76"/>
        <v>2.3113811878439996E-2</v>
      </c>
      <c r="BQ252" s="120">
        <f t="shared" si="77"/>
        <v>0.20030244539196265</v>
      </c>
      <c r="BR252" s="119"/>
      <c r="BS252" s="119"/>
      <c r="BT252" s="119"/>
      <c r="BU252" s="119"/>
    </row>
    <row r="253" spans="1:73">
      <c r="A253" s="8" t="s">
        <v>758</v>
      </c>
      <c r="B253" s="65" t="s">
        <v>123</v>
      </c>
      <c r="C253" s="8" t="s">
        <v>248</v>
      </c>
      <c r="D253" s="8" t="s">
        <v>615</v>
      </c>
      <c r="E253" s="8" t="s">
        <v>283</v>
      </c>
      <c r="F253" s="8"/>
      <c r="G253" s="65"/>
      <c r="H253" s="65" t="s">
        <v>613</v>
      </c>
      <c r="I253" s="8"/>
      <c r="J253" s="8" t="s">
        <v>614</v>
      </c>
      <c r="K253" s="8" t="s">
        <v>614</v>
      </c>
      <c r="L253" s="116">
        <v>7.9586019223939999E-2</v>
      </c>
      <c r="M253" s="116">
        <v>6.6083391453610002E-2</v>
      </c>
      <c r="N253" s="116">
        <v>7.2624839444939998E-2</v>
      </c>
      <c r="O253" s="114">
        <v>7.2624839444939998E-2</v>
      </c>
      <c r="P253" s="115">
        <v>0.29091908956743001</v>
      </c>
      <c r="Q253" s="114">
        <v>7.017808395087477E-2</v>
      </c>
      <c r="R253" s="114">
        <v>7.1994252494850405E-2</v>
      </c>
      <c r="S253" s="114">
        <v>7.3560966227183666E-2</v>
      </c>
      <c r="T253" s="114">
        <v>7.518578689452117E-2</v>
      </c>
      <c r="U253" s="115">
        <v>0.29091908956743001</v>
      </c>
      <c r="V253" s="115">
        <f t="shared" si="62"/>
        <v>0</v>
      </c>
      <c r="W253" s="122">
        <v>0</v>
      </c>
      <c r="X253" s="116">
        <v>0</v>
      </c>
      <c r="Y253" s="116">
        <v>8.4610875899999993E-2</v>
      </c>
      <c r="Z253" s="116">
        <v>0.11778953140000001</v>
      </c>
      <c r="AA253" s="116" t="str">
        <f t="shared" si="63"/>
        <v>OOREDOO GROUP0.290919089567430.29091908956743</v>
      </c>
      <c r="AB253" s="117">
        <v>0</v>
      </c>
      <c r="AC253" s="115">
        <f t="shared" si="64"/>
        <v>0.2024004073</v>
      </c>
      <c r="AD253" s="117">
        <f t="shared" si="80"/>
        <v>4.3556567650960006E-2</v>
      </c>
      <c r="AE253" s="117">
        <f t="shared" si="80"/>
        <v>4.4123288791400005E-2</v>
      </c>
      <c r="AF253" s="117">
        <f t="shared" si="80"/>
        <v>6.4768130336000013E-2</v>
      </c>
      <c r="AG253" s="117">
        <f t="shared" si="80"/>
        <v>4.9952420521639986E-2</v>
      </c>
      <c r="AH253" s="115">
        <v>0.20240040730000003</v>
      </c>
      <c r="AI253" s="118"/>
      <c r="AJ253" s="118"/>
      <c r="AK253" s="118"/>
      <c r="AL253" s="118"/>
      <c r="AM253" s="118"/>
      <c r="AN253" s="118"/>
      <c r="AO253" s="118"/>
      <c r="AP253" s="118"/>
      <c r="AQ253" s="118"/>
      <c r="AR253" s="118"/>
      <c r="AS253" s="119"/>
      <c r="AT253" s="120">
        <v>0</v>
      </c>
      <c r="AU253" s="120">
        <f t="shared" si="65"/>
        <v>0</v>
      </c>
      <c r="AV253" s="120">
        <v>0</v>
      </c>
      <c r="AW253" s="120">
        <f t="shared" si="66"/>
        <v>4.3556567650960006E-2</v>
      </c>
      <c r="AX253" s="120">
        <v>6.8534812799999997E-2</v>
      </c>
      <c r="AY253" s="120">
        <f t="shared" si="67"/>
        <v>-2.4411524008599993E-2</v>
      </c>
      <c r="AZ253" s="120">
        <v>8.5868567370000023E-2</v>
      </c>
      <c r="BA253" s="120">
        <f t="shared" si="68"/>
        <v>-2.1100437034000011E-2</v>
      </c>
      <c r="BB253" s="120">
        <v>0</v>
      </c>
      <c r="BC253" s="120">
        <f t="shared" si="69"/>
        <v>4.9952420521639986E-2</v>
      </c>
      <c r="BD253" s="120" t="str">
        <f t="shared" si="70"/>
        <v>OOREDOO GROUP0.072624839444940.290919089567430.29091908956743</v>
      </c>
      <c r="BE253" s="121">
        <f>VLOOKUP(BD253,'[1]Microsoft-Base Data'!$AR:$AX,2,0)</f>
        <v>0</v>
      </c>
      <c r="BF253" s="121">
        <f>VLOOKUP(BD253,'[1]Microsoft-Base Data'!$AR:$AX,3,0)</f>
        <v>0.60758426423388956</v>
      </c>
      <c r="BG253" s="121">
        <f>VLOOKUP(BD253,'[1]Microsoft-Base Data'!$AR:$AX,4,0)</f>
        <v>0</v>
      </c>
      <c r="BH253" s="121">
        <f>VLOOKUP(BD253,'[1]Microsoft-Base Data'!$AR:$AX,5,0)</f>
        <v>2.6702447953795942E-2</v>
      </c>
      <c r="BI253" s="121">
        <f>VLOOKUP(BD253,'[1]Microsoft-Base Data'!$AR:$AX,6,0)</f>
        <v>1.244032672583058E-3</v>
      </c>
      <c r="BJ253" s="121">
        <f>VLOOKUP(BD253,'[1]Microsoft-Base Data'!$AR:$AX,7,0)</f>
        <v>0.36446925513973139</v>
      </c>
      <c r="BK253" s="120">
        <f t="shared" si="71"/>
        <v>0</v>
      </c>
      <c r="BL253" s="120">
        <f t="shared" si="72"/>
        <v>0.17675786098641999</v>
      </c>
      <c r="BM253" s="120">
        <f t="shared" si="73"/>
        <v>0</v>
      </c>
      <c r="BN253" s="120">
        <f t="shared" si="74"/>
        <v>7.7682518479399998E-3</v>
      </c>
      <c r="BO253" s="120">
        <f t="shared" si="75"/>
        <v>3.619128525E-4</v>
      </c>
      <c r="BP253" s="120">
        <f t="shared" si="76"/>
        <v>0.10603106388057001</v>
      </c>
      <c r="BQ253" s="120">
        <f t="shared" si="77"/>
        <v>0.1799004637695272</v>
      </c>
      <c r="BR253" s="119"/>
      <c r="BS253" s="119"/>
      <c r="BT253" s="119"/>
      <c r="BU253" s="119"/>
    </row>
    <row r="254" spans="1:73">
      <c r="A254" s="8" t="s">
        <v>759</v>
      </c>
      <c r="B254" s="65" t="s">
        <v>123</v>
      </c>
      <c r="C254" s="8" t="s">
        <v>248</v>
      </c>
      <c r="D254" s="8" t="s">
        <v>615</v>
      </c>
      <c r="E254" s="8" t="s">
        <v>283</v>
      </c>
      <c r="F254" s="8"/>
      <c r="G254" s="65"/>
      <c r="H254" s="65" t="s">
        <v>613</v>
      </c>
      <c r="I254" s="8"/>
      <c r="J254" s="8" t="s">
        <v>614</v>
      </c>
      <c r="K254" s="8" t="s">
        <v>614</v>
      </c>
      <c r="L254" s="116">
        <v>2.5590239107799997E-3</v>
      </c>
      <c r="M254" s="116">
        <v>1.31303248925E-2</v>
      </c>
      <c r="N254" s="116">
        <v>1.0865922380220001E-2</v>
      </c>
      <c r="O254" s="114">
        <v>1.0865922380220001E-2</v>
      </c>
      <c r="P254" s="115">
        <v>3.7421193563720007E-2</v>
      </c>
      <c r="Q254" s="114">
        <v>9.0270723291535019E-3</v>
      </c>
      <c r="R254" s="114">
        <v>9.2606877812350663E-3</v>
      </c>
      <c r="S254" s="114">
        <v>9.4622156284580022E-3</v>
      </c>
      <c r="T254" s="114">
        <v>9.671217824873431E-3</v>
      </c>
      <c r="U254" s="115">
        <v>3.742119356372E-2</v>
      </c>
      <c r="V254" s="115">
        <f t="shared" si="62"/>
        <v>0</v>
      </c>
      <c r="W254" s="122">
        <v>0</v>
      </c>
      <c r="X254" s="116">
        <v>9.8689473100000008E-2</v>
      </c>
      <c r="Y254" s="116">
        <v>0</v>
      </c>
      <c r="Z254" s="116">
        <v>0</v>
      </c>
      <c r="AA254" s="116" t="str">
        <f t="shared" si="63"/>
        <v>GULF INTERNATIONAL BANK0.037421193563720.03742119356372</v>
      </c>
      <c r="AB254" s="117">
        <v>9.8689470000000001E-2</v>
      </c>
      <c r="AC254" s="115">
        <f t="shared" si="64"/>
        <v>0.19737894310000001</v>
      </c>
      <c r="AD254" s="117">
        <f t="shared" si="80"/>
        <v>4.2475948555120005E-2</v>
      </c>
      <c r="AE254" s="117">
        <f t="shared" si="80"/>
        <v>4.3028609595800002E-2</v>
      </c>
      <c r="AF254" s="117">
        <f t="shared" si="80"/>
        <v>6.3161261792000004E-2</v>
      </c>
      <c r="AG254" s="117">
        <f t="shared" si="80"/>
        <v>4.8713123157079985E-2</v>
      </c>
      <c r="AH254" s="115">
        <v>0.19737894310000001</v>
      </c>
      <c r="AI254" s="118"/>
      <c r="AJ254" s="118"/>
      <c r="AK254" s="118"/>
      <c r="AL254" s="118"/>
      <c r="AM254" s="118"/>
      <c r="AN254" s="118"/>
      <c r="AO254" s="118"/>
      <c r="AP254" s="118"/>
      <c r="AQ254" s="118"/>
      <c r="AR254" s="118"/>
      <c r="AS254" s="119"/>
      <c r="AT254" s="120">
        <v>8.8820522999999998E-2</v>
      </c>
      <c r="AU254" s="120">
        <f t="shared" si="65"/>
        <v>9.8689470000000029E-3</v>
      </c>
      <c r="AV254" s="120">
        <v>0</v>
      </c>
      <c r="AW254" s="120">
        <f t="shared" si="66"/>
        <v>4.2475948555120005E-2</v>
      </c>
      <c r="AX254" s="120">
        <v>7.1944623629999996E-2</v>
      </c>
      <c r="AY254" s="120">
        <f t="shared" si="67"/>
        <v>-2.8916014034199994E-2</v>
      </c>
      <c r="AZ254" s="120">
        <v>0</v>
      </c>
      <c r="BA254" s="120">
        <f t="shared" si="68"/>
        <v>6.3161261792000004E-2</v>
      </c>
      <c r="BB254" s="120">
        <v>0</v>
      </c>
      <c r="BC254" s="120">
        <f t="shared" si="69"/>
        <v>4.8713123157079985E-2</v>
      </c>
      <c r="BD254" s="120" t="str">
        <f t="shared" si="70"/>
        <v>GULF INTERNATIONAL BANK0.010865922380220.037421193563720.03742119356372</v>
      </c>
      <c r="BE254" s="121">
        <f>VLOOKUP(BD254,'[1]Microsoft-Base Data'!$AR:$AX,2,0)</f>
        <v>6.6813134520219572E-2</v>
      </c>
      <c r="BF254" s="121">
        <f>VLOOKUP(BD254,'[1]Microsoft-Base Data'!$AR:$AX,3,0)</f>
        <v>1.5752208036771177E-2</v>
      </c>
      <c r="BG254" s="121">
        <f>VLOOKUP(BD254,'[1]Microsoft-Base Data'!$AR:$AX,4,0)</f>
        <v>0</v>
      </c>
      <c r="BH254" s="121">
        <f>VLOOKUP(BD254,'[1]Microsoft-Base Data'!$AR:$AX,5,0)</f>
        <v>0.90789147928296698</v>
      </c>
      <c r="BI254" s="121">
        <f>VLOOKUP(BD254,'[1]Microsoft-Base Data'!$AR:$AX,6,0)</f>
        <v>9.5431781600420797E-3</v>
      </c>
      <c r="BJ254" s="121">
        <f>VLOOKUP(BD254,'[1]Microsoft-Base Data'!$AR:$AX,7,0)</f>
        <v>0</v>
      </c>
      <c r="BK254" s="120">
        <f t="shared" si="71"/>
        <v>2.500227239479999E-3</v>
      </c>
      <c r="BL254" s="120">
        <f t="shared" si="72"/>
        <v>5.89466426E-4</v>
      </c>
      <c r="BM254" s="120">
        <f t="shared" si="73"/>
        <v>0</v>
      </c>
      <c r="BN254" s="120">
        <f t="shared" si="74"/>
        <v>3.3974382781099995E-2</v>
      </c>
      <c r="BO254" s="120">
        <f t="shared" si="75"/>
        <v>3.5711711713999996E-4</v>
      </c>
      <c r="BP254" s="120">
        <f t="shared" si="76"/>
        <v>0</v>
      </c>
      <c r="BQ254" s="120">
        <f t="shared" si="77"/>
        <v>1.3357929811593339E-2</v>
      </c>
      <c r="BR254" s="119"/>
      <c r="BS254" s="119"/>
      <c r="BT254" s="119"/>
      <c r="BU254" s="119"/>
    </row>
    <row r="255" spans="1:73">
      <c r="A255" s="8" t="s">
        <v>760</v>
      </c>
      <c r="B255" s="65" t="s">
        <v>123</v>
      </c>
      <c r="C255" s="8" t="s">
        <v>248</v>
      </c>
      <c r="D255" s="8" t="s">
        <v>615</v>
      </c>
      <c r="E255" s="8" t="s">
        <v>283</v>
      </c>
      <c r="F255" s="8"/>
      <c r="G255" s="65"/>
      <c r="H255" s="65" t="s">
        <v>613</v>
      </c>
      <c r="I255" s="8"/>
      <c r="J255" s="8" t="s">
        <v>614</v>
      </c>
      <c r="K255" s="8" t="s">
        <v>614</v>
      </c>
      <c r="L255" s="116">
        <v>2.526235647873E-2</v>
      </c>
      <c r="M255" s="116">
        <v>3.2200000000000002E-4</v>
      </c>
      <c r="N255" s="116">
        <v>0</v>
      </c>
      <c r="O255" s="114">
        <v>0</v>
      </c>
      <c r="P255" s="115">
        <v>2.5584356478729999E-2</v>
      </c>
      <c r="Q255" s="114">
        <v>6.1716854657530591E-3</v>
      </c>
      <c r="R255" s="114">
        <v>6.3314051442506748E-3</v>
      </c>
      <c r="S255" s="114">
        <v>6.469186967670155E-3</v>
      </c>
      <c r="T255" s="114">
        <v>6.612078901056106E-3</v>
      </c>
      <c r="U255" s="115">
        <v>2.5584356478729992E-2</v>
      </c>
      <c r="V255" s="115">
        <f t="shared" si="62"/>
        <v>0</v>
      </c>
      <c r="W255" s="122">
        <v>0</v>
      </c>
      <c r="X255" s="116">
        <v>0</v>
      </c>
      <c r="Y255" s="116">
        <v>0</v>
      </c>
      <c r="Z255" s="116">
        <v>0</v>
      </c>
      <c r="AA255" s="116" t="str">
        <f t="shared" si="63"/>
        <v>TATWEER BUILDINGS COMPANY0.025584356478730.02558435647873</v>
      </c>
      <c r="AB255" s="117">
        <v>0</v>
      </c>
      <c r="AC255" s="115">
        <f t="shared" si="64"/>
        <v>0</v>
      </c>
      <c r="AD255" s="117">
        <f t="shared" si="80"/>
        <v>0</v>
      </c>
      <c r="AE255" s="117">
        <f t="shared" si="80"/>
        <v>0</v>
      </c>
      <c r="AF255" s="117">
        <f t="shared" si="80"/>
        <v>0</v>
      </c>
      <c r="AG255" s="117">
        <f t="shared" si="80"/>
        <v>0</v>
      </c>
      <c r="AH255" s="115">
        <v>0</v>
      </c>
      <c r="AI255" s="118"/>
      <c r="AJ255" s="118"/>
      <c r="AK255" s="118"/>
      <c r="AL255" s="118"/>
      <c r="AM255" s="118"/>
      <c r="AN255" s="118"/>
      <c r="AO255" s="118"/>
      <c r="AP255" s="118"/>
      <c r="AQ255" s="118"/>
      <c r="AR255" s="118"/>
      <c r="AS255" s="119"/>
      <c r="AT255" s="120">
        <v>0</v>
      </c>
      <c r="AU255" s="120">
        <f t="shared" si="65"/>
        <v>0</v>
      </c>
      <c r="AV255" s="120">
        <v>0</v>
      </c>
      <c r="AW255" s="120">
        <f t="shared" si="66"/>
        <v>0</v>
      </c>
      <c r="AX255" s="120">
        <v>0</v>
      </c>
      <c r="AY255" s="120">
        <f t="shared" si="67"/>
        <v>0</v>
      </c>
      <c r="AZ255" s="120">
        <v>0</v>
      </c>
      <c r="BA255" s="120">
        <f t="shared" si="68"/>
        <v>0</v>
      </c>
      <c r="BB255" s="120">
        <v>0</v>
      </c>
      <c r="BC255" s="120">
        <f t="shared" si="69"/>
        <v>0</v>
      </c>
      <c r="BD255" s="120" t="str">
        <f t="shared" si="70"/>
        <v>TATWEER BUILDINGS COMPANY00.025584356478730.02558435647873</v>
      </c>
      <c r="BE255" s="121">
        <f>VLOOKUP(BD255,'[1]Microsoft-Base Data'!$AR:$AX,2,0)</f>
        <v>0</v>
      </c>
      <c r="BF255" s="121">
        <f>VLOOKUP(BD255,'[1]Microsoft-Base Data'!$AR:$AX,3,0)</f>
        <v>0</v>
      </c>
      <c r="BG255" s="121">
        <f>VLOOKUP(BD255,'[1]Microsoft-Base Data'!$AR:$AX,4,0)</f>
        <v>0</v>
      </c>
      <c r="BH255" s="121">
        <f>VLOOKUP(BD255,'[1]Microsoft-Base Data'!$AR:$AX,5,0)</f>
        <v>0</v>
      </c>
      <c r="BI255" s="121">
        <f>VLOOKUP(BD255,'[1]Microsoft-Base Data'!$AR:$AX,6,0)</f>
        <v>1.2585815878062062E-2</v>
      </c>
      <c r="BJ255" s="121">
        <f>VLOOKUP(BD255,'[1]Microsoft-Base Data'!$AR:$AX,7,0)</f>
        <v>0.98741418412193793</v>
      </c>
      <c r="BK255" s="120">
        <f t="shared" si="71"/>
        <v>0</v>
      </c>
      <c r="BL255" s="120">
        <f t="shared" si="72"/>
        <v>0</v>
      </c>
      <c r="BM255" s="120">
        <f t="shared" si="73"/>
        <v>0</v>
      </c>
      <c r="BN255" s="120">
        <f t="shared" si="74"/>
        <v>0</v>
      </c>
      <c r="BO255" s="120">
        <f t="shared" si="75"/>
        <v>3.2199999999999991E-4</v>
      </c>
      <c r="BP255" s="120">
        <f t="shared" si="76"/>
        <v>2.5262356478729993E-2</v>
      </c>
      <c r="BQ255" s="120">
        <f t="shared" si="77"/>
        <v>3.2199999999999991E-4</v>
      </c>
      <c r="BR255" s="119"/>
      <c r="BS255" s="119"/>
      <c r="BT255" s="119"/>
      <c r="BU255" s="119"/>
    </row>
    <row r="256" spans="1:73">
      <c r="A256" s="8" t="s">
        <v>751</v>
      </c>
      <c r="B256" s="65" t="s">
        <v>69</v>
      </c>
      <c r="C256" s="8" t="s">
        <v>148</v>
      </c>
      <c r="D256" s="8" t="s">
        <v>615</v>
      </c>
      <c r="E256" s="8" t="s">
        <v>283</v>
      </c>
      <c r="F256" s="8"/>
      <c r="G256" s="65"/>
      <c r="H256" s="65" t="s">
        <v>613</v>
      </c>
      <c r="I256" s="8"/>
      <c r="J256" s="8" t="s">
        <v>614</v>
      </c>
      <c r="K256" s="8" t="s">
        <v>614</v>
      </c>
      <c r="L256" s="116">
        <v>0</v>
      </c>
      <c r="M256" s="116">
        <v>0</v>
      </c>
      <c r="N256" s="116">
        <v>6.1152410336400001E-3</v>
      </c>
      <c r="O256" s="114">
        <v>6.1152410336400001E-3</v>
      </c>
      <c r="P256" s="115">
        <v>1.223048206728E-2</v>
      </c>
      <c r="Q256" s="114">
        <v>2.9503453986243224E-3</v>
      </c>
      <c r="R256" s="114">
        <v>3.0266986446119961E-3</v>
      </c>
      <c r="S256" s="114">
        <v>3.0925646014880294E-3</v>
      </c>
      <c r="T256" s="114">
        <v>3.1608734225556522E-3</v>
      </c>
      <c r="U256" s="115">
        <v>1.2230482067279998E-2</v>
      </c>
      <c r="V256" s="115">
        <f t="shared" si="62"/>
        <v>0</v>
      </c>
      <c r="W256" s="115"/>
      <c r="X256" s="116">
        <v>0</v>
      </c>
      <c r="Y256" s="116">
        <v>0</v>
      </c>
      <c r="Z256" s="116">
        <v>0</v>
      </c>
      <c r="AA256" s="116" t="str">
        <f t="shared" si="63"/>
        <v>WHIRLPOOL0.012230482067280.01223048206728</v>
      </c>
      <c r="AB256" s="117">
        <v>1.0000000000000001E-7</v>
      </c>
      <c r="AC256" s="115">
        <f t="shared" si="64"/>
        <v>1.0000000000000001E-7</v>
      </c>
      <c r="AD256" s="117">
        <f t="shared" si="80"/>
        <v>2.1520000000000003E-8</v>
      </c>
      <c r="AE256" s="117">
        <f t="shared" si="80"/>
        <v>2.1800000000000003E-8</v>
      </c>
      <c r="AF256" s="117">
        <f t="shared" si="80"/>
        <v>3.2000000000000009E-8</v>
      </c>
      <c r="AG256" s="117">
        <f t="shared" si="80"/>
        <v>2.4679999999999997E-8</v>
      </c>
      <c r="AH256" s="115">
        <v>1.0000000000000002E-7</v>
      </c>
      <c r="AI256" s="118"/>
      <c r="AJ256" s="118"/>
      <c r="AK256" s="118"/>
      <c r="AL256" s="118"/>
      <c r="AM256" s="118"/>
      <c r="AN256" s="118"/>
      <c r="AO256" s="118"/>
      <c r="AP256" s="118"/>
      <c r="AQ256" s="118"/>
      <c r="AR256" s="118"/>
      <c r="AS256" s="119"/>
      <c r="AT256" s="120">
        <v>0</v>
      </c>
      <c r="AU256" s="120">
        <f t="shared" si="65"/>
        <v>1.0000000000000001E-7</v>
      </c>
      <c r="AV256" s="120">
        <v>0</v>
      </c>
      <c r="AW256" s="120">
        <f t="shared" si="66"/>
        <v>2.1520000000000003E-8</v>
      </c>
      <c r="AX256" s="120">
        <v>0</v>
      </c>
      <c r="AY256" s="120">
        <f t="shared" si="67"/>
        <v>2.1800000000000003E-8</v>
      </c>
      <c r="AZ256" s="120">
        <v>0</v>
      </c>
      <c r="BA256" s="120">
        <f t="shared" si="68"/>
        <v>3.2000000000000009E-8</v>
      </c>
      <c r="BB256" s="120">
        <v>0</v>
      </c>
      <c r="BC256" s="120">
        <f t="shared" si="69"/>
        <v>2.4679999999999997E-8</v>
      </c>
      <c r="BD256" s="120" t="str">
        <f t="shared" si="70"/>
        <v>WHIRLPOOL0.006115241033640.012230482067280.01223048206728</v>
      </c>
      <c r="BE256" s="121">
        <f>VLOOKUP(BD256,'[1]Microsoft-Base Data'!$AR:$AX,2,0)</f>
        <v>0</v>
      </c>
      <c r="BF256" s="121">
        <f>VLOOKUP(BD256,'[1]Microsoft-Base Data'!$AR:$AX,3,0)</f>
        <v>0.97377615847921839</v>
      </c>
      <c r="BG256" s="121">
        <f>VLOOKUP(BD256,'[1]Microsoft-Base Data'!$AR:$AX,4,0)</f>
        <v>0</v>
      </c>
      <c r="BH256" s="121">
        <f>VLOOKUP(BD256,'[1]Microsoft-Base Data'!$AR:$AX,5,0)</f>
        <v>0</v>
      </c>
      <c r="BI256" s="121">
        <f>VLOOKUP(BD256,'[1]Microsoft-Base Data'!$AR:$AX,6,0)</f>
        <v>2.6223841520781686E-2</v>
      </c>
      <c r="BJ256" s="121">
        <f>VLOOKUP(BD256,'[1]Microsoft-Base Data'!$AR:$AX,7,0)</f>
        <v>0</v>
      </c>
      <c r="BK256" s="120">
        <f t="shared" si="71"/>
        <v>0</v>
      </c>
      <c r="BL256" s="120">
        <f t="shared" si="72"/>
        <v>1.1909751843824886E-2</v>
      </c>
      <c r="BM256" s="120">
        <f t="shared" si="73"/>
        <v>0</v>
      </c>
      <c r="BN256" s="120">
        <f t="shared" si="74"/>
        <v>0</v>
      </c>
      <c r="BO256" s="120">
        <f t="shared" si="75"/>
        <v>3.2073022345511306E-4</v>
      </c>
      <c r="BP256" s="120">
        <f t="shared" si="76"/>
        <v>0</v>
      </c>
      <c r="BQ256" s="120">
        <f t="shared" si="77"/>
        <v>1.223048206728E-2</v>
      </c>
      <c r="BR256" s="119"/>
      <c r="BS256" s="119"/>
      <c r="BT256" s="119"/>
      <c r="BU256" s="119"/>
    </row>
    <row r="257" spans="1:73">
      <c r="A257" s="8" t="s">
        <v>761</v>
      </c>
      <c r="B257" s="65" t="s">
        <v>4</v>
      </c>
      <c r="C257" s="8" t="s">
        <v>81</v>
      </c>
      <c r="D257" s="8" t="s">
        <v>615</v>
      </c>
      <c r="E257" s="8" t="s">
        <v>283</v>
      </c>
      <c r="F257" s="8"/>
      <c r="G257" s="65">
        <v>56</v>
      </c>
      <c r="H257" s="65" t="s">
        <v>613</v>
      </c>
      <c r="I257" s="8"/>
      <c r="J257" s="8" t="s">
        <v>614</v>
      </c>
      <c r="K257" s="8" t="s">
        <v>614</v>
      </c>
      <c r="L257" s="116">
        <v>1.194668766161E-2</v>
      </c>
      <c r="M257" s="116">
        <v>1.6545094521480001E-2</v>
      </c>
      <c r="N257" s="116">
        <v>1.3912304793329999E-2</v>
      </c>
      <c r="O257" s="114">
        <v>1.3912304793329999E-2</v>
      </c>
      <c r="P257" s="115">
        <v>5.631639176975E-2</v>
      </c>
      <c r="Q257" s="114">
        <v>1.3585139687135666E-2</v>
      </c>
      <c r="R257" s="114">
        <v>1.3936715306991034E-2</v>
      </c>
      <c r="S257" s="114">
        <v>1.4240001229108828E-2</v>
      </c>
      <c r="T257" s="114">
        <v>1.455453554651448E-2</v>
      </c>
      <c r="U257" s="115">
        <v>5.6316391769750007E-2</v>
      </c>
      <c r="V257" s="115">
        <f t="shared" si="62"/>
        <v>0</v>
      </c>
      <c r="W257" s="122">
        <v>0</v>
      </c>
      <c r="X257" s="116">
        <v>0</v>
      </c>
      <c r="Y257" s="116">
        <v>0</v>
      </c>
      <c r="Z257" s="116">
        <v>0</v>
      </c>
      <c r="AA257" s="116" t="str">
        <f t="shared" si="63"/>
        <v>VODAFONE0.056316391769750.05631639176975</v>
      </c>
      <c r="AB257" s="117">
        <v>0</v>
      </c>
      <c r="AC257" s="115">
        <f t="shared" si="64"/>
        <v>0</v>
      </c>
      <c r="AD257" s="117">
        <f t="shared" si="80"/>
        <v>0</v>
      </c>
      <c r="AE257" s="117">
        <f t="shared" si="80"/>
        <v>0</v>
      </c>
      <c r="AF257" s="117">
        <f t="shared" si="80"/>
        <v>0</v>
      </c>
      <c r="AG257" s="117">
        <f t="shared" si="80"/>
        <v>0</v>
      </c>
      <c r="AH257" s="115">
        <v>0</v>
      </c>
      <c r="AI257" s="118"/>
      <c r="AJ257" s="118"/>
      <c r="AK257" s="118"/>
      <c r="AL257" s="118"/>
      <c r="AM257" s="118"/>
      <c r="AN257" s="118"/>
      <c r="AO257" s="118"/>
      <c r="AP257" s="118"/>
      <c r="AQ257" s="118"/>
      <c r="AR257" s="118"/>
      <c r="AS257" s="119"/>
      <c r="AT257" s="120">
        <v>0</v>
      </c>
      <c r="AU257" s="120">
        <f t="shared" si="65"/>
        <v>0</v>
      </c>
      <c r="AV257" s="120">
        <v>0</v>
      </c>
      <c r="AW257" s="120">
        <f t="shared" si="66"/>
        <v>0</v>
      </c>
      <c r="AX257" s="120">
        <v>0</v>
      </c>
      <c r="AY257" s="120">
        <f t="shared" si="67"/>
        <v>0</v>
      </c>
      <c r="AZ257" s="120">
        <v>0</v>
      </c>
      <c r="BA257" s="120">
        <f t="shared" si="68"/>
        <v>0</v>
      </c>
      <c r="BB257" s="120">
        <v>0</v>
      </c>
      <c r="BC257" s="120">
        <f t="shared" si="69"/>
        <v>0</v>
      </c>
      <c r="BD257" s="120" t="str">
        <f t="shared" si="70"/>
        <v>VODAFONE0.013912304793330.056316391769750.05631639176975</v>
      </c>
      <c r="BE257" s="121">
        <f>VLOOKUP(BD257,'[1]Microsoft-Base Data'!$AR:$AX,2,0)</f>
        <v>0</v>
      </c>
      <c r="BF257" s="121">
        <f>VLOOKUP(BD257,'[1]Microsoft-Base Data'!$AR:$AX,3,0)</f>
        <v>2.4478543112286543E-2</v>
      </c>
      <c r="BG257" s="121">
        <f>VLOOKUP(BD257,'[1]Microsoft-Base Data'!$AR:$AX,4,0)</f>
        <v>0</v>
      </c>
      <c r="BH257" s="121">
        <f>VLOOKUP(BD257,'[1]Microsoft-Base Data'!$AR:$AX,5,0)</f>
        <v>0.97013394277189025</v>
      </c>
      <c r="BI257" s="121">
        <f>VLOOKUP(BD257,'[1]Microsoft-Base Data'!$AR:$AX,6,0)</f>
        <v>5.3875141158231622E-3</v>
      </c>
      <c r="BJ257" s="121">
        <f>VLOOKUP(BD257,'[1]Microsoft-Base Data'!$AR:$AX,7,0)</f>
        <v>0</v>
      </c>
      <c r="BK257" s="120">
        <f t="shared" si="71"/>
        <v>0</v>
      </c>
      <c r="BL257" s="120">
        <f t="shared" si="72"/>
        <v>1.3785432238642445E-3</v>
      </c>
      <c r="BM257" s="120">
        <f t="shared" si="73"/>
        <v>0</v>
      </c>
      <c r="BN257" s="120">
        <f t="shared" si="74"/>
        <v>5.4634443190274003E-2</v>
      </c>
      <c r="BO257" s="120">
        <f t="shared" si="75"/>
        <v>3.0340535561175551E-4</v>
      </c>
      <c r="BP257" s="120">
        <f t="shared" si="76"/>
        <v>0</v>
      </c>
      <c r="BQ257" s="120">
        <f t="shared" si="77"/>
        <v>2.1238658250753398E-2</v>
      </c>
      <c r="BR257" s="119"/>
      <c r="BS257" s="119"/>
      <c r="BT257" s="119"/>
      <c r="BU257" s="119"/>
    </row>
    <row r="258" spans="1:73">
      <c r="A258" s="8" t="s">
        <v>762</v>
      </c>
      <c r="B258" s="65" t="s">
        <v>123</v>
      </c>
      <c r="C258" s="8" t="s">
        <v>700</v>
      </c>
      <c r="D258" s="8" t="s">
        <v>615</v>
      </c>
      <c r="E258" s="8" t="s">
        <v>283</v>
      </c>
      <c r="F258" s="8"/>
      <c r="G258" s="65"/>
      <c r="H258" s="65" t="s">
        <v>613</v>
      </c>
      <c r="I258" s="8"/>
      <c r="J258" s="8" t="s">
        <v>614</v>
      </c>
      <c r="K258" s="8" t="s">
        <v>614</v>
      </c>
      <c r="L258" s="116">
        <v>2.440821656113E-2</v>
      </c>
      <c r="M258" s="116">
        <v>3.4666725448460001E-2</v>
      </c>
      <c r="N258" s="116">
        <v>2.6807404944210002E-2</v>
      </c>
      <c r="O258" s="114">
        <v>2.6807404944210002E-2</v>
      </c>
      <c r="P258" s="115">
        <v>0.11268975189801</v>
      </c>
      <c r="Q258" s="114">
        <v>2.718402178716009E-2</v>
      </c>
      <c r="R258" s="114">
        <v>2.7887528672630897E-2</v>
      </c>
      <c r="S258" s="114">
        <v>2.8494407313885951E-2</v>
      </c>
      <c r="T258" s="114">
        <v>2.9123794124333066E-2</v>
      </c>
      <c r="U258" s="115">
        <v>0.11268975189801</v>
      </c>
      <c r="V258" s="115">
        <f t="shared" si="62"/>
        <v>0</v>
      </c>
      <c r="W258" s="122">
        <v>0</v>
      </c>
      <c r="X258" s="116">
        <v>0</v>
      </c>
      <c r="Y258" s="116">
        <v>0</v>
      </c>
      <c r="Z258" s="116">
        <v>0</v>
      </c>
      <c r="AA258" s="116" t="str">
        <f t="shared" si="63"/>
        <v>TELENOR GLOBAL0.112689751898010.11268975189801</v>
      </c>
      <c r="AB258" s="117">
        <v>0</v>
      </c>
      <c r="AC258" s="115">
        <f t="shared" si="64"/>
        <v>0</v>
      </c>
      <c r="AD258" s="117">
        <f t="shared" si="80"/>
        <v>0</v>
      </c>
      <c r="AE258" s="117">
        <f t="shared" si="80"/>
        <v>0</v>
      </c>
      <c r="AF258" s="117">
        <f t="shared" si="80"/>
        <v>0</v>
      </c>
      <c r="AG258" s="117">
        <f t="shared" si="80"/>
        <v>0</v>
      </c>
      <c r="AH258" s="115">
        <v>0</v>
      </c>
      <c r="AI258" s="118"/>
      <c r="AJ258" s="118"/>
      <c r="AK258" s="118"/>
      <c r="AL258" s="118"/>
      <c r="AM258" s="118"/>
      <c r="AN258" s="118"/>
      <c r="AO258" s="118"/>
      <c r="AP258" s="118"/>
      <c r="AQ258" s="118"/>
      <c r="AR258" s="118"/>
      <c r="AS258" s="119"/>
      <c r="AT258" s="120">
        <v>0</v>
      </c>
      <c r="AU258" s="120">
        <f t="shared" si="65"/>
        <v>0</v>
      </c>
      <c r="AV258" s="120">
        <v>0</v>
      </c>
      <c r="AW258" s="120">
        <f t="shared" si="66"/>
        <v>0</v>
      </c>
      <c r="AX258" s="120">
        <v>0</v>
      </c>
      <c r="AY258" s="120">
        <f t="shared" si="67"/>
        <v>0</v>
      </c>
      <c r="AZ258" s="120">
        <v>0</v>
      </c>
      <c r="BA258" s="120">
        <f t="shared" si="68"/>
        <v>0</v>
      </c>
      <c r="BB258" s="120">
        <v>0</v>
      </c>
      <c r="BC258" s="120">
        <f t="shared" si="69"/>
        <v>0</v>
      </c>
      <c r="BD258" s="120" t="str">
        <f t="shared" si="70"/>
        <v>TELENOR GLOBAL0.026807404944210.112689751898010.11268975189801</v>
      </c>
      <c r="BE258" s="121">
        <f>VLOOKUP(BD258,'[1]Microsoft-Base Data'!$AR:$AX,2,0)</f>
        <v>0.79352532352258565</v>
      </c>
      <c r="BF258" s="121">
        <f>VLOOKUP(BD258,'[1]Microsoft-Base Data'!$AR:$AX,3,0)</f>
        <v>-4.5383796071325462E-4</v>
      </c>
      <c r="BG258" s="121">
        <f>VLOOKUP(BD258,'[1]Microsoft-Base Data'!$AR:$AX,4,0)</f>
        <v>0</v>
      </c>
      <c r="BH258" s="121">
        <f>VLOOKUP(BD258,'[1]Microsoft-Base Data'!$AR:$AX,5,0)</f>
        <v>0.18386096246018263</v>
      </c>
      <c r="BI258" s="121">
        <f>VLOOKUP(BD258,'[1]Microsoft-Base Data'!$AR:$AX,6,0)</f>
        <v>2.6750010470688629E-3</v>
      </c>
      <c r="BJ258" s="121">
        <f>VLOOKUP(BD258,'[1]Microsoft-Base Data'!$AR:$AX,7,0)</f>
        <v>2.0392550930876156E-2</v>
      </c>
      <c r="BK258" s="120">
        <f t="shared" si="71"/>
        <v>8.9422171832548303E-2</v>
      </c>
      <c r="BL258" s="120">
        <f t="shared" si="72"/>
        <v>-5.1142887194675472E-5</v>
      </c>
      <c r="BM258" s="120">
        <f t="shared" si="73"/>
        <v>0</v>
      </c>
      <c r="BN258" s="120">
        <f t="shared" si="74"/>
        <v>2.0719246243367313E-2</v>
      </c>
      <c r="BO258" s="120">
        <f t="shared" si="75"/>
        <v>3.0144520432110714E-4</v>
      </c>
      <c r="BP258" s="120">
        <f t="shared" si="76"/>
        <v>2.298031504967967E-3</v>
      </c>
      <c r="BQ258" s="120">
        <f t="shared" si="77"/>
        <v>1.6609091533119996E-2</v>
      </c>
      <c r="BR258" s="119"/>
      <c r="BS258" s="119"/>
      <c r="BT258" s="119"/>
      <c r="BU258" s="119"/>
    </row>
    <row r="259" spans="1:73">
      <c r="A259" s="8" t="s">
        <v>763</v>
      </c>
      <c r="B259" s="65" t="s">
        <v>4</v>
      </c>
      <c r="C259" s="8" t="s">
        <v>492</v>
      </c>
      <c r="D259" s="8" t="s">
        <v>615</v>
      </c>
      <c r="E259" s="8" t="s">
        <v>283</v>
      </c>
      <c r="F259" s="8"/>
      <c r="G259" s="65">
        <v>49</v>
      </c>
      <c r="H259" s="65" t="s">
        <v>613</v>
      </c>
      <c r="I259" s="8"/>
      <c r="J259" s="8" t="s">
        <v>614</v>
      </c>
      <c r="K259" s="8" t="s">
        <v>614</v>
      </c>
      <c r="L259" s="116">
        <v>9.9868195444189997E-2</v>
      </c>
      <c r="M259" s="116">
        <v>7.9084735719900004E-2</v>
      </c>
      <c r="N259" s="116">
        <v>7.2721608252740016E-2</v>
      </c>
      <c r="O259" s="114">
        <v>7.2721608252740016E-2</v>
      </c>
      <c r="P259" s="115">
        <v>0.32439614766957003</v>
      </c>
      <c r="Q259" s="114">
        <v>7.8253716929836598E-2</v>
      </c>
      <c r="R259" s="114">
        <v>8.0278878221453381E-2</v>
      </c>
      <c r="S259" s="114">
        <v>8.2025879080096314E-2</v>
      </c>
      <c r="T259" s="114">
        <v>8.3837673438183685E-2</v>
      </c>
      <c r="U259" s="115">
        <v>0.32439614766956998</v>
      </c>
      <c r="V259" s="115">
        <f t="shared" si="62"/>
        <v>0</v>
      </c>
      <c r="W259" s="122">
        <v>0</v>
      </c>
      <c r="X259" s="116">
        <v>0</v>
      </c>
      <c r="Y259" s="116">
        <v>0</v>
      </c>
      <c r="Z259" s="116">
        <v>3.3295749600000001E-2</v>
      </c>
      <c r="AA259" s="116" t="str">
        <f t="shared" si="63"/>
        <v>DEUTSCHE TELEKOM0.324396147669570.32439614766957</v>
      </c>
      <c r="AB259" s="117">
        <v>0</v>
      </c>
      <c r="AC259" s="115">
        <f t="shared" si="64"/>
        <v>3.3295749600000001E-2</v>
      </c>
      <c r="AD259" s="117">
        <f t="shared" si="80"/>
        <v>7.16524531392E-3</v>
      </c>
      <c r="AE259" s="117">
        <f t="shared" si="80"/>
        <v>7.2584734128000004E-3</v>
      </c>
      <c r="AF259" s="117">
        <f t="shared" si="80"/>
        <v>1.0654639872E-2</v>
      </c>
      <c r="AG259" s="117">
        <f t="shared" si="80"/>
        <v>8.2173910012799979E-3</v>
      </c>
      <c r="AH259" s="115">
        <v>3.3295749600000001E-2</v>
      </c>
      <c r="AI259" s="118"/>
      <c r="AJ259" s="118"/>
      <c r="AK259" s="118"/>
      <c r="AL259" s="118"/>
      <c r="AM259" s="118"/>
      <c r="AN259" s="118"/>
      <c r="AO259" s="118"/>
      <c r="AP259" s="118"/>
      <c r="AQ259" s="118"/>
      <c r="AR259" s="118"/>
      <c r="AS259" s="119"/>
      <c r="AT259" s="120">
        <v>2.9966174999999998E-2</v>
      </c>
      <c r="AU259" s="120">
        <f t="shared" si="65"/>
        <v>-2.9966174999999998E-2</v>
      </c>
      <c r="AV259" s="120">
        <v>2.6969557500000001E-2</v>
      </c>
      <c r="AW259" s="120">
        <f t="shared" si="66"/>
        <v>-1.9804312186080003E-2</v>
      </c>
      <c r="AX259" s="120">
        <v>0</v>
      </c>
      <c r="AY259" s="120">
        <f t="shared" si="67"/>
        <v>7.2584734128000004E-3</v>
      </c>
      <c r="AZ259" s="120">
        <v>0</v>
      </c>
      <c r="BA259" s="120">
        <f t="shared" si="68"/>
        <v>1.0654639872E-2</v>
      </c>
      <c r="BB259" s="120">
        <v>1.2075153084E-2</v>
      </c>
      <c r="BC259" s="120">
        <f t="shared" si="69"/>
        <v>-3.8577620827200017E-3</v>
      </c>
      <c r="BD259" s="120" t="str">
        <f t="shared" si="70"/>
        <v>DEUTSCHE TELEKOM0.072721608252740.324396147669570.32439614766957</v>
      </c>
      <c r="BE259" s="121">
        <f>VLOOKUP(BD259,'[1]Microsoft-Base Data'!$AR:$AX,2,0)</f>
        <v>0.23607834218637938</v>
      </c>
      <c r="BF259" s="121">
        <f>VLOOKUP(BD259,'[1]Microsoft-Base Data'!$AR:$AX,3,0)</f>
        <v>0.69309810064242938</v>
      </c>
      <c r="BG259" s="121">
        <f>VLOOKUP(BD259,'[1]Microsoft-Base Data'!$AR:$AX,4,0)</f>
        <v>0</v>
      </c>
      <c r="BH259" s="121">
        <f>VLOOKUP(BD259,'[1]Microsoft-Base Data'!$AR:$AX,5,0)</f>
        <v>6.9908779167131049E-2</v>
      </c>
      <c r="BI259" s="121">
        <f>VLOOKUP(BD259,'[1]Microsoft-Base Data'!$AR:$AX,6,0)</f>
        <v>9.1477800406023965E-4</v>
      </c>
      <c r="BJ259" s="121">
        <f>VLOOKUP(BD259,'[1]Microsoft-Base Data'!$AR:$AX,7,0)</f>
        <v>0</v>
      </c>
      <c r="BK259" s="120">
        <f t="shared" si="71"/>
        <v>7.6582904753479994E-2</v>
      </c>
      <c r="BL259" s="120">
        <f t="shared" si="72"/>
        <v>0.22483835380549999</v>
      </c>
      <c r="BM259" s="120">
        <f t="shared" si="73"/>
        <v>0</v>
      </c>
      <c r="BN259" s="120">
        <f t="shared" si="74"/>
        <v>2.2678138650100002E-2</v>
      </c>
      <c r="BO259" s="120">
        <f t="shared" si="75"/>
        <v>2.9675046049E-4</v>
      </c>
      <c r="BP259" s="120">
        <f t="shared" si="76"/>
        <v>0</v>
      </c>
      <c r="BQ259" s="120">
        <f t="shared" si="77"/>
        <v>0.24091116345219277</v>
      </c>
      <c r="BR259" s="119"/>
      <c r="BS259" s="119"/>
      <c r="BT259" s="119"/>
      <c r="BU259" s="119"/>
    </row>
    <row r="260" spans="1:73">
      <c r="A260" s="8" t="s">
        <v>764</v>
      </c>
      <c r="B260" s="8" t="s">
        <v>123</v>
      </c>
      <c r="C260" s="8" t="s">
        <v>124</v>
      </c>
      <c r="D260" s="8" t="s">
        <v>568</v>
      </c>
      <c r="E260" s="8" t="s">
        <v>121</v>
      </c>
      <c r="F260" s="8" t="s">
        <v>612</v>
      </c>
      <c r="G260" s="65">
        <v>60</v>
      </c>
      <c r="H260" s="65" t="s">
        <v>613</v>
      </c>
      <c r="I260" s="8"/>
      <c r="J260" s="8" t="s">
        <v>614</v>
      </c>
      <c r="K260" s="8" t="s">
        <v>614</v>
      </c>
      <c r="L260" s="116">
        <v>5.9449654009600004E-3</v>
      </c>
      <c r="M260" s="116">
        <v>2.9648846829799999E-3</v>
      </c>
      <c r="N260" s="116">
        <v>1.0556839999999998E-2</v>
      </c>
      <c r="O260" s="114">
        <v>1.0556839999999998E-2</v>
      </c>
      <c r="P260" s="115">
        <v>3.0023530083939997E-2</v>
      </c>
      <c r="Q260" s="114">
        <v>7.2425423091529049E-3</v>
      </c>
      <c r="R260" s="114">
        <v>7.4299751482925997E-3</v>
      </c>
      <c r="S260" s="114">
        <v>7.5916636677554198E-3</v>
      </c>
      <c r="T260" s="114">
        <v>7.7593489587390761E-3</v>
      </c>
      <c r="U260" s="115">
        <v>3.002353008394E-2</v>
      </c>
      <c r="V260" s="115">
        <f t="shared" si="62"/>
        <v>0</v>
      </c>
      <c r="W260" s="122">
        <v>0</v>
      </c>
      <c r="X260" s="116">
        <v>0</v>
      </c>
      <c r="Y260" s="116">
        <v>0</v>
      </c>
      <c r="Z260" s="116">
        <v>0</v>
      </c>
      <c r="AA260" s="116" t="str">
        <f t="shared" si="63"/>
        <v>TELSTRA0.030023530083940.03002353008394</v>
      </c>
      <c r="AB260" s="117">
        <v>0</v>
      </c>
      <c r="AC260" s="115">
        <f t="shared" si="64"/>
        <v>0</v>
      </c>
      <c r="AD260" s="117">
        <f t="shared" si="80"/>
        <v>0</v>
      </c>
      <c r="AE260" s="117">
        <f t="shared" si="80"/>
        <v>0</v>
      </c>
      <c r="AF260" s="117">
        <f t="shared" si="80"/>
        <v>0</v>
      </c>
      <c r="AG260" s="117">
        <f t="shared" si="80"/>
        <v>0</v>
      </c>
      <c r="AH260" s="115">
        <v>0</v>
      </c>
      <c r="AI260" s="118"/>
      <c r="AJ260" s="118"/>
      <c r="AK260" s="118"/>
      <c r="AL260" s="118"/>
      <c r="AM260" s="118"/>
      <c r="AN260" s="118"/>
      <c r="AO260" s="118"/>
      <c r="AP260" s="118"/>
      <c r="AQ260" s="118"/>
      <c r="AR260" s="118"/>
      <c r="AS260" s="119"/>
      <c r="AT260" s="120">
        <v>0</v>
      </c>
      <c r="AU260" s="120">
        <f t="shared" si="65"/>
        <v>0</v>
      </c>
      <c r="AV260" s="120">
        <v>0</v>
      </c>
      <c r="AW260" s="120">
        <f t="shared" si="66"/>
        <v>0</v>
      </c>
      <c r="AX260" s="120">
        <v>0</v>
      </c>
      <c r="AY260" s="120">
        <f t="shared" si="67"/>
        <v>0</v>
      </c>
      <c r="AZ260" s="120">
        <v>0</v>
      </c>
      <c r="BA260" s="120">
        <f t="shared" si="68"/>
        <v>0</v>
      </c>
      <c r="BB260" s="120">
        <v>0</v>
      </c>
      <c r="BC260" s="120">
        <f t="shared" si="69"/>
        <v>0</v>
      </c>
      <c r="BD260" s="120" t="str">
        <f t="shared" si="70"/>
        <v>TELSTRA0.010556840.030023530083940.03002353008394</v>
      </c>
      <c r="BE260" s="121">
        <f>VLOOKUP(BD260,'[1]Microsoft-Base Data'!$AR:$AX,2,0)</f>
        <v>8.980371979716828E-2</v>
      </c>
      <c r="BF260" s="121">
        <f>VLOOKUP(BD260,'[1]Microsoft-Base Data'!$AR:$AX,3,0)</f>
        <v>0.70323775855038428</v>
      </c>
      <c r="BG260" s="121">
        <f>VLOOKUP(BD260,'[1]Microsoft-Base Data'!$AR:$AX,4,0)</f>
        <v>0</v>
      </c>
      <c r="BH260" s="121">
        <f>VLOOKUP(BD260,'[1]Microsoft-Base Data'!$AR:$AX,5,0)</f>
        <v>0</v>
      </c>
      <c r="BI260" s="121">
        <f>VLOOKUP(BD260,'[1]Microsoft-Base Data'!$AR:$AX,6,0)</f>
        <v>8.9483148466845339E-3</v>
      </c>
      <c r="BJ260" s="121">
        <f>VLOOKUP(BD260,'[1]Microsoft-Base Data'!$AR:$AX,7,0)</f>
        <v>0.19801020680576281</v>
      </c>
      <c r="BK260" s="120">
        <f t="shared" si="71"/>
        <v>2.6962246829799999E-3</v>
      </c>
      <c r="BL260" s="120">
        <f t="shared" si="72"/>
        <v>2.1113679999999996E-2</v>
      </c>
      <c r="BM260" s="120">
        <f t="shared" si="73"/>
        <v>0</v>
      </c>
      <c r="BN260" s="120">
        <f t="shared" si="74"/>
        <v>0</v>
      </c>
      <c r="BO260" s="120">
        <f t="shared" si="75"/>
        <v>2.6866000000000005E-4</v>
      </c>
      <c r="BP260" s="120">
        <f t="shared" si="76"/>
        <v>5.9449654009600004E-3</v>
      </c>
      <c r="BQ260" s="120">
        <f t="shared" si="77"/>
        <v>2.1651962468297998E-2</v>
      </c>
      <c r="BR260" s="119"/>
      <c r="BS260" s="119"/>
      <c r="BT260" s="119"/>
      <c r="BU260" s="119"/>
    </row>
    <row r="261" spans="1:73">
      <c r="A261" s="8" t="s">
        <v>675</v>
      </c>
      <c r="B261" s="65" t="s">
        <v>4</v>
      </c>
      <c r="C261" s="8" t="s">
        <v>81</v>
      </c>
      <c r="D261" s="8" t="s">
        <v>615</v>
      </c>
      <c r="E261" s="8" t="s">
        <v>283</v>
      </c>
      <c r="F261" s="8"/>
      <c r="G261" s="65"/>
      <c r="H261" s="65" t="s">
        <v>613</v>
      </c>
      <c r="I261" s="8"/>
      <c r="J261" s="8" t="s">
        <v>614</v>
      </c>
      <c r="K261" s="8" t="s">
        <v>614</v>
      </c>
      <c r="L261" s="116">
        <v>0</v>
      </c>
      <c r="M261" s="116">
        <v>0</v>
      </c>
      <c r="N261" s="116">
        <v>8.6434559999999986E-4</v>
      </c>
      <c r="O261" s="114">
        <v>8.6434559999999986E-4</v>
      </c>
      <c r="P261" s="115">
        <v>1.7286911999999997E-3</v>
      </c>
      <c r="Q261" s="114">
        <v>4.1701022899227598E-4</v>
      </c>
      <c r="R261" s="114">
        <v>4.2780221443522437E-4</v>
      </c>
      <c r="S261" s="114">
        <v>4.371118965397255E-4</v>
      </c>
      <c r="T261" s="114">
        <v>4.4676686003277408E-4</v>
      </c>
      <c r="U261" s="115">
        <v>1.7286911999999999E-3</v>
      </c>
      <c r="V261" s="115">
        <f t="shared" si="62"/>
        <v>0</v>
      </c>
      <c r="W261" s="122">
        <v>0</v>
      </c>
      <c r="X261" s="116">
        <v>0</v>
      </c>
      <c r="Y261" s="116">
        <v>0</v>
      </c>
      <c r="Z261" s="116">
        <v>0</v>
      </c>
      <c r="AA261" s="116" t="str">
        <f t="shared" si="63"/>
        <v>JOHN SWIRE &amp; SONS LIMITED0.00172869120.0017286912</v>
      </c>
      <c r="AB261" s="117">
        <v>0</v>
      </c>
      <c r="AC261" s="115">
        <f t="shared" si="64"/>
        <v>0</v>
      </c>
      <c r="AD261" s="117">
        <f t="shared" si="80"/>
        <v>0</v>
      </c>
      <c r="AE261" s="117">
        <f t="shared" si="80"/>
        <v>0</v>
      </c>
      <c r="AF261" s="117">
        <f t="shared" si="80"/>
        <v>0</v>
      </c>
      <c r="AG261" s="117">
        <f t="shared" si="80"/>
        <v>0</v>
      </c>
      <c r="AH261" s="115">
        <v>0</v>
      </c>
      <c r="AI261" s="118"/>
      <c r="AJ261" s="118"/>
      <c r="AK261" s="118"/>
      <c r="AL261" s="118"/>
      <c r="AM261" s="118"/>
      <c r="AN261" s="118"/>
      <c r="AO261" s="118"/>
      <c r="AP261" s="118"/>
      <c r="AQ261" s="118"/>
      <c r="AR261" s="118"/>
      <c r="AS261" s="119"/>
      <c r="AT261" s="120">
        <v>0</v>
      </c>
      <c r="AU261" s="120">
        <f t="shared" si="65"/>
        <v>0</v>
      </c>
      <c r="AV261" s="120">
        <v>0</v>
      </c>
      <c r="AW261" s="120">
        <f t="shared" si="66"/>
        <v>0</v>
      </c>
      <c r="AX261" s="120">
        <v>0</v>
      </c>
      <c r="AY261" s="120">
        <f t="shared" si="67"/>
        <v>0</v>
      </c>
      <c r="AZ261" s="120">
        <v>0</v>
      </c>
      <c r="BA261" s="120">
        <f t="shared" si="68"/>
        <v>0</v>
      </c>
      <c r="BB261" s="120">
        <v>0</v>
      </c>
      <c r="BC261" s="120">
        <f t="shared" si="69"/>
        <v>0</v>
      </c>
      <c r="BD261" s="120" t="str">
        <f t="shared" si="70"/>
        <v>JOHN SWIRE &amp; SONS LIMITED0.00086434560.00172869120.0017286912</v>
      </c>
      <c r="BE261" s="121">
        <f>VLOOKUP(BD261,'[1]Microsoft-Base Data'!$AR:$AX,2,0)</f>
        <v>0.86482282388988585</v>
      </c>
      <c r="BF261" s="121">
        <f>VLOOKUP(BD261,'[1]Microsoft-Base Data'!$AR:$AX,3,0)</f>
        <v>1.5330165293307881E-2</v>
      </c>
      <c r="BG261" s="121">
        <f>VLOOKUP(BD261,'[1]Microsoft-Base Data'!$AR:$AX,4,0)</f>
        <v>0</v>
      </c>
      <c r="BH261" s="121">
        <f>VLOOKUP(BD261,'[1]Microsoft-Base Data'!$AR:$AX,5,0)</f>
        <v>0</v>
      </c>
      <c r="BI261" s="121">
        <f>VLOOKUP(BD261,'[1]Microsoft-Base Data'!$AR:$AX,6,0)</f>
        <v>0.1300905389339215</v>
      </c>
      <c r="BJ261" s="121">
        <f>VLOOKUP(BD261,'[1]Microsoft-Base Data'!$AR:$AX,7,0)</f>
        <v>-1.024352811711521E-2</v>
      </c>
      <c r="BK261" s="120">
        <f t="shared" si="71"/>
        <v>1.4950116052175953E-3</v>
      </c>
      <c r="BL261" s="120">
        <f t="shared" si="72"/>
        <v>2.6501121837086751E-5</v>
      </c>
      <c r="BM261" s="120">
        <f t="shared" si="73"/>
        <v>0</v>
      </c>
      <c r="BN261" s="120">
        <f t="shared" si="74"/>
        <v>0</v>
      </c>
      <c r="BO261" s="120">
        <f t="shared" si="75"/>
        <v>2.2488636985832746E-4</v>
      </c>
      <c r="BP261" s="120">
        <f t="shared" si="76"/>
        <v>-1.770789691300963E-5</v>
      </c>
      <c r="BQ261" s="120">
        <f t="shared" si="77"/>
        <v>4.0088865221717378E-4</v>
      </c>
      <c r="BR261" s="119"/>
      <c r="BS261" s="119"/>
      <c r="BT261" s="119"/>
      <c r="BU261" s="119"/>
    </row>
    <row r="262" spans="1:73">
      <c r="A262" s="8" t="s">
        <v>617</v>
      </c>
      <c r="B262" s="65" t="s">
        <v>92</v>
      </c>
      <c r="C262" s="8" t="s">
        <v>101</v>
      </c>
      <c r="D262" s="8" t="s">
        <v>615</v>
      </c>
      <c r="E262" s="8" t="s">
        <v>283</v>
      </c>
      <c r="F262" s="8"/>
      <c r="G262" s="65">
        <v>92</v>
      </c>
      <c r="H262" s="65" t="s">
        <v>613</v>
      </c>
      <c r="I262" s="8"/>
      <c r="J262" s="8" t="s">
        <v>614</v>
      </c>
      <c r="K262" s="8" t="s">
        <v>614</v>
      </c>
      <c r="L262" s="116">
        <v>0.27182764993225988</v>
      </c>
      <c r="M262" s="116">
        <v>0.40652472224376002</v>
      </c>
      <c r="N262" s="116">
        <v>0.40183683768014006</v>
      </c>
      <c r="O262" s="114">
        <v>0.44479643102941407</v>
      </c>
      <c r="P262" s="115">
        <v>1.524985640885574</v>
      </c>
      <c r="Q262" s="114">
        <v>0.44938612187760002</v>
      </c>
      <c r="R262" s="114">
        <v>0.46101597685090795</v>
      </c>
      <c r="S262" s="114">
        <v>0.4710484452317556</v>
      </c>
      <c r="T262" s="114">
        <v>0.48145300200125218</v>
      </c>
      <c r="U262" s="115">
        <v>1.8629035459615157</v>
      </c>
      <c r="V262" s="115">
        <f t="shared" si="62"/>
        <v>0.33791790507594177</v>
      </c>
      <c r="W262" s="122">
        <v>0.22158759795253524</v>
      </c>
      <c r="X262" s="116">
        <v>0.46239961820000003</v>
      </c>
      <c r="Y262" s="116">
        <v>-1.0629186754</v>
      </c>
      <c r="Z262" s="116">
        <v>0.27925679999999997</v>
      </c>
      <c r="AA262" s="116" t="str">
        <f t="shared" si="63"/>
        <v>HOSPITAL CORPORATION OF AMERICA1.524985640885571.86290354596152</v>
      </c>
      <c r="AB262" s="117">
        <v>0</v>
      </c>
      <c r="AC262" s="115">
        <f t="shared" si="64"/>
        <v>-0.3212622571999999</v>
      </c>
      <c r="AD262" s="117">
        <f t="shared" si="80"/>
        <v>-8.4455237651254983E-2</v>
      </c>
      <c r="AE262" s="117">
        <f t="shared" si="80"/>
        <v>-8.5554097620695102E-2</v>
      </c>
      <c r="AF262" s="117">
        <f t="shared" si="80"/>
        <v>-0.12558399650744234</v>
      </c>
      <c r="AG262" s="117">
        <f t="shared" si="80"/>
        <v>-9.6856657306364877E-2</v>
      </c>
      <c r="AH262" s="115">
        <v>-0.39244998908575734</v>
      </c>
      <c r="AI262" s="118"/>
      <c r="AJ262" s="118"/>
      <c r="AK262" s="118"/>
      <c r="AL262" s="118"/>
      <c r="AM262" s="118"/>
      <c r="AN262" s="118"/>
      <c r="AO262" s="118"/>
      <c r="AP262" s="118"/>
      <c r="AQ262" s="118"/>
      <c r="AR262" s="118"/>
      <c r="AS262" s="119"/>
      <c r="AT262" s="120">
        <v>0</v>
      </c>
      <c r="AU262" s="120">
        <f t="shared" si="65"/>
        <v>0</v>
      </c>
      <c r="AV262" s="120">
        <v>0</v>
      </c>
      <c r="AW262" s="120">
        <f t="shared" si="66"/>
        <v>-8.4455237651254983E-2</v>
      </c>
      <c r="AX262" s="120">
        <v>0</v>
      </c>
      <c r="AY262" s="120">
        <f t="shared" si="67"/>
        <v>-8.5554097620695102E-2</v>
      </c>
      <c r="AZ262" s="120">
        <v>0.90310932989999981</v>
      </c>
      <c r="BA262" s="120">
        <f t="shared" si="68"/>
        <v>-1.028693326407442</v>
      </c>
      <c r="BB262" s="120">
        <v>0</v>
      </c>
      <c r="BC262" s="120">
        <f t="shared" si="69"/>
        <v>-9.6856657306364877E-2</v>
      </c>
      <c r="BD262" s="120" t="str">
        <f t="shared" si="70"/>
        <v>HOSPITAL CORPORATION OF AMERICA0.4447964310294141.524985640885571.86290354596152</v>
      </c>
      <c r="BE262" s="121">
        <f>VLOOKUP(BD262,'[1]Microsoft-Base Data'!$AR:$AX,2,0)</f>
        <v>0.45842761493155904</v>
      </c>
      <c r="BF262" s="121">
        <f>VLOOKUP(BD262,'[1]Microsoft-Base Data'!$AR:$AX,3,0)</f>
        <v>6.0631827443670225E-2</v>
      </c>
      <c r="BG262" s="121">
        <f>VLOOKUP(BD262,'[1]Microsoft-Base Data'!$AR:$AX,4,0)</f>
        <v>0</v>
      </c>
      <c r="BH262" s="121">
        <f>VLOOKUP(BD262,'[1]Microsoft-Base Data'!$AR:$AX,5,0)</f>
        <v>0.30069191594969247</v>
      </c>
      <c r="BI262" s="121">
        <f>VLOOKUP(BD262,'[1]Microsoft-Base Data'!$AR:$AX,6,0)</f>
        <v>1.1121316128746045E-4</v>
      </c>
      <c r="BJ262" s="121">
        <f>VLOOKUP(BD262,'[1]Microsoft-Base Data'!$AR:$AX,7,0)</f>
        <v>0.18013742851379086</v>
      </c>
      <c r="BK262" s="120">
        <f t="shared" si="71"/>
        <v>0.85400642942268168</v>
      </c>
      <c r="BL262" s="120">
        <f t="shared" si="72"/>
        <v>0.11295124634294</v>
      </c>
      <c r="BM262" s="120">
        <f t="shared" si="73"/>
        <v>0</v>
      </c>
      <c r="BN262" s="120">
        <f t="shared" si="74"/>
        <v>0.56016003646464418</v>
      </c>
      <c r="BO262" s="120">
        <f t="shared" si="75"/>
        <v>2.0717939252000003E-4</v>
      </c>
      <c r="BP262" s="120">
        <f t="shared" si="76"/>
        <v>0.33557865433873002</v>
      </c>
      <c r="BQ262" s="120">
        <f t="shared" si="77"/>
        <v>0.39907153961916153</v>
      </c>
      <c r="BR262" s="119"/>
      <c r="BS262" s="119"/>
      <c r="BT262" s="119"/>
      <c r="BU262" s="119"/>
    </row>
    <row r="263" spans="1:73">
      <c r="A263" s="8" t="s">
        <v>765</v>
      </c>
      <c r="B263" s="8" t="s">
        <v>92</v>
      </c>
      <c r="C263" s="8" t="s">
        <v>231</v>
      </c>
      <c r="D263" s="8" t="s">
        <v>615</v>
      </c>
      <c r="E263" s="8" t="s">
        <v>283</v>
      </c>
      <c r="F263" s="8"/>
      <c r="G263" s="65"/>
      <c r="H263" s="65" t="s">
        <v>613</v>
      </c>
      <c r="I263" s="8"/>
      <c r="J263" s="8" t="s">
        <v>614</v>
      </c>
      <c r="K263" s="8" t="s">
        <v>614</v>
      </c>
      <c r="L263" s="116">
        <v>0</v>
      </c>
      <c r="M263" s="116">
        <v>1.7000000000000001E-4</v>
      </c>
      <c r="N263" s="116">
        <v>0</v>
      </c>
      <c r="O263" s="114">
        <v>0</v>
      </c>
      <c r="P263" s="115">
        <v>1.7000000000000001E-4</v>
      </c>
      <c r="Q263" s="114">
        <v>4.1008908316700477E-5</v>
      </c>
      <c r="R263" s="114">
        <v>4.2070195332739677E-5</v>
      </c>
      <c r="S263" s="114">
        <v>4.298571220340182E-5</v>
      </c>
      <c r="T263" s="114">
        <v>4.3935184147158038E-5</v>
      </c>
      <c r="U263" s="115">
        <v>1.7000000000000001E-4</v>
      </c>
      <c r="V263" s="115">
        <f t="shared" si="62"/>
        <v>0</v>
      </c>
      <c r="W263" s="122">
        <v>0</v>
      </c>
      <c r="X263" s="116">
        <v>0.16513958059999997</v>
      </c>
      <c r="Y263" s="116">
        <v>0</v>
      </c>
      <c r="Z263" s="116">
        <v>0</v>
      </c>
      <c r="AA263" s="116" t="str">
        <f t="shared" si="63"/>
        <v>ARCELOR-MITTAL0.000170.00017</v>
      </c>
      <c r="AB263" s="117">
        <v>0</v>
      </c>
      <c r="AC263" s="115">
        <f t="shared" si="64"/>
        <v>0.16513958059999997</v>
      </c>
      <c r="AD263" s="117">
        <f t="shared" si="80"/>
        <v>3.5538037745119995E-2</v>
      </c>
      <c r="AE263" s="117">
        <f t="shared" si="80"/>
        <v>3.6000428570799992E-2</v>
      </c>
      <c r="AF263" s="117">
        <f t="shared" si="80"/>
        <v>5.2844665791999992E-2</v>
      </c>
      <c r="AG263" s="117">
        <f t="shared" si="80"/>
        <v>4.0756448492079982E-2</v>
      </c>
      <c r="AH263" s="115">
        <v>0.16513958059999997</v>
      </c>
      <c r="AI263" s="118"/>
      <c r="AJ263" s="118"/>
      <c r="AK263" s="118"/>
      <c r="AL263" s="118"/>
      <c r="AM263" s="118"/>
      <c r="AN263" s="118"/>
      <c r="AO263" s="118"/>
      <c r="AP263" s="118"/>
      <c r="AQ263" s="118"/>
      <c r="AR263" s="118"/>
      <c r="AS263" s="119"/>
      <c r="AT263" s="120">
        <v>0</v>
      </c>
      <c r="AU263" s="120">
        <f t="shared" si="65"/>
        <v>0</v>
      </c>
      <c r="AV263" s="120">
        <v>0</v>
      </c>
      <c r="AW263" s="120">
        <f t="shared" si="66"/>
        <v>3.5538037745119995E-2</v>
      </c>
      <c r="AX263" s="120">
        <v>0</v>
      </c>
      <c r="AY263" s="120">
        <f t="shared" si="67"/>
        <v>3.6000428570799992E-2</v>
      </c>
      <c r="AZ263" s="120">
        <v>0</v>
      </c>
      <c r="BA263" s="120">
        <f t="shared" si="68"/>
        <v>5.2844665791999992E-2</v>
      </c>
      <c r="BB263" s="120">
        <v>0</v>
      </c>
      <c r="BC263" s="120">
        <f t="shared" si="69"/>
        <v>4.0756448492079982E-2</v>
      </c>
      <c r="BD263" s="120" t="str">
        <f t="shared" si="70"/>
        <v>ARCELOR-MITTAL00.000170.00017</v>
      </c>
      <c r="BE263" s="121">
        <f>VLOOKUP(BD263,'[1]Microsoft-Base Data'!$AR:$AX,2,0)</f>
        <v>0</v>
      </c>
      <c r="BF263" s="121">
        <f>VLOOKUP(BD263,'[1]Microsoft-Base Data'!$AR:$AX,3,0)</f>
        <v>0</v>
      </c>
      <c r="BG263" s="121">
        <f>VLOOKUP(BD263,'[1]Microsoft-Base Data'!$AR:$AX,4,0)</f>
        <v>0</v>
      </c>
      <c r="BH263" s="121">
        <f>VLOOKUP(BD263,'[1]Microsoft-Base Data'!$AR:$AX,5,0)</f>
        <v>0</v>
      </c>
      <c r="BI263" s="121">
        <f>VLOOKUP(BD263,'[1]Microsoft-Base Data'!$AR:$AX,6,0)</f>
        <v>1</v>
      </c>
      <c r="BJ263" s="121">
        <f>VLOOKUP(BD263,'[1]Microsoft-Base Data'!$AR:$AX,7,0)</f>
        <v>0</v>
      </c>
      <c r="BK263" s="120">
        <f t="shared" si="71"/>
        <v>0</v>
      </c>
      <c r="BL263" s="120">
        <f t="shared" si="72"/>
        <v>0</v>
      </c>
      <c r="BM263" s="120">
        <f t="shared" si="73"/>
        <v>0</v>
      </c>
      <c r="BN263" s="120">
        <f t="shared" si="74"/>
        <v>0</v>
      </c>
      <c r="BO263" s="120">
        <f t="shared" si="75"/>
        <v>1.7000000000000001E-4</v>
      </c>
      <c r="BP263" s="120">
        <f t="shared" si="76"/>
        <v>0</v>
      </c>
      <c r="BQ263" s="120">
        <f t="shared" si="77"/>
        <v>1.7000000000000001E-4</v>
      </c>
      <c r="BR263" s="119"/>
      <c r="BS263" s="119"/>
      <c r="BT263" s="119"/>
      <c r="BU263" s="119"/>
    </row>
    <row r="264" spans="1:73">
      <c r="A264" s="65" t="s">
        <v>538</v>
      </c>
      <c r="B264" s="65" t="s">
        <v>69</v>
      </c>
      <c r="C264" s="8" t="s">
        <v>70</v>
      </c>
      <c r="D264" s="8" t="s">
        <v>615</v>
      </c>
      <c r="E264" s="8" t="s">
        <v>283</v>
      </c>
      <c r="F264" s="8"/>
      <c r="G264" s="65">
        <v>23</v>
      </c>
      <c r="H264" s="65" t="s">
        <v>613</v>
      </c>
      <c r="I264" s="8"/>
      <c r="J264" s="65" t="s">
        <v>614</v>
      </c>
      <c r="K264" s="65" t="s">
        <v>614</v>
      </c>
      <c r="L264" s="113">
        <v>0</v>
      </c>
      <c r="M264" s="113">
        <v>0</v>
      </c>
      <c r="N264" s="113">
        <v>6.5711786090437083E-4</v>
      </c>
      <c r="O264" s="114">
        <v>6.5711786090437083E-4</v>
      </c>
      <c r="P264" s="115">
        <v>1.3142357218087417E-3</v>
      </c>
      <c r="Q264" s="114">
        <v>3.1703160130698441E-4</v>
      </c>
      <c r="R264" s="114">
        <v>3.2523619723386988E-4</v>
      </c>
      <c r="S264" s="114">
        <v>3.3231387355941544E-4</v>
      </c>
      <c r="T264" s="114">
        <v>3.3965404970847187E-4</v>
      </c>
      <c r="U264" s="115">
        <v>1.3142357218087417E-3</v>
      </c>
      <c r="V264" s="115">
        <f t="shared" ref="V264:V327" si="81">U264-P264</f>
        <v>0</v>
      </c>
      <c r="W264" s="122">
        <v>0</v>
      </c>
      <c r="X264" s="116">
        <v>0</v>
      </c>
      <c r="Y264" s="116">
        <v>0</v>
      </c>
      <c r="Z264" s="116">
        <v>0</v>
      </c>
      <c r="AA264" s="116" t="str">
        <f t="shared" ref="AA264:AA327" si="82">A264&amp;P264&amp;U264</f>
        <v>ZURICH AMERICAN INSURANCE0.001314235721808740.00131423572180874</v>
      </c>
      <c r="AB264" s="117">
        <v>0</v>
      </c>
      <c r="AC264" s="115">
        <f t="shared" ref="AC264:AC327" si="83">SUM(X264:AB264)</f>
        <v>0</v>
      </c>
      <c r="AD264" s="117">
        <f t="shared" si="80"/>
        <v>0</v>
      </c>
      <c r="AE264" s="117">
        <f t="shared" si="80"/>
        <v>0</v>
      </c>
      <c r="AF264" s="117">
        <f t="shared" si="80"/>
        <v>0</v>
      </c>
      <c r="AG264" s="117">
        <f t="shared" si="80"/>
        <v>0</v>
      </c>
      <c r="AH264" s="115">
        <v>0</v>
      </c>
      <c r="AI264" s="118"/>
      <c r="AJ264" s="118"/>
      <c r="AK264" s="118"/>
      <c r="AL264" s="118"/>
      <c r="AM264" s="118"/>
      <c r="AN264" s="118"/>
      <c r="AO264" s="118"/>
      <c r="AP264" s="118"/>
      <c r="AQ264" s="118"/>
      <c r="AR264" s="118"/>
      <c r="AS264" s="119"/>
      <c r="AT264" s="120">
        <v>0</v>
      </c>
      <c r="AU264" s="120">
        <f t="shared" ref="AU264:AU327" si="84">AB264-AT264</f>
        <v>0</v>
      </c>
      <c r="AV264" s="120">
        <v>0</v>
      </c>
      <c r="AW264" s="120">
        <f t="shared" ref="AW264:AW327" si="85">AD264-AV264</f>
        <v>0</v>
      </c>
      <c r="AX264" s="120">
        <v>0</v>
      </c>
      <c r="AY264" s="120">
        <f t="shared" ref="AY264:AY327" si="86">AE264-AX264</f>
        <v>0</v>
      </c>
      <c r="AZ264" s="120">
        <v>0</v>
      </c>
      <c r="BA264" s="120">
        <f t="shared" ref="BA264:BA327" si="87">AF264-AZ264</f>
        <v>0</v>
      </c>
      <c r="BB264" s="120">
        <v>0</v>
      </c>
      <c r="BC264" s="120">
        <f t="shared" ref="BC264:BC327" si="88">AG264-BB264</f>
        <v>0</v>
      </c>
      <c r="BD264" s="120" t="str">
        <f t="shared" ref="BD264:BD327" si="89">A264&amp;O264&amp;P264&amp;U264</f>
        <v>ZURICH AMERICAN INSURANCE0.0006571178609043710.001314235721808740.00131423572180874</v>
      </c>
      <c r="BE264" s="121">
        <f>VLOOKUP(BD264,'[1]Microsoft-Base Data'!$AR:$AX,2,0)</f>
        <v>0.42567917506357361</v>
      </c>
      <c r="BF264" s="121">
        <f>VLOOKUP(BD264,'[1]Microsoft-Base Data'!$AR:$AX,3,0)</f>
        <v>0.39452941672244374</v>
      </c>
      <c r="BG264" s="121">
        <f>VLOOKUP(BD264,'[1]Microsoft-Base Data'!$AR:$AX,4,0)</f>
        <v>0</v>
      </c>
      <c r="BH264" s="121">
        <f>VLOOKUP(BD264,'[1]Microsoft-Base Data'!$AR:$AX,5,0)</f>
        <v>4.8152765888690753E-2</v>
      </c>
      <c r="BI264" s="121">
        <f>VLOOKUP(BD264,'[1]Microsoft-Base Data'!$AR:$AX,6,0)</f>
        <v>0.11222924765596215</v>
      </c>
      <c r="BJ264" s="121">
        <f>VLOOKUP(BD264,'[1]Microsoft-Base Data'!$AR:$AX,7,0)</f>
        <v>1.9409394669329748E-2</v>
      </c>
      <c r="BK264" s="120">
        <f t="shared" ref="BK264:BK327" si="90">BE264*$U264</f>
        <v>5.5944277789862534E-4</v>
      </c>
      <c r="BL264" s="120">
        <f t="shared" ref="BL264:BL327" si="91">BF264*$U264</f>
        <v>5.1850465276100262E-4</v>
      </c>
      <c r="BM264" s="120">
        <f t="shared" ref="BM264:BM327" si="92">BG264*$U264</f>
        <v>0</v>
      </c>
      <c r="BN264" s="120">
        <f t="shared" ref="BN264:BN327" si="93">BH264*$U264</f>
        <v>6.3284085034810843E-5</v>
      </c>
      <c r="BO264" s="120">
        <f t="shared" ref="BO264:BO327" si="94">BI264*$U264</f>
        <v>1.4749568630118543E-4</v>
      </c>
      <c r="BP264" s="120">
        <f t="shared" ref="BP264:BP327" si="95">BJ264*$U264</f>
        <v>2.5508519813117325E-5</v>
      </c>
      <c r="BQ264" s="120">
        <f t="shared" ref="BQ264:BQ327" si="96">(BK264*BK$2)+(BL264*BL$2)+(BM264*BM$2)+(BN264*BN$2)+(BO264*BO$2)+(BP264*BP$2)</f>
        <v>7.4459751501608918E-4</v>
      </c>
      <c r="BR264" s="119"/>
      <c r="BS264" s="119"/>
      <c r="BT264" s="119"/>
      <c r="BU264" s="119"/>
    </row>
    <row r="265" spans="1:73">
      <c r="A265" s="65" t="s">
        <v>172</v>
      </c>
      <c r="B265" s="8" t="s">
        <v>69</v>
      </c>
      <c r="C265" s="8" t="s">
        <v>511</v>
      </c>
      <c r="D265" s="8" t="s">
        <v>568</v>
      </c>
      <c r="E265" s="8" t="s">
        <v>121</v>
      </c>
      <c r="F265" s="8" t="s">
        <v>612</v>
      </c>
      <c r="G265" s="65">
        <v>7</v>
      </c>
      <c r="H265" s="65" t="s">
        <v>613</v>
      </c>
      <c r="I265" s="8"/>
      <c r="J265" s="65" t="s">
        <v>614</v>
      </c>
      <c r="K265" s="65" t="s">
        <v>614</v>
      </c>
      <c r="L265" s="113">
        <v>0</v>
      </c>
      <c r="M265" s="113">
        <v>0</v>
      </c>
      <c r="N265" s="113">
        <v>2.5495364546200003E-3</v>
      </c>
      <c r="O265" s="114">
        <v>2.5495364546200003E-3</v>
      </c>
      <c r="P265" s="115">
        <v>5.0990729092400006E-3</v>
      </c>
      <c r="Q265" s="114">
        <v>1.2300436084423196E-3</v>
      </c>
      <c r="R265" s="114">
        <v>1.2618764312212235E-3</v>
      </c>
      <c r="S265" s="114">
        <v>1.2893369445926676E-3</v>
      </c>
      <c r="T265" s="114">
        <v>1.3178159249837898E-3</v>
      </c>
      <c r="U265" s="115">
        <v>5.0990729092400006E-3</v>
      </c>
      <c r="V265" s="115">
        <f t="shared" si="81"/>
        <v>0</v>
      </c>
      <c r="W265" s="122">
        <v>0</v>
      </c>
      <c r="X265" s="116">
        <v>0</v>
      </c>
      <c r="Y265" s="116">
        <v>0</v>
      </c>
      <c r="Z265" s="116">
        <v>0</v>
      </c>
      <c r="AA265" s="116" t="str">
        <f t="shared" si="82"/>
        <v>MASTERCARD INTERNATIONAL0.005099072909240.00509907290924</v>
      </c>
      <c r="AB265" s="117">
        <v>0</v>
      </c>
      <c r="AC265" s="115">
        <f t="shared" si="83"/>
        <v>0</v>
      </c>
      <c r="AD265" s="117">
        <f t="shared" si="80"/>
        <v>0</v>
      </c>
      <c r="AE265" s="117">
        <f t="shared" si="80"/>
        <v>0</v>
      </c>
      <c r="AF265" s="117">
        <f t="shared" si="80"/>
        <v>0</v>
      </c>
      <c r="AG265" s="117">
        <f t="shared" si="80"/>
        <v>0</v>
      </c>
      <c r="AH265" s="115">
        <v>0</v>
      </c>
      <c r="AI265" s="118"/>
      <c r="AJ265" s="118"/>
      <c r="AK265" s="118"/>
      <c r="AL265" s="118"/>
      <c r="AM265" s="118"/>
      <c r="AN265" s="118"/>
      <c r="AO265" s="118"/>
      <c r="AP265" s="118"/>
      <c r="AQ265" s="118"/>
      <c r="AR265" s="118"/>
      <c r="AS265" s="119"/>
      <c r="AT265" s="120">
        <v>3.7230542999999998E-2</v>
      </c>
      <c r="AU265" s="120">
        <f t="shared" si="84"/>
        <v>-3.7230542999999998E-2</v>
      </c>
      <c r="AV265" s="120">
        <v>2.2357587599999999E-2</v>
      </c>
      <c r="AW265" s="120">
        <f t="shared" si="85"/>
        <v>-2.2357587599999999E-2</v>
      </c>
      <c r="AX265" s="120">
        <v>0.20459764079999998</v>
      </c>
      <c r="AY265" s="120">
        <f t="shared" si="86"/>
        <v>-0.20459764079999998</v>
      </c>
      <c r="AZ265" s="120">
        <v>8.0070680195999999E-2</v>
      </c>
      <c r="BA265" s="120">
        <f t="shared" si="87"/>
        <v>-8.0070680195999999E-2</v>
      </c>
      <c r="BB265" s="120">
        <v>4.8287660922000007E-2</v>
      </c>
      <c r="BC265" s="120">
        <f t="shared" si="88"/>
        <v>-4.8287660922000007E-2</v>
      </c>
      <c r="BD265" s="120" t="str">
        <f t="shared" si="89"/>
        <v>MASTERCARD INTERNATIONAL0.002549536454620.005099072909240.00509907290924</v>
      </c>
      <c r="BE265" s="121">
        <f>VLOOKUP(BD265,'[1]Microsoft-Base Data'!$AR:$AX,2,0)</f>
        <v>0.72716049891737367</v>
      </c>
      <c r="BF265" s="121">
        <f>VLOOKUP(BD265,'[1]Microsoft-Base Data'!$AR:$AX,3,0)</f>
        <v>6.481164919109636E-2</v>
      </c>
      <c r="BG265" s="121">
        <f>VLOOKUP(BD265,'[1]Microsoft-Base Data'!$AR:$AX,4,0)</f>
        <v>0</v>
      </c>
      <c r="BH265" s="121">
        <f>VLOOKUP(BD265,'[1]Microsoft-Base Data'!$AR:$AX,5,0)</f>
        <v>0.17497570715726096</v>
      </c>
      <c r="BI265" s="121">
        <f>VLOOKUP(BD265,'[1]Microsoft-Base Data'!$AR:$AX,6,0)</f>
        <v>2.6331703604400184E-2</v>
      </c>
      <c r="BJ265" s="121">
        <f>VLOOKUP(BD265,'[1]Microsoft-Base Data'!$AR:$AX,7,0)</f>
        <v>6.7204411298688862E-3</v>
      </c>
      <c r="BK265" s="120">
        <f t="shared" si="90"/>
        <v>3.7078444006990231E-3</v>
      </c>
      <c r="BL265" s="120">
        <f t="shared" si="91"/>
        <v>3.3047932459348605E-4</v>
      </c>
      <c r="BM265" s="120">
        <f t="shared" si="92"/>
        <v>0</v>
      </c>
      <c r="BN265" s="120">
        <f t="shared" si="93"/>
        <v>8.9221388814070106E-4</v>
      </c>
      <c r="BO265" s="120">
        <f t="shared" si="94"/>
        <v>1.3426727650333426E-4</v>
      </c>
      <c r="BP265" s="120">
        <f t="shared" si="95"/>
        <v>3.4268019303456699E-5</v>
      </c>
      <c r="BQ265" s="120">
        <f t="shared" si="96"/>
        <v>1.1549040768592596E-3</v>
      </c>
      <c r="BR265" s="119"/>
      <c r="BS265" s="119"/>
      <c r="BT265" s="119"/>
      <c r="BU265" s="119"/>
    </row>
    <row r="266" spans="1:73">
      <c r="A266" s="8" t="s">
        <v>239</v>
      </c>
      <c r="B266" s="8" t="s">
        <v>4</v>
      </c>
      <c r="C266" s="8" t="s">
        <v>157</v>
      </c>
      <c r="D266" s="8" t="s">
        <v>568</v>
      </c>
      <c r="E266" s="8" t="s">
        <v>226</v>
      </c>
      <c r="F266" s="8" t="s">
        <v>612</v>
      </c>
      <c r="G266" s="65">
        <v>110</v>
      </c>
      <c r="H266" s="65" t="s">
        <v>613</v>
      </c>
      <c r="I266" s="8"/>
      <c r="J266" s="8" t="s">
        <v>614</v>
      </c>
      <c r="K266" s="8" t="s">
        <v>614</v>
      </c>
      <c r="L266" s="116">
        <v>0.13625526766403001</v>
      </c>
      <c r="M266" s="116">
        <v>0.16364971109202003</v>
      </c>
      <c r="N266" s="116">
        <v>6.9886643444059995E-2</v>
      </c>
      <c r="O266" s="114">
        <v>6.9886643444059995E-2</v>
      </c>
      <c r="P266" s="115">
        <v>0.43967826564417001</v>
      </c>
      <c r="Q266" s="114">
        <v>0.10606309226263319</v>
      </c>
      <c r="R266" s="114">
        <v>0.10880794423064963</v>
      </c>
      <c r="S266" s="114">
        <v>0.11117578464159497</v>
      </c>
      <c r="T266" s="114">
        <v>0.11363144450929222</v>
      </c>
      <c r="U266" s="115">
        <v>0.43967826564417001</v>
      </c>
      <c r="V266" s="115">
        <f t="shared" si="81"/>
        <v>0</v>
      </c>
      <c r="W266" s="122">
        <v>0</v>
      </c>
      <c r="X266" s="116">
        <v>0.10375809080000001</v>
      </c>
      <c r="Y266" s="116">
        <v>0</v>
      </c>
      <c r="Z266" s="116">
        <v>0</v>
      </c>
      <c r="AA266" s="116" t="str">
        <f t="shared" si="82"/>
        <v>DAIMLER0.439678265644170.43967826564417</v>
      </c>
      <c r="AB266" s="117">
        <v>0</v>
      </c>
      <c r="AC266" s="115">
        <f t="shared" si="83"/>
        <v>0.10375809080000001</v>
      </c>
      <c r="AD266" s="117">
        <f t="shared" si="80"/>
        <v>2.2328741140160001E-2</v>
      </c>
      <c r="AE266" s="117">
        <f t="shared" si="80"/>
        <v>2.2619263794400001E-2</v>
      </c>
      <c r="AF266" s="117">
        <f t="shared" si="80"/>
        <v>3.3202589056000001E-2</v>
      </c>
      <c r="AG266" s="117">
        <f t="shared" si="80"/>
        <v>2.5607496809439991E-2</v>
      </c>
      <c r="AH266" s="115">
        <v>0.10375809080000001</v>
      </c>
      <c r="AI266" s="118"/>
      <c r="AJ266" s="118"/>
      <c r="AK266" s="118"/>
      <c r="AL266" s="118"/>
      <c r="AM266" s="118"/>
      <c r="AN266" s="118"/>
      <c r="AO266" s="118"/>
      <c r="AP266" s="118"/>
      <c r="AQ266" s="118"/>
      <c r="AR266" s="118"/>
      <c r="AS266" s="119"/>
      <c r="AT266" s="120">
        <v>0</v>
      </c>
      <c r="AU266" s="120">
        <f t="shared" si="84"/>
        <v>0</v>
      </c>
      <c r="AV266" s="120">
        <v>0</v>
      </c>
      <c r="AW266" s="120">
        <f t="shared" si="85"/>
        <v>2.2328741140160001E-2</v>
      </c>
      <c r="AX266" s="120">
        <v>0</v>
      </c>
      <c r="AY266" s="120">
        <f t="shared" si="86"/>
        <v>2.2619263794400001E-2</v>
      </c>
      <c r="AZ266" s="120">
        <v>0</v>
      </c>
      <c r="BA266" s="120">
        <f t="shared" si="87"/>
        <v>3.3202589056000001E-2</v>
      </c>
      <c r="BB266" s="120">
        <v>0</v>
      </c>
      <c r="BC266" s="120">
        <f t="shared" si="88"/>
        <v>2.5607496809439991E-2</v>
      </c>
      <c r="BD266" s="120" t="str">
        <f t="shared" si="89"/>
        <v>DAIMLER0.069886643444060.439678265644170.43967826564417</v>
      </c>
      <c r="BE266" s="121">
        <f>VLOOKUP(BD266,'[1]Microsoft-Base Data'!$AR:$AX,2,0)</f>
        <v>0.63113662883888677</v>
      </c>
      <c r="BF266" s="121">
        <f>VLOOKUP(BD266,'[1]Microsoft-Base Data'!$AR:$AX,3,0)</f>
        <v>0.2291921341611719</v>
      </c>
      <c r="BG266" s="121">
        <f>VLOOKUP(BD266,'[1]Microsoft-Base Data'!$AR:$AX,4,0)</f>
        <v>0</v>
      </c>
      <c r="BH266" s="121">
        <f>VLOOKUP(BD266,'[1]Microsoft-Base Data'!$AR:$AX,5,0)</f>
        <v>0.13937798915408492</v>
      </c>
      <c r="BI266" s="121">
        <f>VLOOKUP(BD266,'[1]Microsoft-Base Data'!$AR:$AX,6,0)</f>
        <v>2.9324784585632975E-4</v>
      </c>
      <c r="BJ266" s="121">
        <f>VLOOKUP(BD266,'[1]Microsoft-Base Data'!$AR:$AX,7,0)</f>
        <v>0</v>
      </c>
      <c r="BK266" s="120">
        <f t="shared" si="90"/>
        <v>0.27749705835238997</v>
      </c>
      <c r="BL266" s="120">
        <f t="shared" si="91"/>
        <v>0.10077080004726999</v>
      </c>
      <c r="BM266" s="120">
        <f t="shared" si="92"/>
        <v>0</v>
      </c>
      <c r="BN266" s="120">
        <f t="shared" si="93"/>
        <v>6.1281472540239995E-2</v>
      </c>
      <c r="BO266" s="120">
        <f t="shared" si="94"/>
        <v>1.2893470426999997E-4</v>
      </c>
      <c r="BP266" s="120">
        <f t="shared" si="95"/>
        <v>0</v>
      </c>
      <c r="BQ266" s="120">
        <f t="shared" si="96"/>
        <v>0.15058549221860346</v>
      </c>
      <c r="BR266" s="119"/>
      <c r="BS266" s="119"/>
      <c r="BT266" s="119"/>
      <c r="BU266" s="119"/>
    </row>
    <row r="267" spans="1:73">
      <c r="A267" s="65" t="s">
        <v>234</v>
      </c>
      <c r="B267" s="65" t="s">
        <v>4</v>
      </c>
      <c r="C267" s="8" t="s">
        <v>81</v>
      </c>
      <c r="D267" s="8" t="s">
        <v>615</v>
      </c>
      <c r="E267" s="8" t="s">
        <v>283</v>
      </c>
      <c r="F267" s="8"/>
      <c r="G267" s="65"/>
      <c r="H267" s="65" t="s">
        <v>613</v>
      </c>
      <c r="I267" s="8"/>
      <c r="J267" s="65" t="s">
        <v>614</v>
      </c>
      <c r="K267" s="65" t="s">
        <v>614</v>
      </c>
      <c r="L267" s="113">
        <v>0</v>
      </c>
      <c r="M267" s="113">
        <v>0</v>
      </c>
      <c r="N267" s="113">
        <v>6.4104378208000004E-4</v>
      </c>
      <c r="O267" s="114">
        <v>6.4104378208000004E-4</v>
      </c>
      <c r="P267" s="115">
        <v>1.2820875641600001E-3</v>
      </c>
      <c r="Q267" s="114">
        <v>3.0927653748599575E-4</v>
      </c>
      <c r="R267" s="114">
        <v>3.1728043681110364E-4</v>
      </c>
      <c r="S267" s="114">
        <v>3.2418498266201311E-4</v>
      </c>
      <c r="T267" s="114">
        <v>3.3134560720088759E-4</v>
      </c>
      <c r="U267" s="115">
        <v>1.2820875641600001E-3</v>
      </c>
      <c r="V267" s="115">
        <f t="shared" si="81"/>
        <v>0</v>
      </c>
      <c r="W267" s="122">
        <v>0</v>
      </c>
      <c r="X267" s="116">
        <v>0</v>
      </c>
      <c r="Y267" s="116">
        <v>0</v>
      </c>
      <c r="Z267" s="116">
        <v>0</v>
      </c>
      <c r="AA267" s="116" t="str">
        <f t="shared" si="82"/>
        <v>BT0.001282087564160.00128208756416</v>
      </c>
      <c r="AB267" s="117">
        <v>0</v>
      </c>
      <c r="AC267" s="115">
        <f t="shared" si="83"/>
        <v>0</v>
      </c>
      <c r="AD267" s="117">
        <f t="shared" si="80"/>
        <v>0</v>
      </c>
      <c r="AE267" s="117">
        <f t="shared" si="80"/>
        <v>0</v>
      </c>
      <c r="AF267" s="117">
        <f t="shared" si="80"/>
        <v>0</v>
      </c>
      <c r="AG267" s="117">
        <f t="shared" si="80"/>
        <v>0</v>
      </c>
      <c r="AH267" s="115">
        <v>0</v>
      </c>
      <c r="AI267" s="118"/>
      <c r="AJ267" s="118"/>
      <c r="AK267" s="118"/>
      <c r="AL267" s="118"/>
      <c r="AM267" s="118"/>
      <c r="AN267" s="118"/>
      <c r="AO267" s="118"/>
      <c r="AP267" s="118"/>
      <c r="AQ267" s="118"/>
      <c r="AR267" s="118"/>
      <c r="AS267" s="119"/>
      <c r="AT267" s="120">
        <v>0</v>
      </c>
      <c r="AU267" s="120">
        <f t="shared" si="84"/>
        <v>0</v>
      </c>
      <c r="AV267" s="120">
        <v>0</v>
      </c>
      <c r="AW267" s="120">
        <f t="shared" si="85"/>
        <v>0</v>
      </c>
      <c r="AX267" s="120">
        <v>0</v>
      </c>
      <c r="AY267" s="120">
        <f t="shared" si="86"/>
        <v>0</v>
      </c>
      <c r="AZ267" s="120">
        <v>0</v>
      </c>
      <c r="BA267" s="120">
        <f t="shared" si="87"/>
        <v>0</v>
      </c>
      <c r="BB267" s="120">
        <v>0</v>
      </c>
      <c r="BC267" s="120">
        <f t="shared" si="88"/>
        <v>0</v>
      </c>
      <c r="BD267" s="120" t="str">
        <f t="shared" si="89"/>
        <v>BT0.000641043782080.001282087564160.00128208756416</v>
      </c>
      <c r="BE267" s="121">
        <f>VLOOKUP(BD267,'[1]Microsoft-Base Data'!$AR:$AX,2,0)</f>
        <v>9.3535911339633682E-2</v>
      </c>
      <c r="BF267" s="121">
        <f>VLOOKUP(BD267,'[1]Microsoft-Base Data'!$AR:$AX,3,0)</f>
        <v>9.9853854133943196E-2</v>
      </c>
      <c r="BG267" s="121">
        <f>VLOOKUP(BD267,'[1]Microsoft-Base Data'!$AR:$AX,4,0)</f>
        <v>6.6063238252547313E-2</v>
      </c>
      <c r="BH267" s="121">
        <f>VLOOKUP(BD267,'[1]Microsoft-Base Data'!$AR:$AX,5,0)</f>
        <v>0.25982703743160501</v>
      </c>
      <c r="BI267" s="121">
        <f>VLOOKUP(BD267,'[1]Microsoft-Base Data'!$AR:$AX,6,0)</f>
        <v>9.6652225356210916E-2</v>
      </c>
      <c r="BJ267" s="121">
        <f>VLOOKUP(BD267,'[1]Microsoft-Base Data'!$AR:$AX,7,0)</f>
        <v>0.38406773348605983</v>
      </c>
      <c r="BK267" s="120">
        <f t="shared" si="90"/>
        <v>1.1992122873091667E-4</v>
      </c>
      <c r="BL267" s="120">
        <f t="shared" si="91"/>
        <v>1.2802138461857519E-4</v>
      </c>
      <c r="BM267" s="120">
        <f t="shared" si="92"/>
        <v>8.4698856211730118E-5</v>
      </c>
      <c r="BN267" s="120">
        <f t="shared" si="93"/>
        <v>3.3312101352359563E-4</v>
      </c>
      <c r="BO267" s="120">
        <f t="shared" si="94"/>
        <v>1.2391661617758786E-4</v>
      </c>
      <c r="BP267" s="120">
        <f t="shared" si="95"/>
        <v>4.9240846489759455E-4</v>
      </c>
      <c r="BQ267" s="120">
        <f t="shared" si="96"/>
        <v>4.2552211317899228E-4</v>
      </c>
      <c r="BR267" s="119"/>
      <c r="BS267" s="119"/>
      <c r="BT267" s="119"/>
      <c r="BU267" s="119"/>
    </row>
    <row r="268" spans="1:73">
      <c r="A268" s="65" t="s">
        <v>766</v>
      </c>
      <c r="B268" s="65" t="s">
        <v>4</v>
      </c>
      <c r="C268" s="8" t="s">
        <v>88</v>
      </c>
      <c r="D268" s="8" t="s">
        <v>615</v>
      </c>
      <c r="E268" s="8" t="s">
        <v>283</v>
      </c>
      <c r="F268" s="8"/>
      <c r="G268" s="65"/>
      <c r="H268" s="65" t="s">
        <v>613</v>
      </c>
      <c r="I268" s="8"/>
      <c r="J268" s="65" t="s">
        <v>614</v>
      </c>
      <c r="K268" s="65" t="s">
        <v>614</v>
      </c>
      <c r="L268" s="113">
        <v>2.4944823782809999E-2</v>
      </c>
      <c r="M268" s="113">
        <v>2.6391580478309997E-2</v>
      </c>
      <c r="N268" s="113">
        <v>2.608051170059E-2</v>
      </c>
      <c r="O268" s="114">
        <v>2.608051170059E-2</v>
      </c>
      <c r="P268" s="115">
        <v>0.1034974276623</v>
      </c>
      <c r="Q268" s="114">
        <v>2.4966567776574116E-2</v>
      </c>
      <c r="R268" s="114">
        <v>2.5612688224641505E-2</v>
      </c>
      <c r="S268" s="114">
        <v>2.6170062584023681E-2</v>
      </c>
      <c r="T268" s="114">
        <v>2.6748109077060694E-2</v>
      </c>
      <c r="U268" s="115">
        <v>0.1034974276623</v>
      </c>
      <c r="V268" s="115">
        <f t="shared" si="81"/>
        <v>0</v>
      </c>
      <c r="W268" s="122">
        <v>0</v>
      </c>
      <c r="X268" s="116">
        <v>0</v>
      </c>
      <c r="Y268" s="116">
        <v>0</v>
      </c>
      <c r="Z268" s="116">
        <v>0</v>
      </c>
      <c r="AA268" s="116" t="str">
        <f t="shared" si="82"/>
        <v>UNHCR0.10349742766230.1034974276623</v>
      </c>
      <c r="AB268" s="117">
        <v>0</v>
      </c>
      <c r="AC268" s="115">
        <f t="shared" si="83"/>
        <v>0</v>
      </c>
      <c r="AD268" s="117">
        <f t="shared" ref="AD268:AG287" si="97">AD$1*$AH268</f>
        <v>0</v>
      </c>
      <c r="AE268" s="117">
        <f t="shared" si="97"/>
        <v>0</v>
      </c>
      <c r="AF268" s="117">
        <f t="shared" si="97"/>
        <v>0</v>
      </c>
      <c r="AG268" s="117">
        <f t="shared" si="97"/>
        <v>0</v>
      </c>
      <c r="AH268" s="115">
        <v>0</v>
      </c>
      <c r="AI268" s="118"/>
      <c r="AJ268" s="118"/>
      <c r="AK268" s="118"/>
      <c r="AL268" s="118"/>
      <c r="AM268" s="118"/>
      <c r="AN268" s="118"/>
      <c r="AO268" s="118"/>
      <c r="AP268" s="118"/>
      <c r="AQ268" s="118"/>
      <c r="AR268" s="118"/>
      <c r="AS268" s="119"/>
      <c r="AT268" s="120">
        <v>0</v>
      </c>
      <c r="AU268" s="120">
        <f t="shared" si="84"/>
        <v>0</v>
      </c>
      <c r="AV268" s="120">
        <v>0</v>
      </c>
      <c r="AW268" s="120">
        <f t="shared" si="85"/>
        <v>0</v>
      </c>
      <c r="AX268" s="120">
        <v>0</v>
      </c>
      <c r="AY268" s="120">
        <f t="shared" si="86"/>
        <v>0</v>
      </c>
      <c r="AZ268" s="120">
        <v>0</v>
      </c>
      <c r="BA268" s="120">
        <f t="shared" si="87"/>
        <v>0</v>
      </c>
      <c r="BB268" s="120">
        <v>0</v>
      </c>
      <c r="BC268" s="120">
        <f t="shared" si="88"/>
        <v>0</v>
      </c>
      <c r="BD268" s="120" t="str">
        <f t="shared" si="89"/>
        <v>UNHCR0.026080511700590.10349742766230.1034974276623</v>
      </c>
      <c r="BE268" s="121">
        <f>VLOOKUP(BD268,'[1]Microsoft-Base Data'!$AR:$AX,2,0)</f>
        <v>0</v>
      </c>
      <c r="BF268" s="121">
        <f>VLOOKUP(BD268,'[1]Microsoft-Base Data'!$AR:$AX,3,0)</f>
        <v>0.47132975436556795</v>
      </c>
      <c r="BG268" s="121">
        <f>VLOOKUP(BD268,'[1]Microsoft-Base Data'!$AR:$AX,4,0)</f>
        <v>0</v>
      </c>
      <c r="BH268" s="121">
        <f>VLOOKUP(BD268,'[1]Microsoft-Base Data'!$AR:$AX,5,0)</f>
        <v>0</v>
      </c>
      <c r="BI268" s="121">
        <f>VLOOKUP(BD268,'[1]Microsoft-Base Data'!$AR:$AX,6,0)</f>
        <v>1.0563717986956814E-3</v>
      </c>
      <c r="BJ268" s="121">
        <f>VLOOKUP(BD268,'[1]Microsoft-Base Data'!$AR:$AX,7,0)</f>
        <v>0.52761387383573632</v>
      </c>
      <c r="BK268" s="120">
        <f t="shared" si="90"/>
        <v>0</v>
      </c>
      <c r="BL268" s="120">
        <f t="shared" si="91"/>
        <v>4.8781417157539995E-2</v>
      </c>
      <c r="BM268" s="120">
        <f t="shared" si="92"/>
        <v>0</v>
      </c>
      <c r="BN268" s="120">
        <f t="shared" si="93"/>
        <v>0</v>
      </c>
      <c r="BO268" s="120">
        <f t="shared" si="94"/>
        <v>1.0933176382000002E-4</v>
      </c>
      <c r="BP268" s="120">
        <f t="shared" si="95"/>
        <v>5.4606678740939996E-2</v>
      </c>
      <c r="BQ268" s="120">
        <f t="shared" si="96"/>
        <v>4.8890748921359993E-2</v>
      </c>
      <c r="BR268" s="119"/>
      <c r="BS268" s="119"/>
      <c r="BT268" s="119"/>
      <c r="BU268" s="119"/>
    </row>
    <row r="269" spans="1:73">
      <c r="A269" s="8" t="s">
        <v>767</v>
      </c>
      <c r="B269" s="65" t="s">
        <v>123</v>
      </c>
      <c r="C269" s="8" t="s">
        <v>700</v>
      </c>
      <c r="D269" s="8" t="s">
        <v>615</v>
      </c>
      <c r="E269" s="8" t="s">
        <v>283</v>
      </c>
      <c r="F269" s="8"/>
      <c r="G269" s="65">
        <v>33</v>
      </c>
      <c r="H269" s="65" t="s">
        <v>613</v>
      </c>
      <c r="I269" s="8"/>
      <c r="J269" s="8" t="s">
        <v>614</v>
      </c>
      <c r="K269" s="8" t="s">
        <v>614</v>
      </c>
      <c r="L269" s="116">
        <v>2.6612052563049209E-2</v>
      </c>
      <c r="M269" s="116">
        <v>-7.7365650029099994E-3</v>
      </c>
      <c r="N269" s="116">
        <v>0</v>
      </c>
      <c r="O269" s="114">
        <v>0</v>
      </c>
      <c r="P269" s="115">
        <v>1.8875487560139209E-2</v>
      </c>
      <c r="Q269" s="114">
        <v>4.5533125810986409E-3</v>
      </c>
      <c r="R269" s="114">
        <v>4.6711496979750253E-3</v>
      </c>
      <c r="S269" s="114">
        <v>4.7728016232884418E-3</v>
      </c>
      <c r="T269" s="114">
        <v>4.8782236577770985E-3</v>
      </c>
      <c r="U269" s="115">
        <v>1.8875487560139206E-2</v>
      </c>
      <c r="V269" s="115">
        <f t="shared" si="81"/>
        <v>0</v>
      </c>
      <c r="W269" s="122">
        <v>0</v>
      </c>
      <c r="X269" s="116">
        <v>0</v>
      </c>
      <c r="Y269" s="116">
        <v>0</v>
      </c>
      <c r="Z269" s="116">
        <v>0</v>
      </c>
      <c r="AA269" s="116" t="str">
        <f t="shared" si="82"/>
        <v>OPTUS SYSTEMS PTY.LIMITED.0.01887548756013920.0188754875601392</v>
      </c>
      <c r="AB269" s="117">
        <v>0</v>
      </c>
      <c r="AC269" s="115">
        <f t="shared" si="83"/>
        <v>0</v>
      </c>
      <c r="AD269" s="117">
        <f t="shared" si="97"/>
        <v>0</v>
      </c>
      <c r="AE269" s="117">
        <f t="shared" si="97"/>
        <v>0</v>
      </c>
      <c r="AF269" s="117">
        <f t="shared" si="97"/>
        <v>0</v>
      </c>
      <c r="AG269" s="117">
        <f t="shared" si="97"/>
        <v>0</v>
      </c>
      <c r="AH269" s="115">
        <v>0</v>
      </c>
      <c r="AI269" s="118"/>
      <c r="AJ269" s="118"/>
      <c r="AK269" s="118"/>
      <c r="AL269" s="118"/>
      <c r="AM269" s="118"/>
      <c r="AN269" s="118"/>
      <c r="AO269" s="118"/>
      <c r="AP269" s="118"/>
      <c r="AQ269" s="118"/>
      <c r="AR269" s="118"/>
      <c r="AS269" s="119"/>
      <c r="AT269" s="120">
        <v>0</v>
      </c>
      <c r="AU269" s="120">
        <f t="shared" si="84"/>
        <v>0</v>
      </c>
      <c r="AV269" s="120">
        <v>0</v>
      </c>
      <c r="AW269" s="120">
        <f t="shared" si="85"/>
        <v>0</v>
      </c>
      <c r="AX269" s="120">
        <v>0</v>
      </c>
      <c r="AY269" s="120">
        <f t="shared" si="86"/>
        <v>0</v>
      </c>
      <c r="AZ269" s="120">
        <v>0</v>
      </c>
      <c r="BA269" s="120">
        <f t="shared" si="87"/>
        <v>0</v>
      </c>
      <c r="BB269" s="120">
        <v>0</v>
      </c>
      <c r="BC269" s="120">
        <f t="shared" si="88"/>
        <v>0</v>
      </c>
      <c r="BD269" s="120" t="str">
        <f t="shared" si="89"/>
        <v>OPTUS SYSTEMS PTY.LIMITED.00.01887548756013920.0188754875601392</v>
      </c>
      <c r="BE269" s="121">
        <f>VLOOKUP(BD269,'[1]Microsoft-Base Data'!$AR:$AX,2,0)</f>
        <v>1.2607523534377247</v>
      </c>
      <c r="BF269" s="121">
        <f>VLOOKUP(BD269,'[1]Microsoft-Base Data'!$AR:$AX,3,0)</f>
        <v>-0.26579029082064126</v>
      </c>
      <c r="BG269" s="121">
        <f>VLOOKUP(BD269,'[1]Microsoft-Base Data'!$AR:$AX,4,0)</f>
        <v>0</v>
      </c>
      <c r="BH269" s="121">
        <f>VLOOKUP(BD269,'[1]Microsoft-Base Data'!$AR:$AX,5,0)</f>
        <v>0</v>
      </c>
      <c r="BI269" s="121">
        <f>VLOOKUP(BD269,'[1]Microsoft-Base Data'!$AR:$AX,6,0)</f>
        <v>5.0379373829164643E-3</v>
      </c>
      <c r="BJ269" s="121">
        <f>VLOOKUP(BD269,'[1]Microsoft-Base Data'!$AR:$AX,7,0)</f>
        <v>0</v>
      </c>
      <c r="BK269" s="120">
        <f t="shared" si="90"/>
        <v>2.379731536373E-2</v>
      </c>
      <c r="BL269" s="120">
        <f t="shared" si="91"/>
        <v>-5.0169213279907957E-3</v>
      </c>
      <c r="BM269" s="120">
        <f t="shared" si="92"/>
        <v>0</v>
      </c>
      <c r="BN269" s="120">
        <f t="shared" si="93"/>
        <v>0</v>
      </c>
      <c r="BO269" s="120">
        <f t="shared" si="94"/>
        <v>9.5093524399999992E-5</v>
      </c>
      <c r="BP269" s="120">
        <f t="shared" si="95"/>
        <v>0</v>
      </c>
      <c r="BQ269" s="120">
        <f t="shared" si="96"/>
        <v>-2.5420962672177954E-3</v>
      </c>
      <c r="BR269" s="119"/>
      <c r="BS269" s="119"/>
      <c r="BT269" s="119"/>
      <c r="BU269" s="119"/>
    </row>
    <row r="270" spans="1:73">
      <c r="A270" s="8" t="s">
        <v>768</v>
      </c>
      <c r="B270" s="65" t="s">
        <v>123</v>
      </c>
      <c r="C270" s="8" t="s">
        <v>248</v>
      </c>
      <c r="D270" s="8" t="s">
        <v>615</v>
      </c>
      <c r="E270" s="8" t="s">
        <v>283</v>
      </c>
      <c r="F270" s="8"/>
      <c r="G270" s="65"/>
      <c r="H270" s="65" t="s">
        <v>613</v>
      </c>
      <c r="I270" s="8"/>
      <c r="J270" s="8" t="s">
        <v>614</v>
      </c>
      <c r="K270" s="8" t="s">
        <v>614</v>
      </c>
      <c r="L270" s="116">
        <v>2.448878024899E-2</v>
      </c>
      <c r="M270" s="116">
        <v>9.8122784123699982E-3</v>
      </c>
      <c r="N270" s="116">
        <v>1.1407570900540003E-2</v>
      </c>
      <c r="O270" s="114">
        <v>1.1407570900540003E-2</v>
      </c>
      <c r="P270" s="115">
        <v>5.7116200462440002E-2</v>
      </c>
      <c r="Q270" s="114">
        <v>1.3778076636249923E-2</v>
      </c>
      <c r="R270" s="114">
        <v>1.4134645353639804E-2</v>
      </c>
      <c r="S270" s="114">
        <v>1.4442238560177951E-2</v>
      </c>
      <c r="T270" s="114">
        <v>1.4761239912372317E-2</v>
      </c>
      <c r="U270" s="115">
        <v>5.7116200462439995E-2</v>
      </c>
      <c r="V270" s="115">
        <f t="shared" si="81"/>
        <v>0</v>
      </c>
      <c r="W270" s="122">
        <v>0</v>
      </c>
      <c r="X270" s="116">
        <v>0</v>
      </c>
      <c r="Y270" s="116">
        <v>0</v>
      </c>
      <c r="Z270" s="116">
        <v>0</v>
      </c>
      <c r="AA270" s="116" t="str">
        <f t="shared" si="82"/>
        <v>VODAFONE GROUP0.057116200462440.05711620046244</v>
      </c>
      <c r="AB270" s="117">
        <v>0</v>
      </c>
      <c r="AC270" s="115">
        <f t="shared" si="83"/>
        <v>0</v>
      </c>
      <c r="AD270" s="117">
        <f t="shared" si="97"/>
        <v>0</v>
      </c>
      <c r="AE270" s="117">
        <f t="shared" si="97"/>
        <v>0</v>
      </c>
      <c r="AF270" s="117">
        <f t="shared" si="97"/>
        <v>0</v>
      </c>
      <c r="AG270" s="117">
        <f t="shared" si="97"/>
        <v>0</v>
      </c>
      <c r="AH270" s="115">
        <v>0</v>
      </c>
      <c r="AI270" s="118"/>
      <c r="AJ270" s="118"/>
      <c r="AK270" s="118"/>
      <c r="AL270" s="118"/>
      <c r="AM270" s="118"/>
      <c r="AN270" s="118"/>
      <c r="AO270" s="118"/>
      <c r="AP270" s="118"/>
      <c r="AQ270" s="118"/>
      <c r="AR270" s="118"/>
      <c r="AS270" s="119"/>
      <c r="AT270" s="120">
        <v>0</v>
      </c>
      <c r="AU270" s="120">
        <f t="shared" si="84"/>
        <v>0</v>
      </c>
      <c r="AV270" s="120">
        <v>0</v>
      </c>
      <c r="AW270" s="120">
        <f t="shared" si="85"/>
        <v>0</v>
      </c>
      <c r="AX270" s="120">
        <v>0</v>
      </c>
      <c r="AY270" s="120">
        <f t="shared" si="86"/>
        <v>0</v>
      </c>
      <c r="AZ270" s="120">
        <v>0</v>
      </c>
      <c r="BA270" s="120">
        <f t="shared" si="87"/>
        <v>0</v>
      </c>
      <c r="BB270" s="120">
        <v>0</v>
      </c>
      <c r="BC270" s="120">
        <f t="shared" si="88"/>
        <v>0</v>
      </c>
      <c r="BD270" s="120" t="str">
        <f t="shared" si="89"/>
        <v>VODAFONE GROUP0.011407570900540.057116200462440.05711620046244</v>
      </c>
      <c r="BE270" s="121">
        <f>VLOOKUP(BD270,'[1]Microsoft-Base Data'!$AR:$AX,2,0)</f>
        <v>1.2328165191979916</v>
      </c>
      <c r="BF270" s="121">
        <f>VLOOKUP(BD270,'[1]Microsoft-Base Data'!$AR:$AX,3,0)</f>
        <v>-0.28490992712971552</v>
      </c>
      <c r="BG270" s="121">
        <f>VLOOKUP(BD270,'[1]Microsoft-Base Data'!$AR:$AX,4,0)</f>
        <v>0</v>
      </c>
      <c r="BH270" s="121">
        <f>VLOOKUP(BD270,'[1]Microsoft-Base Data'!$AR:$AX,5,0)</f>
        <v>4.8488956897286085E-2</v>
      </c>
      <c r="BI270" s="121">
        <f>VLOOKUP(BD270,'[1]Microsoft-Base Data'!$AR:$AX,6,0)</f>
        <v>1.3592679637549438E-3</v>
      </c>
      <c r="BJ270" s="121">
        <f>VLOOKUP(BD270,'[1]Microsoft-Base Data'!$AR:$AX,7,0)</f>
        <v>2.2451830706828805E-3</v>
      </c>
      <c r="BK270" s="120">
        <f t="shared" si="90"/>
        <v>7.0413795443919999E-2</v>
      </c>
      <c r="BL270" s="120">
        <f t="shared" si="91"/>
        <v>-1.6272972511680004E-2</v>
      </c>
      <c r="BM270" s="120">
        <f t="shared" si="92"/>
        <v>0</v>
      </c>
      <c r="BN270" s="120">
        <f t="shared" si="93"/>
        <v>2.7695049823600044E-3</v>
      </c>
      <c r="BO270" s="120">
        <f t="shared" si="94"/>
        <v>7.7636221499999996E-5</v>
      </c>
      <c r="BP270" s="120">
        <f t="shared" si="95"/>
        <v>1.2823632634E-4</v>
      </c>
      <c r="BQ270" s="120">
        <f t="shared" si="96"/>
        <v>-8.1625966858979316E-3</v>
      </c>
      <c r="BR270" s="119"/>
      <c r="BS270" s="119"/>
      <c r="BT270" s="119"/>
      <c r="BU270" s="119"/>
    </row>
    <row r="271" spans="1:73">
      <c r="A271" s="8" t="s">
        <v>731</v>
      </c>
      <c r="B271" s="65" t="s">
        <v>69</v>
      </c>
      <c r="C271" s="8" t="s">
        <v>148</v>
      </c>
      <c r="D271" s="8" t="s">
        <v>615</v>
      </c>
      <c r="E271" s="8" t="s">
        <v>283</v>
      </c>
      <c r="F271" s="8"/>
      <c r="G271" s="65"/>
      <c r="H271" s="65" t="s">
        <v>613</v>
      </c>
      <c r="I271" s="8"/>
      <c r="J271" s="8" t="s">
        <v>614</v>
      </c>
      <c r="K271" s="8" t="s">
        <v>614</v>
      </c>
      <c r="L271" s="116">
        <v>0</v>
      </c>
      <c r="M271" s="116">
        <v>0</v>
      </c>
      <c r="N271" s="116">
        <v>1.5501310476199999E-3</v>
      </c>
      <c r="O271" s="114">
        <v>1.5501310476199999E-3</v>
      </c>
      <c r="P271" s="115">
        <v>3.1002620952399998E-3</v>
      </c>
      <c r="Q271" s="114">
        <v>7.4787272953787565E-4</v>
      </c>
      <c r="R271" s="114">
        <v>7.6722724664373863E-4</v>
      </c>
      <c r="S271" s="114">
        <v>7.8392337753589497E-4</v>
      </c>
      <c r="T271" s="114">
        <v>8.0123874152249056E-4</v>
      </c>
      <c r="U271" s="115">
        <v>3.1002620952399998E-3</v>
      </c>
      <c r="V271" s="115">
        <f t="shared" si="81"/>
        <v>0</v>
      </c>
      <c r="W271" s="115"/>
      <c r="X271" s="116">
        <v>0</v>
      </c>
      <c r="Y271" s="116">
        <v>0</v>
      </c>
      <c r="Z271" s="116">
        <v>0</v>
      </c>
      <c r="AA271" s="116" t="str">
        <f t="shared" si="82"/>
        <v>GEORGIA PACIFIC LLC0.003100262095240.00310026209524</v>
      </c>
      <c r="AB271" s="117">
        <v>0</v>
      </c>
      <c r="AC271" s="115">
        <f t="shared" si="83"/>
        <v>0</v>
      </c>
      <c r="AD271" s="117">
        <f t="shared" si="97"/>
        <v>0</v>
      </c>
      <c r="AE271" s="117">
        <f t="shared" si="97"/>
        <v>0</v>
      </c>
      <c r="AF271" s="117">
        <f t="shared" si="97"/>
        <v>0</v>
      </c>
      <c r="AG271" s="117">
        <f t="shared" si="97"/>
        <v>0</v>
      </c>
      <c r="AH271" s="115">
        <v>0</v>
      </c>
      <c r="AI271" s="118"/>
      <c r="AJ271" s="118"/>
      <c r="AK271" s="118"/>
      <c r="AL271" s="118"/>
      <c r="AM271" s="118"/>
      <c r="AN271" s="118"/>
      <c r="AO271" s="118"/>
      <c r="AP271" s="118"/>
      <c r="AQ271" s="118"/>
      <c r="AR271" s="118"/>
      <c r="AS271" s="119"/>
      <c r="AT271" s="120">
        <v>3.6923904E-2</v>
      </c>
      <c r="AU271" s="120">
        <f t="shared" si="84"/>
        <v>-3.6923904E-2</v>
      </c>
      <c r="AV271" s="120">
        <v>3.3231513599999998E-2</v>
      </c>
      <c r="AW271" s="120">
        <f t="shared" si="85"/>
        <v>-3.3231513599999998E-2</v>
      </c>
      <c r="AX271" s="120">
        <v>0</v>
      </c>
      <c r="AY271" s="120">
        <f t="shared" si="86"/>
        <v>0</v>
      </c>
      <c r="AZ271" s="120">
        <v>0</v>
      </c>
      <c r="BA271" s="120">
        <f t="shared" si="87"/>
        <v>0</v>
      </c>
      <c r="BB271" s="120">
        <v>0</v>
      </c>
      <c r="BC271" s="120">
        <f t="shared" si="88"/>
        <v>0</v>
      </c>
      <c r="BD271" s="120" t="str">
        <f t="shared" si="89"/>
        <v>GEORGIA PACIFIC LLC0.001550131047620.003100262095240.00310026209524</v>
      </c>
      <c r="BE271" s="121">
        <f>VLOOKUP(BD271,'[1]Microsoft-Base Data'!$AR:$AX,2,0)</f>
        <v>0.28992887907902715</v>
      </c>
      <c r="BF271" s="121">
        <f>VLOOKUP(BD271,'[1]Microsoft-Base Data'!$AR:$AX,3,0)</f>
        <v>0.42906658391744346</v>
      </c>
      <c r="BG271" s="121">
        <f>VLOOKUP(BD271,'[1]Microsoft-Base Data'!$AR:$AX,4,0)</f>
        <v>0</v>
      </c>
      <c r="BH271" s="121">
        <f>VLOOKUP(BD271,'[1]Microsoft-Base Data'!$AR:$AX,5,0)</f>
        <v>0.25741966098952407</v>
      </c>
      <c r="BI271" s="121">
        <f>VLOOKUP(BD271,'[1]Microsoft-Base Data'!$AR:$AX,6,0)</f>
        <v>2.3584876014005232E-2</v>
      </c>
      <c r="BJ271" s="121">
        <f>VLOOKUP(BD271,'[1]Microsoft-Base Data'!$AR:$AX,7,0)</f>
        <v>0</v>
      </c>
      <c r="BK271" s="120">
        <f t="shared" si="90"/>
        <v>8.9885551412412928E-4</v>
      </c>
      <c r="BL271" s="120">
        <f t="shared" si="91"/>
        <v>1.3302188664533624E-3</v>
      </c>
      <c r="BM271" s="120">
        <f t="shared" si="92"/>
        <v>0</v>
      </c>
      <c r="BN271" s="120">
        <f t="shared" si="93"/>
        <v>7.980684175353523E-4</v>
      </c>
      <c r="BO271" s="120">
        <f t="shared" si="94"/>
        <v>7.311929712715547E-5</v>
      </c>
      <c r="BP271" s="120">
        <f t="shared" si="95"/>
        <v>0</v>
      </c>
      <c r="BQ271" s="120">
        <f t="shared" si="96"/>
        <v>1.7788968440334979E-3</v>
      </c>
      <c r="BR271" s="119"/>
      <c r="BS271" s="119"/>
      <c r="BT271" s="119"/>
      <c r="BU271" s="119"/>
    </row>
    <row r="272" spans="1:73">
      <c r="A272" s="8" t="s">
        <v>761</v>
      </c>
      <c r="B272" s="65" t="s">
        <v>4</v>
      </c>
      <c r="C272" s="8" t="s">
        <v>81</v>
      </c>
      <c r="D272" s="8" t="s">
        <v>615</v>
      </c>
      <c r="E272" s="8" t="s">
        <v>283</v>
      </c>
      <c r="F272" s="8"/>
      <c r="G272" s="65">
        <v>56</v>
      </c>
      <c r="H272" s="65" t="s">
        <v>613</v>
      </c>
      <c r="I272" s="8"/>
      <c r="J272" s="8" t="s">
        <v>614</v>
      </c>
      <c r="K272" s="8" t="s">
        <v>614</v>
      </c>
      <c r="L272" s="116">
        <v>0</v>
      </c>
      <c r="M272" s="116">
        <v>0</v>
      </c>
      <c r="N272" s="116">
        <v>5.3625467224799996E-3</v>
      </c>
      <c r="O272" s="114">
        <v>5.3625467224799996E-3</v>
      </c>
      <c r="P272" s="115">
        <v>1.0725093444959999E-2</v>
      </c>
      <c r="Q272" s="114">
        <v>2.5872021986612344E-3</v>
      </c>
      <c r="R272" s="114">
        <v>2.6541575070079594E-3</v>
      </c>
      <c r="S272" s="114">
        <v>2.7119163539978935E-3</v>
      </c>
      <c r="T272" s="114">
        <v>2.7718173852929124E-3</v>
      </c>
      <c r="U272" s="115">
        <v>1.0725093444960001E-2</v>
      </c>
      <c r="V272" s="115">
        <f t="shared" si="81"/>
        <v>0</v>
      </c>
      <c r="W272" s="122">
        <v>0</v>
      </c>
      <c r="X272" s="116">
        <v>0</v>
      </c>
      <c r="Y272" s="116">
        <v>0</v>
      </c>
      <c r="Z272" s="116">
        <v>0</v>
      </c>
      <c r="AA272" s="116" t="str">
        <f t="shared" si="82"/>
        <v>VODAFONE0.010725093444960.01072509344496</v>
      </c>
      <c r="AB272" s="117">
        <v>0</v>
      </c>
      <c r="AC272" s="115">
        <f t="shared" si="83"/>
        <v>0</v>
      </c>
      <c r="AD272" s="117">
        <f t="shared" si="97"/>
        <v>0</v>
      </c>
      <c r="AE272" s="117">
        <f t="shared" si="97"/>
        <v>0</v>
      </c>
      <c r="AF272" s="117">
        <f t="shared" si="97"/>
        <v>0</v>
      </c>
      <c r="AG272" s="117">
        <f t="shared" si="97"/>
        <v>0</v>
      </c>
      <c r="AH272" s="115">
        <v>0</v>
      </c>
      <c r="AI272" s="118"/>
      <c r="AJ272" s="118"/>
      <c r="AK272" s="118"/>
      <c r="AL272" s="118"/>
      <c r="AM272" s="118"/>
      <c r="AN272" s="118"/>
      <c r="AO272" s="118"/>
      <c r="AP272" s="118"/>
      <c r="AQ272" s="118"/>
      <c r="AR272" s="118"/>
      <c r="AS272" s="119"/>
      <c r="AT272" s="120">
        <v>0</v>
      </c>
      <c r="AU272" s="120">
        <f t="shared" si="84"/>
        <v>0</v>
      </c>
      <c r="AV272" s="120">
        <v>0</v>
      </c>
      <c r="AW272" s="120">
        <f t="shared" si="85"/>
        <v>0</v>
      </c>
      <c r="AX272" s="120">
        <v>0</v>
      </c>
      <c r="AY272" s="120">
        <f t="shared" si="86"/>
        <v>0</v>
      </c>
      <c r="AZ272" s="120">
        <v>0</v>
      </c>
      <c r="BA272" s="120">
        <f t="shared" si="87"/>
        <v>0</v>
      </c>
      <c r="BB272" s="120">
        <v>0</v>
      </c>
      <c r="BC272" s="120">
        <f t="shared" si="88"/>
        <v>0</v>
      </c>
      <c r="BD272" s="120" t="str">
        <f t="shared" si="89"/>
        <v>VODAFONE0.005362546722480.010725093444960.01072509344496</v>
      </c>
      <c r="BE272" s="121">
        <f>VLOOKUP(BD272,'[1]Microsoft-Base Data'!$AR:$AX,2,0)</f>
        <v>0</v>
      </c>
      <c r="BF272" s="121">
        <f>VLOOKUP(BD272,'[1]Microsoft-Base Data'!$AR:$AX,3,0)</f>
        <v>2.4478543112286543E-2</v>
      </c>
      <c r="BG272" s="121">
        <f>VLOOKUP(BD272,'[1]Microsoft-Base Data'!$AR:$AX,4,0)</f>
        <v>0</v>
      </c>
      <c r="BH272" s="121">
        <f>VLOOKUP(BD272,'[1]Microsoft-Base Data'!$AR:$AX,5,0)</f>
        <v>0.97013394277189025</v>
      </c>
      <c r="BI272" s="121">
        <f>VLOOKUP(BD272,'[1]Microsoft-Base Data'!$AR:$AX,6,0)</f>
        <v>5.3875141158231622E-3</v>
      </c>
      <c r="BJ272" s="121">
        <f>VLOOKUP(BD272,'[1]Microsoft-Base Data'!$AR:$AX,7,0)</f>
        <v>0</v>
      </c>
      <c r="BK272" s="120">
        <f t="shared" si="90"/>
        <v>0</v>
      </c>
      <c r="BL272" s="120">
        <f t="shared" si="91"/>
        <v>2.6253466227575521E-4</v>
      </c>
      <c r="BM272" s="120">
        <f t="shared" si="92"/>
        <v>0</v>
      </c>
      <c r="BN272" s="120">
        <f t="shared" si="93"/>
        <v>1.0404777190356001E-2</v>
      </c>
      <c r="BO272" s="120">
        <f t="shared" si="94"/>
        <v>5.7781592328244472E-5</v>
      </c>
      <c r="BP272" s="120">
        <f t="shared" si="95"/>
        <v>0</v>
      </c>
      <c r="BQ272" s="120">
        <f t="shared" si="96"/>
        <v>4.0447654266666817E-3</v>
      </c>
      <c r="BR272" s="119"/>
      <c r="BS272" s="119"/>
      <c r="BT272" s="119"/>
      <c r="BU272" s="119"/>
    </row>
    <row r="273" spans="1:73">
      <c r="A273" s="8" t="s">
        <v>769</v>
      </c>
      <c r="B273" s="65" t="s">
        <v>69</v>
      </c>
      <c r="C273" s="8" t="s">
        <v>113</v>
      </c>
      <c r="D273" s="8" t="s">
        <v>615</v>
      </c>
      <c r="E273" s="8" t="s">
        <v>283</v>
      </c>
      <c r="F273" s="8"/>
      <c r="G273" s="65"/>
      <c r="H273" s="65" t="s">
        <v>613</v>
      </c>
      <c r="I273" s="8"/>
      <c r="J273" s="8" t="s">
        <v>614</v>
      </c>
      <c r="K273" s="8" t="s">
        <v>614</v>
      </c>
      <c r="L273" s="116">
        <v>0</v>
      </c>
      <c r="M273" s="116">
        <v>5.1118987330000005E-5</v>
      </c>
      <c r="N273" s="116">
        <v>0</v>
      </c>
      <c r="O273" s="114">
        <v>0</v>
      </c>
      <c r="P273" s="115">
        <v>5.1118987330000005E-5</v>
      </c>
      <c r="Q273" s="114">
        <v>1.2331375674462019E-5</v>
      </c>
      <c r="R273" s="114">
        <v>1.2650504601087911E-5</v>
      </c>
      <c r="S273" s="114">
        <v>1.2925800455863084E-5</v>
      </c>
      <c r="T273" s="114">
        <v>1.3211306598586991E-5</v>
      </c>
      <c r="U273" s="115">
        <v>5.1118987330000005E-5</v>
      </c>
      <c r="V273" s="115">
        <f t="shared" si="81"/>
        <v>0</v>
      </c>
      <c r="W273" s="115"/>
      <c r="X273" s="116">
        <v>0</v>
      </c>
      <c r="Y273" s="116">
        <v>0</v>
      </c>
      <c r="Z273" s="116">
        <v>0</v>
      </c>
      <c r="AA273" s="116" t="str">
        <f t="shared" si="82"/>
        <v>HITACHI VANTARA0.000051118987330.00005111898733</v>
      </c>
      <c r="AB273" s="117">
        <v>0</v>
      </c>
      <c r="AC273" s="115">
        <f t="shared" si="83"/>
        <v>0</v>
      </c>
      <c r="AD273" s="117">
        <f t="shared" si="97"/>
        <v>0</v>
      </c>
      <c r="AE273" s="117">
        <f t="shared" si="97"/>
        <v>0</v>
      </c>
      <c r="AF273" s="117">
        <f t="shared" si="97"/>
        <v>0</v>
      </c>
      <c r="AG273" s="117">
        <f t="shared" si="97"/>
        <v>0</v>
      </c>
      <c r="AH273" s="115">
        <v>0</v>
      </c>
      <c r="AI273" s="118"/>
      <c r="AJ273" s="118"/>
      <c r="AK273" s="118"/>
      <c r="AL273" s="118"/>
      <c r="AM273" s="118"/>
      <c r="AN273" s="118"/>
      <c r="AO273" s="118"/>
      <c r="AP273" s="118"/>
      <c r="AQ273" s="118"/>
      <c r="AR273" s="118"/>
      <c r="AS273" s="119"/>
      <c r="AT273" s="120">
        <v>0</v>
      </c>
      <c r="AU273" s="120">
        <f t="shared" si="84"/>
        <v>0</v>
      </c>
      <c r="AV273" s="120">
        <v>0</v>
      </c>
      <c r="AW273" s="120">
        <f t="shared" si="85"/>
        <v>0</v>
      </c>
      <c r="AX273" s="120">
        <v>0</v>
      </c>
      <c r="AY273" s="120">
        <f t="shared" si="86"/>
        <v>0</v>
      </c>
      <c r="AZ273" s="120">
        <v>0</v>
      </c>
      <c r="BA273" s="120">
        <f t="shared" si="87"/>
        <v>0</v>
      </c>
      <c r="BB273" s="120">
        <v>0</v>
      </c>
      <c r="BC273" s="120">
        <f t="shared" si="88"/>
        <v>0</v>
      </c>
      <c r="BD273" s="120" t="str">
        <f t="shared" si="89"/>
        <v>HITACHI VANTARA00.000051118987330.00005111898733</v>
      </c>
      <c r="BE273" s="121">
        <f>VLOOKUP(BD273,'[1]Microsoft-Base Data'!$AR:$AX,2,0)</f>
        <v>0</v>
      </c>
      <c r="BF273" s="121">
        <f>VLOOKUP(BD273,'[1]Microsoft-Base Data'!$AR:$AX,3,0)</f>
        <v>0</v>
      </c>
      <c r="BG273" s="121">
        <f>VLOOKUP(BD273,'[1]Microsoft-Base Data'!$AR:$AX,4,0)</f>
        <v>0</v>
      </c>
      <c r="BH273" s="121">
        <f>VLOOKUP(BD273,'[1]Microsoft-Base Data'!$AR:$AX,5,0)</f>
        <v>0</v>
      </c>
      <c r="BI273" s="121">
        <f>VLOOKUP(BD273,'[1]Microsoft-Base Data'!$AR:$AX,6,0)</f>
        <v>1</v>
      </c>
      <c r="BJ273" s="121">
        <f>VLOOKUP(BD273,'[1]Microsoft-Base Data'!$AR:$AX,7,0)</f>
        <v>0</v>
      </c>
      <c r="BK273" s="120">
        <f t="shared" si="90"/>
        <v>0</v>
      </c>
      <c r="BL273" s="120">
        <f t="shared" si="91"/>
        <v>0</v>
      </c>
      <c r="BM273" s="120">
        <f t="shared" si="92"/>
        <v>0</v>
      </c>
      <c r="BN273" s="120">
        <f t="shared" si="93"/>
        <v>0</v>
      </c>
      <c r="BO273" s="120">
        <f t="shared" si="94"/>
        <v>5.1118987330000005E-5</v>
      </c>
      <c r="BP273" s="120">
        <f t="shared" si="95"/>
        <v>0</v>
      </c>
      <c r="BQ273" s="120">
        <f t="shared" si="96"/>
        <v>5.1118987330000005E-5</v>
      </c>
      <c r="BR273" s="119"/>
      <c r="BS273" s="119"/>
      <c r="BT273" s="119"/>
      <c r="BU273" s="119"/>
    </row>
    <row r="274" spans="1:73">
      <c r="A274" s="8" t="s">
        <v>742</v>
      </c>
      <c r="B274" s="65" t="s">
        <v>92</v>
      </c>
      <c r="C274" s="8" t="s">
        <v>533</v>
      </c>
      <c r="D274" s="8" t="s">
        <v>615</v>
      </c>
      <c r="E274" s="8" t="s">
        <v>283</v>
      </c>
      <c r="F274" s="8"/>
      <c r="G274" s="65"/>
      <c r="H274" s="65" t="s">
        <v>613</v>
      </c>
      <c r="I274" s="8"/>
      <c r="J274" s="8" t="s">
        <v>614</v>
      </c>
      <c r="K274" s="8" t="s">
        <v>614</v>
      </c>
      <c r="L274" s="116">
        <v>5.5089367921300003E-3</v>
      </c>
      <c r="M274" s="116">
        <v>2.8135713204800001E-3</v>
      </c>
      <c r="N274" s="116">
        <v>0</v>
      </c>
      <c r="O274" s="114">
        <v>0</v>
      </c>
      <c r="P274" s="115">
        <v>8.3225081126100005E-3</v>
      </c>
      <c r="Q274" s="114">
        <v>2.0076292479707025E-3</v>
      </c>
      <c r="R274" s="114">
        <v>2.059585540916549E-3</v>
      </c>
      <c r="S274" s="114">
        <v>2.1044055208184137E-3</v>
      </c>
      <c r="T274" s="114">
        <v>2.1508878029043352E-3</v>
      </c>
      <c r="U274" s="115">
        <v>8.3225081126100005E-3</v>
      </c>
      <c r="V274" s="115">
        <f t="shared" si="81"/>
        <v>0</v>
      </c>
      <c r="W274" s="122">
        <v>0</v>
      </c>
      <c r="X274" s="116">
        <v>0</v>
      </c>
      <c r="Y274" s="116">
        <v>0</v>
      </c>
      <c r="Z274" s="116">
        <v>0</v>
      </c>
      <c r="AA274" s="116" t="str">
        <f t="shared" si="82"/>
        <v>GODDARD SYSTEMS INC0.008322508112610.00832250811261</v>
      </c>
      <c r="AB274" s="117">
        <v>0</v>
      </c>
      <c r="AC274" s="115">
        <f t="shared" si="83"/>
        <v>0</v>
      </c>
      <c r="AD274" s="117">
        <f t="shared" si="97"/>
        <v>0</v>
      </c>
      <c r="AE274" s="117">
        <f t="shared" si="97"/>
        <v>0</v>
      </c>
      <c r="AF274" s="117">
        <f t="shared" si="97"/>
        <v>0</v>
      </c>
      <c r="AG274" s="117">
        <f t="shared" si="97"/>
        <v>0</v>
      </c>
      <c r="AH274" s="115">
        <v>0</v>
      </c>
      <c r="AI274" s="118"/>
      <c r="AJ274" s="118"/>
      <c r="AK274" s="118"/>
      <c r="AL274" s="118"/>
      <c r="AM274" s="118"/>
      <c r="AN274" s="118"/>
      <c r="AO274" s="118"/>
      <c r="AP274" s="118"/>
      <c r="AQ274" s="118"/>
      <c r="AR274" s="118"/>
      <c r="AS274" s="119"/>
      <c r="AT274" s="120">
        <v>3.3736500000000003E-2</v>
      </c>
      <c r="AU274" s="120">
        <f t="shared" si="84"/>
        <v>-3.3736500000000003E-2</v>
      </c>
      <c r="AV274" s="120">
        <v>0</v>
      </c>
      <c r="AW274" s="120">
        <f t="shared" si="85"/>
        <v>0</v>
      </c>
      <c r="AX274" s="120">
        <v>2.7326565000000004E-2</v>
      </c>
      <c r="AY274" s="120">
        <f t="shared" si="86"/>
        <v>-2.7326565000000004E-2</v>
      </c>
      <c r="AZ274" s="120">
        <v>0</v>
      </c>
      <c r="BA274" s="120">
        <f t="shared" si="87"/>
        <v>0</v>
      </c>
      <c r="BB274" s="120">
        <v>0</v>
      </c>
      <c r="BC274" s="120">
        <f t="shared" si="88"/>
        <v>0</v>
      </c>
      <c r="BD274" s="120" t="str">
        <f t="shared" si="89"/>
        <v>GODDARD SYSTEMS INC00.008322508112610.00832250811261</v>
      </c>
      <c r="BE274" s="121">
        <f>VLOOKUP(BD274,'[1]Microsoft-Base Data'!$AR:$AX,2,0)</f>
        <v>0.66054284330449931</v>
      </c>
      <c r="BF274" s="121">
        <f>VLOOKUP(BD274,'[1]Microsoft-Base Data'!$AR:$AX,3,0)</f>
        <v>6.3218024068527742E-3</v>
      </c>
      <c r="BG274" s="121">
        <f>VLOOKUP(BD274,'[1]Microsoft-Base Data'!$AR:$AX,4,0)</f>
        <v>0</v>
      </c>
      <c r="BH274" s="121">
        <f>VLOOKUP(BD274,'[1]Microsoft-Base Data'!$AR:$AX,5,0)</f>
        <v>0.30152288522763737</v>
      </c>
      <c r="BI274" s="121">
        <f>VLOOKUP(BD274,'[1]Microsoft-Base Data'!$AR:$AX,6,0)</f>
        <v>3.2287250002709174E-3</v>
      </c>
      <c r="BJ274" s="121">
        <f>VLOOKUP(BD274,'[1]Microsoft-Base Data'!$AR:$AX,7,0)</f>
        <v>2.8383744060739638E-2</v>
      </c>
      <c r="BK274" s="120">
        <f t="shared" si="90"/>
        <v>5.4973731721281718E-3</v>
      </c>
      <c r="BL274" s="120">
        <f t="shared" si="91"/>
        <v>5.2613251817349639E-5</v>
      </c>
      <c r="BM274" s="120">
        <f t="shared" si="92"/>
        <v>0</v>
      </c>
      <c r="BN274" s="120">
        <f t="shared" si="93"/>
        <v>2.5094266584445861E-3</v>
      </c>
      <c r="BO274" s="120">
        <f t="shared" si="94"/>
        <v>2.6871090008141437E-5</v>
      </c>
      <c r="BP274" s="120">
        <f t="shared" si="95"/>
        <v>2.3622394021175156E-4</v>
      </c>
      <c r="BQ274" s="120">
        <f t="shared" si="96"/>
        <v>1.5274852036972766E-3</v>
      </c>
      <c r="BR274" s="119"/>
      <c r="BS274" s="119"/>
      <c r="BT274" s="119"/>
      <c r="BU274" s="119"/>
    </row>
    <row r="275" spans="1:73">
      <c r="A275" s="65" t="s">
        <v>770</v>
      </c>
      <c r="B275" s="65" t="s">
        <v>4</v>
      </c>
      <c r="C275" s="8" t="s">
        <v>157</v>
      </c>
      <c r="D275" s="8" t="s">
        <v>615</v>
      </c>
      <c r="E275" s="8" t="s">
        <v>283</v>
      </c>
      <c r="F275" s="8"/>
      <c r="G275" s="65"/>
      <c r="H275" s="65" t="s">
        <v>613</v>
      </c>
      <c r="I275" s="8"/>
      <c r="J275" s="65" t="s">
        <v>614</v>
      </c>
      <c r="K275" s="65" t="s">
        <v>614</v>
      </c>
      <c r="L275" s="113">
        <v>0.18305566078702001</v>
      </c>
      <c r="M275" s="113">
        <v>0.20540315051269001</v>
      </c>
      <c r="N275" s="113">
        <v>0.21336970510697997</v>
      </c>
      <c r="O275" s="114">
        <v>0.21336970510697997</v>
      </c>
      <c r="P275" s="115">
        <v>0.81519822151366994</v>
      </c>
      <c r="Q275" s="114">
        <v>0.19664934779994928</v>
      </c>
      <c r="R275" s="114">
        <v>0.20173852008224757</v>
      </c>
      <c r="S275" s="114">
        <v>0.20612868316889191</v>
      </c>
      <c r="T275" s="114">
        <v>0.21068167046258129</v>
      </c>
      <c r="U275" s="115">
        <v>0.81519822151366994</v>
      </c>
      <c r="V275" s="115">
        <f t="shared" si="81"/>
        <v>0</v>
      </c>
      <c r="W275" s="122">
        <v>0</v>
      </c>
      <c r="X275" s="116">
        <v>0</v>
      </c>
      <c r="Y275" s="116">
        <v>0.30322199999999999</v>
      </c>
      <c r="Z275" s="116">
        <v>0.59400000000000008</v>
      </c>
      <c r="AA275" s="116" t="str">
        <f t="shared" si="82"/>
        <v>CONTINENTAL AG0.815198221513670.81519822151367</v>
      </c>
      <c r="AB275" s="117">
        <v>0</v>
      </c>
      <c r="AC275" s="115">
        <f t="shared" si="83"/>
        <v>0.89722200000000008</v>
      </c>
      <c r="AD275" s="117">
        <f t="shared" si="97"/>
        <v>0.1930821744</v>
      </c>
      <c r="AE275" s="117">
        <f t="shared" si="97"/>
        <v>0.195594396</v>
      </c>
      <c r="AF275" s="117">
        <f t="shared" si="97"/>
        <v>0.28711103999999998</v>
      </c>
      <c r="AG275" s="117">
        <f t="shared" si="97"/>
        <v>0.22143438959999992</v>
      </c>
      <c r="AH275" s="115">
        <v>0.89722199999999996</v>
      </c>
      <c r="AI275" s="118"/>
      <c r="AJ275" s="118"/>
      <c r="AK275" s="118"/>
      <c r="AL275" s="118"/>
      <c r="AM275" s="118"/>
      <c r="AN275" s="118"/>
      <c r="AO275" s="118"/>
      <c r="AP275" s="118"/>
      <c r="AQ275" s="118"/>
      <c r="AR275" s="118"/>
      <c r="AS275" s="119"/>
      <c r="AT275" s="120">
        <v>0</v>
      </c>
      <c r="AU275" s="120">
        <f t="shared" si="84"/>
        <v>0</v>
      </c>
      <c r="AV275" s="120">
        <v>0</v>
      </c>
      <c r="AW275" s="120">
        <f t="shared" si="85"/>
        <v>0.1930821744</v>
      </c>
      <c r="AX275" s="120">
        <v>0</v>
      </c>
      <c r="AY275" s="120">
        <f t="shared" si="86"/>
        <v>0.195594396</v>
      </c>
      <c r="AZ275" s="120">
        <v>0.288684</v>
      </c>
      <c r="BA275" s="120">
        <f t="shared" si="87"/>
        <v>-1.5729600000000121E-3</v>
      </c>
      <c r="BB275" s="120">
        <v>0</v>
      </c>
      <c r="BC275" s="120">
        <f t="shared" si="88"/>
        <v>0.22143438959999992</v>
      </c>
      <c r="BD275" s="120" t="str">
        <f t="shared" si="89"/>
        <v>CONTINENTAL AG0.213369705106980.815198221513670.81519822151367</v>
      </c>
      <c r="BE275" s="121">
        <f>VLOOKUP(BD275,'[1]Microsoft-Base Data'!$AR:$AX,2,0)</f>
        <v>0.73389645423682714</v>
      </c>
      <c r="BF275" s="121">
        <f>VLOOKUP(BD275,'[1]Microsoft-Base Data'!$AR:$AX,3,0)</f>
        <v>0</v>
      </c>
      <c r="BG275" s="121">
        <f>VLOOKUP(BD275,'[1]Microsoft-Base Data'!$AR:$AX,4,0)</f>
        <v>2.8966504730069544E-2</v>
      </c>
      <c r="BH275" s="121">
        <f>VLOOKUP(BD275,'[1]Microsoft-Base Data'!$AR:$AX,5,0)</f>
        <v>0.23712578380523183</v>
      </c>
      <c r="BI275" s="121">
        <f>VLOOKUP(BD275,'[1]Microsoft-Base Data'!$AR:$AX,6,0)</f>
        <v>1.1257227871474344E-5</v>
      </c>
      <c r="BJ275" s="121">
        <f>VLOOKUP(BD275,'[1]Microsoft-Base Data'!$AR:$AX,7,0)</f>
        <v>0</v>
      </c>
      <c r="BK275" s="120">
        <f t="shared" si="90"/>
        <v>0.59827108426904996</v>
      </c>
      <c r="BL275" s="120">
        <f t="shared" si="91"/>
        <v>0</v>
      </c>
      <c r="BM275" s="120">
        <f t="shared" si="92"/>
        <v>2.3613443139420001E-2</v>
      </c>
      <c r="BN275" s="120">
        <f t="shared" si="93"/>
        <v>0.19330451723306</v>
      </c>
      <c r="BO275" s="120">
        <f t="shared" si="94"/>
        <v>9.1768721400000012E-6</v>
      </c>
      <c r="BP275" s="120">
        <f t="shared" si="95"/>
        <v>0</v>
      </c>
      <c r="BQ275" s="120">
        <f t="shared" si="96"/>
        <v>0.14083745822442248</v>
      </c>
      <c r="BR275" s="119"/>
      <c r="BS275" s="119"/>
      <c r="BT275" s="119"/>
      <c r="BU275" s="119"/>
    </row>
    <row r="276" spans="1:73">
      <c r="A276" s="8" t="s">
        <v>771</v>
      </c>
      <c r="B276" s="65" t="s">
        <v>69</v>
      </c>
      <c r="C276" s="8" t="s">
        <v>129</v>
      </c>
      <c r="D276" s="8" t="s">
        <v>615</v>
      </c>
      <c r="E276" s="8" t="s">
        <v>283</v>
      </c>
      <c r="F276" s="8"/>
      <c r="G276" s="65"/>
      <c r="H276" s="65" t="s">
        <v>613</v>
      </c>
      <c r="I276" s="8"/>
      <c r="J276" s="8" t="s">
        <v>614</v>
      </c>
      <c r="K276" s="8" t="s">
        <v>614</v>
      </c>
      <c r="L276" s="116">
        <v>6.6106856791329993E-2</v>
      </c>
      <c r="M276" s="116">
        <v>5.9594275476199998E-2</v>
      </c>
      <c r="N276" s="116">
        <v>5.018958915999E-2</v>
      </c>
      <c r="O276" s="114">
        <v>5.018958915999E-2</v>
      </c>
      <c r="P276" s="115">
        <v>0.22608031058750999</v>
      </c>
      <c r="Q276" s="114">
        <v>5.4537098406437438E-2</v>
      </c>
      <c r="R276" s="114">
        <v>5.594848721942941E-2</v>
      </c>
      <c r="S276" s="114">
        <v>5.7166018622178835E-2</v>
      </c>
      <c r="T276" s="114">
        <v>5.8428706339464315E-2</v>
      </c>
      <c r="U276" s="115">
        <v>0.22608031058751002</v>
      </c>
      <c r="V276" s="115">
        <f t="shared" si="81"/>
        <v>0</v>
      </c>
      <c r="W276" s="115"/>
      <c r="X276" s="116">
        <v>0</v>
      </c>
      <c r="Y276" s="116">
        <v>0</v>
      </c>
      <c r="Z276" s="116">
        <v>0</v>
      </c>
      <c r="AA276" s="116" t="str">
        <f t="shared" si="82"/>
        <v>WEYERHAEUSER COMPANY0.226080310587510.22608031058751</v>
      </c>
      <c r="AB276" s="117">
        <v>0</v>
      </c>
      <c r="AC276" s="115">
        <f t="shared" si="83"/>
        <v>0</v>
      </c>
      <c r="AD276" s="117">
        <f t="shared" si="97"/>
        <v>0</v>
      </c>
      <c r="AE276" s="117">
        <f t="shared" si="97"/>
        <v>0</v>
      </c>
      <c r="AF276" s="117">
        <f t="shared" si="97"/>
        <v>0</v>
      </c>
      <c r="AG276" s="117">
        <f t="shared" si="97"/>
        <v>0</v>
      </c>
      <c r="AH276" s="115">
        <v>0</v>
      </c>
      <c r="AI276" s="118"/>
      <c r="AJ276" s="118"/>
      <c r="AK276" s="118"/>
      <c r="AL276" s="118"/>
      <c r="AM276" s="118"/>
      <c r="AN276" s="118"/>
      <c r="AO276" s="118"/>
      <c r="AP276" s="118"/>
      <c r="AQ276" s="118"/>
      <c r="AR276" s="118"/>
      <c r="AS276" s="119"/>
      <c r="AT276" s="120">
        <v>0</v>
      </c>
      <c r="AU276" s="120">
        <f t="shared" si="84"/>
        <v>0</v>
      </c>
      <c r="AV276" s="120">
        <v>0</v>
      </c>
      <c r="AW276" s="120">
        <f t="shared" si="85"/>
        <v>0</v>
      </c>
      <c r="AX276" s="120">
        <v>0</v>
      </c>
      <c r="AY276" s="120">
        <f t="shared" si="86"/>
        <v>0</v>
      </c>
      <c r="AZ276" s="120">
        <v>0</v>
      </c>
      <c r="BA276" s="120">
        <f t="shared" si="87"/>
        <v>0</v>
      </c>
      <c r="BB276" s="120">
        <v>0</v>
      </c>
      <c r="BC276" s="120">
        <f t="shared" si="88"/>
        <v>0</v>
      </c>
      <c r="BD276" s="120" t="str">
        <f t="shared" si="89"/>
        <v>WEYERHAEUSER COMPANY0.050189589159990.226080310587510.22608031058751</v>
      </c>
      <c r="BE276" s="121">
        <f>VLOOKUP(BD276,'[1]Microsoft-Base Data'!$AR:$AX,2,0)</f>
        <v>0.99986342333054223</v>
      </c>
      <c r="BF276" s="121">
        <f>VLOOKUP(BD276,'[1]Microsoft-Base Data'!$AR:$AX,3,0)</f>
        <v>1.1907228891381048E-4</v>
      </c>
      <c r="BG276" s="121">
        <f>VLOOKUP(BD276,'[1]Microsoft-Base Data'!$AR:$AX,4,0)</f>
        <v>0</v>
      </c>
      <c r="BH276" s="121">
        <f>VLOOKUP(BD276,'[1]Microsoft-Base Data'!$AR:$AX,5,0)</f>
        <v>0</v>
      </c>
      <c r="BI276" s="121">
        <f>VLOOKUP(BD276,'[1]Microsoft-Base Data'!$AR:$AX,6,0)</f>
        <v>1.7504380543869569E-5</v>
      </c>
      <c r="BJ276" s="121">
        <f>VLOOKUP(BD276,'[1]Microsoft-Base Data'!$AR:$AX,7,0)</f>
        <v>0</v>
      </c>
      <c r="BK276" s="120">
        <f t="shared" si="90"/>
        <v>0.22604943329166</v>
      </c>
      <c r="BL276" s="120">
        <f t="shared" si="91"/>
        <v>2.6919900059999998E-5</v>
      </c>
      <c r="BM276" s="120">
        <f t="shared" si="92"/>
        <v>0</v>
      </c>
      <c r="BN276" s="120">
        <f t="shared" si="93"/>
        <v>0</v>
      </c>
      <c r="BO276" s="120">
        <f t="shared" si="94"/>
        <v>3.9573957899999998E-6</v>
      </c>
      <c r="BP276" s="120">
        <f t="shared" si="95"/>
        <v>0</v>
      </c>
      <c r="BQ276" s="120">
        <f t="shared" si="96"/>
        <v>2.2635820625016002E-2</v>
      </c>
      <c r="BR276" s="119"/>
      <c r="BS276" s="119"/>
      <c r="BT276" s="119"/>
      <c r="BU276" s="119"/>
    </row>
    <row r="277" spans="1:73">
      <c r="A277" s="8" t="s">
        <v>772</v>
      </c>
      <c r="B277" s="65" t="s">
        <v>69</v>
      </c>
      <c r="C277" s="8" t="s">
        <v>148</v>
      </c>
      <c r="D277" s="8" t="s">
        <v>615</v>
      </c>
      <c r="E277" s="8" t="s">
        <v>283</v>
      </c>
      <c r="F277" s="8"/>
      <c r="G277" s="65"/>
      <c r="H277" s="65" t="s">
        <v>613</v>
      </c>
      <c r="I277" s="8"/>
      <c r="J277" s="8" t="s">
        <v>614</v>
      </c>
      <c r="K277" s="8" t="s">
        <v>614</v>
      </c>
      <c r="L277" s="116">
        <v>1.8548331551079999E-2</v>
      </c>
      <c r="M277" s="116">
        <v>0.17571885300120998</v>
      </c>
      <c r="N277" s="116">
        <v>9.483569149422999E-2</v>
      </c>
      <c r="O277" s="114">
        <v>9.483569149422999E-2</v>
      </c>
      <c r="P277" s="115">
        <v>0.38393856754074995</v>
      </c>
      <c r="Q277" s="114">
        <v>9.2617067738376038E-2</v>
      </c>
      <c r="R277" s="114">
        <v>9.5013944307127146E-2</v>
      </c>
      <c r="S277" s="114">
        <v>9.7081604518194281E-2</v>
      </c>
      <c r="T277" s="114">
        <v>9.9225950977052474E-2</v>
      </c>
      <c r="U277" s="115">
        <v>0.38393856754074995</v>
      </c>
      <c r="V277" s="115">
        <f t="shared" si="81"/>
        <v>0</v>
      </c>
      <c r="W277" s="115"/>
      <c r="X277" s="116">
        <v>-8.9000000000338808E-7</v>
      </c>
      <c r="Y277" s="116">
        <v>0</v>
      </c>
      <c r="Z277" s="116">
        <v>0</v>
      </c>
      <c r="AA277" s="116" t="str">
        <f t="shared" si="82"/>
        <v>GE0.383938567540750.38393856754075</v>
      </c>
      <c r="AB277" s="117">
        <v>0</v>
      </c>
      <c r="AC277" s="115">
        <f t="shared" si="83"/>
        <v>-8.9000000000338808E-7</v>
      </c>
      <c r="AD277" s="117">
        <f t="shared" si="97"/>
        <v>-1.9152800000072913E-7</v>
      </c>
      <c r="AE277" s="117">
        <f t="shared" si="97"/>
        <v>-1.940200000007386E-7</v>
      </c>
      <c r="AF277" s="117">
        <f t="shared" si="97"/>
        <v>-2.8480000000108421E-7</v>
      </c>
      <c r="AG277" s="117">
        <f t="shared" si="97"/>
        <v>-2.1965200000083609E-7</v>
      </c>
      <c r="AH277" s="115">
        <v>-8.9000000000338808E-7</v>
      </c>
      <c r="AI277" s="118"/>
      <c r="AJ277" s="118"/>
      <c r="AK277" s="118"/>
      <c r="AL277" s="118"/>
      <c r="AM277" s="118"/>
      <c r="AN277" s="118"/>
      <c r="AO277" s="118"/>
      <c r="AP277" s="118"/>
      <c r="AQ277" s="118"/>
      <c r="AR277" s="118"/>
      <c r="AS277" s="119"/>
      <c r="AT277" s="120">
        <v>0</v>
      </c>
      <c r="AU277" s="120">
        <f t="shared" si="84"/>
        <v>0</v>
      </c>
      <c r="AV277" s="120">
        <v>0</v>
      </c>
      <c r="AW277" s="120">
        <f t="shared" si="85"/>
        <v>-1.9152800000072913E-7</v>
      </c>
      <c r="AX277" s="120">
        <v>0</v>
      </c>
      <c r="AY277" s="120">
        <f t="shared" si="86"/>
        <v>-1.940200000007386E-7</v>
      </c>
      <c r="AZ277" s="120">
        <v>0</v>
      </c>
      <c r="BA277" s="120">
        <f t="shared" si="87"/>
        <v>-2.8480000000108421E-7</v>
      </c>
      <c r="BB277" s="120">
        <v>0</v>
      </c>
      <c r="BC277" s="120">
        <f t="shared" si="88"/>
        <v>-2.1965200000083609E-7</v>
      </c>
      <c r="BD277" s="120" t="str">
        <f t="shared" si="89"/>
        <v>GE0.094835691494230.383938567540750.38393856754075</v>
      </c>
      <c r="BE277" s="121">
        <f>VLOOKUP(BD277,'[1]Microsoft-Base Data'!$AR:$AX,2,0)</f>
        <v>0.67769422528708423</v>
      </c>
      <c r="BF277" s="121">
        <f>VLOOKUP(BD277,'[1]Microsoft-Base Data'!$AR:$AX,3,0)</f>
        <v>1.5619092891083318E-2</v>
      </c>
      <c r="BG277" s="121">
        <f>VLOOKUP(BD277,'[1]Microsoft-Base Data'!$AR:$AX,4,0)</f>
        <v>0</v>
      </c>
      <c r="BH277" s="121">
        <f>VLOOKUP(BD277,'[1]Microsoft-Base Data'!$AR:$AX,5,0)</f>
        <v>0.28947758248475808</v>
      </c>
      <c r="BI277" s="121">
        <f>VLOOKUP(BD277,'[1]Microsoft-Base Data'!$AR:$AX,6,0)</f>
        <v>7.83147684200629E-6</v>
      </c>
      <c r="BJ277" s="121">
        <f>VLOOKUP(BD277,'[1]Microsoft-Base Data'!$AR:$AX,7,0)</f>
        <v>1.720126786023244E-2</v>
      </c>
      <c r="BK277" s="120">
        <f t="shared" si="90"/>
        <v>0.26019295008736143</v>
      </c>
      <c r="BL277" s="120">
        <f t="shared" si="91"/>
        <v>5.9967721508884398E-3</v>
      </c>
      <c r="BM277" s="120">
        <f t="shared" si="92"/>
        <v>0</v>
      </c>
      <c r="BN277" s="120">
        <f t="shared" si="93"/>
        <v>0.11114160835435731</v>
      </c>
      <c r="BO277" s="120">
        <f t="shared" si="94"/>
        <v>3.0068060004484513E-6</v>
      </c>
      <c r="BP277" s="120">
        <f t="shared" si="95"/>
        <v>6.6042301421423838E-3</v>
      </c>
      <c r="BQ277" s="120">
        <f t="shared" si="96"/>
        <v>7.1802844789739903E-2</v>
      </c>
      <c r="BR277" s="119"/>
      <c r="BS277" s="119"/>
      <c r="BT277" s="119"/>
      <c r="BU277" s="119"/>
    </row>
    <row r="278" spans="1:73">
      <c r="A278" s="8" t="s">
        <v>772</v>
      </c>
      <c r="B278" s="65" t="s">
        <v>69</v>
      </c>
      <c r="C278" s="8" t="s">
        <v>148</v>
      </c>
      <c r="D278" s="8" t="s">
        <v>615</v>
      </c>
      <c r="E278" s="8" t="s">
        <v>283</v>
      </c>
      <c r="F278" s="8"/>
      <c r="G278" s="65"/>
      <c r="H278" s="65" t="s">
        <v>613</v>
      </c>
      <c r="I278" s="8"/>
      <c r="J278" s="8" t="s">
        <v>614</v>
      </c>
      <c r="K278" s="8" t="s">
        <v>614</v>
      </c>
      <c r="L278" s="116">
        <v>0</v>
      </c>
      <c r="M278" s="116">
        <v>0</v>
      </c>
      <c r="N278" s="116">
        <v>1.9773304307709998E-2</v>
      </c>
      <c r="O278" s="114">
        <v>1.9773304307709998E-2</v>
      </c>
      <c r="P278" s="115">
        <v>3.9546608615419997E-2</v>
      </c>
      <c r="Q278" s="114">
        <v>9.5397838055658567E-3</v>
      </c>
      <c r="R278" s="114">
        <v>9.7866679364595598E-3</v>
      </c>
      <c r="S278" s="114">
        <v>9.999641979782441E-3</v>
      </c>
      <c r="T278" s="114">
        <v>1.0220514893612141E-2</v>
      </c>
      <c r="U278" s="115">
        <v>3.9546608615419997E-2</v>
      </c>
      <c r="V278" s="115">
        <f t="shared" si="81"/>
        <v>0</v>
      </c>
      <c r="W278" s="115"/>
      <c r="X278" s="116">
        <v>0</v>
      </c>
      <c r="Y278" s="116">
        <v>0</v>
      </c>
      <c r="Z278" s="116">
        <v>0</v>
      </c>
      <c r="AA278" s="116" t="str">
        <f t="shared" si="82"/>
        <v>GE0.039546608615420.03954660861542</v>
      </c>
      <c r="AB278" s="117">
        <v>0</v>
      </c>
      <c r="AC278" s="115">
        <f t="shared" si="83"/>
        <v>0</v>
      </c>
      <c r="AD278" s="117">
        <f t="shared" si="97"/>
        <v>0</v>
      </c>
      <c r="AE278" s="117">
        <f t="shared" si="97"/>
        <v>0</v>
      </c>
      <c r="AF278" s="117">
        <f t="shared" si="97"/>
        <v>0</v>
      </c>
      <c r="AG278" s="117">
        <f t="shared" si="97"/>
        <v>0</v>
      </c>
      <c r="AH278" s="115">
        <v>0</v>
      </c>
      <c r="AI278" s="118"/>
      <c r="AJ278" s="118"/>
      <c r="AK278" s="118"/>
      <c r="AL278" s="118"/>
      <c r="AM278" s="118"/>
      <c r="AN278" s="118"/>
      <c r="AO278" s="118"/>
      <c r="AP278" s="118"/>
      <c r="AQ278" s="118"/>
      <c r="AR278" s="118"/>
      <c r="AS278" s="119"/>
      <c r="AT278" s="120">
        <v>0</v>
      </c>
      <c r="AU278" s="120">
        <f t="shared" si="84"/>
        <v>0</v>
      </c>
      <c r="AV278" s="120">
        <v>0</v>
      </c>
      <c r="AW278" s="120">
        <f t="shared" si="85"/>
        <v>0</v>
      </c>
      <c r="AX278" s="120">
        <v>0</v>
      </c>
      <c r="AY278" s="120">
        <f t="shared" si="86"/>
        <v>0</v>
      </c>
      <c r="AZ278" s="120">
        <v>0</v>
      </c>
      <c r="BA278" s="120">
        <f t="shared" si="87"/>
        <v>0</v>
      </c>
      <c r="BB278" s="120">
        <v>0</v>
      </c>
      <c r="BC278" s="120">
        <f t="shared" si="88"/>
        <v>0</v>
      </c>
      <c r="BD278" s="120" t="str">
        <f t="shared" si="89"/>
        <v>GE0.019773304307710.039546608615420.03954660861542</v>
      </c>
      <c r="BE278" s="121">
        <f>VLOOKUP(BD278,'[1]Microsoft-Base Data'!$AR:$AX,2,0)</f>
        <v>0.67769422528708423</v>
      </c>
      <c r="BF278" s="121">
        <f>VLOOKUP(BD278,'[1]Microsoft-Base Data'!$AR:$AX,3,0)</f>
        <v>1.5619092891083318E-2</v>
      </c>
      <c r="BG278" s="121">
        <f>VLOOKUP(BD278,'[1]Microsoft-Base Data'!$AR:$AX,4,0)</f>
        <v>0</v>
      </c>
      <c r="BH278" s="121">
        <f>VLOOKUP(BD278,'[1]Microsoft-Base Data'!$AR:$AX,5,0)</f>
        <v>0.28947758248475808</v>
      </c>
      <c r="BI278" s="121">
        <f>VLOOKUP(BD278,'[1]Microsoft-Base Data'!$AR:$AX,6,0)</f>
        <v>7.83147684200629E-6</v>
      </c>
      <c r="BJ278" s="121">
        <f>VLOOKUP(BD278,'[1]Microsoft-Base Data'!$AR:$AX,7,0)</f>
        <v>1.720126786023244E-2</v>
      </c>
      <c r="BK278" s="120">
        <f t="shared" si="90"/>
        <v>2.6800508288358584E-2</v>
      </c>
      <c r="BL278" s="120">
        <f t="shared" si="91"/>
        <v>6.1768215349156076E-4</v>
      </c>
      <c r="BM278" s="120">
        <f t="shared" si="92"/>
        <v>0</v>
      </c>
      <c r="BN278" s="120">
        <f t="shared" si="93"/>
        <v>1.1447856657462686E-2</v>
      </c>
      <c r="BO278" s="120">
        <f t="shared" si="94"/>
        <v>3.0970834955154813E-7</v>
      </c>
      <c r="BP278" s="120">
        <f t="shared" si="95"/>
        <v>6.8025180775761534E-4</v>
      </c>
      <c r="BQ278" s="120">
        <f t="shared" si="96"/>
        <v>7.3958680904653096E-3</v>
      </c>
      <c r="BR278" s="119"/>
      <c r="BS278" s="119"/>
      <c r="BT278" s="119"/>
      <c r="BU278" s="119"/>
    </row>
    <row r="279" spans="1:73">
      <c r="A279" s="65" t="s">
        <v>773</v>
      </c>
      <c r="B279" s="8" t="s">
        <v>4</v>
      </c>
      <c r="C279" s="8" t="s">
        <v>197</v>
      </c>
      <c r="D279" s="8" t="s">
        <v>568</v>
      </c>
      <c r="E279" s="8" t="s">
        <v>226</v>
      </c>
      <c r="F279" s="8" t="s">
        <v>612</v>
      </c>
      <c r="G279" s="65">
        <v>105</v>
      </c>
      <c r="H279" s="65" t="s">
        <v>613</v>
      </c>
      <c r="I279" s="8"/>
      <c r="J279" s="65" t="s">
        <v>614</v>
      </c>
      <c r="K279" s="65" t="s">
        <v>614</v>
      </c>
      <c r="L279" s="113">
        <v>0</v>
      </c>
      <c r="M279" s="113">
        <v>0</v>
      </c>
      <c r="N279" s="113">
        <v>-6.4436769969999994E-5</v>
      </c>
      <c r="O279" s="114">
        <v>-6.4436769969999994E-5</v>
      </c>
      <c r="P279" s="115">
        <v>-1.2887353993999999E-4</v>
      </c>
      <c r="Q279" s="114">
        <v>-3.1088018728518212E-5</v>
      </c>
      <c r="R279" s="114">
        <v>-3.1892558814690755E-5</v>
      </c>
      <c r="S279" s="114">
        <v>-3.2586593520555582E-5</v>
      </c>
      <c r="T279" s="114">
        <v>-3.3306368876235441E-5</v>
      </c>
      <c r="U279" s="115">
        <v>-1.2887353993999999E-4</v>
      </c>
      <c r="V279" s="115">
        <f t="shared" si="81"/>
        <v>0</v>
      </c>
      <c r="W279" s="122">
        <v>0</v>
      </c>
      <c r="X279" s="116">
        <v>0</v>
      </c>
      <c r="Y279" s="116">
        <v>0</v>
      </c>
      <c r="Z279" s="116">
        <v>0</v>
      </c>
      <c r="AA279" s="116" t="str">
        <f t="shared" si="82"/>
        <v>NOKIA SIEMENS NETWORKS-0.00012887353994-0.00012887353994</v>
      </c>
      <c r="AB279" s="117">
        <v>0</v>
      </c>
      <c r="AC279" s="115">
        <f t="shared" si="83"/>
        <v>0</v>
      </c>
      <c r="AD279" s="117">
        <f t="shared" si="97"/>
        <v>0</v>
      </c>
      <c r="AE279" s="117">
        <f t="shared" si="97"/>
        <v>0</v>
      </c>
      <c r="AF279" s="117">
        <f t="shared" si="97"/>
        <v>0</v>
      </c>
      <c r="AG279" s="117">
        <f t="shared" si="97"/>
        <v>0</v>
      </c>
      <c r="AH279" s="115">
        <v>0</v>
      </c>
      <c r="AI279" s="118"/>
      <c r="AJ279" s="118"/>
      <c r="AK279" s="118"/>
      <c r="AL279" s="118"/>
      <c r="AM279" s="118"/>
      <c r="AN279" s="118"/>
      <c r="AO279" s="118"/>
      <c r="AP279" s="118"/>
      <c r="AQ279" s="118"/>
      <c r="AR279" s="118"/>
      <c r="AS279" s="119"/>
      <c r="AT279" s="120">
        <v>7.6753709999999989E-2</v>
      </c>
      <c r="AU279" s="120">
        <f t="shared" si="84"/>
        <v>-7.6753709999999989E-2</v>
      </c>
      <c r="AV279" s="120">
        <v>6.9078338999999989E-2</v>
      </c>
      <c r="AW279" s="120">
        <f t="shared" si="85"/>
        <v>-6.9078338999999989E-2</v>
      </c>
      <c r="AX279" s="120">
        <v>0</v>
      </c>
      <c r="AY279" s="120">
        <f t="shared" si="86"/>
        <v>0</v>
      </c>
      <c r="AZ279" s="120">
        <v>4.4416920239999998E-2</v>
      </c>
      <c r="BA279" s="120">
        <f t="shared" si="87"/>
        <v>-4.4416920239999998E-2</v>
      </c>
      <c r="BB279" s="120">
        <v>0</v>
      </c>
      <c r="BC279" s="120">
        <f t="shared" si="88"/>
        <v>0</v>
      </c>
      <c r="BD279" s="120" t="str">
        <f t="shared" si="89"/>
        <v>NOKIA SIEMENS NETWORKS-0.00006443676997-0.00012887353994-0.00012887353994</v>
      </c>
      <c r="BE279" s="121">
        <f>VLOOKUP(BD279,'[1]Microsoft-Base Data'!$AR:$AX,2,0)</f>
        <v>0.8063371804351267</v>
      </c>
      <c r="BF279" s="121">
        <f>VLOOKUP(BD279,'[1]Microsoft-Base Data'!$AR:$AX,3,0)</f>
        <v>0.17446542992650677</v>
      </c>
      <c r="BG279" s="121">
        <f>VLOOKUP(BD279,'[1]Microsoft-Base Data'!$AR:$AX,4,0)</f>
        <v>2.141707477136599E-2</v>
      </c>
      <c r="BH279" s="121">
        <f>VLOOKUP(BD279,'[1]Microsoft-Base Data'!$AR:$AX,5,0)</f>
        <v>0</v>
      </c>
      <c r="BI279" s="121">
        <f>VLOOKUP(BD279,'[1]Microsoft-Base Data'!$AR:$AX,6,0)</f>
        <v>-2.0868432221522962E-4</v>
      </c>
      <c r="BJ279" s="121">
        <f>VLOOKUP(BD279,'[1]Microsoft-Base Data'!$AR:$AX,7,0)</f>
        <v>-2.0110008107839953E-3</v>
      </c>
      <c r="BK279" s="120">
        <f t="shared" si="90"/>
        <v>-1.0391552682791328E-4</v>
      </c>
      <c r="BL279" s="120">
        <f t="shared" si="91"/>
        <v>-2.2483977551782938E-5</v>
      </c>
      <c r="BM279" s="120">
        <f t="shared" si="92"/>
        <v>-2.7600942409456008E-6</v>
      </c>
      <c r="BN279" s="120">
        <f t="shared" si="93"/>
        <v>0</v>
      </c>
      <c r="BO279" s="120">
        <f t="shared" si="94"/>
        <v>2.6893887333856223E-8</v>
      </c>
      <c r="BP279" s="120">
        <f t="shared" si="95"/>
        <v>2.5916479330794356E-7</v>
      </c>
      <c r="BQ279" s="120">
        <f t="shared" si="96"/>
        <v>-3.4228683467713203E-5</v>
      </c>
      <c r="BR279" s="119"/>
      <c r="BS279" s="119"/>
      <c r="BT279" s="119"/>
      <c r="BU279" s="119"/>
    </row>
    <row r="280" spans="1:73">
      <c r="A280" s="8" t="s">
        <v>774</v>
      </c>
      <c r="B280" s="65" t="s">
        <v>92</v>
      </c>
      <c r="C280" s="8" t="s">
        <v>101</v>
      </c>
      <c r="D280" s="8" t="s">
        <v>615</v>
      </c>
      <c r="E280" s="8" t="s">
        <v>283</v>
      </c>
      <c r="F280" s="8"/>
      <c r="G280" s="65"/>
      <c r="H280" s="65" t="s">
        <v>613</v>
      </c>
      <c r="I280" s="8"/>
      <c r="J280" s="8" t="s">
        <v>614</v>
      </c>
      <c r="K280" s="8" t="s">
        <v>614</v>
      </c>
      <c r="L280" s="116">
        <v>0.12023505135854998</v>
      </c>
      <c r="M280" s="116">
        <v>0.13255311108473</v>
      </c>
      <c r="N280" s="116">
        <v>0.16476117574797</v>
      </c>
      <c r="O280" s="114">
        <v>0.16476117574797</v>
      </c>
      <c r="P280" s="115">
        <v>0.58231051393921995</v>
      </c>
      <c r="Q280" s="114">
        <v>0.14047010869402474</v>
      </c>
      <c r="R280" s="114">
        <v>0.14410539450430007</v>
      </c>
      <c r="S280" s="114">
        <v>0.1472413656776842</v>
      </c>
      <c r="T280" s="114">
        <v>0.15049364506321097</v>
      </c>
      <c r="U280" s="115">
        <v>0.58231051393921995</v>
      </c>
      <c r="V280" s="115">
        <f t="shared" si="81"/>
        <v>0</v>
      </c>
      <c r="W280" s="122">
        <v>0</v>
      </c>
      <c r="X280" s="116">
        <v>2.577778E-2</v>
      </c>
      <c r="Y280" s="116">
        <v>5.1491730000000006E-2</v>
      </c>
      <c r="Z280" s="116">
        <v>0.38531356</v>
      </c>
      <c r="AA280" s="116" t="str">
        <f t="shared" si="82"/>
        <v>HUMANA0.582310513939220.58231051393922</v>
      </c>
      <c r="AB280" s="117">
        <v>0</v>
      </c>
      <c r="AC280" s="115">
        <f t="shared" si="83"/>
        <v>0.46258306999999999</v>
      </c>
      <c r="AD280" s="117">
        <f t="shared" si="97"/>
        <v>9.9547876664000001E-2</v>
      </c>
      <c r="AE280" s="117">
        <f t="shared" si="97"/>
        <v>0.10084310925999999</v>
      </c>
      <c r="AF280" s="117">
        <f t="shared" si="97"/>
        <v>0.1480265824</v>
      </c>
      <c r="AG280" s="117">
        <f t="shared" si="97"/>
        <v>0.11416550167599995</v>
      </c>
      <c r="AH280" s="115">
        <v>0.46258306999999999</v>
      </c>
      <c r="AI280" s="118"/>
      <c r="AJ280" s="118"/>
      <c r="AK280" s="118"/>
      <c r="AL280" s="118"/>
      <c r="AM280" s="118"/>
      <c r="AN280" s="118"/>
      <c r="AO280" s="118"/>
      <c r="AP280" s="118"/>
      <c r="AQ280" s="118"/>
      <c r="AR280" s="118"/>
      <c r="AS280" s="119"/>
      <c r="AT280" s="120">
        <v>8.1727280999999999E-2</v>
      </c>
      <c r="AU280" s="120">
        <f t="shared" si="84"/>
        <v>-8.1727280999999999E-2</v>
      </c>
      <c r="AV280" s="120">
        <v>0.1568891187</v>
      </c>
      <c r="AW280" s="120">
        <f t="shared" si="85"/>
        <v>-5.7341242035999995E-2</v>
      </c>
      <c r="AX280" s="120">
        <v>0.14785940960999999</v>
      </c>
      <c r="AY280" s="120">
        <f t="shared" si="86"/>
        <v>-4.7016300349999998E-2</v>
      </c>
      <c r="AZ280" s="120">
        <v>8.108775329399999E-2</v>
      </c>
      <c r="BA280" s="120">
        <f t="shared" si="87"/>
        <v>6.6938829106000006E-2</v>
      </c>
      <c r="BB280" s="120">
        <v>0</v>
      </c>
      <c r="BC280" s="120">
        <f t="shared" si="88"/>
        <v>0.11416550167599995</v>
      </c>
      <c r="BD280" s="120" t="str">
        <f t="shared" si="89"/>
        <v>HUMANA0.164761175747970.582310513939220.58231051393922</v>
      </c>
      <c r="BE280" s="121">
        <f>VLOOKUP(BD280,'[1]Microsoft-Base Data'!$AR:$AX,2,0)</f>
        <v>6.1360819969119636E-2</v>
      </c>
      <c r="BF280" s="121">
        <f>VLOOKUP(BD280,'[1]Microsoft-Base Data'!$AR:$AX,3,0)</f>
        <v>0.10102985205778134</v>
      </c>
      <c r="BG280" s="121">
        <f>VLOOKUP(BD280,'[1]Microsoft-Base Data'!$AR:$AX,4,0)</f>
        <v>0.81013232618504616</v>
      </c>
      <c r="BH280" s="121">
        <f>VLOOKUP(BD280,'[1]Microsoft-Base Data'!$AR:$AX,5,0)</f>
        <v>2.7477001099777593E-2</v>
      </c>
      <c r="BI280" s="121">
        <f>VLOOKUP(BD280,'[1]Microsoft-Base Data'!$AR:$AX,6,0)</f>
        <v>6.8827539672730923E-10</v>
      </c>
      <c r="BJ280" s="121">
        <f>VLOOKUP(BD280,'[1]Microsoft-Base Data'!$AR:$AX,7,0)</f>
        <v>0</v>
      </c>
      <c r="BK280" s="120">
        <f t="shared" si="90"/>
        <v>3.5731050611950005E-2</v>
      </c>
      <c r="BL280" s="120">
        <f t="shared" si="91"/>
        <v>5.8830745074970013E-2</v>
      </c>
      <c r="BM280" s="120">
        <f t="shared" si="92"/>
        <v>0.47174857121959002</v>
      </c>
      <c r="BN280" s="120">
        <f t="shared" si="93"/>
        <v>1.6000146631920002E-2</v>
      </c>
      <c r="BO280" s="120">
        <f t="shared" si="94"/>
        <v>4.0078999999999997E-10</v>
      </c>
      <c r="BP280" s="120">
        <f t="shared" si="95"/>
        <v>0</v>
      </c>
      <c r="BQ280" s="120">
        <f t="shared" si="96"/>
        <v>0.30400547963387153</v>
      </c>
      <c r="BR280" s="119"/>
      <c r="BS280" s="119"/>
      <c r="BT280" s="119"/>
      <c r="BU280" s="119"/>
    </row>
    <row r="281" spans="1:73">
      <c r="A281" s="8" t="s">
        <v>624</v>
      </c>
      <c r="B281" s="65" t="s">
        <v>123</v>
      </c>
      <c r="C281" s="8" t="s">
        <v>248</v>
      </c>
      <c r="D281" s="8" t="s">
        <v>615</v>
      </c>
      <c r="E281" s="8" t="s">
        <v>283</v>
      </c>
      <c r="F281" s="8"/>
      <c r="G281" s="65"/>
      <c r="H281" s="65" t="s">
        <v>613</v>
      </c>
      <c r="I281" s="8"/>
      <c r="J281" s="8" t="s">
        <v>614</v>
      </c>
      <c r="K281" s="8" t="s">
        <v>614</v>
      </c>
      <c r="L281" s="116">
        <v>0</v>
      </c>
      <c r="M281" s="116">
        <v>0</v>
      </c>
      <c r="N281" s="116">
        <v>0.1230795168</v>
      </c>
      <c r="O281" s="114">
        <v>0.1230795168</v>
      </c>
      <c r="P281" s="115">
        <v>0.24615903359999999</v>
      </c>
      <c r="Q281" s="114">
        <v>5.938066611899994E-2</v>
      </c>
      <c r="R281" s="114">
        <v>6.0917403685120164E-2</v>
      </c>
      <c r="S281" s="114">
        <v>6.2243066909394802E-2</v>
      </c>
      <c r="T281" s="114">
        <v>6.3617896886485059E-2</v>
      </c>
      <c r="U281" s="115">
        <v>0.24615903359999997</v>
      </c>
      <c r="V281" s="115">
        <f t="shared" si="81"/>
        <v>0</v>
      </c>
      <c r="W281" s="122">
        <v>0</v>
      </c>
      <c r="X281" s="116">
        <v>0</v>
      </c>
      <c r="Y281" s="116">
        <v>0</v>
      </c>
      <c r="Z281" s="116">
        <v>0</v>
      </c>
      <c r="AA281" s="116" t="str">
        <f t="shared" si="82"/>
        <v>CLK ENERJI0.24615903360.2461590336</v>
      </c>
      <c r="AB281" s="117">
        <v>0</v>
      </c>
      <c r="AC281" s="115">
        <f t="shared" si="83"/>
        <v>0</v>
      </c>
      <c r="AD281" s="117">
        <f t="shared" si="97"/>
        <v>0</v>
      </c>
      <c r="AE281" s="117">
        <f t="shared" si="97"/>
        <v>0</v>
      </c>
      <c r="AF281" s="117">
        <f t="shared" si="97"/>
        <v>0</v>
      </c>
      <c r="AG281" s="117">
        <f t="shared" si="97"/>
        <v>0</v>
      </c>
      <c r="AH281" s="115">
        <v>0</v>
      </c>
      <c r="AI281" s="118"/>
      <c r="AJ281" s="118"/>
      <c r="AK281" s="118"/>
      <c r="AL281" s="118"/>
      <c r="AM281" s="118"/>
      <c r="AN281" s="118"/>
      <c r="AO281" s="118"/>
      <c r="AP281" s="118"/>
      <c r="AQ281" s="118"/>
      <c r="AR281" s="118"/>
      <c r="AS281" s="119"/>
      <c r="AT281" s="120">
        <v>0</v>
      </c>
      <c r="AU281" s="120">
        <f t="shared" si="84"/>
        <v>0</v>
      </c>
      <c r="AV281" s="120">
        <v>0</v>
      </c>
      <c r="AW281" s="120">
        <f t="shared" si="85"/>
        <v>0</v>
      </c>
      <c r="AX281" s="120">
        <v>0</v>
      </c>
      <c r="AY281" s="120">
        <f t="shared" si="86"/>
        <v>0</v>
      </c>
      <c r="AZ281" s="120">
        <v>0</v>
      </c>
      <c r="BA281" s="120">
        <f t="shared" si="87"/>
        <v>0</v>
      </c>
      <c r="BB281" s="120">
        <v>0</v>
      </c>
      <c r="BC281" s="120">
        <f t="shared" si="88"/>
        <v>0</v>
      </c>
      <c r="BD281" s="120" t="str">
        <f t="shared" si="89"/>
        <v>CLK ENERJI0.12307951680.24615903360.2461590336</v>
      </c>
      <c r="BE281" s="121">
        <f>VLOOKUP(BD281,'[1]Microsoft-Base Data'!$AR:$AX,2,0)</f>
        <v>0</v>
      </c>
      <c r="BF281" s="121">
        <f>VLOOKUP(BD281,'[1]Microsoft-Base Data'!$AR:$AX,3,0)</f>
        <v>0</v>
      </c>
      <c r="BG281" s="121">
        <f>VLOOKUP(BD281,'[1]Microsoft-Base Data'!$AR:$AX,4,0)</f>
        <v>0</v>
      </c>
      <c r="BH281" s="121">
        <f>VLOOKUP(BD281,'[1]Microsoft-Base Data'!$AR:$AX,5,0)</f>
        <v>0</v>
      </c>
      <c r="BI281" s="121">
        <f>VLOOKUP(BD281,'[1]Microsoft-Base Data'!$AR:$AX,6,0)</f>
        <v>0</v>
      </c>
      <c r="BJ281" s="121">
        <f>VLOOKUP(BD281,'[1]Microsoft-Base Data'!$AR:$AX,7,0)</f>
        <v>1</v>
      </c>
      <c r="BK281" s="120">
        <f t="shared" si="90"/>
        <v>0</v>
      </c>
      <c r="BL281" s="120">
        <f t="shared" si="91"/>
        <v>0</v>
      </c>
      <c r="BM281" s="120">
        <f t="shared" si="92"/>
        <v>0</v>
      </c>
      <c r="BN281" s="120">
        <f t="shared" si="93"/>
        <v>0</v>
      </c>
      <c r="BO281" s="120">
        <f t="shared" si="94"/>
        <v>0</v>
      </c>
      <c r="BP281" s="120">
        <f t="shared" si="95"/>
        <v>0.24615903359999997</v>
      </c>
      <c r="BQ281" s="120">
        <f t="shared" si="96"/>
        <v>0</v>
      </c>
      <c r="BR281" s="119"/>
      <c r="BS281" s="119"/>
      <c r="BT281" s="119"/>
      <c r="BU281" s="119"/>
    </row>
    <row r="282" spans="1:73">
      <c r="A282" s="8" t="s">
        <v>625</v>
      </c>
      <c r="B282" s="65" t="s">
        <v>123</v>
      </c>
      <c r="C282" s="8" t="s">
        <v>248</v>
      </c>
      <c r="D282" s="8" t="s">
        <v>615</v>
      </c>
      <c r="E282" s="8" t="s">
        <v>283</v>
      </c>
      <c r="F282" s="8"/>
      <c r="G282" s="65"/>
      <c r="H282" s="65" t="s">
        <v>613</v>
      </c>
      <c r="I282" s="8"/>
      <c r="J282" s="8" t="s">
        <v>614</v>
      </c>
      <c r="K282" s="8" t="s">
        <v>614</v>
      </c>
      <c r="L282" s="116">
        <v>8.1873400525719994E-2</v>
      </c>
      <c r="M282" s="116">
        <v>2.262746974635E-2</v>
      </c>
      <c r="N282" s="116">
        <v>6.7638432839579987E-2</v>
      </c>
      <c r="O282" s="114">
        <v>6.7638432839579987E-2</v>
      </c>
      <c r="P282" s="115">
        <v>0.23977773595122998</v>
      </c>
      <c r="Q282" s="114">
        <v>5.7841312882411788E-2</v>
      </c>
      <c r="R282" s="114">
        <v>5.9338212870060719E-2</v>
      </c>
      <c r="S282" s="114">
        <v>6.0629510296369676E-2</v>
      </c>
      <c r="T282" s="114">
        <v>6.1968699902387785E-2</v>
      </c>
      <c r="U282" s="115">
        <v>0.23977773595122998</v>
      </c>
      <c r="V282" s="115">
        <f t="shared" si="81"/>
        <v>0</v>
      </c>
      <c r="W282" s="122">
        <v>0</v>
      </c>
      <c r="X282" s="116">
        <v>0</v>
      </c>
      <c r="Y282" s="116">
        <v>0</v>
      </c>
      <c r="Z282" s="116">
        <v>0</v>
      </c>
      <c r="AA282" s="116" t="str">
        <f t="shared" si="82"/>
        <v>ABU DHABI AIRPORT AUTHORITY0.239777735951230.23977773595123</v>
      </c>
      <c r="AB282" s="117">
        <v>0</v>
      </c>
      <c r="AC282" s="115">
        <f t="shared" si="83"/>
        <v>0</v>
      </c>
      <c r="AD282" s="117">
        <f t="shared" si="97"/>
        <v>0</v>
      </c>
      <c r="AE282" s="117">
        <f t="shared" si="97"/>
        <v>0</v>
      </c>
      <c r="AF282" s="117">
        <f t="shared" si="97"/>
        <v>0</v>
      </c>
      <c r="AG282" s="117">
        <f t="shared" si="97"/>
        <v>0</v>
      </c>
      <c r="AH282" s="115">
        <v>0</v>
      </c>
      <c r="AI282" s="118"/>
      <c r="AJ282" s="118"/>
      <c r="AK282" s="118"/>
      <c r="AL282" s="118"/>
      <c r="AM282" s="118"/>
      <c r="AN282" s="118"/>
      <c r="AO282" s="118"/>
      <c r="AP282" s="118"/>
      <c r="AQ282" s="118"/>
      <c r="AR282" s="118"/>
      <c r="AS282" s="119"/>
      <c r="AT282" s="120">
        <v>0</v>
      </c>
      <c r="AU282" s="120">
        <f t="shared" si="84"/>
        <v>0</v>
      </c>
      <c r="AV282" s="120">
        <v>0</v>
      </c>
      <c r="AW282" s="120">
        <f t="shared" si="85"/>
        <v>0</v>
      </c>
      <c r="AX282" s="120">
        <v>0</v>
      </c>
      <c r="AY282" s="120">
        <f t="shared" si="86"/>
        <v>0</v>
      </c>
      <c r="AZ282" s="120">
        <v>0</v>
      </c>
      <c r="BA282" s="120">
        <f t="shared" si="87"/>
        <v>0</v>
      </c>
      <c r="BB282" s="120">
        <v>0</v>
      </c>
      <c r="BC282" s="120">
        <f t="shared" si="88"/>
        <v>0</v>
      </c>
      <c r="BD282" s="120" t="str">
        <f t="shared" si="89"/>
        <v>ABU DHABI AIRPORT AUTHORITY0.067638432839580.239777735951230.23977773595123</v>
      </c>
      <c r="BE282" s="121">
        <f>VLOOKUP(BD282,'[1]Microsoft-Base Data'!$AR:$AX,2,0)</f>
        <v>0</v>
      </c>
      <c r="BF282" s="121">
        <f>VLOOKUP(BD282,'[1]Microsoft-Base Data'!$AR:$AX,3,0)</f>
        <v>0</v>
      </c>
      <c r="BG282" s="121">
        <f>VLOOKUP(BD282,'[1]Microsoft-Base Data'!$AR:$AX,4,0)</f>
        <v>0</v>
      </c>
      <c r="BH282" s="121">
        <f>VLOOKUP(BD282,'[1]Microsoft-Base Data'!$AR:$AX,5,0)</f>
        <v>0</v>
      </c>
      <c r="BI282" s="121">
        <f>VLOOKUP(BD282,'[1]Microsoft-Base Data'!$AR:$AX,6,0)</f>
        <v>0</v>
      </c>
      <c r="BJ282" s="121">
        <f>VLOOKUP(BD282,'[1]Microsoft-Base Data'!$AR:$AX,7,0)</f>
        <v>1</v>
      </c>
      <c r="BK282" s="120">
        <f t="shared" si="90"/>
        <v>0</v>
      </c>
      <c r="BL282" s="120">
        <f t="shared" si="91"/>
        <v>0</v>
      </c>
      <c r="BM282" s="120">
        <f t="shared" si="92"/>
        <v>0</v>
      </c>
      <c r="BN282" s="120">
        <f t="shared" si="93"/>
        <v>0</v>
      </c>
      <c r="BO282" s="120">
        <f t="shared" si="94"/>
        <v>0</v>
      </c>
      <c r="BP282" s="120">
        <f t="shared" si="95"/>
        <v>0.23977773595122998</v>
      </c>
      <c r="BQ282" s="120">
        <f t="shared" si="96"/>
        <v>0</v>
      </c>
      <c r="BR282" s="119"/>
      <c r="BS282" s="119"/>
      <c r="BT282" s="119"/>
      <c r="BU282" s="119"/>
    </row>
    <row r="283" spans="1:73">
      <c r="A283" s="8" t="s">
        <v>626</v>
      </c>
      <c r="B283" s="65" t="s">
        <v>123</v>
      </c>
      <c r="C283" s="8" t="s">
        <v>124</v>
      </c>
      <c r="D283" s="8" t="s">
        <v>615</v>
      </c>
      <c r="E283" s="8" t="s">
        <v>283</v>
      </c>
      <c r="F283" s="8"/>
      <c r="G283" s="65"/>
      <c r="H283" s="65" t="s">
        <v>613</v>
      </c>
      <c r="I283" s="8"/>
      <c r="J283" s="8" t="s">
        <v>614</v>
      </c>
      <c r="K283" s="8" t="s">
        <v>614</v>
      </c>
      <c r="L283" s="116">
        <v>6.7580891229420001E-2</v>
      </c>
      <c r="M283" s="116">
        <v>7.3618346645869998E-2</v>
      </c>
      <c r="N283" s="116">
        <v>7.5088371474339999E-2</v>
      </c>
      <c r="O283" s="114">
        <v>7.5088371474339999E-2</v>
      </c>
      <c r="P283" s="115">
        <v>0.29137598082396998</v>
      </c>
      <c r="Q283" s="114">
        <v>7.0288299313522706E-2</v>
      </c>
      <c r="R283" s="114">
        <v>7.2107320167841341E-2</v>
      </c>
      <c r="S283" s="114">
        <v>7.3676494439312359E-2</v>
      </c>
      <c r="T283" s="114">
        <v>7.5303866903293576E-2</v>
      </c>
      <c r="U283" s="115">
        <v>0.29137598082396998</v>
      </c>
      <c r="V283" s="115">
        <f t="shared" si="81"/>
        <v>0</v>
      </c>
      <c r="W283" s="122">
        <v>0</v>
      </c>
      <c r="X283" s="116">
        <v>0</v>
      </c>
      <c r="Y283" s="116">
        <v>5.6958879999999996E-3</v>
      </c>
      <c r="Z283" s="116">
        <v>4.0214984600000003E-2</v>
      </c>
      <c r="AA283" s="116" t="str">
        <f t="shared" si="82"/>
        <v>UNIVERSITY OF CANBERRA0.291375980823970.29137598082397</v>
      </c>
      <c r="AB283" s="117">
        <v>0</v>
      </c>
      <c r="AC283" s="115">
        <f t="shared" si="83"/>
        <v>4.5910872599999999E-2</v>
      </c>
      <c r="AD283" s="117">
        <f t="shared" si="97"/>
        <v>9.8800197835199992E-3</v>
      </c>
      <c r="AE283" s="117">
        <f t="shared" si="97"/>
        <v>1.00085702268E-2</v>
      </c>
      <c r="AF283" s="117">
        <f t="shared" si="97"/>
        <v>1.4691479231999999E-2</v>
      </c>
      <c r="AG283" s="117">
        <f t="shared" si="97"/>
        <v>1.1330803357679995E-2</v>
      </c>
      <c r="AH283" s="115">
        <v>4.5910872599999999E-2</v>
      </c>
      <c r="AI283" s="118"/>
      <c r="AJ283" s="118"/>
      <c r="AK283" s="118"/>
      <c r="AL283" s="118"/>
      <c r="AM283" s="118"/>
      <c r="AN283" s="118"/>
      <c r="AO283" s="118"/>
      <c r="AP283" s="118"/>
      <c r="AQ283" s="118"/>
      <c r="AR283" s="118"/>
      <c r="AS283" s="119"/>
      <c r="AT283" s="120">
        <v>0</v>
      </c>
      <c r="AU283" s="120">
        <f t="shared" si="84"/>
        <v>0</v>
      </c>
      <c r="AV283" s="120">
        <v>0</v>
      </c>
      <c r="AW283" s="120">
        <f t="shared" si="85"/>
        <v>9.8800197835199992E-3</v>
      </c>
      <c r="AX283" s="120">
        <v>0</v>
      </c>
      <c r="AY283" s="120">
        <f t="shared" si="86"/>
        <v>1.00085702268E-2</v>
      </c>
      <c r="AZ283" s="120">
        <v>2.9316720420000001E-2</v>
      </c>
      <c r="BA283" s="120">
        <f t="shared" si="87"/>
        <v>-1.4625241188000002E-2</v>
      </c>
      <c r="BB283" s="120">
        <v>0</v>
      </c>
      <c r="BC283" s="120">
        <f t="shared" si="88"/>
        <v>1.1330803357679995E-2</v>
      </c>
      <c r="BD283" s="120" t="str">
        <f t="shared" si="89"/>
        <v>UNIVERSITY OF CANBERRA0.075088371474340.291375980823970.29137598082397</v>
      </c>
      <c r="BE283" s="121">
        <f>VLOOKUP(BD283,'[1]Microsoft-Base Data'!$AR:$AX,2,0)</f>
        <v>0.32177436496006828</v>
      </c>
      <c r="BF283" s="121">
        <f>VLOOKUP(BD283,'[1]Microsoft-Base Data'!$AR:$AX,3,0)</f>
        <v>1.9019542426587356E-2</v>
      </c>
      <c r="BG283" s="121">
        <f>VLOOKUP(BD283,'[1]Microsoft-Base Data'!$AR:$AX,4,0)</f>
        <v>0</v>
      </c>
      <c r="BH283" s="121">
        <f>VLOOKUP(BD283,'[1]Microsoft-Base Data'!$AR:$AX,5,0)</f>
        <v>0</v>
      </c>
      <c r="BI283" s="121">
        <f>VLOOKUP(BD283,'[1]Microsoft-Base Data'!$AR:$AX,6,0)</f>
        <v>0</v>
      </c>
      <c r="BJ283" s="121">
        <f>VLOOKUP(BD283,'[1]Microsoft-Base Data'!$AR:$AX,7,0)</f>
        <v>0.65920609261334429</v>
      </c>
      <c r="BK283" s="120">
        <f t="shared" si="90"/>
        <v>9.3757321194249968E-2</v>
      </c>
      <c r="BL283" s="120">
        <f t="shared" si="91"/>
        <v>5.5418378293700006E-3</v>
      </c>
      <c r="BM283" s="120">
        <f t="shared" si="92"/>
        <v>0</v>
      </c>
      <c r="BN283" s="120">
        <f t="shared" si="93"/>
        <v>0</v>
      </c>
      <c r="BO283" s="120">
        <f t="shared" si="94"/>
        <v>0</v>
      </c>
      <c r="BP283" s="120">
        <f t="shared" si="95"/>
        <v>0.19207682180034999</v>
      </c>
      <c r="BQ283" s="120">
        <f t="shared" si="96"/>
        <v>1.4917569948794998E-2</v>
      </c>
      <c r="BR283" s="119"/>
      <c r="BS283" s="119"/>
      <c r="BT283" s="119"/>
      <c r="BU283" s="119"/>
    </row>
    <row r="284" spans="1:73">
      <c r="A284" s="8" t="s">
        <v>627</v>
      </c>
      <c r="B284" s="65" t="s">
        <v>69</v>
      </c>
      <c r="C284" s="8" t="s">
        <v>70</v>
      </c>
      <c r="D284" s="8" t="s">
        <v>615</v>
      </c>
      <c r="E284" s="8" t="s">
        <v>283</v>
      </c>
      <c r="F284" s="8"/>
      <c r="G284" s="65"/>
      <c r="H284" s="65" t="s">
        <v>613</v>
      </c>
      <c r="I284" s="8"/>
      <c r="J284" s="8" t="s">
        <v>614</v>
      </c>
      <c r="K284" s="8" t="s">
        <v>614</v>
      </c>
      <c r="L284" s="116">
        <v>0.10450249325278001</v>
      </c>
      <c r="M284" s="116">
        <v>0.13061862241911998</v>
      </c>
      <c r="N284" s="116">
        <v>7.5604220061740002E-2</v>
      </c>
      <c r="O284" s="114">
        <v>7.5604220061740002E-2</v>
      </c>
      <c r="P284" s="115">
        <v>0.38632955579537998</v>
      </c>
      <c r="Q284" s="114">
        <v>9.3193843139084451E-2</v>
      </c>
      <c r="R284" s="114">
        <v>9.5605646324248159E-2</v>
      </c>
      <c r="S284" s="114">
        <v>9.7686182947578054E-2</v>
      </c>
      <c r="T284" s="114">
        <v>9.9843883384469312E-2</v>
      </c>
      <c r="U284" s="115">
        <v>0.38632955579537998</v>
      </c>
      <c r="V284" s="115">
        <f t="shared" si="81"/>
        <v>0</v>
      </c>
      <c r="W284" s="115"/>
      <c r="X284" s="116">
        <v>0</v>
      </c>
      <c r="Y284" s="116">
        <v>0.22427343999999999</v>
      </c>
      <c r="Z284" s="116">
        <v>0</v>
      </c>
      <c r="AA284" s="116" t="str">
        <f t="shared" si="82"/>
        <v>MARSH0.386329555795380.38632955579538</v>
      </c>
      <c r="AB284" s="117">
        <v>0.25704009999999999</v>
      </c>
      <c r="AC284" s="115">
        <f t="shared" si="83"/>
        <v>0.48131353999999998</v>
      </c>
      <c r="AD284" s="117">
        <f t="shared" si="97"/>
        <v>0.10357867380800001</v>
      </c>
      <c r="AE284" s="117">
        <f t="shared" si="97"/>
        <v>0.10492635172000001</v>
      </c>
      <c r="AF284" s="117">
        <f t="shared" si="97"/>
        <v>0.15402033280000002</v>
      </c>
      <c r="AG284" s="117">
        <f t="shared" si="97"/>
        <v>0.11878818167199996</v>
      </c>
      <c r="AH284" s="115">
        <v>0.48131354000000004</v>
      </c>
      <c r="AI284" s="118"/>
      <c r="AJ284" s="118"/>
      <c r="AK284" s="118"/>
      <c r="AL284" s="118"/>
      <c r="AM284" s="118"/>
      <c r="AN284" s="118"/>
      <c r="AO284" s="118"/>
      <c r="AP284" s="118"/>
      <c r="AQ284" s="118"/>
      <c r="AR284" s="118"/>
      <c r="AS284" s="119"/>
      <c r="AT284" s="120">
        <v>0.154224</v>
      </c>
      <c r="AU284" s="120">
        <f t="shared" si="84"/>
        <v>0.10281609999999999</v>
      </c>
      <c r="AV284" s="120">
        <v>0</v>
      </c>
      <c r="AW284" s="120">
        <f t="shared" si="85"/>
        <v>0.10357867380800001</v>
      </c>
      <c r="AX284" s="120">
        <v>0</v>
      </c>
      <c r="AY284" s="120">
        <f t="shared" si="86"/>
        <v>0.10492635172000001</v>
      </c>
      <c r="AZ284" s="120">
        <v>0</v>
      </c>
      <c r="BA284" s="120">
        <f t="shared" si="87"/>
        <v>0.15402033280000002</v>
      </c>
      <c r="BB284" s="120">
        <v>0.10118636640000001</v>
      </c>
      <c r="BC284" s="120">
        <f t="shared" si="88"/>
        <v>1.7601815271999957E-2</v>
      </c>
      <c r="BD284" s="120" t="str">
        <f t="shared" si="89"/>
        <v>MARSH0.075604220061740.386329555795380.38632955579538</v>
      </c>
      <c r="BE284" s="121">
        <f>VLOOKUP(BD284,'[1]Microsoft-Base Data'!$AR:$AX,2,0)</f>
        <v>0.31133626251392904</v>
      </c>
      <c r="BF284" s="121">
        <f>VLOOKUP(BD284,'[1]Microsoft-Base Data'!$AR:$AX,3,0)</f>
        <v>0</v>
      </c>
      <c r="BG284" s="121">
        <f>VLOOKUP(BD284,'[1]Microsoft-Base Data'!$AR:$AX,4,0)</f>
        <v>0</v>
      </c>
      <c r="BH284" s="121">
        <f>VLOOKUP(BD284,'[1]Microsoft-Base Data'!$AR:$AX,5,0)</f>
        <v>0.19177689988757007</v>
      </c>
      <c r="BI284" s="121">
        <f>VLOOKUP(BD284,'[1]Microsoft-Base Data'!$AR:$AX,6,0)</f>
        <v>0</v>
      </c>
      <c r="BJ284" s="121">
        <f>VLOOKUP(BD284,'[1]Microsoft-Base Data'!$AR:$AX,7,0)</f>
        <v>0.49688683759850094</v>
      </c>
      <c r="BK284" s="120">
        <f t="shared" si="90"/>
        <v>0.12027840000000002</v>
      </c>
      <c r="BL284" s="120">
        <f t="shared" si="91"/>
        <v>0</v>
      </c>
      <c r="BM284" s="120">
        <f t="shared" si="92"/>
        <v>0</v>
      </c>
      <c r="BN284" s="120">
        <f t="shared" si="93"/>
        <v>7.4089084545380005E-2</v>
      </c>
      <c r="BO284" s="120">
        <f t="shared" si="94"/>
        <v>0</v>
      </c>
      <c r="BP284" s="120">
        <f t="shared" si="95"/>
        <v>0.19196207124999998</v>
      </c>
      <c r="BQ284" s="120">
        <f t="shared" si="96"/>
        <v>3.8548449191870768E-2</v>
      </c>
      <c r="BR284" s="119"/>
      <c r="BS284" s="119"/>
      <c r="BT284" s="119"/>
      <c r="BU284" s="119"/>
    </row>
    <row r="285" spans="1:73">
      <c r="A285" s="8" t="s">
        <v>775</v>
      </c>
      <c r="B285" s="65" t="s">
        <v>123</v>
      </c>
      <c r="C285" s="8" t="s">
        <v>248</v>
      </c>
      <c r="D285" s="8" t="s">
        <v>615</v>
      </c>
      <c r="E285" s="8" t="s">
        <v>283</v>
      </c>
      <c r="F285" s="8"/>
      <c r="G285" s="65"/>
      <c r="H285" s="65" t="s">
        <v>613</v>
      </c>
      <c r="I285" s="8"/>
      <c r="J285" s="8" t="s">
        <v>614</v>
      </c>
      <c r="K285" s="8" t="s">
        <v>614</v>
      </c>
      <c r="L285" s="116">
        <v>0</v>
      </c>
      <c r="M285" s="116">
        <v>7.9931473990000002E-2</v>
      </c>
      <c r="N285" s="116">
        <v>1.5986294799999998E-2</v>
      </c>
      <c r="O285" s="114">
        <v>1.5986294799999998E-2</v>
      </c>
      <c r="P285" s="115">
        <v>0.11190406358999999</v>
      </c>
      <c r="Q285" s="114">
        <v>2.6994491082520763E-2</v>
      </c>
      <c r="R285" s="114">
        <v>2.7693093022109542E-2</v>
      </c>
      <c r="S285" s="114">
        <v>2.8295740422770096E-2</v>
      </c>
      <c r="T285" s="114">
        <v>2.8920739062599603E-2</v>
      </c>
      <c r="U285" s="115">
        <v>0.11190406359000001</v>
      </c>
      <c r="V285" s="115">
        <f t="shared" si="81"/>
        <v>0</v>
      </c>
      <c r="W285" s="122">
        <v>0</v>
      </c>
      <c r="X285" s="116">
        <v>4.0683151100000002E-2</v>
      </c>
      <c r="Y285" s="116">
        <v>2.4735692199999999E-2</v>
      </c>
      <c r="Z285" s="116">
        <v>0</v>
      </c>
      <c r="AA285" s="116" t="str">
        <f t="shared" si="82"/>
        <v>STARWAYS INFORMATION TECHNOLOGY0.111904063590.11190406359</v>
      </c>
      <c r="AB285" s="117">
        <v>0</v>
      </c>
      <c r="AC285" s="115">
        <f t="shared" si="83"/>
        <v>6.5418843300000001E-2</v>
      </c>
      <c r="AD285" s="117">
        <f t="shared" si="97"/>
        <v>1.407813507816E-2</v>
      </c>
      <c r="AE285" s="117">
        <f t="shared" si="97"/>
        <v>1.42613078394E-2</v>
      </c>
      <c r="AF285" s="117">
        <f t="shared" si="97"/>
        <v>2.0934029856E-2</v>
      </c>
      <c r="AG285" s="117">
        <f t="shared" si="97"/>
        <v>1.6145370526439995E-2</v>
      </c>
      <c r="AH285" s="115">
        <v>6.5418843300000001E-2</v>
      </c>
      <c r="AI285" s="118"/>
      <c r="AJ285" s="118"/>
      <c r="AK285" s="118"/>
      <c r="AL285" s="118"/>
      <c r="AM285" s="118"/>
      <c r="AN285" s="118"/>
      <c r="AO285" s="118"/>
      <c r="AP285" s="118"/>
      <c r="AQ285" s="118"/>
      <c r="AR285" s="118"/>
      <c r="AS285" s="119"/>
      <c r="AT285" s="120">
        <v>0</v>
      </c>
      <c r="AU285" s="120">
        <f t="shared" si="84"/>
        <v>0</v>
      </c>
      <c r="AV285" s="120">
        <v>0</v>
      </c>
      <c r="AW285" s="120">
        <f t="shared" si="85"/>
        <v>1.407813507816E-2</v>
      </c>
      <c r="AX285" s="120">
        <v>0</v>
      </c>
      <c r="AY285" s="120">
        <f t="shared" si="86"/>
        <v>1.42613078394E-2</v>
      </c>
      <c r="AZ285" s="120">
        <v>0</v>
      </c>
      <c r="BA285" s="120">
        <f t="shared" si="87"/>
        <v>2.0934029856E-2</v>
      </c>
      <c r="BB285" s="120">
        <v>0</v>
      </c>
      <c r="BC285" s="120">
        <f t="shared" si="88"/>
        <v>1.6145370526439995E-2</v>
      </c>
      <c r="BD285" s="120" t="str">
        <f t="shared" si="89"/>
        <v>STARWAYS INFORMATION TECHNOLOGY0.01598629480.111904063590.11190406359</v>
      </c>
      <c r="BE285" s="121">
        <f>VLOOKUP(BD285,'[1]Microsoft-Base Data'!$AR:$AX,2,0)</f>
        <v>0</v>
      </c>
      <c r="BF285" s="121">
        <f>VLOOKUP(BD285,'[1]Microsoft-Base Data'!$AR:$AX,3,0)</f>
        <v>0</v>
      </c>
      <c r="BG285" s="121">
        <f>VLOOKUP(BD285,'[1]Microsoft-Base Data'!$AR:$AX,4,0)</f>
        <v>0</v>
      </c>
      <c r="BH285" s="121">
        <f>VLOOKUP(BD285,'[1]Microsoft-Base Data'!$AR:$AX,5,0)</f>
        <v>0</v>
      </c>
      <c r="BI285" s="121">
        <f>VLOOKUP(BD285,'[1]Microsoft-Base Data'!$AR:$AX,6,0)</f>
        <v>0</v>
      </c>
      <c r="BJ285" s="121">
        <f>VLOOKUP(BD285,'[1]Microsoft-Base Data'!$AR:$AX,7,0)</f>
        <v>1</v>
      </c>
      <c r="BK285" s="120">
        <f t="shared" si="90"/>
        <v>0</v>
      </c>
      <c r="BL285" s="120">
        <f t="shared" si="91"/>
        <v>0</v>
      </c>
      <c r="BM285" s="120">
        <f t="shared" si="92"/>
        <v>0</v>
      </c>
      <c r="BN285" s="120">
        <f t="shared" si="93"/>
        <v>0</v>
      </c>
      <c r="BO285" s="120">
        <f t="shared" si="94"/>
        <v>0</v>
      </c>
      <c r="BP285" s="120">
        <f t="shared" si="95"/>
        <v>0.11190406359000001</v>
      </c>
      <c r="BQ285" s="120">
        <f t="shared" si="96"/>
        <v>0</v>
      </c>
      <c r="BR285" s="119"/>
      <c r="BS285" s="119"/>
      <c r="BT285" s="119"/>
      <c r="BU285" s="119"/>
    </row>
    <row r="286" spans="1:73">
      <c r="A286" s="8" t="s">
        <v>776</v>
      </c>
      <c r="B286" s="65" t="s">
        <v>69</v>
      </c>
      <c r="C286" s="8" t="s">
        <v>129</v>
      </c>
      <c r="D286" s="8" t="s">
        <v>615</v>
      </c>
      <c r="E286" s="8" t="s">
        <v>283</v>
      </c>
      <c r="F286" s="8"/>
      <c r="G286" s="65"/>
      <c r="H286" s="65" t="s">
        <v>613</v>
      </c>
      <c r="I286" s="8"/>
      <c r="J286" s="8" t="s">
        <v>614</v>
      </c>
      <c r="K286" s="8" t="s">
        <v>614</v>
      </c>
      <c r="L286" s="116">
        <v>0</v>
      </c>
      <c r="M286" s="116">
        <v>0</v>
      </c>
      <c r="N286" s="116">
        <v>4.8859740193319998E-2</v>
      </c>
      <c r="O286" s="114">
        <v>4.8859740193319998E-2</v>
      </c>
      <c r="P286" s="115">
        <v>9.7719480386639995E-2</v>
      </c>
      <c r="Q286" s="114">
        <v>2.3572760070184291E-2</v>
      </c>
      <c r="R286" s="114">
        <v>2.4182809574586871E-2</v>
      </c>
      <c r="S286" s="114">
        <v>2.4709067415094561E-2</v>
      </c>
      <c r="T286" s="114">
        <v>2.525484332677427E-2</v>
      </c>
      <c r="U286" s="115">
        <v>9.7719480386639995E-2</v>
      </c>
      <c r="V286" s="115">
        <f t="shared" si="81"/>
        <v>0</v>
      </c>
      <c r="W286" s="115"/>
      <c r="X286" s="116">
        <v>0</v>
      </c>
      <c r="Y286" s="116">
        <v>0</v>
      </c>
      <c r="Z286" s="116">
        <v>0</v>
      </c>
      <c r="AA286" s="116" t="str">
        <f t="shared" si="82"/>
        <v>CANADA BREAD COMPANY LTD.0.097719480386640.09771948038664</v>
      </c>
      <c r="AB286" s="117">
        <v>0</v>
      </c>
      <c r="AC286" s="115">
        <f t="shared" si="83"/>
        <v>0</v>
      </c>
      <c r="AD286" s="117">
        <f t="shared" si="97"/>
        <v>0</v>
      </c>
      <c r="AE286" s="117">
        <f t="shared" si="97"/>
        <v>0</v>
      </c>
      <c r="AF286" s="117">
        <f t="shared" si="97"/>
        <v>0</v>
      </c>
      <c r="AG286" s="117">
        <f t="shared" si="97"/>
        <v>0</v>
      </c>
      <c r="AH286" s="115">
        <v>0</v>
      </c>
      <c r="AI286" s="118"/>
      <c r="AJ286" s="118"/>
      <c r="AK286" s="118"/>
      <c r="AL286" s="118"/>
      <c r="AM286" s="118"/>
      <c r="AN286" s="118"/>
      <c r="AO286" s="118"/>
      <c r="AP286" s="118"/>
      <c r="AQ286" s="118"/>
      <c r="AR286" s="118"/>
      <c r="AS286" s="119"/>
      <c r="AT286" s="120">
        <v>0</v>
      </c>
      <c r="AU286" s="120">
        <f t="shared" si="84"/>
        <v>0</v>
      </c>
      <c r="AV286" s="120">
        <v>0</v>
      </c>
      <c r="AW286" s="120">
        <f t="shared" si="85"/>
        <v>0</v>
      </c>
      <c r="AX286" s="120">
        <v>0</v>
      </c>
      <c r="AY286" s="120">
        <f t="shared" si="86"/>
        <v>0</v>
      </c>
      <c r="AZ286" s="120">
        <v>0</v>
      </c>
      <c r="BA286" s="120">
        <f t="shared" si="87"/>
        <v>0</v>
      </c>
      <c r="BB286" s="120">
        <v>0</v>
      </c>
      <c r="BC286" s="120">
        <f t="shared" si="88"/>
        <v>0</v>
      </c>
      <c r="BD286" s="120" t="str">
        <f t="shared" si="89"/>
        <v>CANADA BREAD COMPANY LTD.0.048859740193320.097719480386640.09771948038664</v>
      </c>
      <c r="BE286" s="121">
        <f>VLOOKUP(BD286,'[1]Microsoft-Base Data'!$AR:$AX,2,0)</f>
        <v>5.9703495895764493E-2</v>
      </c>
      <c r="BF286" s="121">
        <f>VLOOKUP(BD286,'[1]Microsoft-Base Data'!$AR:$AX,3,0)</f>
        <v>0</v>
      </c>
      <c r="BG286" s="121">
        <f>VLOOKUP(BD286,'[1]Microsoft-Base Data'!$AR:$AX,4,0)</f>
        <v>0</v>
      </c>
      <c r="BH286" s="121">
        <f>VLOOKUP(BD286,'[1]Microsoft-Base Data'!$AR:$AX,5,0)</f>
        <v>0</v>
      </c>
      <c r="BI286" s="121">
        <f>VLOOKUP(BD286,'[1]Microsoft-Base Data'!$AR:$AX,6,0)</f>
        <v>0</v>
      </c>
      <c r="BJ286" s="121">
        <f>VLOOKUP(BD286,'[1]Microsoft-Base Data'!$AR:$AX,7,0)</f>
        <v>0.9402965041042356</v>
      </c>
      <c r="BK286" s="120">
        <f t="shared" si="90"/>
        <v>5.8341945962E-3</v>
      </c>
      <c r="BL286" s="120">
        <f t="shared" si="91"/>
        <v>0</v>
      </c>
      <c r="BM286" s="120">
        <f t="shared" si="92"/>
        <v>0</v>
      </c>
      <c r="BN286" s="120">
        <f t="shared" si="93"/>
        <v>0</v>
      </c>
      <c r="BO286" s="120">
        <f t="shared" si="94"/>
        <v>0</v>
      </c>
      <c r="BP286" s="120">
        <f t="shared" si="95"/>
        <v>9.1885285790440002E-2</v>
      </c>
      <c r="BQ286" s="120">
        <f t="shared" si="96"/>
        <v>5.8341945962E-4</v>
      </c>
      <c r="BR286" s="119"/>
      <c r="BS286" s="119"/>
      <c r="BT286" s="119"/>
      <c r="BU286" s="119"/>
    </row>
    <row r="287" spans="1:73">
      <c r="A287" s="8" t="s">
        <v>777</v>
      </c>
      <c r="B287" s="65" t="s">
        <v>123</v>
      </c>
      <c r="C287" s="8" t="s">
        <v>248</v>
      </c>
      <c r="D287" s="8" t="s">
        <v>615</v>
      </c>
      <c r="E287" s="8" t="s">
        <v>283</v>
      </c>
      <c r="F287" s="8"/>
      <c r="G287" s="65"/>
      <c r="H287" s="65" t="s">
        <v>613</v>
      </c>
      <c r="I287" s="8"/>
      <c r="J287" s="8" t="s">
        <v>614</v>
      </c>
      <c r="K287" s="8" t="s">
        <v>614</v>
      </c>
      <c r="L287" s="116">
        <v>2.3019410660000002E-3</v>
      </c>
      <c r="M287" s="116">
        <v>2.3274104400000002E-3</v>
      </c>
      <c r="N287" s="116">
        <v>3.5323613599999998E-2</v>
      </c>
      <c r="O287" s="114">
        <v>3.5323613599999998E-2</v>
      </c>
      <c r="P287" s="115">
        <v>7.5276578705999991E-2</v>
      </c>
      <c r="Q287" s="114">
        <v>1.8158884203230828E-2</v>
      </c>
      <c r="R287" s="114">
        <v>1.8628825706716305E-2</v>
      </c>
      <c r="S287" s="114">
        <v>1.9034219693604949E-2</v>
      </c>
      <c r="T287" s="114">
        <v>1.9454649102447909E-2</v>
      </c>
      <c r="U287" s="115">
        <v>7.5276578705999991E-2</v>
      </c>
      <c r="V287" s="115">
        <f t="shared" si="81"/>
        <v>0</v>
      </c>
      <c r="W287" s="122">
        <v>0</v>
      </c>
      <c r="X287" s="116">
        <v>0</v>
      </c>
      <c r="Y287" s="116">
        <v>0</v>
      </c>
      <c r="Z287" s="116">
        <v>0</v>
      </c>
      <c r="AA287" s="116" t="str">
        <f t="shared" si="82"/>
        <v>SAUDI ELECTRICITY COMPANY0.0752765787060.075276578706</v>
      </c>
      <c r="AB287" s="117">
        <v>0</v>
      </c>
      <c r="AC287" s="115">
        <f t="shared" si="83"/>
        <v>0</v>
      </c>
      <c r="AD287" s="117">
        <f t="shared" si="97"/>
        <v>0</v>
      </c>
      <c r="AE287" s="117">
        <f t="shared" si="97"/>
        <v>0</v>
      </c>
      <c r="AF287" s="117">
        <f t="shared" si="97"/>
        <v>0</v>
      </c>
      <c r="AG287" s="117">
        <f t="shared" si="97"/>
        <v>0</v>
      </c>
      <c r="AH287" s="115">
        <v>0</v>
      </c>
      <c r="AI287" s="118"/>
      <c r="AJ287" s="118"/>
      <c r="AK287" s="118"/>
      <c r="AL287" s="118"/>
      <c r="AM287" s="118"/>
      <c r="AN287" s="118"/>
      <c r="AO287" s="118"/>
      <c r="AP287" s="118"/>
      <c r="AQ287" s="118"/>
      <c r="AR287" s="118"/>
      <c r="AS287" s="119"/>
      <c r="AT287" s="120">
        <v>0</v>
      </c>
      <c r="AU287" s="120">
        <f t="shared" si="84"/>
        <v>0</v>
      </c>
      <c r="AV287" s="120">
        <v>0</v>
      </c>
      <c r="AW287" s="120">
        <f t="shared" si="85"/>
        <v>0</v>
      </c>
      <c r="AX287" s="120">
        <v>0</v>
      </c>
      <c r="AY287" s="120">
        <f t="shared" si="86"/>
        <v>0</v>
      </c>
      <c r="AZ287" s="120">
        <v>0</v>
      </c>
      <c r="BA287" s="120">
        <f t="shared" si="87"/>
        <v>0</v>
      </c>
      <c r="BB287" s="120">
        <v>0</v>
      </c>
      <c r="BC287" s="120">
        <f t="shared" si="88"/>
        <v>0</v>
      </c>
      <c r="BD287" s="120" t="str">
        <f t="shared" si="89"/>
        <v>SAUDI ELECTRICITY COMPANY0.03532361360.0752765787060.075276578706</v>
      </c>
      <c r="BE287" s="121">
        <f>VLOOKUP(BD287,'[1]Microsoft-Base Data'!$AR:$AX,2,0)</f>
        <v>0</v>
      </c>
      <c r="BF287" s="121">
        <f>VLOOKUP(BD287,'[1]Microsoft-Base Data'!$AR:$AX,3,0)</f>
        <v>0</v>
      </c>
      <c r="BG287" s="121">
        <f>VLOOKUP(BD287,'[1]Microsoft-Base Data'!$AR:$AX,4,0)</f>
        <v>0</v>
      </c>
      <c r="BH287" s="121">
        <f>VLOOKUP(BD287,'[1]Microsoft-Base Data'!$AR:$AX,5,0)</f>
        <v>0</v>
      </c>
      <c r="BI287" s="121">
        <f>VLOOKUP(BD287,'[1]Microsoft-Base Data'!$AR:$AX,6,0)</f>
        <v>0</v>
      </c>
      <c r="BJ287" s="121">
        <f>VLOOKUP(BD287,'[1]Microsoft-Base Data'!$AR:$AX,7,0)</f>
        <v>1</v>
      </c>
      <c r="BK287" s="120">
        <f t="shared" si="90"/>
        <v>0</v>
      </c>
      <c r="BL287" s="120">
        <f t="shared" si="91"/>
        <v>0</v>
      </c>
      <c r="BM287" s="120">
        <f t="shared" si="92"/>
        <v>0</v>
      </c>
      <c r="BN287" s="120">
        <f t="shared" si="93"/>
        <v>0</v>
      </c>
      <c r="BO287" s="120">
        <f t="shared" si="94"/>
        <v>0</v>
      </c>
      <c r="BP287" s="120">
        <f t="shared" si="95"/>
        <v>7.5276578705999991E-2</v>
      </c>
      <c r="BQ287" s="120">
        <f t="shared" si="96"/>
        <v>0</v>
      </c>
      <c r="BR287" s="119"/>
      <c r="BS287" s="119"/>
      <c r="BT287" s="119"/>
      <c r="BU287" s="119"/>
    </row>
    <row r="288" spans="1:73">
      <c r="A288" s="8" t="s">
        <v>778</v>
      </c>
      <c r="B288" s="65" t="s">
        <v>123</v>
      </c>
      <c r="C288" s="8" t="s">
        <v>124</v>
      </c>
      <c r="D288" s="8" t="s">
        <v>615</v>
      </c>
      <c r="E288" s="8" t="s">
        <v>283</v>
      </c>
      <c r="F288" s="8"/>
      <c r="G288" s="65">
        <v>40</v>
      </c>
      <c r="H288" s="65" t="s">
        <v>613</v>
      </c>
      <c r="I288" s="8"/>
      <c r="J288" s="8" t="s">
        <v>614</v>
      </c>
      <c r="K288" s="8" t="s">
        <v>614</v>
      </c>
      <c r="L288" s="116">
        <v>0.10642898535051</v>
      </c>
      <c r="M288" s="116">
        <v>5.1392224650290003E-2</v>
      </c>
      <c r="N288" s="116">
        <v>5.3975954613949995E-2</v>
      </c>
      <c r="O288" s="114">
        <v>5.3975954613949995E-2</v>
      </c>
      <c r="P288" s="115">
        <v>0.26577311922870001</v>
      </c>
      <c r="Q288" s="114">
        <v>6.4112149879372124E-2</v>
      </c>
      <c r="R288" s="114">
        <v>6.5771335530252467E-2</v>
      </c>
      <c r="S288" s="114">
        <v>6.7202628320972332E-2</v>
      </c>
      <c r="T288" s="114">
        <v>6.8687005498103068E-2</v>
      </c>
      <c r="U288" s="115">
        <v>0.26577311922870001</v>
      </c>
      <c r="V288" s="115">
        <f t="shared" si="81"/>
        <v>0</v>
      </c>
      <c r="W288" s="122">
        <v>0</v>
      </c>
      <c r="X288" s="116">
        <v>0</v>
      </c>
      <c r="Y288" s="116">
        <v>0</v>
      </c>
      <c r="Z288" s="116">
        <v>0</v>
      </c>
      <c r="AA288" s="116" t="str">
        <f t="shared" si="82"/>
        <v>SUNCORP INSURANCE0.26577311922870.2657731192287</v>
      </c>
      <c r="AB288" s="117">
        <v>0</v>
      </c>
      <c r="AC288" s="115">
        <f t="shared" si="83"/>
        <v>0</v>
      </c>
      <c r="AD288" s="117">
        <f t="shared" ref="AD288:AG307" si="98">AD$1*$AH288</f>
        <v>0</v>
      </c>
      <c r="AE288" s="117">
        <f t="shared" si="98"/>
        <v>0</v>
      </c>
      <c r="AF288" s="117">
        <f t="shared" si="98"/>
        <v>0</v>
      </c>
      <c r="AG288" s="117">
        <f t="shared" si="98"/>
        <v>0</v>
      </c>
      <c r="AH288" s="115">
        <v>0</v>
      </c>
      <c r="AI288" s="118"/>
      <c r="AJ288" s="118"/>
      <c r="AK288" s="118"/>
      <c r="AL288" s="118"/>
      <c r="AM288" s="118"/>
      <c r="AN288" s="118"/>
      <c r="AO288" s="118"/>
      <c r="AP288" s="118"/>
      <c r="AQ288" s="118"/>
      <c r="AR288" s="118"/>
      <c r="AS288" s="119"/>
      <c r="AT288" s="120">
        <v>0</v>
      </c>
      <c r="AU288" s="120">
        <f t="shared" si="84"/>
        <v>0</v>
      </c>
      <c r="AV288" s="120">
        <v>0</v>
      </c>
      <c r="AW288" s="120">
        <f t="shared" si="85"/>
        <v>0</v>
      </c>
      <c r="AX288" s="120">
        <v>0</v>
      </c>
      <c r="AY288" s="120">
        <f t="shared" si="86"/>
        <v>0</v>
      </c>
      <c r="AZ288" s="120">
        <v>0</v>
      </c>
      <c r="BA288" s="120">
        <f t="shared" si="87"/>
        <v>0</v>
      </c>
      <c r="BB288" s="120">
        <v>0</v>
      </c>
      <c r="BC288" s="120">
        <f t="shared" si="88"/>
        <v>0</v>
      </c>
      <c r="BD288" s="120" t="str">
        <f t="shared" si="89"/>
        <v>SUNCORP INSURANCE0.053975954613950.26577311922870.2657731192287</v>
      </c>
      <c r="BE288" s="121">
        <f>VLOOKUP(BD288,'[1]Microsoft-Base Data'!$AR:$AX,2,0)</f>
        <v>6.6735248640768852E-2</v>
      </c>
      <c r="BF288" s="121">
        <f>VLOOKUP(BD288,'[1]Microsoft-Base Data'!$AR:$AX,3,0)</f>
        <v>0.5192212517563678</v>
      </c>
      <c r="BG288" s="121">
        <f>VLOOKUP(BD288,'[1]Microsoft-Base Data'!$AR:$AX,4,0)</f>
        <v>0</v>
      </c>
      <c r="BH288" s="121">
        <f>VLOOKUP(BD288,'[1]Microsoft-Base Data'!$AR:$AX,5,0)</f>
        <v>0.13597227449790789</v>
      </c>
      <c r="BI288" s="121">
        <f>VLOOKUP(BD288,'[1]Microsoft-Base Data'!$AR:$AX,6,0)</f>
        <v>0</v>
      </c>
      <c r="BJ288" s="121">
        <f>VLOOKUP(BD288,'[1]Microsoft-Base Data'!$AR:$AX,7,0)</f>
        <v>0.27807122510495541</v>
      </c>
      <c r="BK288" s="120">
        <f t="shared" si="90"/>
        <v>1.7736435193759999E-2</v>
      </c>
      <c r="BL288" s="120">
        <f t="shared" si="91"/>
        <v>0.13799505164911999</v>
      </c>
      <c r="BM288" s="120">
        <f t="shared" si="92"/>
        <v>0</v>
      </c>
      <c r="BN288" s="120">
        <f t="shared" si="93"/>
        <v>3.6137775521929996E-2</v>
      </c>
      <c r="BO288" s="120">
        <f t="shared" si="94"/>
        <v>0</v>
      </c>
      <c r="BP288" s="120">
        <f t="shared" si="95"/>
        <v>7.3903856863889991E-2</v>
      </c>
      <c r="BQ288" s="120">
        <f t="shared" si="96"/>
        <v>0.1527044174487954</v>
      </c>
      <c r="BR288" s="119"/>
      <c r="BS288" s="119"/>
      <c r="BT288" s="119"/>
      <c r="BU288" s="119"/>
    </row>
    <row r="289" spans="1:73">
      <c r="A289" s="8" t="s">
        <v>779</v>
      </c>
      <c r="B289" s="65" t="s">
        <v>123</v>
      </c>
      <c r="C289" s="8" t="s">
        <v>248</v>
      </c>
      <c r="D289" s="8" t="s">
        <v>615</v>
      </c>
      <c r="E289" s="8" t="s">
        <v>283</v>
      </c>
      <c r="F289" s="8"/>
      <c r="G289" s="65"/>
      <c r="H289" s="65" t="s">
        <v>613</v>
      </c>
      <c r="I289" s="8"/>
      <c r="J289" s="8" t="s">
        <v>614</v>
      </c>
      <c r="K289" s="8" t="s">
        <v>614</v>
      </c>
      <c r="L289" s="116">
        <v>0.13694034205329</v>
      </c>
      <c r="M289" s="116">
        <v>2.3038405412730001E-2</v>
      </c>
      <c r="N289" s="116">
        <v>2.7530347442779997E-2</v>
      </c>
      <c r="O289" s="114">
        <v>2.7530347442779997E-2</v>
      </c>
      <c r="P289" s="115">
        <v>0.21503944235157998</v>
      </c>
      <c r="Q289" s="114">
        <v>5.1873722211002005E-2</v>
      </c>
      <c r="R289" s="114">
        <v>5.3216184376319906E-2</v>
      </c>
      <c r="S289" s="114">
        <v>5.4374256360617851E-2</v>
      </c>
      <c r="T289" s="114">
        <v>5.5575279403640244E-2</v>
      </c>
      <c r="U289" s="115">
        <v>0.21503944235157998</v>
      </c>
      <c r="V289" s="115">
        <f t="shared" si="81"/>
        <v>0</v>
      </c>
      <c r="W289" s="122">
        <v>0</v>
      </c>
      <c r="X289" s="116">
        <v>0.26974738240000001</v>
      </c>
      <c r="Y289" s="116">
        <v>0</v>
      </c>
      <c r="Z289" s="116">
        <v>2.38308767E-2</v>
      </c>
      <c r="AA289" s="116" t="str">
        <f t="shared" si="82"/>
        <v>AL HAMMADI HOSPITAL0.215039442351580.21503944235158</v>
      </c>
      <c r="AB289" s="117">
        <v>0</v>
      </c>
      <c r="AC289" s="115">
        <f t="shared" si="83"/>
        <v>0.29357825910000002</v>
      </c>
      <c r="AD289" s="117">
        <f t="shared" si="98"/>
        <v>6.3178041358320003E-2</v>
      </c>
      <c r="AE289" s="117">
        <f t="shared" si="98"/>
        <v>6.4000060483799998E-2</v>
      </c>
      <c r="AF289" s="117">
        <f t="shared" si="98"/>
        <v>9.394504291200001E-2</v>
      </c>
      <c r="AG289" s="117">
        <f t="shared" si="98"/>
        <v>7.2455114345879978E-2</v>
      </c>
      <c r="AH289" s="115">
        <v>0.29357825910000002</v>
      </c>
      <c r="AI289" s="118"/>
      <c r="AJ289" s="118"/>
      <c r="AK289" s="118"/>
      <c r="AL289" s="118"/>
      <c r="AM289" s="118"/>
      <c r="AN289" s="118"/>
      <c r="AO289" s="118"/>
      <c r="AP289" s="118"/>
      <c r="AQ289" s="118"/>
      <c r="AR289" s="118"/>
      <c r="AS289" s="119"/>
      <c r="AT289" s="120">
        <v>2.1447792E-2</v>
      </c>
      <c r="AU289" s="120">
        <f t="shared" si="84"/>
        <v>-2.1447792E-2</v>
      </c>
      <c r="AV289" s="120">
        <v>1.9303012800000002E-2</v>
      </c>
      <c r="AW289" s="120">
        <f t="shared" si="85"/>
        <v>4.3875028558319998E-2</v>
      </c>
      <c r="AX289" s="120">
        <v>0</v>
      </c>
      <c r="AY289" s="120">
        <f t="shared" si="86"/>
        <v>6.4000060483799998E-2</v>
      </c>
      <c r="AZ289" s="120">
        <v>0</v>
      </c>
      <c r="BA289" s="120">
        <f t="shared" si="87"/>
        <v>9.394504291200001E-2</v>
      </c>
      <c r="BB289" s="120">
        <v>0</v>
      </c>
      <c r="BC289" s="120">
        <f t="shared" si="88"/>
        <v>7.2455114345879978E-2</v>
      </c>
      <c r="BD289" s="120" t="str">
        <f t="shared" si="89"/>
        <v>AL HAMMADI HOSPITAL0.027530347442780.215039442351580.21503944235158</v>
      </c>
      <c r="BE289" s="121">
        <f>VLOOKUP(BD289,'[1]Microsoft-Base Data'!$AR:$AX,2,0)</f>
        <v>0.61818995503962837</v>
      </c>
      <c r="BF289" s="121">
        <f>VLOOKUP(BD289,'[1]Microsoft-Base Data'!$AR:$AX,3,0)</f>
        <v>2.7038148138953635E-2</v>
      </c>
      <c r="BG289" s="121">
        <f>VLOOKUP(BD289,'[1]Microsoft-Base Data'!$AR:$AX,4,0)</f>
        <v>0</v>
      </c>
      <c r="BH289" s="121">
        <f>VLOOKUP(BD289,'[1]Microsoft-Base Data'!$AR:$AX,5,0)</f>
        <v>4.5671779611308305E-2</v>
      </c>
      <c r="BI289" s="121">
        <f>VLOOKUP(BD289,'[1]Microsoft-Base Data'!$AR:$AX,6,0)</f>
        <v>0</v>
      </c>
      <c r="BJ289" s="121">
        <f>VLOOKUP(BD289,'[1]Microsoft-Base Data'!$AR:$AX,7,0)</f>
        <v>0.30910011721010966</v>
      </c>
      <c r="BK289" s="120">
        <f t="shared" si="90"/>
        <v>0.13293522319906997</v>
      </c>
      <c r="BL289" s="120">
        <f t="shared" si="91"/>
        <v>5.8142682980200002E-3</v>
      </c>
      <c r="BM289" s="120">
        <f t="shared" si="92"/>
        <v>0</v>
      </c>
      <c r="BN289" s="120">
        <f t="shared" si="93"/>
        <v>9.8212340188199992E-3</v>
      </c>
      <c r="BO289" s="120">
        <f t="shared" si="94"/>
        <v>0</v>
      </c>
      <c r="BP289" s="120">
        <f t="shared" si="95"/>
        <v>6.6468716835669989E-2</v>
      </c>
      <c r="BQ289" s="120">
        <f t="shared" si="96"/>
        <v>2.2623357192858767E-2</v>
      </c>
      <c r="BR289" s="119"/>
      <c r="BS289" s="119"/>
      <c r="BT289" s="119"/>
      <c r="BU289" s="119"/>
    </row>
    <row r="290" spans="1:73">
      <c r="A290" s="8" t="s">
        <v>780</v>
      </c>
      <c r="B290" s="65" t="s">
        <v>123</v>
      </c>
      <c r="C290" s="8" t="s">
        <v>248</v>
      </c>
      <c r="D290" s="8" t="s">
        <v>615</v>
      </c>
      <c r="E290" s="8" t="s">
        <v>283</v>
      </c>
      <c r="F290" s="8"/>
      <c r="G290" s="65"/>
      <c r="H290" s="65" t="s">
        <v>613</v>
      </c>
      <c r="I290" s="8"/>
      <c r="J290" s="8" t="s">
        <v>614</v>
      </c>
      <c r="K290" s="8" t="s">
        <v>614</v>
      </c>
      <c r="L290" s="116">
        <v>-2.1427193872000002E-4</v>
      </c>
      <c r="M290" s="116">
        <v>0</v>
      </c>
      <c r="N290" s="116">
        <v>3.2335348725020002E-2</v>
      </c>
      <c r="O290" s="114">
        <v>3.2335348725020002E-2</v>
      </c>
      <c r="P290" s="115">
        <v>6.4456425511319998E-2</v>
      </c>
      <c r="Q290" s="114">
        <v>1.5548750848329148E-2</v>
      </c>
      <c r="R290" s="114">
        <v>1.5951143598302454E-2</v>
      </c>
      <c r="S290" s="114">
        <v>1.6298266804056522E-2</v>
      </c>
      <c r="T290" s="114">
        <v>1.6658264260631876E-2</v>
      </c>
      <c r="U290" s="115">
        <v>6.4456425511319998E-2</v>
      </c>
      <c r="V290" s="115">
        <f t="shared" si="81"/>
        <v>0</v>
      </c>
      <c r="W290" s="122">
        <v>0</v>
      </c>
      <c r="X290" s="116">
        <v>0</v>
      </c>
      <c r="Y290" s="116">
        <v>0</v>
      </c>
      <c r="Z290" s="116">
        <v>0</v>
      </c>
      <c r="AA290" s="116" t="str">
        <f t="shared" si="82"/>
        <v>ROADS AND TRANSPORT AUTHORITY0.064456425511320.06445642551132</v>
      </c>
      <c r="AB290" s="117">
        <v>0</v>
      </c>
      <c r="AC290" s="115">
        <f t="shared" si="83"/>
        <v>0</v>
      </c>
      <c r="AD290" s="117">
        <f t="shared" si="98"/>
        <v>0</v>
      </c>
      <c r="AE290" s="117">
        <f t="shared" si="98"/>
        <v>0</v>
      </c>
      <c r="AF290" s="117">
        <f t="shared" si="98"/>
        <v>0</v>
      </c>
      <c r="AG290" s="117">
        <f t="shared" si="98"/>
        <v>0</v>
      </c>
      <c r="AH290" s="115">
        <v>0</v>
      </c>
      <c r="AI290" s="118"/>
      <c r="AJ290" s="118"/>
      <c r="AK290" s="118"/>
      <c r="AL290" s="118"/>
      <c r="AM290" s="118"/>
      <c r="AN290" s="118"/>
      <c r="AO290" s="118"/>
      <c r="AP290" s="118"/>
      <c r="AQ290" s="118"/>
      <c r="AR290" s="118"/>
      <c r="AS290" s="119"/>
      <c r="AT290" s="120">
        <v>0</v>
      </c>
      <c r="AU290" s="120">
        <f t="shared" si="84"/>
        <v>0</v>
      </c>
      <c r="AV290" s="120">
        <v>0</v>
      </c>
      <c r="AW290" s="120">
        <f t="shared" si="85"/>
        <v>0</v>
      </c>
      <c r="AX290" s="120">
        <v>0</v>
      </c>
      <c r="AY290" s="120">
        <f t="shared" si="86"/>
        <v>0</v>
      </c>
      <c r="AZ290" s="120">
        <v>0</v>
      </c>
      <c r="BA290" s="120">
        <f t="shared" si="87"/>
        <v>0</v>
      </c>
      <c r="BB290" s="120">
        <v>0</v>
      </c>
      <c r="BC290" s="120">
        <f t="shared" si="88"/>
        <v>0</v>
      </c>
      <c r="BD290" s="120" t="str">
        <f t="shared" si="89"/>
        <v>ROADS AND TRANSPORT AUTHORITY0.032335348725020.064456425511320.06445642551132</v>
      </c>
      <c r="BE290" s="121">
        <f>VLOOKUP(BD290,'[1]Microsoft-Base Data'!$AR:$AX,2,0)</f>
        <v>0</v>
      </c>
      <c r="BF290" s="121">
        <f>VLOOKUP(BD290,'[1]Microsoft-Base Data'!$AR:$AX,3,0)</f>
        <v>-3.3242913645959013E-3</v>
      </c>
      <c r="BG290" s="121">
        <f>VLOOKUP(BD290,'[1]Microsoft-Base Data'!$AR:$AX,4,0)</f>
        <v>0</v>
      </c>
      <c r="BH290" s="121">
        <f>VLOOKUP(BD290,'[1]Microsoft-Base Data'!$AR:$AX,5,0)</f>
        <v>0</v>
      </c>
      <c r="BI290" s="121">
        <f>VLOOKUP(BD290,'[1]Microsoft-Base Data'!$AR:$AX,6,0)</f>
        <v>0</v>
      </c>
      <c r="BJ290" s="121">
        <f>VLOOKUP(BD290,'[1]Microsoft-Base Data'!$AR:$AX,7,0)</f>
        <v>1.0033242913645961</v>
      </c>
      <c r="BK290" s="120">
        <f t="shared" si="90"/>
        <v>0</v>
      </c>
      <c r="BL290" s="120">
        <f t="shared" si="91"/>
        <v>-2.1427193872000002E-4</v>
      </c>
      <c r="BM290" s="120">
        <f t="shared" si="92"/>
        <v>0</v>
      </c>
      <c r="BN290" s="120">
        <f t="shared" si="93"/>
        <v>0</v>
      </c>
      <c r="BO290" s="120">
        <f t="shared" si="94"/>
        <v>0</v>
      </c>
      <c r="BP290" s="120">
        <f t="shared" si="95"/>
        <v>6.4670697450040018E-2</v>
      </c>
      <c r="BQ290" s="120">
        <f t="shared" si="96"/>
        <v>-2.1427193872000002E-4</v>
      </c>
      <c r="BR290" s="119"/>
      <c r="BS290" s="119"/>
      <c r="BT290" s="119"/>
      <c r="BU290" s="119"/>
    </row>
    <row r="291" spans="1:73">
      <c r="A291" s="8" t="s">
        <v>781</v>
      </c>
      <c r="B291" s="65" t="s">
        <v>69</v>
      </c>
      <c r="C291" s="8" t="s">
        <v>70</v>
      </c>
      <c r="D291" s="8" t="s">
        <v>615</v>
      </c>
      <c r="E291" s="8" t="s">
        <v>283</v>
      </c>
      <c r="F291" s="8"/>
      <c r="G291" s="65"/>
      <c r="H291" s="65" t="s">
        <v>613</v>
      </c>
      <c r="I291" s="8"/>
      <c r="J291" s="8" t="s">
        <v>614</v>
      </c>
      <c r="K291" s="8" t="s">
        <v>614</v>
      </c>
      <c r="L291" s="116">
        <v>2.854391259755E-2</v>
      </c>
      <c r="M291" s="116">
        <v>3.6417597349189999E-2</v>
      </c>
      <c r="N291" s="116">
        <v>3.6658017872899996E-2</v>
      </c>
      <c r="O291" s="114">
        <v>3.6658017872899996E-2</v>
      </c>
      <c r="P291" s="115">
        <v>0.13827754569253997</v>
      </c>
      <c r="Q291" s="114">
        <v>3.3356536432727832E-2</v>
      </c>
      <c r="R291" s="114">
        <v>3.4219784455394073E-2</v>
      </c>
      <c r="S291" s="114">
        <v>3.4964463431366284E-2</v>
      </c>
      <c r="T291" s="114">
        <v>3.5736761373051783E-2</v>
      </c>
      <c r="U291" s="115">
        <v>0.13827754569253997</v>
      </c>
      <c r="V291" s="115">
        <f t="shared" si="81"/>
        <v>0</v>
      </c>
      <c r="W291" s="115"/>
      <c r="X291" s="116">
        <v>0</v>
      </c>
      <c r="Y291" s="116">
        <v>0</v>
      </c>
      <c r="Z291" s="116">
        <v>0</v>
      </c>
      <c r="AA291" s="116" t="str">
        <f t="shared" si="82"/>
        <v>THE HARTFORD0.138277545692540.13827754569254</v>
      </c>
      <c r="AB291" s="117">
        <v>0</v>
      </c>
      <c r="AC291" s="115">
        <f t="shared" si="83"/>
        <v>0</v>
      </c>
      <c r="AD291" s="117">
        <f t="shared" si="98"/>
        <v>0</v>
      </c>
      <c r="AE291" s="117">
        <f t="shared" si="98"/>
        <v>0</v>
      </c>
      <c r="AF291" s="117">
        <f t="shared" si="98"/>
        <v>0</v>
      </c>
      <c r="AG291" s="117">
        <f t="shared" si="98"/>
        <v>0</v>
      </c>
      <c r="AH291" s="115">
        <v>0</v>
      </c>
      <c r="AI291" s="118"/>
      <c r="AJ291" s="118"/>
      <c r="AK291" s="118"/>
      <c r="AL291" s="118"/>
      <c r="AM291" s="118"/>
      <c r="AN291" s="118"/>
      <c r="AO291" s="118"/>
      <c r="AP291" s="118"/>
      <c r="AQ291" s="118"/>
      <c r="AR291" s="118"/>
      <c r="AS291" s="119"/>
      <c r="AT291" s="120">
        <v>0</v>
      </c>
      <c r="AU291" s="120">
        <f t="shared" si="84"/>
        <v>0</v>
      </c>
      <c r="AV291" s="120">
        <v>0</v>
      </c>
      <c r="AW291" s="120">
        <f t="shared" si="85"/>
        <v>0</v>
      </c>
      <c r="AX291" s="120">
        <v>0</v>
      </c>
      <c r="AY291" s="120">
        <f t="shared" si="86"/>
        <v>0</v>
      </c>
      <c r="AZ291" s="120">
        <v>0</v>
      </c>
      <c r="BA291" s="120">
        <f t="shared" si="87"/>
        <v>0</v>
      </c>
      <c r="BB291" s="120">
        <v>0</v>
      </c>
      <c r="BC291" s="120">
        <f t="shared" si="88"/>
        <v>0</v>
      </c>
      <c r="BD291" s="120" t="str">
        <f t="shared" si="89"/>
        <v>THE HARTFORD0.03665801787290.138277545692540.13827754569254</v>
      </c>
      <c r="BE291" s="121">
        <f>VLOOKUP(BD291,'[1]Microsoft-Base Data'!$AR:$AX,2,0)</f>
        <v>0.42397268557690954</v>
      </c>
      <c r="BF291" s="121">
        <f>VLOOKUP(BD291,'[1]Microsoft-Base Data'!$AR:$AX,3,0)</f>
        <v>0.17799305852488695</v>
      </c>
      <c r="BG291" s="121">
        <f>VLOOKUP(BD291,'[1]Microsoft-Base Data'!$AR:$AX,4,0)</f>
        <v>0</v>
      </c>
      <c r="BH291" s="121">
        <f>VLOOKUP(BD291,'[1]Microsoft-Base Data'!$AR:$AX,5,0)</f>
        <v>0</v>
      </c>
      <c r="BI291" s="121">
        <f>VLOOKUP(BD291,'[1]Microsoft-Base Data'!$AR:$AX,6,0)</f>
        <v>0</v>
      </c>
      <c r="BJ291" s="121">
        <f>VLOOKUP(BD291,'[1]Microsoft-Base Data'!$AR:$AX,7,0)</f>
        <v>0.39803425589820357</v>
      </c>
      <c r="BK291" s="120">
        <f t="shared" si="90"/>
        <v>5.8625902402249991E-2</v>
      </c>
      <c r="BL291" s="120">
        <f t="shared" si="91"/>
        <v>2.4612443283129996E-2</v>
      </c>
      <c r="BM291" s="120">
        <f t="shared" si="92"/>
        <v>0</v>
      </c>
      <c r="BN291" s="120">
        <f t="shared" si="93"/>
        <v>0</v>
      </c>
      <c r="BO291" s="120">
        <f t="shared" si="94"/>
        <v>0</v>
      </c>
      <c r="BP291" s="120">
        <f t="shared" si="95"/>
        <v>5.5039200007159991E-2</v>
      </c>
      <c r="BQ291" s="120">
        <f t="shared" si="96"/>
        <v>3.0475033523354997E-2</v>
      </c>
      <c r="BR291" s="119"/>
      <c r="BS291" s="119"/>
      <c r="BT291" s="119"/>
      <c r="BU291" s="119"/>
    </row>
    <row r="292" spans="1:73">
      <c r="A292" s="8" t="s">
        <v>782</v>
      </c>
      <c r="B292" s="8" t="s">
        <v>92</v>
      </c>
      <c r="C292" s="8" t="s">
        <v>533</v>
      </c>
      <c r="D292" s="8" t="s">
        <v>568</v>
      </c>
      <c r="E292" s="8" t="s">
        <v>121</v>
      </c>
      <c r="F292" s="8" t="s">
        <v>612</v>
      </c>
      <c r="G292" s="65">
        <v>10</v>
      </c>
      <c r="H292" s="65" t="s">
        <v>613</v>
      </c>
      <c r="I292" s="8"/>
      <c r="J292" s="8" t="s">
        <v>614</v>
      </c>
      <c r="K292" s="8" t="s">
        <v>614</v>
      </c>
      <c r="L292" s="116">
        <v>0.37779348701743998</v>
      </c>
      <c r="M292" s="116">
        <v>0.24511616428113001</v>
      </c>
      <c r="N292" s="116">
        <v>0.26468170531184004</v>
      </c>
      <c r="O292" s="114">
        <v>0.26468170531184004</v>
      </c>
      <c r="P292" s="115">
        <v>1.1522730619222501</v>
      </c>
      <c r="Q292" s="114">
        <v>0.27796153148337222</v>
      </c>
      <c r="R292" s="114">
        <v>0.28515501642190061</v>
      </c>
      <c r="S292" s="114">
        <v>0.2913604601148379</v>
      </c>
      <c r="T292" s="114">
        <v>0.29779605390213937</v>
      </c>
      <c r="U292" s="115">
        <v>1.1522730619222501</v>
      </c>
      <c r="V292" s="115">
        <f t="shared" si="81"/>
        <v>0</v>
      </c>
      <c r="W292" s="122">
        <v>0</v>
      </c>
      <c r="X292" s="116">
        <v>0.15632362</v>
      </c>
      <c r="Y292" s="116">
        <v>0.36738396000000001</v>
      </c>
      <c r="Z292" s="116">
        <v>0</v>
      </c>
      <c r="AA292" s="116" t="str">
        <f t="shared" si="82"/>
        <v>FEDERAL EXPRESS1.152273061922251.15227306192225</v>
      </c>
      <c r="AB292" s="117">
        <v>0</v>
      </c>
      <c r="AC292" s="115">
        <f t="shared" si="83"/>
        <v>0.52370757999999995</v>
      </c>
      <c r="AD292" s="117">
        <f t="shared" si="98"/>
        <v>0.11270187121599999</v>
      </c>
      <c r="AE292" s="117">
        <f t="shared" si="98"/>
        <v>0.11416825243999999</v>
      </c>
      <c r="AF292" s="117">
        <f t="shared" si="98"/>
        <v>0.16758642559999998</v>
      </c>
      <c r="AG292" s="117">
        <f t="shared" si="98"/>
        <v>0.12925103074399993</v>
      </c>
      <c r="AH292" s="115">
        <v>0.52370757999999995</v>
      </c>
      <c r="AI292" s="118"/>
      <c r="AJ292" s="118"/>
      <c r="AK292" s="118"/>
      <c r="AL292" s="118"/>
      <c r="AM292" s="118"/>
      <c r="AN292" s="118"/>
      <c r="AO292" s="118"/>
      <c r="AP292" s="118"/>
      <c r="AQ292" s="118"/>
      <c r="AR292" s="118"/>
      <c r="AS292" s="119"/>
      <c r="AT292" s="120">
        <v>0</v>
      </c>
      <c r="AU292" s="120">
        <f t="shared" si="84"/>
        <v>0</v>
      </c>
      <c r="AV292" s="120">
        <v>0.42420313980000002</v>
      </c>
      <c r="AW292" s="120">
        <f t="shared" si="85"/>
        <v>-0.31150126858400001</v>
      </c>
      <c r="AX292" s="120">
        <v>0</v>
      </c>
      <c r="AY292" s="120">
        <f t="shared" si="86"/>
        <v>0.11416825243999999</v>
      </c>
      <c r="AZ292" s="120">
        <v>0.102563927082</v>
      </c>
      <c r="BA292" s="120">
        <f t="shared" si="87"/>
        <v>6.5022498517999974E-2</v>
      </c>
      <c r="BB292" s="120">
        <v>0</v>
      </c>
      <c r="BC292" s="120">
        <f t="shared" si="88"/>
        <v>0.12925103074399993</v>
      </c>
      <c r="BD292" s="120" t="str">
        <f t="shared" si="89"/>
        <v>FEDERAL EXPRESS0.264681705311841.152273061922251.15227306192225</v>
      </c>
      <c r="BE292" s="121">
        <f>VLOOKUP(BD292,'[1]Microsoft-Base Data'!$AR:$AX,2,0)</f>
        <v>0.66520392939760453</v>
      </c>
      <c r="BF292" s="121">
        <f>VLOOKUP(BD292,'[1]Microsoft-Base Data'!$AR:$AX,3,0)</f>
        <v>0.14898751685505757</v>
      </c>
      <c r="BG292" s="121">
        <f>VLOOKUP(BD292,'[1]Microsoft-Base Data'!$AR:$AX,4,0)</f>
        <v>0</v>
      </c>
      <c r="BH292" s="121">
        <f>VLOOKUP(BD292,'[1]Microsoft-Base Data'!$AR:$AX,5,0)</f>
        <v>0.14229517651748541</v>
      </c>
      <c r="BI292" s="121">
        <f>VLOOKUP(BD292,'[1]Microsoft-Base Data'!$AR:$AX,6,0)</f>
        <v>0</v>
      </c>
      <c r="BJ292" s="121">
        <f>VLOOKUP(BD292,'[1]Microsoft-Base Data'!$AR:$AX,7,0)</f>
        <v>4.3513377229852442E-2</v>
      </c>
      <c r="BK292" s="120">
        <f t="shared" si="90"/>
        <v>0.76649656852969006</v>
      </c>
      <c r="BL292" s="120">
        <f t="shared" si="91"/>
        <v>0.17167430223477004</v>
      </c>
      <c r="BM292" s="120">
        <f t="shared" si="92"/>
        <v>0</v>
      </c>
      <c r="BN292" s="120">
        <f t="shared" si="93"/>
        <v>0.16396289874256997</v>
      </c>
      <c r="BO292" s="120">
        <f t="shared" si="94"/>
        <v>0</v>
      </c>
      <c r="BP292" s="120">
        <f t="shared" si="95"/>
        <v>5.0139292415219992E-2</v>
      </c>
      <c r="BQ292" s="120">
        <f t="shared" si="96"/>
        <v>0.30701541122539583</v>
      </c>
      <c r="BR292" s="119"/>
      <c r="BS292" s="119"/>
      <c r="BT292" s="119"/>
      <c r="BU292" s="119"/>
    </row>
    <row r="293" spans="1:73">
      <c r="A293" s="8" t="s">
        <v>783</v>
      </c>
      <c r="B293" s="65" t="s">
        <v>123</v>
      </c>
      <c r="C293" s="8" t="s">
        <v>248</v>
      </c>
      <c r="D293" s="8" t="s">
        <v>615</v>
      </c>
      <c r="E293" s="8" t="s">
        <v>283</v>
      </c>
      <c r="F293" s="8"/>
      <c r="G293" s="65"/>
      <c r="H293" s="65" t="s">
        <v>613</v>
      </c>
      <c r="I293" s="8"/>
      <c r="J293" s="8" t="s">
        <v>614</v>
      </c>
      <c r="K293" s="8" t="s">
        <v>614</v>
      </c>
      <c r="L293" s="116">
        <v>0</v>
      </c>
      <c r="M293" s="116">
        <v>0.11139345149</v>
      </c>
      <c r="N293" s="116">
        <v>0</v>
      </c>
      <c r="O293" s="114">
        <v>0</v>
      </c>
      <c r="P293" s="115">
        <v>0.11139345149</v>
      </c>
      <c r="Q293" s="114">
        <v>2.6871316701377837E-2</v>
      </c>
      <c r="R293" s="114">
        <v>2.7566730958660954E-2</v>
      </c>
      <c r="S293" s="114">
        <v>2.8166628512310249E-2</v>
      </c>
      <c r="T293" s="114">
        <v>2.8788775317650978E-2</v>
      </c>
      <c r="U293" s="115">
        <v>0.11139345149000002</v>
      </c>
      <c r="V293" s="115">
        <f t="shared" si="81"/>
        <v>0</v>
      </c>
      <c r="W293" s="122">
        <v>0</v>
      </c>
      <c r="X293" s="116">
        <v>0</v>
      </c>
      <c r="Y293" s="116">
        <v>0</v>
      </c>
      <c r="Z293" s="116">
        <v>0</v>
      </c>
      <c r="AA293" s="116" t="str">
        <f t="shared" si="82"/>
        <v>PRICEWATERHOUSE COOPERS PVT LT0.111393451490.11139345149</v>
      </c>
      <c r="AB293" s="117">
        <v>0</v>
      </c>
      <c r="AC293" s="115">
        <f t="shared" si="83"/>
        <v>0</v>
      </c>
      <c r="AD293" s="117">
        <f t="shared" si="98"/>
        <v>0</v>
      </c>
      <c r="AE293" s="117">
        <f t="shared" si="98"/>
        <v>0</v>
      </c>
      <c r="AF293" s="117">
        <f t="shared" si="98"/>
        <v>0</v>
      </c>
      <c r="AG293" s="117">
        <f t="shared" si="98"/>
        <v>0</v>
      </c>
      <c r="AH293" s="115">
        <v>0</v>
      </c>
      <c r="AI293" s="118"/>
      <c r="AJ293" s="118"/>
      <c r="AK293" s="118"/>
      <c r="AL293" s="118"/>
      <c r="AM293" s="118"/>
      <c r="AN293" s="118"/>
      <c r="AO293" s="118"/>
      <c r="AP293" s="118"/>
      <c r="AQ293" s="118"/>
      <c r="AR293" s="118"/>
      <c r="AS293" s="119"/>
      <c r="AT293" s="120">
        <v>0</v>
      </c>
      <c r="AU293" s="120">
        <f t="shared" si="84"/>
        <v>0</v>
      </c>
      <c r="AV293" s="120">
        <v>0</v>
      </c>
      <c r="AW293" s="120">
        <f t="shared" si="85"/>
        <v>0</v>
      </c>
      <c r="AX293" s="120">
        <v>0</v>
      </c>
      <c r="AY293" s="120">
        <f t="shared" si="86"/>
        <v>0</v>
      </c>
      <c r="AZ293" s="120">
        <v>0</v>
      </c>
      <c r="BA293" s="120">
        <f t="shared" si="87"/>
        <v>0</v>
      </c>
      <c r="BB293" s="120">
        <v>0</v>
      </c>
      <c r="BC293" s="120">
        <f t="shared" si="88"/>
        <v>0</v>
      </c>
      <c r="BD293" s="120" t="str">
        <f t="shared" si="89"/>
        <v>PRICEWATERHOUSE COOPERS PVT LT00.111393451490.11139345149</v>
      </c>
      <c r="BE293" s="121">
        <f>VLOOKUP(BD293,'[1]Microsoft-Base Data'!$AR:$AX,2,0)</f>
        <v>0</v>
      </c>
      <c r="BF293" s="121">
        <f>VLOOKUP(BD293,'[1]Microsoft-Base Data'!$AR:$AX,3,0)</f>
        <v>0.56362483460552992</v>
      </c>
      <c r="BG293" s="121">
        <f>VLOOKUP(BD293,'[1]Microsoft-Base Data'!$AR:$AX,4,0)</f>
        <v>0</v>
      </c>
      <c r="BH293" s="121">
        <f>VLOOKUP(BD293,'[1]Microsoft-Base Data'!$AR:$AX,5,0)</f>
        <v>0</v>
      </c>
      <c r="BI293" s="121">
        <f>VLOOKUP(BD293,'[1]Microsoft-Base Data'!$AR:$AX,6,0)</f>
        <v>0</v>
      </c>
      <c r="BJ293" s="121">
        <f>VLOOKUP(BD293,'[1]Microsoft-Base Data'!$AR:$AX,7,0)</f>
        <v>0.43637516539447013</v>
      </c>
      <c r="BK293" s="120">
        <f t="shared" si="90"/>
        <v>0</v>
      </c>
      <c r="BL293" s="120">
        <f t="shared" si="91"/>
        <v>6.2784115672190374E-2</v>
      </c>
      <c r="BM293" s="120">
        <f t="shared" si="92"/>
        <v>0</v>
      </c>
      <c r="BN293" s="120">
        <f t="shared" si="93"/>
        <v>0</v>
      </c>
      <c r="BO293" s="120">
        <f t="shared" si="94"/>
        <v>0</v>
      </c>
      <c r="BP293" s="120">
        <f t="shared" si="95"/>
        <v>4.8609335817809643E-2</v>
      </c>
      <c r="BQ293" s="120">
        <f t="shared" si="96"/>
        <v>6.2784115672190374E-2</v>
      </c>
      <c r="BR293" s="119"/>
      <c r="BS293" s="119"/>
      <c r="BT293" s="119"/>
      <c r="BU293" s="119"/>
    </row>
    <row r="294" spans="1:73">
      <c r="A294" s="8" t="s">
        <v>784</v>
      </c>
      <c r="B294" s="65" t="s">
        <v>123</v>
      </c>
      <c r="C294" s="8" t="s">
        <v>700</v>
      </c>
      <c r="D294" s="8" t="s">
        <v>615</v>
      </c>
      <c r="E294" s="8" t="s">
        <v>283</v>
      </c>
      <c r="F294" s="8"/>
      <c r="G294" s="65"/>
      <c r="H294" s="65" t="s">
        <v>613</v>
      </c>
      <c r="I294" s="8"/>
      <c r="J294" s="8" t="s">
        <v>614</v>
      </c>
      <c r="K294" s="8" t="s">
        <v>614</v>
      </c>
      <c r="L294" s="116">
        <v>3.534827634532E-2</v>
      </c>
      <c r="M294" s="116">
        <v>1.4277142754599999E-3</v>
      </c>
      <c r="N294" s="116">
        <v>2.2260488748888904E-2</v>
      </c>
      <c r="O294" s="114">
        <v>2.2260488748888904E-2</v>
      </c>
      <c r="P294" s="115">
        <v>8.12969681185578E-2</v>
      </c>
      <c r="Q294" s="114">
        <v>1.9611175952939167E-2</v>
      </c>
      <c r="R294" s="114">
        <v>2.0118701933571983E-2</v>
      </c>
      <c r="S294" s="114">
        <v>2.0556518085608582E-2</v>
      </c>
      <c r="T294" s="114">
        <v>2.1010572146438079E-2</v>
      </c>
      <c r="U294" s="115">
        <v>8.1296968118557814E-2</v>
      </c>
      <c r="V294" s="115">
        <f t="shared" si="81"/>
        <v>0</v>
      </c>
      <c r="W294" s="122">
        <v>0</v>
      </c>
      <c r="X294" s="116">
        <v>0</v>
      </c>
      <c r="Y294" s="116">
        <v>0</v>
      </c>
      <c r="Z294" s="116">
        <v>0</v>
      </c>
      <c r="AA294" s="116" t="str">
        <f t="shared" si="82"/>
        <v>SMRT TRAINS0.08129696811855780.0812969681185578</v>
      </c>
      <c r="AB294" s="117">
        <v>0</v>
      </c>
      <c r="AC294" s="115">
        <f t="shared" si="83"/>
        <v>0</v>
      </c>
      <c r="AD294" s="117">
        <f t="shared" si="98"/>
        <v>0</v>
      </c>
      <c r="AE294" s="117">
        <f t="shared" si="98"/>
        <v>0</v>
      </c>
      <c r="AF294" s="117">
        <f t="shared" si="98"/>
        <v>0</v>
      </c>
      <c r="AG294" s="117">
        <f t="shared" si="98"/>
        <v>0</v>
      </c>
      <c r="AH294" s="115">
        <v>0</v>
      </c>
      <c r="AI294" s="118"/>
      <c r="AJ294" s="118"/>
      <c r="AK294" s="118"/>
      <c r="AL294" s="118"/>
      <c r="AM294" s="118"/>
      <c r="AN294" s="118"/>
      <c r="AO294" s="118"/>
      <c r="AP294" s="118"/>
      <c r="AQ294" s="118"/>
      <c r="AR294" s="118"/>
      <c r="AS294" s="119"/>
      <c r="AT294" s="120">
        <v>0</v>
      </c>
      <c r="AU294" s="120">
        <f t="shared" si="84"/>
        <v>0</v>
      </c>
      <c r="AV294" s="120">
        <v>0</v>
      </c>
      <c r="AW294" s="120">
        <f t="shared" si="85"/>
        <v>0</v>
      </c>
      <c r="AX294" s="120">
        <v>0</v>
      </c>
      <c r="AY294" s="120">
        <f t="shared" si="86"/>
        <v>0</v>
      </c>
      <c r="AZ294" s="120">
        <v>0</v>
      </c>
      <c r="BA294" s="120">
        <f t="shared" si="87"/>
        <v>0</v>
      </c>
      <c r="BB294" s="120">
        <v>0</v>
      </c>
      <c r="BC294" s="120">
        <f t="shared" si="88"/>
        <v>0</v>
      </c>
      <c r="BD294" s="120" t="str">
        <f t="shared" si="89"/>
        <v>SMRT TRAINS0.02226048874888890.08129696811855780.0812969681185578</v>
      </c>
      <c r="BE294" s="121">
        <f>VLOOKUP(BD294,'[1]Microsoft-Base Data'!$AR:$AX,2,0)</f>
        <v>0.45236607799627254</v>
      </c>
      <c r="BF294" s="121">
        <f>VLOOKUP(BD294,'[1]Microsoft-Base Data'!$AR:$AX,3,0)</f>
        <v>0</v>
      </c>
      <c r="BG294" s="121">
        <f>VLOOKUP(BD294,'[1]Microsoft-Base Data'!$AR:$AX,4,0)</f>
        <v>0</v>
      </c>
      <c r="BH294" s="121">
        <f>VLOOKUP(BD294,'[1]Microsoft-Base Data'!$AR:$AX,5,0)</f>
        <v>0</v>
      </c>
      <c r="BI294" s="121">
        <f>VLOOKUP(BD294,'[1]Microsoft-Base Data'!$AR:$AX,6,0)</f>
        <v>0</v>
      </c>
      <c r="BJ294" s="121">
        <f>VLOOKUP(BD294,'[1]Microsoft-Base Data'!$AR:$AX,7,0)</f>
        <v>0.54763392200372751</v>
      </c>
      <c r="BK294" s="120">
        <f t="shared" si="90"/>
        <v>3.6775990620780005E-2</v>
      </c>
      <c r="BL294" s="120">
        <f t="shared" si="91"/>
        <v>0</v>
      </c>
      <c r="BM294" s="120">
        <f t="shared" si="92"/>
        <v>0</v>
      </c>
      <c r="BN294" s="120">
        <f t="shared" si="93"/>
        <v>0</v>
      </c>
      <c r="BO294" s="120">
        <f t="shared" si="94"/>
        <v>0</v>
      </c>
      <c r="BP294" s="120">
        <f t="shared" si="95"/>
        <v>4.4520977497777815E-2</v>
      </c>
      <c r="BQ294" s="120">
        <f t="shared" si="96"/>
        <v>3.6775990620780009E-3</v>
      </c>
      <c r="BR294" s="119"/>
      <c r="BS294" s="119"/>
      <c r="BT294" s="119"/>
      <c r="BU294" s="119"/>
    </row>
    <row r="295" spans="1:73">
      <c r="A295" s="8" t="s">
        <v>783</v>
      </c>
      <c r="B295" s="65" t="s">
        <v>123</v>
      </c>
      <c r="C295" s="8" t="s">
        <v>248</v>
      </c>
      <c r="D295" s="8" t="s">
        <v>615</v>
      </c>
      <c r="E295" s="8" t="s">
        <v>283</v>
      </c>
      <c r="F295" s="8"/>
      <c r="G295" s="65"/>
      <c r="H295" s="65" t="s">
        <v>613</v>
      </c>
      <c r="I295" s="8"/>
      <c r="J295" s="8" t="s">
        <v>614</v>
      </c>
      <c r="K295" s="8" t="s">
        <v>614</v>
      </c>
      <c r="L295" s="116">
        <v>8.6244134099999994E-2</v>
      </c>
      <c r="M295" s="116">
        <v>0</v>
      </c>
      <c r="N295" s="116">
        <v>0</v>
      </c>
      <c r="O295" s="114">
        <v>0</v>
      </c>
      <c r="P295" s="115">
        <v>8.6244134099999994E-2</v>
      </c>
      <c r="Q295" s="114">
        <v>2.0804575224471298E-2</v>
      </c>
      <c r="R295" s="114">
        <v>2.1342985693470557E-2</v>
      </c>
      <c r="S295" s="114">
        <v>2.1807444280318781E-2</v>
      </c>
      <c r="T295" s="114">
        <v>2.2289128901739362E-2</v>
      </c>
      <c r="U295" s="115">
        <v>8.6244134100000008E-2</v>
      </c>
      <c r="V295" s="115">
        <f t="shared" si="81"/>
        <v>0</v>
      </c>
      <c r="W295" s="122">
        <v>0</v>
      </c>
      <c r="X295" s="116">
        <v>0</v>
      </c>
      <c r="Y295" s="116">
        <v>0</v>
      </c>
      <c r="Z295" s="116">
        <v>0</v>
      </c>
      <c r="AA295" s="116" t="str">
        <f t="shared" si="82"/>
        <v>PRICEWATERHOUSE COOPERS PVT LT0.08624413410.0862441341</v>
      </c>
      <c r="AB295" s="117">
        <v>0</v>
      </c>
      <c r="AC295" s="115">
        <f t="shared" si="83"/>
        <v>0</v>
      </c>
      <c r="AD295" s="117">
        <f t="shared" si="98"/>
        <v>0</v>
      </c>
      <c r="AE295" s="117">
        <f t="shared" si="98"/>
        <v>0</v>
      </c>
      <c r="AF295" s="117">
        <f t="shared" si="98"/>
        <v>0</v>
      </c>
      <c r="AG295" s="117">
        <f t="shared" si="98"/>
        <v>0</v>
      </c>
      <c r="AH295" s="115">
        <v>0</v>
      </c>
      <c r="AI295" s="118"/>
      <c r="AJ295" s="118"/>
      <c r="AK295" s="118"/>
      <c r="AL295" s="118"/>
      <c r="AM295" s="118"/>
      <c r="AN295" s="118"/>
      <c r="AO295" s="118"/>
      <c r="AP295" s="118"/>
      <c r="AQ295" s="118"/>
      <c r="AR295" s="118"/>
      <c r="AS295" s="119"/>
      <c r="AT295" s="120">
        <v>0</v>
      </c>
      <c r="AU295" s="120">
        <f t="shared" si="84"/>
        <v>0</v>
      </c>
      <c r="AV295" s="120">
        <v>0</v>
      </c>
      <c r="AW295" s="120">
        <f t="shared" si="85"/>
        <v>0</v>
      </c>
      <c r="AX295" s="120">
        <v>0</v>
      </c>
      <c r="AY295" s="120">
        <f t="shared" si="86"/>
        <v>0</v>
      </c>
      <c r="AZ295" s="120">
        <v>0</v>
      </c>
      <c r="BA295" s="120">
        <f t="shared" si="87"/>
        <v>0</v>
      </c>
      <c r="BB295" s="120">
        <v>0</v>
      </c>
      <c r="BC295" s="120">
        <f t="shared" si="88"/>
        <v>0</v>
      </c>
      <c r="BD295" s="120" t="str">
        <f t="shared" si="89"/>
        <v>PRICEWATERHOUSE COOPERS PVT LT00.08624413410.0862441341</v>
      </c>
      <c r="BE295" s="121">
        <f>VLOOKUP(BD295,'[1]Microsoft-Base Data'!$AR:$AX,2,0)</f>
        <v>0</v>
      </c>
      <c r="BF295" s="121">
        <f>VLOOKUP(BD295,'[1]Microsoft-Base Data'!$AR:$AX,3,0)</f>
        <v>0.56362483460552992</v>
      </c>
      <c r="BG295" s="121">
        <f>VLOOKUP(BD295,'[1]Microsoft-Base Data'!$AR:$AX,4,0)</f>
        <v>0</v>
      </c>
      <c r="BH295" s="121">
        <f>VLOOKUP(BD295,'[1]Microsoft-Base Data'!$AR:$AX,5,0)</f>
        <v>0</v>
      </c>
      <c r="BI295" s="121">
        <f>VLOOKUP(BD295,'[1]Microsoft-Base Data'!$AR:$AX,6,0)</f>
        <v>0</v>
      </c>
      <c r="BJ295" s="121">
        <f>VLOOKUP(BD295,'[1]Microsoft-Base Data'!$AR:$AX,7,0)</f>
        <v>0.43637516539447013</v>
      </c>
      <c r="BK295" s="120">
        <f t="shared" si="90"/>
        <v>0</v>
      </c>
      <c r="BL295" s="120">
        <f t="shared" si="91"/>
        <v>4.860933581780965E-2</v>
      </c>
      <c r="BM295" s="120">
        <f t="shared" si="92"/>
        <v>0</v>
      </c>
      <c r="BN295" s="120">
        <f t="shared" si="93"/>
        <v>0</v>
      </c>
      <c r="BO295" s="120">
        <f t="shared" si="94"/>
        <v>0</v>
      </c>
      <c r="BP295" s="120">
        <f t="shared" si="95"/>
        <v>3.7634798282190365E-2</v>
      </c>
      <c r="BQ295" s="120">
        <f t="shared" si="96"/>
        <v>4.860933581780965E-2</v>
      </c>
      <c r="BR295" s="119"/>
      <c r="BS295" s="119"/>
      <c r="BT295" s="119"/>
      <c r="BU295" s="119"/>
    </row>
    <row r="296" spans="1:73">
      <c r="A296" s="8" t="s">
        <v>785</v>
      </c>
      <c r="B296" s="65" t="s">
        <v>69</v>
      </c>
      <c r="C296" s="8" t="s">
        <v>148</v>
      </c>
      <c r="D296" s="8" t="s">
        <v>615</v>
      </c>
      <c r="E296" s="8" t="s">
        <v>283</v>
      </c>
      <c r="F296" s="8"/>
      <c r="G296" s="65"/>
      <c r="H296" s="65" t="s">
        <v>613</v>
      </c>
      <c r="I296" s="8"/>
      <c r="J296" s="8" t="s">
        <v>614</v>
      </c>
      <c r="K296" s="8" t="s">
        <v>614</v>
      </c>
      <c r="L296" s="116">
        <v>6.2378406937039999E-2</v>
      </c>
      <c r="M296" s="116">
        <v>3.9295360596909995E-2</v>
      </c>
      <c r="N296" s="116">
        <v>9.1215566289279085E-2</v>
      </c>
      <c r="O296" s="114">
        <v>9.1215566289279085E-2</v>
      </c>
      <c r="P296" s="115">
        <v>0.28410490011250816</v>
      </c>
      <c r="Q296" s="114">
        <v>6.8534304711995231E-2</v>
      </c>
      <c r="R296" s="114">
        <v>7.0307933192480646E-2</v>
      </c>
      <c r="S296" s="114">
        <v>7.1837949834191145E-2</v>
      </c>
      <c r="T296" s="114">
        <v>7.3424712373841072E-2</v>
      </c>
      <c r="U296" s="115">
        <v>0.28410490011250811</v>
      </c>
      <c r="V296" s="115">
        <f t="shared" si="81"/>
        <v>0</v>
      </c>
      <c r="W296" s="115"/>
      <c r="X296" s="116">
        <v>0</v>
      </c>
      <c r="Y296" s="116">
        <v>0</v>
      </c>
      <c r="Z296" s="116">
        <v>0.1413878063</v>
      </c>
      <c r="AA296" s="116" t="str">
        <f t="shared" si="82"/>
        <v>DIVERSEY0.2841049001125080.284104900112508</v>
      </c>
      <c r="AB296" s="117">
        <v>0</v>
      </c>
      <c r="AC296" s="115">
        <f t="shared" si="83"/>
        <v>0.1413878063</v>
      </c>
      <c r="AD296" s="117">
        <f t="shared" si="98"/>
        <v>3.0426655915759999E-2</v>
      </c>
      <c r="AE296" s="117">
        <f t="shared" si="98"/>
        <v>3.0822541773399999E-2</v>
      </c>
      <c r="AF296" s="117">
        <f t="shared" si="98"/>
        <v>4.5244098016000003E-2</v>
      </c>
      <c r="AG296" s="117">
        <f t="shared" si="98"/>
        <v>3.4894510594839986E-2</v>
      </c>
      <c r="AH296" s="115">
        <v>0.1413878063</v>
      </c>
      <c r="AI296" s="118"/>
      <c r="AJ296" s="118"/>
      <c r="AK296" s="118"/>
      <c r="AL296" s="118"/>
      <c r="AM296" s="118"/>
      <c r="AN296" s="118"/>
      <c r="AO296" s="118"/>
      <c r="AP296" s="118"/>
      <c r="AQ296" s="118"/>
      <c r="AR296" s="118"/>
      <c r="AS296" s="119"/>
      <c r="AT296" s="120">
        <v>0</v>
      </c>
      <c r="AU296" s="120">
        <f t="shared" si="84"/>
        <v>0</v>
      </c>
      <c r="AV296" s="120">
        <v>0</v>
      </c>
      <c r="AW296" s="120">
        <f t="shared" si="85"/>
        <v>3.0426655915759999E-2</v>
      </c>
      <c r="AX296" s="120">
        <v>0</v>
      </c>
      <c r="AY296" s="120">
        <f t="shared" si="86"/>
        <v>3.0822541773399999E-2</v>
      </c>
      <c r="AZ296" s="120">
        <v>0</v>
      </c>
      <c r="BA296" s="120">
        <f t="shared" si="87"/>
        <v>4.5244098016000003E-2</v>
      </c>
      <c r="BB296" s="120">
        <v>0</v>
      </c>
      <c r="BC296" s="120">
        <f t="shared" si="88"/>
        <v>3.4894510594839986E-2</v>
      </c>
      <c r="BD296" s="120" t="str">
        <f t="shared" si="89"/>
        <v>DIVERSEY0.09121556628927910.2841049001125080.284104900112508</v>
      </c>
      <c r="BE296" s="121">
        <f>VLOOKUP(BD296,'[1]Microsoft-Base Data'!$AR:$AX,2,0)</f>
        <v>0.5994799122007175</v>
      </c>
      <c r="BF296" s="121">
        <f>VLOOKUP(BD296,'[1]Microsoft-Base Data'!$AR:$AX,3,0)</f>
        <v>0.23467745867500006</v>
      </c>
      <c r="BG296" s="121">
        <f>VLOOKUP(BD296,'[1]Microsoft-Base Data'!$AR:$AX,4,0)</f>
        <v>0</v>
      </c>
      <c r="BH296" s="121">
        <f>VLOOKUP(BD296,'[1]Microsoft-Base Data'!$AR:$AX,5,0)</f>
        <v>3.3795753576082999E-2</v>
      </c>
      <c r="BI296" s="121">
        <f>VLOOKUP(BD296,'[1]Microsoft-Base Data'!$AR:$AX,6,0)</f>
        <v>0</v>
      </c>
      <c r="BJ296" s="121">
        <f>VLOOKUP(BD296,'[1]Microsoft-Base Data'!$AR:$AX,7,0)</f>
        <v>0.13204687554819944</v>
      </c>
      <c r="BK296" s="120">
        <f t="shared" si="90"/>
        <v>0.17031518057523998</v>
      </c>
      <c r="BL296" s="120">
        <f t="shared" si="91"/>
        <v>6.6673015955518139E-2</v>
      </c>
      <c r="BM296" s="120">
        <f t="shared" si="92"/>
        <v>0</v>
      </c>
      <c r="BN296" s="120">
        <f t="shared" si="93"/>
        <v>9.6015391939599983E-3</v>
      </c>
      <c r="BO296" s="120">
        <f t="shared" si="94"/>
        <v>0</v>
      </c>
      <c r="BP296" s="120">
        <f t="shared" si="95"/>
        <v>3.7515164387789991E-2</v>
      </c>
      <c r="BQ296" s="120">
        <f t="shared" si="96"/>
        <v>8.7141459575909297E-2</v>
      </c>
      <c r="BR296" s="119"/>
      <c r="BS296" s="119"/>
      <c r="BT296" s="119"/>
      <c r="BU296" s="119"/>
    </row>
    <row r="297" spans="1:73">
      <c r="A297" s="8" t="s">
        <v>786</v>
      </c>
      <c r="B297" s="65" t="s">
        <v>69</v>
      </c>
      <c r="C297" s="8" t="s">
        <v>148</v>
      </c>
      <c r="D297" s="8" t="s">
        <v>615</v>
      </c>
      <c r="E297" s="8" t="s">
        <v>283</v>
      </c>
      <c r="F297" s="8"/>
      <c r="G297" s="65"/>
      <c r="H297" s="65" t="s">
        <v>613</v>
      </c>
      <c r="I297" s="8"/>
      <c r="J297" s="8" t="s">
        <v>614</v>
      </c>
      <c r="K297" s="8" t="s">
        <v>614</v>
      </c>
      <c r="L297" s="116">
        <v>8.8013356361299998E-3</v>
      </c>
      <c r="M297" s="116">
        <v>8.9012312103500003E-3</v>
      </c>
      <c r="N297" s="116">
        <v>9.3629752329399997E-3</v>
      </c>
      <c r="O297" s="114">
        <v>9.3629752329399997E-3</v>
      </c>
      <c r="P297" s="115">
        <v>3.642851731236E-2</v>
      </c>
      <c r="Q297" s="114">
        <v>8.787610156328866E-3</v>
      </c>
      <c r="R297" s="114">
        <v>9.01502846478279E-3</v>
      </c>
      <c r="S297" s="114">
        <v>9.211210359916162E-3</v>
      </c>
      <c r="T297" s="114">
        <v>9.4146683313321832E-3</v>
      </c>
      <c r="U297" s="115">
        <v>3.6428517312360006E-2</v>
      </c>
      <c r="V297" s="115">
        <f t="shared" si="81"/>
        <v>0</v>
      </c>
      <c r="W297" s="115"/>
      <c r="X297" s="116">
        <v>0</v>
      </c>
      <c r="Y297" s="116">
        <v>0</v>
      </c>
      <c r="Z297" s="116">
        <v>0</v>
      </c>
      <c r="AA297" s="116" t="str">
        <f t="shared" si="82"/>
        <v>VISTEON0.036428517312360.03642851731236</v>
      </c>
      <c r="AB297" s="117">
        <v>0</v>
      </c>
      <c r="AC297" s="115">
        <f t="shared" si="83"/>
        <v>0</v>
      </c>
      <c r="AD297" s="117">
        <f t="shared" si="98"/>
        <v>0</v>
      </c>
      <c r="AE297" s="117">
        <f t="shared" si="98"/>
        <v>0</v>
      </c>
      <c r="AF297" s="117">
        <f t="shared" si="98"/>
        <v>0</v>
      </c>
      <c r="AG297" s="117">
        <f t="shared" si="98"/>
        <v>0</v>
      </c>
      <c r="AH297" s="115">
        <v>0</v>
      </c>
      <c r="AI297" s="118"/>
      <c r="AJ297" s="118"/>
      <c r="AK297" s="118"/>
      <c r="AL297" s="118"/>
      <c r="AM297" s="118"/>
      <c r="AN297" s="118"/>
      <c r="AO297" s="118"/>
      <c r="AP297" s="118"/>
      <c r="AQ297" s="118"/>
      <c r="AR297" s="118"/>
      <c r="AS297" s="119"/>
      <c r="AT297" s="120">
        <v>0</v>
      </c>
      <c r="AU297" s="120">
        <f t="shared" si="84"/>
        <v>0</v>
      </c>
      <c r="AV297" s="120">
        <v>0</v>
      </c>
      <c r="AW297" s="120">
        <f t="shared" si="85"/>
        <v>0</v>
      </c>
      <c r="AX297" s="120">
        <v>0</v>
      </c>
      <c r="AY297" s="120">
        <f t="shared" si="86"/>
        <v>0</v>
      </c>
      <c r="AZ297" s="120">
        <v>0</v>
      </c>
      <c r="BA297" s="120">
        <f t="shared" si="87"/>
        <v>0</v>
      </c>
      <c r="BB297" s="120">
        <v>0</v>
      </c>
      <c r="BC297" s="120">
        <f t="shared" si="88"/>
        <v>0</v>
      </c>
      <c r="BD297" s="120" t="str">
        <f t="shared" si="89"/>
        <v>VISTEON0.009362975232940.036428517312360.03642851731236</v>
      </c>
      <c r="BE297" s="121">
        <f>VLOOKUP(BD297,'[1]Microsoft-Base Data'!$AR:$AX,2,0)</f>
        <v>0</v>
      </c>
      <c r="BF297" s="121">
        <f>VLOOKUP(BD297,'[1]Microsoft-Base Data'!$AR:$AX,3,0)</f>
        <v>0</v>
      </c>
      <c r="BG297" s="121">
        <f>VLOOKUP(BD297,'[1]Microsoft-Base Data'!$AR:$AX,4,0)</f>
        <v>0</v>
      </c>
      <c r="BH297" s="121">
        <f>VLOOKUP(BD297,'[1]Microsoft-Base Data'!$AR:$AX,5,0)</f>
        <v>0</v>
      </c>
      <c r="BI297" s="121">
        <f>VLOOKUP(BD297,'[1]Microsoft-Base Data'!$AR:$AX,6,0)</f>
        <v>0</v>
      </c>
      <c r="BJ297" s="121">
        <f>VLOOKUP(BD297,'[1]Microsoft-Base Data'!$AR:$AX,7,0)</f>
        <v>1</v>
      </c>
      <c r="BK297" s="120">
        <f t="shared" si="90"/>
        <v>0</v>
      </c>
      <c r="BL297" s="120">
        <f t="shared" si="91"/>
        <v>0</v>
      </c>
      <c r="BM297" s="120">
        <f t="shared" si="92"/>
        <v>0</v>
      </c>
      <c r="BN297" s="120">
        <f t="shared" si="93"/>
        <v>0</v>
      </c>
      <c r="BO297" s="120">
        <f t="shared" si="94"/>
        <v>0</v>
      </c>
      <c r="BP297" s="120">
        <f t="shared" si="95"/>
        <v>3.6428517312360006E-2</v>
      </c>
      <c r="BQ297" s="120">
        <f t="shared" si="96"/>
        <v>0</v>
      </c>
      <c r="BR297" s="119"/>
      <c r="BS297" s="119"/>
      <c r="BT297" s="119"/>
      <c r="BU297" s="119"/>
    </row>
    <row r="298" spans="1:73">
      <c r="A298" s="65" t="s">
        <v>787</v>
      </c>
      <c r="B298" s="65" t="s">
        <v>69</v>
      </c>
      <c r="C298" s="8" t="s">
        <v>148</v>
      </c>
      <c r="D298" s="8" t="s">
        <v>615</v>
      </c>
      <c r="E298" s="8" t="s">
        <v>283</v>
      </c>
      <c r="F298" s="8"/>
      <c r="G298" s="65"/>
      <c r="H298" s="65" t="s">
        <v>613</v>
      </c>
      <c r="I298" s="8"/>
      <c r="J298" s="65" t="s">
        <v>614</v>
      </c>
      <c r="K298" s="65" t="s">
        <v>614</v>
      </c>
      <c r="L298" s="113">
        <v>0.15896176713744997</v>
      </c>
      <c r="M298" s="113">
        <v>0.18098014915605998</v>
      </c>
      <c r="N298" s="113">
        <v>0.11341770884882002</v>
      </c>
      <c r="O298" s="114">
        <v>0.11341770884882002</v>
      </c>
      <c r="P298" s="115">
        <v>0.56677733399114993</v>
      </c>
      <c r="Q298" s="114">
        <v>0.13672305720957054</v>
      </c>
      <c r="R298" s="114">
        <v>0.14026137147751244</v>
      </c>
      <c r="S298" s="114">
        <v>0.14331369036679367</v>
      </c>
      <c r="T298" s="114">
        <v>0.14647921493727331</v>
      </c>
      <c r="U298" s="115">
        <v>0.56677733399114993</v>
      </c>
      <c r="V298" s="115">
        <f t="shared" si="81"/>
        <v>0</v>
      </c>
      <c r="W298" s="115"/>
      <c r="X298" s="116">
        <v>0</v>
      </c>
      <c r="Y298" s="116">
        <v>1.4670200000000001E-2</v>
      </c>
      <c r="Z298" s="116">
        <v>0</v>
      </c>
      <c r="AA298" s="116" t="str">
        <f t="shared" si="82"/>
        <v>FORTERRA LLC0.566777333991150.56677733399115</v>
      </c>
      <c r="AB298" s="117">
        <v>0</v>
      </c>
      <c r="AC298" s="115">
        <f t="shared" si="83"/>
        <v>1.4670200000000001E-2</v>
      </c>
      <c r="AD298" s="117">
        <f t="shared" si="98"/>
        <v>3.1570270400000005E-3</v>
      </c>
      <c r="AE298" s="117">
        <f t="shared" si="98"/>
        <v>3.1981036000000001E-3</v>
      </c>
      <c r="AF298" s="117">
        <f t="shared" si="98"/>
        <v>4.6944640000000006E-3</v>
      </c>
      <c r="AG298" s="117">
        <f t="shared" si="98"/>
        <v>3.6206053599999988E-3</v>
      </c>
      <c r="AH298" s="115">
        <v>1.4670200000000001E-2</v>
      </c>
      <c r="AI298" s="118"/>
      <c r="AJ298" s="118"/>
      <c r="AK298" s="118"/>
      <c r="AL298" s="118"/>
      <c r="AM298" s="118"/>
      <c r="AN298" s="118"/>
      <c r="AO298" s="118"/>
      <c r="AP298" s="118"/>
      <c r="AQ298" s="118"/>
      <c r="AR298" s="118"/>
      <c r="AS298" s="119"/>
      <c r="AT298" s="120">
        <v>0</v>
      </c>
      <c r="AU298" s="120">
        <f t="shared" si="84"/>
        <v>0</v>
      </c>
      <c r="AV298" s="120">
        <v>0</v>
      </c>
      <c r="AW298" s="120">
        <f t="shared" si="85"/>
        <v>3.1570270400000005E-3</v>
      </c>
      <c r="AX298" s="120">
        <v>0</v>
      </c>
      <c r="AY298" s="120">
        <f t="shared" si="86"/>
        <v>3.1981036000000001E-3</v>
      </c>
      <c r="AZ298" s="120">
        <v>0</v>
      </c>
      <c r="BA298" s="120">
        <f t="shared" si="87"/>
        <v>4.6944640000000006E-3</v>
      </c>
      <c r="BB298" s="120">
        <v>0</v>
      </c>
      <c r="BC298" s="120">
        <f t="shared" si="88"/>
        <v>3.6206053599999988E-3</v>
      </c>
      <c r="BD298" s="120" t="str">
        <f t="shared" si="89"/>
        <v>FORTERRA LLC0.113417708848820.566777333991150.56677733399115</v>
      </c>
      <c r="BE298" s="121">
        <f>VLOOKUP(BD298,'[1]Microsoft-Base Data'!$AR:$AX,2,0)</f>
        <v>0.85021696936597047</v>
      </c>
      <c r="BF298" s="121">
        <f>VLOOKUP(BD298,'[1]Microsoft-Base Data'!$AR:$AX,3,0)</f>
        <v>0</v>
      </c>
      <c r="BG298" s="121">
        <f>VLOOKUP(BD298,'[1]Microsoft-Base Data'!$AR:$AX,4,0)</f>
        <v>0</v>
      </c>
      <c r="BH298" s="121">
        <f>VLOOKUP(BD298,'[1]Microsoft-Base Data'!$AR:$AX,5,0)</f>
        <v>8.696240043291785E-2</v>
      </c>
      <c r="BI298" s="121">
        <f>VLOOKUP(BD298,'[1]Microsoft-Base Data'!$AR:$AX,6,0)</f>
        <v>0</v>
      </c>
      <c r="BJ298" s="121">
        <f>VLOOKUP(BD298,'[1]Microsoft-Base Data'!$AR:$AX,7,0)</f>
        <v>6.2820630201111699E-2</v>
      </c>
      <c r="BK298" s="120">
        <f t="shared" si="90"/>
        <v>0.48188370721127993</v>
      </c>
      <c r="BL298" s="120">
        <f t="shared" si="91"/>
        <v>0</v>
      </c>
      <c r="BM298" s="120">
        <f t="shared" si="92"/>
        <v>0</v>
      </c>
      <c r="BN298" s="120">
        <f t="shared" si="93"/>
        <v>4.9288317474839999E-2</v>
      </c>
      <c r="BO298" s="120">
        <f t="shared" si="94"/>
        <v>0</v>
      </c>
      <c r="BP298" s="120">
        <f t="shared" si="95"/>
        <v>3.5605309305030003E-2</v>
      </c>
      <c r="BQ298" s="120">
        <f t="shared" si="96"/>
        <v>6.583140428667901E-2</v>
      </c>
      <c r="BR298" s="119"/>
      <c r="BS298" s="119"/>
      <c r="BT298" s="119"/>
      <c r="BU298" s="119"/>
    </row>
    <row r="299" spans="1:73">
      <c r="A299" s="8" t="s">
        <v>788</v>
      </c>
      <c r="B299" s="65" t="s">
        <v>123</v>
      </c>
      <c r="C299" s="8" t="s">
        <v>248</v>
      </c>
      <c r="D299" s="8" t="s">
        <v>615</v>
      </c>
      <c r="E299" s="8" t="s">
        <v>283</v>
      </c>
      <c r="F299" s="8"/>
      <c r="G299" s="65"/>
      <c r="H299" s="65" t="s">
        <v>613</v>
      </c>
      <c r="I299" s="8"/>
      <c r="J299" s="8" t="s">
        <v>614</v>
      </c>
      <c r="K299" s="8" t="s">
        <v>614</v>
      </c>
      <c r="L299" s="116">
        <v>4.210972124607E-2</v>
      </c>
      <c r="M299" s="116">
        <v>5.1364743822650001E-2</v>
      </c>
      <c r="N299" s="116">
        <v>4.5611020569249996E-2</v>
      </c>
      <c r="O299" s="114">
        <v>4.5611020569249996E-2</v>
      </c>
      <c r="P299" s="115">
        <v>0.18469650620722</v>
      </c>
      <c r="Q299" s="114">
        <v>4.4554129938039908E-2</v>
      </c>
      <c r="R299" s="114">
        <v>4.5707165255366541E-2</v>
      </c>
      <c r="S299" s="114">
        <v>4.6701828592925744E-2</v>
      </c>
      <c r="T299" s="114">
        <v>4.7733382420887809E-2</v>
      </c>
      <c r="U299" s="115">
        <v>0.18469650620722</v>
      </c>
      <c r="V299" s="115">
        <f t="shared" si="81"/>
        <v>0</v>
      </c>
      <c r="W299" s="122">
        <v>0</v>
      </c>
      <c r="X299" s="116">
        <v>0</v>
      </c>
      <c r="Y299" s="116">
        <v>0</v>
      </c>
      <c r="Z299" s="116">
        <v>0</v>
      </c>
      <c r="AA299" s="116" t="str">
        <f t="shared" si="82"/>
        <v>RIYADH AIRPORTS COMPANY0.184696506207220.18469650620722</v>
      </c>
      <c r="AB299" s="117">
        <v>0</v>
      </c>
      <c r="AC299" s="115">
        <f t="shared" si="83"/>
        <v>0</v>
      </c>
      <c r="AD299" s="117">
        <f t="shared" si="98"/>
        <v>0</v>
      </c>
      <c r="AE299" s="117">
        <f t="shared" si="98"/>
        <v>0</v>
      </c>
      <c r="AF299" s="117">
        <f t="shared" si="98"/>
        <v>0</v>
      </c>
      <c r="AG299" s="117">
        <f t="shared" si="98"/>
        <v>0</v>
      </c>
      <c r="AH299" s="115">
        <v>0</v>
      </c>
      <c r="AI299" s="118"/>
      <c r="AJ299" s="118"/>
      <c r="AK299" s="118"/>
      <c r="AL299" s="118"/>
      <c r="AM299" s="118"/>
      <c r="AN299" s="118"/>
      <c r="AO299" s="118"/>
      <c r="AP299" s="118"/>
      <c r="AQ299" s="118"/>
      <c r="AR299" s="118"/>
      <c r="AS299" s="119"/>
      <c r="AT299" s="120">
        <v>0</v>
      </c>
      <c r="AU299" s="120">
        <f t="shared" si="84"/>
        <v>0</v>
      </c>
      <c r="AV299" s="120">
        <v>0</v>
      </c>
      <c r="AW299" s="120">
        <f t="shared" si="85"/>
        <v>0</v>
      </c>
      <c r="AX299" s="120">
        <v>0</v>
      </c>
      <c r="AY299" s="120">
        <f t="shared" si="86"/>
        <v>0</v>
      </c>
      <c r="AZ299" s="120">
        <v>0</v>
      </c>
      <c r="BA299" s="120">
        <f t="shared" si="87"/>
        <v>0</v>
      </c>
      <c r="BB299" s="120">
        <v>0</v>
      </c>
      <c r="BC299" s="120">
        <f t="shared" si="88"/>
        <v>0</v>
      </c>
      <c r="BD299" s="120" t="str">
        <f t="shared" si="89"/>
        <v>RIYADH AIRPORTS COMPANY0.045611020569250.184696506207220.18469650620722</v>
      </c>
      <c r="BE299" s="121">
        <f>VLOOKUP(BD299,'[1]Microsoft-Base Data'!$AR:$AX,2,0)</f>
        <v>0.39871614800605937</v>
      </c>
      <c r="BF299" s="121">
        <f>VLOOKUP(BD299,'[1]Microsoft-Base Data'!$AR:$AX,3,0)</f>
        <v>0.41077129765335124</v>
      </c>
      <c r="BG299" s="121">
        <f>VLOOKUP(BD299,'[1]Microsoft-Base Data'!$AR:$AX,4,0)</f>
        <v>0</v>
      </c>
      <c r="BH299" s="121">
        <f>VLOOKUP(BD299,'[1]Microsoft-Base Data'!$AR:$AX,5,0)</f>
        <v>0</v>
      </c>
      <c r="BI299" s="121">
        <f>VLOOKUP(BD299,'[1]Microsoft-Base Data'!$AR:$AX,6,0)</f>
        <v>0</v>
      </c>
      <c r="BJ299" s="121">
        <f>VLOOKUP(BD299,'[1]Microsoft-Base Data'!$AR:$AX,7,0)</f>
        <v>0.19051255434058936</v>
      </c>
      <c r="BK299" s="120">
        <f t="shared" si="90"/>
        <v>7.3641479505119997E-2</v>
      </c>
      <c r="BL299" s="120">
        <f t="shared" si="91"/>
        <v>7.5868023526780001E-2</v>
      </c>
      <c r="BM299" s="120">
        <f t="shared" si="92"/>
        <v>0</v>
      </c>
      <c r="BN299" s="120">
        <f t="shared" si="93"/>
        <v>0</v>
      </c>
      <c r="BO299" s="120">
        <f t="shared" si="94"/>
        <v>0</v>
      </c>
      <c r="BP299" s="120">
        <f t="shared" si="95"/>
        <v>3.5187003175320003E-2</v>
      </c>
      <c r="BQ299" s="120">
        <f t="shared" si="96"/>
        <v>8.3232171477292005E-2</v>
      </c>
      <c r="BR299" s="119"/>
      <c r="BS299" s="119"/>
      <c r="BT299" s="119"/>
      <c r="BU299" s="119"/>
    </row>
    <row r="300" spans="1:73">
      <c r="A300" s="8" t="s">
        <v>789</v>
      </c>
      <c r="B300" s="65" t="s">
        <v>4</v>
      </c>
      <c r="C300" s="8" t="s">
        <v>81</v>
      </c>
      <c r="D300" s="8" t="s">
        <v>615</v>
      </c>
      <c r="E300" s="8" t="s">
        <v>283</v>
      </c>
      <c r="F300" s="8"/>
      <c r="G300" s="65"/>
      <c r="H300" s="65" t="s">
        <v>613</v>
      </c>
      <c r="I300" s="8"/>
      <c r="J300" s="8" t="s">
        <v>614</v>
      </c>
      <c r="K300" s="8" t="s">
        <v>614</v>
      </c>
      <c r="L300" s="116">
        <v>9.5772306999999997E-3</v>
      </c>
      <c r="M300" s="116">
        <v>9.1199999999999996E-3</v>
      </c>
      <c r="N300" s="116">
        <v>8.1682223409899994E-3</v>
      </c>
      <c r="O300" s="114">
        <v>8.1682223409899994E-3</v>
      </c>
      <c r="P300" s="115">
        <v>3.5033675381979996E-2</v>
      </c>
      <c r="Q300" s="114">
        <v>8.4511340102156711E-3</v>
      </c>
      <c r="R300" s="114">
        <v>8.6698445090805393E-3</v>
      </c>
      <c r="S300" s="114">
        <v>8.8585146317482089E-3</v>
      </c>
      <c r="T300" s="114">
        <v>9.0541822309355771E-3</v>
      </c>
      <c r="U300" s="115">
        <v>3.5033675381979996E-2</v>
      </c>
      <c r="V300" s="115">
        <f t="shared" si="81"/>
        <v>0</v>
      </c>
      <c r="W300" s="122">
        <v>0</v>
      </c>
      <c r="X300" s="116">
        <v>9.8667692000000001E-3</v>
      </c>
      <c r="Y300" s="116">
        <v>9.5759999999999994E-3</v>
      </c>
      <c r="Z300" s="116">
        <v>5.4815384999999999E-3</v>
      </c>
      <c r="AA300" s="116" t="str">
        <f t="shared" si="82"/>
        <v>ONE SAVINGS BANK PLC.0.035033675381980.03503367538198</v>
      </c>
      <c r="AB300" s="117">
        <v>0</v>
      </c>
      <c r="AC300" s="115">
        <f t="shared" si="83"/>
        <v>2.4924307700000002E-2</v>
      </c>
      <c r="AD300" s="117">
        <f t="shared" si="98"/>
        <v>5.3637110170400007E-3</v>
      </c>
      <c r="AE300" s="117">
        <f t="shared" si="98"/>
        <v>5.4334990786000003E-3</v>
      </c>
      <c r="AF300" s="117">
        <f t="shared" si="98"/>
        <v>7.975778464000001E-3</v>
      </c>
      <c r="AG300" s="117">
        <f t="shared" si="98"/>
        <v>6.1513191403599985E-3</v>
      </c>
      <c r="AH300" s="115">
        <v>2.4924307700000002E-2</v>
      </c>
      <c r="AI300" s="118"/>
      <c r="AJ300" s="118"/>
      <c r="AK300" s="118"/>
      <c r="AL300" s="118"/>
      <c r="AM300" s="118"/>
      <c r="AN300" s="118"/>
      <c r="AO300" s="118"/>
      <c r="AP300" s="118"/>
      <c r="AQ300" s="118"/>
      <c r="AR300" s="118"/>
      <c r="AS300" s="119"/>
      <c r="AT300" s="120">
        <v>0</v>
      </c>
      <c r="AU300" s="120">
        <f t="shared" si="84"/>
        <v>0</v>
      </c>
      <c r="AV300" s="120">
        <v>0</v>
      </c>
      <c r="AW300" s="120">
        <f t="shared" si="85"/>
        <v>5.3637110170400007E-3</v>
      </c>
      <c r="AX300" s="120">
        <v>0</v>
      </c>
      <c r="AY300" s="120">
        <f t="shared" si="86"/>
        <v>5.4334990786000003E-3</v>
      </c>
      <c r="AZ300" s="120">
        <v>0</v>
      </c>
      <c r="BA300" s="120">
        <f t="shared" si="87"/>
        <v>7.975778464000001E-3</v>
      </c>
      <c r="BB300" s="120">
        <v>0</v>
      </c>
      <c r="BC300" s="120">
        <f t="shared" si="88"/>
        <v>6.1513191403599985E-3</v>
      </c>
      <c r="BD300" s="120" t="str">
        <f t="shared" si="89"/>
        <v>ONE SAVINGS BANK PLC.0.008168222340990.035033675381980.03503367538198</v>
      </c>
      <c r="BE300" s="121">
        <f>VLOOKUP(BD300,'[1]Microsoft-Base Data'!$AR:$AX,2,0)</f>
        <v>0</v>
      </c>
      <c r="BF300" s="121">
        <f>VLOOKUP(BD300,'[1]Microsoft-Base Data'!$AR:$AX,3,0)</f>
        <v>0</v>
      </c>
      <c r="BG300" s="121">
        <f>VLOOKUP(BD300,'[1]Microsoft-Base Data'!$AR:$AX,4,0)</f>
        <v>0</v>
      </c>
      <c r="BH300" s="121">
        <f>VLOOKUP(BD300,'[1]Microsoft-Base Data'!$AR:$AX,5,0)</f>
        <v>0</v>
      </c>
      <c r="BI300" s="121">
        <f>VLOOKUP(BD300,'[1]Microsoft-Base Data'!$AR:$AX,6,0)</f>
        <v>0</v>
      </c>
      <c r="BJ300" s="121">
        <f>VLOOKUP(BD300,'[1]Microsoft-Base Data'!$AR:$AX,7,0)</f>
        <v>1</v>
      </c>
      <c r="BK300" s="120">
        <f t="shared" si="90"/>
        <v>0</v>
      </c>
      <c r="BL300" s="120">
        <f t="shared" si="91"/>
        <v>0</v>
      </c>
      <c r="BM300" s="120">
        <f t="shared" si="92"/>
        <v>0</v>
      </c>
      <c r="BN300" s="120">
        <f t="shared" si="93"/>
        <v>0</v>
      </c>
      <c r="BO300" s="120">
        <f t="shared" si="94"/>
        <v>0</v>
      </c>
      <c r="BP300" s="120">
        <f t="shared" si="95"/>
        <v>3.5033675381979996E-2</v>
      </c>
      <c r="BQ300" s="120">
        <f t="shared" si="96"/>
        <v>0</v>
      </c>
      <c r="BR300" s="119"/>
      <c r="BS300" s="119"/>
      <c r="BT300" s="119"/>
      <c r="BU300" s="119"/>
    </row>
    <row r="301" spans="1:73">
      <c r="A301" s="8" t="s">
        <v>790</v>
      </c>
      <c r="B301" s="65" t="s">
        <v>123</v>
      </c>
      <c r="C301" s="8" t="s">
        <v>248</v>
      </c>
      <c r="D301" s="8" t="s">
        <v>615</v>
      </c>
      <c r="E301" s="8" t="s">
        <v>283</v>
      </c>
      <c r="F301" s="8"/>
      <c r="G301" s="65"/>
      <c r="H301" s="65" t="s">
        <v>613</v>
      </c>
      <c r="I301" s="8"/>
      <c r="J301" s="8" t="s">
        <v>614</v>
      </c>
      <c r="K301" s="8" t="s">
        <v>614</v>
      </c>
      <c r="L301" s="116">
        <v>2.4128299999999998E-2</v>
      </c>
      <c r="M301" s="116">
        <v>5.1138381944500003E-3</v>
      </c>
      <c r="N301" s="116">
        <v>2.48401470588E-3</v>
      </c>
      <c r="O301" s="114">
        <v>2.48401470588E-3</v>
      </c>
      <c r="P301" s="115">
        <v>3.4210167606209999E-2</v>
      </c>
      <c r="Q301" s="114">
        <v>8.2524801580118965E-3</v>
      </c>
      <c r="R301" s="114">
        <v>8.4660496091706946E-3</v>
      </c>
      <c r="S301" s="114">
        <v>8.6502848185334279E-3</v>
      </c>
      <c r="T301" s="114">
        <v>8.8413530204939812E-3</v>
      </c>
      <c r="U301" s="115">
        <v>3.4210167606209999E-2</v>
      </c>
      <c r="V301" s="115">
        <f t="shared" si="81"/>
        <v>0</v>
      </c>
      <c r="W301" s="122">
        <v>0</v>
      </c>
      <c r="X301" s="116">
        <v>0</v>
      </c>
      <c r="Y301" s="116">
        <v>0</v>
      </c>
      <c r="Z301" s="116">
        <v>0</v>
      </c>
      <c r="AA301" s="116" t="str">
        <f t="shared" si="82"/>
        <v>AL FANAR0.034210167606210.03421016760621</v>
      </c>
      <c r="AB301" s="117">
        <v>0</v>
      </c>
      <c r="AC301" s="115">
        <f t="shared" si="83"/>
        <v>0</v>
      </c>
      <c r="AD301" s="117">
        <f t="shared" si="98"/>
        <v>0</v>
      </c>
      <c r="AE301" s="117">
        <f t="shared" si="98"/>
        <v>0</v>
      </c>
      <c r="AF301" s="117">
        <f t="shared" si="98"/>
        <v>0</v>
      </c>
      <c r="AG301" s="117">
        <f t="shared" si="98"/>
        <v>0</v>
      </c>
      <c r="AH301" s="115">
        <v>0</v>
      </c>
      <c r="AI301" s="118"/>
      <c r="AJ301" s="118"/>
      <c r="AK301" s="118"/>
      <c r="AL301" s="118"/>
      <c r="AM301" s="118"/>
      <c r="AN301" s="118"/>
      <c r="AO301" s="118"/>
      <c r="AP301" s="118"/>
      <c r="AQ301" s="118"/>
      <c r="AR301" s="118"/>
      <c r="AS301" s="119"/>
      <c r="AT301" s="120">
        <v>0</v>
      </c>
      <c r="AU301" s="120">
        <f t="shared" si="84"/>
        <v>0</v>
      </c>
      <c r="AV301" s="120">
        <v>0</v>
      </c>
      <c r="AW301" s="120">
        <f t="shared" si="85"/>
        <v>0</v>
      </c>
      <c r="AX301" s="120">
        <v>0</v>
      </c>
      <c r="AY301" s="120">
        <f t="shared" si="86"/>
        <v>0</v>
      </c>
      <c r="AZ301" s="120">
        <v>0</v>
      </c>
      <c r="BA301" s="120">
        <f t="shared" si="87"/>
        <v>0</v>
      </c>
      <c r="BB301" s="120">
        <v>0</v>
      </c>
      <c r="BC301" s="120">
        <f t="shared" si="88"/>
        <v>0</v>
      </c>
      <c r="BD301" s="120" t="str">
        <f t="shared" si="89"/>
        <v>AL FANAR0.002484014705880.034210167606210.03421016760621</v>
      </c>
      <c r="BE301" s="121">
        <f>VLOOKUP(BD301,'[1]Microsoft-Base Data'!$AR:$AX,2,0)</f>
        <v>0</v>
      </c>
      <c r="BF301" s="121">
        <f>VLOOKUP(BD301,'[1]Microsoft-Base Data'!$AR:$AX,3,0)</f>
        <v>0</v>
      </c>
      <c r="BG301" s="121">
        <f>VLOOKUP(BD301,'[1]Microsoft-Base Data'!$AR:$AX,4,0)</f>
        <v>0</v>
      </c>
      <c r="BH301" s="121">
        <f>VLOOKUP(BD301,'[1]Microsoft-Base Data'!$AR:$AX,5,0)</f>
        <v>0</v>
      </c>
      <c r="BI301" s="121">
        <f>VLOOKUP(BD301,'[1]Microsoft-Base Data'!$AR:$AX,6,0)</f>
        <v>0</v>
      </c>
      <c r="BJ301" s="121">
        <f>VLOOKUP(BD301,'[1]Microsoft-Base Data'!$AR:$AX,7,0)</f>
        <v>1</v>
      </c>
      <c r="BK301" s="120">
        <f t="shared" si="90"/>
        <v>0</v>
      </c>
      <c r="BL301" s="120">
        <f t="shared" si="91"/>
        <v>0</v>
      </c>
      <c r="BM301" s="120">
        <f t="shared" si="92"/>
        <v>0</v>
      </c>
      <c r="BN301" s="120">
        <f t="shared" si="93"/>
        <v>0</v>
      </c>
      <c r="BO301" s="120">
        <f t="shared" si="94"/>
        <v>0</v>
      </c>
      <c r="BP301" s="120">
        <f t="shared" si="95"/>
        <v>3.4210167606209999E-2</v>
      </c>
      <c r="BQ301" s="120">
        <f t="shared" si="96"/>
        <v>0</v>
      </c>
      <c r="BR301" s="119"/>
      <c r="BS301" s="119"/>
      <c r="BT301" s="119"/>
      <c r="BU301" s="119"/>
    </row>
    <row r="302" spans="1:73">
      <c r="A302" s="8" t="s">
        <v>791</v>
      </c>
      <c r="B302" s="65" t="s">
        <v>69</v>
      </c>
      <c r="C302" s="8" t="s">
        <v>148</v>
      </c>
      <c r="D302" s="8" t="s">
        <v>615</v>
      </c>
      <c r="E302" s="8" t="s">
        <v>283</v>
      </c>
      <c r="F302" s="8"/>
      <c r="G302" s="65"/>
      <c r="H302" s="65" t="s">
        <v>613</v>
      </c>
      <c r="I302" s="8"/>
      <c r="J302" s="8" t="s">
        <v>614</v>
      </c>
      <c r="K302" s="8" t="s">
        <v>614</v>
      </c>
      <c r="L302" s="116">
        <v>0</v>
      </c>
      <c r="M302" s="116">
        <v>0</v>
      </c>
      <c r="N302" s="116">
        <v>0</v>
      </c>
      <c r="O302" s="114">
        <v>0</v>
      </c>
      <c r="P302" s="115">
        <v>0</v>
      </c>
      <c r="Q302" s="114">
        <v>0</v>
      </c>
      <c r="R302" s="114">
        <v>0.24747173725140986</v>
      </c>
      <c r="S302" s="114">
        <v>0.25285713060824599</v>
      </c>
      <c r="T302" s="114">
        <v>0.2584422596891649</v>
      </c>
      <c r="U302" s="115">
        <v>0.7587711275488207</v>
      </c>
      <c r="V302" s="115">
        <f t="shared" si="81"/>
        <v>0.7587711275488207</v>
      </c>
      <c r="W302" s="122" t="e">
        <v>#DIV/0!</v>
      </c>
      <c r="X302" s="116">
        <v>0</v>
      </c>
      <c r="Y302" s="116">
        <v>2.1760000000000002E-2</v>
      </c>
      <c r="Z302" s="116">
        <v>0</v>
      </c>
      <c r="AA302" s="116" t="str">
        <f t="shared" si="82"/>
        <v>HYUNDAI00.758771127548821</v>
      </c>
      <c r="AB302" s="117">
        <v>0</v>
      </c>
      <c r="AC302" s="115">
        <f t="shared" si="83"/>
        <v>2.1760000000000002E-2</v>
      </c>
      <c r="AD302" s="117">
        <f t="shared" si="98"/>
        <v>4.6827520000000001E-3</v>
      </c>
      <c r="AE302" s="117">
        <f t="shared" si="98"/>
        <v>4.7436800000000001E-3</v>
      </c>
      <c r="AF302" s="117">
        <f t="shared" si="98"/>
        <v>6.963200000000001E-3</v>
      </c>
      <c r="AG302" s="117">
        <f t="shared" si="98"/>
        <v>5.3703679999999986E-3</v>
      </c>
      <c r="AH302" s="115">
        <v>2.1760000000000002E-2</v>
      </c>
      <c r="AI302" s="118"/>
      <c r="AJ302" s="118"/>
      <c r="AK302" s="118"/>
      <c r="AL302" s="118"/>
      <c r="AM302" s="118"/>
      <c r="AN302" s="118"/>
      <c r="AO302" s="118"/>
      <c r="AP302" s="118"/>
      <c r="AQ302" s="118"/>
      <c r="AR302" s="118"/>
      <c r="AS302" s="119"/>
      <c r="AT302" s="120">
        <v>0</v>
      </c>
      <c r="AU302" s="120">
        <f t="shared" si="84"/>
        <v>0</v>
      </c>
      <c r="AV302" s="120">
        <v>0</v>
      </c>
      <c r="AW302" s="120">
        <f t="shared" si="85"/>
        <v>4.6827520000000001E-3</v>
      </c>
      <c r="AX302" s="120">
        <v>0</v>
      </c>
      <c r="AY302" s="120">
        <f t="shared" si="86"/>
        <v>4.7436800000000001E-3</v>
      </c>
      <c r="AZ302" s="120">
        <v>0</v>
      </c>
      <c r="BA302" s="120">
        <f t="shared" si="87"/>
        <v>6.963200000000001E-3</v>
      </c>
      <c r="BB302" s="120">
        <v>0</v>
      </c>
      <c r="BC302" s="120">
        <f t="shared" si="88"/>
        <v>5.3703679999999986E-3</v>
      </c>
      <c r="BD302" s="120" t="str">
        <f t="shared" si="89"/>
        <v>HYUNDAI000.758771127548821</v>
      </c>
      <c r="BE302" s="121">
        <f>VLOOKUP(BD302,'[1]Microsoft-Base Data'!$AR:$AX,2,0)</f>
        <v>0</v>
      </c>
      <c r="BF302" s="121">
        <f>VLOOKUP(BD302,'[1]Microsoft-Base Data'!$AR:$AX,3,0)</f>
        <v>0.96350421912979234</v>
      </c>
      <c r="BG302" s="121">
        <f>VLOOKUP(BD302,'[1]Microsoft-Base Data'!$AR:$AX,4,0)</f>
        <v>0</v>
      </c>
      <c r="BH302" s="121">
        <f>VLOOKUP(BD302,'[1]Microsoft-Base Data'!$AR:$AX,5,0)</f>
        <v>0</v>
      </c>
      <c r="BI302" s="121">
        <f>VLOOKUP(BD302,'[1]Microsoft-Base Data'!$AR:$AX,6,0)</f>
        <v>0</v>
      </c>
      <c r="BJ302" s="121">
        <f>VLOOKUP(BD302,'[1]Microsoft-Base Data'!$AR:$AX,7,0)</f>
        <v>3.6495780870207682E-2</v>
      </c>
      <c r="BK302" s="120">
        <f t="shared" si="90"/>
        <v>0</v>
      </c>
      <c r="BL302" s="120">
        <f t="shared" si="91"/>
        <v>0.73107918274715855</v>
      </c>
      <c r="BM302" s="120">
        <f t="shared" si="92"/>
        <v>0</v>
      </c>
      <c r="BN302" s="120">
        <f t="shared" si="93"/>
        <v>0</v>
      </c>
      <c r="BO302" s="120">
        <f t="shared" si="94"/>
        <v>0</v>
      </c>
      <c r="BP302" s="120">
        <f t="shared" si="95"/>
        <v>2.7691944801662163E-2</v>
      </c>
      <c r="BQ302" s="120">
        <f t="shared" si="96"/>
        <v>0.73107918274715855</v>
      </c>
      <c r="BR302" s="119"/>
      <c r="BS302" s="119"/>
      <c r="BT302" s="119"/>
      <c r="BU302" s="119"/>
    </row>
    <row r="303" spans="1:73">
      <c r="A303" s="8" t="s">
        <v>792</v>
      </c>
      <c r="B303" s="65" t="s">
        <v>92</v>
      </c>
      <c r="C303" s="8" t="s">
        <v>101</v>
      </c>
      <c r="D303" s="8" t="s">
        <v>615</v>
      </c>
      <c r="E303" s="8" t="s">
        <v>283</v>
      </c>
      <c r="F303" s="8"/>
      <c r="G303" s="65"/>
      <c r="H303" s="65" t="s">
        <v>613</v>
      </c>
      <c r="I303" s="8"/>
      <c r="J303" s="8" t="s">
        <v>614</v>
      </c>
      <c r="K303" s="8" t="s">
        <v>614</v>
      </c>
      <c r="L303" s="116">
        <v>0.23575897911016758</v>
      </c>
      <c r="M303" s="116">
        <v>8.9164300348519993E-2</v>
      </c>
      <c r="N303" s="116">
        <v>0</v>
      </c>
      <c r="O303" s="114">
        <v>0</v>
      </c>
      <c r="P303" s="115">
        <v>0.3249232794586876</v>
      </c>
      <c r="Q303" s="114">
        <v>7.8380876336958616E-2</v>
      </c>
      <c r="R303" s="114">
        <v>8.0409328441066755E-2</v>
      </c>
      <c r="S303" s="114">
        <v>8.2159168111744979E-2</v>
      </c>
      <c r="T303" s="114">
        <v>8.3973906568917234E-2</v>
      </c>
      <c r="U303" s="115">
        <v>0.3249232794586876</v>
      </c>
      <c r="V303" s="115">
        <f t="shared" si="81"/>
        <v>0</v>
      </c>
      <c r="W303" s="122">
        <v>0</v>
      </c>
      <c r="X303" s="116">
        <v>0</v>
      </c>
      <c r="Y303" s="116">
        <v>0</v>
      </c>
      <c r="Z303" s="116">
        <v>0</v>
      </c>
      <c r="AA303" s="116" t="str">
        <f t="shared" si="82"/>
        <v>KEYSTONE0.3249232794586880.324923279458688</v>
      </c>
      <c r="AB303" s="117">
        <v>0</v>
      </c>
      <c r="AC303" s="115">
        <f t="shared" si="83"/>
        <v>0</v>
      </c>
      <c r="AD303" s="117">
        <f t="shared" si="98"/>
        <v>0</v>
      </c>
      <c r="AE303" s="117">
        <f t="shared" si="98"/>
        <v>0</v>
      </c>
      <c r="AF303" s="117">
        <f t="shared" si="98"/>
        <v>0</v>
      </c>
      <c r="AG303" s="117">
        <f t="shared" si="98"/>
        <v>0</v>
      </c>
      <c r="AH303" s="115">
        <v>0</v>
      </c>
      <c r="AI303" s="118"/>
      <c r="AJ303" s="118"/>
      <c r="AK303" s="118"/>
      <c r="AL303" s="118"/>
      <c r="AM303" s="118"/>
      <c r="AN303" s="118"/>
      <c r="AO303" s="118"/>
      <c r="AP303" s="118"/>
      <c r="AQ303" s="118"/>
      <c r="AR303" s="118"/>
      <c r="AS303" s="119"/>
      <c r="AT303" s="120">
        <v>0</v>
      </c>
      <c r="AU303" s="120">
        <f t="shared" si="84"/>
        <v>0</v>
      </c>
      <c r="AV303" s="120">
        <v>0</v>
      </c>
      <c r="AW303" s="120">
        <f t="shared" si="85"/>
        <v>0</v>
      </c>
      <c r="AX303" s="120">
        <v>0</v>
      </c>
      <c r="AY303" s="120">
        <f t="shared" si="86"/>
        <v>0</v>
      </c>
      <c r="AZ303" s="120">
        <v>0</v>
      </c>
      <c r="BA303" s="120">
        <f t="shared" si="87"/>
        <v>0</v>
      </c>
      <c r="BB303" s="120">
        <v>0</v>
      </c>
      <c r="BC303" s="120">
        <f t="shared" si="88"/>
        <v>0</v>
      </c>
      <c r="BD303" s="120" t="str">
        <f t="shared" si="89"/>
        <v>KEYSTONE00.3249232794586880.324923279458688</v>
      </c>
      <c r="BE303" s="121">
        <f>VLOOKUP(BD303,'[1]Microsoft-Base Data'!$AR:$AX,2,0)</f>
        <v>0.13804326379250056</v>
      </c>
      <c r="BF303" s="121">
        <f>VLOOKUP(BD303,'[1]Microsoft-Base Data'!$AR:$AX,3,0)</f>
        <v>0.17505449745086507</v>
      </c>
      <c r="BG303" s="121">
        <f>VLOOKUP(BD303,'[1]Microsoft-Base Data'!$AR:$AX,4,0)</f>
        <v>0</v>
      </c>
      <c r="BH303" s="121">
        <f>VLOOKUP(BD303,'[1]Microsoft-Base Data'!$AR:$AX,5,0)</f>
        <v>0.6061145449566967</v>
      </c>
      <c r="BI303" s="121">
        <f>VLOOKUP(BD303,'[1]Microsoft-Base Data'!$AR:$AX,6,0)</f>
        <v>0</v>
      </c>
      <c r="BJ303" s="121">
        <f>VLOOKUP(BD303,'[1]Microsoft-Base Data'!$AR:$AX,7,0)</f>
        <v>8.0787693799937568E-2</v>
      </c>
      <c r="BK303" s="120">
        <f t="shared" si="90"/>
        <v>4.4853469978639995E-2</v>
      </c>
      <c r="BL303" s="120">
        <f t="shared" si="91"/>
        <v>5.6879281395727545E-2</v>
      </c>
      <c r="BM303" s="120">
        <f t="shared" si="92"/>
        <v>0</v>
      </c>
      <c r="BN303" s="120">
        <f t="shared" si="93"/>
        <v>0.19694072567494003</v>
      </c>
      <c r="BO303" s="120">
        <f t="shared" si="94"/>
        <v>0</v>
      </c>
      <c r="BP303" s="120">
        <f t="shared" si="95"/>
        <v>2.6249802409379998E-2</v>
      </c>
      <c r="BQ303" s="120">
        <f t="shared" si="96"/>
        <v>0.13186068124182726</v>
      </c>
      <c r="BR303" s="119"/>
      <c r="BS303" s="119"/>
      <c r="BT303" s="119"/>
      <c r="BU303" s="119"/>
    </row>
    <row r="304" spans="1:73">
      <c r="A304" s="8" t="s">
        <v>793</v>
      </c>
      <c r="B304" s="65" t="s">
        <v>69</v>
      </c>
      <c r="C304" s="8" t="s">
        <v>113</v>
      </c>
      <c r="D304" s="8" t="s">
        <v>615</v>
      </c>
      <c r="E304" s="8" t="s">
        <v>283</v>
      </c>
      <c r="F304" s="8"/>
      <c r="G304" s="65"/>
      <c r="H304" s="65" t="s">
        <v>613</v>
      </c>
      <c r="I304" s="8"/>
      <c r="J304" s="8" t="s">
        <v>614</v>
      </c>
      <c r="K304" s="8" t="s">
        <v>614</v>
      </c>
      <c r="L304" s="116">
        <v>2.0496036624729999E-2</v>
      </c>
      <c r="M304" s="116">
        <v>1.3381530032689999E-2</v>
      </c>
      <c r="N304" s="116">
        <v>1.46287778529E-2</v>
      </c>
      <c r="O304" s="114">
        <v>1.46287778529E-2</v>
      </c>
      <c r="P304" s="115">
        <v>6.3135122363219998E-2</v>
      </c>
      <c r="Q304" s="114">
        <v>1.5230014379746791E-2</v>
      </c>
      <c r="R304" s="114">
        <v>1.5624158412806391E-2</v>
      </c>
      <c r="S304" s="114">
        <v>1.596416588136431E-2</v>
      </c>
      <c r="T304" s="114">
        <v>1.6316783689302505E-2</v>
      </c>
      <c r="U304" s="115">
        <v>6.3135122363219998E-2</v>
      </c>
      <c r="V304" s="115">
        <f t="shared" si="81"/>
        <v>0</v>
      </c>
      <c r="W304" s="115"/>
      <c r="X304" s="116">
        <v>0</v>
      </c>
      <c r="Y304" s="116">
        <v>0</v>
      </c>
      <c r="Z304" s="116">
        <v>0</v>
      </c>
      <c r="AA304" s="116" t="str">
        <f t="shared" si="82"/>
        <v>PITNEY BOWES0.063135122363220.06313512236322</v>
      </c>
      <c r="AB304" s="117">
        <v>0.2</v>
      </c>
      <c r="AC304" s="115">
        <f t="shared" si="83"/>
        <v>0.2</v>
      </c>
      <c r="AD304" s="117">
        <f t="shared" si="98"/>
        <v>4.3040000000000002E-2</v>
      </c>
      <c r="AE304" s="117">
        <f t="shared" si="98"/>
        <v>4.36E-2</v>
      </c>
      <c r="AF304" s="117">
        <f t="shared" si="98"/>
        <v>6.4000000000000001E-2</v>
      </c>
      <c r="AG304" s="117">
        <f t="shared" si="98"/>
        <v>4.9359999999999987E-2</v>
      </c>
      <c r="AH304" s="115">
        <v>0.2</v>
      </c>
      <c r="AI304" s="118"/>
      <c r="AJ304" s="118"/>
      <c r="AK304" s="118"/>
      <c r="AL304" s="118"/>
      <c r="AM304" s="118"/>
      <c r="AN304" s="118"/>
      <c r="AO304" s="118"/>
      <c r="AP304" s="118"/>
      <c r="AQ304" s="118"/>
      <c r="AR304" s="118"/>
      <c r="AS304" s="119"/>
      <c r="AT304" s="120">
        <v>0</v>
      </c>
      <c r="AU304" s="120">
        <f t="shared" si="84"/>
        <v>0.2</v>
      </c>
      <c r="AV304" s="120">
        <v>0</v>
      </c>
      <c r="AW304" s="120">
        <f t="shared" si="85"/>
        <v>4.3040000000000002E-2</v>
      </c>
      <c r="AX304" s="120">
        <v>0</v>
      </c>
      <c r="AY304" s="120">
        <f t="shared" si="86"/>
        <v>4.36E-2</v>
      </c>
      <c r="AZ304" s="120">
        <v>0</v>
      </c>
      <c r="BA304" s="120">
        <f t="shared" si="87"/>
        <v>6.4000000000000001E-2</v>
      </c>
      <c r="BB304" s="120">
        <v>0</v>
      </c>
      <c r="BC304" s="120">
        <f t="shared" si="88"/>
        <v>4.9359999999999987E-2</v>
      </c>
      <c r="BD304" s="120" t="str">
        <f t="shared" si="89"/>
        <v>PITNEY BOWES0.01462877785290.063135122363220.06313512236322</v>
      </c>
      <c r="BE304" s="121">
        <f>VLOOKUP(BD304,'[1]Microsoft-Base Data'!$AR:$AX,2,0)</f>
        <v>7.6488092757435316E-2</v>
      </c>
      <c r="BF304" s="121">
        <f>VLOOKUP(BD304,'[1]Microsoft-Base Data'!$AR:$AX,3,0)</f>
        <v>0.51184495979999323</v>
      </c>
      <c r="BG304" s="121">
        <f>VLOOKUP(BD304,'[1]Microsoft-Base Data'!$AR:$AX,4,0)</f>
        <v>0</v>
      </c>
      <c r="BH304" s="121">
        <f>VLOOKUP(BD304,'[1]Microsoft-Base Data'!$AR:$AX,5,0)</f>
        <v>0</v>
      </c>
      <c r="BI304" s="121">
        <f>VLOOKUP(BD304,'[1]Microsoft-Base Data'!$AR:$AX,6,0)</f>
        <v>0</v>
      </c>
      <c r="BJ304" s="121">
        <f>VLOOKUP(BD304,'[1]Microsoft-Base Data'!$AR:$AX,7,0)</f>
        <v>0.41166694744257137</v>
      </c>
      <c r="BK304" s="120">
        <f t="shared" si="90"/>
        <v>4.8290850955700002E-3</v>
      </c>
      <c r="BL304" s="120">
        <f t="shared" si="91"/>
        <v>3.2315394167969996E-2</v>
      </c>
      <c r="BM304" s="120">
        <f t="shared" si="92"/>
        <v>0</v>
      </c>
      <c r="BN304" s="120">
        <f t="shared" si="93"/>
        <v>0</v>
      </c>
      <c r="BO304" s="120">
        <f t="shared" si="94"/>
        <v>0</v>
      </c>
      <c r="BP304" s="120">
        <f t="shared" si="95"/>
        <v>2.5990643099679998E-2</v>
      </c>
      <c r="BQ304" s="120">
        <f t="shared" si="96"/>
        <v>3.2798302677526994E-2</v>
      </c>
      <c r="BR304" s="119"/>
      <c r="BS304" s="119"/>
      <c r="BT304" s="119"/>
      <c r="BU304" s="119"/>
    </row>
    <row r="305" spans="1:73">
      <c r="A305" s="8" t="s">
        <v>794</v>
      </c>
      <c r="B305" s="65" t="s">
        <v>69</v>
      </c>
      <c r="C305" s="8" t="s">
        <v>511</v>
      </c>
      <c r="D305" s="8" t="s">
        <v>615</v>
      </c>
      <c r="E305" s="8" t="s">
        <v>283</v>
      </c>
      <c r="F305" s="8"/>
      <c r="G305" s="65"/>
      <c r="H305" s="65" t="s">
        <v>613</v>
      </c>
      <c r="I305" s="8"/>
      <c r="J305" s="8" t="s">
        <v>614</v>
      </c>
      <c r="K305" s="8" t="s">
        <v>614</v>
      </c>
      <c r="L305" s="116">
        <v>0</v>
      </c>
      <c r="M305" s="116">
        <v>0</v>
      </c>
      <c r="N305" s="116">
        <v>1.125E-2</v>
      </c>
      <c r="O305" s="114">
        <v>1.125E-2</v>
      </c>
      <c r="P305" s="115">
        <v>2.2499999999999999E-2</v>
      </c>
      <c r="Q305" s="114">
        <v>5.4276496301515331E-3</v>
      </c>
      <c r="R305" s="114">
        <v>5.5681140881567214E-3</v>
      </c>
      <c r="S305" s="114">
        <v>5.6892854386855346E-3</v>
      </c>
      <c r="T305" s="114">
        <v>5.8149508430062101E-3</v>
      </c>
      <c r="U305" s="115">
        <v>2.2499999999999999E-2</v>
      </c>
      <c r="V305" s="115">
        <f t="shared" si="81"/>
        <v>0</v>
      </c>
      <c r="W305" s="115"/>
      <c r="X305" s="116">
        <v>6.8722500000000006E-2</v>
      </c>
      <c r="Y305" s="116">
        <v>0</v>
      </c>
      <c r="Z305" s="116">
        <v>2.250015E-2</v>
      </c>
      <c r="AA305" s="116" t="str">
        <f t="shared" si="82"/>
        <v>NORTHWEST SAVINGS0.02250.0225</v>
      </c>
      <c r="AB305" s="117">
        <v>0</v>
      </c>
      <c r="AC305" s="115">
        <f t="shared" si="83"/>
        <v>9.1222650000000002E-2</v>
      </c>
      <c r="AD305" s="117">
        <f t="shared" si="98"/>
        <v>1.9631114280000004E-2</v>
      </c>
      <c r="AE305" s="117">
        <f t="shared" si="98"/>
        <v>1.9886537700000005E-2</v>
      </c>
      <c r="AF305" s="117">
        <f t="shared" si="98"/>
        <v>2.9191248000000006E-2</v>
      </c>
      <c r="AG305" s="117">
        <f t="shared" si="98"/>
        <v>2.2513750019999997E-2</v>
      </c>
      <c r="AH305" s="115">
        <v>9.1222650000000016E-2</v>
      </c>
      <c r="AI305" s="118"/>
      <c r="AJ305" s="118"/>
      <c r="AK305" s="118"/>
      <c r="AL305" s="118"/>
      <c r="AM305" s="118"/>
      <c r="AN305" s="118"/>
      <c r="AO305" s="118"/>
      <c r="AP305" s="118"/>
      <c r="AQ305" s="118"/>
      <c r="AR305" s="118"/>
      <c r="AS305" s="119"/>
      <c r="AT305" s="120">
        <v>2.0250135000000002E-2</v>
      </c>
      <c r="AU305" s="120">
        <f t="shared" si="84"/>
        <v>-2.0250135000000002E-2</v>
      </c>
      <c r="AV305" s="120">
        <v>1.82251215E-2</v>
      </c>
      <c r="AW305" s="120">
        <f t="shared" si="85"/>
        <v>1.4059927800000038E-3</v>
      </c>
      <c r="AX305" s="120">
        <v>5.5665224999999999E-2</v>
      </c>
      <c r="AY305" s="120">
        <f t="shared" si="86"/>
        <v>-3.5778687299999994E-2</v>
      </c>
      <c r="AZ305" s="120">
        <v>0</v>
      </c>
      <c r="BA305" s="120">
        <f t="shared" si="87"/>
        <v>2.9191248000000006E-2</v>
      </c>
      <c r="BB305" s="120">
        <v>0</v>
      </c>
      <c r="BC305" s="120">
        <f t="shared" si="88"/>
        <v>2.2513750019999997E-2</v>
      </c>
      <c r="BD305" s="120" t="str">
        <f t="shared" si="89"/>
        <v>NORTHWEST SAVINGS0.011250.02250.0225</v>
      </c>
      <c r="BE305" s="121">
        <f>VLOOKUP(BD305,'[1]Microsoft-Base Data'!$AR:$AX,2,0)</f>
        <v>0</v>
      </c>
      <c r="BF305" s="121">
        <f>VLOOKUP(BD305,'[1]Microsoft-Base Data'!$AR:$AX,3,0)</f>
        <v>0</v>
      </c>
      <c r="BG305" s="121">
        <f>VLOOKUP(BD305,'[1]Microsoft-Base Data'!$AR:$AX,4,0)</f>
        <v>0</v>
      </c>
      <c r="BH305" s="121">
        <f>VLOOKUP(BD305,'[1]Microsoft-Base Data'!$AR:$AX,5,0)</f>
        <v>0</v>
      </c>
      <c r="BI305" s="121">
        <f>VLOOKUP(BD305,'[1]Microsoft-Base Data'!$AR:$AX,6,0)</f>
        <v>0</v>
      </c>
      <c r="BJ305" s="121">
        <f>VLOOKUP(BD305,'[1]Microsoft-Base Data'!$AR:$AX,7,0)</f>
        <v>1</v>
      </c>
      <c r="BK305" s="120">
        <f t="shared" si="90"/>
        <v>0</v>
      </c>
      <c r="BL305" s="120">
        <f t="shared" si="91"/>
        <v>0</v>
      </c>
      <c r="BM305" s="120">
        <f t="shared" si="92"/>
        <v>0</v>
      </c>
      <c r="BN305" s="120">
        <f t="shared" si="93"/>
        <v>0</v>
      </c>
      <c r="BO305" s="120">
        <f t="shared" si="94"/>
        <v>0</v>
      </c>
      <c r="BP305" s="120">
        <f t="shared" si="95"/>
        <v>2.2499999999999999E-2</v>
      </c>
      <c r="BQ305" s="120">
        <f t="shared" si="96"/>
        <v>0</v>
      </c>
      <c r="BR305" s="119"/>
      <c r="BS305" s="119"/>
      <c r="BT305" s="119"/>
      <c r="BU305" s="119"/>
    </row>
    <row r="306" spans="1:73">
      <c r="A306" s="8" t="s">
        <v>795</v>
      </c>
      <c r="B306" s="65" t="s">
        <v>69</v>
      </c>
      <c r="C306" s="8" t="s">
        <v>113</v>
      </c>
      <c r="D306" s="8" t="s">
        <v>615</v>
      </c>
      <c r="E306" s="8" t="s">
        <v>283</v>
      </c>
      <c r="F306" s="8"/>
      <c r="G306" s="65"/>
      <c r="H306" s="65" t="s">
        <v>613</v>
      </c>
      <c r="I306" s="8"/>
      <c r="J306" s="8" t="s">
        <v>614</v>
      </c>
      <c r="K306" s="8" t="s">
        <v>614</v>
      </c>
      <c r="L306" s="116">
        <v>1.427787503057E-2</v>
      </c>
      <c r="M306" s="116">
        <v>1.576811695152E-2</v>
      </c>
      <c r="N306" s="116">
        <v>1.3946307555559999E-2</v>
      </c>
      <c r="O306" s="114">
        <v>1.3946307555559999E-2</v>
      </c>
      <c r="P306" s="115">
        <v>5.7938607093209998E-2</v>
      </c>
      <c r="Q306" s="114">
        <v>1.3976464860486943E-2</v>
      </c>
      <c r="R306" s="114">
        <v>1.4338167751283536E-2</v>
      </c>
      <c r="S306" s="114">
        <v>1.4650189941027649E-2</v>
      </c>
      <c r="T306" s="114">
        <v>1.497378454041187E-2</v>
      </c>
      <c r="U306" s="115">
        <v>5.7938607093209998E-2</v>
      </c>
      <c r="V306" s="115">
        <f t="shared" si="81"/>
        <v>0</v>
      </c>
      <c r="W306" s="115"/>
      <c r="X306" s="116">
        <v>0</v>
      </c>
      <c r="Y306" s="116">
        <v>0</v>
      </c>
      <c r="Z306" s="116">
        <v>0</v>
      </c>
      <c r="AA306" s="116" t="str">
        <f t="shared" si="82"/>
        <v>RICOH0.057938607093210.05793860709321</v>
      </c>
      <c r="AB306" s="117">
        <v>0</v>
      </c>
      <c r="AC306" s="115">
        <f t="shared" si="83"/>
        <v>0</v>
      </c>
      <c r="AD306" s="117">
        <f t="shared" si="98"/>
        <v>0</v>
      </c>
      <c r="AE306" s="117">
        <f t="shared" si="98"/>
        <v>0</v>
      </c>
      <c r="AF306" s="117">
        <f t="shared" si="98"/>
        <v>0</v>
      </c>
      <c r="AG306" s="117">
        <f t="shared" si="98"/>
        <v>0</v>
      </c>
      <c r="AH306" s="115">
        <v>0</v>
      </c>
      <c r="AI306" s="118"/>
      <c r="AJ306" s="118"/>
      <c r="AK306" s="118"/>
      <c r="AL306" s="118"/>
      <c r="AM306" s="118"/>
      <c r="AN306" s="118"/>
      <c r="AO306" s="118"/>
      <c r="AP306" s="118"/>
      <c r="AQ306" s="118"/>
      <c r="AR306" s="118"/>
      <c r="AS306" s="119"/>
      <c r="AT306" s="120">
        <v>0</v>
      </c>
      <c r="AU306" s="120">
        <f t="shared" si="84"/>
        <v>0</v>
      </c>
      <c r="AV306" s="120">
        <v>0</v>
      </c>
      <c r="AW306" s="120">
        <f t="shared" si="85"/>
        <v>0</v>
      </c>
      <c r="AX306" s="120">
        <v>0</v>
      </c>
      <c r="AY306" s="120">
        <f t="shared" si="86"/>
        <v>0</v>
      </c>
      <c r="AZ306" s="120">
        <v>0</v>
      </c>
      <c r="BA306" s="120">
        <f t="shared" si="87"/>
        <v>0</v>
      </c>
      <c r="BB306" s="120">
        <v>0</v>
      </c>
      <c r="BC306" s="120">
        <f t="shared" si="88"/>
        <v>0</v>
      </c>
      <c r="BD306" s="120" t="str">
        <f t="shared" si="89"/>
        <v>RICOH0.013946307555560.057938607093210.05793860709321</v>
      </c>
      <c r="BE306" s="121">
        <f>VLOOKUP(BD306,'[1]Microsoft-Base Data'!$AR:$AX,2,0)</f>
        <v>0</v>
      </c>
      <c r="BF306" s="121">
        <f>VLOOKUP(BD306,'[1]Microsoft-Base Data'!$AR:$AX,3,0)</f>
        <v>0</v>
      </c>
      <c r="BG306" s="121">
        <f>VLOOKUP(BD306,'[1]Microsoft-Base Data'!$AR:$AX,4,0)</f>
        <v>0</v>
      </c>
      <c r="BH306" s="121">
        <f>VLOOKUP(BD306,'[1]Microsoft-Base Data'!$AR:$AX,5,0)</f>
        <v>0.62801482161907585</v>
      </c>
      <c r="BI306" s="121">
        <f>VLOOKUP(BD306,'[1]Microsoft-Base Data'!$AR:$AX,6,0)</f>
        <v>0</v>
      </c>
      <c r="BJ306" s="121">
        <f>VLOOKUP(BD306,'[1]Microsoft-Base Data'!$AR:$AX,7,0)</f>
        <v>0.37198517838092415</v>
      </c>
      <c r="BK306" s="120">
        <f t="shared" si="90"/>
        <v>0</v>
      </c>
      <c r="BL306" s="120">
        <f t="shared" si="91"/>
        <v>0</v>
      </c>
      <c r="BM306" s="120">
        <f t="shared" si="92"/>
        <v>0</v>
      </c>
      <c r="BN306" s="120">
        <f t="shared" si="93"/>
        <v>3.63863039985E-2</v>
      </c>
      <c r="BO306" s="120">
        <f t="shared" si="94"/>
        <v>0</v>
      </c>
      <c r="BP306" s="120">
        <f t="shared" si="95"/>
        <v>2.1552303094709999E-2</v>
      </c>
      <c r="BQ306" s="120">
        <f t="shared" si="96"/>
        <v>1.3024684461983909E-2</v>
      </c>
      <c r="BR306" s="119"/>
      <c r="BS306" s="119"/>
      <c r="BT306" s="119"/>
      <c r="BU306" s="119"/>
    </row>
    <row r="307" spans="1:73">
      <c r="A307" s="8" t="s">
        <v>796</v>
      </c>
      <c r="B307" s="65" t="s">
        <v>123</v>
      </c>
      <c r="C307" s="8" t="s">
        <v>700</v>
      </c>
      <c r="D307" s="8" t="s">
        <v>615</v>
      </c>
      <c r="E307" s="8" t="s">
        <v>283</v>
      </c>
      <c r="F307" s="8"/>
      <c r="G307" s="65"/>
      <c r="H307" s="65" t="s">
        <v>613</v>
      </c>
      <c r="I307" s="8"/>
      <c r="J307" s="8" t="s">
        <v>614</v>
      </c>
      <c r="K307" s="8" t="s">
        <v>614</v>
      </c>
      <c r="L307" s="116">
        <v>3.1463832744000003E-4</v>
      </c>
      <c r="M307" s="116">
        <v>1.392611719382E-2</v>
      </c>
      <c r="N307" s="116">
        <v>1.8266718266969999E-2</v>
      </c>
      <c r="O307" s="114">
        <v>1.8266718266969999E-2</v>
      </c>
      <c r="P307" s="115">
        <v>5.0774192055199993E-2</v>
      </c>
      <c r="Q307" s="114">
        <v>1.2248201099095518E-2</v>
      </c>
      <c r="R307" s="114">
        <v>1.2565177515437075E-2</v>
      </c>
      <c r="S307" s="114">
        <v>1.2838616512029871E-2</v>
      </c>
      <c r="T307" s="114">
        <v>1.3122196928637531E-2</v>
      </c>
      <c r="U307" s="115">
        <v>5.0774192055199993E-2</v>
      </c>
      <c r="V307" s="115">
        <f t="shared" si="81"/>
        <v>0</v>
      </c>
      <c r="W307" s="122">
        <v>0</v>
      </c>
      <c r="X307" s="116">
        <v>0</v>
      </c>
      <c r="Y307" s="116">
        <v>0</v>
      </c>
      <c r="Z307" s="116">
        <v>0</v>
      </c>
      <c r="AA307" s="116" t="str">
        <f t="shared" si="82"/>
        <v>JURONG TOWN COUNCIL0.05077419205520.0507741920552</v>
      </c>
      <c r="AB307" s="117">
        <v>0</v>
      </c>
      <c r="AC307" s="115">
        <f t="shared" si="83"/>
        <v>0</v>
      </c>
      <c r="AD307" s="117">
        <f t="shared" si="98"/>
        <v>0</v>
      </c>
      <c r="AE307" s="117">
        <f t="shared" si="98"/>
        <v>0</v>
      </c>
      <c r="AF307" s="117">
        <f t="shared" si="98"/>
        <v>0</v>
      </c>
      <c r="AG307" s="117">
        <f t="shared" si="98"/>
        <v>0</v>
      </c>
      <c r="AH307" s="115">
        <v>0</v>
      </c>
      <c r="AI307" s="118"/>
      <c r="AJ307" s="118"/>
      <c r="AK307" s="118"/>
      <c r="AL307" s="118"/>
      <c r="AM307" s="118"/>
      <c r="AN307" s="118"/>
      <c r="AO307" s="118"/>
      <c r="AP307" s="118"/>
      <c r="AQ307" s="118"/>
      <c r="AR307" s="118"/>
      <c r="AS307" s="119"/>
      <c r="AT307" s="120">
        <v>0</v>
      </c>
      <c r="AU307" s="120">
        <f t="shared" si="84"/>
        <v>0</v>
      </c>
      <c r="AV307" s="120">
        <v>0</v>
      </c>
      <c r="AW307" s="120">
        <f t="shared" si="85"/>
        <v>0</v>
      </c>
      <c r="AX307" s="120">
        <v>0</v>
      </c>
      <c r="AY307" s="120">
        <f t="shared" si="86"/>
        <v>0</v>
      </c>
      <c r="AZ307" s="120">
        <v>0</v>
      </c>
      <c r="BA307" s="120">
        <f t="shared" si="87"/>
        <v>0</v>
      </c>
      <c r="BB307" s="120">
        <v>0</v>
      </c>
      <c r="BC307" s="120">
        <f t="shared" si="88"/>
        <v>0</v>
      </c>
      <c r="BD307" s="120" t="str">
        <f t="shared" si="89"/>
        <v>JURONG TOWN COUNCIL0.018266718266970.05077419205520.0507741920552</v>
      </c>
      <c r="BE307" s="121">
        <f>VLOOKUP(BD307,'[1]Microsoft-Base Data'!$AR:$AX,2,0)</f>
        <v>0.72408084228599312</v>
      </c>
      <c r="BF307" s="121">
        <f>VLOOKUP(BD307,'[1]Microsoft-Base Data'!$AR:$AX,3,0)</f>
        <v>0</v>
      </c>
      <c r="BG307" s="121">
        <f>VLOOKUP(BD307,'[1]Microsoft-Base Data'!$AR:$AX,4,0)</f>
        <v>0</v>
      </c>
      <c r="BH307" s="121">
        <f>VLOOKUP(BD307,'[1]Microsoft-Base Data'!$AR:$AX,5,0)</f>
        <v>0</v>
      </c>
      <c r="BI307" s="121">
        <f>VLOOKUP(BD307,'[1]Microsoft-Base Data'!$AR:$AX,6,0)</f>
        <v>0</v>
      </c>
      <c r="BJ307" s="121">
        <f>VLOOKUP(BD307,'[1]Microsoft-Base Data'!$AR:$AX,7,0)</f>
        <v>0.27591915771400688</v>
      </c>
      <c r="BK307" s="120">
        <f t="shared" si="90"/>
        <v>3.6764619749719993E-2</v>
      </c>
      <c r="BL307" s="120">
        <f t="shared" si="91"/>
        <v>0</v>
      </c>
      <c r="BM307" s="120">
        <f t="shared" si="92"/>
        <v>0</v>
      </c>
      <c r="BN307" s="120">
        <f t="shared" si="93"/>
        <v>0</v>
      </c>
      <c r="BO307" s="120">
        <f t="shared" si="94"/>
        <v>0</v>
      </c>
      <c r="BP307" s="120">
        <f t="shared" si="95"/>
        <v>1.4009572305480002E-2</v>
      </c>
      <c r="BQ307" s="120">
        <f t="shared" si="96"/>
        <v>3.6764619749719996E-3</v>
      </c>
      <c r="BR307" s="119"/>
      <c r="BS307" s="119"/>
      <c r="BT307" s="119"/>
      <c r="BU307" s="119"/>
    </row>
    <row r="308" spans="1:73">
      <c r="A308" s="8" t="s">
        <v>797</v>
      </c>
      <c r="B308" s="65" t="s">
        <v>92</v>
      </c>
      <c r="C308" s="8" t="s">
        <v>495</v>
      </c>
      <c r="D308" s="8" t="s">
        <v>615</v>
      </c>
      <c r="E308" s="8" t="s">
        <v>283</v>
      </c>
      <c r="F308" s="8"/>
      <c r="G308" s="65"/>
      <c r="H308" s="65" t="s">
        <v>613</v>
      </c>
      <c r="I308" s="8"/>
      <c r="J308" s="8" t="s">
        <v>614</v>
      </c>
      <c r="K308" s="8" t="s">
        <v>614</v>
      </c>
      <c r="L308" s="116">
        <v>0</v>
      </c>
      <c r="M308" s="116">
        <v>0</v>
      </c>
      <c r="N308" s="116">
        <v>6.2833333333333326E-3</v>
      </c>
      <c r="O308" s="114">
        <v>6.2833333333333326E-3</v>
      </c>
      <c r="P308" s="115">
        <v>1.2566666666666665E-2</v>
      </c>
      <c r="Q308" s="114">
        <v>3.0314428304698189E-3</v>
      </c>
      <c r="R308" s="114">
        <v>3.1098948314593837E-3</v>
      </c>
      <c r="S308" s="114">
        <v>3.1775712746436244E-3</v>
      </c>
      <c r="T308" s="114">
        <v>3.2477577300938387E-3</v>
      </c>
      <c r="U308" s="115">
        <v>1.2566666666666665E-2</v>
      </c>
      <c r="V308" s="115">
        <f t="shared" si="81"/>
        <v>0</v>
      </c>
      <c r="W308" s="122">
        <v>0</v>
      </c>
      <c r="X308" s="116">
        <v>0</v>
      </c>
      <c r="Y308" s="116">
        <v>0</v>
      </c>
      <c r="Z308" s="116">
        <v>0</v>
      </c>
      <c r="AA308" s="116" t="str">
        <f t="shared" si="82"/>
        <v>GENERAL MILLS AUSTRALIA P LTD0.01256666666666670.0125666666666667</v>
      </c>
      <c r="AB308" s="117">
        <v>0</v>
      </c>
      <c r="AC308" s="115">
        <f t="shared" si="83"/>
        <v>0</v>
      </c>
      <c r="AD308" s="117">
        <f t="shared" ref="AD308:AG327" si="99">AD$1*$AH308</f>
        <v>0</v>
      </c>
      <c r="AE308" s="117">
        <f t="shared" si="99"/>
        <v>0</v>
      </c>
      <c r="AF308" s="117">
        <f t="shared" si="99"/>
        <v>0</v>
      </c>
      <c r="AG308" s="117">
        <f t="shared" si="99"/>
        <v>0</v>
      </c>
      <c r="AH308" s="115">
        <v>0</v>
      </c>
      <c r="AI308" s="118"/>
      <c r="AJ308" s="118"/>
      <c r="AK308" s="118"/>
      <c r="AL308" s="118"/>
      <c r="AM308" s="118"/>
      <c r="AN308" s="118"/>
      <c r="AO308" s="118"/>
      <c r="AP308" s="118"/>
      <c r="AQ308" s="118"/>
      <c r="AR308" s="118"/>
      <c r="AS308" s="119"/>
      <c r="AT308" s="120">
        <v>0</v>
      </c>
      <c r="AU308" s="120">
        <f t="shared" si="84"/>
        <v>0</v>
      </c>
      <c r="AV308" s="120">
        <v>0</v>
      </c>
      <c r="AW308" s="120">
        <f t="shared" si="85"/>
        <v>0</v>
      </c>
      <c r="AX308" s="120">
        <v>0</v>
      </c>
      <c r="AY308" s="120">
        <f t="shared" si="86"/>
        <v>0</v>
      </c>
      <c r="AZ308" s="120">
        <v>0</v>
      </c>
      <c r="BA308" s="120">
        <f t="shared" si="87"/>
        <v>0</v>
      </c>
      <c r="BB308" s="120">
        <v>0</v>
      </c>
      <c r="BC308" s="120">
        <f t="shared" si="88"/>
        <v>0</v>
      </c>
      <c r="BD308" s="120" t="str">
        <f t="shared" si="89"/>
        <v>GENERAL MILLS AUSTRALIA P LTD0.006283333333333330.01256666666666670.0125666666666667</v>
      </c>
      <c r="BE308" s="121">
        <f>VLOOKUP(BD308,'[1]Microsoft-Base Data'!$AR:$AX,2,0)</f>
        <v>0</v>
      </c>
      <c r="BF308" s="121">
        <f>VLOOKUP(BD308,'[1]Microsoft-Base Data'!$AR:$AX,3,0)</f>
        <v>0</v>
      </c>
      <c r="BG308" s="121">
        <f>VLOOKUP(BD308,'[1]Microsoft-Base Data'!$AR:$AX,4,0)</f>
        <v>0</v>
      </c>
      <c r="BH308" s="121">
        <f>VLOOKUP(BD308,'[1]Microsoft-Base Data'!$AR:$AX,5,0)</f>
        <v>0</v>
      </c>
      <c r="BI308" s="121">
        <f>VLOOKUP(BD308,'[1]Microsoft-Base Data'!$AR:$AX,6,0)</f>
        <v>0</v>
      </c>
      <c r="BJ308" s="121">
        <f>VLOOKUP(BD308,'[1]Microsoft-Base Data'!$AR:$AX,7,0)</f>
        <v>1</v>
      </c>
      <c r="BK308" s="120">
        <f t="shared" si="90"/>
        <v>0</v>
      </c>
      <c r="BL308" s="120">
        <f t="shared" si="91"/>
        <v>0</v>
      </c>
      <c r="BM308" s="120">
        <f t="shared" si="92"/>
        <v>0</v>
      </c>
      <c r="BN308" s="120">
        <f t="shared" si="93"/>
        <v>0</v>
      </c>
      <c r="BO308" s="120">
        <f t="shared" si="94"/>
        <v>0</v>
      </c>
      <c r="BP308" s="120">
        <f t="shared" si="95"/>
        <v>1.2566666666666665E-2</v>
      </c>
      <c r="BQ308" s="120">
        <f t="shared" si="96"/>
        <v>0</v>
      </c>
      <c r="BR308" s="119"/>
      <c r="BS308" s="119"/>
      <c r="BT308" s="119"/>
      <c r="BU308" s="119"/>
    </row>
    <row r="309" spans="1:73">
      <c r="A309" s="65" t="s">
        <v>798</v>
      </c>
      <c r="B309" s="65" t="s">
        <v>4</v>
      </c>
      <c r="C309" s="8" t="s">
        <v>294</v>
      </c>
      <c r="D309" s="8" t="s">
        <v>615</v>
      </c>
      <c r="E309" s="8" t="s">
        <v>283</v>
      </c>
      <c r="F309" s="8"/>
      <c r="G309" s="65"/>
      <c r="H309" s="65" t="s">
        <v>613</v>
      </c>
      <c r="I309" s="8"/>
      <c r="J309" s="65" t="s">
        <v>614</v>
      </c>
      <c r="K309" s="65" t="s">
        <v>614</v>
      </c>
      <c r="L309" s="113">
        <v>0</v>
      </c>
      <c r="M309" s="113">
        <v>0</v>
      </c>
      <c r="N309" s="113">
        <v>6.0626624622399997E-3</v>
      </c>
      <c r="O309" s="114">
        <v>6.0626624622399997E-3</v>
      </c>
      <c r="P309" s="115">
        <v>1.2125324924479999E-2</v>
      </c>
      <c r="Q309" s="114">
        <v>2.9249784596364903E-3</v>
      </c>
      <c r="R309" s="114">
        <v>3.0006752237988856E-3</v>
      </c>
      <c r="S309" s="114">
        <v>3.0659748680966596E-3</v>
      </c>
      <c r="T309" s="114">
        <v>3.1336963729479638E-3</v>
      </c>
      <c r="U309" s="115">
        <v>1.2125324924479999E-2</v>
      </c>
      <c r="V309" s="115">
        <f t="shared" si="81"/>
        <v>0</v>
      </c>
      <c r="W309" s="122">
        <v>0</v>
      </c>
      <c r="X309" s="116">
        <v>0</v>
      </c>
      <c r="Y309" s="116">
        <v>0</v>
      </c>
      <c r="Z309" s="116">
        <v>0</v>
      </c>
      <c r="AA309" s="116" t="str">
        <f t="shared" si="82"/>
        <v>BOLLORE TRANSPORT &amp; LOGISTICS SA0.012125324924480.01212532492448</v>
      </c>
      <c r="AB309" s="117">
        <v>0</v>
      </c>
      <c r="AC309" s="115">
        <f t="shared" si="83"/>
        <v>0</v>
      </c>
      <c r="AD309" s="117">
        <f t="shared" si="99"/>
        <v>0</v>
      </c>
      <c r="AE309" s="117">
        <f t="shared" si="99"/>
        <v>0</v>
      </c>
      <c r="AF309" s="117">
        <f t="shared" si="99"/>
        <v>0</v>
      </c>
      <c r="AG309" s="117">
        <f t="shared" si="99"/>
        <v>0</v>
      </c>
      <c r="AH309" s="115">
        <v>0</v>
      </c>
      <c r="AI309" s="118"/>
      <c r="AJ309" s="118"/>
      <c r="AK309" s="118"/>
      <c r="AL309" s="118"/>
      <c r="AM309" s="118"/>
      <c r="AN309" s="118"/>
      <c r="AO309" s="118"/>
      <c r="AP309" s="118"/>
      <c r="AQ309" s="118"/>
      <c r="AR309" s="118"/>
      <c r="AS309" s="119"/>
      <c r="AT309" s="120">
        <v>0</v>
      </c>
      <c r="AU309" s="120">
        <f t="shared" si="84"/>
        <v>0</v>
      </c>
      <c r="AV309" s="120">
        <v>0</v>
      </c>
      <c r="AW309" s="120">
        <f t="shared" si="85"/>
        <v>0</v>
      </c>
      <c r="AX309" s="120">
        <v>0</v>
      </c>
      <c r="AY309" s="120">
        <f t="shared" si="86"/>
        <v>0</v>
      </c>
      <c r="AZ309" s="120">
        <v>0</v>
      </c>
      <c r="BA309" s="120">
        <f t="shared" si="87"/>
        <v>0</v>
      </c>
      <c r="BB309" s="120">
        <v>0</v>
      </c>
      <c r="BC309" s="120">
        <f t="shared" si="88"/>
        <v>0</v>
      </c>
      <c r="BD309" s="120" t="str">
        <f t="shared" si="89"/>
        <v>BOLLORE TRANSPORT &amp; LOGISTICS SA0.006062662462240.012125324924480.01212532492448</v>
      </c>
      <c r="BE309" s="121">
        <f>VLOOKUP(BD309,'[1]Microsoft-Base Data'!$AR:$AX,2,0)</f>
        <v>0</v>
      </c>
      <c r="BF309" s="121">
        <f>VLOOKUP(BD309,'[1]Microsoft-Base Data'!$AR:$AX,3,0)</f>
        <v>0</v>
      </c>
      <c r="BG309" s="121">
        <f>VLOOKUP(BD309,'[1]Microsoft-Base Data'!$AR:$AX,4,0)</f>
        <v>0</v>
      </c>
      <c r="BH309" s="121">
        <f>VLOOKUP(BD309,'[1]Microsoft-Base Data'!$AR:$AX,5,0)</f>
        <v>0</v>
      </c>
      <c r="BI309" s="121">
        <f>VLOOKUP(BD309,'[1]Microsoft-Base Data'!$AR:$AX,6,0)</f>
        <v>0</v>
      </c>
      <c r="BJ309" s="121">
        <f>VLOOKUP(BD309,'[1]Microsoft-Base Data'!$AR:$AX,7,0)</f>
        <v>1</v>
      </c>
      <c r="BK309" s="120">
        <f t="shared" si="90"/>
        <v>0</v>
      </c>
      <c r="BL309" s="120">
        <f t="shared" si="91"/>
        <v>0</v>
      </c>
      <c r="BM309" s="120">
        <f t="shared" si="92"/>
        <v>0</v>
      </c>
      <c r="BN309" s="120">
        <f t="shared" si="93"/>
        <v>0</v>
      </c>
      <c r="BO309" s="120">
        <f t="shared" si="94"/>
        <v>0</v>
      </c>
      <c r="BP309" s="120">
        <f t="shared" si="95"/>
        <v>1.2125324924479999E-2</v>
      </c>
      <c r="BQ309" s="120">
        <f t="shared" si="96"/>
        <v>0</v>
      </c>
      <c r="BR309" s="119"/>
      <c r="BS309" s="119"/>
      <c r="BT309" s="119"/>
      <c r="BU309" s="119"/>
    </row>
    <row r="310" spans="1:73">
      <c r="A310" s="8" t="s">
        <v>799</v>
      </c>
      <c r="B310" s="65" t="s">
        <v>123</v>
      </c>
      <c r="C310" s="8" t="s">
        <v>495</v>
      </c>
      <c r="D310" s="8" t="s">
        <v>615</v>
      </c>
      <c r="E310" s="8" t="s">
        <v>283</v>
      </c>
      <c r="F310" s="8"/>
      <c r="G310" s="65"/>
      <c r="H310" s="65" t="s">
        <v>613</v>
      </c>
      <c r="I310" s="8"/>
      <c r="J310" s="8" t="s">
        <v>614</v>
      </c>
      <c r="K310" s="8" t="s">
        <v>614</v>
      </c>
      <c r="L310" s="116">
        <v>0</v>
      </c>
      <c r="M310" s="116">
        <v>0</v>
      </c>
      <c r="N310" s="116">
        <v>5.9993600500000003E-3</v>
      </c>
      <c r="O310" s="114">
        <v>5.9993600500000003E-3</v>
      </c>
      <c r="P310" s="115">
        <v>1.1998720100000001E-2</v>
      </c>
      <c r="Q310" s="114">
        <v>2.8944377205803009E-3</v>
      </c>
      <c r="R310" s="114">
        <v>2.9693441079404106E-3</v>
      </c>
      <c r="S310" s="114">
        <v>3.0339619354574866E-3</v>
      </c>
      <c r="T310" s="114">
        <v>3.1009763360218029E-3</v>
      </c>
      <c r="U310" s="115">
        <v>1.1998720100000001E-2</v>
      </c>
      <c r="V310" s="115">
        <f t="shared" si="81"/>
        <v>0</v>
      </c>
      <c r="W310" s="122">
        <v>0</v>
      </c>
      <c r="X310" s="116">
        <v>0</v>
      </c>
      <c r="Y310" s="116">
        <v>0</v>
      </c>
      <c r="Z310" s="116">
        <v>8.1019429900000009E-2</v>
      </c>
      <c r="AA310" s="116" t="str">
        <f t="shared" si="82"/>
        <v>SALINE WATER CONVERSION CORPORATION0.01199872010.0119987201</v>
      </c>
      <c r="AB310" s="117">
        <v>0</v>
      </c>
      <c r="AC310" s="115">
        <f t="shared" si="83"/>
        <v>8.1019429900000009E-2</v>
      </c>
      <c r="AD310" s="117">
        <f t="shared" si="99"/>
        <v>1.7435381314480001E-2</v>
      </c>
      <c r="AE310" s="117">
        <f t="shared" si="99"/>
        <v>1.7662235718200001E-2</v>
      </c>
      <c r="AF310" s="117">
        <f t="shared" si="99"/>
        <v>2.5926217568000003E-2</v>
      </c>
      <c r="AG310" s="117">
        <f t="shared" si="99"/>
        <v>1.9995595299319994E-2</v>
      </c>
      <c r="AH310" s="115">
        <v>8.1019429900000009E-2</v>
      </c>
      <c r="AI310" s="118"/>
      <c r="AJ310" s="118"/>
      <c r="AK310" s="118"/>
      <c r="AL310" s="118"/>
      <c r="AM310" s="118"/>
      <c r="AN310" s="118"/>
      <c r="AO310" s="118"/>
      <c r="AP310" s="118"/>
      <c r="AQ310" s="118"/>
      <c r="AR310" s="118"/>
      <c r="AS310" s="119"/>
      <c r="AT310" s="120">
        <v>0</v>
      </c>
      <c r="AU310" s="120">
        <f t="shared" si="84"/>
        <v>0</v>
      </c>
      <c r="AV310" s="120">
        <v>0</v>
      </c>
      <c r="AW310" s="120">
        <f t="shared" si="85"/>
        <v>1.7435381314480001E-2</v>
      </c>
      <c r="AX310" s="120">
        <v>0</v>
      </c>
      <c r="AY310" s="120">
        <f t="shared" si="86"/>
        <v>1.7662235718200001E-2</v>
      </c>
      <c r="AZ310" s="120">
        <v>5.9063164469999999E-2</v>
      </c>
      <c r="BA310" s="120">
        <f t="shared" si="87"/>
        <v>-3.3136946901999996E-2</v>
      </c>
      <c r="BB310" s="120">
        <v>0</v>
      </c>
      <c r="BC310" s="120">
        <f t="shared" si="88"/>
        <v>1.9995595299319994E-2</v>
      </c>
      <c r="BD310" s="120" t="str">
        <f t="shared" si="89"/>
        <v>SALINE WATER CONVERSION CORPORATION0.005999360050.01199872010.0119987201</v>
      </c>
      <c r="BE310" s="121">
        <f>VLOOKUP(BD310,'[1]Microsoft-Base Data'!$AR:$AX,2,0)</f>
        <v>0</v>
      </c>
      <c r="BF310" s="121">
        <f>VLOOKUP(BD310,'[1]Microsoft-Base Data'!$AR:$AX,3,0)</f>
        <v>0</v>
      </c>
      <c r="BG310" s="121">
        <f>VLOOKUP(BD310,'[1]Microsoft-Base Data'!$AR:$AX,4,0)</f>
        <v>0</v>
      </c>
      <c r="BH310" s="121">
        <f>VLOOKUP(BD310,'[1]Microsoft-Base Data'!$AR:$AX,5,0)</f>
        <v>0</v>
      </c>
      <c r="BI310" s="121">
        <f>VLOOKUP(BD310,'[1]Microsoft-Base Data'!$AR:$AX,6,0)</f>
        <v>0</v>
      </c>
      <c r="BJ310" s="121">
        <f>VLOOKUP(BD310,'[1]Microsoft-Base Data'!$AR:$AX,7,0)</f>
        <v>1</v>
      </c>
      <c r="BK310" s="120">
        <f t="shared" si="90"/>
        <v>0</v>
      </c>
      <c r="BL310" s="120">
        <f t="shared" si="91"/>
        <v>0</v>
      </c>
      <c r="BM310" s="120">
        <f t="shared" si="92"/>
        <v>0</v>
      </c>
      <c r="BN310" s="120">
        <f t="shared" si="93"/>
        <v>0</v>
      </c>
      <c r="BO310" s="120">
        <f t="shared" si="94"/>
        <v>0</v>
      </c>
      <c r="BP310" s="120">
        <f t="shared" si="95"/>
        <v>1.1998720100000001E-2</v>
      </c>
      <c r="BQ310" s="120">
        <f t="shared" si="96"/>
        <v>0</v>
      </c>
      <c r="BR310" s="119"/>
      <c r="BS310" s="119"/>
      <c r="BT310" s="119"/>
      <c r="BU310" s="119"/>
    </row>
    <row r="311" spans="1:73">
      <c r="A311" s="8" t="s">
        <v>800</v>
      </c>
      <c r="B311" s="65" t="s">
        <v>92</v>
      </c>
      <c r="C311" s="8" t="s">
        <v>169</v>
      </c>
      <c r="D311" s="8" t="s">
        <v>615</v>
      </c>
      <c r="E311" s="8" t="s">
        <v>283</v>
      </c>
      <c r="F311" s="8"/>
      <c r="G311" s="65"/>
      <c r="H311" s="65" t="s">
        <v>613</v>
      </c>
      <c r="I311" s="8"/>
      <c r="J311" s="8" t="s">
        <v>614</v>
      </c>
      <c r="K311" s="8" t="s">
        <v>614</v>
      </c>
      <c r="L311" s="116">
        <v>0</v>
      </c>
      <c r="M311" s="116">
        <v>0</v>
      </c>
      <c r="N311" s="116">
        <v>5.833728666666667E-3</v>
      </c>
      <c r="O311" s="114">
        <v>5.833728666666667E-3</v>
      </c>
      <c r="P311" s="115">
        <v>1.1667457333333334E-2</v>
      </c>
      <c r="Q311" s="114">
        <v>2.8145275768922426E-3</v>
      </c>
      <c r="R311" s="114">
        <v>2.8873659355867021E-3</v>
      </c>
      <c r="S311" s="114">
        <v>2.9501997828008043E-3</v>
      </c>
      <c r="T311" s="114">
        <v>3.015364038053585E-3</v>
      </c>
      <c r="U311" s="115">
        <v>1.1667457333333332E-2</v>
      </c>
      <c r="V311" s="115">
        <f t="shared" si="81"/>
        <v>0</v>
      </c>
      <c r="W311" s="122">
        <v>0</v>
      </c>
      <c r="X311" s="116">
        <v>0</v>
      </c>
      <c r="Y311" s="116">
        <v>0</v>
      </c>
      <c r="Z311" s="116">
        <v>0</v>
      </c>
      <c r="AA311" s="116" t="str">
        <f t="shared" si="82"/>
        <v>MICHAEL ANGELO'S GOURMET FOODS0.01166745733333330.0116674573333333</v>
      </c>
      <c r="AB311" s="117">
        <v>0</v>
      </c>
      <c r="AC311" s="115">
        <f t="shared" si="83"/>
        <v>0</v>
      </c>
      <c r="AD311" s="117">
        <f t="shared" si="99"/>
        <v>0</v>
      </c>
      <c r="AE311" s="117">
        <f t="shared" si="99"/>
        <v>0</v>
      </c>
      <c r="AF311" s="117">
        <f t="shared" si="99"/>
        <v>0</v>
      </c>
      <c r="AG311" s="117">
        <f t="shared" si="99"/>
        <v>0</v>
      </c>
      <c r="AH311" s="115">
        <v>0</v>
      </c>
      <c r="AI311" s="118"/>
      <c r="AJ311" s="118"/>
      <c r="AK311" s="118"/>
      <c r="AL311" s="118"/>
      <c r="AM311" s="118"/>
      <c r="AN311" s="118"/>
      <c r="AO311" s="118"/>
      <c r="AP311" s="118"/>
      <c r="AQ311" s="118"/>
      <c r="AR311" s="118"/>
      <c r="AS311" s="119"/>
      <c r="AT311" s="120">
        <v>0</v>
      </c>
      <c r="AU311" s="120">
        <f t="shared" si="84"/>
        <v>0</v>
      </c>
      <c r="AV311" s="120">
        <v>0</v>
      </c>
      <c r="AW311" s="120">
        <f t="shared" si="85"/>
        <v>0</v>
      </c>
      <c r="AX311" s="120">
        <v>0</v>
      </c>
      <c r="AY311" s="120">
        <f t="shared" si="86"/>
        <v>0</v>
      </c>
      <c r="AZ311" s="120">
        <v>0</v>
      </c>
      <c r="BA311" s="120">
        <f t="shared" si="87"/>
        <v>0</v>
      </c>
      <c r="BB311" s="120">
        <v>0</v>
      </c>
      <c r="BC311" s="120">
        <f t="shared" si="88"/>
        <v>0</v>
      </c>
      <c r="BD311" s="120" t="str">
        <f t="shared" si="89"/>
        <v>MICHAEL ANGELO'S GOURMET FOODS0.005833728666666670.01166745733333330.0116674573333333</v>
      </c>
      <c r="BE311" s="121">
        <f>VLOOKUP(BD311,'[1]Microsoft-Base Data'!$AR:$AX,2,0)</f>
        <v>0</v>
      </c>
      <c r="BF311" s="121">
        <f>VLOOKUP(BD311,'[1]Microsoft-Base Data'!$AR:$AX,3,0)</f>
        <v>0</v>
      </c>
      <c r="BG311" s="121">
        <f>VLOOKUP(BD311,'[1]Microsoft-Base Data'!$AR:$AX,4,0)</f>
        <v>0</v>
      </c>
      <c r="BH311" s="121">
        <f>VLOOKUP(BD311,'[1]Microsoft-Base Data'!$AR:$AX,5,0)</f>
        <v>0</v>
      </c>
      <c r="BI311" s="121">
        <f>VLOOKUP(BD311,'[1]Microsoft-Base Data'!$AR:$AX,6,0)</f>
        <v>0</v>
      </c>
      <c r="BJ311" s="121">
        <f>VLOOKUP(BD311,'[1]Microsoft-Base Data'!$AR:$AX,7,0)</f>
        <v>1</v>
      </c>
      <c r="BK311" s="120">
        <f t="shared" si="90"/>
        <v>0</v>
      </c>
      <c r="BL311" s="120">
        <f t="shared" si="91"/>
        <v>0</v>
      </c>
      <c r="BM311" s="120">
        <f t="shared" si="92"/>
        <v>0</v>
      </c>
      <c r="BN311" s="120">
        <f t="shared" si="93"/>
        <v>0</v>
      </c>
      <c r="BO311" s="120">
        <f t="shared" si="94"/>
        <v>0</v>
      </c>
      <c r="BP311" s="120">
        <f t="shared" si="95"/>
        <v>1.1667457333333332E-2</v>
      </c>
      <c r="BQ311" s="120">
        <f t="shared" si="96"/>
        <v>0</v>
      </c>
      <c r="BR311" s="119"/>
      <c r="BS311" s="119"/>
      <c r="BT311" s="119"/>
      <c r="BU311" s="119"/>
    </row>
    <row r="312" spans="1:73">
      <c r="A312" s="8" t="s">
        <v>801</v>
      </c>
      <c r="B312" s="65" t="s">
        <v>69</v>
      </c>
      <c r="C312" s="8" t="s">
        <v>113</v>
      </c>
      <c r="D312" s="8" t="s">
        <v>615</v>
      </c>
      <c r="E312" s="8" t="s">
        <v>283</v>
      </c>
      <c r="F312" s="8"/>
      <c r="G312" s="65"/>
      <c r="H312" s="65" t="s">
        <v>613</v>
      </c>
      <c r="I312" s="8"/>
      <c r="J312" s="8" t="s">
        <v>614</v>
      </c>
      <c r="K312" s="8" t="s">
        <v>614</v>
      </c>
      <c r="L312" s="116">
        <v>0</v>
      </c>
      <c r="M312" s="116">
        <v>0</v>
      </c>
      <c r="N312" s="116">
        <v>5.7653239864799994E-3</v>
      </c>
      <c r="O312" s="114">
        <v>5.7653239864799994E-3</v>
      </c>
      <c r="P312" s="115">
        <v>1.1530647972959999E-2</v>
      </c>
      <c r="Q312" s="114">
        <v>2.7815252091486164E-3</v>
      </c>
      <c r="R312" s="114">
        <v>2.853509485502859E-3</v>
      </c>
      <c r="S312" s="114">
        <v>2.9156065604964538E-3</v>
      </c>
      <c r="T312" s="114">
        <v>2.9800067178120714E-3</v>
      </c>
      <c r="U312" s="115">
        <v>1.1530647972960002E-2</v>
      </c>
      <c r="V312" s="115">
        <f t="shared" si="81"/>
        <v>0</v>
      </c>
      <c r="W312" s="115"/>
      <c r="X312" s="116">
        <v>0</v>
      </c>
      <c r="Y312" s="116">
        <v>0</v>
      </c>
      <c r="Z312" s="116">
        <v>0</v>
      </c>
      <c r="AA312" s="116" t="str">
        <f t="shared" si="82"/>
        <v>KLA-TENCOR CORPORATION0.011530647972960.01153064797296</v>
      </c>
      <c r="AB312" s="117">
        <v>0</v>
      </c>
      <c r="AC312" s="115">
        <f t="shared" si="83"/>
        <v>0</v>
      </c>
      <c r="AD312" s="117">
        <f t="shared" si="99"/>
        <v>0</v>
      </c>
      <c r="AE312" s="117">
        <f t="shared" si="99"/>
        <v>0</v>
      </c>
      <c r="AF312" s="117">
        <f t="shared" si="99"/>
        <v>0</v>
      </c>
      <c r="AG312" s="117">
        <f t="shared" si="99"/>
        <v>0</v>
      </c>
      <c r="AH312" s="115">
        <v>0</v>
      </c>
      <c r="AI312" s="118"/>
      <c r="AJ312" s="118"/>
      <c r="AK312" s="118"/>
      <c r="AL312" s="118"/>
      <c r="AM312" s="118"/>
      <c r="AN312" s="118"/>
      <c r="AO312" s="118"/>
      <c r="AP312" s="118"/>
      <c r="AQ312" s="118"/>
      <c r="AR312" s="118"/>
      <c r="AS312" s="119"/>
      <c r="AT312" s="120">
        <v>0</v>
      </c>
      <c r="AU312" s="120">
        <f t="shared" si="84"/>
        <v>0</v>
      </c>
      <c r="AV312" s="120">
        <v>0</v>
      </c>
      <c r="AW312" s="120">
        <f t="shared" si="85"/>
        <v>0</v>
      </c>
      <c r="AX312" s="120">
        <v>0</v>
      </c>
      <c r="AY312" s="120">
        <f t="shared" si="86"/>
        <v>0</v>
      </c>
      <c r="AZ312" s="120">
        <v>0</v>
      </c>
      <c r="BA312" s="120">
        <f t="shared" si="87"/>
        <v>0</v>
      </c>
      <c r="BB312" s="120">
        <v>0</v>
      </c>
      <c r="BC312" s="120">
        <f t="shared" si="88"/>
        <v>0</v>
      </c>
      <c r="BD312" s="120" t="str">
        <f t="shared" si="89"/>
        <v>KLA-TENCOR CORPORATION0.005765323986480.011530647972960.01153064797296</v>
      </c>
      <c r="BE312" s="121">
        <f>VLOOKUP(BD312,'[1]Microsoft-Base Data'!$AR:$AX,2,0)</f>
        <v>0</v>
      </c>
      <c r="BF312" s="121">
        <f>VLOOKUP(BD312,'[1]Microsoft-Base Data'!$AR:$AX,3,0)</f>
        <v>0</v>
      </c>
      <c r="BG312" s="121">
        <f>VLOOKUP(BD312,'[1]Microsoft-Base Data'!$AR:$AX,4,0)</f>
        <v>0</v>
      </c>
      <c r="BH312" s="121">
        <f>VLOOKUP(BD312,'[1]Microsoft-Base Data'!$AR:$AX,5,0)</f>
        <v>0</v>
      </c>
      <c r="BI312" s="121">
        <f>VLOOKUP(BD312,'[1]Microsoft-Base Data'!$AR:$AX,6,0)</f>
        <v>0</v>
      </c>
      <c r="BJ312" s="121">
        <f>VLOOKUP(BD312,'[1]Microsoft-Base Data'!$AR:$AX,7,0)</f>
        <v>1</v>
      </c>
      <c r="BK312" s="120">
        <f t="shared" si="90"/>
        <v>0</v>
      </c>
      <c r="BL312" s="120">
        <f t="shared" si="91"/>
        <v>0</v>
      </c>
      <c r="BM312" s="120">
        <f t="shared" si="92"/>
        <v>0</v>
      </c>
      <c r="BN312" s="120">
        <f t="shared" si="93"/>
        <v>0</v>
      </c>
      <c r="BO312" s="120">
        <f t="shared" si="94"/>
        <v>0</v>
      </c>
      <c r="BP312" s="120">
        <f t="shared" si="95"/>
        <v>1.1530647972960002E-2</v>
      </c>
      <c r="BQ312" s="120">
        <f t="shared" si="96"/>
        <v>0</v>
      </c>
      <c r="BR312" s="119"/>
      <c r="BS312" s="119"/>
      <c r="BT312" s="119"/>
      <c r="BU312" s="119"/>
    </row>
    <row r="313" spans="1:73">
      <c r="A313" s="8" t="s">
        <v>802</v>
      </c>
      <c r="B313" s="65" t="s">
        <v>92</v>
      </c>
      <c r="C313" s="8" t="s">
        <v>169</v>
      </c>
      <c r="D313" s="8" t="s">
        <v>615</v>
      </c>
      <c r="E313" s="8" t="s">
        <v>283</v>
      </c>
      <c r="F313" s="8"/>
      <c r="G313" s="65"/>
      <c r="H313" s="65" t="s">
        <v>613</v>
      </c>
      <c r="I313" s="8"/>
      <c r="J313" s="8" t="s">
        <v>614</v>
      </c>
      <c r="K313" s="8" t="s">
        <v>614</v>
      </c>
      <c r="L313" s="116">
        <v>1.008887100208E-2</v>
      </c>
      <c r="M313" s="116">
        <v>1.26319072719E-3</v>
      </c>
      <c r="N313" s="116">
        <v>0</v>
      </c>
      <c r="O313" s="114">
        <v>0</v>
      </c>
      <c r="P313" s="115">
        <v>1.135206172927E-2</v>
      </c>
      <c r="Q313" s="114">
        <v>2.7384450509479858E-3</v>
      </c>
      <c r="R313" s="114">
        <v>2.8093144375276905E-3</v>
      </c>
      <c r="S313" s="114">
        <v>2.8704497553508949E-3</v>
      </c>
      <c r="T313" s="114">
        <v>2.9338524854434275E-3</v>
      </c>
      <c r="U313" s="115">
        <v>1.1352061729269999E-2</v>
      </c>
      <c r="V313" s="115">
        <f t="shared" si="81"/>
        <v>0</v>
      </c>
      <c r="W313" s="122">
        <v>0</v>
      </c>
      <c r="X313" s="116">
        <v>0</v>
      </c>
      <c r="Y313" s="116">
        <v>0</v>
      </c>
      <c r="Z313" s="116">
        <v>0</v>
      </c>
      <c r="AA313" s="116" t="str">
        <f t="shared" si="82"/>
        <v>INDIVIOR INC0.011352061729270.01135206172927</v>
      </c>
      <c r="AB313" s="117">
        <v>0</v>
      </c>
      <c r="AC313" s="115">
        <f t="shared" si="83"/>
        <v>0</v>
      </c>
      <c r="AD313" s="117">
        <f t="shared" si="99"/>
        <v>0</v>
      </c>
      <c r="AE313" s="117">
        <f t="shared" si="99"/>
        <v>0</v>
      </c>
      <c r="AF313" s="117">
        <f t="shared" si="99"/>
        <v>0</v>
      </c>
      <c r="AG313" s="117">
        <f t="shared" si="99"/>
        <v>0</v>
      </c>
      <c r="AH313" s="115">
        <v>0</v>
      </c>
      <c r="AI313" s="118"/>
      <c r="AJ313" s="118"/>
      <c r="AK313" s="118"/>
      <c r="AL313" s="118"/>
      <c r="AM313" s="118"/>
      <c r="AN313" s="118"/>
      <c r="AO313" s="118"/>
      <c r="AP313" s="118"/>
      <c r="AQ313" s="118"/>
      <c r="AR313" s="118"/>
      <c r="AS313" s="119"/>
      <c r="AT313" s="120">
        <v>0</v>
      </c>
      <c r="AU313" s="120">
        <f t="shared" si="84"/>
        <v>0</v>
      </c>
      <c r="AV313" s="120">
        <v>0</v>
      </c>
      <c r="AW313" s="120">
        <f t="shared" si="85"/>
        <v>0</v>
      </c>
      <c r="AX313" s="120">
        <v>0</v>
      </c>
      <c r="AY313" s="120">
        <f t="shared" si="86"/>
        <v>0</v>
      </c>
      <c r="AZ313" s="120">
        <v>0</v>
      </c>
      <c r="BA313" s="120">
        <f t="shared" si="87"/>
        <v>0</v>
      </c>
      <c r="BB313" s="120">
        <v>0</v>
      </c>
      <c r="BC313" s="120">
        <f t="shared" si="88"/>
        <v>0</v>
      </c>
      <c r="BD313" s="120" t="str">
        <f t="shared" si="89"/>
        <v>INDIVIOR INC00.011352061729270.01135206172927</v>
      </c>
      <c r="BE313" s="121">
        <f>VLOOKUP(BD313,'[1]Microsoft-Base Data'!$AR:$AX,2,0)</f>
        <v>0</v>
      </c>
      <c r="BF313" s="121">
        <f>VLOOKUP(BD313,'[1]Microsoft-Base Data'!$AR:$AX,3,0)</f>
        <v>0</v>
      </c>
      <c r="BG313" s="121">
        <f>VLOOKUP(BD313,'[1]Microsoft-Base Data'!$AR:$AX,4,0)</f>
        <v>0</v>
      </c>
      <c r="BH313" s="121">
        <f>VLOOKUP(BD313,'[1]Microsoft-Base Data'!$AR:$AX,5,0)</f>
        <v>0</v>
      </c>
      <c r="BI313" s="121">
        <f>VLOOKUP(BD313,'[1]Microsoft-Base Data'!$AR:$AX,6,0)</f>
        <v>0</v>
      </c>
      <c r="BJ313" s="121">
        <f>VLOOKUP(BD313,'[1]Microsoft-Base Data'!$AR:$AX,7,0)</f>
        <v>1</v>
      </c>
      <c r="BK313" s="120">
        <f t="shared" si="90"/>
        <v>0</v>
      </c>
      <c r="BL313" s="120">
        <f t="shared" si="91"/>
        <v>0</v>
      </c>
      <c r="BM313" s="120">
        <f t="shared" si="92"/>
        <v>0</v>
      </c>
      <c r="BN313" s="120">
        <f t="shared" si="93"/>
        <v>0</v>
      </c>
      <c r="BO313" s="120">
        <f t="shared" si="94"/>
        <v>0</v>
      </c>
      <c r="BP313" s="120">
        <f t="shared" si="95"/>
        <v>1.1352061729269999E-2</v>
      </c>
      <c r="BQ313" s="120">
        <f t="shared" si="96"/>
        <v>0</v>
      </c>
      <c r="BR313" s="119"/>
      <c r="BS313" s="119"/>
      <c r="BT313" s="119"/>
      <c r="BU313" s="119"/>
    </row>
    <row r="314" spans="1:73">
      <c r="A314" s="8" t="s">
        <v>803</v>
      </c>
      <c r="B314" s="65" t="s">
        <v>4</v>
      </c>
      <c r="C314" s="8" t="s">
        <v>157</v>
      </c>
      <c r="D314" s="8" t="s">
        <v>615</v>
      </c>
      <c r="E314" s="8" t="s">
        <v>283</v>
      </c>
      <c r="F314" s="8"/>
      <c r="G314" s="65"/>
      <c r="H314" s="65" t="s">
        <v>613</v>
      </c>
      <c r="I314" s="8"/>
      <c r="J314" s="8" t="s">
        <v>614</v>
      </c>
      <c r="K314" s="8" t="s">
        <v>614</v>
      </c>
      <c r="L314" s="116">
        <v>0</v>
      </c>
      <c r="M314" s="116">
        <v>0</v>
      </c>
      <c r="N314" s="116">
        <v>1.3885967500000001E-2</v>
      </c>
      <c r="O314" s="114">
        <v>1.3885967500000001E-2</v>
      </c>
      <c r="P314" s="115">
        <v>2.7771935000000001E-2</v>
      </c>
      <c r="Q314" s="114">
        <v>6.6993925658374413E-3</v>
      </c>
      <c r="R314" s="114">
        <v>6.8727690012832347E-3</v>
      </c>
      <c r="S314" s="114">
        <v>7.0223317955387197E-3</v>
      </c>
      <c r="T314" s="114">
        <v>7.1774416373406088E-3</v>
      </c>
      <c r="U314" s="115">
        <v>2.7771935000000005E-2</v>
      </c>
      <c r="V314" s="115">
        <f t="shared" si="81"/>
        <v>0</v>
      </c>
      <c r="W314" s="122">
        <v>0</v>
      </c>
      <c r="X314" s="116">
        <v>0</v>
      </c>
      <c r="Y314" s="116">
        <v>0</v>
      </c>
      <c r="Z314" s="116">
        <v>0</v>
      </c>
      <c r="AA314" s="116" t="str">
        <f t="shared" si="82"/>
        <v>HENKEL0.0277719350.027771935</v>
      </c>
      <c r="AB314" s="117">
        <v>0</v>
      </c>
      <c r="AC314" s="115">
        <f t="shared" si="83"/>
        <v>0</v>
      </c>
      <c r="AD314" s="117">
        <f t="shared" si="99"/>
        <v>0</v>
      </c>
      <c r="AE314" s="117">
        <f t="shared" si="99"/>
        <v>0</v>
      </c>
      <c r="AF314" s="117">
        <f t="shared" si="99"/>
        <v>0</v>
      </c>
      <c r="AG314" s="117">
        <f t="shared" si="99"/>
        <v>0</v>
      </c>
      <c r="AH314" s="115">
        <v>0</v>
      </c>
      <c r="AI314" s="118"/>
      <c r="AJ314" s="118"/>
      <c r="AK314" s="118"/>
      <c r="AL314" s="118"/>
      <c r="AM314" s="118"/>
      <c r="AN314" s="118"/>
      <c r="AO314" s="118"/>
      <c r="AP314" s="118"/>
      <c r="AQ314" s="118"/>
      <c r="AR314" s="118"/>
      <c r="AS314" s="119"/>
      <c r="AT314" s="120">
        <v>0</v>
      </c>
      <c r="AU314" s="120">
        <f t="shared" si="84"/>
        <v>0</v>
      </c>
      <c r="AV314" s="120">
        <v>0</v>
      </c>
      <c r="AW314" s="120">
        <f t="shared" si="85"/>
        <v>0</v>
      </c>
      <c r="AX314" s="120">
        <v>0</v>
      </c>
      <c r="AY314" s="120">
        <f t="shared" si="86"/>
        <v>0</v>
      </c>
      <c r="AZ314" s="120">
        <v>0</v>
      </c>
      <c r="BA314" s="120">
        <f t="shared" si="87"/>
        <v>0</v>
      </c>
      <c r="BB314" s="120">
        <v>0</v>
      </c>
      <c r="BC314" s="120">
        <f t="shared" si="88"/>
        <v>0</v>
      </c>
      <c r="BD314" s="120" t="str">
        <f t="shared" si="89"/>
        <v>HENKEL0.01388596750.0277719350.027771935</v>
      </c>
      <c r="BE314" s="121">
        <f>VLOOKUP(BD314,'[1]Microsoft-Base Data'!$AR:$AX,2,0)</f>
        <v>0</v>
      </c>
      <c r="BF314" s="121">
        <f>VLOOKUP(BD314,'[1]Microsoft-Base Data'!$AR:$AX,3,0)</f>
        <v>0.6145156972317557</v>
      </c>
      <c r="BG314" s="121">
        <f>VLOOKUP(BD314,'[1]Microsoft-Base Data'!$AR:$AX,4,0)</f>
        <v>0</v>
      </c>
      <c r="BH314" s="121">
        <f>VLOOKUP(BD314,'[1]Microsoft-Base Data'!$AR:$AX,5,0)</f>
        <v>0</v>
      </c>
      <c r="BI314" s="121">
        <f>VLOOKUP(BD314,'[1]Microsoft-Base Data'!$AR:$AX,6,0)</f>
        <v>0</v>
      </c>
      <c r="BJ314" s="121">
        <f>VLOOKUP(BD314,'[1]Microsoft-Base Data'!$AR:$AX,7,0)</f>
        <v>0.38548430276824425</v>
      </c>
      <c r="BK314" s="120">
        <f t="shared" si="90"/>
        <v>0</v>
      </c>
      <c r="BL314" s="120">
        <f t="shared" si="91"/>
        <v>1.7066290000000001E-2</v>
      </c>
      <c r="BM314" s="120">
        <f t="shared" si="92"/>
        <v>0</v>
      </c>
      <c r="BN314" s="120">
        <f t="shared" si="93"/>
        <v>0</v>
      </c>
      <c r="BO314" s="120">
        <f t="shared" si="94"/>
        <v>0</v>
      </c>
      <c r="BP314" s="120">
        <f t="shared" si="95"/>
        <v>1.0705645000000001E-2</v>
      </c>
      <c r="BQ314" s="120">
        <f t="shared" si="96"/>
        <v>1.7066290000000001E-2</v>
      </c>
      <c r="BR314" s="119"/>
      <c r="BS314" s="119"/>
      <c r="BT314" s="119"/>
      <c r="BU314" s="119"/>
    </row>
    <row r="315" spans="1:73">
      <c r="A315" s="8" t="s">
        <v>804</v>
      </c>
      <c r="B315" s="65" t="s">
        <v>92</v>
      </c>
      <c r="C315" s="8" t="s">
        <v>519</v>
      </c>
      <c r="D315" s="8" t="s">
        <v>615</v>
      </c>
      <c r="E315" s="8" t="s">
        <v>283</v>
      </c>
      <c r="F315" s="8"/>
      <c r="G315" s="65"/>
      <c r="H315" s="65" t="s">
        <v>613</v>
      </c>
      <c r="I315" s="8"/>
      <c r="J315" s="8" t="s">
        <v>614</v>
      </c>
      <c r="K315" s="8" t="s">
        <v>614</v>
      </c>
      <c r="L315" s="116">
        <v>1.4978658459769999E-2</v>
      </c>
      <c r="M315" s="116">
        <v>8.3200000000000007E-11</v>
      </c>
      <c r="N315" s="116">
        <v>3.5775019132810004E-2</v>
      </c>
      <c r="O315" s="114">
        <v>3.5775019132810004E-2</v>
      </c>
      <c r="P315" s="115">
        <v>8.6528696808590017E-2</v>
      </c>
      <c r="Q315" s="114">
        <v>2.0873219965806118E-2</v>
      </c>
      <c r="R315" s="114">
        <v>2.1413406921322292E-2</v>
      </c>
      <c r="S315" s="114">
        <v>2.1879397990290962E-2</v>
      </c>
      <c r="T315" s="114">
        <v>2.2362671931170631E-2</v>
      </c>
      <c r="U315" s="115">
        <v>8.6528696808590003E-2</v>
      </c>
      <c r="V315" s="115">
        <f t="shared" si="81"/>
        <v>0</v>
      </c>
      <c r="W315" s="122">
        <v>0</v>
      </c>
      <c r="X315" s="116">
        <v>0</v>
      </c>
      <c r="Y315" s="116">
        <v>0</v>
      </c>
      <c r="Z315" s="116">
        <v>0</v>
      </c>
      <c r="AA315" s="116" t="str">
        <f t="shared" si="82"/>
        <v>DUN &amp; BRADSTREET0.086528696808590.08652869680859</v>
      </c>
      <c r="AB315" s="117">
        <v>0</v>
      </c>
      <c r="AC315" s="115">
        <f t="shared" si="83"/>
        <v>0</v>
      </c>
      <c r="AD315" s="117">
        <f t="shared" si="99"/>
        <v>0</v>
      </c>
      <c r="AE315" s="117">
        <f t="shared" si="99"/>
        <v>0</v>
      </c>
      <c r="AF315" s="117">
        <f t="shared" si="99"/>
        <v>0</v>
      </c>
      <c r="AG315" s="117">
        <f t="shared" si="99"/>
        <v>0</v>
      </c>
      <c r="AH315" s="115">
        <v>0</v>
      </c>
      <c r="AI315" s="118"/>
      <c r="AJ315" s="118"/>
      <c r="AK315" s="118"/>
      <c r="AL315" s="118"/>
      <c r="AM315" s="118"/>
      <c r="AN315" s="118"/>
      <c r="AO315" s="118"/>
      <c r="AP315" s="118"/>
      <c r="AQ315" s="118"/>
      <c r="AR315" s="118"/>
      <c r="AS315" s="119"/>
      <c r="AT315" s="120">
        <v>0</v>
      </c>
      <c r="AU315" s="120">
        <f t="shared" si="84"/>
        <v>0</v>
      </c>
      <c r="AV315" s="120">
        <v>0</v>
      </c>
      <c r="AW315" s="120">
        <f t="shared" si="85"/>
        <v>0</v>
      </c>
      <c r="AX315" s="120">
        <v>0</v>
      </c>
      <c r="AY315" s="120">
        <f t="shared" si="86"/>
        <v>0</v>
      </c>
      <c r="AZ315" s="120">
        <v>0</v>
      </c>
      <c r="BA315" s="120">
        <f t="shared" si="87"/>
        <v>0</v>
      </c>
      <c r="BB315" s="120">
        <v>0</v>
      </c>
      <c r="BC315" s="120">
        <f t="shared" si="88"/>
        <v>0</v>
      </c>
      <c r="BD315" s="120" t="str">
        <f t="shared" si="89"/>
        <v>DUN &amp; BRADSTREET0.035775019132810.086528696808590.08652869680859</v>
      </c>
      <c r="BE315" s="121">
        <f>VLOOKUP(BD315,'[1]Microsoft-Base Data'!$AR:$AX,2,0)</f>
        <v>0.83582445316107279</v>
      </c>
      <c r="BF315" s="121">
        <f>VLOOKUP(BD315,'[1]Microsoft-Base Data'!$AR:$AX,3,0)</f>
        <v>4.7574484203272253E-2</v>
      </c>
      <c r="BG315" s="121">
        <f>VLOOKUP(BD315,'[1]Microsoft-Base Data'!$AR:$AX,4,0)</f>
        <v>0</v>
      </c>
      <c r="BH315" s="121">
        <f>VLOOKUP(BD315,'[1]Microsoft-Base Data'!$AR:$AX,5,0)</f>
        <v>0</v>
      </c>
      <c r="BI315" s="121">
        <f>VLOOKUP(BD315,'[1]Microsoft-Base Data'!$AR:$AX,6,0)</f>
        <v>0</v>
      </c>
      <c r="BJ315" s="121">
        <f>VLOOKUP(BD315,'[1]Microsoft-Base Data'!$AR:$AX,7,0)</f>
        <v>0.11660106263565495</v>
      </c>
      <c r="BK315" s="120">
        <f t="shared" si="90"/>
        <v>7.2322800692780007E-2</v>
      </c>
      <c r="BL315" s="120">
        <f t="shared" si="91"/>
        <v>4.1165581194499996E-3</v>
      </c>
      <c r="BM315" s="120">
        <f t="shared" si="92"/>
        <v>0</v>
      </c>
      <c r="BN315" s="120">
        <f t="shared" si="93"/>
        <v>0</v>
      </c>
      <c r="BO315" s="120">
        <f t="shared" si="94"/>
        <v>0</v>
      </c>
      <c r="BP315" s="120">
        <f t="shared" si="95"/>
        <v>1.008933799636E-2</v>
      </c>
      <c r="BQ315" s="120">
        <f t="shared" si="96"/>
        <v>1.1348838188728E-2</v>
      </c>
      <c r="BR315" s="119"/>
      <c r="BS315" s="119"/>
      <c r="BT315" s="119"/>
      <c r="BU315" s="119"/>
    </row>
    <row r="316" spans="1:73">
      <c r="A316" s="8" t="s">
        <v>805</v>
      </c>
      <c r="B316" s="65" t="s">
        <v>123</v>
      </c>
      <c r="C316" s="8" t="s">
        <v>495</v>
      </c>
      <c r="D316" s="8" t="s">
        <v>615</v>
      </c>
      <c r="E316" s="8" t="s">
        <v>283</v>
      </c>
      <c r="F316" s="8"/>
      <c r="G316" s="65"/>
      <c r="H316" s="65" t="s">
        <v>613</v>
      </c>
      <c r="I316" s="8"/>
      <c r="J316" s="8" t="s">
        <v>614</v>
      </c>
      <c r="K316" s="8" t="s">
        <v>614</v>
      </c>
      <c r="L316" s="116">
        <v>0</v>
      </c>
      <c r="M316" s="116">
        <v>0</v>
      </c>
      <c r="N316" s="116">
        <v>4.8558650000000009E-3</v>
      </c>
      <c r="O316" s="114">
        <v>4.8558650000000009E-3</v>
      </c>
      <c r="P316" s="115">
        <v>9.7117300000000018E-3</v>
      </c>
      <c r="Q316" s="114">
        <v>2.3427496774502915E-3</v>
      </c>
      <c r="R316" s="114">
        <v>2.4033786948166351E-3</v>
      </c>
      <c r="S316" s="114">
        <v>2.4556801810420212E-3</v>
      </c>
      <c r="T316" s="114">
        <v>2.509921446691054E-3</v>
      </c>
      <c r="U316" s="115">
        <v>9.7117300000000018E-3</v>
      </c>
      <c r="V316" s="115">
        <f t="shared" si="81"/>
        <v>0</v>
      </c>
      <c r="W316" s="122">
        <v>0</v>
      </c>
      <c r="X316" s="116">
        <v>0</v>
      </c>
      <c r="Y316" s="116">
        <v>0</v>
      </c>
      <c r="Z316" s="116">
        <v>0</v>
      </c>
      <c r="AA316" s="116" t="str">
        <f t="shared" si="82"/>
        <v>CUSSONS P LTD0.009711730.00971173</v>
      </c>
      <c r="AB316" s="117">
        <v>0</v>
      </c>
      <c r="AC316" s="115">
        <f t="shared" si="83"/>
        <v>0</v>
      </c>
      <c r="AD316" s="117">
        <f t="shared" si="99"/>
        <v>0</v>
      </c>
      <c r="AE316" s="117">
        <f t="shared" si="99"/>
        <v>0</v>
      </c>
      <c r="AF316" s="117">
        <f t="shared" si="99"/>
        <v>0</v>
      </c>
      <c r="AG316" s="117">
        <f t="shared" si="99"/>
        <v>0</v>
      </c>
      <c r="AH316" s="115">
        <v>0</v>
      </c>
      <c r="AI316" s="118"/>
      <c r="AJ316" s="118"/>
      <c r="AK316" s="118"/>
      <c r="AL316" s="118"/>
      <c r="AM316" s="118"/>
      <c r="AN316" s="118"/>
      <c r="AO316" s="118"/>
      <c r="AP316" s="118"/>
      <c r="AQ316" s="118"/>
      <c r="AR316" s="118"/>
      <c r="AS316" s="119"/>
      <c r="AT316" s="120">
        <v>0</v>
      </c>
      <c r="AU316" s="120">
        <f t="shared" si="84"/>
        <v>0</v>
      </c>
      <c r="AV316" s="120">
        <v>0</v>
      </c>
      <c r="AW316" s="120">
        <f t="shared" si="85"/>
        <v>0</v>
      </c>
      <c r="AX316" s="120">
        <v>0</v>
      </c>
      <c r="AY316" s="120">
        <f t="shared" si="86"/>
        <v>0</v>
      </c>
      <c r="AZ316" s="120">
        <v>0</v>
      </c>
      <c r="BA316" s="120">
        <f t="shared" si="87"/>
        <v>0</v>
      </c>
      <c r="BB316" s="120">
        <v>0</v>
      </c>
      <c r="BC316" s="120">
        <f t="shared" si="88"/>
        <v>0</v>
      </c>
      <c r="BD316" s="120" t="str">
        <f t="shared" si="89"/>
        <v>CUSSONS P LTD0.0048558650.009711730.00971173</v>
      </c>
      <c r="BE316" s="121">
        <f>VLOOKUP(BD316,'[1]Microsoft-Base Data'!$AR:$AX,2,0)</f>
        <v>0</v>
      </c>
      <c r="BF316" s="121">
        <f>VLOOKUP(BD316,'[1]Microsoft-Base Data'!$AR:$AX,3,0)</f>
        <v>0</v>
      </c>
      <c r="BG316" s="121">
        <f>VLOOKUP(BD316,'[1]Microsoft-Base Data'!$AR:$AX,4,0)</f>
        <v>0</v>
      </c>
      <c r="BH316" s="121">
        <f>VLOOKUP(BD316,'[1]Microsoft-Base Data'!$AR:$AX,5,0)</f>
        <v>0</v>
      </c>
      <c r="BI316" s="121">
        <f>VLOOKUP(BD316,'[1]Microsoft-Base Data'!$AR:$AX,6,0)</f>
        <v>0</v>
      </c>
      <c r="BJ316" s="121">
        <f>VLOOKUP(BD316,'[1]Microsoft-Base Data'!$AR:$AX,7,0)</f>
        <v>1</v>
      </c>
      <c r="BK316" s="120">
        <f t="shared" si="90"/>
        <v>0</v>
      </c>
      <c r="BL316" s="120">
        <f t="shared" si="91"/>
        <v>0</v>
      </c>
      <c r="BM316" s="120">
        <f t="shared" si="92"/>
        <v>0</v>
      </c>
      <c r="BN316" s="120">
        <f t="shared" si="93"/>
        <v>0</v>
      </c>
      <c r="BO316" s="120">
        <f t="shared" si="94"/>
        <v>0</v>
      </c>
      <c r="BP316" s="120">
        <f t="shared" si="95"/>
        <v>9.7117300000000018E-3</v>
      </c>
      <c r="BQ316" s="120">
        <f t="shared" si="96"/>
        <v>0</v>
      </c>
      <c r="BR316" s="119"/>
      <c r="BS316" s="119"/>
      <c r="BT316" s="119"/>
      <c r="BU316" s="119"/>
    </row>
    <row r="317" spans="1:73">
      <c r="A317" s="8" t="s">
        <v>806</v>
      </c>
      <c r="B317" s="65" t="s">
        <v>123</v>
      </c>
      <c r="C317" s="8" t="s">
        <v>124</v>
      </c>
      <c r="D317" s="8" t="s">
        <v>615</v>
      </c>
      <c r="E317" s="8" t="s">
        <v>283</v>
      </c>
      <c r="F317" s="8"/>
      <c r="G317" s="65"/>
      <c r="H317" s="65" t="s">
        <v>613</v>
      </c>
      <c r="I317" s="8"/>
      <c r="J317" s="8" t="s">
        <v>614</v>
      </c>
      <c r="K317" s="8" t="s">
        <v>614</v>
      </c>
      <c r="L317" s="116">
        <v>0</v>
      </c>
      <c r="M317" s="116">
        <v>0</v>
      </c>
      <c r="N317" s="116">
        <v>4.5858560000000001E-3</v>
      </c>
      <c r="O317" s="114">
        <v>4.5858560000000001E-3</v>
      </c>
      <c r="P317" s="115">
        <v>9.1717120000000003E-3</v>
      </c>
      <c r="Q317" s="114">
        <v>2.2124817442069501E-3</v>
      </c>
      <c r="R317" s="114">
        <v>2.2697395022096031E-3</v>
      </c>
      <c r="S317" s="114">
        <v>2.3191327790852171E-3</v>
      </c>
      <c r="T317" s="114">
        <v>2.37035797449823E-3</v>
      </c>
      <c r="U317" s="115">
        <v>9.1717120000000003E-3</v>
      </c>
      <c r="V317" s="115">
        <f t="shared" si="81"/>
        <v>0</v>
      </c>
      <c r="W317" s="122">
        <v>0</v>
      </c>
      <c r="X317" s="116">
        <v>0</v>
      </c>
      <c r="Y317" s="116">
        <v>0</v>
      </c>
      <c r="Z317" s="116">
        <v>0</v>
      </c>
      <c r="AA317" s="116" t="str">
        <f t="shared" si="82"/>
        <v>SPC ARDMONA OPERATIONS LTD0.0091717120.009171712</v>
      </c>
      <c r="AB317" s="117">
        <v>0</v>
      </c>
      <c r="AC317" s="115">
        <f t="shared" si="83"/>
        <v>0</v>
      </c>
      <c r="AD317" s="117">
        <f t="shared" si="99"/>
        <v>0</v>
      </c>
      <c r="AE317" s="117">
        <f t="shared" si="99"/>
        <v>0</v>
      </c>
      <c r="AF317" s="117">
        <f t="shared" si="99"/>
        <v>0</v>
      </c>
      <c r="AG317" s="117">
        <f t="shared" si="99"/>
        <v>0</v>
      </c>
      <c r="AH317" s="115">
        <v>0</v>
      </c>
      <c r="AI317" s="118"/>
      <c r="AJ317" s="118"/>
      <c r="AK317" s="118"/>
      <c r="AL317" s="118"/>
      <c r="AM317" s="118"/>
      <c r="AN317" s="118"/>
      <c r="AO317" s="118"/>
      <c r="AP317" s="118"/>
      <c r="AQ317" s="118"/>
      <c r="AR317" s="118"/>
      <c r="AS317" s="119"/>
      <c r="AT317" s="120">
        <v>0</v>
      </c>
      <c r="AU317" s="120">
        <f t="shared" si="84"/>
        <v>0</v>
      </c>
      <c r="AV317" s="120">
        <v>0</v>
      </c>
      <c r="AW317" s="120">
        <f t="shared" si="85"/>
        <v>0</v>
      </c>
      <c r="AX317" s="120">
        <v>0</v>
      </c>
      <c r="AY317" s="120">
        <f t="shared" si="86"/>
        <v>0</v>
      </c>
      <c r="AZ317" s="120">
        <v>0</v>
      </c>
      <c r="BA317" s="120">
        <f t="shared" si="87"/>
        <v>0</v>
      </c>
      <c r="BB317" s="120">
        <v>0</v>
      </c>
      <c r="BC317" s="120">
        <f t="shared" si="88"/>
        <v>0</v>
      </c>
      <c r="BD317" s="120" t="str">
        <f t="shared" si="89"/>
        <v>SPC ARDMONA OPERATIONS LTD0.0045858560.0091717120.009171712</v>
      </c>
      <c r="BE317" s="121">
        <f>VLOOKUP(BD317,'[1]Microsoft-Base Data'!$AR:$AX,2,0)</f>
        <v>0</v>
      </c>
      <c r="BF317" s="121">
        <f>VLOOKUP(BD317,'[1]Microsoft-Base Data'!$AR:$AX,3,0)</f>
        <v>0</v>
      </c>
      <c r="BG317" s="121">
        <f>VLOOKUP(BD317,'[1]Microsoft-Base Data'!$AR:$AX,4,0)</f>
        <v>0</v>
      </c>
      <c r="BH317" s="121">
        <f>VLOOKUP(BD317,'[1]Microsoft-Base Data'!$AR:$AX,5,0)</f>
        <v>0</v>
      </c>
      <c r="BI317" s="121">
        <f>VLOOKUP(BD317,'[1]Microsoft-Base Data'!$AR:$AX,6,0)</f>
        <v>0</v>
      </c>
      <c r="BJ317" s="121">
        <f>VLOOKUP(BD317,'[1]Microsoft-Base Data'!$AR:$AX,7,0)</f>
        <v>1</v>
      </c>
      <c r="BK317" s="120">
        <f t="shared" si="90"/>
        <v>0</v>
      </c>
      <c r="BL317" s="120">
        <f t="shared" si="91"/>
        <v>0</v>
      </c>
      <c r="BM317" s="120">
        <f t="shared" si="92"/>
        <v>0</v>
      </c>
      <c r="BN317" s="120">
        <f t="shared" si="93"/>
        <v>0</v>
      </c>
      <c r="BO317" s="120">
        <f t="shared" si="94"/>
        <v>0</v>
      </c>
      <c r="BP317" s="120">
        <f t="shared" si="95"/>
        <v>9.1717120000000003E-3</v>
      </c>
      <c r="BQ317" s="120">
        <f t="shared" si="96"/>
        <v>0</v>
      </c>
      <c r="BR317" s="119"/>
      <c r="BS317" s="119"/>
      <c r="BT317" s="119"/>
      <c r="BU317" s="119"/>
    </row>
    <row r="318" spans="1:73">
      <c r="A318" s="8" t="s">
        <v>807</v>
      </c>
      <c r="B318" s="65" t="s">
        <v>123</v>
      </c>
      <c r="C318" s="8" t="s">
        <v>248</v>
      </c>
      <c r="D318" s="8" t="s">
        <v>615</v>
      </c>
      <c r="E318" s="8" t="s">
        <v>283</v>
      </c>
      <c r="F318" s="8"/>
      <c r="G318" s="65"/>
      <c r="H318" s="65" t="s">
        <v>613</v>
      </c>
      <c r="I318" s="8"/>
      <c r="J318" s="8" t="s">
        <v>614</v>
      </c>
      <c r="K318" s="8" t="s">
        <v>614</v>
      </c>
      <c r="L318" s="116">
        <v>2.8762061754509998E-2</v>
      </c>
      <c r="M318" s="116">
        <v>3.1942034155019998E-2</v>
      </c>
      <c r="N318" s="116">
        <v>3.0649189929639997E-2</v>
      </c>
      <c r="O318" s="114">
        <v>3.0649189929639997E-2</v>
      </c>
      <c r="P318" s="115">
        <v>0.12200247576880999</v>
      </c>
      <c r="Q318" s="114">
        <v>2.943051966596235E-2</v>
      </c>
      <c r="R318" s="114">
        <v>3.0192164627480443E-2</v>
      </c>
      <c r="S318" s="114">
        <v>3.0849195950003353E-2</v>
      </c>
      <c r="T318" s="114">
        <v>3.1530595525363837E-2</v>
      </c>
      <c r="U318" s="115">
        <v>0.12200247576880999</v>
      </c>
      <c r="V318" s="115">
        <f t="shared" si="81"/>
        <v>0</v>
      </c>
      <c r="W318" s="122">
        <v>0</v>
      </c>
      <c r="X318" s="116">
        <v>0</v>
      </c>
      <c r="Y318" s="116">
        <v>0</v>
      </c>
      <c r="Z318" s="116">
        <v>0.15360857509999998</v>
      </c>
      <c r="AA318" s="116" t="str">
        <f t="shared" si="82"/>
        <v>KING ABDULLAH PETROLEUM STUDIES &amp; R0.122002475768810.12200247576881</v>
      </c>
      <c r="AB318" s="117">
        <v>0</v>
      </c>
      <c r="AC318" s="115">
        <f t="shared" si="83"/>
        <v>0.15360857509999998</v>
      </c>
      <c r="AD318" s="117">
        <f t="shared" si="99"/>
        <v>3.3056565361519998E-2</v>
      </c>
      <c r="AE318" s="117">
        <f t="shared" si="99"/>
        <v>3.3486669371799997E-2</v>
      </c>
      <c r="AF318" s="117">
        <f t="shared" si="99"/>
        <v>4.9154744031999993E-2</v>
      </c>
      <c r="AG318" s="117">
        <f t="shared" si="99"/>
        <v>3.7910596334679983E-2</v>
      </c>
      <c r="AH318" s="115">
        <v>0.15360857509999998</v>
      </c>
      <c r="AI318" s="118"/>
      <c r="AJ318" s="118"/>
      <c r="AK318" s="118"/>
      <c r="AL318" s="118"/>
      <c r="AM318" s="118"/>
      <c r="AN318" s="118"/>
      <c r="AO318" s="118"/>
      <c r="AP318" s="118"/>
      <c r="AQ318" s="118"/>
      <c r="AR318" s="118"/>
      <c r="AS318" s="119"/>
      <c r="AT318" s="120">
        <v>0</v>
      </c>
      <c r="AU318" s="120">
        <f t="shared" si="84"/>
        <v>0</v>
      </c>
      <c r="AV318" s="120">
        <v>0</v>
      </c>
      <c r="AW318" s="120">
        <f t="shared" si="85"/>
        <v>3.3056565361519998E-2</v>
      </c>
      <c r="AX318" s="120">
        <v>0.1244229498</v>
      </c>
      <c r="AY318" s="120">
        <f t="shared" si="86"/>
        <v>-9.0936280428200011E-2</v>
      </c>
      <c r="AZ318" s="120">
        <v>0</v>
      </c>
      <c r="BA318" s="120">
        <f t="shared" si="87"/>
        <v>4.9154744031999993E-2</v>
      </c>
      <c r="BB318" s="120">
        <v>0</v>
      </c>
      <c r="BC318" s="120">
        <f t="shared" si="88"/>
        <v>3.7910596334679983E-2</v>
      </c>
      <c r="BD318" s="120" t="str">
        <f t="shared" si="89"/>
        <v>KING ABDULLAH PETROLEUM STUDIES &amp; R0.030649189929640.122002475768810.12200247576881</v>
      </c>
      <c r="BE318" s="121">
        <f>VLOOKUP(BD318,'[1]Microsoft-Base Data'!$AR:$AX,2,0)</f>
        <v>0</v>
      </c>
      <c r="BF318" s="121">
        <f>VLOOKUP(BD318,'[1]Microsoft-Base Data'!$AR:$AX,3,0)</f>
        <v>0.93083492827251912</v>
      </c>
      <c r="BG318" s="121">
        <f>VLOOKUP(BD318,'[1]Microsoft-Base Data'!$AR:$AX,4,0)</f>
        <v>0</v>
      </c>
      <c r="BH318" s="121">
        <f>VLOOKUP(BD318,'[1]Microsoft-Base Data'!$AR:$AX,5,0)</f>
        <v>0</v>
      </c>
      <c r="BI318" s="121">
        <f>VLOOKUP(BD318,'[1]Microsoft-Base Data'!$AR:$AX,6,0)</f>
        <v>0</v>
      </c>
      <c r="BJ318" s="121">
        <f>VLOOKUP(BD318,'[1]Microsoft-Base Data'!$AR:$AX,7,0)</f>
        <v>6.9165071727480945E-2</v>
      </c>
      <c r="BK318" s="120">
        <f t="shared" si="90"/>
        <v>0</v>
      </c>
      <c r="BL318" s="120">
        <f t="shared" si="91"/>
        <v>0.11356416578133</v>
      </c>
      <c r="BM318" s="120">
        <f t="shared" si="92"/>
        <v>0</v>
      </c>
      <c r="BN318" s="120">
        <f t="shared" si="93"/>
        <v>0</v>
      </c>
      <c r="BO318" s="120">
        <f t="shared" si="94"/>
        <v>0</v>
      </c>
      <c r="BP318" s="120">
        <f t="shared" si="95"/>
        <v>8.4383099874799986E-3</v>
      </c>
      <c r="BQ318" s="120">
        <f t="shared" si="96"/>
        <v>0.11356416578133</v>
      </c>
      <c r="BR318" s="119"/>
      <c r="BS318" s="119"/>
      <c r="BT318" s="119"/>
      <c r="BU318" s="119"/>
    </row>
    <row r="319" spans="1:73">
      <c r="A319" s="8" t="s">
        <v>808</v>
      </c>
      <c r="B319" s="65" t="s">
        <v>123</v>
      </c>
      <c r="C319" s="8" t="s">
        <v>700</v>
      </c>
      <c r="D319" s="8" t="s">
        <v>615</v>
      </c>
      <c r="E319" s="8" t="s">
        <v>283</v>
      </c>
      <c r="F319" s="8"/>
      <c r="G319" s="65"/>
      <c r="H319" s="65" t="s">
        <v>613</v>
      </c>
      <c r="I319" s="8"/>
      <c r="J319" s="8" t="s">
        <v>614</v>
      </c>
      <c r="K319" s="8" t="s">
        <v>614</v>
      </c>
      <c r="L319" s="116">
        <v>0</v>
      </c>
      <c r="M319" s="116">
        <v>0</v>
      </c>
      <c r="N319" s="116">
        <v>3.4749677596499998E-3</v>
      </c>
      <c r="O319" s="114">
        <v>3.4749677596499998E-3</v>
      </c>
      <c r="P319" s="115">
        <v>6.9499355192999997E-3</v>
      </c>
      <c r="Q319" s="114">
        <v>1.6765251089291399E-3</v>
      </c>
      <c r="R319" s="114">
        <v>1.7199126167464502E-3</v>
      </c>
      <c r="S319" s="114">
        <v>1.7573407533225279E-3</v>
      </c>
      <c r="T319" s="114">
        <v>1.7961570403018817E-3</v>
      </c>
      <c r="U319" s="115">
        <v>6.9499355192999997E-3</v>
      </c>
      <c r="V319" s="115">
        <f t="shared" si="81"/>
        <v>0</v>
      </c>
      <c r="W319" s="122">
        <v>0</v>
      </c>
      <c r="X319" s="116">
        <v>0</v>
      </c>
      <c r="Y319" s="116">
        <v>0</v>
      </c>
      <c r="Z319" s="116">
        <v>0</v>
      </c>
      <c r="AA319" s="116" t="str">
        <f t="shared" si="82"/>
        <v>CENTRAL PROVIDENT FUND0.00694993551930.0069499355193</v>
      </c>
      <c r="AB319" s="117">
        <v>0</v>
      </c>
      <c r="AC319" s="115">
        <f t="shared" si="83"/>
        <v>0</v>
      </c>
      <c r="AD319" s="117">
        <f t="shared" si="99"/>
        <v>0</v>
      </c>
      <c r="AE319" s="117">
        <f t="shared" si="99"/>
        <v>0</v>
      </c>
      <c r="AF319" s="117">
        <f t="shared" si="99"/>
        <v>0</v>
      </c>
      <c r="AG319" s="117">
        <f t="shared" si="99"/>
        <v>0</v>
      </c>
      <c r="AH319" s="115">
        <v>0</v>
      </c>
      <c r="AI319" s="118"/>
      <c r="AJ319" s="118"/>
      <c r="AK319" s="118"/>
      <c r="AL319" s="118"/>
      <c r="AM319" s="118"/>
      <c r="AN319" s="118"/>
      <c r="AO319" s="118"/>
      <c r="AP319" s="118"/>
      <c r="AQ319" s="118"/>
      <c r="AR319" s="118"/>
      <c r="AS319" s="119"/>
      <c r="AT319" s="120">
        <v>0</v>
      </c>
      <c r="AU319" s="120">
        <f t="shared" si="84"/>
        <v>0</v>
      </c>
      <c r="AV319" s="120">
        <v>0</v>
      </c>
      <c r="AW319" s="120">
        <f t="shared" si="85"/>
        <v>0</v>
      </c>
      <c r="AX319" s="120">
        <v>0</v>
      </c>
      <c r="AY319" s="120">
        <f t="shared" si="86"/>
        <v>0</v>
      </c>
      <c r="AZ319" s="120">
        <v>0</v>
      </c>
      <c r="BA319" s="120">
        <f t="shared" si="87"/>
        <v>0</v>
      </c>
      <c r="BB319" s="120">
        <v>0</v>
      </c>
      <c r="BC319" s="120">
        <f t="shared" si="88"/>
        <v>0</v>
      </c>
      <c r="BD319" s="120" t="str">
        <f t="shared" si="89"/>
        <v>CENTRAL PROVIDENT FUND0.003474967759650.00694993551930.0069499355193</v>
      </c>
      <c r="BE319" s="121">
        <f>VLOOKUP(BD319,'[1]Microsoft-Base Data'!$AR:$AX,2,0)</f>
        <v>0</v>
      </c>
      <c r="BF319" s="121">
        <f>VLOOKUP(BD319,'[1]Microsoft-Base Data'!$AR:$AX,3,0)</f>
        <v>0</v>
      </c>
      <c r="BG319" s="121">
        <f>VLOOKUP(BD319,'[1]Microsoft-Base Data'!$AR:$AX,4,0)</f>
        <v>0</v>
      </c>
      <c r="BH319" s="121">
        <f>VLOOKUP(BD319,'[1]Microsoft-Base Data'!$AR:$AX,5,0)</f>
        <v>0</v>
      </c>
      <c r="BI319" s="121">
        <f>VLOOKUP(BD319,'[1]Microsoft-Base Data'!$AR:$AX,6,0)</f>
        <v>0</v>
      </c>
      <c r="BJ319" s="121">
        <f>VLOOKUP(BD319,'[1]Microsoft-Base Data'!$AR:$AX,7,0)</f>
        <v>1</v>
      </c>
      <c r="BK319" s="120">
        <f t="shared" si="90"/>
        <v>0</v>
      </c>
      <c r="BL319" s="120">
        <f t="shared" si="91"/>
        <v>0</v>
      </c>
      <c r="BM319" s="120">
        <f t="shared" si="92"/>
        <v>0</v>
      </c>
      <c r="BN319" s="120">
        <f t="shared" si="93"/>
        <v>0</v>
      </c>
      <c r="BO319" s="120">
        <f t="shared" si="94"/>
        <v>0</v>
      </c>
      <c r="BP319" s="120">
        <f t="shared" si="95"/>
        <v>6.9499355192999997E-3</v>
      </c>
      <c r="BQ319" s="120">
        <f t="shared" si="96"/>
        <v>0</v>
      </c>
      <c r="BR319" s="119"/>
      <c r="BS319" s="119"/>
      <c r="BT319" s="119"/>
      <c r="BU319" s="119"/>
    </row>
    <row r="320" spans="1:73">
      <c r="A320" s="8" t="s">
        <v>809</v>
      </c>
      <c r="B320" s="65" t="s">
        <v>123</v>
      </c>
      <c r="C320" s="8" t="s">
        <v>124</v>
      </c>
      <c r="D320" s="8" t="s">
        <v>615</v>
      </c>
      <c r="E320" s="8" t="s">
        <v>283</v>
      </c>
      <c r="F320" s="8"/>
      <c r="G320" s="65"/>
      <c r="H320" s="65" t="s">
        <v>613</v>
      </c>
      <c r="I320" s="8"/>
      <c r="J320" s="8" t="s">
        <v>614</v>
      </c>
      <c r="K320" s="8" t="s">
        <v>614</v>
      </c>
      <c r="L320" s="116">
        <v>0</v>
      </c>
      <c r="M320" s="116">
        <v>0</v>
      </c>
      <c r="N320" s="116">
        <v>3.3500000000000001E-3</v>
      </c>
      <c r="O320" s="114">
        <v>3.3500000000000001E-3</v>
      </c>
      <c r="P320" s="115">
        <v>6.7000000000000002E-3</v>
      </c>
      <c r="Q320" s="114">
        <v>1.6162334454229007E-3</v>
      </c>
      <c r="R320" s="114">
        <v>1.658060639584446E-3</v>
      </c>
      <c r="S320" s="114">
        <v>1.694142775075248E-3</v>
      </c>
      <c r="T320" s="114">
        <v>1.7315631399174047E-3</v>
      </c>
      <c r="U320" s="115">
        <v>6.6999999999999994E-3</v>
      </c>
      <c r="V320" s="115">
        <f t="shared" si="81"/>
        <v>0</v>
      </c>
      <c r="W320" s="122">
        <v>0</v>
      </c>
      <c r="X320" s="116">
        <v>0</v>
      </c>
      <c r="Y320" s="116">
        <v>0</v>
      </c>
      <c r="Z320" s="116">
        <v>0</v>
      </c>
      <c r="AA320" s="116" t="str">
        <f t="shared" si="82"/>
        <v>MARS INFORMATION 0.00670.0067</v>
      </c>
      <c r="AB320" s="117">
        <v>0</v>
      </c>
      <c r="AC320" s="115">
        <f t="shared" si="83"/>
        <v>0</v>
      </c>
      <c r="AD320" s="117">
        <f t="shared" si="99"/>
        <v>0</v>
      </c>
      <c r="AE320" s="117">
        <f t="shared" si="99"/>
        <v>0</v>
      </c>
      <c r="AF320" s="117">
        <f t="shared" si="99"/>
        <v>0</v>
      </c>
      <c r="AG320" s="117">
        <f t="shared" si="99"/>
        <v>0</v>
      </c>
      <c r="AH320" s="115">
        <v>0</v>
      </c>
      <c r="AI320" s="118"/>
      <c r="AJ320" s="118"/>
      <c r="AK320" s="118"/>
      <c r="AL320" s="118"/>
      <c r="AM320" s="118"/>
      <c r="AN320" s="118"/>
      <c r="AO320" s="118"/>
      <c r="AP320" s="118"/>
      <c r="AQ320" s="118"/>
      <c r="AR320" s="118"/>
      <c r="AS320" s="119"/>
      <c r="AT320" s="120">
        <v>0</v>
      </c>
      <c r="AU320" s="120">
        <f t="shared" si="84"/>
        <v>0</v>
      </c>
      <c r="AV320" s="120">
        <v>0</v>
      </c>
      <c r="AW320" s="120">
        <f t="shared" si="85"/>
        <v>0</v>
      </c>
      <c r="AX320" s="120">
        <v>0</v>
      </c>
      <c r="AY320" s="120">
        <f t="shared" si="86"/>
        <v>0</v>
      </c>
      <c r="AZ320" s="120">
        <v>0</v>
      </c>
      <c r="BA320" s="120">
        <f t="shared" si="87"/>
        <v>0</v>
      </c>
      <c r="BB320" s="120">
        <v>0</v>
      </c>
      <c r="BC320" s="120">
        <f t="shared" si="88"/>
        <v>0</v>
      </c>
      <c r="BD320" s="120" t="str">
        <f t="shared" si="89"/>
        <v>MARS INFORMATION 0.003350.00670.0067</v>
      </c>
      <c r="BE320" s="121">
        <f>VLOOKUP(BD320,'[1]Microsoft-Base Data'!$AR:$AX,2,0)</f>
        <v>0</v>
      </c>
      <c r="BF320" s="121">
        <f>VLOOKUP(BD320,'[1]Microsoft-Base Data'!$AR:$AX,3,0)</f>
        <v>0</v>
      </c>
      <c r="BG320" s="121">
        <f>VLOOKUP(BD320,'[1]Microsoft-Base Data'!$AR:$AX,4,0)</f>
        <v>0</v>
      </c>
      <c r="BH320" s="121">
        <f>VLOOKUP(BD320,'[1]Microsoft-Base Data'!$AR:$AX,5,0)</f>
        <v>0</v>
      </c>
      <c r="BI320" s="121">
        <f>VLOOKUP(BD320,'[1]Microsoft-Base Data'!$AR:$AX,6,0)</f>
        <v>0</v>
      </c>
      <c r="BJ320" s="121">
        <f>VLOOKUP(BD320,'[1]Microsoft-Base Data'!$AR:$AX,7,0)</f>
        <v>1</v>
      </c>
      <c r="BK320" s="120">
        <f t="shared" si="90"/>
        <v>0</v>
      </c>
      <c r="BL320" s="120">
        <f t="shared" si="91"/>
        <v>0</v>
      </c>
      <c r="BM320" s="120">
        <f t="shared" si="92"/>
        <v>0</v>
      </c>
      <c r="BN320" s="120">
        <f t="shared" si="93"/>
        <v>0</v>
      </c>
      <c r="BO320" s="120">
        <f t="shared" si="94"/>
        <v>0</v>
      </c>
      <c r="BP320" s="120">
        <f t="shared" si="95"/>
        <v>6.6999999999999994E-3</v>
      </c>
      <c r="BQ320" s="120">
        <f t="shared" si="96"/>
        <v>0</v>
      </c>
      <c r="BR320" s="119"/>
      <c r="BS320" s="119"/>
      <c r="BT320" s="119"/>
      <c r="BU320" s="119"/>
    </row>
    <row r="321" spans="1:73">
      <c r="A321" s="8" t="s">
        <v>810</v>
      </c>
      <c r="B321" s="65" t="s">
        <v>123</v>
      </c>
      <c r="C321" s="8" t="s">
        <v>124</v>
      </c>
      <c r="D321" s="8" t="s">
        <v>615</v>
      </c>
      <c r="E321" s="8" t="s">
        <v>283</v>
      </c>
      <c r="F321" s="8"/>
      <c r="G321" s="65"/>
      <c r="H321" s="65" t="s">
        <v>613</v>
      </c>
      <c r="I321" s="8"/>
      <c r="J321" s="8" t="s">
        <v>614</v>
      </c>
      <c r="K321" s="8" t="s">
        <v>614</v>
      </c>
      <c r="L321" s="116">
        <v>0</v>
      </c>
      <c r="M321" s="116">
        <v>0</v>
      </c>
      <c r="N321" s="116">
        <v>5.4884580833333332E-3</v>
      </c>
      <c r="O321" s="114">
        <v>5.4884580833333332E-3</v>
      </c>
      <c r="P321" s="115">
        <v>1.0976916166666666E-2</v>
      </c>
      <c r="Q321" s="114">
        <v>2.6479491098761205E-3</v>
      </c>
      <c r="R321" s="114">
        <v>2.7164765134280863E-3</v>
      </c>
      <c r="S321" s="114">
        <v>2.7755915248306004E-3</v>
      </c>
      <c r="T321" s="114">
        <v>2.8368990185318591E-3</v>
      </c>
      <c r="U321" s="115">
        <v>1.0976916166666666E-2</v>
      </c>
      <c r="V321" s="115">
        <f t="shared" si="81"/>
        <v>0</v>
      </c>
      <c r="W321" s="122">
        <v>0</v>
      </c>
      <c r="X321" s="116">
        <v>0</v>
      </c>
      <c r="Y321" s="116">
        <v>0</v>
      </c>
      <c r="Z321" s="116">
        <v>0</v>
      </c>
      <c r="AA321" s="116" t="str">
        <f t="shared" si="82"/>
        <v>MARS INFORMATION SERVICES0.01097691616666670.0109769161666667</v>
      </c>
      <c r="AB321" s="117">
        <v>0</v>
      </c>
      <c r="AC321" s="115">
        <f t="shared" si="83"/>
        <v>0</v>
      </c>
      <c r="AD321" s="117">
        <f t="shared" si="99"/>
        <v>0</v>
      </c>
      <c r="AE321" s="117">
        <f t="shared" si="99"/>
        <v>0</v>
      </c>
      <c r="AF321" s="117">
        <f t="shared" si="99"/>
        <v>0</v>
      </c>
      <c r="AG321" s="117">
        <f t="shared" si="99"/>
        <v>0</v>
      </c>
      <c r="AH321" s="115">
        <v>0</v>
      </c>
      <c r="AI321" s="118"/>
      <c r="AJ321" s="118"/>
      <c r="AK321" s="118"/>
      <c r="AL321" s="118"/>
      <c r="AM321" s="118"/>
      <c r="AN321" s="118"/>
      <c r="AO321" s="118"/>
      <c r="AP321" s="118"/>
      <c r="AQ321" s="118"/>
      <c r="AR321" s="118"/>
      <c r="AS321" s="119"/>
      <c r="AT321" s="120">
        <v>0</v>
      </c>
      <c r="AU321" s="120">
        <f t="shared" si="84"/>
        <v>0</v>
      </c>
      <c r="AV321" s="120">
        <v>0</v>
      </c>
      <c r="AW321" s="120">
        <f t="shared" si="85"/>
        <v>0</v>
      </c>
      <c r="AX321" s="120">
        <v>0</v>
      </c>
      <c r="AY321" s="120">
        <f t="shared" si="86"/>
        <v>0</v>
      </c>
      <c r="AZ321" s="120">
        <v>0</v>
      </c>
      <c r="BA321" s="120">
        <f t="shared" si="87"/>
        <v>0</v>
      </c>
      <c r="BB321" s="120">
        <v>0</v>
      </c>
      <c r="BC321" s="120">
        <f t="shared" si="88"/>
        <v>0</v>
      </c>
      <c r="BD321" s="120" t="str">
        <f t="shared" si="89"/>
        <v>MARS INFORMATION SERVICES0.005488458083333330.01097691616666670.0109769161666667</v>
      </c>
      <c r="BE321" s="121">
        <f>VLOOKUP(BD321,'[1]Microsoft-Base Data'!$AR:$AX,2,0)</f>
        <v>0</v>
      </c>
      <c r="BF321" s="121">
        <f>VLOOKUP(BD321,'[1]Microsoft-Base Data'!$AR:$AX,3,0)</f>
        <v>0.41411803217633331</v>
      </c>
      <c r="BG321" s="121">
        <f>VLOOKUP(BD321,'[1]Microsoft-Base Data'!$AR:$AX,4,0)</f>
        <v>0</v>
      </c>
      <c r="BH321" s="121">
        <f>VLOOKUP(BD321,'[1]Microsoft-Base Data'!$AR:$AX,5,0)</f>
        <v>0</v>
      </c>
      <c r="BI321" s="121">
        <f>VLOOKUP(BD321,'[1]Microsoft-Base Data'!$AR:$AX,6,0)</f>
        <v>0</v>
      </c>
      <c r="BJ321" s="121">
        <f>VLOOKUP(BD321,'[1]Microsoft-Base Data'!$AR:$AX,7,0)</f>
        <v>0.58588196782366675</v>
      </c>
      <c r="BK321" s="120">
        <f t="shared" si="90"/>
        <v>0</v>
      </c>
      <c r="BL321" s="120">
        <f t="shared" si="91"/>
        <v>4.5457389223045796E-3</v>
      </c>
      <c r="BM321" s="120">
        <f t="shared" si="92"/>
        <v>0</v>
      </c>
      <c r="BN321" s="120">
        <f t="shared" si="93"/>
        <v>0</v>
      </c>
      <c r="BO321" s="120">
        <f t="shared" si="94"/>
        <v>0</v>
      </c>
      <c r="BP321" s="120">
        <f t="shared" si="95"/>
        <v>6.4311772443620876E-3</v>
      </c>
      <c r="BQ321" s="120">
        <f t="shared" si="96"/>
        <v>4.5457389223045796E-3</v>
      </c>
      <c r="BR321" s="119"/>
      <c r="BS321" s="119"/>
      <c r="BT321" s="119"/>
      <c r="BU321" s="119"/>
    </row>
    <row r="322" spans="1:73">
      <c r="A322" s="8" t="s">
        <v>810</v>
      </c>
      <c r="B322" s="65" t="s">
        <v>123</v>
      </c>
      <c r="C322" s="8" t="s">
        <v>124</v>
      </c>
      <c r="D322" s="8" t="s">
        <v>615</v>
      </c>
      <c r="E322" s="8" t="s">
        <v>283</v>
      </c>
      <c r="F322" s="8"/>
      <c r="G322" s="65"/>
      <c r="H322" s="65" t="s">
        <v>613</v>
      </c>
      <c r="I322" s="8"/>
      <c r="J322" s="8" t="s">
        <v>614</v>
      </c>
      <c r="K322" s="8" t="s">
        <v>614</v>
      </c>
      <c r="L322" s="116">
        <v>0</v>
      </c>
      <c r="M322" s="116">
        <v>0</v>
      </c>
      <c r="N322" s="116">
        <v>3.8793982166666664E-3</v>
      </c>
      <c r="O322" s="114">
        <v>3.8793982166666664E-3</v>
      </c>
      <c r="P322" s="115">
        <v>7.7587964333333329E-3</v>
      </c>
      <c r="Q322" s="114">
        <v>1.871645715191231E-3</v>
      </c>
      <c r="R322" s="114">
        <v>1.9200828323370424E-3</v>
      </c>
      <c r="S322" s="114">
        <v>1.9618670031061598E-3</v>
      </c>
      <c r="T322" s="114">
        <v>2.0052008826988996E-3</v>
      </c>
      <c r="U322" s="115">
        <v>7.7587964333333329E-3</v>
      </c>
      <c r="V322" s="115">
        <f t="shared" si="81"/>
        <v>0</v>
      </c>
      <c r="W322" s="122">
        <v>0</v>
      </c>
      <c r="X322" s="116">
        <v>0</v>
      </c>
      <c r="Y322" s="116">
        <v>0</v>
      </c>
      <c r="Z322" s="116">
        <v>0</v>
      </c>
      <c r="AA322" s="116" t="str">
        <f t="shared" si="82"/>
        <v>MARS INFORMATION SERVICES0.007758796433333330.00775879643333333</v>
      </c>
      <c r="AB322" s="117">
        <v>0</v>
      </c>
      <c r="AC322" s="115">
        <f t="shared" si="83"/>
        <v>0</v>
      </c>
      <c r="AD322" s="117">
        <f t="shared" si="99"/>
        <v>0</v>
      </c>
      <c r="AE322" s="117">
        <f t="shared" si="99"/>
        <v>0</v>
      </c>
      <c r="AF322" s="117">
        <f t="shared" si="99"/>
        <v>0</v>
      </c>
      <c r="AG322" s="117">
        <f t="shared" si="99"/>
        <v>0</v>
      </c>
      <c r="AH322" s="115">
        <v>0</v>
      </c>
      <c r="AI322" s="118"/>
      <c r="AJ322" s="118"/>
      <c r="AK322" s="118"/>
      <c r="AL322" s="118"/>
      <c r="AM322" s="118"/>
      <c r="AN322" s="118"/>
      <c r="AO322" s="118"/>
      <c r="AP322" s="118"/>
      <c r="AQ322" s="118"/>
      <c r="AR322" s="118"/>
      <c r="AS322" s="119"/>
      <c r="AT322" s="120">
        <v>0</v>
      </c>
      <c r="AU322" s="120">
        <f t="shared" si="84"/>
        <v>0</v>
      </c>
      <c r="AV322" s="120">
        <v>0</v>
      </c>
      <c r="AW322" s="120">
        <f t="shared" si="85"/>
        <v>0</v>
      </c>
      <c r="AX322" s="120">
        <v>0</v>
      </c>
      <c r="AY322" s="120">
        <f t="shared" si="86"/>
        <v>0</v>
      </c>
      <c r="AZ322" s="120">
        <v>0</v>
      </c>
      <c r="BA322" s="120">
        <f t="shared" si="87"/>
        <v>0</v>
      </c>
      <c r="BB322" s="120">
        <v>0</v>
      </c>
      <c r="BC322" s="120">
        <f t="shared" si="88"/>
        <v>0</v>
      </c>
      <c r="BD322" s="120" t="str">
        <f t="shared" si="89"/>
        <v>MARS INFORMATION SERVICES0.003879398216666670.007758796433333330.00775879643333333</v>
      </c>
      <c r="BE322" s="121">
        <f>VLOOKUP(BD322,'[1]Microsoft-Base Data'!$AR:$AX,2,0)</f>
        <v>0</v>
      </c>
      <c r="BF322" s="121">
        <f>VLOOKUP(BD322,'[1]Microsoft-Base Data'!$AR:$AX,3,0)</f>
        <v>0.41411803217633331</v>
      </c>
      <c r="BG322" s="121">
        <f>VLOOKUP(BD322,'[1]Microsoft-Base Data'!$AR:$AX,4,0)</f>
        <v>0</v>
      </c>
      <c r="BH322" s="121">
        <f>VLOOKUP(BD322,'[1]Microsoft-Base Data'!$AR:$AX,5,0)</f>
        <v>0</v>
      </c>
      <c r="BI322" s="121">
        <f>VLOOKUP(BD322,'[1]Microsoft-Base Data'!$AR:$AX,6,0)</f>
        <v>0</v>
      </c>
      <c r="BJ322" s="121">
        <f>VLOOKUP(BD322,'[1]Microsoft-Base Data'!$AR:$AX,7,0)</f>
        <v>0.58588196782366675</v>
      </c>
      <c r="BK322" s="120">
        <f t="shared" si="90"/>
        <v>0</v>
      </c>
      <c r="BL322" s="120">
        <f t="shared" si="91"/>
        <v>3.2130575110287532E-3</v>
      </c>
      <c r="BM322" s="120">
        <f t="shared" si="92"/>
        <v>0</v>
      </c>
      <c r="BN322" s="120">
        <f t="shared" si="93"/>
        <v>0</v>
      </c>
      <c r="BO322" s="120">
        <f t="shared" si="94"/>
        <v>0</v>
      </c>
      <c r="BP322" s="120">
        <f t="shared" si="95"/>
        <v>4.5457389223045805E-3</v>
      </c>
      <c r="BQ322" s="120">
        <f t="shared" si="96"/>
        <v>3.2130575110287532E-3</v>
      </c>
      <c r="BR322" s="119"/>
      <c r="BS322" s="119"/>
      <c r="BT322" s="119"/>
      <c r="BU322" s="119"/>
    </row>
    <row r="323" spans="1:73">
      <c r="A323" s="8" t="s">
        <v>811</v>
      </c>
      <c r="B323" s="65" t="s">
        <v>123</v>
      </c>
      <c r="C323" s="8" t="s">
        <v>248</v>
      </c>
      <c r="D323" s="8" t="s">
        <v>615</v>
      </c>
      <c r="E323" s="8" t="s">
        <v>283</v>
      </c>
      <c r="F323" s="8"/>
      <c r="G323" s="65"/>
      <c r="H323" s="65" t="s">
        <v>613</v>
      </c>
      <c r="I323" s="8"/>
      <c r="J323" s="8" t="s">
        <v>614</v>
      </c>
      <c r="K323" s="8" t="s">
        <v>614</v>
      </c>
      <c r="L323" s="116">
        <v>1.0611032900000001E-2</v>
      </c>
      <c r="M323" s="116">
        <v>1.002059728E-2</v>
      </c>
      <c r="N323" s="116">
        <v>4.1744625999999996E-3</v>
      </c>
      <c r="O323" s="114">
        <v>4.1744625999999996E-3</v>
      </c>
      <c r="P323" s="115">
        <v>2.8980555379999995E-2</v>
      </c>
      <c r="Q323" s="114">
        <v>6.9909466973263551E-3</v>
      </c>
      <c r="R323" s="114">
        <v>7.1718683863992915E-3</v>
      </c>
      <c r="S323" s="114">
        <v>7.3279400768201646E-3</v>
      </c>
      <c r="T323" s="114">
        <v>7.4898002194541836E-3</v>
      </c>
      <c r="U323" s="115">
        <v>2.8980555379999995E-2</v>
      </c>
      <c r="V323" s="115">
        <f t="shared" si="81"/>
        <v>0</v>
      </c>
      <c r="W323" s="122">
        <v>0</v>
      </c>
      <c r="X323" s="116">
        <v>0</v>
      </c>
      <c r="Y323" s="116">
        <v>0</v>
      </c>
      <c r="Z323" s="116">
        <v>0</v>
      </c>
      <c r="AA323" s="116" t="str">
        <f t="shared" si="82"/>
        <v>SAUDI AIRLINES CARGO CO. LLC0.028980555380.02898055538</v>
      </c>
      <c r="AB323" s="117">
        <v>0</v>
      </c>
      <c r="AC323" s="115">
        <f t="shared" si="83"/>
        <v>0</v>
      </c>
      <c r="AD323" s="117">
        <f t="shared" si="99"/>
        <v>0</v>
      </c>
      <c r="AE323" s="117">
        <f t="shared" si="99"/>
        <v>0</v>
      </c>
      <c r="AF323" s="117">
        <f t="shared" si="99"/>
        <v>0</v>
      </c>
      <c r="AG323" s="117">
        <f t="shared" si="99"/>
        <v>0</v>
      </c>
      <c r="AH323" s="115">
        <v>0</v>
      </c>
      <c r="AI323" s="118"/>
      <c r="AJ323" s="118"/>
      <c r="AK323" s="118"/>
      <c r="AL323" s="118"/>
      <c r="AM323" s="118"/>
      <c r="AN323" s="118"/>
      <c r="AO323" s="118"/>
      <c r="AP323" s="118"/>
      <c r="AQ323" s="118"/>
      <c r="AR323" s="118"/>
      <c r="AS323" s="119"/>
      <c r="AT323" s="120">
        <v>0</v>
      </c>
      <c r="AU323" s="120">
        <f t="shared" si="84"/>
        <v>0</v>
      </c>
      <c r="AV323" s="120">
        <v>0</v>
      </c>
      <c r="AW323" s="120">
        <f t="shared" si="85"/>
        <v>0</v>
      </c>
      <c r="AX323" s="120">
        <v>0</v>
      </c>
      <c r="AY323" s="120">
        <f t="shared" si="86"/>
        <v>0</v>
      </c>
      <c r="AZ323" s="120">
        <v>0</v>
      </c>
      <c r="BA323" s="120">
        <f t="shared" si="87"/>
        <v>0</v>
      </c>
      <c r="BB323" s="120">
        <v>0</v>
      </c>
      <c r="BC323" s="120">
        <f t="shared" si="88"/>
        <v>0</v>
      </c>
      <c r="BD323" s="120" t="str">
        <f t="shared" si="89"/>
        <v>SAUDI AIRLINES CARGO CO. LLC0.00417446260.028980555380.02898055538</v>
      </c>
      <c r="BE323" s="121">
        <f>VLOOKUP(BD323,'[1]Microsoft-Base Data'!$AR:$AX,2,0)</f>
        <v>0</v>
      </c>
      <c r="BF323" s="121">
        <f>VLOOKUP(BD323,'[1]Microsoft-Base Data'!$AR:$AX,3,0)</f>
        <v>0</v>
      </c>
      <c r="BG323" s="121">
        <f>VLOOKUP(BD323,'[1]Microsoft-Base Data'!$AR:$AX,4,0)</f>
        <v>0.84702639953341019</v>
      </c>
      <c r="BH323" s="121">
        <f>VLOOKUP(BD323,'[1]Microsoft-Base Data'!$AR:$AX,5,0)</f>
        <v>0</v>
      </c>
      <c r="BI323" s="121">
        <f>VLOOKUP(BD323,'[1]Microsoft-Base Data'!$AR:$AX,6,0)</f>
        <v>0</v>
      </c>
      <c r="BJ323" s="121">
        <f>VLOOKUP(BD323,'[1]Microsoft-Base Data'!$AR:$AX,7,0)</f>
        <v>0.15297360046658984</v>
      </c>
      <c r="BK323" s="120">
        <f t="shared" si="90"/>
        <v>0</v>
      </c>
      <c r="BL323" s="120">
        <f t="shared" si="91"/>
        <v>0</v>
      </c>
      <c r="BM323" s="120">
        <f t="shared" si="92"/>
        <v>2.4547295479999995E-2</v>
      </c>
      <c r="BN323" s="120">
        <f t="shared" si="93"/>
        <v>0</v>
      </c>
      <c r="BO323" s="120">
        <f t="shared" si="94"/>
        <v>0</v>
      </c>
      <c r="BP323" s="120">
        <f t="shared" si="95"/>
        <v>4.4332599E-3</v>
      </c>
      <c r="BQ323" s="120">
        <f t="shared" si="96"/>
        <v>1.2273647739999997E-2</v>
      </c>
      <c r="BR323" s="119"/>
      <c r="BS323" s="119"/>
      <c r="BT323" s="119"/>
      <c r="BU323" s="119"/>
    </row>
    <row r="324" spans="1:73">
      <c r="A324" s="8" t="s">
        <v>812</v>
      </c>
      <c r="B324" s="65" t="s">
        <v>4</v>
      </c>
      <c r="C324" s="8" t="s">
        <v>197</v>
      </c>
      <c r="D324" s="8" t="s">
        <v>615</v>
      </c>
      <c r="E324" s="8" t="s">
        <v>283</v>
      </c>
      <c r="F324" s="8"/>
      <c r="G324" s="65"/>
      <c r="H324" s="65" t="s">
        <v>613</v>
      </c>
      <c r="I324" s="8"/>
      <c r="J324" s="8" t="s">
        <v>614</v>
      </c>
      <c r="K324" s="8" t="s">
        <v>614</v>
      </c>
      <c r="L324" s="116">
        <v>3.7119189160499996E-3</v>
      </c>
      <c r="M324" s="116">
        <v>0</v>
      </c>
      <c r="N324" s="116">
        <v>0</v>
      </c>
      <c r="O324" s="114">
        <v>0</v>
      </c>
      <c r="P324" s="115">
        <v>3.7119189160499996E-3</v>
      </c>
      <c r="Q324" s="114">
        <v>8.954220147489449E-4</v>
      </c>
      <c r="R324" s="114">
        <v>9.1859502269126361E-4</v>
      </c>
      <c r="S324" s="114">
        <v>9.3858516616287363E-4</v>
      </c>
      <c r="T324" s="114">
        <v>9.5931671244691742E-4</v>
      </c>
      <c r="U324" s="115">
        <v>3.7119189160499996E-3</v>
      </c>
      <c r="V324" s="115">
        <f t="shared" si="81"/>
        <v>0</v>
      </c>
      <c r="W324" s="122">
        <v>0</v>
      </c>
      <c r="X324" s="116">
        <v>0</v>
      </c>
      <c r="Y324" s="116">
        <v>0</v>
      </c>
      <c r="Z324" s="116">
        <v>0</v>
      </c>
      <c r="AA324" s="116" t="str">
        <f t="shared" si="82"/>
        <v>NSB AS0.003711918916050.00371191891605</v>
      </c>
      <c r="AB324" s="117">
        <v>0.98184280000000002</v>
      </c>
      <c r="AC324" s="115">
        <f t="shared" si="83"/>
        <v>0.98184280000000002</v>
      </c>
      <c r="AD324" s="117">
        <f t="shared" si="99"/>
        <v>0.21129257056</v>
      </c>
      <c r="AE324" s="117">
        <f t="shared" si="99"/>
        <v>0.21404173039999999</v>
      </c>
      <c r="AF324" s="117">
        <f t="shared" si="99"/>
        <v>0.31418969600000002</v>
      </c>
      <c r="AG324" s="117">
        <f t="shared" si="99"/>
        <v>0.24231880303999992</v>
      </c>
      <c r="AH324" s="115">
        <v>0.98184280000000002</v>
      </c>
      <c r="AI324" s="118"/>
      <c r="AJ324" s="118"/>
      <c r="AK324" s="118"/>
      <c r="AL324" s="118"/>
      <c r="AM324" s="118"/>
      <c r="AN324" s="118"/>
      <c r="AO324" s="118"/>
      <c r="AP324" s="118"/>
      <c r="AQ324" s="118"/>
      <c r="AR324" s="118"/>
      <c r="AS324" s="119"/>
      <c r="AT324" s="120">
        <v>7.9594812000000001E-2</v>
      </c>
      <c r="AU324" s="120">
        <f t="shared" si="84"/>
        <v>0.90224798800000006</v>
      </c>
      <c r="AV324" s="120">
        <v>0</v>
      </c>
      <c r="AW324" s="120">
        <f t="shared" si="85"/>
        <v>0.21129257056</v>
      </c>
      <c r="AX324" s="120">
        <v>0</v>
      </c>
      <c r="AY324" s="120">
        <f t="shared" si="86"/>
        <v>0.21404173039999999</v>
      </c>
      <c r="AZ324" s="120">
        <v>0</v>
      </c>
      <c r="BA324" s="120">
        <f t="shared" si="87"/>
        <v>0.31418969600000002</v>
      </c>
      <c r="BB324" s="120">
        <v>5.2222156153200007E-2</v>
      </c>
      <c r="BC324" s="120">
        <f t="shared" si="88"/>
        <v>0.19009664688679992</v>
      </c>
      <c r="BD324" s="120" t="str">
        <f t="shared" si="89"/>
        <v>NSB AS00.003711918916050.00371191891605</v>
      </c>
      <c r="BE324" s="121">
        <f>VLOOKUP(BD324,'[1]Microsoft-Base Data'!$AR:$AX,2,0)</f>
        <v>0</v>
      </c>
      <c r="BF324" s="121">
        <f>VLOOKUP(BD324,'[1]Microsoft-Base Data'!$AR:$AX,3,0)</f>
        <v>0</v>
      </c>
      <c r="BG324" s="121">
        <f>VLOOKUP(BD324,'[1]Microsoft-Base Data'!$AR:$AX,4,0)</f>
        <v>0</v>
      </c>
      <c r="BH324" s="121">
        <f>VLOOKUP(BD324,'[1]Microsoft-Base Data'!$AR:$AX,5,0)</f>
        <v>0</v>
      </c>
      <c r="BI324" s="121">
        <f>VLOOKUP(BD324,'[1]Microsoft-Base Data'!$AR:$AX,6,0)</f>
        <v>0</v>
      </c>
      <c r="BJ324" s="121">
        <f>VLOOKUP(BD324,'[1]Microsoft-Base Data'!$AR:$AX,7,0)</f>
        <v>1</v>
      </c>
      <c r="BK324" s="120">
        <f t="shared" si="90"/>
        <v>0</v>
      </c>
      <c r="BL324" s="120">
        <f t="shared" si="91"/>
        <v>0</v>
      </c>
      <c r="BM324" s="120">
        <f t="shared" si="92"/>
        <v>0</v>
      </c>
      <c r="BN324" s="120">
        <f t="shared" si="93"/>
        <v>0</v>
      </c>
      <c r="BO324" s="120">
        <f t="shared" si="94"/>
        <v>0</v>
      </c>
      <c r="BP324" s="120">
        <f t="shared" si="95"/>
        <v>3.7119189160499996E-3</v>
      </c>
      <c r="BQ324" s="120">
        <f t="shared" si="96"/>
        <v>0</v>
      </c>
      <c r="BR324" s="119"/>
      <c r="BS324" s="119"/>
      <c r="BT324" s="119"/>
      <c r="BU324" s="119"/>
    </row>
    <row r="325" spans="1:73">
      <c r="A325" s="8" t="s">
        <v>813</v>
      </c>
      <c r="B325" s="65" t="s">
        <v>4</v>
      </c>
      <c r="C325" s="8" t="s">
        <v>88</v>
      </c>
      <c r="D325" s="8" t="s">
        <v>615</v>
      </c>
      <c r="E325" s="8" t="s">
        <v>283</v>
      </c>
      <c r="F325" s="8"/>
      <c r="G325" s="65"/>
      <c r="H325" s="65" t="s">
        <v>613</v>
      </c>
      <c r="I325" s="8"/>
      <c r="J325" s="8" t="s">
        <v>614</v>
      </c>
      <c r="K325" s="8" t="s">
        <v>614</v>
      </c>
      <c r="L325" s="116">
        <v>1.327638344623E-2</v>
      </c>
      <c r="M325" s="116">
        <v>3.2195564806700001E-3</v>
      </c>
      <c r="N325" s="116">
        <v>0</v>
      </c>
      <c r="O325" s="114">
        <v>0</v>
      </c>
      <c r="P325" s="115">
        <v>1.6495939926899999E-2</v>
      </c>
      <c r="Q325" s="114">
        <v>3.9792969885884761E-3</v>
      </c>
      <c r="R325" s="114">
        <v>4.0822789113048388E-3</v>
      </c>
      <c r="S325" s="114">
        <v>4.171116036601934E-3</v>
      </c>
      <c r="T325" s="114">
        <v>4.2632479904047543E-3</v>
      </c>
      <c r="U325" s="115">
        <v>1.6495939926900002E-2</v>
      </c>
      <c r="V325" s="115">
        <f t="shared" si="81"/>
        <v>0</v>
      </c>
      <c r="W325" s="122">
        <v>0</v>
      </c>
      <c r="X325" s="116">
        <v>0</v>
      </c>
      <c r="Y325" s="116">
        <v>0</v>
      </c>
      <c r="Z325" s="116">
        <v>0</v>
      </c>
      <c r="AA325" s="116" t="str">
        <f t="shared" si="82"/>
        <v>PHILIP MORRIS0.01649593992690.0164959399269</v>
      </c>
      <c r="AB325" s="117">
        <v>0</v>
      </c>
      <c r="AC325" s="115">
        <f t="shared" si="83"/>
        <v>0</v>
      </c>
      <c r="AD325" s="117">
        <f t="shared" si="99"/>
        <v>0</v>
      </c>
      <c r="AE325" s="117">
        <f t="shared" si="99"/>
        <v>0</v>
      </c>
      <c r="AF325" s="117">
        <f t="shared" si="99"/>
        <v>0</v>
      </c>
      <c r="AG325" s="117">
        <f t="shared" si="99"/>
        <v>0</v>
      </c>
      <c r="AH325" s="115">
        <v>0</v>
      </c>
      <c r="AI325" s="118"/>
      <c r="AJ325" s="118"/>
      <c r="AK325" s="118"/>
      <c r="AL325" s="118"/>
      <c r="AM325" s="118"/>
      <c r="AN325" s="118"/>
      <c r="AO325" s="118"/>
      <c r="AP325" s="118"/>
      <c r="AQ325" s="118"/>
      <c r="AR325" s="118"/>
      <c r="AS325" s="119"/>
      <c r="AT325" s="120">
        <v>0</v>
      </c>
      <c r="AU325" s="120">
        <f t="shared" si="84"/>
        <v>0</v>
      </c>
      <c r="AV325" s="120">
        <v>0</v>
      </c>
      <c r="AW325" s="120">
        <f t="shared" si="85"/>
        <v>0</v>
      </c>
      <c r="AX325" s="120">
        <v>0</v>
      </c>
      <c r="AY325" s="120">
        <f t="shared" si="86"/>
        <v>0</v>
      </c>
      <c r="AZ325" s="120">
        <v>0</v>
      </c>
      <c r="BA325" s="120">
        <f t="shared" si="87"/>
        <v>0</v>
      </c>
      <c r="BB325" s="120">
        <v>0</v>
      </c>
      <c r="BC325" s="120">
        <f t="shared" si="88"/>
        <v>0</v>
      </c>
      <c r="BD325" s="120" t="str">
        <f t="shared" si="89"/>
        <v>PHILIP MORRIS00.01649593992690.0164959399269</v>
      </c>
      <c r="BE325" s="121">
        <f>VLOOKUP(BD325,'[1]Microsoft-Base Data'!$AR:$AX,2,0)</f>
        <v>0</v>
      </c>
      <c r="BF325" s="121">
        <f>VLOOKUP(BD325,'[1]Microsoft-Base Data'!$AR:$AX,3,0)</f>
        <v>0</v>
      </c>
      <c r="BG325" s="121">
        <f>VLOOKUP(BD325,'[1]Microsoft-Base Data'!$AR:$AX,4,0)</f>
        <v>0</v>
      </c>
      <c r="BH325" s="121">
        <f>VLOOKUP(BD325,'[1]Microsoft-Base Data'!$AR:$AX,5,0)</f>
        <v>0.81700561454473708</v>
      </c>
      <c r="BI325" s="121">
        <f>VLOOKUP(BD325,'[1]Microsoft-Base Data'!$AR:$AX,6,0)</f>
        <v>0</v>
      </c>
      <c r="BJ325" s="121">
        <f>VLOOKUP(BD325,'[1]Microsoft-Base Data'!$AR:$AX,7,0)</f>
        <v>0.18299438545526286</v>
      </c>
      <c r="BK325" s="120">
        <f t="shared" si="90"/>
        <v>0</v>
      </c>
      <c r="BL325" s="120">
        <f t="shared" si="91"/>
        <v>0</v>
      </c>
      <c r="BM325" s="120">
        <f t="shared" si="92"/>
        <v>0</v>
      </c>
      <c r="BN325" s="120">
        <f t="shared" si="93"/>
        <v>1.3477275537470001E-2</v>
      </c>
      <c r="BO325" s="120">
        <f t="shared" si="94"/>
        <v>0</v>
      </c>
      <c r="BP325" s="120">
        <f t="shared" si="95"/>
        <v>3.0186643894299999E-3</v>
      </c>
      <c r="BQ325" s="120">
        <f t="shared" si="96"/>
        <v>4.8242674301296924E-3</v>
      </c>
      <c r="BR325" s="119"/>
      <c r="BS325" s="119"/>
      <c r="BT325" s="119"/>
      <c r="BU325" s="119"/>
    </row>
    <row r="326" spans="1:73">
      <c r="A326" s="8" t="s">
        <v>814</v>
      </c>
      <c r="B326" s="65" t="s">
        <v>123</v>
      </c>
      <c r="C326" s="8" t="s">
        <v>124</v>
      </c>
      <c r="D326" s="8" t="s">
        <v>615</v>
      </c>
      <c r="E326" s="8" t="s">
        <v>283</v>
      </c>
      <c r="F326" s="8"/>
      <c r="G326" s="65"/>
      <c r="H326" s="65" t="s">
        <v>613</v>
      </c>
      <c r="I326" s="8"/>
      <c r="J326" s="8" t="s">
        <v>614</v>
      </c>
      <c r="K326" s="8" t="s">
        <v>614</v>
      </c>
      <c r="L326" s="116">
        <v>0</v>
      </c>
      <c r="M326" s="116">
        <v>0</v>
      </c>
      <c r="N326" s="116">
        <v>1.4555356666666667E-3</v>
      </c>
      <c r="O326" s="114">
        <v>1.4555356666666667E-3</v>
      </c>
      <c r="P326" s="115">
        <v>2.9110713333333335E-3</v>
      </c>
      <c r="Q326" s="114">
        <v>7.0223445536495097E-4</v>
      </c>
      <c r="R326" s="114">
        <v>7.204078801227781E-4</v>
      </c>
      <c r="S326" s="114">
        <v>7.3608514434258751E-4</v>
      </c>
      <c r="T326" s="114">
        <v>7.523438535030169E-4</v>
      </c>
      <c r="U326" s="115">
        <v>2.9110713333333335E-3</v>
      </c>
      <c r="V326" s="115">
        <f t="shared" si="81"/>
        <v>0</v>
      </c>
      <c r="W326" s="122">
        <v>0</v>
      </c>
      <c r="X326" s="116">
        <v>0</v>
      </c>
      <c r="Y326" s="116">
        <v>0</v>
      </c>
      <c r="Z326" s="116">
        <v>0</v>
      </c>
      <c r="AA326" s="116" t="str">
        <f t="shared" si="82"/>
        <v>SCA0.002911071333333330.00291107133333333</v>
      </c>
      <c r="AB326" s="117">
        <v>0</v>
      </c>
      <c r="AC326" s="115">
        <f t="shared" si="83"/>
        <v>0</v>
      </c>
      <c r="AD326" s="117">
        <f t="shared" si="99"/>
        <v>0</v>
      </c>
      <c r="AE326" s="117">
        <f t="shared" si="99"/>
        <v>0</v>
      </c>
      <c r="AF326" s="117">
        <f t="shared" si="99"/>
        <v>0</v>
      </c>
      <c r="AG326" s="117">
        <f t="shared" si="99"/>
        <v>0</v>
      </c>
      <c r="AH326" s="115">
        <v>0</v>
      </c>
      <c r="AI326" s="118"/>
      <c r="AJ326" s="118"/>
      <c r="AK326" s="118"/>
      <c r="AL326" s="118"/>
      <c r="AM326" s="118"/>
      <c r="AN326" s="118"/>
      <c r="AO326" s="118"/>
      <c r="AP326" s="118"/>
      <c r="AQ326" s="118"/>
      <c r="AR326" s="118"/>
      <c r="AS326" s="119"/>
      <c r="AT326" s="120">
        <v>0</v>
      </c>
      <c r="AU326" s="120">
        <f t="shared" si="84"/>
        <v>0</v>
      </c>
      <c r="AV326" s="120">
        <v>0</v>
      </c>
      <c r="AW326" s="120">
        <f t="shared" si="85"/>
        <v>0</v>
      </c>
      <c r="AX326" s="120">
        <v>0</v>
      </c>
      <c r="AY326" s="120">
        <f t="shared" si="86"/>
        <v>0</v>
      </c>
      <c r="AZ326" s="120">
        <v>0</v>
      </c>
      <c r="BA326" s="120">
        <f t="shared" si="87"/>
        <v>0</v>
      </c>
      <c r="BB326" s="120">
        <v>0</v>
      </c>
      <c r="BC326" s="120">
        <f t="shared" si="88"/>
        <v>0</v>
      </c>
      <c r="BD326" s="120" t="str">
        <f t="shared" si="89"/>
        <v>SCA0.001455535666666670.002911071333333330.00291107133333333</v>
      </c>
      <c r="BE326" s="121">
        <f>VLOOKUP(BD326,'[1]Microsoft-Base Data'!$AR:$AX,2,0)</f>
        <v>0</v>
      </c>
      <c r="BF326" s="121">
        <f>VLOOKUP(BD326,'[1]Microsoft-Base Data'!$AR:$AX,3,0)</f>
        <v>0</v>
      </c>
      <c r="BG326" s="121">
        <f>VLOOKUP(BD326,'[1]Microsoft-Base Data'!$AR:$AX,4,0)</f>
        <v>0</v>
      </c>
      <c r="BH326" s="121">
        <f>VLOOKUP(BD326,'[1]Microsoft-Base Data'!$AR:$AX,5,0)</f>
        <v>0</v>
      </c>
      <c r="BI326" s="121">
        <f>VLOOKUP(BD326,'[1]Microsoft-Base Data'!$AR:$AX,6,0)</f>
        <v>0</v>
      </c>
      <c r="BJ326" s="121">
        <f>VLOOKUP(BD326,'[1]Microsoft-Base Data'!$AR:$AX,7,0)</f>
        <v>1</v>
      </c>
      <c r="BK326" s="120">
        <f t="shared" si="90"/>
        <v>0</v>
      </c>
      <c r="BL326" s="120">
        <f t="shared" si="91"/>
        <v>0</v>
      </c>
      <c r="BM326" s="120">
        <f t="shared" si="92"/>
        <v>0</v>
      </c>
      <c r="BN326" s="120">
        <f t="shared" si="93"/>
        <v>0</v>
      </c>
      <c r="BO326" s="120">
        <f t="shared" si="94"/>
        <v>0</v>
      </c>
      <c r="BP326" s="120">
        <f t="shared" si="95"/>
        <v>2.9110713333333335E-3</v>
      </c>
      <c r="BQ326" s="120">
        <f t="shared" si="96"/>
        <v>0</v>
      </c>
      <c r="BR326" s="119"/>
      <c r="BS326" s="119"/>
      <c r="BT326" s="119"/>
      <c r="BU326" s="119"/>
    </row>
    <row r="327" spans="1:73">
      <c r="A327" s="8" t="s">
        <v>815</v>
      </c>
      <c r="B327" s="65" t="s">
        <v>92</v>
      </c>
      <c r="C327" s="8" t="s">
        <v>101</v>
      </c>
      <c r="D327" s="8" t="s">
        <v>615</v>
      </c>
      <c r="E327" s="8" t="s">
        <v>283</v>
      </c>
      <c r="F327" s="8"/>
      <c r="G327" s="65"/>
      <c r="H327" s="65" t="s">
        <v>613</v>
      </c>
      <c r="I327" s="8"/>
      <c r="J327" s="8" t="s">
        <v>614</v>
      </c>
      <c r="K327" s="8" t="s">
        <v>614</v>
      </c>
      <c r="L327" s="116">
        <v>2.8031372445699999E-3</v>
      </c>
      <c r="M327" s="116">
        <v>0</v>
      </c>
      <c r="N327" s="116">
        <v>0</v>
      </c>
      <c r="O327" s="114">
        <v>0</v>
      </c>
      <c r="P327" s="115">
        <v>2.8031372445699999E-3</v>
      </c>
      <c r="Q327" s="114">
        <v>6.7619763683352647E-4</v>
      </c>
      <c r="R327" s="114">
        <v>6.9369724366786796E-4</v>
      </c>
      <c r="S327" s="114">
        <v>7.0879324036307513E-4</v>
      </c>
      <c r="T327" s="114">
        <v>7.2444912370552993E-4</v>
      </c>
      <c r="U327" s="115">
        <v>2.8031372445699995E-3</v>
      </c>
      <c r="V327" s="115">
        <f t="shared" si="81"/>
        <v>0</v>
      </c>
      <c r="W327" s="122">
        <v>0</v>
      </c>
      <c r="X327" s="116">
        <v>0</v>
      </c>
      <c r="Y327" s="116">
        <v>0</v>
      </c>
      <c r="Z327" s="116">
        <v>0</v>
      </c>
      <c r="AA327" s="116" t="str">
        <f t="shared" si="82"/>
        <v>KINDRED HEALTHCARE OPERATING LLC0.002803137244570.00280313724457</v>
      </c>
      <c r="AB327" s="117">
        <v>0</v>
      </c>
      <c r="AC327" s="115">
        <f t="shared" si="83"/>
        <v>0</v>
      </c>
      <c r="AD327" s="117">
        <f t="shared" si="99"/>
        <v>0</v>
      </c>
      <c r="AE327" s="117">
        <f t="shared" si="99"/>
        <v>0</v>
      </c>
      <c r="AF327" s="117">
        <f t="shared" si="99"/>
        <v>0</v>
      </c>
      <c r="AG327" s="117">
        <f t="shared" si="99"/>
        <v>0</v>
      </c>
      <c r="AH327" s="115">
        <v>0</v>
      </c>
      <c r="AI327" s="118"/>
      <c r="AJ327" s="118"/>
      <c r="AK327" s="118"/>
      <c r="AL327" s="118"/>
      <c r="AM327" s="118"/>
      <c r="AN327" s="118"/>
      <c r="AO327" s="118"/>
      <c r="AP327" s="118"/>
      <c r="AQ327" s="118"/>
      <c r="AR327" s="118"/>
      <c r="AS327" s="119"/>
      <c r="AT327" s="120">
        <v>0</v>
      </c>
      <c r="AU327" s="120">
        <f t="shared" si="84"/>
        <v>0</v>
      </c>
      <c r="AV327" s="120">
        <v>0</v>
      </c>
      <c r="AW327" s="120">
        <f t="shared" si="85"/>
        <v>0</v>
      </c>
      <c r="AX327" s="120">
        <v>0</v>
      </c>
      <c r="AY327" s="120">
        <f t="shared" si="86"/>
        <v>0</v>
      </c>
      <c r="AZ327" s="120">
        <v>0</v>
      </c>
      <c r="BA327" s="120">
        <f t="shared" si="87"/>
        <v>0</v>
      </c>
      <c r="BB327" s="120">
        <v>0</v>
      </c>
      <c r="BC327" s="120">
        <f t="shared" si="88"/>
        <v>0</v>
      </c>
      <c r="BD327" s="120" t="str">
        <f t="shared" si="89"/>
        <v>KINDRED HEALTHCARE OPERATING LLC00.002803137244570.00280313724457</v>
      </c>
      <c r="BE327" s="121">
        <f>VLOOKUP(BD327,'[1]Microsoft-Base Data'!$AR:$AX,2,0)</f>
        <v>0</v>
      </c>
      <c r="BF327" s="121">
        <f>VLOOKUP(BD327,'[1]Microsoft-Base Data'!$AR:$AX,3,0)</f>
        <v>0</v>
      </c>
      <c r="BG327" s="121">
        <f>VLOOKUP(BD327,'[1]Microsoft-Base Data'!$AR:$AX,4,0)</f>
        <v>0</v>
      </c>
      <c r="BH327" s="121">
        <f>VLOOKUP(BD327,'[1]Microsoft-Base Data'!$AR:$AX,5,0)</f>
        <v>0</v>
      </c>
      <c r="BI327" s="121">
        <f>VLOOKUP(BD327,'[1]Microsoft-Base Data'!$AR:$AX,6,0)</f>
        <v>0</v>
      </c>
      <c r="BJ327" s="121">
        <f>VLOOKUP(BD327,'[1]Microsoft-Base Data'!$AR:$AX,7,0)</f>
        <v>1</v>
      </c>
      <c r="BK327" s="120">
        <f t="shared" si="90"/>
        <v>0</v>
      </c>
      <c r="BL327" s="120">
        <f t="shared" si="91"/>
        <v>0</v>
      </c>
      <c r="BM327" s="120">
        <f t="shared" si="92"/>
        <v>0</v>
      </c>
      <c r="BN327" s="120">
        <f t="shared" si="93"/>
        <v>0</v>
      </c>
      <c r="BO327" s="120">
        <f t="shared" si="94"/>
        <v>0</v>
      </c>
      <c r="BP327" s="120">
        <f t="shared" si="95"/>
        <v>2.8031372445699995E-3</v>
      </c>
      <c r="BQ327" s="120">
        <f t="shared" si="96"/>
        <v>0</v>
      </c>
      <c r="BR327" s="119"/>
      <c r="BS327" s="119"/>
      <c r="BT327" s="119"/>
      <c r="BU327" s="119"/>
    </row>
    <row r="328" spans="1:73">
      <c r="A328" s="8" t="s">
        <v>816</v>
      </c>
      <c r="B328" s="65" t="s">
        <v>69</v>
      </c>
      <c r="C328" s="8" t="s">
        <v>511</v>
      </c>
      <c r="D328" s="8" t="s">
        <v>615</v>
      </c>
      <c r="E328" s="8" t="s">
        <v>283</v>
      </c>
      <c r="F328" s="8"/>
      <c r="G328" s="65"/>
      <c r="H328" s="65" t="s">
        <v>613</v>
      </c>
      <c r="I328" s="8"/>
      <c r="J328" s="8" t="s">
        <v>614</v>
      </c>
      <c r="K328" s="8" t="s">
        <v>614</v>
      </c>
      <c r="L328" s="116">
        <v>0</v>
      </c>
      <c r="M328" s="116">
        <v>0</v>
      </c>
      <c r="N328" s="116">
        <v>1.3925000000000001E-3</v>
      </c>
      <c r="O328" s="114">
        <v>1.3925000000000001E-3</v>
      </c>
      <c r="P328" s="115">
        <v>2.7850000000000001E-3</v>
      </c>
      <c r="Q328" s="114">
        <v>6.7182240977653419E-4</v>
      </c>
      <c r="R328" s="114">
        <v>6.8920878824517645E-4</v>
      </c>
      <c r="S328" s="114">
        <v>7.042071087439651E-4</v>
      </c>
      <c r="T328" s="114">
        <v>7.197616932343243E-4</v>
      </c>
      <c r="U328" s="115">
        <v>2.7850000000000001E-3</v>
      </c>
      <c r="V328" s="115">
        <f t="shared" ref="V328:V391" si="100">U328-P328</f>
        <v>0</v>
      </c>
      <c r="W328" s="115"/>
      <c r="X328" s="116">
        <v>0</v>
      </c>
      <c r="Y328" s="116">
        <v>1.3788160000000001E-2</v>
      </c>
      <c r="Z328" s="116">
        <v>0</v>
      </c>
      <c r="AA328" s="116" t="str">
        <f t="shared" ref="AA328:AA391" si="101">A328&amp;P328&amp;U328</f>
        <v>CLOSINGCORP INC.0.0027850.002785</v>
      </c>
      <c r="AB328" s="117">
        <v>0</v>
      </c>
      <c r="AC328" s="115">
        <f t="shared" ref="AC328:AC391" si="102">SUM(X328:AB328)</f>
        <v>1.3788160000000001E-2</v>
      </c>
      <c r="AD328" s="117">
        <f t="shared" ref="AD328:AG347" si="103">AD$1*$AH328</f>
        <v>2.9672120320000002E-3</v>
      </c>
      <c r="AE328" s="117">
        <f t="shared" si="103"/>
        <v>3.0058188800000003E-3</v>
      </c>
      <c r="AF328" s="117">
        <f t="shared" si="103"/>
        <v>4.4122112000000002E-3</v>
      </c>
      <c r="AG328" s="117">
        <f t="shared" si="103"/>
        <v>3.4029178879999987E-3</v>
      </c>
      <c r="AH328" s="115">
        <v>1.3788160000000001E-2</v>
      </c>
      <c r="AI328" s="118"/>
      <c r="AJ328" s="118"/>
      <c r="AK328" s="118"/>
      <c r="AL328" s="118"/>
      <c r="AM328" s="118"/>
      <c r="AN328" s="118"/>
      <c r="AO328" s="118"/>
      <c r="AP328" s="118"/>
      <c r="AQ328" s="118"/>
      <c r="AR328" s="118"/>
      <c r="AS328" s="119"/>
      <c r="AT328" s="120">
        <v>0</v>
      </c>
      <c r="AU328" s="120">
        <f t="shared" ref="AU328:AU391" si="104">AB328-AT328</f>
        <v>0</v>
      </c>
      <c r="AV328" s="120">
        <v>1.11684096E-2</v>
      </c>
      <c r="AW328" s="120">
        <f t="shared" ref="AW328:AW391" si="105">AD328-AV328</f>
        <v>-8.2011975679999998E-3</v>
      </c>
      <c r="AX328" s="120">
        <v>0</v>
      </c>
      <c r="AY328" s="120">
        <f t="shared" ref="AY328:AY391" si="106">AE328-AX328</f>
        <v>3.0058188800000003E-3</v>
      </c>
      <c r="AZ328" s="120">
        <v>0</v>
      </c>
      <c r="BA328" s="120">
        <f t="shared" ref="BA328:BA391" si="107">AF328-AZ328</f>
        <v>4.4122112000000002E-3</v>
      </c>
      <c r="BB328" s="120">
        <v>0</v>
      </c>
      <c r="BC328" s="120">
        <f t="shared" ref="BC328:BC391" si="108">AG328-BB328</f>
        <v>3.4029178879999987E-3</v>
      </c>
      <c r="BD328" s="120" t="str">
        <f t="shared" ref="BD328:BD391" si="109">A328&amp;O328&amp;P328&amp;U328</f>
        <v>CLOSINGCORP INC.0.00139250.0027850.002785</v>
      </c>
      <c r="BE328" s="121">
        <f>VLOOKUP(BD328,'[1]Microsoft-Base Data'!$AR:$AX,2,0)</f>
        <v>0</v>
      </c>
      <c r="BF328" s="121">
        <f>VLOOKUP(BD328,'[1]Microsoft-Base Data'!$AR:$AX,3,0)</f>
        <v>0</v>
      </c>
      <c r="BG328" s="121">
        <f>VLOOKUP(BD328,'[1]Microsoft-Base Data'!$AR:$AX,4,0)</f>
        <v>0</v>
      </c>
      <c r="BH328" s="121">
        <f>VLOOKUP(BD328,'[1]Microsoft-Base Data'!$AR:$AX,5,0)</f>
        <v>0</v>
      </c>
      <c r="BI328" s="121">
        <f>VLOOKUP(BD328,'[1]Microsoft-Base Data'!$AR:$AX,6,0)</f>
        <v>0</v>
      </c>
      <c r="BJ328" s="121">
        <f>VLOOKUP(BD328,'[1]Microsoft-Base Data'!$AR:$AX,7,0)</f>
        <v>1</v>
      </c>
      <c r="BK328" s="120">
        <f t="shared" ref="BK328:BK391" si="110">BE328*$U328</f>
        <v>0</v>
      </c>
      <c r="BL328" s="120">
        <f t="shared" ref="BL328:BL391" si="111">BF328*$U328</f>
        <v>0</v>
      </c>
      <c r="BM328" s="120">
        <f t="shared" ref="BM328:BM391" si="112">BG328*$U328</f>
        <v>0</v>
      </c>
      <c r="BN328" s="120">
        <f t="shared" ref="BN328:BN391" si="113">BH328*$U328</f>
        <v>0</v>
      </c>
      <c r="BO328" s="120">
        <f t="shared" ref="BO328:BO391" si="114">BI328*$U328</f>
        <v>0</v>
      </c>
      <c r="BP328" s="120">
        <f t="shared" ref="BP328:BP391" si="115">BJ328*$U328</f>
        <v>2.7850000000000001E-3</v>
      </c>
      <c r="BQ328" s="120">
        <f t="shared" ref="BQ328:BQ391" si="116">(BK328*BK$2)+(BL328*BL$2)+(BM328*BM$2)+(BN328*BN$2)+(BO328*BO$2)+(BP328*BP$2)</f>
        <v>0</v>
      </c>
      <c r="BR328" s="119"/>
      <c r="BS328" s="119"/>
      <c r="BT328" s="119"/>
      <c r="BU328" s="119"/>
    </row>
    <row r="329" spans="1:73">
      <c r="A329" s="65" t="s">
        <v>817</v>
      </c>
      <c r="B329" s="65" t="s">
        <v>4</v>
      </c>
      <c r="C329" s="8" t="s">
        <v>197</v>
      </c>
      <c r="D329" s="8" t="s">
        <v>615</v>
      </c>
      <c r="E329" s="8" t="s">
        <v>283</v>
      </c>
      <c r="F329" s="8"/>
      <c r="G329" s="65"/>
      <c r="H329" s="65" t="s">
        <v>613</v>
      </c>
      <c r="I329" s="8"/>
      <c r="J329" s="65" t="s">
        <v>614</v>
      </c>
      <c r="K329" s="65" t="s">
        <v>614</v>
      </c>
      <c r="L329" s="113">
        <v>2.7481932593299997E-2</v>
      </c>
      <c r="M329" s="113">
        <v>3.4122092140020002E-2</v>
      </c>
      <c r="N329" s="113">
        <v>4.3109727896060004E-2</v>
      </c>
      <c r="O329" s="114">
        <v>4.3109727896060004E-2</v>
      </c>
      <c r="P329" s="115">
        <v>0.14782348052544</v>
      </c>
      <c r="Q329" s="114">
        <v>3.5659291528960739E-2</v>
      </c>
      <c r="R329" s="114">
        <v>3.6582133532180587E-2</v>
      </c>
      <c r="S329" s="114">
        <v>3.7378221122186688E-2</v>
      </c>
      <c r="T329" s="114">
        <v>3.820383434211197E-2</v>
      </c>
      <c r="U329" s="115">
        <v>0.14782348052543998</v>
      </c>
      <c r="V329" s="115">
        <f t="shared" si="100"/>
        <v>0</v>
      </c>
      <c r="W329" s="122">
        <v>0</v>
      </c>
      <c r="X329" s="116">
        <v>0</v>
      </c>
      <c r="Y329" s="116">
        <v>0</v>
      </c>
      <c r="Z329" s="116">
        <v>0.06</v>
      </c>
      <c r="AA329" s="116" t="str">
        <f t="shared" si="101"/>
        <v>ELECTROLUX0.147823480525440.14782348052544</v>
      </c>
      <c r="AB329" s="117">
        <v>0</v>
      </c>
      <c r="AC329" s="115">
        <f t="shared" si="102"/>
        <v>0.06</v>
      </c>
      <c r="AD329" s="117">
        <f t="shared" si="103"/>
        <v>1.2912000000000002E-2</v>
      </c>
      <c r="AE329" s="117">
        <f t="shared" si="103"/>
        <v>1.3080000000000001E-2</v>
      </c>
      <c r="AF329" s="117">
        <f t="shared" si="103"/>
        <v>1.9200000000000002E-2</v>
      </c>
      <c r="AG329" s="117">
        <f t="shared" si="103"/>
        <v>1.4807999999999997E-2</v>
      </c>
      <c r="AH329" s="115">
        <v>6.0000000000000005E-2</v>
      </c>
      <c r="AI329" s="118"/>
      <c r="AJ329" s="118"/>
      <c r="AK329" s="118"/>
      <c r="AL329" s="118"/>
      <c r="AM329" s="118"/>
      <c r="AN329" s="118"/>
      <c r="AO329" s="118"/>
      <c r="AP329" s="118"/>
      <c r="AQ329" s="118"/>
      <c r="AR329" s="118"/>
      <c r="AS329" s="119"/>
      <c r="AT329" s="120">
        <v>0</v>
      </c>
      <c r="AU329" s="120">
        <f t="shared" si="104"/>
        <v>0</v>
      </c>
      <c r="AV329" s="120">
        <v>0</v>
      </c>
      <c r="AW329" s="120">
        <f t="shared" si="105"/>
        <v>1.2912000000000002E-2</v>
      </c>
      <c r="AX329" s="120">
        <v>4.8599999999999997E-2</v>
      </c>
      <c r="AY329" s="120">
        <f t="shared" si="106"/>
        <v>-3.5519999999999996E-2</v>
      </c>
      <c r="AZ329" s="120">
        <v>0</v>
      </c>
      <c r="BA329" s="120">
        <f t="shared" si="107"/>
        <v>1.9200000000000002E-2</v>
      </c>
      <c r="BB329" s="120">
        <v>0</v>
      </c>
      <c r="BC329" s="120">
        <f t="shared" si="108"/>
        <v>1.4807999999999997E-2</v>
      </c>
      <c r="BD329" s="120" t="str">
        <f t="shared" si="109"/>
        <v>ELECTROLUX0.043109727896060.147823480525440.14782348052544</v>
      </c>
      <c r="BE329" s="121">
        <f>VLOOKUP(BD329,'[1]Microsoft-Base Data'!$AR:$AX,2,0)</f>
        <v>0.80171021160983669</v>
      </c>
      <c r="BF329" s="121">
        <f>VLOOKUP(BD329,'[1]Microsoft-Base Data'!$AR:$AX,3,0)</f>
        <v>0.1434312817802301</v>
      </c>
      <c r="BG329" s="121">
        <f>VLOOKUP(BD329,'[1]Microsoft-Base Data'!$AR:$AX,4,0)</f>
        <v>3.7036759841524401E-2</v>
      </c>
      <c r="BH329" s="121">
        <f>VLOOKUP(BD329,'[1]Microsoft-Base Data'!$AR:$AX,5,0)</f>
        <v>0</v>
      </c>
      <c r="BI329" s="121">
        <f>VLOOKUP(BD329,'[1]Microsoft-Base Data'!$AR:$AX,6,0)</f>
        <v>0</v>
      </c>
      <c r="BJ329" s="121">
        <f>VLOOKUP(BD329,'[1]Microsoft-Base Data'!$AR:$AX,7,0)</f>
        <v>1.782174676840876E-2</v>
      </c>
      <c r="BK329" s="120">
        <f t="shared" si="110"/>
        <v>0.11851159385295305</v>
      </c>
      <c r="BL329" s="120">
        <f t="shared" si="111"/>
        <v>2.1202511288978737E-2</v>
      </c>
      <c r="BM329" s="120">
        <f t="shared" si="112"/>
        <v>5.4749027471589799E-3</v>
      </c>
      <c r="BN329" s="120">
        <f t="shared" si="113"/>
        <v>0</v>
      </c>
      <c r="BO329" s="120">
        <f t="shared" si="114"/>
        <v>0</v>
      </c>
      <c r="BP329" s="120">
        <f t="shared" si="115"/>
        <v>2.6344726363491952E-3</v>
      </c>
      <c r="BQ329" s="120">
        <f t="shared" si="116"/>
        <v>3.5791122047853535E-2</v>
      </c>
      <c r="BR329" s="119"/>
      <c r="BS329" s="119"/>
      <c r="BT329" s="119"/>
      <c r="BU329" s="119"/>
    </row>
    <row r="330" spans="1:73">
      <c r="A330" s="8" t="s">
        <v>818</v>
      </c>
      <c r="B330" s="65" t="s">
        <v>123</v>
      </c>
      <c r="C330" s="8" t="s">
        <v>124</v>
      </c>
      <c r="D330" s="8" t="s">
        <v>615</v>
      </c>
      <c r="E330" s="8" t="s">
        <v>283</v>
      </c>
      <c r="F330" s="8"/>
      <c r="G330" s="65"/>
      <c r="H330" s="65" t="s">
        <v>613</v>
      </c>
      <c r="I330" s="8"/>
      <c r="J330" s="8" t="s">
        <v>614</v>
      </c>
      <c r="K330" s="8" t="s">
        <v>614</v>
      </c>
      <c r="L330" s="116">
        <v>0</v>
      </c>
      <c r="M330" s="116">
        <v>0</v>
      </c>
      <c r="N330" s="116">
        <v>4.7977812666666663E-3</v>
      </c>
      <c r="O330" s="114">
        <v>4.7977812666666663E-3</v>
      </c>
      <c r="P330" s="115">
        <v>9.5955625333333325E-3</v>
      </c>
      <c r="Q330" s="114">
        <v>2.314726730450781E-3</v>
      </c>
      <c r="R330" s="114">
        <v>2.3746305300285393E-3</v>
      </c>
      <c r="S330" s="114">
        <v>2.4263064087506584E-3</v>
      </c>
      <c r="T330" s="114">
        <v>2.4798988641033543E-3</v>
      </c>
      <c r="U330" s="115">
        <v>9.5955625333333325E-3</v>
      </c>
      <c r="V330" s="115">
        <f t="shared" si="100"/>
        <v>0</v>
      </c>
      <c r="W330" s="122">
        <v>0</v>
      </c>
      <c r="X330" s="116">
        <v>0</v>
      </c>
      <c r="Y330" s="116">
        <v>0</v>
      </c>
      <c r="Z330" s="116">
        <v>0</v>
      </c>
      <c r="AA330" s="116" t="str">
        <f t="shared" si="101"/>
        <v>LINDT SPRUNGLI UK0.009595562533333330.00959556253333333</v>
      </c>
      <c r="AB330" s="117">
        <v>0</v>
      </c>
      <c r="AC330" s="115">
        <f t="shared" si="102"/>
        <v>0</v>
      </c>
      <c r="AD330" s="117">
        <f t="shared" si="103"/>
        <v>0</v>
      </c>
      <c r="AE330" s="117">
        <f t="shared" si="103"/>
        <v>0</v>
      </c>
      <c r="AF330" s="117">
        <f t="shared" si="103"/>
        <v>0</v>
      </c>
      <c r="AG330" s="117">
        <f t="shared" si="103"/>
        <v>0</v>
      </c>
      <c r="AH330" s="115">
        <v>0</v>
      </c>
      <c r="AI330" s="118"/>
      <c r="AJ330" s="118"/>
      <c r="AK330" s="118"/>
      <c r="AL330" s="118"/>
      <c r="AM330" s="118"/>
      <c r="AN330" s="118"/>
      <c r="AO330" s="118"/>
      <c r="AP330" s="118"/>
      <c r="AQ330" s="118"/>
      <c r="AR330" s="118"/>
      <c r="AS330" s="119"/>
      <c r="AT330" s="120">
        <v>0</v>
      </c>
      <c r="AU330" s="120">
        <f t="shared" si="104"/>
        <v>0</v>
      </c>
      <c r="AV330" s="120">
        <v>0</v>
      </c>
      <c r="AW330" s="120">
        <f t="shared" si="105"/>
        <v>0</v>
      </c>
      <c r="AX330" s="120">
        <v>0</v>
      </c>
      <c r="AY330" s="120">
        <f t="shared" si="106"/>
        <v>0</v>
      </c>
      <c r="AZ330" s="120">
        <v>0</v>
      </c>
      <c r="BA330" s="120">
        <f t="shared" si="107"/>
        <v>0</v>
      </c>
      <c r="BB330" s="120">
        <v>0</v>
      </c>
      <c r="BC330" s="120">
        <f t="shared" si="108"/>
        <v>0</v>
      </c>
      <c r="BD330" s="120" t="str">
        <f t="shared" si="109"/>
        <v>LINDT SPRUNGLI UK0.004797781266666670.009595562533333330.00959556253333333</v>
      </c>
      <c r="BE330" s="121">
        <f>VLOOKUP(BD330,'[1]Microsoft-Base Data'!$AR:$AX,2,0)</f>
        <v>0.13229075373020688</v>
      </c>
      <c r="BF330" s="121">
        <f>VLOOKUP(BD330,'[1]Microsoft-Base Data'!$AR:$AX,3,0)</f>
        <v>0.59898192663194771</v>
      </c>
      <c r="BG330" s="121">
        <f>VLOOKUP(BD330,'[1]Microsoft-Base Data'!$AR:$AX,4,0)</f>
        <v>0</v>
      </c>
      <c r="BH330" s="121">
        <f>VLOOKUP(BD330,'[1]Microsoft-Base Data'!$AR:$AX,5,0)</f>
        <v>0</v>
      </c>
      <c r="BI330" s="121">
        <f>VLOOKUP(BD330,'[1]Microsoft-Base Data'!$AR:$AX,6,0)</f>
        <v>0</v>
      </c>
      <c r="BJ330" s="121">
        <f>VLOOKUP(BD330,'[1]Microsoft-Base Data'!$AR:$AX,7,0)</f>
        <v>0.26872731963784535</v>
      </c>
      <c r="BK330" s="120">
        <f t="shared" si="110"/>
        <v>1.2694041999999999E-3</v>
      </c>
      <c r="BL330" s="120">
        <f t="shared" si="111"/>
        <v>5.7475685333333321E-3</v>
      </c>
      <c r="BM330" s="120">
        <f t="shared" si="112"/>
        <v>0</v>
      </c>
      <c r="BN330" s="120">
        <f t="shared" si="113"/>
        <v>0</v>
      </c>
      <c r="BO330" s="120">
        <f t="shared" si="114"/>
        <v>0</v>
      </c>
      <c r="BP330" s="120">
        <f t="shared" si="115"/>
        <v>2.5785897999999995E-3</v>
      </c>
      <c r="BQ330" s="120">
        <f t="shared" si="116"/>
        <v>5.8745089533333321E-3</v>
      </c>
      <c r="BR330" s="119"/>
      <c r="BS330" s="119"/>
      <c r="BT330" s="119"/>
      <c r="BU330" s="119"/>
    </row>
    <row r="331" spans="1:73">
      <c r="A331" s="8" t="s">
        <v>819</v>
      </c>
      <c r="B331" s="65" t="s">
        <v>69</v>
      </c>
      <c r="C331" s="8" t="s">
        <v>70</v>
      </c>
      <c r="D331" s="8" t="s">
        <v>615</v>
      </c>
      <c r="E331" s="8" t="s">
        <v>283</v>
      </c>
      <c r="F331" s="8"/>
      <c r="G331" s="65"/>
      <c r="H331" s="65" t="s">
        <v>613</v>
      </c>
      <c r="I331" s="8"/>
      <c r="J331" s="8" t="s">
        <v>614</v>
      </c>
      <c r="K331" s="8" t="s">
        <v>614</v>
      </c>
      <c r="L331" s="116">
        <v>0</v>
      </c>
      <c r="M331" s="116">
        <v>0</v>
      </c>
      <c r="N331" s="116">
        <v>1.1170166666666667E-3</v>
      </c>
      <c r="O331" s="114">
        <v>1.1170166666666667E-3</v>
      </c>
      <c r="P331" s="115">
        <v>2.2340333333333334E-3</v>
      </c>
      <c r="Q331" s="114">
        <v>5.3891334201834954E-4</v>
      </c>
      <c r="R331" s="114">
        <v>5.5286011007755803E-4</v>
      </c>
      <c r="S331" s="114">
        <v>5.6489125834984183E-4</v>
      </c>
      <c r="T331" s="114">
        <v>5.7736862288758405E-4</v>
      </c>
      <c r="U331" s="115">
        <v>2.2340333333333334E-3</v>
      </c>
      <c r="V331" s="115">
        <f t="shared" si="100"/>
        <v>0</v>
      </c>
      <c r="W331" s="115"/>
      <c r="X331" s="116">
        <v>0</v>
      </c>
      <c r="Y331" s="116">
        <v>0</v>
      </c>
      <c r="Z331" s="116">
        <v>0</v>
      </c>
      <c r="AA331" s="116" t="str">
        <f t="shared" si="101"/>
        <v>WELLINGTON MANAGEMENT0.002234033333333330.00223403333333333</v>
      </c>
      <c r="AB331" s="117">
        <v>0</v>
      </c>
      <c r="AC331" s="115">
        <f t="shared" si="102"/>
        <v>0</v>
      </c>
      <c r="AD331" s="117">
        <f t="shared" si="103"/>
        <v>0</v>
      </c>
      <c r="AE331" s="117">
        <f t="shared" si="103"/>
        <v>0</v>
      </c>
      <c r="AF331" s="117">
        <f t="shared" si="103"/>
        <v>0</v>
      </c>
      <c r="AG331" s="117">
        <f t="shared" si="103"/>
        <v>0</v>
      </c>
      <c r="AH331" s="115">
        <v>0</v>
      </c>
      <c r="AI331" s="118"/>
      <c r="AJ331" s="118"/>
      <c r="AK331" s="118"/>
      <c r="AL331" s="118"/>
      <c r="AM331" s="118"/>
      <c r="AN331" s="118"/>
      <c r="AO331" s="118"/>
      <c r="AP331" s="118"/>
      <c r="AQ331" s="118"/>
      <c r="AR331" s="118"/>
      <c r="AS331" s="119"/>
      <c r="AT331" s="120">
        <v>0</v>
      </c>
      <c r="AU331" s="120">
        <f t="shared" si="104"/>
        <v>0</v>
      </c>
      <c r="AV331" s="120">
        <v>0</v>
      </c>
      <c r="AW331" s="120">
        <f t="shared" si="105"/>
        <v>0</v>
      </c>
      <c r="AX331" s="120">
        <v>0</v>
      </c>
      <c r="AY331" s="120">
        <f t="shared" si="106"/>
        <v>0</v>
      </c>
      <c r="AZ331" s="120">
        <v>0</v>
      </c>
      <c r="BA331" s="120">
        <f t="shared" si="107"/>
        <v>0</v>
      </c>
      <c r="BB331" s="120">
        <v>0</v>
      </c>
      <c r="BC331" s="120">
        <f t="shared" si="108"/>
        <v>0</v>
      </c>
      <c r="BD331" s="120" t="str">
        <f t="shared" si="109"/>
        <v>WELLINGTON MANAGEMENT0.001117016666666670.002234033333333330.00223403333333333</v>
      </c>
      <c r="BE331" s="121">
        <f>VLOOKUP(BD331,'[1]Microsoft-Base Data'!$AR:$AX,2,0)</f>
        <v>0</v>
      </c>
      <c r="BF331" s="121">
        <f>VLOOKUP(BD331,'[1]Microsoft-Base Data'!$AR:$AX,3,0)</f>
        <v>0</v>
      </c>
      <c r="BG331" s="121">
        <f>VLOOKUP(BD331,'[1]Microsoft-Base Data'!$AR:$AX,4,0)</f>
        <v>0</v>
      </c>
      <c r="BH331" s="121">
        <f>VLOOKUP(BD331,'[1]Microsoft-Base Data'!$AR:$AX,5,0)</f>
        <v>0</v>
      </c>
      <c r="BI331" s="121">
        <f>VLOOKUP(BD331,'[1]Microsoft-Base Data'!$AR:$AX,6,0)</f>
        <v>0</v>
      </c>
      <c r="BJ331" s="121">
        <f>VLOOKUP(BD331,'[1]Microsoft-Base Data'!$AR:$AX,7,0)</f>
        <v>1</v>
      </c>
      <c r="BK331" s="120">
        <f t="shared" si="110"/>
        <v>0</v>
      </c>
      <c r="BL331" s="120">
        <f t="shared" si="111"/>
        <v>0</v>
      </c>
      <c r="BM331" s="120">
        <f t="shared" si="112"/>
        <v>0</v>
      </c>
      <c r="BN331" s="120">
        <f t="shared" si="113"/>
        <v>0</v>
      </c>
      <c r="BO331" s="120">
        <f t="shared" si="114"/>
        <v>0</v>
      </c>
      <c r="BP331" s="120">
        <f t="shared" si="115"/>
        <v>2.2340333333333334E-3</v>
      </c>
      <c r="BQ331" s="120">
        <f t="shared" si="116"/>
        <v>0</v>
      </c>
      <c r="BR331" s="119"/>
      <c r="BS331" s="119"/>
      <c r="BT331" s="119"/>
      <c r="BU331" s="119"/>
    </row>
    <row r="332" spans="1:73">
      <c r="A332" s="8" t="s">
        <v>820</v>
      </c>
      <c r="B332" s="65" t="s">
        <v>69</v>
      </c>
      <c r="C332" s="8" t="s">
        <v>511</v>
      </c>
      <c r="D332" s="8" t="s">
        <v>615</v>
      </c>
      <c r="E332" s="8" t="s">
        <v>283</v>
      </c>
      <c r="F332" s="8"/>
      <c r="G332" s="65"/>
      <c r="H332" s="65" t="s">
        <v>613</v>
      </c>
      <c r="I332" s="8"/>
      <c r="J332" s="8" t="s">
        <v>614</v>
      </c>
      <c r="K332" s="8" t="s">
        <v>614</v>
      </c>
      <c r="L332" s="116">
        <v>0</v>
      </c>
      <c r="M332" s="116">
        <v>0</v>
      </c>
      <c r="N332" s="116">
        <v>1E-3</v>
      </c>
      <c r="O332" s="114">
        <v>1E-3</v>
      </c>
      <c r="P332" s="115">
        <v>2E-3</v>
      </c>
      <c r="Q332" s="114">
        <v>4.8245774490235848E-4</v>
      </c>
      <c r="R332" s="114">
        <v>4.9494347450281971E-4</v>
      </c>
      <c r="S332" s="114">
        <v>5.05714261216492E-4</v>
      </c>
      <c r="T332" s="114">
        <v>5.1688451937832985E-4</v>
      </c>
      <c r="U332" s="115">
        <v>2E-3</v>
      </c>
      <c r="V332" s="115">
        <f t="shared" si="100"/>
        <v>0</v>
      </c>
      <c r="W332" s="115"/>
      <c r="X332" s="116">
        <v>0</v>
      </c>
      <c r="Y332" s="116">
        <v>0</v>
      </c>
      <c r="Z332" s="116">
        <v>2.4000809999999997E-2</v>
      </c>
      <c r="AA332" s="116" t="str">
        <f t="shared" si="101"/>
        <v>MORTGAGE MASTER0.0020.002</v>
      </c>
      <c r="AB332" s="117">
        <v>0</v>
      </c>
      <c r="AC332" s="115">
        <f t="shared" si="102"/>
        <v>2.4000809999999997E-2</v>
      </c>
      <c r="AD332" s="117">
        <f t="shared" si="103"/>
        <v>5.1649743119999997E-3</v>
      </c>
      <c r="AE332" s="117">
        <f t="shared" si="103"/>
        <v>5.2321765799999993E-3</v>
      </c>
      <c r="AF332" s="117">
        <f t="shared" si="103"/>
        <v>7.6802591999999992E-3</v>
      </c>
      <c r="AG332" s="117">
        <f t="shared" si="103"/>
        <v>5.9233999079999974E-3</v>
      </c>
      <c r="AH332" s="115">
        <v>2.4000809999999997E-2</v>
      </c>
      <c r="AI332" s="118"/>
      <c r="AJ332" s="118"/>
      <c r="AK332" s="118"/>
      <c r="AL332" s="118"/>
      <c r="AM332" s="118"/>
      <c r="AN332" s="118"/>
      <c r="AO332" s="118"/>
      <c r="AP332" s="118"/>
      <c r="AQ332" s="118"/>
      <c r="AR332" s="118"/>
      <c r="AS332" s="119"/>
      <c r="AT332" s="120">
        <v>0</v>
      </c>
      <c r="AU332" s="120">
        <f t="shared" si="104"/>
        <v>0</v>
      </c>
      <c r="AV332" s="120">
        <v>9.7203888000000002E-3</v>
      </c>
      <c r="AW332" s="120">
        <f t="shared" si="105"/>
        <v>-4.5554144880000005E-3</v>
      </c>
      <c r="AX332" s="120">
        <v>0</v>
      </c>
      <c r="AY332" s="120">
        <f t="shared" si="106"/>
        <v>5.2321765799999993E-3</v>
      </c>
      <c r="AZ332" s="120">
        <v>8.7482405700000012E-3</v>
      </c>
      <c r="BA332" s="120">
        <f t="shared" si="107"/>
        <v>-1.067981370000002E-3</v>
      </c>
      <c r="BB332" s="120">
        <v>0</v>
      </c>
      <c r="BC332" s="120">
        <f t="shared" si="108"/>
        <v>5.9233999079999974E-3</v>
      </c>
      <c r="BD332" s="120" t="str">
        <f t="shared" si="109"/>
        <v>MORTGAGE MASTER0.0010.0020.002</v>
      </c>
      <c r="BE332" s="121">
        <f>VLOOKUP(BD332,'[1]Microsoft-Base Data'!$AR:$AX,2,0)</f>
        <v>0</v>
      </c>
      <c r="BF332" s="121">
        <f>VLOOKUP(BD332,'[1]Microsoft-Base Data'!$AR:$AX,3,0)</f>
        <v>0</v>
      </c>
      <c r="BG332" s="121">
        <f>VLOOKUP(BD332,'[1]Microsoft-Base Data'!$AR:$AX,4,0)</f>
        <v>0</v>
      </c>
      <c r="BH332" s="121">
        <f>VLOOKUP(BD332,'[1]Microsoft-Base Data'!$AR:$AX,5,0)</f>
        <v>0</v>
      </c>
      <c r="BI332" s="121">
        <f>VLOOKUP(BD332,'[1]Microsoft-Base Data'!$AR:$AX,6,0)</f>
        <v>0</v>
      </c>
      <c r="BJ332" s="121">
        <f>VLOOKUP(BD332,'[1]Microsoft-Base Data'!$AR:$AX,7,0)</f>
        <v>1</v>
      </c>
      <c r="BK332" s="120">
        <f t="shared" si="110"/>
        <v>0</v>
      </c>
      <c r="BL332" s="120">
        <f t="shared" si="111"/>
        <v>0</v>
      </c>
      <c r="BM332" s="120">
        <f t="shared" si="112"/>
        <v>0</v>
      </c>
      <c r="BN332" s="120">
        <f t="shared" si="113"/>
        <v>0</v>
      </c>
      <c r="BO332" s="120">
        <f t="shared" si="114"/>
        <v>0</v>
      </c>
      <c r="BP332" s="120">
        <f t="shared" si="115"/>
        <v>2E-3</v>
      </c>
      <c r="BQ332" s="120">
        <f t="shared" si="116"/>
        <v>0</v>
      </c>
      <c r="BR332" s="119"/>
      <c r="BS332" s="119"/>
      <c r="BT332" s="119"/>
      <c r="BU332" s="119"/>
    </row>
    <row r="333" spans="1:73">
      <c r="A333" s="8" t="s">
        <v>821</v>
      </c>
      <c r="B333" s="65" t="s">
        <v>123</v>
      </c>
      <c r="C333" s="8" t="s">
        <v>495</v>
      </c>
      <c r="D333" s="8" t="s">
        <v>615</v>
      </c>
      <c r="E333" s="8" t="s">
        <v>283</v>
      </c>
      <c r="F333" s="8"/>
      <c r="G333" s="65"/>
      <c r="H333" s="65" t="s">
        <v>613</v>
      </c>
      <c r="I333" s="8"/>
      <c r="J333" s="8" t="s">
        <v>614</v>
      </c>
      <c r="K333" s="8" t="s">
        <v>614</v>
      </c>
      <c r="L333" s="116">
        <v>0</v>
      </c>
      <c r="M333" s="116">
        <v>0</v>
      </c>
      <c r="N333" s="116">
        <v>9.3089633333333323E-4</v>
      </c>
      <c r="O333" s="114">
        <v>9.3089633333333323E-4</v>
      </c>
      <c r="P333" s="115">
        <v>1.8617926666666665E-3</v>
      </c>
      <c r="Q333" s="114">
        <v>4.4911814571787416E-4</v>
      </c>
      <c r="R333" s="114">
        <v>4.60741065621935E-4</v>
      </c>
      <c r="S333" s="114">
        <v>4.7076755148080788E-4</v>
      </c>
      <c r="T333" s="114">
        <v>4.8116590384604942E-4</v>
      </c>
      <c r="U333" s="115">
        <v>1.8617926666666665E-3</v>
      </c>
      <c r="V333" s="115">
        <f t="shared" si="100"/>
        <v>0</v>
      </c>
      <c r="W333" s="122">
        <v>0</v>
      </c>
      <c r="X333" s="116">
        <v>0</v>
      </c>
      <c r="Y333" s="116">
        <v>0</v>
      </c>
      <c r="Z333" s="116">
        <v>0</v>
      </c>
      <c r="AA333" s="116" t="str">
        <f t="shared" si="101"/>
        <v>MANASSEN AUSTRALIA P LTD0.001861792666666670.00186179266666667</v>
      </c>
      <c r="AB333" s="117">
        <v>0</v>
      </c>
      <c r="AC333" s="115">
        <f t="shared" si="102"/>
        <v>0</v>
      </c>
      <c r="AD333" s="117">
        <f t="shared" si="103"/>
        <v>0</v>
      </c>
      <c r="AE333" s="117">
        <f t="shared" si="103"/>
        <v>0</v>
      </c>
      <c r="AF333" s="117">
        <f t="shared" si="103"/>
        <v>0</v>
      </c>
      <c r="AG333" s="117">
        <f t="shared" si="103"/>
        <v>0</v>
      </c>
      <c r="AH333" s="115">
        <v>0</v>
      </c>
      <c r="AI333" s="118"/>
      <c r="AJ333" s="118"/>
      <c r="AK333" s="118"/>
      <c r="AL333" s="118"/>
      <c r="AM333" s="118"/>
      <c r="AN333" s="118"/>
      <c r="AO333" s="118"/>
      <c r="AP333" s="118"/>
      <c r="AQ333" s="118"/>
      <c r="AR333" s="118"/>
      <c r="AS333" s="119"/>
      <c r="AT333" s="120">
        <v>0</v>
      </c>
      <c r="AU333" s="120">
        <f t="shared" si="104"/>
        <v>0</v>
      </c>
      <c r="AV333" s="120">
        <v>0</v>
      </c>
      <c r="AW333" s="120">
        <f t="shared" si="105"/>
        <v>0</v>
      </c>
      <c r="AX333" s="120">
        <v>0</v>
      </c>
      <c r="AY333" s="120">
        <f t="shared" si="106"/>
        <v>0</v>
      </c>
      <c r="AZ333" s="120">
        <v>0</v>
      </c>
      <c r="BA333" s="120">
        <f t="shared" si="107"/>
        <v>0</v>
      </c>
      <c r="BB333" s="120">
        <v>0</v>
      </c>
      <c r="BC333" s="120">
        <f t="shared" si="108"/>
        <v>0</v>
      </c>
      <c r="BD333" s="120" t="str">
        <f t="shared" si="109"/>
        <v>MANASSEN AUSTRALIA P LTD0.0009308963333333330.001861792666666670.00186179266666667</v>
      </c>
      <c r="BE333" s="121">
        <f>VLOOKUP(BD333,'[1]Microsoft-Base Data'!$AR:$AX,2,0)</f>
        <v>0</v>
      </c>
      <c r="BF333" s="121">
        <f>VLOOKUP(BD333,'[1]Microsoft-Base Data'!$AR:$AX,3,0)</f>
        <v>0</v>
      </c>
      <c r="BG333" s="121">
        <f>VLOOKUP(BD333,'[1]Microsoft-Base Data'!$AR:$AX,4,0)</f>
        <v>0</v>
      </c>
      <c r="BH333" s="121">
        <f>VLOOKUP(BD333,'[1]Microsoft-Base Data'!$AR:$AX,5,0)</f>
        <v>0</v>
      </c>
      <c r="BI333" s="121">
        <f>VLOOKUP(BD333,'[1]Microsoft-Base Data'!$AR:$AX,6,0)</f>
        <v>0</v>
      </c>
      <c r="BJ333" s="121">
        <f>VLOOKUP(BD333,'[1]Microsoft-Base Data'!$AR:$AX,7,0)</f>
        <v>1</v>
      </c>
      <c r="BK333" s="120">
        <f t="shared" si="110"/>
        <v>0</v>
      </c>
      <c r="BL333" s="120">
        <f t="shared" si="111"/>
        <v>0</v>
      </c>
      <c r="BM333" s="120">
        <f t="shared" si="112"/>
        <v>0</v>
      </c>
      <c r="BN333" s="120">
        <f t="shared" si="113"/>
        <v>0</v>
      </c>
      <c r="BO333" s="120">
        <f t="shared" si="114"/>
        <v>0</v>
      </c>
      <c r="BP333" s="120">
        <f t="shared" si="115"/>
        <v>1.8617926666666665E-3</v>
      </c>
      <c r="BQ333" s="120">
        <f t="shared" si="116"/>
        <v>0</v>
      </c>
      <c r="BR333" s="119"/>
      <c r="BS333" s="119"/>
      <c r="BT333" s="119"/>
      <c r="BU333" s="119"/>
    </row>
    <row r="334" spans="1:73">
      <c r="A334" s="8" t="s">
        <v>822</v>
      </c>
      <c r="B334" s="65" t="s">
        <v>123</v>
      </c>
      <c r="C334" s="8" t="s">
        <v>495</v>
      </c>
      <c r="D334" s="8" t="s">
        <v>615</v>
      </c>
      <c r="E334" s="8" t="s">
        <v>283</v>
      </c>
      <c r="F334" s="8"/>
      <c r="G334" s="65"/>
      <c r="H334" s="65" t="s">
        <v>613</v>
      </c>
      <c r="I334" s="8"/>
      <c r="J334" s="8" t="s">
        <v>614</v>
      </c>
      <c r="K334" s="8" t="s">
        <v>614</v>
      </c>
      <c r="L334" s="116">
        <v>0</v>
      </c>
      <c r="M334" s="116">
        <v>0</v>
      </c>
      <c r="N334" s="116">
        <v>7.5608276666666661E-4</v>
      </c>
      <c r="O334" s="114">
        <v>7.5608276666666661E-4</v>
      </c>
      <c r="P334" s="115">
        <v>1.5121655333333332E-3</v>
      </c>
      <c r="Q334" s="114">
        <v>3.6477798656553607E-4</v>
      </c>
      <c r="R334" s="114">
        <v>3.742182315457047E-4</v>
      </c>
      <c r="S334" s="114">
        <v>3.8236183776335463E-4</v>
      </c>
      <c r="T334" s="114">
        <v>3.9080747745873787E-4</v>
      </c>
      <c r="U334" s="115">
        <v>1.5121655333333332E-3</v>
      </c>
      <c r="V334" s="115">
        <f t="shared" si="100"/>
        <v>0</v>
      </c>
      <c r="W334" s="122">
        <v>0</v>
      </c>
      <c r="X334" s="116">
        <v>0</v>
      </c>
      <c r="Y334" s="116">
        <v>0</v>
      </c>
      <c r="Z334" s="116">
        <v>0</v>
      </c>
      <c r="AA334" s="116" t="str">
        <f t="shared" si="101"/>
        <v>PENTAL PDTS P LTD0.001512165533333330.00151216553333333</v>
      </c>
      <c r="AB334" s="117">
        <v>0</v>
      </c>
      <c r="AC334" s="115">
        <f t="shared" si="102"/>
        <v>0</v>
      </c>
      <c r="AD334" s="117">
        <f t="shared" si="103"/>
        <v>0</v>
      </c>
      <c r="AE334" s="117">
        <f t="shared" si="103"/>
        <v>0</v>
      </c>
      <c r="AF334" s="117">
        <f t="shared" si="103"/>
        <v>0</v>
      </c>
      <c r="AG334" s="117">
        <f t="shared" si="103"/>
        <v>0</v>
      </c>
      <c r="AH334" s="115">
        <v>0</v>
      </c>
      <c r="AI334" s="118"/>
      <c r="AJ334" s="118"/>
      <c r="AK334" s="118"/>
      <c r="AL334" s="118"/>
      <c r="AM334" s="118"/>
      <c r="AN334" s="118"/>
      <c r="AO334" s="118"/>
      <c r="AP334" s="118"/>
      <c r="AQ334" s="118"/>
      <c r="AR334" s="118"/>
      <c r="AS334" s="119"/>
      <c r="AT334" s="120">
        <v>0</v>
      </c>
      <c r="AU334" s="120">
        <f t="shared" si="104"/>
        <v>0</v>
      </c>
      <c r="AV334" s="120">
        <v>0</v>
      </c>
      <c r="AW334" s="120">
        <f t="shared" si="105"/>
        <v>0</v>
      </c>
      <c r="AX334" s="120">
        <v>0</v>
      </c>
      <c r="AY334" s="120">
        <f t="shared" si="106"/>
        <v>0</v>
      </c>
      <c r="AZ334" s="120">
        <v>0</v>
      </c>
      <c r="BA334" s="120">
        <f t="shared" si="107"/>
        <v>0</v>
      </c>
      <c r="BB334" s="120">
        <v>0</v>
      </c>
      <c r="BC334" s="120">
        <f t="shared" si="108"/>
        <v>0</v>
      </c>
      <c r="BD334" s="120" t="str">
        <f t="shared" si="109"/>
        <v>PENTAL PDTS P LTD0.0007560827666666670.001512165533333330.00151216553333333</v>
      </c>
      <c r="BE334" s="121">
        <f>VLOOKUP(BD334,'[1]Microsoft-Base Data'!$AR:$AX,2,0)</f>
        <v>0</v>
      </c>
      <c r="BF334" s="121">
        <f>VLOOKUP(BD334,'[1]Microsoft-Base Data'!$AR:$AX,3,0)</f>
        <v>0</v>
      </c>
      <c r="BG334" s="121">
        <f>VLOOKUP(BD334,'[1]Microsoft-Base Data'!$AR:$AX,4,0)</f>
        <v>0</v>
      </c>
      <c r="BH334" s="121">
        <f>VLOOKUP(BD334,'[1]Microsoft-Base Data'!$AR:$AX,5,0)</f>
        <v>0</v>
      </c>
      <c r="BI334" s="121">
        <f>VLOOKUP(BD334,'[1]Microsoft-Base Data'!$AR:$AX,6,0)</f>
        <v>0</v>
      </c>
      <c r="BJ334" s="121">
        <f>VLOOKUP(BD334,'[1]Microsoft-Base Data'!$AR:$AX,7,0)</f>
        <v>1</v>
      </c>
      <c r="BK334" s="120">
        <f t="shared" si="110"/>
        <v>0</v>
      </c>
      <c r="BL334" s="120">
        <f t="shared" si="111"/>
        <v>0</v>
      </c>
      <c r="BM334" s="120">
        <f t="shared" si="112"/>
        <v>0</v>
      </c>
      <c r="BN334" s="120">
        <f t="shared" si="113"/>
        <v>0</v>
      </c>
      <c r="BO334" s="120">
        <f t="shared" si="114"/>
        <v>0</v>
      </c>
      <c r="BP334" s="120">
        <f t="shared" si="115"/>
        <v>1.5121655333333332E-3</v>
      </c>
      <c r="BQ334" s="120">
        <f t="shared" si="116"/>
        <v>0</v>
      </c>
      <c r="BR334" s="119"/>
      <c r="BS334" s="119"/>
      <c r="BT334" s="119"/>
      <c r="BU334" s="119"/>
    </row>
    <row r="335" spans="1:73">
      <c r="A335" s="8" t="s">
        <v>823</v>
      </c>
      <c r="B335" s="65" t="s">
        <v>123</v>
      </c>
      <c r="C335" s="8" t="s">
        <v>495</v>
      </c>
      <c r="D335" s="8" t="s">
        <v>615</v>
      </c>
      <c r="E335" s="8" t="s">
        <v>283</v>
      </c>
      <c r="F335" s="8"/>
      <c r="G335" s="65"/>
      <c r="H335" s="65" t="s">
        <v>613</v>
      </c>
      <c r="I335" s="8"/>
      <c r="J335" s="8" t="s">
        <v>614</v>
      </c>
      <c r="K335" s="8" t="s">
        <v>614</v>
      </c>
      <c r="L335" s="116">
        <v>0</v>
      </c>
      <c r="M335" s="116">
        <v>0</v>
      </c>
      <c r="N335" s="116">
        <v>7.2399066666666673E-4</v>
      </c>
      <c r="O335" s="114">
        <v>7.2399066666666673E-4</v>
      </c>
      <c r="P335" s="115">
        <v>1.4479813333333335E-3</v>
      </c>
      <c r="Q335" s="114">
        <v>3.4929490437035518E-4</v>
      </c>
      <c r="R335" s="114">
        <v>3.5833445606761279E-4</v>
      </c>
      <c r="S335" s="114">
        <v>3.6613240512096886E-4</v>
      </c>
      <c r="T335" s="114">
        <v>3.7421956777439663E-4</v>
      </c>
      <c r="U335" s="115">
        <v>1.4479813333333335E-3</v>
      </c>
      <c r="V335" s="115">
        <f t="shared" si="100"/>
        <v>0</v>
      </c>
      <c r="W335" s="122">
        <v>0</v>
      </c>
      <c r="X335" s="116">
        <v>0</v>
      </c>
      <c r="Y335" s="116">
        <v>0</v>
      </c>
      <c r="Z335" s="116">
        <v>0</v>
      </c>
      <c r="AA335" s="116" t="str">
        <f t="shared" si="101"/>
        <v>SNACK BRANDS AUSTRALIA0.001447981333333330.00144798133333333</v>
      </c>
      <c r="AB335" s="117">
        <v>0</v>
      </c>
      <c r="AC335" s="115">
        <f t="shared" si="102"/>
        <v>0</v>
      </c>
      <c r="AD335" s="117">
        <f t="shared" si="103"/>
        <v>0</v>
      </c>
      <c r="AE335" s="117">
        <f t="shared" si="103"/>
        <v>0</v>
      </c>
      <c r="AF335" s="117">
        <f t="shared" si="103"/>
        <v>0</v>
      </c>
      <c r="AG335" s="117">
        <f t="shared" si="103"/>
        <v>0</v>
      </c>
      <c r="AH335" s="115">
        <v>0</v>
      </c>
      <c r="AI335" s="118"/>
      <c r="AJ335" s="118"/>
      <c r="AK335" s="118"/>
      <c r="AL335" s="118"/>
      <c r="AM335" s="118"/>
      <c r="AN335" s="118"/>
      <c r="AO335" s="118"/>
      <c r="AP335" s="118"/>
      <c r="AQ335" s="118"/>
      <c r="AR335" s="118"/>
      <c r="AS335" s="119"/>
      <c r="AT335" s="120">
        <v>0</v>
      </c>
      <c r="AU335" s="120">
        <f t="shared" si="104"/>
        <v>0</v>
      </c>
      <c r="AV335" s="120">
        <v>0</v>
      </c>
      <c r="AW335" s="120">
        <f t="shared" si="105"/>
        <v>0</v>
      </c>
      <c r="AX335" s="120">
        <v>0</v>
      </c>
      <c r="AY335" s="120">
        <f t="shared" si="106"/>
        <v>0</v>
      </c>
      <c r="AZ335" s="120">
        <v>0</v>
      </c>
      <c r="BA335" s="120">
        <f t="shared" si="107"/>
        <v>0</v>
      </c>
      <c r="BB335" s="120">
        <v>0</v>
      </c>
      <c r="BC335" s="120">
        <f t="shared" si="108"/>
        <v>0</v>
      </c>
      <c r="BD335" s="120" t="str">
        <f t="shared" si="109"/>
        <v>SNACK BRANDS AUSTRALIA0.0007239906666666670.001447981333333330.00144798133333333</v>
      </c>
      <c r="BE335" s="121">
        <f>VLOOKUP(BD335,'[1]Microsoft-Base Data'!$AR:$AX,2,0)</f>
        <v>0</v>
      </c>
      <c r="BF335" s="121">
        <f>VLOOKUP(BD335,'[1]Microsoft-Base Data'!$AR:$AX,3,0)</f>
        <v>0</v>
      </c>
      <c r="BG335" s="121">
        <f>VLOOKUP(BD335,'[1]Microsoft-Base Data'!$AR:$AX,4,0)</f>
        <v>0</v>
      </c>
      <c r="BH335" s="121">
        <f>VLOOKUP(BD335,'[1]Microsoft-Base Data'!$AR:$AX,5,0)</f>
        <v>0</v>
      </c>
      <c r="BI335" s="121">
        <f>VLOOKUP(BD335,'[1]Microsoft-Base Data'!$AR:$AX,6,0)</f>
        <v>0</v>
      </c>
      <c r="BJ335" s="121">
        <f>VLOOKUP(BD335,'[1]Microsoft-Base Data'!$AR:$AX,7,0)</f>
        <v>1</v>
      </c>
      <c r="BK335" s="120">
        <f t="shared" si="110"/>
        <v>0</v>
      </c>
      <c r="BL335" s="120">
        <f t="shared" si="111"/>
        <v>0</v>
      </c>
      <c r="BM335" s="120">
        <f t="shared" si="112"/>
        <v>0</v>
      </c>
      <c r="BN335" s="120">
        <f t="shared" si="113"/>
        <v>0</v>
      </c>
      <c r="BO335" s="120">
        <f t="shared" si="114"/>
        <v>0</v>
      </c>
      <c r="BP335" s="120">
        <f t="shared" si="115"/>
        <v>1.4479813333333335E-3</v>
      </c>
      <c r="BQ335" s="120">
        <f t="shared" si="116"/>
        <v>0</v>
      </c>
      <c r="BR335" s="119"/>
      <c r="BS335" s="119"/>
      <c r="BT335" s="119"/>
      <c r="BU335" s="119"/>
    </row>
    <row r="336" spans="1:73">
      <c r="A336" s="8" t="s">
        <v>791</v>
      </c>
      <c r="B336" s="65" t="s">
        <v>69</v>
      </c>
      <c r="C336" s="8" t="s">
        <v>148</v>
      </c>
      <c r="D336" s="8" t="s">
        <v>615</v>
      </c>
      <c r="E336" s="8" t="s">
        <v>283</v>
      </c>
      <c r="F336" s="8"/>
      <c r="G336" s="65"/>
      <c r="H336" s="65" t="s">
        <v>613</v>
      </c>
      <c r="I336" s="8"/>
      <c r="J336" s="8" t="s">
        <v>614</v>
      </c>
      <c r="K336" s="8" t="s">
        <v>614</v>
      </c>
      <c r="L336" s="116">
        <v>3.7878174423740002E-2</v>
      </c>
      <c r="M336" s="116">
        <v>0</v>
      </c>
      <c r="N336" s="116">
        <v>0</v>
      </c>
      <c r="O336" s="114">
        <v>0</v>
      </c>
      <c r="P336" s="115">
        <v>3.7878174423740002E-2</v>
      </c>
      <c r="Q336" s="114">
        <v>9.1373093067478976E-3</v>
      </c>
      <c r="R336" s="114">
        <v>9.373777628554859E-3</v>
      </c>
      <c r="S336" s="114">
        <v>9.5777664974655494E-3</v>
      </c>
      <c r="T336" s="114">
        <v>9.7893209909716977E-3</v>
      </c>
      <c r="U336" s="115">
        <v>3.7878174423740002E-2</v>
      </c>
      <c r="V336" s="115">
        <f t="shared" si="100"/>
        <v>0</v>
      </c>
      <c r="W336" s="115"/>
      <c r="X336" s="116">
        <v>0</v>
      </c>
      <c r="Y336" s="116">
        <v>0</v>
      </c>
      <c r="Z336" s="116">
        <v>0</v>
      </c>
      <c r="AA336" s="116" t="str">
        <f t="shared" si="101"/>
        <v>HYUNDAI0.037878174423740.03787817442374</v>
      </c>
      <c r="AB336" s="117">
        <v>0</v>
      </c>
      <c r="AC336" s="115">
        <f t="shared" si="102"/>
        <v>0</v>
      </c>
      <c r="AD336" s="117">
        <f t="shared" si="103"/>
        <v>0</v>
      </c>
      <c r="AE336" s="117">
        <f t="shared" si="103"/>
        <v>0</v>
      </c>
      <c r="AF336" s="117">
        <f t="shared" si="103"/>
        <v>0</v>
      </c>
      <c r="AG336" s="117">
        <f t="shared" si="103"/>
        <v>0</v>
      </c>
      <c r="AH336" s="115">
        <v>0</v>
      </c>
      <c r="AI336" s="118"/>
      <c r="AJ336" s="118"/>
      <c r="AK336" s="118"/>
      <c r="AL336" s="118"/>
      <c r="AM336" s="118"/>
      <c r="AN336" s="118"/>
      <c r="AO336" s="118"/>
      <c r="AP336" s="118"/>
      <c r="AQ336" s="118"/>
      <c r="AR336" s="118"/>
      <c r="AS336" s="119"/>
      <c r="AT336" s="120">
        <v>0</v>
      </c>
      <c r="AU336" s="120">
        <f t="shared" si="104"/>
        <v>0</v>
      </c>
      <c r="AV336" s="120">
        <v>0</v>
      </c>
      <c r="AW336" s="120">
        <f t="shared" si="105"/>
        <v>0</v>
      </c>
      <c r="AX336" s="120">
        <v>0</v>
      </c>
      <c r="AY336" s="120">
        <f t="shared" si="106"/>
        <v>0</v>
      </c>
      <c r="AZ336" s="120">
        <v>0</v>
      </c>
      <c r="BA336" s="120">
        <f t="shared" si="107"/>
        <v>0</v>
      </c>
      <c r="BB336" s="120">
        <v>0</v>
      </c>
      <c r="BC336" s="120">
        <f t="shared" si="108"/>
        <v>0</v>
      </c>
      <c r="BD336" s="120" t="str">
        <f t="shared" si="109"/>
        <v>HYUNDAI00.037878174423740.03787817442374</v>
      </c>
      <c r="BE336" s="121">
        <f>VLOOKUP(BD336,'[1]Microsoft-Base Data'!$AR:$AX,2,0)</f>
        <v>0</v>
      </c>
      <c r="BF336" s="121">
        <f>VLOOKUP(BD336,'[1]Microsoft-Base Data'!$AR:$AX,3,0)</f>
        <v>0.96350421912979234</v>
      </c>
      <c r="BG336" s="121">
        <f>VLOOKUP(BD336,'[1]Microsoft-Base Data'!$AR:$AX,4,0)</f>
        <v>0</v>
      </c>
      <c r="BH336" s="121">
        <f>VLOOKUP(BD336,'[1]Microsoft-Base Data'!$AR:$AX,5,0)</f>
        <v>0</v>
      </c>
      <c r="BI336" s="121">
        <f>VLOOKUP(BD336,'[1]Microsoft-Base Data'!$AR:$AX,6,0)</f>
        <v>0</v>
      </c>
      <c r="BJ336" s="121">
        <f>VLOOKUP(BD336,'[1]Microsoft-Base Data'!$AR:$AX,7,0)</f>
        <v>3.6495780870207682E-2</v>
      </c>
      <c r="BK336" s="120">
        <f t="shared" si="110"/>
        <v>0</v>
      </c>
      <c r="BL336" s="120">
        <f t="shared" si="111"/>
        <v>3.6495780870207682E-2</v>
      </c>
      <c r="BM336" s="120">
        <f t="shared" si="112"/>
        <v>0</v>
      </c>
      <c r="BN336" s="120">
        <f t="shared" si="113"/>
        <v>0</v>
      </c>
      <c r="BO336" s="120">
        <f t="shared" si="114"/>
        <v>0</v>
      </c>
      <c r="BP336" s="120">
        <f t="shared" si="115"/>
        <v>1.3823935535323202E-3</v>
      </c>
      <c r="BQ336" s="120">
        <f t="shared" si="116"/>
        <v>3.6495780870207682E-2</v>
      </c>
      <c r="BR336" s="119"/>
      <c r="BS336" s="119"/>
      <c r="BT336" s="119"/>
      <c r="BU336" s="119"/>
    </row>
    <row r="337" spans="1:73">
      <c r="A337" s="8" t="s">
        <v>817</v>
      </c>
      <c r="B337" s="8" t="s">
        <v>92</v>
      </c>
      <c r="C337" s="8" t="s">
        <v>231</v>
      </c>
      <c r="D337" s="8" t="s">
        <v>615</v>
      </c>
      <c r="E337" s="8" t="s">
        <v>283</v>
      </c>
      <c r="F337" s="8"/>
      <c r="G337" s="65"/>
      <c r="H337" s="65" t="s">
        <v>613</v>
      </c>
      <c r="I337" s="8"/>
      <c r="J337" s="8" t="s">
        <v>614</v>
      </c>
      <c r="K337" s="8" t="s">
        <v>614</v>
      </c>
      <c r="L337" s="116">
        <v>7.5481599619930007E-2</v>
      </c>
      <c r="M337" s="116">
        <v>1.4049237419000002E-3</v>
      </c>
      <c r="N337" s="116">
        <v>0</v>
      </c>
      <c r="O337" s="114">
        <v>0</v>
      </c>
      <c r="P337" s="115">
        <v>7.6886523361830009E-2</v>
      </c>
      <c r="Q337" s="114">
        <v>1.8547249337265505E-2</v>
      </c>
      <c r="R337" s="114">
        <v>1.9027241507573182E-2</v>
      </c>
      <c r="S337" s="114">
        <v>1.9441305679716206E-2</v>
      </c>
      <c r="T337" s="114">
        <v>1.9870726837275116E-2</v>
      </c>
      <c r="U337" s="115">
        <v>7.6886523361830009E-2</v>
      </c>
      <c r="V337" s="115">
        <f t="shared" si="100"/>
        <v>0</v>
      </c>
      <c r="W337" s="122">
        <v>0</v>
      </c>
      <c r="X337" s="116">
        <v>0</v>
      </c>
      <c r="Y337" s="116">
        <v>0</v>
      </c>
      <c r="Z337" s="116">
        <v>0</v>
      </c>
      <c r="AA337" s="116" t="str">
        <f t="shared" si="101"/>
        <v>ELECTROLUX0.076886523361830.07688652336183</v>
      </c>
      <c r="AB337" s="117">
        <v>0</v>
      </c>
      <c r="AC337" s="115">
        <f t="shared" si="102"/>
        <v>0</v>
      </c>
      <c r="AD337" s="117">
        <f t="shared" si="103"/>
        <v>0</v>
      </c>
      <c r="AE337" s="117">
        <f t="shared" si="103"/>
        <v>0</v>
      </c>
      <c r="AF337" s="117">
        <f t="shared" si="103"/>
        <v>0</v>
      </c>
      <c r="AG337" s="117">
        <f t="shared" si="103"/>
        <v>0</v>
      </c>
      <c r="AH337" s="115">
        <v>0</v>
      </c>
      <c r="AI337" s="118"/>
      <c r="AJ337" s="118"/>
      <c r="AK337" s="118"/>
      <c r="AL337" s="118"/>
      <c r="AM337" s="118"/>
      <c r="AN337" s="118"/>
      <c r="AO337" s="118"/>
      <c r="AP337" s="118"/>
      <c r="AQ337" s="118"/>
      <c r="AR337" s="118"/>
      <c r="AS337" s="119"/>
      <c r="AT337" s="120">
        <v>0</v>
      </c>
      <c r="AU337" s="120">
        <f t="shared" si="104"/>
        <v>0</v>
      </c>
      <c r="AV337" s="120">
        <v>0</v>
      </c>
      <c r="AW337" s="120">
        <f t="shared" si="105"/>
        <v>0</v>
      </c>
      <c r="AX337" s="120">
        <v>0</v>
      </c>
      <c r="AY337" s="120">
        <f t="shared" si="106"/>
        <v>0</v>
      </c>
      <c r="AZ337" s="120">
        <v>0</v>
      </c>
      <c r="BA337" s="120">
        <f t="shared" si="107"/>
        <v>0</v>
      </c>
      <c r="BB337" s="120">
        <v>0</v>
      </c>
      <c r="BC337" s="120">
        <f t="shared" si="108"/>
        <v>0</v>
      </c>
      <c r="BD337" s="120" t="str">
        <f t="shared" si="109"/>
        <v>ELECTROLUX00.076886523361830.07688652336183</v>
      </c>
      <c r="BE337" s="121">
        <f>VLOOKUP(BD337,'[1]Microsoft-Base Data'!$AR:$AX,2,0)</f>
        <v>0.80171021160983669</v>
      </c>
      <c r="BF337" s="121">
        <f>VLOOKUP(BD337,'[1]Microsoft-Base Data'!$AR:$AX,3,0)</f>
        <v>0.1434312817802301</v>
      </c>
      <c r="BG337" s="121">
        <f>VLOOKUP(BD337,'[1]Microsoft-Base Data'!$AR:$AX,4,0)</f>
        <v>3.7036759841524401E-2</v>
      </c>
      <c r="BH337" s="121">
        <f>VLOOKUP(BD337,'[1]Microsoft-Base Data'!$AR:$AX,5,0)</f>
        <v>0</v>
      </c>
      <c r="BI337" s="121">
        <f>VLOOKUP(BD337,'[1]Microsoft-Base Data'!$AR:$AX,6,0)</f>
        <v>0</v>
      </c>
      <c r="BJ337" s="121">
        <f>VLOOKUP(BD337,'[1]Microsoft-Base Data'!$AR:$AX,7,0)</f>
        <v>1.782174676840876E-2</v>
      </c>
      <c r="BK337" s="120">
        <f t="shared" si="110"/>
        <v>6.164071091435739E-2</v>
      </c>
      <c r="BL337" s="120">
        <f t="shared" si="111"/>
        <v>1.1027932597412884E-2</v>
      </c>
      <c r="BM337" s="120">
        <f t="shared" si="112"/>
        <v>2.8476277008018533E-3</v>
      </c>
      <c r="BN337" s="120">
        <f t="shared" si="113"/>
        <v>0</v>
      </c>
      <c r="BO337" s="120">
        <f t="shared" si="114"/>
        <v>0</v>
      </c>
      <c r="BP337" s="120">
        <f t="shared" si="115"/>
        <v>1.3702521492578786E-3</v>
      </c>
      <c r="BQ337" s="120">
        <f t="shared" si="116"/>
        <v>1.8615817539249548E-2</v>
      </c>
      <c r="BR337" s="119"/>
      <c r="BS337" s="119"/>
      <c r="BT337" s="119"/>
      <c r="BU337" s="119"/>
    </row>
    <row r="338" spans="1:73">
      <c r="A338" s="65" t="s">
        <v>824</v>
      </c>
      <c r="B338" s="65" t="s">
        <v>123</v>
      </c>
      <c r="C338" s="8" t="s">
        <v>495</v>
      </c>
      <c r="D338" s="8" t="s">
        <v>615</v>
      </c>
      <c r="E338" s="8" t="s">
        <v>283</v>
      </c>
      <c r="F338" s="8"/>
      <c r="G338" s="65"/>
      <c r="H338" s="65" t="s">
        <v>613</v>
      </c>
      <c r="I338" s="8"/>
      <c r="J338" s="65" t="s">
        <v>614</v>
      </c>
      <c r="K338" s="65" t="s">
        <v>614</v>
      </c>
      <c r="L338" s="113">
        <v>0</v>
      </c>
      <c r="M338" s="113">
        <v>0</v>
      </c>
      <c r="N338" s="113">
        <v>5.2413733333333331E-4</v>
      </c>
      <c r="O338" s="114">
        <v>5.2413733333333331E-4</v>
      </c>
      <c r="P338" s="115">
        <v>1.0482746666666666E-3</v>
      </c>
      <c r="Q338" s="114">
        <v>2.5287411585913575E-4</v>
      </c>
      <c r="R338" s="114">
        <v>2.5941835287664259E-4</v>
      </c>
      <c r="S338" s="114">
        <v>2.6506372430264884E-4</v>
      </c>
      <c r="T338" s="114">
        <v>2.7091847362823942E-4</v>
      </c>
      <c r="U338" s="115">
        <v>1.0482746666666666E-3</v>
      </c>
      <c r="V338" s="115">
        <f t="shared" si="100"/>
        <v>0</v>
      </c>
      <c r="W338" s="122">
        <v>0</v>
      </c>
      <c r="X338" s="116">
        <v>0</v>
      </c>
      <c r="Y338" s="116">
        <v>0</v>
      </c>
      <c r="Z338" s="116">
        <v>0</v>
      </c>
      <c r="AA338" s="116" t="str">
        <f t="shared" si="101"/>
        <v>BRITA WATER FILTER SYSTEMS LTD0.001048274666666670.00104827466666667</v>
      </c>
      <c r="AB338" s="117">
        <v>0</v>
      </c>
      <c r="AC338" s="115">
        <f t="shared" si="102"/>
        <v>0</v>
      </c>
      <c r="AD338" s="117">
        <f t="shared" si="103"/>
        <v>0</v>
      </c>
      <c r="AE338" s="117">
        <f t="shared" si="103"/>
        <v>0</v>
      </c>
      <c r="AF338" s="117">
        <f t="shared" si="103"/>
        <v>0</v>
      </c>
      <c r="AG338" s="117">
        <f t="shared" si="103"/>
        <v>0</v>
      </c>
      <c r="AH338" s="115">
        <v>0</v>
      </c>
      <c r="AI338" s="118"/>
      <c r="AJ338" s="118"/>
      <c r="AK338" s="118"/>
      <c r="AL338" s="118"/>
      <c r="AM338" s="118"/>
      <c r="AN338" s="118"/>
      <c r="AO338" s="118"/>
      <c r="AP338" s="118"/>
      <c r="AQ338" s="118"/>
      <c r="AR338" s="118"/>
      <c r="AS338" s="119"/>
      <c r="AT338" s="120">
        <v>0</v>
      </c>
      <c r="AU338" s="120">
        <f t="shared" si="104"/>
        <v>0</v>
      </c>
      <c r="AV338" s="120">
        <v>0</v>
      </c>
      <c r="AW338" s="120">
        <f t="shared" si="105"/>
        <v>0</v>
      </c>
      <c r="AX338" s="120">
        <v>0</v>
      </c>
      <c r="AY338" s="120">
        <f t="shared" si="106"/>
        <v>0</v>
      </c>
      <c r="AZ338" s="120">
        <v>0</v>
      </c>
      <c r="BA338" s="120">
        <f t="shared" si="107"/>
        <v>0</v>
      </c>
      <c r="BB338" s="120">
        <v>0</v>
      </c>
      <c r="BC338" s="120">
        <f t="shared" si="108"/>
        <v>0</v>
      </c>
      <c r="BD338" s="120" t="str">
        <f t="shared" si="109"/>
        <v>BRITA WATER FILTER SYSTEMS LTD0.0005241373333333330.001048274666666670.00104827466666667</v>
      </c>
      <c r="BE338" s="121">
        <f>VLOOKUP(BD338,'[1]Microsoft-Base Data'!$AR:$AX,2,0)</f>
        <v>0</v>
      </c>
      <c r="BF338" s="121">
        <f>VLOOKUP(BD338,'[1]Microsoft-Base Data'!$AR:$AX,3,0)</f>
        <v>0</v>
      </c>
      <c r="BG338" s="121">
        <f>VLOOKUP(BD338,'[1]Microsoft-Base Data'!$AR:$AX,4,0)</f>
        <v>0</v>
      </c>
      <c r="BH338" s="121">
        <f>VLOOKUP(BD338,'[1]Microsoft-Base Data'!$AR:$AX,5,0)</f>
        <v>0</v>
      </c>
      <c r="BI338" s="121">
        <f>VLOOKUP(BD338,'[1]Microsoft-Base Data'!$AR:$AX,6,0)</f>
        <v>0</v>
      </c>
      <c r="BJ338" s="121">
        <f>VLOOKUP(BD338,'[1]Microsoft-Base Data'!$AR:$AX,7,0)</f>
        <v>1</v>
      </c>
      <c r="BK338" s="120">
        <f t="shared" si="110"/>
        <v>0</v>
      </c>
      <c r="BL338" s="120">
        <f t="shared" si="111"/>
        <v>0</v>
      </c>
      <c r="BM338" s="120">
        <f t="shared" si="112"/>
        <v>0</v>
      </c>
      <c r="BN338" s="120">
        <f t="shared" si="113"/>
        <v>0</v>
      </c>
      <c r="BO338" s="120">
        <f t="shared" si="114"/>
        <v>0</v>
      </c>
      <c r="BP338" s="120">
        <f t="shared" si="115"/>
        <v>1.0482746666666666E-3</v>
      </c>
      <c r="BQ338" s="120">
        <f t="shared" si="116"/>
        <v>0</v>
      </c>
      <c r="BR338" s="119"/>
      <c r="BS338" s="119"/>
      <c r="BT338" s="119"/>
      <c r="BU338" s="119"/>
    </row>
    <row r="339" spans="1:73">
      <c r="A339" s="8" t="s">
        <v>825</v>
      </c>
      <c r="B339" s="65" t="s">
        <v>123</v>
      </c>
      <c r="C339" s="8" t="s">
        <v>248</v>
      </c>
      <c r="D339" s="8" t="s">
        <v>615</v>
      </c>
      <c r="E339" s="8" t="s">
        <v>283</v>
      </c>
      <c r="F339" s="8"/>
      <c r="G339" s="65"/>
      <c r="H339" s="65" t="s">
        <v>613</v>
      </c>
      <c r="I339" s="8"/>
      <c r="J339" s="8" t="s">
        <v>614</v>
      </c>
      <c r="K339" s="8" t="s">
        <v>614</v>
      </c>
      <c r="L339" s="116">
        <v>0</v>
      </c>
      <c r="M339" s="116">
        <v>0</v>
      </c>
      <c r="N339" s="116">
        <v>5.1116846054000001E-4</v>
      </c>
      <c r="O339" s="114">
        <v>5.1116846054000001E-4</v>
      </c>
      <c r="P339" s="115">
        <v>1.02233692108E-3</v>
      </c>
      <c r="Q339" s="114">
        <v>2.4661718273733863E-4</v>
      </c>
      <c r="R339" s="114">
        <v>2.5299949391592509E-4</v>
      </c>
      <c r="S339" s="114">
        <v>2.5850518037915765E-4</v>
      </c>
      <c r="T339" s="114">
        <v>2.6421506404757865E-4</v>
      </c>
      <c r="U339" s="115">
        <v>1.02233692108E-3</v>
      </c>
      <c r="V339" s="115">
        <f t="shared" si="100"/>
        <v>0</v>
      </c>
      <c r="W339" s="122">
        <v>0</v>
      </c>
      <c r="X339" s="116">
        <v>0</v>
      </c>
      <c r="Y339" s="116">
        <v>0</v>
      </c>
      <c r="Z339" s="116">
        <v>0</v>
      </c>
      <c r="AA339" s="116" t="str">
        <f t="shared" si="101"/>
        <v>OMAN REFINERIES &amp; PETROCHEMICALS CO0.001022336921080.00102233692108</v>
      </c>
      <c r="AB339" s="117">
        <v>0</v>
      </c>
      <c r="AC339" s="115">
        <f t="shared" si="102"/>
        <v>0</v>
      </c>
      <c r="AD339" s="117">
        <f t="shared" si="103"/>
        <v>0</v>
      </c>
      <c r="AE339" s="117">
        <f t="shared" si="103"/>
        <v>0</v>
      </c>
      <c r="AF339" s="117">
        <f t="shared" si="103"/>
        <v>0</v>
      </c>
      <c r="AG339" s="117">
        <f t="shared" si="103"/>
        <v>0</v>
      </c>
      <c r="AH339" s="115">
        <v>0</v>
      </c>
      <c r="AI339" s="118"/>
      <c r="AJ339" s="118"/>
      <c r="AK339" s="118"/>
      <c r="AL339" s="118"/>
      <c r="AM339" s="118"/>
      <c r="AN339" s="118"/>
      <c r="AO339" s="118"/>
      <c r="AP339" s="118"/>
      <c r="AQ339" s="118"/>
      <c r="AR339" s="118"/>
      <c r="AS339" s="119"/>
      <c r="AT339" s="120">
        <v>0</v>
      </c>
      <c r="AU339" s="120">
        <f t="shared" si="104"/>
        <v>0</v>
      </c>
      <c r="AV339" s="120">
        <v>0</v>
      </c>
      <c r="AW339" s="120">
        <f t="shared" si="105"/>
        <v>0</v>
      </c>
      <c r="AX339" s="120">
        <v>0</v>
      </c>
      <c r="AY339" s="120">
        <f t="shared" si="106"/>
        <v>0</v>
      </c>
      <c r="AZ339" s="120">
        <v>0</v>
      </c>
      <c r="BA339" s="120">
        <f t="shared" si="107"/>
        <v>0</v>
      </c>
      <c r="BB339" s="120">
        <v>0</v>
      </c>
      <c r="BC339" s="120">
        <f t="shared" si="108"/>
        <v>0</v>
      </c>
      <c r="BD339" s="120" t="str">
        <f t="shared" si="109"/>
        <v>OMAN REFINERIES &amp; PETROCHEMICALS CO0.000511168460540.001022336921080.00102233692108</v>
      </c>
      <c r="BE339" s="121">
        <f>VLOOKUP(BD339,'[1]Microsoft-Base Data'!$AR:$AX,2,0)</f>
        <v>0</v>
      </c>
      <c r="BF339" s="121">
        <f>VLOOKUP(BD339,'[1]Microsoft-Base Data'!$AR:$AX,3,0)</f>
        <v>0</v>
      </c>
      <c r="BG339" s="121">
        <f>VLOOKUP(BD339,'[1]Microsoft-Base Data'!$AR:$AX,4,0)</f>
        <v>0</v>
      </c>
      <c r="BH339" s="121">
        <f>VLOOKUP(BD339,'[1]Microsoft-Base Data'!$AR:$AX,5,0)</f>
        <v>0</v>
      </c>
      <c r="BI339" s="121">
        <f>VLOOKUP(BD339,'[1]Microsoft-Base Data'!$AR:$AX,6,0)</f>
        <v>0</v>
      </c>
      <c r="BJ339" s="121">
        <f>VLOOKUP(BD339,'[1]Microsoft-Base Data'!$AR:$AX,7,0)</f>
        <v>1</v>
      </c>
      <c r="BK339" s="120">
        <f t="shared" si="110"/>
        <v>0</v>
      </c>
      <c r="BL339" s="120">
        <f t="shared" si="111"/>
        <v>0</v>
      </c>
      <c r="BM339" s="120">
        <f t="shared" si="112"/>
        <v>0</v>
      </c>
      <c r="BN339" s="120">
        <f t="shared" si="113"/>
        <v>0</v>
      </c>
      <c r="BO339" s="120">
        <f t="shared" si="114"/>
        <v>0</v>
      </c>
      <c r="BP339" s="120">
        <f t="shared" si="115"/>
        <v>1.02233692108E-3</v>
      </c>
      <c r="BQ339" s="120">
        <f t="shared" si="116"/>
        <v>0</v>
      </c>
      <c r="BR339" s="119"/>
      <c r="BS339" s="119"/>
      <c r="BT339" s="119"/>
      <c r="BU339" s="119"/>
    </row>
    <row r="340" spans="1:73">
      <c r="A340" s="65" t="s">
        <v>826</v>
      </c>
      <c r="B340" s="65" t="s">
        <v>123</v>
      </c>
      <c r="C340" s="8" t="s">
        <v>495</v>
      </c>
      <c r="D340" s="8" t="s">
        <v>615</v>
      </c>
      <c r="E340" s="8" t="s">
        <v>283</v>
      </c>
      <c r="F340" s="8"/>
      <c r="G340" s="65"/>
      <c r="H340" s="65" t="s">
        <v>613</v>
      </c>
      <c r="I340" s="8"/>
      <c r="J340" s="65" t="s">
        <v>614</v>
      </c>
      <c r="K340" s="65" t="s">
        <v>614</v>
      </c>
      <c r="L340" s="113">
        <v>0</v>
      </c>
      <c r="M340" s="113">
        <v>0</v>
      </c>
      <c r="N340" s="113">
        <v>1.4309528685234178E-3</v>
      </c>
      <c r="O340" s="114">
        <v>1.4309528685234178E-3</v>
      </c>
      <c r="P340" s="115">
        <v>2.8619057370468355E-3</v>
      </c>
      <c r="Q340" s="114">
        <v>6.9037429400936937E-4</v>
      </c>
      <c r="R340" s="114">
        <v>7.0824078459675709E-4</v>
      </c>
      <c r="S340" s="114">
        <v>7.2365327274094028E-4</v>
      </c>
      <c r="T340" s="114">
        <v>7.3963738569976924E-4</v>
      </c>
      <c r="U340" s="115">
        <v>2.8619057370468364E-3</v>
      </c>
      <c r="V340" s="115">
        <f t="shared" si="100"/>
        <v>0</v>
      </c>
      <c r="W340" s="122">
        <v>0</v>
      </c>
      <c r="X340" s="116">
        <v>0</v>
      </c>
      <c r="Y340" s="116">
        <v>0</v>
      </c>
      <c r="Z340" s="116">
        <v>0</v>
      </c>
      <c r="AA340" s="116" t="str">
        <f t="shared" si="101"/>
        <v>FRUCOR BEVERAGES LTD0.002861905737046840.00286190573704684</v>
      </c>
      <c r="AB340" s="117">
        <v>0</v>
      </c>
      <c r="AC340" s="115">
        <f t="shared" si="102"/>
        <v>0</v>
      </c>
      <c r="AD340" s="117">
        <f t="shared" si="103"/>
        <v>0</v>
      </c>
      <c r="AE340" s="117">
        <f t="shared" si="103"/>
        <v>0</v>
      </c>
      <c r="AF340" s="117">
        <f t="shared" si="103"/>
        <v>0</v>
      </c>
      <c r="AG340" s="117">
        <f t="shared" si="103"/>
        <v>0</v>
      </c>
      <c r="AH340" s="115">
        <v>0</v>
      </c>
      <c r="AI340" s="118"/>
      <c r="AJ340" s="118"/>
      <c r="AK340" s="118"/>
      <c r="AL340" s="118"/>
      <c r="AM340" s="118"/>
      <c r="AN340" s="118"/>
      <c r="AO340" s="118"/>
      <c r="AP340" s="118"/>
      <c r="AQ340" s="118"/>
      <c r="AR340" s="118"/>
      <c r="AS340" s="119"/>
      <c r="AT340" s="120">
        <v>0</v>
      </c>
      <c r="AU340" s="120">
        <f t="shared" si="104"/>
        <v>0</v>
      </c>
      <c r="AV340" s="120">
        <v>0</v>
      </c>
      <c r="AW340" s="120">
        <f t="shared" si="105"/>
        <v>0</v>
      </c>
      <c r="AX340" s="120">
        <v>0</v>
      </c>
      <c r="AY340" s="120">
        <f t="shared" si="106"/>
        <v>0</v>
      </c>
      <c r="AZ340" s="120">
        <v>0</v>
      </c>
      <c r="BA340" s="120">
        <f t="shared" si="107"/>
        <v>0</v>
      </c>
      <c r="BB340" s="120">
        <v>0</v>
      </c>
      <c r="BC340" s="120">
        <f t="shared" si="108"/>
        <v>0</v>
      </c>
      <c r="BD340" s="120" t="str">
        <f t="shared" si="109"/>
        <v>FRUCOR BEVERAGES LTD0.001430952868523420.002861905737046840.00286190573704684</v>
      </c>
      <c r="BE340" s="121">
        <f>VLOOKUP(BD340,'[1]Microsoft-Base Data'!$AR:$AX,2,0)</f>
        <v>0</v>
      </c>
      <c r="BF340" s="121">
        <f>VLOOKUP(BD340,'[1]Microsoft-Base Data'!$AR:$AX,3,0)</f>
        <v>0.65285574427339121</v>
      </c>
      <c r="BG340" s="121">
        <f>VLOOKUP(BD340,'[1]Microsoft-Base Data'!$AR:$AX,4,0)</f>
        <v>0</v>
      </c>
      <c r="BH340" s="121">
        <f>VLOOKUP(BD340,'[1]Microsoft-Base Data'!$AR:$AX,5,0)</f>
        <v>0</v>
      </c>
      <c r="BI340" s="121">
        <f>VLOOKUP(BD340,'[1]Microsoft-Base Data'!$AR:$AX,6,0)</f>
        <v>0</v>
      </c>
      <c r="BJ340" s="121">
        <f>VLOOKUP(BD340,'[1]Microsoft-Base Data'!$AR:$AX,7,0)</f>
        <v>0.3471442557266089</v>
      </c>
      <c r="BK340" s="120">
        <f t="shared" si="110"/>
        <v>0</v>
      </c>
      <c r="BL340" s="120">
        <f t="shared" si="111"/>
        <v>1.8684116000000006E-3</v>
      </c>
      <c r="BM340" s="120">
        <f t="shared" si="112"/>
        <v>0</v>
      </c>
      <c r="BN340" s="120">
        <f t="shared" si="113"/>
        <v>0</v>
      </c>
      <c r="BO340" s="120">
        <f t="shared" si="114"/>
        <v>0</v>
      </c>
      <c r="BP340" s="120">
        <f t="shared" si="115"/>
        <v>9.9349413704683605E-4</v>
      </c>
      <c r="BQ340" s="120">
        <f t="shared" si="116"/>
        <v>1.8684116000000006E-3</v>
      </c>
      <c r="BR340" s="119"/>
      <c r="BS340" s="119"/>
      <c r="BT340" s="119"/>
      <c r="BU340" s="119"/>
    </row>
    <row r="341" spans="1:73">
      <c r="A341" s="8" t="s">
        <v>827</v>
      </c>
      <c r="B341" s="65" t="s">
        <v>123</v>
      </c>
      <c r="C341" s="8" t="s">
        <v>495</v>
      </c>
      <c r="D341" s="8" t="s">
        <v>615</v>
      </c>
      <c r="E341" s="8" t="s">
        <v>283</v>
      </c>
      <c r="F341" s="8"/>
      <c r="G341" s="65"/>
      <c r="H341" s="65" t="s">
        <v>613</v>
      </c>
      <c r="I341" s="8"/>
      <c r="J341" s="8" t="s">
        <v>614</v>
      </c>
      <c r="K341" s="8" t="s">
        <v>614</v>
      </c>
      <c r="L341" s="116">
        <v>0</v>
      </c>
      <c r="M341" s="116">
        <v>0</v>
      </c>
      <c r="N341" s="116">
        <v>4.8973003333333334E-4</v>
      </c>
      <c r="O341" s="114">
        <v>4.8973003333333334E-4</v>
      </c>
      <c r="P341" s="115">
        <v>9.7946006666666668E-4</v>
      </c>
      <c r="Q341" s="114">
        <v>2.3627404749295685E-4</v>
      </c>
      <c r="R341" s="114">
        <v>2.4238868426638171E-4</v>
      </c>
      <c r="S341" s="114">
        <v>2.4766346200269469E-4</v>
      </c>
      <c r="T341" s="114">
        <v>2.5313387290463345E-4</v>
      </c>
      <c r="U341" s="115">
        <v>9.7946006666666668E-4</v>
      </c>
      <c r="V341" s="115">
        <f t="shared" si="100"/>
        <v>0</v>
      </c>
      <c r="W341" s="122">
        <v>0</v>
      </c>
      <c r="X341" s="116">
        <v>0</v>
      </c>
      <c r="Y341" s="116">
        <v>0</v>
      </c>
      <c r="Z341" s="116">
        <v>0</v>
      </c>
      <c r="AA341" s="116" t="str">
        <f t="shared" si="101"/>
        <v>CANTARELLA BROS P LTD0.0009794600666666670.000979460066666667</v>
      </c>
      <c r="AB341" s="117">
        <v>0</v>
      </c>
      <c r="AC341" s="115">
        <f t="shared" si="102"/>
        <v>0</v>
      </c>
      <c r="AD341" s="117">
        <f t="shared" si="103"/>
        <v>0</v>
      </c>
      <c r="AE341" s="117">
        <f t="shared" si="103"/>
        <v>0</v>
      </c>
      <c r="AF341" s="117">
        <f t="shared" si="103"/>
        <v>0</v>
      </c>
      <c r="AG341" s="117">
        <f t="shared" si="103"/>
        <v>0</v>
      </c>
      <c r="AH341" s="115">
        <v>0</v>
      </c>
      <c r="AI341" s="118"/>
      <c r="AJ341" s="118"/>
      <c r="AK341" s="118"/>
      <c r="AL341" s="118"/>
      <c r="AM341" s="118"/>
      <c r="AN341" s="118"/>
      <c r="AO341" s="118"/>
      <c r="AP341" s="118"/>
      <c r="AQ341" s="118"/>
      <c r="AR341" s="118"/>
      <c r="AS341" s="119"/>
      <c r="AT341" s="120">
        <v>0</v>
      </c>
      <c r="AU341" s="120">
        <f t="shared" si="104"/>
        <v>0</v>
      </c>
      <c r="AV341" s="120">
        <v>0</v>
      </c>
      <c r="AW341" s="120">
        <f t="shared" si="105"/>
        <v>0</v>
      </c>
      <c r="AX341" s="120">
        <v>0</v>
      </c>
      <c r="AY341" s="120">
        <f t="shared" si="106"/>
        <v>0</v>
      </c>
      <c r="AZ341" s="120">
        <v>0</v>
      </c>
      <c r="BA341" s="120">
        <f t="shared" si="107"/>
        <v>0</v>
      </c>
      <c r="BB341" s="120">
        <v>0</v>
      </c>
      <c r="BC341" s="120">
        <f t="shared" si="108"/>
        <v>0</v>
      </c>
      <c r="BD341" s="120" t="str">
        <f t="shared" si="109"/>
        <v>CANTARELLA BROS P LTD0.0004897300333333330.0009794600666666670.000979460066666667</v>
      </c>
      <c r="BE341" s="121">
        <f>VLOOKUP(BD341,'[1]Microsoft-Base Data'!$AR:$AX,2,0)</f>
        <v>0</v>
      </c>
      <c r="BF341" s="121">
        <f>VLOOKUP(BD341,'[1]Microsoft-Base Data'!$AR:$AX,3,0)</f>
        <v>0</v>
      </c>
      <c r="BG341" s="121">
        <f>VLOOKUP(BD341,'[1]Microsoft-Base Data'!$AR:$AX,4,0)</f>
        <v>0</v>
      </c>
      <c r="BH341" s="121">
        <f>VLOOKUP(BD341,'[1]Microsoft-Base Data'!$AR:$AX,5,0)</f>
        <v>0</v>
      </c>
      <c r="BI341" s="121">
        <f>VLOOKUP(BD341,'[1]Microsoft-Base Data'!$AR:$AX,6,0)</f>
        <v>0</v>
      </c>
      <c r="BJ341" s="121">
        <f>VLOOKUP(BD341,'[1]Microsoft-Base Data'!$AR:$AX,7,0)</f>
        <v>1</v>
      </c>
      <c r="BK341" s="120">
        <f t="shared" si="110"/>
        <v>0</v>
      </c>
      <c r="BL341" s="120">
        <f t="shared" si="111"/>
        <v>0</v>
      </c>
      <c r="BM341" s="120">
        <f t="shared" si="112"/>
        <v>0</v>
      </c>
      <c r="BN341" s="120">
        <f t="shared" si="113"/>
        <v>0</v>
      </c>
      <c r="BO341" s="120">
        <f t="shared" si="114"/>
        <v>0</v>
      </c>
      <c r="BP341" s="120">
        <f t="shared" si="115"/>
        <v>9.7946006666666668E-4</v>
      </c>
      <c r="BQ341" s="120">
        <f t="shared" si="116"/>
        <v>0</v>
      </c>
      <c r="BR341" s="119"/>
      <c r="BS341" s="119"/>
      <c r="BT341" s="119"/>
      <c r="BU341" s="119"/>
    </row>
    <row r="342" spans="1:73">
      <c r="A342" s="65" t="s">
        <v>828</v>
      </c>
      <c r="B342" s="65" t="s">
        <v>4</v>
      </c>
      <c r="C342" s="8" t="s">
        <v>157</v>
      </c>
      <c r="D342" s="8" t="s">
        <v>615</v>
      </c>
      <c r="E342" s="8" t="s">
        <v>283</v>
      </c>
      <c r="F342" s="8"/>
      <c r="G342" s="65"/>
      <c r="H342" s="65" t="s">
        <v>613</v>
      </c>
      <c r="I342" s="8"/>
      <c r="J342" s="65" t="s">
        <v>614</v>
      </c>
      <c r="K342" s="65" t="s">
        <v>614</v>
      </c>
      <c r="L342" s="113">
        <v>0</v>
      </c>
      <c r="M342" s="113">
        <v>0</v>
      </c>
      <c r="N342" s="113">
        <v>4.6176876666666666E-4</v>
      </c>
      <c r="O342" s="114">
        <v>4.6176876666666666E-4</v>
      </c>
      <c r="P342" s="115">
        <v>9.2353753333333333E-4</v>
      </c>
      <c r="Q342" s="114">
        <v>2.2278391783234336E-4</v>
      </c>
      <c r="R342" s="114">
        <v>2.2854943779088184E-4</v>
      </c>
      <c r="S342" s="114">
        <v>2.33523050687684E-4</v>
      </c>
      <c r="T342" s="114">
        <v>2.3868112702242413E-4</v>
      </c>
      <c r="U342" s="115">
        <v>9.2353753333333333E-4</v>
      </c>
      <c r="V342" s="115">
        <f t="shared" si="100"/>
        <v>0</v>
      </c>
      <c r="W342" s="122">
        <v>0</v>
      </c>
      <c r="X342" s="116">
        <v>0</v>
      </c>
      <c r="Y342" s="116">
        <v>0</v>
      </c>
      <c r="Z342" s="116">
        <v>0</v>
      </c>
      <c r="AA342" s="116" t="str">
        <f t="shared" si="101"/>
        <v>PFIZER0.0009235375333333330.000923537533333333</v>
      </c>
      <c r="AB342" s="117">
        <v>0</v>
      </c>
      <c r="AC342" s="115">
        <f t="shared" si="102"/>
        <v>0</v>
      </c>
      <c r="AD342" s="117">
        <f t="shared" si="103"/>
        <v>0</v>
      </c>
      <c r="AE342" s="117">
        <f t="shared" si="103"/>
        <v>0</v>
      </c>
      <c r="AF342" s="117">
        <f t="shared" si="103"/>
        <v>0</v>
      </c>
      <c r="AG342" s="117">
        <f t="shared" si="103"/>
        <v>0</v>
      </c>
      <c r="AH342" s="115">
        <v>0</v>
      </c>
      <c r="AI342" s="118"/>
      <c r="AJ342" s="118"/>
      <c r="AK342" s="118"/>
      <c r="AL342" s="118"/>
      <c r="AM342" s="118"/>
      <c r="AN342" s="118"/>
      <c r="AO342" s="118"/>
      <c r="AP342" s="118"/>
      <c r="AQ342" s="118"/>
      <c r="AR342" s="118"/>
      <c r="AS342" s="119"/>
      <c r="AT342" s="120">
        <v>0</v>
      </c>
      <c r="AU342" s="120">
        <f t="shared" si="104"/>
        <v>0</v>
      </c>
      <c r="AV342" s="120">
        <v>0</v>
      </c>
      <c r="AW342" s="120">
        <f t="shared" si="105"/>
        <v>0</v>
      </c>
      <c r="AX342" s="120">
        <v>0</v>
      </c>
      <c r="AY342" s="120">
        <f t="shared" si="106"/>
        <v>0</v>
      </c>
      <c r="AZ342" s="120">
        <v>0</v>
      </c>
      <c r="BA342" s="120">
        <f t="shared" si="107"/>
        <v>0</v>
      </c>
      <c r="BB342" s="120">
        <v>0</v>
      </c>
      <c r="BC342" s="120">
        <f t="shared" si="108"/>
        <v>0</v>
      </c>
      <c r="BD342" s="120" t="str">
        <f t="shared" si="109"/>
        <v>PFIZER0.0004617687666666670.0009235375333333330.000923537533333333</v>
      </c>
      <c r="BE342" s="121">
        <f>VLOOKUP(BD342,'[1]Microsoft-Base Data'!$AR:$AX,2,0)</f>
        <v>0</v>
      </c>
      <c r="BF342" s="121">
        <f>VLOOKUP(BD342,'[1]Microsoft-Base Data'!$AR:$AX,3,0)</f>
        <v>0</v>
      </c>
      <c r="BG342" s="121">
        <f>VLOOKUP(BD342,'[1]Microsoft-Base Data'!$AR:$AX,4,0)</f>
        <v>0</v>
      </c>
      <c r="BH342" s="121">
        <f>VLOOKUP(BD342,'[1]Microsoft-Base Data'!$AR:$AX,5,0)</f>
        <v>0</v>
      </c>
      <c r="BI342" s="121">
        <f>VLOOKUP(BD342,'[1]Microsoft-Base Data'!$AR:$AX,6,0)</f>
        <v>0</v>
      </c>
      <c r="BJ342" s="121">
        <f>VLOOKUP(BD342,'[1]Microsoft-Base Data'!$AR:$AX,7,0)</f>
        <v>1</v>
      </c>
      <c r="BK342" s="120">
        <f t="shared" si="110"/>
        <v>0</v>
      </c>
      <c r="BL342" s="120">
        <f t="shared" si="111"/>
        <v>0</v>
      </c>
      <c r="BM342" s="120">
        <f t="shared" si="112"/>
        <v>0</v>
      </c>
      <c r="BN342" s="120">
        <f t="shared" si="113"/>
        <v>0</v>
      </c>
      <c r="BO342" s="120">
        <f t="shared" si="114"/>
        <v>0</v>
      </c>
      <c r="BP342" s="120">
        <f t="shared" si="115"/>
        <v>9.2353753333333333E-4</v>
      </c>
      <c r="BQ342" s="120">
        <f t="shared" si="116"/>
        <v>0</v>
      </c>
      <c r="BR342" s="119"/>
      <c r="BS342" s="119"/>
      <c r="BT342" s="119"/>
      <c r="BU342" s="119"/>
    </row>
    <row r="343" spans="1:73">
      <c r="A343" s="65" t="s">
        <v>829</v>
      </c>
      <c r="B343" s="65" t="s">
        <v>92</v>
      </c>
      <c r="C343" s="8" t="s">
        <v>169</v>
      </c>
      <c r="D343" s="8" t="s">
        <v>615</v>
      </c>
      <c r="E343" s="8" t="s">
        <v>283</v>
      </c>
      <c r="F343" s="8"/>
      <c r="G343" s="65"/>
      <c r="H343" s="65" t="s">
        <v>613</v>
      </c>
      <c r="I343" s="8"/>
      <c r="J343" s="65" t="s">
        <v>614</v>
      </c>
      <c r="K343" s="65" t="s">
        <v>614</v>
      </c>
      <c r="L343" s="113">
        <v>0</v>
      </c>
      <c r="M343" s="113">
        <v>0</v>
      </c>
      <c r="N343" s="113">
        <v>8.9166052500000003E-4</v>
      </c>
      <c r="O343" s="114">
        <v>8.9166052500000003E-4</v>
      </c>
      <c r="P343" s="115">
        <v>1.7833210500000001E-3</v>
      </c>
      <c r="Q343" s="114">
        <v>4.3018852610995304E-4</v>
      </c>
      <c r="R343" s="114">
        <v>4.4132155832050837E-4</v>
      </c>
      <c r="S343" s="114">
        <v>4.5092544365628442E-4</v>
      </c>
      <c r="T343" s="114">
        <v>4.6088552191325422E-4</v>
      </c>
      <c r="U343" s="115">
        <v>1.7833210500000001E-3</v>
      </c>
      <c r="V343" s="115">
        <f t="shared" si="100"/>
        <v>0</v>
      </c>
      <c r="W343" s="122">
        <v>0</v>
      </c>
      <c r="X343" s="116">
        <v>0</v>
      </c>
      <c r="Y343" s="116">
        <v>0</v>
      </c>
      <c r="Z343" s="116">
        <v>0</v>
      </c>
      <c r="AA343" s="116" t="str">
        <f t="shared" si="101"/>
        <v>MCCAIN FOODS0.001783321050.00178332105</v>
      </c>
      <c r="AB343" s="117">
        <v>0</v>
      </c>
      <c r="AC343" s="115">
        <f t="shared" si="102"/>
        <v>0</v>
      </c>
      <c r="AD343" s="117">
        <f t="shared" si="103"/>
        <v>0</v>
      </c>
      <c r="AE343" s="117">
        <f t="shared" si="103"/>
        <v>0</v>
      </c>
      <c r="AF343" s="117">
        <f t="shared" si="103"/>
        <v>0</v>
      </c>
      <c r="AG343" s="117">
        <f t="shared" si="103"/>
        <v>0</v>
      </c>
      <c r="AH343" s="115">
        <v>0</v>
      </c>
      <c r="AI343" s="118"/>
      <c r="AJ343" s="118"/>
      <c r="AK343" s="118"/>
      <c r="AL343" s="118"/>
      <c r="AM343" s="118"/>
      <c r="AN343" s="118"/>
      <c r="AO343" s="118"/>
      <c r="AP343" s="118"/>
      <c r="AQ343" s="118"/>
      <c r="AR343" s="118"/>
      <c r="AS343" s="119"/>
      <c r="AT343" s="120">
        <v>0</v>
      </c>
      <c r="AU343" s="120">
        <f t="shared" si="104"/>
        <v>0</v>
      </c>
      <c r="AV343" s="120">
        <v>0</v>
      </c>
      <c r="AW343" s="120">
        <f t="shared" si="105"/>
        <v>0</v>
      </c>
      <c r="AX343" s="120">
        <v>0</v>
      </c>
      <c r="AY343" s="120">
        <f t="shared" si="106"/>
        <v>0</v>
      </c>
      <c r="AZ343" s="120">
        <v>0</v>
      </c>
      <c r="BA343" s="120">
        <f t="shared" si="107"/>
        <v>0</v>
      </c>
      <c r="BB343" s="120">
        <v>0</v>
      </c>
      <c r="BC343" s="120">
        <f t="shared" si="108"/>
        <v>0</v>
      </c>
      <c r="BD343" s="120" t="str">
        <f t="shared" si="109"/>
        <v>MCCAIN FOODS0.0008916605250.001783321050.00178332105</v>
      </c>
      <c r="BE343" s="121">
        <f>VLOOKUP(BD343,'[1]Microsoft-Base Data'!$AR:$AX,2,0)</f>
        <v>0</v>
      </c>
      <c r="BF343" s="121">
        <f>VLOOKUP(BD343,'[1]Microsoft-Base Data'!$AR:$AX,3,0)</f>
        <v>0.50000365893048204</v>
      </c>
      <c r="BG343" s="121">
        <f>VLOOKUP(BD343,'[1]Microsoft-Base Data'!$AR:$AX,4,0)</f>
        <v>0</v>
      </c>
      <c r="BH343" s="121">
        <f>VLOOKUP(BD343,'[1]Microsoft-Base Data'!$AR:$AX,5,0)</f>
        <v>0</v>
      </c>
      <c r="BI343" s="121">
        <f>VLOOKUP(BD343,'[1]Microsoft-Base Data'!$AR:$AX,6,0)</f>
        <v>0</v>
      </c>
      <c r="BJ343" s="121">
        <f>VLOOKUP(BD343,'[1]Microsoft-Base Data'!$AR:$AX,7,0)</f>
        <v>0.49999634106951801</v>
      </c>
      <c r="BK343" s="120">
        <f t="shared" si="110"/>
        <v>0</v>
      </c>
      <c r="BL343" s="120">
        <f t="shared" si="111"/>
        <v>8.9166705004774911E-4</v>
      </c>
      <c r="BM343" s="120">
        <f t="shared" si="112"/>
        <v>0</v>
      </c>
      <c r="BN343" s="120">
        <f t="shared" si="113"/>
        <v>0</v>
      </c>
      <c r="BO343" s="120">
        <f t="shared" si="114"/>
        <v>0</v>
      </c>
      <c r="BP343" s="120">
        <f t="shared" si="115"/>
        <v>8.9165399995225106E-4</v>
      </c>
      <c r="BQ343" s="120">
        <f t="shared" si="116"/>
        <v>8.9166705004774911E-4</v>
      </c>
      <c r="BR343" s="119"/>
      <c r="BS343" s="119"/>
      <c r="BT343" s="119"/>
      <c r="BU343" s="119"/>
    </row>
    <row r="344" spans="1:73">
      <c r="A344" s="65" t="s">
        <v>829</v>
      </c>
      <c r="B344" s="65" t="s">
        <v>92</v>
      </c>
      <c r="C344" s="8" t="s">
        <v>169</v>
      </c>
      <c r="D344" s="8" t="s">
        <v>615</v>
      </c>
      <c r="E344" s="8" t="s">
        <v>283</v>
      </c>
      <c r="F344" s="8"/>
      <c r="G344" s="65"/>
      <c r="H344" s="65" t="s">
        <v>613</v>
      </c>
      <c r="I344" s="8"/>
      <c r="J344" s="65" t="s">
        <v>614</v>
      </c>
      <c r="K344" s="65" t="s">
        <v>614</v>
      </c>
      <c r="L344" s="113">
        <v>0</v>
      </c>
      <c r="M344" s="113">
        <v>0</v>
      </c>
      <c r="N344" s="113">
        <v>8.9164747500000002E-4</v>
      </c>
      <c r="O344" s="114">
        <v>8.9164747500000002E-4</v>
      </c>
      <c r="P344" s="115">
        <v>1.78329495E-3</v>
      </c>
      <c r="Q344" s="114">
        <v>4.3018223003638207E-4</v>
      </c>
      <c r="R344" s="114">
        <v>4.4131509930816609E-4</v>
      </c>
      <c r="S344" s="114">
        <v>4.5091884408517553E-4</v>
      </c>
      <c r="T344" s="114">
        <v>4.6087877657027636E-4</v>
      </c>
      <c r="U344" s="115">
        <v>1.78329495E-3</v>
      </c>
      <c r="V344" s="115">
        <f t="shared" si="100"/>
        <v>0</v>
      </c>
      <c r="W344" s="122">
        <v>0</v>
      </c>
      <c r="X344" s="116">
        <v>0</v>
      </c>
      <c r="Y344" s="116">
        <v>0</v>
      </c>
      <c r="Z344" s="116">
        <v>0</v>
      </c>
      <c r="AA344" s="116" t="str">
        <f t="shared" si="101"/>
        <v>MCCAIN FOODS0.001783294950.00178329495</v>
      </c>
      <c r="AB344" s="117">
        <v>0</v>
      </c>
      <c r="AC344" s="115">
        <f t="shared" si="102"/>
        <v>0</v>
      </c>
      <c r="AD344" s="117">
        <f t="shared" si="103"/>
        <v>0</v>
      </c>
      <c r="AE344" s="117">
        <f t="shared" si="103"/>
        <v>0</v>
      </c>
      <c r="AF344" s="117">
        <f t="shared" si="103"/>
        <v>0</v>
      </c>
      <c r="AG344" s="117">
        <f t="shared" si="103"/>
        <v>0</v>
      </c>
      <c r="AH344" s="115">
        <v>0</v>
      </c>
      <c r="AI344" s="118"/>
      <c r="AJ344" s="118"/>
      <c r="AK344" s="118"/>
      <c r="AL344" s="118"/>
      <c r="AM344" s="118"/>
      <c r="AN344" s="118"/>
      <c r="AO344" s="118"/>
      <c r="AP344" s="118"/>
      <c r="AQ344" s="118"/>
      <c r="AR344" s="118"/>
      <c r="AS344" s="119"/>
      <c r="AT344" s="120">
        <v>0</v>
      </c>
      <c r="AU344" s="120">
        <f t="shared" si="104"/>
        <v>0</v>
      </c>
      <c r="AV344" s="120">
        <v>0</v>
      </c>
      <c r="AW344" s="120">
        <f t="shared" si="105"/>
        <v>0</v>
      </c>
      <c r="AX344" s="120">
        <v>0</v>
      </c>
      <c r="AY344" s="120">
        <f t="shared" si="106"/>
        <v>0</v>
      </c>
      <c r="AZ344" s="120">
        <v>0</v>
      </c>
      <c r="BA344" s="120">
        <f t="shared" si="107"/>
        <v>0</v>
      </c>
      <c r="BB344" s="120">
        <v>0</v>
      </c>
      <c r="BC344" s="120">
        <f t="shared" si="108"/>
        <v>0</v>
      </c>
      <c r="BD344" s="120" t="str">
        <f t="shared" si="109"/>
        <v>MCCAIN FOODS0.0008916474750.001783294950.00178329495</v>
      </c>
      <c r="BE344" s="121">
        <f>VLOOKUP(BD344,'[1]Microsoft-Base Data'!$AR:$AX,2,0)</f>
        <v>0</v>
      </c>
      <c r="BF344" s="121">
        <f>VLOOKUP(BD344,'[1]Microsoft-Base Data'!$AR:$AX,3,0)</f>
        <v>0.50000365893048204</v>
      </c>
      <c r="BG344" s="121">
        <f>VLOOKUP(BD344,'[1]Microsoft-Base Data'!$AR:$AX,4,0)</f>
        <v>0</v>
      </c>
      <c r="BH344" s="121">
        <f>VLOOKUP(BD344,'[1]Microsoft-Base Data'!$AR:$AX,5,0)</f>
        <v>0</v>
      </c>
      <c r="BI344" s="121">
        <f>VLOOKUP(BD344,'[1]Microsoft-Base Data'!$AR:$AX,6,0)</f>
        <v>0</v>
      </c>
      <c r="BJ344" s="121">
        <f>VLOOKUP(BD344,'[1]Microsoft-Base Data'!$AR:$AX,7,0)</f>
        <v>0.49999634106951801</v>
      </c>
      <c r="BK344" s="120">
        <f t="shared" si="110"/>
        <v>0</v>
      </c>
      <c r="BL344" s="120">
        <f t="shared" si="111"/>
        <v>8.9165399995225106E-4</v>
      </c>
      <c r="BM344" s="120">
        <f t="shared" si="112"/>
        <v>0</v>
      </c>
      <c r="BN344" s="120">
        <f t="shared" si="113"/>
        <v>0</v>
      </c>
      <c r="BO344" s="120">
        <f t="shared" si="114"/>
        <v>0</v>
      </c>
      <c r="BP344" s="120">
        <f t="shared" si="115"/>
        <v>8.916409500477491E-4</v>
      </c>
      <c r="BQ344" s="120">
        <f t="shared" si="116"/>
        <v>8.9165399995225106E-4</v>
      </c>
      <c r="BR344" s="119"/>
      <c r="BS344" s="119"/>
      <c r="BT344" s="119"/>
      <c r="BU344" s="119"/>
    </row>
    <row r="345" spans="1:73">
      <c r="A345" s="8" t="s">
        <v>830</v>
      </c>
      <c r="B345" s="65" t="s">
        <v>123</v>
      </c>
      <c r="C345" s="8" t="s">
        <v>248</v>
      </c>
      <c r="D345" s="8" t="s">
        <v>615</v>
      </c>
      <c r="E345" s="8" t="s">
        <v>283</v>
      </c>
      <c r="F345" s="8"/>
      <c r="G345" s="65"/>
      <c r="H345" s="65" t="s">
        <v>613</v>
      </c>
      <c r="I345" s="8"/>
      <c r="J345" s="8" t="s">
        <v>614</v>
      </c>
      <c r="K345" s="8" t="s">
        <v>614</v>
      </c>
      <c r="L345" s="116">
        <v>0</v>
      </c>
      <c r="M345" s="116">
        <v>0</v>
      </c>
      <c r="N345" s="116">
        <v>3.703308666666667E-4</v>
      </c>
      <c r="O345" s="114">
        <v>3.703308666666667E-4</v>
      </c>
      <c r="P345" s="115">
        <v>7.4066173333333339E-4</v>
      </c>
      <c r="Q345" s="114">
        <v>1.7866899479973601E-4</v>
      </c>
      <c r="R345" s="114">
        <v>1.8329284586364049E-4</v>
      </c>
      <c r="S345" s="114">
        <v>1.8728160064199656E-4</v>
      </c>
      <c r="T345" s="114">
        <v>1.9141829202796036E-4</v>
      </c>
      <c r="U345" s="115">
        <v>7.406617333333335E-4</v>
      </c>
      <c r="V345" s="115">
        <f t="shared" si="100"/>
        <v>0</v>
      </c>
      <c r="W345" s="122">
        <v>0</v>
      </c>
      <c r="X345" s="116">
        <v>0</v>
      </c>
      <c r="Y345" s="116">
        <v>0</v>
      </c>
      <c r="Z345" s="116">
        <v>0</v>
      </c>
      <c r="AA345" s="116" t="str">
        <f t="shared" si="101"/>
        <v>OLAYA MEDICAL CENTER0.0007406617333333330.000740661733333333</v>
      </c>
      <c r="AB345" s="117">
        <v>0</v>
      </c>
      <c r="AC345" s="115">
        <f t="shared" si="102"/>
        <v>0</v>
      </c>
      <c r="AD345" s="117">
        <f t="shared" si="103"/>
        <v>0</v>
      </c>
      <c r="AE345" s="117">
        <f t="shared" si="103"/>
        <v>0</v>
      </c>
      <c r="AF345" s="117">
        <f t="shared" si="103"/>
        <v>0</v>
      </c>
      <c r="AG345" s="117">
        <f t="shared" si="103"/>
        <v>0</v>
      </c>
      <c r="AH345" s="115">
        <v>0</v>
      </c>
      <c r="AI345" s="118"/>
      <c r="AJ345" s="118"/>
      <c r="AK345" s="118"/>
      <c r="AL345" s="118"/>
      <c r="AM345" s="118"/>
      <c r="AN345" s="118"/>
      <c r="AO345" s="118"/>
      <c r="AP345" s="118"/>
      <c r="AQ345" s="118"/>
      <c r="AR345" s="118"/>
      <c r="AS345" s="119"/>
      <c r="AT345" s="120">
        <v>0</v>
      </c>
      <c r="AU345" s="120">
        <f t="shared" si="104"/>
        <v>0</v>
      </c>
      <c r="AV345" s="120">
        <v>0</v>
      </c>
      <c r="AW345" s="120">
        <f t="shared" si="105"/>
        <v>0</v>
      </c>
      <c r="AX345" s="120">
        <v>0</v>
      </c>
      <c r="AY345" s="120">
        <f t="shared" si="106"/>
        <v>0</v>
      </c>
      <c r="AZ345" s="120">
        <v>0</v>
      </c>
      <c r="BA345" s="120">
        <f t="shared" si="107"/>
        <v>0</v>
      </c>
      <c r="BB345" s="120">
        <v>0</v>
      </c>
      <c r="BC345" s="120">
        <f t="shared" si="108"/>
        <v>0</v>
      </c>
      <c r="BD345" s="120" t="str">
        <f t="shared" si="109"/>
        <v>OLAYA MEDICAL CENTER0.0003703308666666670.0007406617333333330.000740661733333333</v>
      </c>
      <c r="BE345" s="121">
        <f>VLOOKUP(BD345,'[1]Microsoft-Base Data'!$AR:$AX,2,0)</f>
        <v>0</v>
      </c>
      <c r="BF345" s="121">
        <f>VLOOKUP(BD345,'[1]Microsoft-Base Data'!$AR:$AX,3,0)</f>
        <v>0</v>
      </c>
      <c r="BG345" s="121">
        <f>VLOOKUP(BD345,'[1]Microsoft-Base Data'!$AR:$AX,4,0)</f>
        <v>0</v>
      </c>
      <c r="BH345" s="121">
        <f>VLOOKUP(BD345,'[1]Microsoft-Base Data'!$AR:$AX,5,0)</f>
        <v>0</v>
      </c>
      <c r="BI345" s="121">
        <f>VLOOKUP(BD345,'[1]Microsoft-Base Data'!$AR:$AX,6,0)</f>
        <v>0</v>
      </c>
      <c r="BJ345" s="121">
        <f>VLOOKUP(BD345,'[1]Microsoft-Base Data'!$AR:$AX,7,0)</f>
        <v>1</v>
      </c>
      <c r="BK345" s="120">
        <f t="shared" si="110"/>
        <v>0</v>
      </c>
      <c r="BL345" s="120">
        <f t="shared" si="111"/>
        <v>0</v>
      </c>
      <c r="BM345" s="120">
        <f t="shared" si="112"/>
        <v>0</v>
      </c>
      <c r="BN345" s="120">
        <f t="shared" si="113"/>
        <v>0</v>
      </c>
      <c r="BO345" s="120">
        <f t="shared" si="114"/>
        <v>0</v>
      </c>
      <c r="BP345" s="120">
        <f t="shared" si="115"/>
        <v>7.406617333333335E-4</v>
      </c>
      <c r="BQ345" s="120">
        <f t="shared" si="116"/>
        <v>0</v>
      </c>
      <c r="BR345" s="119"/>
      <c r="BS345" s="119"/>
      <c r="BT345" s="119"/>
      <c r="BU345" s="119"/>
    </row>
    <row r="346" spans="1:73">
      <c r="A346" s="8" t="s">
        <v>831</v>
      </c>
      <c r="B346" s="65" t="s">
        <v>123</v>
      </c>
      <c r="C346" s="8" t="s">
        <v>248</v>
      </c>
      <c r="D346" s="8" t="s">
        <v>615</v>
      </c>
      <c r="E346" s="8" t="s">
        <v>283</v>
      </c>
      <c r="F346" s="8"/>
      <c r="G346" s="65"/>
      <c r="H346" s="65" t="s">
        <v>613</v>
      </c>
      <c r="I346" s="8"/>
      <c r="J346" s="8" t="s">
        <v>614</v>
      </c>
      <c r="K346" s="8" t="s">
        <v>614</v>
      </c>
      <c r="L346" s="116">
        <v>5.1269080829999996E-4</v>
      </c>
      <c r="M346" s="116">
        <v>0</v>
      </c>
      <c r="N346" s="116">
        <v>0</v>
      </c>
      <c r="O346" s="114">
        <v>0</v>
      </c>
      <c r="P346" s="115">
        <v>5.1269080829999996E-4</v>
      </c>
      <c r="Q346" s="114">
        <v>1.2367582560229268E-4</v>
      </c>
      <c r="R346" s="114">
        <v>1.2687648500283054E-4</v>
      </c>
      <c r="S346" s="114">
        <v>1.296375266759603E-4</v>
      </c>
      <c r="T346" s="114">
        <v>1.3250097101891645E-4</v>
      </c>
      <c r="U346" s="115">
        <v>5.1269080829999996E-4</v>
      </c>
      <c r="V346" s="115">
        <f t="shared" si="100"/>
        <v>0</v>
      </c>
      <c r="W346" s="122">
        <v>0</v>
      </c>
      <c r="X346" s="116">
        <v>0</v>
      </c>
      <c r="Y346" s="116">
        <v>0</v>
      </c>
      <c r="Z346" s="116">
        <v>0</v>
      </c>
      <c r="AA346" s="116" t="str">
        <f t="shared" si="101"/>
        <v>NATIONAL WATER COMPANY0.00051269080830.0005126908083</v>
      </c>
      <c r="AB346" s="117">
        <v>0</v>
      </c>
      <c r="AC346" s="115">
        <f t="shared" si="102"/>
        <v>0</v>
      </c>
      <c r="AD346" s="117">
        <f t="shared" si="103"/>
        <v>0</v>
      </c>
      <c r="AE346" s="117">
        <f t="shared" si="103"/>
        <v>0</v>
      </c>
      <c r="AF346" s="117">
        <f t="shared" si="103"/>
        <v>0</v>
      </c>
      <c r="AG346" s="117">
        <f t="shared" si="103"/>
        <v>0</v>
      </c>
      <c r="AH346" s="115">
        <v>0</v>
      </c>
      <c r="AI346" s="118"/>
      <c r="AJ346" s="118"/>
      <c r="AK346" s="118"/>
      <c r="AL346" s="118"/>
      <c r="AM346" s="118"/>
      <c r="AN346" s="118"/>
      <c r="AO346" s="118"/>
      <c r="AP346" s="118"/>
      <c r="AQ346" s="118"/>
      <c r="AR346" s="118"/>
      <c r="AS346" s="119"/>
      <c r="AT346" s="120">
        <v>0</v>
      </c>
      <c r="AU346" s="120">
        <f t="shared" si="104"/>
        <v>0</v>
      </c>
      <c r="AV346" s="120">
        <v>0</v>
      </c>
      <c r="AW346" s="120">
        <f t="shared" si="105"/>
        <v>0</v>
      </c>
      <c r="AX346" s="120">
        <v>0</v>
      </c>
      <c r="AY346" s="120">
        <f t="shared" si="106"/>
        <v>0</v>
      </c>
      <c r="AZ346" s="120">
        <v>0</v>
      </c>
      <c r="BA346" s="120">
        <f t="shared" si="107"/>
        <v>0</v>
      </c>
      <c r="BB346" s="120">
        <v>0</v>
      </c>
      <c r="BC346" s="120">
        <f t="shared" si="108"/>
        <v>0</v>
      </c>
      <c r="BD346" s="120" t="str">
        <f t="shared" si="109"/>
        <v>NATIONAL WATER COMPANY00.00051269080830.0005126908083</v>
      </c>
      <c r="BE346" s="121">
        <f>VLOOKUP(BD346,'[1]Microsoft-Base Data'!$AR:$AX,2,0)</f>
        <v>0</v>
      </c>
      <c r="BF346" s="121">
        <f>VLOOKUP(BD346,'[1]Microsoft-Base Data'!$AR:$AX,3,0)</f>
        <v>0</v>
      </c>
      <c r="BG346" s="121">
        <f>VLOOKUP(BD346,'[1]Microsoft-Base Data'!$AR:$AX,4,0)</f>
        <v>0</v>
      </c>
      <c r="BH346" s="121">
        <f>VLOOKUP(BD346,'[1]Microsoft-Base Data'!$AR:$AX,5,0)</f>
        <v>0</v>
      </c>
      <c r="BI346" s="121">
        <f>VLOOKUP(BD346,'[1]Microsoft-Base Data'!$AR:$AX,6,0)</f>
        <v>0</v>
      </c>
      <c r="BJ346" s="121">
        <f>VLOOKUP(BD346,'[1]Microsoft-Base Data'!$AR:$AX,7,0)</f>
        <v>1</v>
      </c>
      <c r="BK346" s="120">
        <f t="shared" si="110"/>
        <v>0</v>
      </c>
      <c r="BL346" s="120">
        <f t="shared" si="111"/>
        <v>0</v>
      </c>
      <c r="BM346" s="120">
        <f t="shared" si="112"/>
        <v>0</v>
      </c>
      <c r="BN346" s="120">
        <f t="shared" si="113"/>
        <v>0</v>
      </c>
      <c r="BO346" s="120">
        <f t="shared" si="114"/>
        <v>0</v>
      </c>
      <c r="BP346" s="120">
        <f t="shared" si="115"/>
        <v>5.1269080829999996E-4</v>
      </c>
      <c r="BQ346" s="120">
        <f t="shared" si="116"/>
        <v>0</v>
      </c>
      <c r="BR346" s="119"/>
      <c r="BS346" s="119"/>
      <c r="BT346" s="119"/>
      <c r="BU346" s="119"/>
    </row>
    <row r="347" spans="1:73">
      <c r="A347" s="8" t="s">
        <v>832</v>
      </c>
      <c r="B347" s="65" t="s">
        <v>123</v>
      </c>
      <c r="C347" s="8" t="s">
        <v>248</v>
      </c>
      <c r="D347" s="8" t="s">
        <v>615</v>
      </c>
      <c r="E347" s="8" t="s">
        <v>283</v>
      </c>
      <c r="F347" s="8"/>
      <c r="G347" s="65"/>
      <c r="H347" s="65" t="s">
        <v>613</v>
      </c>
      <c r="I347" s="8"/>
      <c r="J347" s="8" t="s">
        <v>614</v>
      </c>
      <c r="K347" s="8" t="s">
        <v>614</v>
      </c>
      <c r="L347" s="116">
        <v>1.130783586781E-2</v>
      </c>
      <c r="M347" s="116">
        <v>0</v>
      </c>
      <c r="N347" s="116">
        <v>0</v>
      </c>
      <c r="O347" s="114">
        <v>0</v>
      </c>
      <c r="P347" s="115">
        <v>1.130783586781E-2</v>
      </c>
      <c r="Q347" s="114">
        <v>2.727776496254808E-3</v>
      </c>
      <c r="R347" s="114">
        <v>2.7983697867607444E-3</v>
      </c>
      <c r="S347" s="114">
        <v>2.8592669309234417E-3</v>
      </c>
      <c r="T347" s="114">
        <v>2.9224226538710051E-3</v>
      </c>
      <c r="U347" s="115">
        <v>1.130783586781E-2</v>
      </c>
      <c r="V347" s="115">
        <f t="shared" si="100"/>
        <v>0</v>
      </c>
      <c r="W347" s="122">
        <v>0</v>
      </c>
      <c r="X347" s="116">
        <v>0</v>
      </c>
      <c r="Y347" s="116">
        <v>0</v>
      </c>
      <c r="Z347" s="116">
        <v>0</v>
      </c>
      <c r="AA347" s="116" t="str">
        <f t="shared" si="101"/>
        <v>NEOM0.011307835867810.01130783586781</v>
      </c>
      <c r="AB347" s="117">
        <v>0</v>
      </c>
      <c r="AC347" s="115">
        <f t="shared" si="102"/>
        <v>0</v>
      </c>
      <c r="AD347" s="117">
        <f t="shared" si="103"/>
        <v>0</v>
      </c>
      <c r="AE347" s="117">
        <f t="shared" si="103"/>
        <v>0</v>
      </c>
      <c r="AF347" s="117">
        <f t="shared" si="103"/>
        <v>0</v>
      </c>
      <c r="AG347" s="117">
        <f t="shared" si="103"/>
        <v>0</v>
      </c>
      <c r="AH347" s="115">
        <v>0</v>
      </c>
      <c r="AI347" s="118"/>
      <c r="AJ347" s="118"/>
      <c r="AK347" s="118"/>
      <c r="AL347" s="118"/>
      <c r="AM347" s="118"/>
      <c r="AN347" s="118"/>
      <c r="AO347" s="118"/>
      <c r="AP347" s="118"/>
      <c r="AQ347" s="118"/>
      <c r="AR347" s="118"/>
      <c r="AS347" s="119"/>
      <c r="AT347" s="120">
        <v>0</v>
      </c>
      <c r="AU347" s="120">
        <f t="shared" si="104"/>
        <v>0</v>
      </c>
      <c r="AV347" s="120">
        <v>0</v>
      </c>
      <c r="AW347" s="120">
        <f t="shared" si="105"/>
        <v>0</v>
      </c>
      <c r="AX347" s="120">
        <v>0</v>
      </c>
      <c r="AY347" s="120">
        <f t="shared" si="106"/>
        <v>0</v>
      </c>
      <c r="AZ347" s="120">
        <v>0</v>
      </c>
      <c r="BA347" s="120">
        <f t="shared" si="107"/>
        <v>0</v>
      </c>
      <c r="BB347" s="120">
        <v>0</v>
      </c>
      <c r="BC347" s="120">
        <f t="shared" si="108"/>
        <v>0</v>
      </c>
      <c r="BD347" s="120" t="str">
        <f t="shared" si="109"/>
        <v>NEOM00.011307835867810.01130783586781</v>
      </c>
      <c r="BE347" s="121">
        <f>VLOOKUP(BD347,'[1]Microsoft-Base Data'!$AR:$AX,2,0)</f>
        <v>0</v>
      </c>
      <c r="BF347" s="121">
        <f>VLOOKUP(BD347,'[1]Microsoft-Base Data'!$AR:$AX,3,0)</f>
        <v>0</v>
      </c>
      <c r="BG347" s="121">
        <f>VLOOKUP(BD347,'[1]Microsoft-Base Data'!$AR:$AX,4,0)</f>
        <v>0</v>
      </c>
      <c r="BH347" s="121">
        <f>VLOOKUP(BD347,'[1]Microsoft-Base Data'!$AR:$AX,5,0)</f>
        <v>0.95679851936915217</v>
      </c>
      <c r="BI347" s="121">
        <f>VLOOKUP(BD347,'[1]Microsoft-Base Data'!$AR:$AX,6,0)</f>
        <v>0</v>
      </c>
      <c r="BJ347" s="121">
        <f>VLOOKUP(BD347,'[1]Microsoft-Base Data'!$AR:$AX,7,0)</f>
        <v>4.3201480630847826E-2</v>
      </c>
      <c r="BK347" s="120">
        <f t="shared" si="110"/>
        <v>0</v>
      </c>
      <c r="BL347" s="120">
        <f t="shared" si="111"/>
        <v>0</v>
      </c>
      <c r="BM347" s="120">
        <f t="shared" si="112"/>
        <v>0</v>
      </c>
      <c r="BN347" s="120">
        <f t="shared" si="113"/>
        <v>1.0819320615589999E-2</v>
      </c>
      <c r="BO347" s="120">
        <f t="shared" si="114"/>
        <v>0</v>
      </c>
      <c r="BP347" s="120">
        <f t="shared" si="115"/>
        <v>4.8851525222000001E-4</v>
      </c>
      <c r="BQ347" s="120">
        <f t="shared" si="116"/>
        <v>3.872837348825165E-3</v>
      </c>
      <c r="BR347" s="119"/>
      <c r="BS347" s="119"/>
      <c r="BT347" s="119"/>
      <c r="BU347" s="119"/>
    </row>
    <row r="348" spans="1:73">
      <c r="A348" s="65" t="s">
        <v>833</v>
      </c>
      <c r="B348" s="65" t="s">
        <v>123</v>
      </c>
      <c r="C348" s="8" t="s">
        <v>700</v>
      </c>
      <c r="D348" s="8" t="s">
        <v>615</v>
      </c>
      <c r="E348" s="8" t="s">
        <v>283</v>
      </c>
      <c r="F348" s="8"/>
      <c r="G348" s="65"/>
      <c r="H348" s="65" t="s">
        <v>613</v>
      </c>
      <c r="I348" s="8"/>
      <c r="J348" s="65" t="s">
        <v>614</v>
      </c>
      <c r="K348" s="65" t="s">
        <v>614</v>
      </c>
      <c r="L348" s="113">
        <v>4.2191952803399997E-3</v>
      </c>
      <c r="M348" s="113">
        <v>1.2070633265599999E-3</v>
      </c>
      <c r="N348" s="113">
        <v>3.3102839842800002E-3</v>
      </c>
      <c r="O348" s="114">
        <v>3.3102839842800002E-3</v>
      </c>
      <c r="P348" s="115">
        <v>1.2046826575460001E-2</v>
      </c>
      <c r="Q348" s="114">
        <v>2.9060423914131165E-3</v>
      </c>
      <c r="R348" s="114">
        <v>2.9812491009955384E-3</v>
      </c>
      <c r="S348" s="114">
        <v>3.0461260008059778E-3</v>
      </c>
      <c r="T348" s="114">
        <v>3.113409082245366E-3</v>
      </c>
      <c r="U348" s="115">
        <v>1.2046826575459999E-2</v>
      </c>
      <c r="V348" s="115">
        <f t="shared" si="100"/>
        <v>0</v>
      </c>
      <c r="W348" s="122">
        <v>0</v>
      </c>
      <c r="X348" s="116">
        <v>0</v>
      </c>
      <c r="Y348" s="116">
        <v>0</v>
      </c>
      <c r="Z348" s="116">
        <v>0</v>
      </c>
      <c r="AA348" s="116" t="str">
        <f t="shared" si="101"/>
        <v>HUAWEI0.012046826575460.01204682657546</v>
      </c>
      <c r="AB348" s="117">
        <v>0</v>
      </c>
      <c r="AC348" s="115">
        <f t="shared" si="102"/>
        <v>0</v>
      </c>
      <c r="AD348" s="117">
        <f t="shared" ref="AD348:AG367" si="117">AD$1*$AH348</f>
        <v>0</v>
      </c>
      <c r="AE348" s="117">
        <f t="shared" si="117"/>
        <v>0</v>
      </c>
      <c r="AF348" s="117">
        <f t="shared" si="117"/>
        <v>0</v>
      </c>
      <c r="AG348" s="117">
        <f t="shared" si="117"/>
        <v>0</v>
      </c>
      <c r="AH348" s="115">
        <v>0</v>
      </c>
      <c r="AI348" s="118"/>
      <c r="AJ348" s="118"/>
      <c r="AK348" s="118"/>
      <c r="AL348" s="118"/>
      <c r="AM348" s="118"/>
      <c r="AN348" s="118"/>
      <c r="AO348" s="118"/>
      <c r="AP348" s="118"/>
      <c r="AQ348" s="118"/>
      <c r="AR348" s="118"/>
      <c r="AS348" s="119"/>
      <c r="AT348" s="120">
        <v>0</v>
      </c>
      <c r="AU348" s="120">
        <f t="shared" si="104"/>
        <v>0</v>
      </c>
      <c r="AV348" s="120">
        <v>0</v>
      </c>
      <c r="AW348" s="120">
        <f t="shared" si="105"/>
        <v>0</v>
      </c>
      <c r="AX348" s="120">
        <v>0</v>
      </c>
      <c r="AY348" s="120">
        <f t="shared" si="106"/>
        <v>0</v>
      </c>
      <c r="AZ348" s="120">
        <v>0</v>
      </c>
      <c r="BA348" s="120">
        <f t="shared" si="107"/>
        <v>0</v>
      </c>
      <c r="BB348" s="120">
        <v>0</v>
      </c>
      <c r="BC348" s="120">
        <f t="shared" si="108"/>
        <v>0</v>
      </c>
      <c r="BD348" s="120" t="str">
        <f t="shared" si="109"/>
        <v>HUAWEI0.003310283984280.012046826575460.01204682657546</v>
      </c>
      <c r="BE348" s="121">
        <f>VLOOKUP(BD348,'[1]Microsoft-Base Data'!$AR:$AX,2,0)</f>
        <v>0.73212596505312511</v>
      </c>
      <c r="BF348" s="121">
        <f>VLOOKUP(BD348,'[1]Microsoft-Base Data'!$AR:$AX,3,0)</f>
        <v>0.23438162800537884</v>
      </c>
      <c r="BG348" s="121">
        <f>VLOOKUP(BD348,'[1]Microsoft-Base Data'!$AR:$AX,4,0)</f>
        <v>0</v>
      </c>
      <c r="BH348" s="121">
        <f>VLOOKUP(BD348,'[1]Microsoft-Base Data'!$AR:$AX,5,0)</f>
        <v>0</v>
      </c>
      <c r="BI348" s="121">
        <f>VLOOKUP(BD348,'[1]Microsoft-Base Data'!$AR:$AX,6,0)</f>
        <v>0</v>
      </c>
      <c r="BJ348" s="121">
        <f>VLOOKUP(BD348,'[1]Microsoft-Base Data'!$AR:$AX,7,0)</f>
        <v>3.3492406941496113E-2</v>
      </c>
      <c r="BK348" s="120">
        <f t="shared" si="110"/>
        <v>8.8197945323862867E-3</v>
      </c>
      <c r="BL348" s="120">
        <f t="shared" si="111"/>
        <v>2.8235548250547774E-3</v>
      </c>
      <c r="BM348" s="120">
        <f t="shared" si="112"/>
        <v>0</v>
      </c>
      <c r="BN348" s="120">
        <f t="shared" si="113"/>
        <v>0</v>
      </c>
      <c r="BO348" s="120">
        <f t="shared" si="114"/>
        <v>0</v>
      </c>
      <c r="BP348" s="120">
        <f t="shared" si="115"/>
        <v>4.0347721801893631E-4</v>
      </c>
      <c r="BQ348" s="120">
        <f t="shared" si="116"/>
        <v>3.705534278293406E-3</v>
      </c>
      <c r="BR348" s="119"/>
      <c r="BS348" s="119"/>
      <c r="BT348" s="119"/>
      <c r="BU348" s="119"/>
    </row>
    <row r="349" spans="1:73">
      <c r="A349" s="65" t="s">
        <v>833</v>
      </c>
      <c r="B349" s="65" t="s">
        <v>4</v>
      </c>
      <c r="C349" s="8" t="s">
        <v>81</v>
      </c>
      <c r="D349" s="8" t="s">
        <v>615</v>
      </c>
      <c r="E349" s="8" t="s">
        <v>283</v>
      </c>
      <c r="F349" s="8"/>
      <c r="G349" s="65"/>
      <c r="H349" s="65" t="s">
        <v>613</v>
      </c>
      <c r="I349" s="8"/>
      <c r="J349" s="65" t="s">
        <v>614</v>
      </c>
      <c r="K349" s="65" t="s">
        <v>614</v>
      </c>
      <c r="L349" s="113">
        <v>0</v>
      </c>
      <c r="M349" s="113">
        <v>0</v>
      </c>
      <c r="N349" s="113">
        <v>2.9772821085900002E-3</v>
      </c>
      <c r="O349" s="114">
        <v>2.9772821085900002E-3</v>
      </c>
      <c r="P349" s="115">
        <v>5.9545642171800004E-3</v>
      </c>
      <c r="Q349" s="114">
        <v>1.4364128120484703E-3</v>
      </c>
      <c r="R349" s="114">
        <v>1.4735863514006161E-3</v>
      </c>
      <c r="S349" s="114">
        <v>1.5056540219786714E-3</v>
      </c>
      <c r="T349" s="114">
        <v>1.5389110317522426E-3</v>
      </c>
      <c r="U349" s="115">
        <v>5.9545642171800013E-3</v>
      </c>
      <c r="V349" s="115">
        <f t="shared" si="100"/>
        <v>0</v>
      </c>
      <c r="W349" s="122">
        <v>0</v>
      </c>
      <c r="X349" s="116">
        <v>0</v>
      </c>
      <c r="Y349" s="116">
        <v>0</v>
      </c>
      <c r="Z349" s="116">
        <v>0</v>
      </c>
      <c r="AA349" s="116" t="str">
        <f t="shared" si="101"/>
        <v>HUAWEI0.005954564217180.00595456421718</v>
      </c>
      <c r="AB349" s="117">
        <v>0</v>
      </c>
      <c r="AC349" s="115">
        <f t="shared" si="102"/>
        <v>0</v>
      </c>
      <c r="AD349" s="117">
        <f t="shared" si="117"/>
        <v>0</v>
      </c>
      <c r="AE349" s="117">
        <f t="shared" si="117"/>
        <v>0</v>
      </c>
      <c r="AF349" s="117">
        <f t="shared" si="117"/>
        <v>0</v>
      </c>
      <c r="AG349" s="117">
        <f t="shared" si="117"/>
        <v>0</v>
      </c>
      <c r="AH349" s="115">
        <v>0</v>
      </c>
      <c r="AI349" s="118"/>
      <c r="AJ349" s="118"/>
      <c r="AK349" s="118"/>
      <c r="AL349" s="118"/>
      <c r="AM349" s="118"/>
      <c r="AN349" s="118"/>
      <c r="AO349" s="118"/>
      <c r="AP349" s="118"/>
      <c r="AQ349" s="118"/>
      <c r="AR349" s="118"/>
      <c r="AS349" s="119"/>
      <c r="AT349" s="120">
        <v>0</v>
      </c>
      <c r="AU349" s="120">
        <f t="shared" si="104"/>
        <v>0</v>
      </c>
      <c r="AV349" s="120">
        <v>0</v>
      </c>
      <c r="AW349" s="120">
        <f t="shared" si="105"/>
        <v>0</v>
      </c>
      <c r="AX349" s="120">
        <v>0</v>
      </c>
      <c r="AY349" s="120">
        <f t="shared" si="106"/>
        <v>0</v>
      </c>
      <c r="AZ349" s="120">
        <v>0</v>
      </c>
      <c r="BA349" s="120">
        <f t="shared" si="107"/>
        <v>0</v>
      </c>
      <c r="BB349" s="120">
        <v>0</v>
      </c>
      <c r="BC349" s="120">
        <f t="shared" si="108"/>
        <v>0</v>
      </c>
      <c r="BD349" s="120" t="str">
        <f t="shared" si="109"/>
        <v>HUAWEI0.002977282108590.005954564217180.00595456421718</v>
      </c>
      <c r="BE349" s="121">
        <f>VLOOKUP(BD349,'[1]Microsoft-Base Data'!$AR:$AX,2,0)</f>
        <v>0.73212596505312511</v>
      </c>
      <c r="BF349" s="121">
        <f>VLOOKUP(BD349,'[1]Microsoft-Base Data'!$AR:$AX,3,0)</f>
        <v>0.23438162800537884</v>
      </c>
      <c r="BG349" s="121">
        <f>VLOOKUP(BD349,'[1]Microsoft-Base Data'!$AR:$AX,4,0)</f>
        <v>0</v>
      </c>
      <c r="BH349" s="121">
        <f>VLOOKUP(BD349,'[1]Microsoft-Base Data'!$AR:$AX,5,0)</f>
        <v>0</v>
      </c>
      <c r="BI349" s="121">
        <f>VLOOKUP(BD349,'[1]Microsoft-Base Data'!$AR:$AX,6,0)</f>
        <v>0</v>
      </c>
      <c r="BJ349" s="121">
        <f>VLOOKUP(BD349,'[1]Microsoft-Base Data'!$AR:$AX,7,0)</f>
        <v>3.3492406941496113E-2</v>
      </c>
      <c r="BK349" s="120">
        <f t="shared" si="110"/>
        <v>4.3594910739737152E-3</v>
      </c>
      <c r="BL349" s="120">
        <f t="shared" si="111"/>
        <v>1.395640455285223E-3</v>
      </c>
      <c r="BM349" s="120">
        <f t="shared" si="112"/>
        <v>0</v>
      </c>
      <c r="BN349" s="120">
        <f t="shared" si="113"/>
        <v>0</v>
      </c>
      <c r="BO349" s="120">
        <f t="shared" si="114"/>
        <v>0</v>
      </c>
      <c r="BP349" s="120">
        <f t="shared" si="115"/>
        <v>1.9943268792106385E-4</v>
      </c>
      <c r="BQ349" s="120">
        <f t="shared" si="116"/>
        <v>1.8315895626825945E-3</v>
      </c>
      <c r="BR349" s="119"/>
      <c r="BS349" s="119"/>
      <c r="BT349" s="119"/>
      <c r="BU349" s="119"/>
    </row>
    <row r="350" spans="1:73">
      <c r="A350" s="65" t="s">
        <v>817</v>
      </c>
      <c r="B350" s="65" t="s">
        <v>92</v>
      </c>
      <c r="C350" s="8" t="s">
        <v>231</v>
      </c>
      <c r="D350" s="8" t="s">
        <v>615</v>
      </c>
      <c r="E350" s="8" t="s">
        <v>283</v>
      </c>
      <c r="F350" s="8"/>
      <c r="G350" s="65"/>
      <c r="H350" s="65" t="s">
        <v>613</v>
      </c>
      <c r="I350" s="8"/>
      <c r="J350" s="65" t="s">
        <v>614</v>
      </c>
      <c r="K350" s="65" t="s">
        <v>614</v>
      </c>
      <c r="L350" s="113">
        <v>0</v>
      </c>
      <c r="M350" s="113">
        <v>0</v>
      </c>
      <c r="N350" s="113">
        <v>4.5116332501700003E-3</v>
      </c>
      <c r="O350" s="114">
        <v>4.5116332501700003E-3</v>
      </c>
      <c r="P350" s="115">
        <v>9.0232665003400006E-3</v>
      </c>
      <c r="Q350" s="114">
        <v>2.1766724037035165E-3</v>
      </c>
      <c r="R350" s="114">
        <v>2.2330034365215892E-3</v>
      </c>
      <c r="S350" s="114">
        <v>2.2815972759894824E-3</v>
      </c>
      <c r="T350" s="114">
        <v>2.3319933841254126E-3</v>
      </c>
      <c r="U350" s="115">
        <v>9.0232665003400006E-3</v>
      </c>
      <c r="V350" s="115">
        <f t="shared" si="100"/>
        <v>0</v>
      </c>
      <c r="W350" s="122">
        <v>0</v>
      </c>
      <c r="X350" s="116">
        <v>0</v>
      </c>
      <c r="Y350" s="116">
        <v>0</v>
      </c>
      <c r="Z350" s="116">
        <v>0</v>
      </c>
      <c r="AA350" s="116" t="str">
        <f t="shared" si="101"/>
        <v>ELECTROLUX0.009023266500340.00902326650034</v>
      </c>
      <c r="AB350" s="117">
        <v>0</v>
      </c>
      <c r="AC350" s="115">
        <f t="shared" si="102"/>
        <v>0</v>
      </c>
      <c r="AD350" s="117">
        <f t="shared" si="117"/>
        <v>0</v>
      </c>
      <c r="AE350" s="117">
        <f t="shared" si="117"/>
        <v>0</v>
      </c>
      <c r="AF350" s="117">
        <f t="shared" si="117"/>
        <v>0</v>
      </c>
      <c r="AG350" s="117">
        <f t="shared" si="117"/>
        <v>0</v>
      </c>
      <c r="AH350" s="115">
        <v>0</v>
      </c>
      <c r="AI350" s="118"/>
      <c r="AJ350" s="118"/>
      <c r="AK350" s="118"/>
      <c r="AL350" s="118"/>
      <c r="AM350" s="118"/>
      <c r="AN350" s="118"/>
      <c r="AO350" s="118"/>
      <c r="AP350" s="118"/>
      <c r="AQ350" s="118"/>
      <c r="AR350" s="118"/>
      <c r="AS350" s="119"/>
      <c r="AT350" s="120">
        <v>0</v>
      </c>
      <c r="AU350" s="120">
        <f t="shared" si="104"/>
        <v>0</v>
      </c>
      <c r="AV350" s="120">
        <v>0</v>
      </c>
      <c r="AW350" s="120">
        <f t="shared" si="105"/>
        <v>0</v>
      </c>
      <c r="AX350" s="120">
        <v>0</v>
      </c>
      <c r="AY350" s="120">
        <f t="shared" si="106"/>
        <v>0</v>
      </c>
      <c r="AZ350" s="120">
        <v>0</v>
      </c>
      <c r="BA350" s="120">
        <f t="shared" si="107"/>
        <v>0</v>
      </c>
      <c r="BB350" s="120">
        <v>0</v>
      </c>
      <c r="BC350" s="120">
        <f t="shared" si="108"/>
        <v>0</v>
      </c>
      <c r="BD350" s="120" t="str">
        <f t="shared" si="109"/>
        <v>ELECTROLUX0.004511633250170.009023266500340.00902326650034</v>
      </c>
      <c r="BE350" s="121">
        <f>VLOOKUP(BD350,'[1]Microsoft-Base Data'!$AR:$AX,2,0)</f>
        <v>0.80171021160983669</v>
      </c>
      <c r="BF350" s="121">
        <f>VLOOKUP(BD350,'[1]Microsoft-Base Data'!$AR:$AX,3,0)</f>
        <v>0.1434312817802301</v>
      </c>
      <c r="BG350" s="121">
        <f>VLOOKUP(BD350,'[1]Microsoft-Base Data'!$AR:$AX,4,0)</f>
        <v>3.7036759841524401E-2</v>
      </c>
      <c r="BH350" s="121">
        <f>VLOOKUP(BD350,'[1]Microsoft-Base Data'!$AR:$AX,5,0)</f>
        <v>0</v>
      </c>
      <c r="BI350" s="121">
        <f>VLOOKUP(BD350,'[1]Microsoft-Base Data'!$AR:$AX,6,0)</f>
        <v>0</v>
      </c>
      <c r="BJ350" s="121">
        <f>VLOOKUP(BD350,'[1]Microsoft-Base Data'!$AR:$AX,7,0)</f>
        <v>1.782174676840876E-2</v>
      </c>
      <c r="BK350" s="120">
        <f t="shared" si="110"/>
        <v>7.2340448953995325E-3</v>
      </c>
      <c r="BL350" s="120">
        <f t="shared" si="111"/>
        <v>1.2942186799883772E-3</v>
      </c>
      <c r="BM350" s="120">
        <f t="shared" si="112"/>
        <v>3.3419255435916494E-4</v>
      </c>
      <c r="BN350" s="120">
        <f t="shared" si="113"/>
        <v>0</v>
      </c>
      <c r="BO350" s="120">
        <f t="shared" si="114"/>
        <v>0</v>
      </c>
      <c r="BP350" s="120">
        <f t="shared" si="115"/>
        <v>1.6081037059292543E-4</v>
      </c>
      <c r="BQ350" s="120">
        <f t="shared" si="116"/>
        <v>2.1847194467079127E-3</v>
      </c>
      <c r="BR350" s="119"/>
      <c r="BS350" s="119"/>
      <c r="BT350" s="119"/>
      <c r="BU350" s="119"/>
    </row>
    <row r="351" spans="1:73">
      <c r="A351" s="8" t="s">
        <v>834</v>
      </c>
      <c r="B351" s="65" t="s">
        <v>69</v>
      </c>
      <c r="C351" s="8" t="s">
        <v>113</v>
      </c>
      <c r="D351" s="8" t="s">
        <v>615</v>
      </c>
      <c r="E351" s="8" t="s">
        <v>283</v>
      </c>
      <c r="F351" s="8"/>
      <c r="G351" s="65"/>
      <c r="H351" s="65" t="s">
        <v>613</v>
      </c>
      <c r="I351" s="8"/>
      <c r="J351" s="8" t="s">
        <v>614</v>
      </c>
      <c r="K351" s="8" t="s">
        <v>614</v>
      </c>
      <c r="L351" s="116">
        <v>6.6272533387100006E-3</v>
      </c>
      <c r="M351" s="116">
        <v>7.3411299500100004E-3</v>
      </c>
      <c r="N351" s="116">
        <v>6.5158528107199997E-3</v>
      </c>
      <c r="O351" s="114">
        <v>6.5158528107199997E-3</v>
      </c>
      <c r="P351" s="115">
        <v>2.7000088910160001E-2</v>
      </c>
      <c r="Q351" s="114">
        <v>6.5132010038794859E-3</v>
      </c>
      <c r="R351" s="114">
        <v>6.6817589085398209E-3</v>
      </c>
      <c r="S351" s="114">
        <v>6.8271650079905818E-3</v>
      </c>
      <c r="T351" s="114">
        <v>6.977963989750112E-3</v>
      </c>
      <c r="U351" s="115">
        <v>2.7000088910160001E-2</v>
      </c>
      <c r="V351" s="115">
        <f t="shared" si="100"/>
        <v>0</v>
      </c>
      <c r="W351" s="115"/>
      <c r="X351" s="116">
        <v>0</v>
      </c>
      <c r="Y351" s="116">
        <v>0</v>
      </c>
      <c r="Z351" s="116">
        <v>0</v>
      </c>
      <c r="AA351" s="116" t="str">
        <f t="shared" si="101"/>
        <v>EMC CORPORATION0.027000088910160.02700008891016</v>
      </c>
      <c r="AB351" s="117">
        <v>0</v>
      </c>
      <c r="AC351" s="115">
        <f t="shared" si="102"/>
        <v>0</v>
      </c>
      <c r="AD351" s="117">
        <f t="shared" si="117"/>
        <v>0</v>
      </c>
      <c r="AE351" s="117">
        <f t="shared" si="117"/>
        <v>0</v>
      </c>
      <c r="AF351" s="117">
        <f t="shared" si="117"/>
        <v>0</v>
      </c>
      <c r="AG351" s="117">
        <f t="shared" si="117"/>
        <v>0</v>
      </c>
      <c r="AH351" s="115">
        <v>0</v>
      </c>
      <c r="AI351" s="118"/>
      <c r="AJ351" s="118"/>
      <c r="AK351" s="118"/>
      <c r="AL351" s="118"/>
      <c r="AM351" s="118"/>
      <c r="AN351" s="118"/>
      <c r="AO351" s="118"/>
      <c r="AP351" s="118"/>
      <c r="AQ351" s="118"/>
      <c r="AR351" s="118"/>
      <c r="AS351" s="119"/>
      <c r="AT351" s="120">
        <v>0</v>
      </c>
      <c r="AU351" s="120">
        <f t="shared" si="104"/>
        <v>0</v>
      </c>
      <c r="AV351" s="120">
        <v>0</v>
      </c>
      <c r="AW351" s="120">
        <f t="shared" si="105"/>
        <v>0</v>
      </c>
      <c r="AX351" s="120">
        <v>0</v>
      </c>
      <c r="AY351" s="120">
        <f t="shared" si="106"/>
        <v>0</v>
      </c>
      <c r="AZ351" s="120">
        <v>0</v>
      </c>
      <c r="BA351" s="120">
        <f t="shared" si="107"/>
        <v>0</v>
      </c>
      <c r="BB351" s="120">
        <v>0</v>
      </c>
      <c r="BC351" s="120">
        <f t="shared" si="108"/>
        <v>0</v>
      </c>
      <c r="BD351" s="120" t="str">
        <f t="shared" si="109"/>
        <v>EMC CORPORATION0.006515852810720.027000088910160.02700008891016</v>
      </c>
      <c r="BE351" s="121">
        <f>VLOOKUP(BD351,'[1]Microsoft-Base Data'!$AR:$AX,2,0)</f>
        <v>0.99920624661341007</v>
      </c>
      <c r="BF351" s="121">
        <f>VLOOKUP(BD351,'[1]Microsoft-Base Data'!$AR:$AX,3,0)</f>
        <v>0</v>
      </c>
      <c r="BG351" s="121">
        <f>VLOOKUP(BD351,'[1]Microsoft-Base Data'!$AR:$AX,4,0)</f>
        <v>0</v>
      </c>
      <c r="BH351" s="121">
        <f>VLOOKUP(BD351,'[1]Microsoft-Base Data'!$AR:$AX,5,0)</f>
        <v>0</v>
      </c>
      <c r="BI351" s="121">
        <f>VLOOKUP(BD351,'[1]Microsoft-Base Data'!$AR:$AX,6,0)</f>
        <v>0</v>
      </c>
      <c r="BJ351" s="121">
        <f>VLOOKUP(BD351,'[1]Microsoft-Base Data'!$AR:$AX,7,0)</f>
        <v>7.937533865899338E-4</v>
      </c>
      <c r="BK351" s="120">
        <f t="shared" si="110"/>
        <v>2.6978657498149334E-2</v>
      </c>
      <c r="BL351" s="120">
        <f t="shared" si="111"/>
        <v>0</v>
      </c>
      <c r="BM351" s="120">
        <f t="shared" si="112"/>
        <v>0</v>
      </c>
      <c r="BN351" s="120">
        <f t="shared" si="113"/>
        <v>0</v>
      </c>
      <c r="BO351" s="120">
        <f t="shared" si="114"/>
        <v>0</v>
      </c>
      <c r="BP351" s="120">
        <f t="shared" si="115"/>
        <v>2.1431412010668816E-5</v>
      </c>
      <c r="BQ351" s="120">
        <f t="shared" si="116"/>
        <v>2.6978657498149335E-3</v>
      </c>
      <c r="BR351" s="119"/>
      <c r="BS351" s="119"/>
      <c r="BT351" s="119"/>
      <c r="BU351" s="119"/>
    </row>
    <row r="352" spans="1:73">
      <c r="A352" s="8" t="s">
        <v>834</v>
      </c>
      <c r="B352" s="65" t="s">
        <v>69</v>
      </c>
      <c r="C352" s="8" t="s">
        <v>113</v>
      </c>
      <c r="D352" s="8" t="s">
        <v>615</v>
      </c>
      <c r="E352" s="8" t="s">
        <v>283</v>
      </c>
      <c r="F352" s="8"/>
      <c r="G352" s="65"/>
      <c r="H352" s="65" t="s">
        <v>613</v>
      </c>
      <c r="I352" s="8"/>
      <c r="J352" s="8" t="s">
        <v>614</v>
      </c>
      <c r="K352" s="8" t="s">
        <v>614</v>
      </c>
      <c r="L352" s="116">
        <v>0</v>
      </c>
      <c r="M352" s="116">
        <v>0</v>
      </c>
      <c r="N352" s="116">
        <v>1.0724218390000001E-5</v>
      </c>
      <c r="O352" s="114">
        <v>1.0724218390000001E-5</v>
      </c>
      <c r="P352" s="115">
        <v>2.1448436780000001E-5</v>
      </c>
      <c r="Q352" s="114">
        <v>5.1739822202798023E-6</v>
      </c>
      <c r="R352" s="114">
        <v>5.3078819112736354E-6</v>
      </c>
      <c r="S352" s="114">
        <v>5.4233901802231678E-6</v>
      </c>
      <c r="T352" s="114">
        <v>5.5431824682233957E-6</v>
      </c>
      <c r="U352" s="115">
        <v>2.1448436780000001E-5</v>
      </c>
      <c r="V352" s="115">
        <f t="shared" si="100"/>
        <v>0</v>
      </c>
      <c r="W352" s="115"/>
      <c r="X352" s="116">
        <v>0</v>
      </c>
      <c r="Y352" s="116">
        <v>0</v>
      </c>
      <c r="Z352" s="116">
        <v>0</v>
      </c>
      <c r="AA352" s="116" t="str">
        <f t="shared" si="101"/>
        <v>EMC CORPORATION0.000021448436780.00002144843678</v>
      </c>
      <c r="AB352" s="117">
        <v>0</v>
      </c>
      <c r="AC352" s="115">
        <f t="shared" si="102"/>
        <v>0</v>
      </c>
      <c r="AD352" s="117">
        <f t="shared" si="117"/>
        <v>0</v>
      </c>
      <c r="AE352" s="117">
        <f t="shared" si="117"/>
        <v>0</v>
      </c>
      <c r="AF352" s="117">
        <f t="shared" si="117"/>
        <v>0</v>
      </c>
      <c r="AG352" s="117">
        <f t="shared" si="117"/>
        <v>0</v>
      </c>
      <c r="AH352" s="115">
        <v>0</v>
      </c>
      <c r="AI352" s="118"/>
      <c r="AJ352" s="118"/>
      <c r="AK352" s="118"/>
      <c r="AL352" s="118"/>
      <c r="AM352" s="118"/>
      <c r="AN352" s="118"/>
      <c r="AO352" s="118"/>
      <c r="AP352" s="118"/>
      <c r="AQ352" s="118"/>
      <c r="AR352" s="118"/>
      <c r="AS352" s="119"/>
      <c r="AT352" s="120">
        <v>0</v>
      </c>
      <c r="AU352" s="120">
        <f t="shared" si="104"/>
        <v>0</v>
      </c>
      <c r="AV352" s="120">
        <v>0</v>
      </c>
      <c r="AW352" s="120">
        <f t="shared" si="105"/>
        <v>0</v>
      </c>
      <c r="AX352" s="120">
        <v>0</v>
      </c>
      <c r="AY352" s="120">
        <f t="shared" si="106"/>
        <v>0</v>
      </c>
      <c r="AZ352" s="120">
        <v>0</v>
      </c>
      <c r="BA352" s="120">
        <f t="shared" si="107"/>
        <v>0</v>
      </c>
      <c r="BB352" s="120">
        <v>0</v>
      </c>
      <c r="BC352" s="120">
        <f t="shared" si="108"/>
        <v>0</v>
      </c>
      <c r="BD352" s="120" t="str">
        <f t="shared" si="109"/>
        <v>EMC CORPORATION0.000010724218390.000021448436780.00002144843678</v>
      </c>
      <c r="BE352" s="121">
        <f>VLOOKUP(BD352,'[1]Microsoft-Base Data'!$AR:$AX,2,0)</f>
        <v>0.99920624661341007</v>
      </c>
      <c r="BF352" s="121">
        <f>VLOOKUP(BD352,'[1]Microsoft-Base Data'!$AR:$AX,3,0)</f>
        <v>0</v>
      </c>
      <c r="BG352" s="121">
        <f>VLOOKUP(BD352,'[1]Microsoft-Base Data'!$AR:$AX,4,0)</f>
        <v>0</v>
      </c>
      <c r="BH352" s="121">
        <f>VLOOKUP(BD352,'[1]Microsoft-Base Data'!$AR:$AX,5,0)</f>
        <v>0</v>
      </c>
      <c r="BI352" s="121">
        <f>VLOOKUP(BD352,'[1]Microsoft-Base Data'!$AR:$AX,6,0)</f>
        <v>0</v>
      </c>
      <c r="BJ352" s="121">
        <f>VLOOKUP(BD352,'[1]Microsoft-Base Data'!$AR:$AX,7,0)</f>
        <v>7.937533865899338E-4</v>
      </c>
      <c r="BK352" s="120">
        <f t="shared" si="110"/>
        <v>2.1431412010668816E-5</v>
      </c>
      <c r="BL352" s="120">
        <f t="shared" si="111"/>
        <v>0</v>
      </c>
      <c r="BM352" s="120">
        <f t="shared" si="112"/>
        <v>0</v>
      </c>
      <c r="BN352" s="120">
        <f t="shared" si="113"/>
        <v>0</v>
      </c>
      <c r="BO352" s="120">
        <f t="shared" si="114"/>
        <v>0</v>
      </c>
      <c r="BP352" s="120">
        <f t="shared" si="115"/>
        <v>1.7024769331185096E-8</v>
      </c>
      <c r="BQ352" s="120">
        <f t="shared" si="116"/>
        <v>2.1431412010668819E-6</v>
      </c>
      <c r="BR352" s="119"/>
      <c r="BS352" s="119"/>
      <c r="BT352" s="119"/>
      <c r="BU352" s="119"/>
    </row>
    <row r="353" spans="1:73">
      <c r="A353" s="8" t="s">
        <v>835</v>
      </c>
      <c r="B353" s="65" t="s">
        <v>123</v>
      </c>
      <c r="C353" s="8" t="s">
        <v>248</v>
      </c>
      <c r="D353" s="8" t="s">
        <v>615</v>
      </c>
      <c r="E353" s="8" t="s">
        <v>283</v>
      </c>
      <c r="F353" s="8"/>
      <c r="G353" s="65"/>
      <c r="H353" s="65" t="s">
        <v>613</v>
      </c>
      <c r="I353" s="8"/>
      <c r="J353" s="8" t="s">
        <v>614</v>
      </c>
      <c r="K353" s="8" t="s">
        <v>614</v>
      </c>
      <c r="L353" s="116">
        <v>1.01311398835E-2</v>
      </c>
      <c r="M353" s="116">
        <v>0</v>
      </c>
      <c r="N353" s="116">
        <v>0</v>
      </c>
      <c r="O353" s="114">
        <v>0</v>
      </c>
      <c r="P353" s="115">
        <v>1.01311398835E-2</v>
      </c>
      <c r="Q353" s="114">
        <v>0.25</v>
      </c>
      <c r="R353" s="114">
        <v>0.49494347450281972</v>
      </c>
      <c r="S353" s="114">
        <v>0.50571426121649199</v>
      </c>
      <c r="T353" s="114">
        <v>0.5168845193783298</v>
      </c>
      <c r="U353" s="169">
        <v>1.7675422550976414</v>
      </c>
      <c r="V353" s="115">
        <f t="shared" si="100"/>
        <v>1.7574111152141414</v>
      </c>
      <c r="W353" s="122">
        <v>173.466276788492</v>
      </c>
      <c r="X353" s="116">
        <v>0</v>
      </c>
      <c r="Y353" s="116">
        <v>0</v>
      </c>
      <c r="Z353" s="116">
        <v>0</v>
      </c>
      <c r="AA353" s="116" t="str">
        <f t="shared" si="101"/>
        <v>QATAR AIRWAYS GROUP0.01013113988351.76754225509764</v>
      </c>
      <c r="AB353" s="117">
        <v>0</v>
      </c>
      <c r="AC353" s="115">
        <f t="shared" si="102"/>
        <v>0</v>
      </c>
      <c r="AD353" s="117">
        <f t="shared" si="117"/>
        <v>0</v>
      </c>
      <c r="AE353" s="117">
        <f t="shared" si="117"/>
        <v>0</v>
      </c>
      <c r="AF353" s="117">
        <f t="shared" si="117"/>
        <v>0</v>
      </c>
      <c r="AG353" s="117">
        <f t="shared" si="117"/>
        <v>0</v>
      </c>
      <c r="AH353" s="115">
        <v>0</v>
      </c>
      <c r="AI353" s="118"/>
      <c r="AJ353" s="118"/>
      <c r="AK353" s="118"/>
      <c r="AL353" s="118"/>
      <c r="AM353" s="118"/>
      <c r="AN353" s="118"/>
      <c r="AO353" s="118"/>
      <c r="AP353" s="118"/>
      <c r="AQ353" s="118"/>
      <c r="AR353" s="118"/>
      <c r="AS353" s="119"/>
      <c r="AT353" s="120">
        <v>0</v>
      </c>
      <c r="AU353" s="120">
        <f t="shared" si="104"/>
        <v>0</v>
      </c>
      <c r="AV353" s="120">
        <v>0</v>
      </c>
      <c r="AW353" s="120">
        <f t="shared" si="105"/>
        <v>0</v>
      </c>
      <c r="AX353" s="120">
        <v>0</v>
      </c>
      <c r="AY353" s="120">
        <f t="shared" si="106"/>
        <v>0</v>
      </c>
      <c r="AZ353" s="120">
        <v>0</v>
      </c>
      <c r="BA353" s="120">
        <f t="shared" si="107"/>
        <v>0</v>
      </c>
      <c r="BB353" s="120">
        <v>0</v>
      </c>
      <c r="BC353" s="120">
        <f t="shared" si="108"/>
        <v>0</v>
      </c>
      <c r="BD353" s="120" t="str">
        <f t="shared" si="109"/>
        <v>QATAR AIRWAYS GROUP00.01013113988351.76754225509764</v>
      </c>
      <c r="BE353" s="121">
        <f>VLOOKUP(BD353,'[1]Microsoft-Base Data'!$AR:$AX,2,0)</f>
        <v>1</v>
      </c>
      <c r="BF353" s="121">
        <f>VLOOKUP(BD353,'[1]Microsoft-Base Data'!$AR:$AX,3,0)</f>
        <v>0</v>
      </c>
      <c r="BG353" s="121">
        <f>VLOOKUP(BD353,'[1]Microsoft-Base Data'!$AR:$AX,4,0)</f>
        <v>0</v>
      </c>
      <c r="BH353" s="121">
        <f>VLOOKUP(BD353,'[1]Microsoft-Base Data'!$AR:$AX,5,0)</f>
        <v>0</v>
      </c>
      <c r="BI353" s="121">
        <f>VLOOKUP(BD353,'[1]Microsoft-Base Data'!$AR:$AX,6,0)</f>
        <v>0</v>
      </c>
      <c r="BJ353" s="121">
        <f>VLOOKUP(BD353,'[1]Microsoft-Base Data'!$AR:$AX,7,0)</f>
        <v>0</v>
      </c>
      <c r="BK353" s="120">
        <f t="shared" si="110"/>
        <v>1.7675422550976414</v>
      </c>
      <c r="BL353" s="120">
        <f t="shared" si="111"/>
        <v>0</v>
      </c>
      <c r="BM353" s="120">
        <f t="shared" si="112"/>
        <v>0</v>
      </c>
      <c r="BN353" s="120">
        <f t="shared" si="113"/>
        <v>0</v>
      </c>
      <c r="BO353" s="120">
        <f t="shared" si="114"/>
        <v>0</v>
      </c>
      <c r="BP353" s="120">
        <f t="shared" si="115"/>
        <v>0</v>
      </c>
      <c r="BQ353" s="120">
        <f t="shared" si="116"/>
        <v>0.17675422550976416</v>
      </c>
      <c r="BR353" s="119"/>
      <c r="BS353" s="119"/>
      <c r="BT353" s="119"/>
      <c r="BU353" s="119"/>
    </row>
    <row r="354" spans="1:73">
      <c r="A354" s="65" t="s">
        <v>836</v>
      </c>
      <c r="B354" s="65" t="s">
        <v>123</v>
      </c>
      <c r="C354" s="8" t="s">
        <v>495</v>
      </c>
      <c r="D354" s="8" t="s">
        <v>615</v>
      </c>
      <c r="E354" s="8" t="s">
        <v>283</v>
      </c>
      <c r="F354" s="8"/>
      <c r="G354" s="65"/>
      <c r="H354" s="65" t="s">
        <v>613</v>
      </c>
      <c r="I354" s="8"/>
      <c r="J354" s="8" t="s">
        <v>614</v>
      </c>
      <c r="K354" s="8" t="s">
        <v>614</v>
      </c>
      <c r="L354" s="113"/>
      <c r="M354" s="113"/>
      <c r="N354" s="113"/>
      <c r="O354" s="114">
        <v>0.1</v>
      </c>
      <c r="P354" s="115">
        <v>0.1</v>
      </c>
      <c r="Q354" s="114">
        <v>0.25</v>
      </c>
      <c r="R354" s="114">
        <v>0.49494347450281972</v>
      </c>
      <c r="S354" s="114">
        <v>0.50571426121649199</v>
      </c>
      <c r="T354" s="114">
        <v>0.5168845193783298</v>
      </c>
      <c r="U354" s="115">
        <v>1.7675422550976414</v>
      </c>
      <c r="V354" s="115">
        <f t="shared" si="100"/>
        <v>1.6675422550976413</v>
      </c>
      <c r="W354" s="122">
        <v>16.675422550976414</v>
      </c>
      <c r="X354" s="116"/>
      <c r="Y354" s="116"/>
      <c r="Z354" s="116"/>
      <c r="AA354" s="116" t="str">
        <f t="shared" si="101"/>
        <v>Smart DCC0.11.76754225509764</v>
      </c>
      <c r="AB354" s="117">
        <v>1.3825000000000001</v>
      </c>
      <c r="AC354" s="115">
        <f t="shared" si="102"/>
        <v>1.3825000000000001</v>
      </c>
      <c r="AD354" s="117">
        <f t="shared" si="117"/>
        <v>0.4304</v>
      </c>
      <c r="AE354" s="117">
        <f t="shared" si="117"/>
        <v>0.436</v>
      </c>
      <c r="AF354" s="117">
        <f t="shared" si="117"/>
        <v>0.64</v>
      </c>
      <c r="AG354" s="117">
        <f t="shared" si="117"/>
        <v>0.49359999999999982</v>
      </c>
      <c r="AH354" s="115">
        <v>2</v>
      </c>
      <c r="AI354" s="118"/>
      <c r="AJ354" s="118"/>
      <c r="AK354" s="118"/>
      <c r="AL354" s="118"/>
      <c r="AM354" s="118"/>
      <c r="AN354" s="118"/>
      <c r="AO354" s="118"/>
      <c r="AP354" s="118"/>
      <c r="AQ354" s="118"/>
      <c r="AR354" s="118"/>
      <c r="AS354" s="119"/>
      <c r="AT354" s="119">
        <v>0</v>
      </c>
      <c r="AU354" s="120">
        <f t="shared" si="104"/>
        <v>1.3825000000000001</v>
      </c>
      <c r="AV354" s="119">
        <v>0</v>
      </c>
      <c r="AW354" s="120">
        <f t="shared" si="105"/>
        <v>0.4304</v>
      </c>
      <c r="AX354" s="119">
        <v>0</v>
      </c>
      <c r="AY354" s="120">
        <f t="shared" si="106"/>
        <v>0.436</v>
      </c>
      <c r="AZ354" s="119">
        <v>0</v>
      </c>
      <c r="BA354" s="120">
        <f t="shared" si="107"/>
        <v>0.64</v>
      </c>
      <c r="BB354" s="119">
        <v>0</v>
      </c>
      <c r="BC354" s="120">
        <f t="shared" si="108"/>
        <v>0.49359999999999982</v>
      </c>
      <c r="BD354" s="120" t="str">
        <f t="shared" si="109"/>
        <v>Smart DCC0.10.11.76754225509764</v>
      </c>
      <c r="BE354" s="121">
        <f>VLOOKUP(BD354,'[1]Microsoft-Base Data'!$AR:$AX,2,0)</f>
        <v>0</v>
      </c>
      <c r="BF354" s="121">
        <f>VLOOKUP(BD354,'[1]Microsoft-Base Data'!$AR:$AX,3,0)</f>
        <v>1</v>
      </c>
      <c r="BG354" s="121">
        <f>VLOOKUP(BD354,'[1]Microsoft-Base Data'!$AR:$AX,4,0)</f>
        <v>0</v>
      </c>
      <c r="BH354" s="121">
        <f>VLOOKUP(BD354,'[1]Microsoft-Base Data'!$AR:$AX,5,0)</f>
        <v>0</v>
      </c>
      <c r="BI354" s="121">
        <f>VLOOKUP(BD354,'[1]Microsoft-Base Data'!$AR:$AX,6,0)</f>
        <v>0</v>
      </c>
      <c r="BJ354" s="121">
        <f>VLOOKUP(BD354,'[1]Microsoft-Base Data'!$AR:$AX,7,0)</f>
        <v>0</v>
      </c>
      <c r="BK354" s="120">
        <f t="shared" si="110"/>
        <v>0</v>
      </c>
      <c r="BL354" s="120">
        <f t="shared" si="111"/>
        <v>1.7675422550976414</v>
      </c>
      <c r="BM354" s="120">
        <f t="shared" si="112"/>
        <v>0</v>
      </c>
      <c r="BN354" s="120">
        <f t="shared" si="113"/>
        <v>0</v>
      </c>
      <c r="BO354" s="120">
        <f t="shared" si="114"/>
        <v>0</v>
      </c>
      <c r="BP354" s="120">
        <f t="shared" si="115"/>
        <v>0</v>
      </c>
      <c r="BQ354" s="120">
        <f t="shared" si="116"/>
        <v>1.7675422550976414</v>
      </c>
      <c r="BR354" s="119"/>
      <c r="BS354" s="119"/>
      <c r="BT354" s="119"/>
      <c r="BU354" s="119"/>
    </row>
    <row r="355" spans="1:73">
      <c r="A355" s="8" t="s">
        <v>837</v>
      </c>
      <c r="B355" s="8" t="s">
        <v>4</v>
      </c>
      <c r="C355" s="8" t="s">
        <v>81</v>
      </c>
      <c r="D355" s="8" t="s">
        <v>615</v>
      </c>
      <c r="E355" s="8" t="s">
        <v>283</v>
      </c>
      <c r="F355" s="8"/>
      <c r="G355" s="65"/>
      <c r="H355" s="65" t="s">
        <v>613</v>
      </c>
      <c r="I355" s="8"/>
      <c r="J355" s="8" t="s">
        <v>614</v>
      </c>
      <c r="K355" s="8" t="s">
        <v>614</v>
      </c>
      <c r="L355" s="116"/>
      <c r="M355" s="116"/>
      <c r="N355" s="116"/>
      <c r="O355" s="114">
        <v>0.16</v>
      </c>
      <c r="P355" s="115">
        <v>0.16</v>
      </c>
      <c r="Q355" s="114">
        <v>0.33551199999999998</v>
      </c>
      <c r="R355" s="114">
        <v>0.33863999999999994</v>
      </c>
      <c r="S355" s="114">
        <v>0.34543999999999997</v>
      </c>
      <c r="T355" s="114">
        <v>0.34040800000000004</v>
      </c>
      <c r="U355" s="169">
        <v>1.3599999999999999</v>
      </c>
      <c r="V355" s="115">
        <f t="shared" si="100"/>
        <v>1.2</v>
      </c>
      <c r="W355" s="122">
        <v>7.4999999999999982</v>
      </c>
      <c r="X355" s="116"/>
      <c r="Y355" s="116"/>
      <c r="Z355" s="116"/>
      <c r="AA355" s="116" t="str">
        <f t="shared" si="101"/>
        <v>METRO AG0.161.36</v>
      </c>
      <c r="AB355" s="117">
        <v>0</v>
      </c>
      <c r="AC355" s="115">
        <f t="shared" si="102"/>
        <v>0</v>
      </c>
      <c r="AD355" s="117">
        <f t="shared" si="117"/>
        <v>0</v>
      </c>
      <c r="AE355" s="117">
        <f t="shared" si="117"/>
        <v>0</v>
      </c>
      <c r="AF355" s="117">
        <f t="shared" si="117"/>
        <v>0</v>
      </c>
      <c r="AG355" s="117">
        <f t="shared" si="117"/>
        <v>0</v>
      </c>
      <c r="AH355" s="115">
        <v>0</v>
      </c>
      <c r="AI355" s="118"/>
      <c r="AJ355" s="118"/>
      <c r="AK355" s="118"/>
      <c r="AL355" s="118"/>
      <c r="AM355" s="118"/>
      <c r="AN355" s="118"/>
      <c r="AO355" s="118"/>
      <c r="AP355" s="118"/>
      <c r="AQ355" s="118"/>
      <c r="AR355" s="118"/>
      <c r="AS355" s="119"/>
      <c r="AT355" s="119">
        <v>0</v>
      </c>
      <c r="AU355" s="120">
        <f t="shared" si="104"/>
        <v>0</v>
      </c>
      <c r="AV355" s="119">
        <v>0</v>
      </c>
      <c r="AW355" s="120">
        <f t="shared" si="105"/>
        <v>0</v>
      </c>
      <c r="AX355" s="119">
        <v>0</v>
      </c>
      <c r="AY355" s="120">
        <f t="shared" si="106"/>
        <v>0</v>
      </c>
      <c r="AZ355" s="119">
        <v>0</v>
      </c>
      <c r="BA355" s="120">
        <f t="shared" si="107"/>
        <v>0</v>
      </c>
      <c r="BB355" s="119">
        <v>0</v>
      </c>
      <c r="BC355" s="120">
        <f t="shared" si="108"/>
        <v>0</v>
      </c>
      <c r="BD355" s="120" t="str">
        <f t="shared" si="109"/>
        <v>METRO AG0.160.161.36</v>
      </c>
      <c r="BE355" s="121">
        <f>VLOOKUP(BD355,'[1]Microsoft-Base Data'!$AR:$AX,2,0)</f>
        <v>0</v>
      </c>
      <c r="BF355" s="121">
        <f>VLOOKUP(BD355,'[1]Microsoft-Base Data'!$AR:$AX,3,0)</f>
        <v>1</v>
      </c>
      <c r="BG355" s="121">
        <f>VLOOKUP(BD355,'[1]Microsoft-Base Data'!$AR:$AX,4,0)</f>
        <v>0</v>
      </c>
      <c r="BH355" s="121">
        <f>VLOOKUP(BD355,'[1]Microsoft-Base Data'!$AR:$AX,5,0)</f>
        <v>0</v>
      </c>
      <c r="BI355" s="121">
        <f>VLOOKUP(BD355,'[1]Microsoft-Base Data'!$AR:$AX,6,0)</f>
        <v>0</v>
      </c>
      <c r="BJ355" s="121">
        <f>VLOOKUP(BD355,'[1]Microsoft-Base Data'!$AR:$AX,7,0)</f>
        <v>0</v>
      </c>
      <c r="BK355" s="120">
        <f t="shared" si="110"/>
        <v>0</v>
      </c>
      <c r="BL355" s="120">
        <f t="shared" si="111"/>
        <v>1.3599999999999999</v>
      </c>
      <c r="BM355" s="120">
        <f t="shared" si="112"/>
        <v>0</v>
      </c>
      <c r="BN355" s="120">
        <f t="shared" si="113"/>
        <v>0</v>
      </c>
      <c r="BO355" s="120">
        <f t="shared" si="114"/>
        <v>0</v>
      </c>
      <c r="BP355" s="120">
        <f t="shared" si="115"/>
        <v>0</v>
      </c>
      <c r="BQ355" s="120">
        <f t="shared" si="116"/>
        <v>1.3599999999999999</v>
      </c>
      <c r="BR355" s="119"/>
      <c r="BS355" s="119"/>
      <c r="BT355" s="119"/>
      <c r="BU355" s="119"/>
    </row>
    <row r="356" spans="1:73">
      <c r="A356" s="65" t="s">
        <v>838</v>
      </c>
      <c r="B356" s="65" t="s">
        <v>69</v>
      </c>
      <c r="C356" s="8" t="s">
        <v>70</v>
      </c>
      <c r="D356" s="8" t="s">
        <v>615</v>
      </c>
      <c r="E356" s="8" t="s">
        <v>283</v>
      </c>
      <c r="F356" s="8"/>
      <c r="G356" s="65">
        <v>67</v>
      </c>
      <c r="H356" s="65" t="s">
        <v>613</v>
      </c>
      <c r="I356" s="8"/>
      <c r="J356" s="65" t="s">
        <v>614</v>
      </c>
      <c r="K356" s="65" t="s">
        <v>614</v>
      </c>
      <c r="L356" s="113">
        <v>0</v>
      </c>
      <c r="M356" s="113">
        <v>0.20371914208476002</v>
      </c>
      <c r="N356" s="113">
        <v>0.33858322607260977</v>
      </c>
      <c r="O356" s="114">
        <v>0.33858322607260977</v>
      </c>
      <c r="P356" s="115">
        <v>0.88088559422997958</v>
      </c>
      <c r="Q356" s="114">
        <v>0.31668571472317364</v>
      </c>
      <c r="R356" s="114">
        <v>0.32488135930374218</v>
      </c>
      <c r="S356" s="114">
        <v>0.33195131377040848</v>
      </c>
      <c r="T356" s="114">
        <v>0.33928348166904981</v>
      </c>
      <c r="U356" s="115">
        <v>1.3128018694663741</v>
      </c>
      <c r="V356" s="115">
        <f t="shared" si="100"/>
        <v>0.43191627523639453</v>
      </c>
      <c r="W356" s="115"/>
      <c r="X356" s="116">
        <v>0</v>
      </c>
      <c r="Y356" s="116">
        <v>0.8078677915000001</v>
      </c>
      <c r="Z356" s="116">
        <v>0.38597736320000003</v>
      </c>
      <c r="AA356" s="116" t="str">
        <f t="shared" si="101"/>
        <v>BLACKSTONE ADMINSTRATIVE SERVICES0.880885594229981.31280186946637</v>
      </c>
      <c r="AB356" s="117">
        <v>0</v>
      </c>
      <c r="AC356" s="115">
        <f t="shared" si="102"/>
        <v>1.1938451547000002</v>
      </c>
      <c r="AD356" s="117">
        <f t="shared" si="117"/>
        <v>0.38288640555857728</v>
      </c>
      <c r="AE356" s="117">
        <f t="shared" si="117"/>
        <v>0.38786819893945096</v>
      </c>
      <c r="AF356" s="117">
        <f t="shared" si="117"/>
        <v>0.56934781495699227</v>
      </c>
      <c r="AG356" s="117">
        <f t="shared" si="117"/>
        <v>0.4391095022855801</v>
      </c>
      <c r="AH356" s="115">
        <v>1.7792119217406008</v>
      </c>
      <c r="AI356" s="118"/>
      <c r="AJ356" s="118"/>
      <c r="AK356" s="118"/>
      <c r="AL356" s="118"/>
      <c r="AM356" s="118"/>
      <c r="AN356" s="118"/>
      <c r="AO356" s="118"/>
      <c r="AP356" s="118"/>
      <c r="AQ356" s="118"/>
      <c r="AR356" s="118"/>
      <c r="AS356" s="119"/>
      <c r="AT356" s="120">
        <v>0</v>
      </c>
      <c r="AU356" s="120">
        <f t="shared" si="104"/>
        <v>0</v>
      </c>
      <c r="AV356" s="120">
        <v>0</v>
      </c>
      <c r="AW356" s="120">
        <f t="shared" si="105"/>
        <v>0.38288640555857728</v>
      </c>
      <c r="AX356" s="120">
        <v>0</v>
      </c>
      <c r="AY356" s="120">
        <f t="shared" si="106"/>
        <v>0.38786819893945096</v>
      </c>
      <c r="AZ356" s="120">
        <v>0</v>
      </c>
      <c r="BA356" s="120">
        <f t="shared" si="107"/>
        <v>0.56934781495699227</v>
      </c>
      <c r="BB356" s="120">
        <v>0</v>
      </c>
      <c r="BC356" s="120">
        <f t="shared" si="108"/>
        <v>0.4391095022855801</v>
      </c>
      <c r="BD356" s="120" t="str">
        <f t="shared" si="109"/>
        <v>BLACKSTONE ADMINSTRATIVE SERVICES0.338583226072610.880885594229981.31280186946637</v>
      </c>
      <c r="BE356" s="121">
        <f>VLOOKUP(BD356,'[1]Microsoft-Base Data'!$AR:$AX,2,0)</f>
        <v>0.98701019235741816</v>
      </c>
      <c r="BF356" s="121">
        <f>VLOOKUP(BD356,'[1]Microsoft-Base Data'!$AR:$AX,3,0)</f>
        <v>0</v>
      </c>
      <c r="BG356" s="121">
        <f>VLOOKUP(BD356,'[1]Microsoft-Base Data'!$AR:$AX,4,0)</f>
        <v>0</v>
      </c>
      <c r="BH356" s="121">
        <f>VLOOKUP(BD356,'[1]Microsoft-Base Data'!$AR:$AX,5,0)</f>
        <v>1.2989807642581813E-2</v>
      </c>
      <c r="BI356" s="121">
        <f>VLOOKUP(BD356,'[1]Microsoft-Base Data'!$AR:$AX,6,0)</f>
        <v>0</v>
      </c>
      <c r="BJ356" s="121">
        <f>VLOOKUP(BD356,'[1]Microsoft-Base Data'!$AR:$AX,7,0)</f>
        <v>0</v>
      </c>
      <c r="BK356" s="120">
        <f t="shared" si="110"/>
        <v>1.295748825709184</v>
      </c>
      <c r="BL356" s="120">
        <f t="shared" si="111"/>
        <v>0</v>
      </c>
      <c r="BM356" s="120">
        <f t="shared" si="112"/>
        <v>0</v>
      </c>
      <c r="BN356" s="120">
        <f t="shared" si="113"/>
        <v>1.7053043757189999E-2</v>
      </c>
      <c r="BO356" s="120">
        <f t="shared" si="114"/>
        <v>0</v>
      </c>
      <c r="BP356" s="120">
        <f t="shared" si="115"/>
        <v>0</v>
      </c>
      <c r="BQ356" s="120">
        <f t="shared" si="116"/>
        <v>0.13567911657234269</v>
      </c>
      <c r="BR356" s="119"/>
      <c r="BS356" s="119"/>
      <c r="BT356" s="119"/>
      <c r="BU356" s="119"/>
    </row>
    <row r="357" spans="1:73">
      <c r="A357" s="8" t="s">
        <v>839</v>
      </c>
      <c r="B357" s="8" t="s">
        <v>92</v>
      </c>
      <c r="C357" s="8" t="s">
        <v>495</v>
      </c>
      <c r="D357" s="8" t="s">
        <v>615</v>
      </c>
      <c r="E357" s="8" t="s">
        <v>283</v>
      </c>
      <c r="F357" s="8"/>
      <c r="G357" s="65"/>
      <c r="H357" s="65" t="s">
        <v>613</v>
      </c>
      <c r="I357" s="8"/>
      <c r="J357" s="8" t="s">
        <v>614</v>
      </c>
      <c r="K357" s="8" t="s">
        <v>614</v>
      </c>
      <c r="L357" s="116"/>
      <c r="M357" s="116"/>
      <c r="N357" s="116"/>
      <c r="O357" s="114">
        <v>-0.1</v>
      </c>
      <c r="P357" s="115">
        <v>-0.1</v>
      </c>
      <c r="Q357" s="114">
        <v>0.3</v>
      </c>
      <c r="R357" s="114">
        <v>0.25</v>
      </c>
      <c r="S357" s="114">
        <v>0.2</v>
      </c>
      <c r="T357" s="114">
        <v>0.44999999999999996</v>
      </c>
      <c r="U357" s="169">
        <v>1.2</v>
      </c>
      <c r="V357" s="115">
        <f t="shared" si="100"/>
        <v>1.3</v>
      </c>
      <c r="W357" s="122">
        <v>-12.999999999999998</v>
      </c>
      <c r="X357" s="116"/>
      <c r="Y357" s="116"/>
      <c r="Z357" s="116"/>
      <c r="AA357" s="116" t="str">
        <f t="shared" si="101"/>
        <v>Hunting-Americas1-0.11.2</v>
      </c>
      <c r="AB357" s="117">
        <v>0</v>
      </c>
      <c r="AC357" s="115">
        <f t="shared" si="102"/>
        <v>0</v>
      </c>
      <c r="AD357" s="117">
        <f t="shared" si="117"/>
        <v>0.64559999999999995</v>
      </c>
      <c r="AE357" s="117">
        <f t="shared" si="117"/>
        <v>0.65400000000000003</v>
      </c>
      <c r="AF357" s="117">
        <f t="shared" si="117"/>
        <v>0.96</v>
      </c>
      <c r="AG357" s="117">
        <f t="shared" si="117"/>
        <v>0.74039999999999973</v>
      </c>
      <c r="AH357" s="115">
        <v>3</v>
      </c>
      <c r="AI357" s="118"/>
      <c r="AJ357" s="118"/>
      <c r="AK357" s="118"/>
      <c r="AL357" s="118"/>
      <c r="AM357" s="118"/>
      <c r="AN357" s="118"/>
      <c r="AO357" s="118"/>
      <c r="AP357" s="118"/>
      <c r="AQ357" s="118"/>
      <c r="AR357" s="118"/>
      <c r="AS357" s="119"/>
      <c r="AT357" s="119">
        <v>0</v>
      </c>
      <c r="AU357" s="120">
        <f t="shared" si="104"/>
        <v>0</v>
      </c>
      <c r="AV357" s="119">
        <v>0</v>
      </c>
      <c r="AW357" s="120">
        <f t="shared" si="105"/>
        <v>0.64559999999999995</v>
      </c>
      <c r="AX357" s="119">
        <v>0</v>
      </c>
      <c r="AY357" s="120">
        <f t="shared" si="106"/>
        <v>0.65400000000000003</v>
      </c>
      <c r="AZ357" s="119">
        <v>0</v>
      </c>
      <c r="BA357" s="120">
        <f t="shared" si="107"/>
        <v>0.96</v>
      </c>
      <c r="BB357" s="119">
        <v>0</v>
      </c>
      <c r="BC357" s="120">
        <f t="shared" si="108"/>
        <v>0.74039999999999973</v>
      </c>
      <c r="BD357" s="120" t="str">
        <f t="shared" si="109"/>
        <v>Hunting-Americas1-0.1-0.11.2</v>
      </c>
      <c r="BE357" s="121">
        <f>VLOOKUP(BD357,'[1]Microsoft-Base Data'!$AR:$AX,2,0)</f>
        <v>0</v>
      </c>
      <c r="BF357" s="121">
        <f>VLOOKUP(BD357,'[1]Microsoft-Base Data'!$AR:$AX,3,0)</f>
        <v>1</v>
      </c>
      <c r="BG357" s="121">
        <f>VLOOKUP(BD357,'[1]Microsoft-Base Data'!$AR:$AX,4,0)</f>
        <v>0</v>
      </c>
      <c r="BH357" s="121">
        <f>VLOOKUP(BD357,'[1]Microsoft-Base Data'!$AR:$AX,5,0)</f>
        <v>0</v>
      </c>
      <c r="BI357" s="121">
        <f>VLOOKUP(BD357,'[1]Microsoft-Base Data'!$AR:$AX,6,0)</f>
        <v>0</v>
      </c>
      <c r="BJ357" s="121">
        <f>VLOOKUP(BD357,'[1]Microsoft-Base Data'!$AR:$AX,7,0)</f>
        <v>0</v>
      </c>
      <c r="BK357" s="120">
        <f t="shared" si="110"/>
        <v>0</v>
      </c>
      <c r="BL357" s="120">
        <f t="shared" si="111"/>
        <v>1.2</v>
      </c>
      <c r="BM357" s="120">
        <f t="shared" si="112"/>
        <v>0</v>
      </c>
      <c r="BN357" s="120">
        <f t="shared" si="113"/>
        <v>0</v>
      </c>
      <c r="BO357" s="120">
        <f t="shared" si="114"/>
        <v>0</v>
      </c>
      <c r="BP357" s="120">
        <f t="shared" si="115"/>
        <v>0</v>
      </c>
      <c r="BQ357" s="120">
        <f t="shared" si="116"/>
        <v>1.2</v>
      </c>
      <c r="BR357" s="119"/>
      <c r="BS357" s="119"/>
      <c r="BT357" s="119"/>
      <c r="BU357" s="119"/>
    </row>
    <row r="358" spans="1:73">
      <c r="A358" s="8" t="s">
        <v>840</v>
      </c>
      <c r="B358" s="65" t="s">
        <v>92</v>
      </c>
      <c r="C358" s="8" t="s">
        <v>519</v>
      </c>
      <c r="D358" s="8" t="s">
        <v>615</v>
      </c>
      <c r="E358" s="8" t="s">
        <v>283</v>
      </c>
      <c r="F358" s="8"/>
      <c r="G358" s="65">
        <v>90</v>
      </c>
      <c r="H358" s="65" t="s">
        <v>613</v>
      </c>
      <c r="I358" s="8"/>
      <c r="J358" s="8" t="s">
        <v>614</v>
      </c>
      <c r="K358" s="8" t="s">
        <v>614</v>
      </c>
      <c r="L358" s="116">
        <v>0.26572599496018001</v>
      </c>
      <c r="M358" s="116">
        <v>0.31184383380943004</v>
      </c>
      <c r="N358" s="116">
        <v>0.27257724184836002</v>
      </c>
      <c r="O358" s="114">
        <v>0.27257724184836002</v>
      </c>
      <c r="P358" s="115">
        <v>1.1227243124663302</v>
      </c>
      <c r="Q358" s="114">
        <v>0.27083351996977822</v>
      </c>
      <c r="R358" s="114">
        <v>0.27784253606043741</v>
      </c>
      <c r="S358" s="114">
        <v>0.283888848114352</v>
      </c>
      <c r="T358" s="114">
        <v>0.29015940832176235</v>
      </c>
      <c r="U358" s="115">
        <v>1.12272431246633</v>
      </c>
      <c r="V358" s="115">
        <f t="shared" si="100"/>
        <v>0</v>
      </c>
      <c r="W358" s="122">
        <v>0</v>
      </c>
      <c r="X358" s="116">
        <v>0</v>
      </c>
      <c r="Y358" s="116">
        <v>0</v>
      </c>
      <c r="Z358" s="116">
        <v>0</v>
      </c>
      <c r="AA358" s="116" t="str">
        <f t="shared" si="101"/>
        <v>ECHOSTAR PURCHASING CORPORATION1.122724312466331.12272431246633</v>
      </c>
      <c r="AB358" s="117">
        <v>1.1000000000000001</v>
      </c>
      <c r="AC358" s="115">
        <f t="shared" si="102"/>
        <v>1.1000000000000001</v>
      </c>
      <c r="AD358" s="117">
        <f t="shared" si="117"/>
        <v>0.23672000000000001</v>
      </c>
      <c r="AE358" s="117">
        <f t="shared" si="117"/>
        <v>0.23980000000000001</v>
      </c>
      <c r="AF358" s="117">
        <f t="shared" si="117"/>
        <v>0.35200000000000004</v>
      </c>
      <c r="AG358" s="117">
        <f t="shared" si="117"/>
        <v>0.27147999999999994</v>
      </c>
      <c r="AH358" s="115">
        <v>1.1000000000000001</v>
      </c>
      <c r="AI358" s="118"/>
      <c r="AJ358" s="118"/>
      <c r="AK358" s="118"/>
      <c r="AL358" s="118"/>
      <c r="AM358" s="118"/>
      <c r="AN358" s="118"/>
      <c r="AO358" s="118"/>
      <c r="AP358" s="118"/>
      <c r="AQ358" s="118"/>
      <c r="AR358" s="118"/>
      <c r="AS358" s="119"/>
      <c r="AT358" s="120">
        <v>0</v>
      </c>
      <c r="AU358" s="120">
        <f t="shared" si="104"/>
        <v>1.1000000000000001</v>
      </c>
      <c r="AV358" s="120">
        <v>0</v>
      </c>
      <c r="AW358" s="120">
        <f t="shared" si="105"/>
        <v>0.23672000000000001</v>
      </c>
      <c r="AX358" s="120">
        <v>0</v>
      </c>
      <c r="AY358" s="120">
        <f t="shared" si="106"/>
        <v>0.23980000000000001</v>
      </c>
      <c r="AZ358" s="120">
        <v>0</v>
      </c>
      <c r="BA358" s="120">
        <f t="shared" si="107"/>
        <v>0.35200000000000004</v>
      </c>
      <c r="BB358" s="120">
        <v>0</v>
      </c>
      <c r="BC358" s="120">
        <f t="shared" si="108"/>
        <v>0.27147999999999994</v>
      </c>
      <c r="BD358" s="120" t="str">
        <f t="shared" si="109"/>
        <v>ECHOSTAR PURCHASING CORPORATION0.272577241848361.122724312466331.12272431246633</v>
      </c>
      <c r="BE358" s="121">
        <f>VLOOKUP(BD358,'[1]Microsoft-Base Data'!$AR:$AX,2,0)</f>
        <v>0.82229050297964101</v>
      </c>
      <c r="BF358" s="121">
        <f>VLOOKUP(BD358,'[1]Microsoft-Base Data'!$AR:$AX,3,0)</f>
        <v>9.4082758186612062E-10</v>
      </c>
      <c r="BG358" s="121">
        <f>VLOOKUP(BD358,'[1]Microsoft-Base Data'!$AR:$AX,4,0)</f>
        <v>0</v>
      </c>
      <c r="BH358" s="121">
        <f>VLOOKUP(BD358,'[1]Microsoft-Base Data'!$AR:$AX,5,0)</f>
        <v>0.17770949607953149</v>
      </c>
      <c r="BI358" s="121">
        <f>VLOOKUP(BD358,'[1]Microsoft-Base Data'!$AR:$AX,6,0)</f>
        <v>0</v>
      </c>
      <c r="BJ358" s="121">
        <f>VLOOKUP(BD358,'[1]Microsoft-Base Data'!$AR:$AX,7,0)</f>
        <v>0</v>
      </c>
      <c r="BK358" s="120">
        <f t="shared" si="110"/>
        <v>0.92320553960541007</v>
      </c>
      <c r="BL358" s="120">
        <f t="shared" si="111"/>
        <v>1.0562900000000001E-9</v>
      </c>
      <c r="BM358" s="120">
        <f t="shared" si="112"/>
        <v>0</v>
      </c>
      <c r="BN358" s="120">
        <f t="shared" si="113"/>
        <v>0.19951877180462996</v>
      </c>
      <c r="BO358" s="120">
        <f t="shared" si="114"/>
        <v>0</v>
      </c>
      <c r="BP358" s="120">
        <f t="shared" si="115"/>
        <v>0</v>
      </c>
      <c r="BQ358" s="120">
        <f t="shared" si="116"/>
        <v>0.16373943413972861</v>
      </c>
      <c r="BR358" s="119"/>
      <c r="BS358" s="119"/>
      <c r="BT358" s="119"/>
      <c r="BU358" s="119"/>
    </row>
    <row r="359" spans="1:73">
      <c r="A359" s="8" t="s">
        <v>841</v>
      </c>
      <c r="B359" s="65" t="s">
        <v>4</v>
      </c>
      <c r="C359" s="8" t="s">
        <v>197</v>
      </c>
      <c r="D359" s="8" t="s">
        <v>615</v>
      </c>
      <c r="E359" s="8" t="s">
        <v>283</v>
      </c>
      <c r="F359" s="8"/>
      <c r="G359" s="65"/>
      <c r="H359" s="65" t="s">
        <v>613</v>
      </c>
      <c r="I359" s="8"/>
      <c r="J359" s="8" t="s">
        <v>614</v>
      </c>
      <c r="K359" s="8" t="s">
        <v>614</v>
      </c>
      <c r="L359" s="116">
        <v>0.11621455686283999</v>
      </c>
      <c r="M359" s="116">
        <v>0.12136276918999001</v>
      </c>
      <c r="N359" s="116">
        <v>0.11079480169999999</v>
      </c>
      <c r="O359" s="114">
        <v>0.11079480169999999</v>
      </c>
      <c r="P359" s="115">
        <v>0.45916692945283</v>
      </c>
      <c r="Q359" s="114">
        <v>0.23137875688436596</v>
      </c>
      <c r="R359" s="114">
        <v>0.23736670634579232</v>
      </c>
      <c r="S359" s="114">
        <v>0.24253219755576449</v>
      </c>
      <c r="T359" s="114">
        <v>0.24788926866690719</v>
      </c>
      <c r="U359" s="115">
        <v>0.95916692945283</v>
      </c>
      <c r="V359" s="115">
        <f t="shared" si="100"/>
        <v>0.5</v>
      </c>
      <c r="W359" s="122">
        <v>1.088928596394843</v>
      </c>
      <c r="X359" s="116">
        <v>8.1874323999999998E-3</v>
      </c>
      <c r="Y359" s="116">
        <v>1.6903211099999999E-2</v>
      </c>
      <c r="Z359" s="116">
        <v>0.4627313623</v>
      </c>
      <c r="AA359" s="116" t="str">
        <f t="shared" si="101"/>
        <v>WALLENIUS WILHELMSEN0.459166929452830.95916692945283</v>
      </c>
      <c r="AB359" s="117">
        <v>8.9340410000000009E-2</v>
      </c>
      <c r="AC359" s="115">
        <f t="shared" si="102"/>
        <v>0.57716241580000005</v>
      </c>
      <c r="AD359" s="117">
        <f t="shared" si="117"/>
        <v>0.25945611136775021</v>
      </c>
      <c r="AE359" s="117">
        <f t="shared" si="117"/>
        <v>0.26283193437811131</v>
      </c>
      <c r="AF359" s="117">
        <f t="shared" si="117"/>
        <v>0.3858083440412643</v>
      </c>
      <c r="AG359" s="117">
        <f t="shared" si="117"/>
        <v>0.29755468534182494</v>
      </c>
      <c r="AH359" s="115">
        <v>1.2056510751289509</v>
      </c>
      <c r="AI359" s="118"/>
      <c r="AJ359" s="118"/>
      <c r="AK359" s="118"/>
      <c r="AL359" s="118"/>
      <c r="AM359" s="118"/>
      <c r="AN359" s="118"/>
      <c r="AO359" s="118"/>
      <c r="AP359" s="118"/>
      <c r="AQ359" s="118"/>
      <c r="AR359" s="118"/>
      <c r="AS359" s="119"/>
      <c r="AT359" s="120">
        <v>0</v>
      </c>
      <c r="AU359" s="120">
        <f t="shared" si="104"/>
        <v>8.9340410000000009E-2</v>
      </c>
      <c r="AV359" s="120">
        <v>0</v>
      </c>
      <c r="AW359" s="120">
        <f t="shared" si="105"/>
        <v>0.25945611136775021</v>
      </c>
      <c r="AX359" s="120">
        <v>0</v>
      </c>
      <c r="AY359" s="120">
        <f t="shared" si="106"/>
        <v>0.26283193437811131</v>
      </c>
      <c r="AZ359" s="120">
        <v>0.33733115415000003</v>
      </c>
      <c r="BA359" s="120">
        <f t="shared" si="107"/>
        <v>4.8477189891264261E-2</v>
      </c>
      <c r="BB359" s="120">
        <v>0</v>
      </c>
      <c r="BC359" s="120">
        <f t="shared" si="108"/>
        <v>0.29755468534182494</v>
      </c>
      <c r="BD359" s="120" t="str">
        <f t="shared" si="109"/>
        <v>WALLENIUS WILHELMSEN0.11079480170.459166929452830.95916692945283</v>
      </c>
      <c r="BE359" s="121">
        <f>VLOOKUP(BD359,'[1]Microsoft-Base Data'!$AR:$AX,2,0)</f>
        <v>0.41067471261546618</v>
      </c>
      <c r="BF359" s="121">
        <f>VLOOKUP(BD359,'[1]Microsoft-Base Data'!$AR:$AX,3,0)</f>
        <v>0.55295151140800747</v>
      </c>
      <c r="BG359" s="121">
        <f>VLOOKUP(BD359,'[1]Microsoft-Base Data'!$AR:$AX,4,0)</f>
        <v>0</v>
      </c>
      <c r="BH359" s="121">
        <f>VLOOKUP(BD359,'[1]Microsoft-Base Data'!$AR:$AX,5,0)</f>
        <v>3.6373775976526468E-2</v>
      </c>
      <c r="BI359" s="121">
        <f>VLOOKUP(BD359,'[1]Microsoft-Base Data'!$AR:$AX,6,0)</f>
        <v>0</v>
      </c>
      <c r="BJ359" s="121">
        <f>VLOOKUP(BD359,'[1]Microsoft-Base Data'!$AR:$AX,7,0)</f>
        <v>0</v>
      </c>
      <c r="BK359" s="120">
        <f t="shared" si="110"/>
        <v>0.39390560310330008</v>
      </c>
      <c r="BL359" s="120">
        <f t="shared" si="111"/>
        <v>0.53037280333351999</v>
      </c>
      <c r="BM359" s="120">
        <f t="shared" si="112"/>
        <v>0</v>
      </c>
      <c r="BN359" s="120">
        <f t="shared" si="113"/>
        <v>3.4888523016010003E-2</v>
      </c>
      <c r="BO359" s="120">
        <f t="shared" si="114"/>
        <v>0</v>
      </c>
      <c r="BP359" s="120">
        <f t="shared" si="115"/>
        <v>0</v>
      </c>
      <c r="BQ359" s="120">
        <f t="shared" si="116"/>
        <v>0.58225190888457923</v>
      </c>
      <c r="BR359" s="119"/>
      <c r="BS359" s="119"/>
      <c r="BT359" s="119"/>
      <c r="BU359" s="119"/>
    </row>
    <row r="360" spans="1:73">
      <c r="A360" s="65" t="s">
        <v>842</v>
      </c>
      <c r="B360" s="65" t="s">
        <v>69</v>
      </c>
      <c r="C360" s="8" t="s">
        <v>495</v>
      </c>
      <c r="D360" s="8" t="s">
        <v>615</v>
      </c>
      <c r="E360" s="8" t="s">
        <v>283</v>
      </c>
      <c r="F360" s="8"/>
      <c r="G360" s="65"/>
      <c r="H360" s="65" t="s">
        <v>613</v>
      </c>
      <c r="I360" s="8"/>
      <c r="J360" s="8" t="s">
        <v>614</v>
      </c>
      <c r="K360" s="8" t="s">
        <v>614</v>
      </c>
      <c r="L360" s="113"/>
      <c r="M360" s="113"/>
      <c r="N360" s="113"/>
      <c r="O360" s="114">
        <v>0</v>
      </c>
      <c r="P360" s="115">
        <v>0</v>
      </c>
      <c r="Q360" s="114">
        <v>0.1</v>
      </c>
      <c r="R360" s="114">
        <v>0.24747173725140986</v>
      </c>
      <c r="S360" s="114">
        <v>0.25285713060824599</v>
      </c>
      <c r="T360" s="114">
        <v>0.2584422596891649</v>
      </c>
      <c r="U360" s="115">
        <v>0.85877112754882079</v>
      </c>
      <c r="V360" s="115">
        <f t="shared" si="100"/>
        <v>0.85877112754882079</v>
      </c>
      <c r="W360" s="115"/>
      <c r="X360" s="116"/>
      <c r="Y360" s="116"/>
      <c r="Z360" s="116"/>
      <c r="AA360" s="116" t="str">
        <f t="shared" si="101"/>
        <v>International Monetary Fund00.858771127548821</v>
      </c>
      <c r="AB360" s="117">
        <v>0.86799999999999999</v>
      </c>
      <c r="AC360" s="115">
        <f t="shared" si="102"/>
        <v>0.86799999999999999</v>
      </c>
      <c r="AD360" s="117">
        <f t="shared" si="117"/>
        <v>0.1867936</v>
      </c>
      <c r="AE360" s="117">
        <f t="shared" si="117"/>
        <v>0.189224</v>
      </c>
      <c r="AF360" s="117">
        <f t="shared" si="117"/>
        <v>0.27776000000000001</v>
      </c>
      <c r="AG360" s="117">
        <f t="shared" si="117"/>
        <v>0.21422239999999992</v>
      </c>
      <c r="AH360" s="115">
        <v>0.86799999999999999</v>
      </c>
      <c r="AI360" s="118"/>
      <c r="AJ360" s="118"/>
      <c r="AK360" s="118"/>
      <c r="AL360" s="118"/>
      <c r="AM360" s="118"/>
      <c r="AN360" s="118"/>
      <c r="AO360" s="118"/>
      <c r="AP360" s="118"/>
      <c r="AQ360" s="118"/>
      <c r="AR360" s="118"/>
      <c r="AS360" s="119"/>
      <c r="AT360" s="119">
        <v>0</v>
      </c>
      <c r="AU360" s="120">
        <f t="shared" si="104"/>
        <v>0.86799999999999999</v>
      </c>
      <c r="AV360" s="119">
        <v>0</v>
      </c>
      <c r="AW360" s="120">
        <f t="shared" si="105"/>
        <v>0.1867936</v>
      </c>
      <c r="AX360" s="119">
        <v>0</v>
      </c>
      <c r="AY360" s="120">
        <f t="shared" si="106"/>
        <v>0.189224</v>
      </c>
      <c r="AZ360" s="119">
        <v>0</v>
      </c>
      <c r="BA360" s="120">
        <f t="shared" si="107"/>
        <v>0.27776000000000001</v>
      </c>
      <c r="BB360" s="119">
        <v>0</v>
      </c>
      <c r="BC360" s="120">
        <f t="shared" si="108"/>
        <v>0.21422239999999992</v>
      </c>
      <c r="BD360" s="120" t="str">
        <f t="shared" si="109"/>
        <v>International Monetary Fund000.858771127548821</v>
      </c>
      <c r="BE360" s="121">
        <f>VLOOKUP(BD360,'[1]Microsoft-Base Data'!$AR:$AX,2,0)</f>
        <v>0</v>
      </c>
      <c r="BF360" s="121">
        <f>VLOOKUP(BD360,'[1]Microsoft-Base Data'!$AR:$AX,3,0)</f>
        <v>1</v>
      </c>
      <c r="BG360" s="121">
        <f>VLOOKUP(BD360,'[1]Microsoft-Base Data'!$AR:$AX,4,0)</f>
        <v>0</v>
      </c>
      <c r="BH360" s="121">
        <f>VLOOKUP(BD360,'[1]Microsoft-Base Data'!$AR:$AX,5,0)</f>
        <v>0</v>
      </c>
      <c r="BI360" s="121">
        <f>VLOOKUP(BD360,'[1]Microsoft-Base Data'!$AR:$AX,6,0)</f>
        <v>0</v>
      </c>
      <c r="BJ360" s="121">
        <f>VLOOKUP(BD360,'[1]Microsoft-Base Data'!$AR:$AX,7,0)</f>
        <v>0</v>
      </c>
      <c r="BK360" s="120">
        <f t="shared" si="110"/>
        <v>0</v>
      </c>
      <c r="BL360" s="120">
        <f t="shared" si="111"/>
        <v>0.85877112754882079</v>
      </c>
      <c r="BM360" s="120">
        <f t="shared" si="112"/>
        <v>0</v>
      </c>
      <c r="BN360" s="120">
        <f t="shared" si="113"/>
        <v>0</v>
      </c>
      <c r="BO360" s="120">
        <f t="shared" si="114"/>
        <v>0</v>
      </c>
      <c r="BP360" s="120">
        <f t="shared" si="115"/>
        <v>0</v>
      </c>
      <c r="BQ360" s="120">
        <f t="shared" si="116"/>
        <v>0.85877112754882079</v>
      </c>
      <c r="BR360" s="119"/>
      <c r="BS360" s="119"/>
      <c r="BT360" s="119"/>
      <c r="BU360" s="119"/>
    </row>
    <row r="361" spans="1:73">
      <c r="A361" s="65" t="s">
        <v>843</v>
      </c>
      <c r="B361" s="65" t="s">
        <v>123</v>
      </c>
      <c r="C361" s="8" t="s">
        <v>495</v>
      </c>
      <c r="D361" s="8" t="s">
        <v>615</v>
      </c>
      <c r="E361" s="8" t="s">
        <v>283</v>
      </c>
      <c r="F361" s="8"/>
      <c r="G361" s="65"/>
      <c r="H361" s="65" t="s">
        <v>613</v>
      </c>
      <c r="I361" s="8"/>
      <c r="J361" s="8" t="s">
        <v>614</v>
      </c>
      <c r="K361" s="8" t="s">
        <v>614</v>
      </c>
      <c r="L361" s="113"/>
      <c r="M361" s="113"/>
      <c r="N361" s="113"/>
      <c r="O361" s="114">
        <v>0</v>
      </c>
      <c r="P361" s="115">
        <v>0</v>
      </c>
      <c r="Q361" s="114">
        <v>0.1</v>
      </c>
      <c r="R361" s="114">
        <v>0.24747173725140986</v>
      </c>
      <c r="S361" s="114">
        <v>0.25285713060824599</v>
      </c>
      <c r="T361" s="114">
        <v>0.2584422596891649</v>
      </c>
      <c r="U361" s="115">
        <v>0.85877112754882079</v>
      </c>
      <c r="V361" s="115">
        <f t="shared" si="100"/>
        <v>0.85877112754882079</v>
      </c>
      <c r="W361" s="122" t="e">
        <v>#DIV/0!</v>
      </c>
      <c r="X361" s="116"/>
      <c r="Y361" s="116"/>
      <c r="Z361" s="116"/>
      <c r="AA361" s="116" t="str">
        <f t="shared" si="101"/>
        <v>EMAAR00.858771127548821</v>
      </c>
      <c r="AB361" s="117">
        <v>0</v>
      </c>
      <c r="AC361" s="115">
        <f t="shared" si="102"/>
        <v>0</v>
      </c>
      <c r="AD361" s="117">
        <f t="shared" si="117"/>
        <v>0</v>
      </c>
      <c r="AE361" s="117">
        <f t="shared" si="117"/>
        <v>0</v>
      </c>
      <c r="AF361" s="117">
        <f t="shared" si="117"/>
        <v>0</v>
      </c>
      <c r="AG361" s="117">
        <f t="shared" si="117"/>
        <v>0</v>
      </c>
      <c r="AH361" s="115">
        <v>0</v>
      </c>
      <c r="AI361" s="118"/>
      <c r="AJ361" s="118"/>
      <c r="AK361" s="118"/>
      <c r="AL361" s="118"/>
      <c r="AM361" s="118"/>
      <c r="AN361" s="118"/>
      <c r="AO361" s="118"/>
      <c r="AP361" s="118"/>
      <c r="AQ361" s="118"/>
      <c r="AR361" s="118"/>
      <c r="AS361" s="119"/>
      <c r="AT361" s="119">
        <v>0</v>
      </c>
      <c r="AU361" s="120">
        <f t="shared" si="104"/>
        <v>0</v>
      </c>
      <c r="AV361" s="119">
        <v>0</v>
      </c>
      <c r="AW361" s="120">
        <f t="shared" si="105"/>
        <v>0</v>
      </c>
      <c r="AX361" s="119">
        <v>0</v>
      </c>
      <c r="AY361" s="120">
        <f t="shared" si="106"/>
        <v>0</v>
      </c>
      <c r="AZ361" s="119">
        <v>0</v>
      </c>
      <c r="BA361" s="120">
        <f t="shared" si="107"/>
        <v>0</v>
      </c>
      <c r="BB361" s="119">
        <v>0</v>
      </c>
      <c r="BC361" s="120">
        <f t="shared" si="108"/>
        <v>0</v>
      </c>
      <c r="BD361" s="120" t="str">
        <f t="shared" si="109"/>
        <v>EMAAR000.858771127548821</v>
      </c>
      <c r="BE361" s="121">
        <f>VLOOKUP(BD361,'[1]Microsoft-Base Data'!$AR:$AX,2,0)</f>
        <v>0</v>
      </c>
      <c r="BF361" s="121">
        <f>VLOOKUP(BD361,'[1]Microsoft-Base Data'!$AR:$AX,3,0)</f>
        <v>1</v>
      </c>
      <c r="BG361" s="121">
        <f>VLOOKUP(BD361,'[1]Microsoft-Base Data'!$AR:$AX,4,0)</f>
        <v>0</v>
      </c>
      <c r="BH361" s="121">
        <f>VLOOKUP(BD361,'[1]Microsoft-Base Data'!$AR:$AX,5,0)</f>
        <v>0</v>
      </c>
      <c r="BI361" s="121">
        <f>VLOOKUP(BD361,'[1]Microsoft-Base Data'!$AR:$AX,6,0)</f>
        <v>0</v>
      </c>
      <c r="BJ361" s="121">
        <f>VLOOKUP(BD361,'[1]Microsoft-Base Data'!$AR:$AX,7,0)</f>
        <v>0</v>
      </c>
      <c r="BK361" s="120">
        <f t="shared" si="110"/>
        <v>0</v>
      </c>
      <c r="BL361" s="120">
        <f t="shared" si="111"/>
        <v>0.85877112754882079</v>
      </c>
      <c r="BM361" s="120">
        <f t="shared" si="112"/>
        <v>0</v>
      </c>
      <c r="BN361" s="120">
        <f t="shared" si="113"/>
        <v>0</v>
      </c>
      <c r="BO361" s="120">
        <f t="shared" si="114"/>
        <v>0</v>
      </c>
      <c r="BP361" s="120">
        <f t="shared" si="115"/>
        <v>0</v>
      </c>
      <c r="BQ361" s="120">
        <f t="shared" si="116"/>
        <v>0.85877112754882079</v>
      </c>
      <c r="BR361" s="119"/>
      <c r="BS361" s="119"/>
      <c r="BT361" s="119"/>
      <c r="BU361" s="119"/>
    </row>
    <row r="362" spans="1:73">
      <c r="A362" s="65" t="s">
        <v>844</v>
      </c>
      <c r="B362" s="65" t="s">
        <v>92</v>
      </c>
      <c r="C362" s="8" t="s">
        <v>533</v>
      </c>
      <c r="D362" s="8" t="s">
        <v>615</v>
      </c>
      <c r="E362" s="8" t="s">
        <v>283</v>
      </c>
      <c r="F362" s="8"/>
      <c r="G362" s="65"/>
      <c r="H362" s="65" t="s">
        <v>613</v>
      </c>
      <c r="I362" s="8"/>
      <c r="J362" s="8" t="s">
        <v>614</v>
      </c>
      <c r="K362" s="8" t="s">
        <v>614</v>
      </c>
      <c r="L362" s="113"/>
      <c r="M362" s="113"/>
      <c r="N362" s="113"/>
      <c r="O362" s="114">
        <v>0</v>
      </c>
      <c r="P362" s="115">
        <v>0</v>
      </c>
      <c r="Q362" s="114">
        <v>0.1</v>
      </c>
      <c r="R362" s="114">
        <v>0.24747173725140986</v>
      </c>
      <c r="S362" s="114">
        <v>0.25285713060824599</v>
      </c>
      <c r="T362" s="114">
        <v>0.2584422596891649</v>
      </c>
      <c r="U362" s="115">
        <v>0.85877112754882079</v>
      </c>
      <c r="V362" s="115">
        <f t="shared" si="100"/>
        <v>0.85877112754882079</v>
      </c>
      <c r="W362" s="122" t="e">
        <v>#DIV/0!</v>
      </c>
      <c r="X362" s="116"/>
      <c r="Y362" s="116"/>
      <c r="Z362" s="116"/>
      <c r="AA362" s="116" t="str">
        <f t="shared" si="101"/>
        <v>ERNST AND YOUNG00.858771127548821</v>
      </c>
      <c r="AB362" s="117">
        <v>0</v>
      </c>
      <c r="AC362" s="115">
        <f t="shared" si="102"/>
        <v>0</v>
      </c>
      <c r="AD362" s="117">
        <f t="shared" si="117"/>
        <v>0</v>
      </c>
      <c r="AE362" s="117">
        <f t="shared" si="117"/>
        <v>0</v>
      </c>
      <c r="AF362" s="117">
        <f t="shared" si="117"/>
        <v>0</v>
      </c>
      <c r="AG362" s="117">
        <f t="shared" si="117"/>
        <v>0</v>
      </c>
      <c r="AH362" s="115">
        <v>0</v>
      </c>
      <c r="AI362" s="118"/>
      <c r="AJ362" s="118"/>
      <c r="AK362" s="118"/>
      <c r="AL362" s="118"/>
      <c r="AM362" s="118"/>
      <c r="AN362" s="118"/>
      <c r="AO362" s="118"/>
      <c r="AP362" s="118"/>
      <c r="AQ362" s="118"/>
      <c r="AR362" s="118"/>
      <c r="AS362" s="119"/>
      <c r="AT362" s="119">
        <v>0</v>
      </c>
      <c r="AU362" s="120">
        <f t="shared" si="104"/>
        <v>0</v>
      </c>
      <c r="AV362" s="119">
        <v>0</v>
      </c>
      <c r="AW362" s="120">
        <f t="shared" si="105"/>
        <v>0</v>
      </c>
      <c r="AX362" s="119">
        <v>0</v>
      </c>
      <c r="AY362" s="120">
        <f t="shared" si="106"/>
        <v>0</v>
      </c>
      <c r="AZ362" s="119">
        <v>0</v>
      </c>
      <c r="BA362" s="120">
        <f t="shared" si="107"/>
        <v>0</v>
      </c>
      <c r="BB362" s="119">
        <v>0</v>
      </c>
      <c r="BC362" s="120">
        <f t="shared" si="108"/>
        <v>0</v>
      </c>
      <c r="BD362" s="120" t="str">
        <f t="shared" si="109"/>
        <v>ERNST AND YOUNG000.858771127548821</v>
      </c>
      <c r="BE362" s="121">
        <f>VLOOKUP(BD362,'[1]Microsoft-Base Data'!$AR:$AX,2,0)</f>
        <v>0</v>
      </c>
      <c r="BF362" s="121">
        <f>VLOOKUP(BD362,'[1]Microsoft-Base Data'!$AR:$AX,3,0)</f>
        <v>1</v>
      </c>
      <c r="BG362" s="121">
        <f>VLOOKUP(BD362,'[1]Microsoft-Base Data'!$AR:$AX,4,0)</f>
        <v>0</v>
      </c>
      <c r="BH362" s="121">
        <f>VLOOKUP(BD362,'[1]Microsoft-Base Data'!$AR:$AX,5,0)</f>
        <v>0</v>
      </c>
      <c r="BI362" s="121">
        <f>VLOOKUP(BD362,'[1]Microsoft-Base Data'!$AR:$AX,6,0)</f>
        <v>0</v>
      </c>
      <c r="BJ362" s="121">
        <f>VLOOKUP(BD362,'[1]Microsoft-Base Data'!$AR:$AX,7,0)</f>
        <v>0</v>
      </c>
      <c r="BK362" s="120">
        <f t="shared" si="110"/>
        <v>0</v>
      </c>
      <c r="BL362" s="120">
        <f t="shared" si="111"/>
        <v>0.85877112754882079</v>
      </c>
      <c r="BM362" s="120">
        <f t="shared" si="112"/>
        <v>0</v>
      </c>
      <c r="BN362" s="120">
        <f t="shared" si="113"/>
        <v>0</v>
      </c>
      <c r="BO362" s="120">
        <f t="shared" si="114"/>
        <v>0</v>
      </c>
      <c r="BP362" s="120">
        <f t="shared" si="115"/>
        <v>0</v>
      </c>
      <c r="BQ362" s="120">
        <f t="shared" si="116"/>
        <v>0.85877112754882079</v>
      </c>
      <c r="BR362" s="119"/>
      <c r="BS362" s="119"/>
      <c r="BT362" s="119"/>
      <c r="BU362" s="119"/>
    </row>
    <row r="363" spans="1:73">
      <c r="A363" s="65" t="s">
        <v>845</v>
      </c>
      <c r="B363" s="65" t="s">
        <v>123</v>
      </c>
      <c r="C363" s="8" t="s">
        <v>537</v>
      </c>
      <c r="D363" s="8" t="s">
        <v>615</v>
      </c>
      <c r="E363" s="8" t="s">
        <v>283</v>
      </c>
      <c r="F363" s="8"/>
      <c r="G363" s="65"/>
      <c r="H363" s="65" t="s">
        <v>613</v>
      </c>
      <c r="I363" s="8"/>
      <c r="J363" s="8" t="s">
        <v>614</v>
      </c>
      <c r="K363" s="8" t="s">
        <v>614</v>
      </c>
      <c r="L363" s="113"/>
      <c r="M363" s="113"/>
      <c r="N363" s="113"/>
      <c r="O363" s="114">
        <v>0</v>
      </c>
      <c r="P363" s="115">
        <v>0</v>
      </c>
      <c r="Q363" s="114">
        <v>0.1</v>
      </c>
      <c r="R363" s="114">
        <v>0.24747173725140986</v>
      </c>
      <c r="S363" s="114">
        <v>0.25285713060824599</v>
      </c>
      <c r="T363" s="114">
        <v>0.2584422596891649</v>
      </c>
      <c r="U363" s="115">
        <v>0.85877112754882079</v>
      </c>
      <c r="V363" s="115">
        <f t="shared" si="100"/>
        <v>0.85877112754882079</v>
      </c>
      <c r="W363" s="122" t="e">
        <v>#DIV/0!</v>
      </c>
      <c r="X363" s="116"/>
      <c r="Y363" s="116"/>
      <c r="Z363" s="116"/>
      <c r="AA363" s="116" t="str">
        <f t="shared" si="101"/>
        <v>Kenya Airways00.858771127548821</v>
      </c>
      <c r="AB363" s="117">
        <v>0</v>
      </c>
      <c r="AC363" s="115">
        <f t="shared" si="102"/>
        <v>0</v>
      </c>
      <c r="AD363" s="117">
        <f t="shared" si="117"/>
        <v>0</v>
      </c>
      <c r="AE363" s="117">
        <f t="shared" si="117"/>
        <v>0</v>
      </c>
      <c r="AF363" s="117">
        <f t="shared" si="117"/>
        <v>0</v>
      </c>
      <c r="AG363" s="117">
        <f t="shared" si="117"/>
        <v>0</v>
      </c>
      <c r="AH363" s="115">
        <v>0</v>
      </c>
      <c r="AI363" s="118"/>
      <c r="AJ363" s="118"/>
      <c r="AK363" s="118"/>
      <c r="AL363" s="118"/>
      <c r="AM363" s="118"/>
      <c r="AN363" s="118"/>
      <c r="AO363" s="118"/>
      <c r="AP363" s="118"/>
      <c r="AQ363" s="118"/>
      <c r="AR363" s="118"/>
      <c r="AS363" s="119"/>
      <c r="AT363" s="119">
        <v>0</v>
      </c>
      <c r="AU363" s="120">
        <f t="shared" si="104"/>
        <v>0</v>
      </c>
      <c r="AV363" s="119">
        <v>0</v>
      </c>
      <c r="AW363" s="120">
        <f t="shared" si="105"/>
        <v>0</v>
      </c>
      <c r="AX363" s="119">
        <v>0</v>
      </c>
      <c r="AY363" s="120">
        <f t="shared" si="106"/>
        <v>0</v>
      </c>
      <c r="AZ363" s="119">
        <v>0</v>
      </c>
      <c r="BA363" s="120">
        <f t="shared" si="107"/>
        <v>0</v>
      </c>
      <c r="BB363" s="119">
        <v>0</v>
      </c>
      <c r="BC363" s="120">
        <f t="shared" si="108"/>
        <v>0</v>
      </c>
      <c r="BD363" s="120" t="str">
        <f t="shared" si="109"/>
        <v>Kenya Airways000.858771127548821</v>
      </c>
      <c r="BE363" s="121">
        <f>VLOOKUP(BD363,'[1]Microsoft-Base Data'!$AR:$AX,2,0)</f>
        <v>0</v>
      </c>
      <c r="BF363" s="121">
        <f>VLOOKUP(BD363,'[1]Microsoft-Base Data'!$AR:$AX,3,0)</f>
        <v>0</v>
      </c>
      <c r="BG363" s="121">
        <f>VLOOKUP(BD363,'[1]Microsoft-Base Data'!$AR:$AX,4,0)</f>
        <v>1</v>
      </c>
      <c r="BH363" s="121">
        <f>VLOOKUP(BD363,'[1]Microsoft-Base Data'!$AR:$AX,5,0)</f>
        <v>0</v>
      </c>
      <c r="BI363" s="121">
        <f>VLOOKUP(BD363,'[1]Microsoft-Base Data'!$AR:$AX,6,0)</f>
        <v>0</v>
      </c>
      <c r="BJ363" s="121">
        <f>VLOOKUP(BD363,'[1]Microsoft-Base Data'!$AR:$AX,7,0)</f>
        <v>0</v>
      </c>
      <c r="BK363" s="120">
        <f t="shared" si="110"/>
        <v>0</v>
      </c>
      <c r="BL363" s="120">
        <f t="shared" si="111"/>
        <v>0</v>
      </c>
      <c r="BM363" s="120">
        <f t="shared" si="112"/>
        <v>0.85877112754882079</v>
      </c>
      <c r="BN363" s="120">
        <f t="shared" si="113"/>
        <v>0</v>
      </c>
      <c r="BO363" s="120">
        <f t="shared" si="114"/>
        <v>0</v>
      </c>
      <c r="BP363" s="120">
        <f t="shared" si="115"/>
        <v>0</v>
      </c>
      <c r="BQ363" s="120">
        <f t="shared" si="116"/>
        <v>0.42938556377441039</v>
      </c>
      <c r="BR363" s="119"/>
      <c r="BS363" s="119"/>
      <c r="BT363" s="119"/>
      <c r="BU363" s="119"/>
    </row>
    <row r="364" spans="1:73">
      <c r="A364" s="8" t="s">
        <v>846</v>
      </c>
      <c r="B364" s="65" t="s">
        <v>69</v>
      </c>
      <c r="C364" s="8" t="s">
        <v>504</v>
      </c>
      <c r="D364" s="8" t="s">
        <v>615</v>
      </c>
      <c r="E364" s="8" t="s">
        <v>283</v>
      </c>
      <c r="F364" s="8"/>
      <c r="G364" s="65"/>
      <c r="H364" s="65" t="s">
        <v>613</v>
      </c>
      <c r="I364" s="8"/>
      <c r="J364" s="8" t="s">
        <v>614</v>
      </c>
      <c r="K364" s="8" t="s">
        <v>614</v>
      </c>
      <c r="L364" s="116">
        <v>0.23174265888476006</v>
      </c>
      <c r="M364" s="116">
        <v>0.23099626589329</v>
      </c>
      <c r="N364" s="116">
        <v>0.16630406695011005</v>
      </c>
      <c r="O364" s="114">
        <v>0.16630406695011005</v>
      </c>
      <c r="P364" s="115">
        <v>0.79534705867827016</v>
      </c>
      <c r="Q364" s="114">
        <v>0.19186067417232097</v>
      </c>
      <c r="R364" s="114">
        <v>0.1968259183289105</v>
      </c>
      <c r="S364" s="114">
        <v>0.20110917509509563</v>
      </c>
      <c r="T364" s="114">
        <v>0.20555129108194295</v>
      </c>
      <c r="U364" s="115">
        <v>0.79534705867827005</v>
      </c>
      <c r="V364" s="115">
        <f t="shared" si="100"/>
        <v>0</v>
      </c>
      <c r="W364" s="115"/>
      <c r="X364" s="116">
        <v>0.16967154000000001</v>
      </c>
      <c r="Y364" s="116">
        <v>1.4962958400000004</v>
      </c>
      <c r="Z364" s="116">
        <v>0.11246028999999999</v>
      </c>
      <c r="AA364" s="116" t="str">
        <f t="shared" si="101"/>
        <v>HALLIBURTON ENERGY SERVICES INC.0.795347058678270.79534705867827</v>
      </c>
      <c r="AB364" s="117">
        <v>0</v>
      </c>
      <c r="AC364" s="115">
        <f t="shared" si="102"/>
        <v>1.7784276700000003</v>
      </c>
      <c r="AD364" s="117">
        <f t="shared" si="117"/>
        <v>0.3827176345840001</v>
      </c>
      <c r="AE364" s="117">
        <f t="shared" si="117"/>
        <v>0.38769723206000006</v>
      </c>
      <c r="AF364" s="117">
        <f t="shared" si="117"/>
        <v>0.56909685440000013</v>
      </c>
      <c r="AG364" s="117">
        <f t="shared" si="117"/>
        <v>0.43891594895599995</v>
      </c>
      <c r="AH364" s="115">
        <v>1.7784276700000003</v>
      </c>
      <c r="AI364" s="118"/>
      <c r="AJ364" s="118"/>
      <c r="AK364" s="118"/>
      <c r="AL364" s="118"/>
      <c r="AM364" s="118"/>
      <c r="AN364" s="118"/>
      <c r="AO364" s="118"/>
      <c r="AP364" s="118"/>
      <c r="AQ364" s="118"/>
      <c r="AR364" s="118"/>
      <c r="AS364" s="119"/>
      <c r="AT364" s="120">
        <v>4.9346864999999997E-2</v>
      </c>
      <c r="AU364" s="120">
        <f t="shared" si="104"/>
        <v>-4.9346864999999997E-2</v>
      </c>
      <c r="AV364" s="120">
        <v>4.4412178500000003E-2</v>
      </c>
      <c r="AW364" s="120">
        <f t="shared" si="105"/>
        <v>0.33830545608400009</v>
      </c>
      <c r="AX364" s="120">
        <v>0</v>
      </c>
      <c r="AY364" s="120">
        <f t="shared" si="106"/>
        <v>0.38769723206000006</v>
      </c>
      <c r="AZ364" s="120">
        <v>0</v>
      </c>
      <c r="BA364" s="120">
        <f t="shared" si="107"/>
        <v>0.56909685440000013</v>
      </c>
      <c r="BB364" s="120">
        <v>0</v>
      </c>
      <c r="BC364" s="120">
        <f t="shared" si="108"/>
        <v>0.43891594895599995</v>
      </c>
      <c r="BD364" s="120" t="str">
        <f t="shared" si="109"/>
        <v>HALLIBURTON ENERGY SERVICES INC.0.166304066950110.795347058678270.79534705867827</v>
      </c>
      <c r="BE364" s="121">
        <f>VLOOKUP(BD364,'[1]Microsoft-Base Data'!$AR:$AX,2,0)</f>
        <v>0.89978873597281139</v>
      </c>
      <c r="BF364" s="121">
        <f>VLOOKUP(BD364,'[1]Microsoft-Base Data'!$AR:$AX,3,0)</f>
        <v>1.7840784896827142E-2</v>
      </c>
      <c r="BG364" s="121">
        <f>VLOOKUP(BD364,'[1]Microsoft-Base Data'!$AR:$AX,4,0)</f>
        <v>0</v>
      </c>
      <c r="BH364" s="121">
        <f>VLOOKUP(BD364,'[1]Microsoft-Base Data'!$AR:$AX,5,0)</f>
        <v>8.2370479130361676E-2</v>
      </c>
      <c r="BI364" s="121">
        <f>VLOOKUP(BD364,'[1]Microsoft-Base Data'!$AR:$AX,6,0)</f>
        <v>0</v>
      </c>
      <c r="BJ364" s="121">
        <f>VLOOKUP(BD364,'[1]Microsoft-Base Data'!$AR:$AX,7,0)</f>
        <v>0</v>
      </c>
      <c r="BK364" s="120">
        <f t="shared" si="110"/>
        <v>0.71564432458781402</v>
      </c>
      <c r="BL364" s="120">
        <f t="shared" si="111"/>
        <v>1.418961579220317E-2</v>
      </c>
      <c r="BM364" s="120">
        <f t="shared" si="112"/>
        <v>0</v>
      </c>
      <c r="BN364" s="120">
        <f t="shared" si="113"/>
        <v>6.5513118298252987E-2</v>
      </c>
      <c r="BO364" s="120">
        <f t="shared" si="114"/>
        <v>0</v>
      </c>
      <c r="BP364" s="120">
        <f t="shared" si="115"/>
        <v>0</v>
      </c>
      <c r="BQ364" s="120">
        <f t="shared" si="116"/>
        <v>0.10920484154921418</v>
      </c>
      <c r="BR364" s="119"/>
      <c r="BS364" s="119"/>
      <c r="BT364" s="119"/>
      <c r="BU364" s="119"/>
    </row>
    <row r="365" spans="1:73">
      <c r="A365" s="8" t="s">
        <v>17</v>
      </c>
      <c r="B365" s="65" t="s">
        <v>4</v>
      </c>
      <c r="C365" s="8" t="s">
        <v>81</v>
      </c>
      <c r="D365" s="8" t="s">
        <v>615</v>
      </c>
      <c r="E365" s="8" t="s">
        <v>283</v>
      </c>
      <c r="F365" s="8"/>
      <c r="G365" s="65"/>
      <c r="H365" s="65" t="s">
        <v>613</v>
      </c>
      <c r="I365" s="8"/>
      <c r="J365" s="8" t="s">
        <v>614</v>
      </c>
      <c r="K365" s="8" t="s">
        <v>614</v>
      </c>
      <c r="L365" s="116">
        <v>7.1819774642279996E-2</v>
      </c>
      <c r="M365" s="116">
        <v>9.366125302903E-2</v>
      </c>
      <c r="N365" s="116">
        <v>5.7340481893100002E-2</v>
      </c>
      <c r="O365" s="114">
        <v>5.7340481893100002E-2</v>
      </c>
      <c r="P365" s="115">
        <v>0.28016199145751003</v>
      </c>
      <c r="Q365" s="114">
        <v>0.18819759752856166</v>
      </c>
      <c r="R365" s="114">
        <v>0.19306804336350958</v>
      </c>
      <c r="S365" s="114">
        <v>0.1972695225695609</v>
      </c>
      <c r="T365" s="114">
        <v>0.20162682799587783</v>
      </c>
      <c r="U365" s="115">
        <v>0.78016199145750997</v>
      </c>
      <c r="V365" s="115">
        <f t="shared" si="100"/>
        <v>0.49999999999999994</v>
      </c>
      <c r="W365" s="122">
        <v>1.7846817742792602</v>
      </c>
      <c r="X365" s="116">
        <v>0.15883749999999999</v>
      </c>
      <c r="Y365" s="116">
        <v>0.166575</v>
      </c>
      <c r="Z365" s="116">
        <v>0</v>
      </c>
      <c r="AA365" s="116" t="str">
        <f t="shared" si="101"/>
        <v>NORTHUMBRIAN WATER LTD0.280161991457510.78016199145751</v>
      </c>
      <c r="AB365" s="117">
        <v>0.1552</v>
      </c>
      <c r="AC365" s="115">
        <f t="shared" si="102"/>
        <v>0.4806125</v>
      </c>
      <c r="AD365" s="117">
        <f t="shared" si="117"/>
        <v>0.2880135374606182</v>
      </c>
      <c r="AE365" s="117">
        <f t="shared" si="117"/>
        <v>0.2917609254944924</v>
      </c>
      <c r="AF365" s="117">
        <f t="shared" si="117"/>
        <v>0.4282729181570531</v>
      </c>
      <c r="AG365" s="117">
        <f t="shared" si="117"/>
        <v>0.33030548812862709</v>
      </c>
      <c r="AH365" s="115">
        <v>1.3383528692407909</v>
      </c>
      <c r="AI365" s="118"/>
      <c r="AJ365" s="118"/>
      <c r="AK365" s="118"/>
      <c r="AL365" s="118"/>
      <c r="AM365" s="118"/>
      <c r="AN365" s="118"/>
      <c r="AO365" s="118"/>
      <c r="AP365" s="118"/>
      <c r="AQ365" s="118"/>
      <c r="AR365" s="118"/>
      <c r="AS365" s="119"/>
      <c r="AT365" s="120">
        <v>0.13968</v>
      </c>
      <c r="AU365" s="120">
        <f t="shared" si="104"/>
        <v>1.5520000000000006E-2</v>
      </c>
      <c r="AV365" s="120">
        <v>0</v>
      </c>
      <c r="AW365" s="120">
        <f t="shared" si="105"/>
        <v>0.2880135374606182</v>
      </c>
      <c r="AX365" s="120">
        <v>0.1131408</v>
      </c>
      <c r="AY365" s="120">
        <f t="shared" si="106"/>
        <v>0.17862012549449241</v>
      </c>
      <c r="AZ365" s="120">
        <v>0.10182672</v>
      </c>
      <c r="BA365" s="120">
        <f t="shared" si="107"/>
        <v>0.32644619815705311</v>
      </c>
      <c r="BB365" s="120">
        <v>0.10182672</v>
      </c>
      <c r="BC365" s="120">
        <f t="shared" si="108"/>
        <v>0.22847876812862711</v>
      </c>
      <c r="BD365" s="120" t="str">
        <f t="shared" si="109"/>
        <v>NORTHUMBRIAN WATER LTD0.05734048189310.280161991457510.78016199145751</v>
      </c>
      <c r="BE365" s="121">
        <f>VLOOKUP(BD365,'[1]Microsoft-Base Data'!$AR:$AX,2,0)</f>
        <v>6.8604158363455717E-3</v>
      </c>
      <c r="BF365" s="121">
        <f>VLOOKUP(BD365,'[1]Microsoft-Base Data'!$AR:$AX,3,0)</f>
        <v>0.70914969416456353</v>
      </c>
      <c r="BG365" s="121">
        <f>VLOOKUP(BD365,'[1]Microsoft-Base Data'!$AR:$AX,4,0)</f>
        <v>0.28398988999909097</v>
      </c>
      <c r="BH365" s="121">
        <f>VLOOKUP(BD365,'[1]Microsoft-Base Data'!$AR:$AX,5,0)</f>
        <v>0</v>
      </c>
      <c r="BI365" s="121">
        <f>VLOOKUP(BD365,'[1]Microsoft-Base Data'!$AR:$AX,6,0)</f>
        <v>0</v>
      </c>
      <c r="BJ365" s="121">
        <f>VLOOKUP(BD365,'[1]Microsoft-Base Data'!$AR:$AX,7,0)</f>
        <v>0</v>
      </c>
      <c r="BK365" s="120">
        <f t="shared" si="110"/>
        <v>5.3522356811100003E-3</v>
      </c>
      <c r="BL365" s="120">
        <f t="shared" si="111"/>
        <v>0.55325163764091001</v>
      </c>
      <c r="BM365" s="120">
        <f t="shared" si="112"/>
        <v>0.22155811813549001</v>
      </c>
      <c r="BN365" s="120">
        <f t="shared" si="113"/>
        <v>0</v>
      </c>
      <c r="BO365" s="120">
        <f t="shared" si="114"/>
        <v>0</v>
      </c>
      <c r="BP365" s="120">
        <f t="shared" si="115"/>
        <v>0</v>
      </c>
      <c r="BQ365" s="120">
        <f t="shared" si="116"/>
        <v>0.66456592027676598</v>
      </c>
      <c r="BR365" s="119"/>
      <c r="BS365" s="119"/>
      <c r="BT365" s="119"/>
      <c r="BU365" s="119"/>
    </row>
    <row r="366" spans="1:73">
      <c r="A366" s="8" t="s">
        <v>847</v>
      </c>
      <c r="B366" s="65" t="s">
        <v>123</v>
      </c>
      <c r="C366" s="8" t="s">
        <v>124</v>
      </c>
      <c r="D366" s="8" t="s">
        <v>615</v>
      </c>
      <c r="E366" s="8" t="s">
        <v>283</v>
      </c>
      <c r="F366" s="8"/>
      <c r="G366" s="65">
        <v>47</v>
      </c>
      <c r="H366" s="65" t="s">
        <v>613</v>
      </c>
      <c r="I366" s="8"/>
      <c r="J366" s="8" t="s">
        <v>614</v>
      </c>
      <c r="K366" s="8" t="s">
        <v>614</v>
      </c>
      <c r="L366" s="116">
        <v>0.12353958654125001</v>
      </c>
      <c r="M366" s="116">
        <v>0.16833242123227998</v>
      </c>
      <c r="N366" s="116">
        <v>0.22208837116627</v>
      </c>
      <c r="O366" s="114">
        <v>0.22208837116627</v>
      </c>
      <c r="P366" s="115">
        <v>0.73604875010606996</v>
      </c>
      <c r="Q366" s="114">
        <v>0.17755621005718708</v>
      </c>
      <c r="R366" s="114">
        <v>0.18215126289047801</v>
      </c>
      <c r="S366" s="114">
        <v>0.18611517493960678</v>
      </c>
      <c r="T366" s="114">
        <v>0.19022610221879821</v>
      </c>
      <c r="U366" s="115">
        <v>0.73604875010607007</v>
      </c>
      <c r="V366" s="115">
        <f t="shared" si="100"/>
        <v>0</v>
      </c>
      <c r="W366" s="122">
        <v>0</v>
      </c>
      <c r="X366" s="116">
        <v>7.4157912100000001E-2</v>
      </c>
      <c r="Y366" s="116">
        <v>0.1701</v>
      </c>
      <c r="Z366" s="116">
        <v>0.231496597</v>
      </c>
      <c r="AA366" s="116" t="str">
        <f t="shared" si="101"/>
        <v>IAG0.736048750106070.73604875010607</v>
      </c>
      <c r="AB366" s="117">
        <v>0.15530191000000002</v>
      </c>
      <c r="AC366" s="115">
        <f t="shared" si="102"/>
        <v>0.63105641909999999</v>
      </c>
      <c r="AD366" s="117">
        <f t="shared" si="117"/>
        <v>0.13580334139031999</v>
      </c>
      <c r="AE366" s="117">
        <f t="shared" si="117"/>
        <v>0.1375702993638</v>
      </c>
      <c r="AF366" s="117">
        <f t="shared" si="117"/>
        <v>0.201938054112</v>
      </c>
      <c r="AG366" s="117">
        <f t="shared" si="117"/>
        <v>0.15574472423387994</v>
      </c>
      <c r="AH366" s="115">
        <v>0.63105641909999999</v>
      </c>
      <c r="AI366" s="118"/>
      <c r="AJ366" s="118"/>
      <c r="AK366" s="118"/>
      <c r="AL366" s="118"/>
      <c r="AM366" s="118"/>
      <c r="AN366" s="118"/>
      <c r="AO366" s="118"/>
      <c r="AP366" s="118"/>
      <c r="AQ366" s="118"/>
      <c r="AR366" s="118"/>
      <c r="AS366" s="119"/>
      <c r="AT366" s="120">
        <v>0.13977171900000002</v>
      </c>
      <c r="AU366" s="120">
        <f t="shared" si="104"/>
        <v>1.5530190999999999E-2</v>
      </c>
      <c r="AV366" s="120">
        <v>6.2469970199999995E-2</v>
      </c>
      <c r="AW366" s="120">
        <f t="shared" si="105"/>
        <v>7.333337119031999E-2</v>
      </c>
      <c r="AX366" s="120">
        <v>0.24041921688000001</v>
      </c>
      <c r="AY366" s="120">
        <f t="shared" si="106"/>
        <v>-0.10284891751620001</v>
      </c>
      <c r="AZ366" s="120">
        <v>5.0600675862000004E-2</v>
      </c>
      <c r="BA366" s="120">
        <f t="shared" si="107"/>
        <v>0.15133737824999999</v>
      </c>
      <c r="BB366" s="120">
        <v>5.0600675862000004E-2</v>
      </c>
      <c r="BC366" s="120">
        <f t="shared" si="108"/>
        <v>0.10514404837187993</v>
      </c>
      <c r="BD366" s="120" t="str">
        <f t="shared" si="109"/>
        <v>IAG0.222088371166270.736048750106070.73604875010607</v>
      </c>
      <c r="BE366" s="121">
        <f>VLOOKUP(BD366,'[1]Microsoft-Base Data'!$AR:$AX,2,0)</f>
        <v>0.47799047549806928</v>
      </c>
      <c r="BF366" s="121">
        <f>VLOOKUP(BD366,'[1]Microsoft-Base Data'!$AR:$AX,3,0)</f>
        <v>0.41816446983243338</v>
      </c>
      <c r="BG366" s="121">
        <f>VLOOKUP(BD366,'[1]Microsoft-Base Data'!$AR:$AX,4,0)</f>
        <v>0</v>
      </c>
      <c r="BH366" s="121">
        <f>VLOOKUP(BD366,'[1]Microsoft-Base Data'!$AR:$AX,5,0)</f>
        <v>0.10384505466949731</v>
      </c>
      <c r="BI366" s="121">
        <f>VLOOKUP(BD366,'[1]Microsoft-Base Data'!$AR:$AX,6,0)</f>
        <v>0</v>
      </c>
      <c r="BJ366" s="121">
        <f>VLOOKUP(BD366,'[1]Microsoft-Base Data'!$AR:$AX,7,0)</f>
        <v>0</v>
      </c>
      <c r="BK366" s="120">
        <f t="shared" si="110"/>
        <v>0.35182429205296001</v>
      </c>
      <c r="BL366" s="120">
        <f t="shared" si="111"/>
        <v>0.30778943535893005</v>
      </c>
      <c r="BM366" s="120">
        <f t="shared" si="112"/>
        <v>0</v>
      </c>
      <c r="BN366" s="120">
        <f t="shared" si="113"/>
        <v>7.643502269418001E-2</v>
      </c>
      <c r="BO366" s="120">
        <f t="shared" si="114"/>
        <v>0</v>
      </c>
      <c r="BP366" s="120">
        <f t="shared" si="115"/>
        <v>0</v>
      </c>
      <c r="BQ366" s="120">
        <f t="shared" si="116"/>
        <v>0.37033221565889385</v>
      </c>
      <c r="BR366" s="119"/>
      <c r="BS366" s="119"/>
      <c r="BT366" s="119"/>
      <c r="BU366" s="119"/>
    </row>
    <row r="367" spans="1:73">
      <c r="A367" s="8" t="s">
        <v>848</v>
      </c>
      <c r="B367" s="65" t="s">
        <v>123</v>
      </c>
      <c r="C367" s="8" t="s">
        <v>700</v>
      </c>
      <c r="D367" s="8" t="s">
        <v>615</v>
      </c>
      <c r="E367" s="8" t="s">
        <v>283</v>
      </c>
      <c r="F367" s="8"/>
      <c r="G367" s="65"/>
      <c r="H367" s="65" t="s">
        <v>613</v>
      </c>
      <c r="I367" s="8"/>
      <c r="J367" s="8" t="s">
        <v>614</v>
      </c>
      <c r="K367" s="8" t="s">
        <v>614</v>
      </c>
      <c r="L367" s="116">
        <v>0.19723903039441254</v>
      </c>
      <c r="M367" s="116">
        <v>0.18290343674422999</v>
      </c>
      <c r="N367" s="116">
        <v>0.16848143133776999</v>
      </c>
      <c r="O367" s="114">
        <v>0.16848143133776999</v>
      </c>
      <c r="P367" s="115">
        <v>0.71710532981418251</v>
      </c>
      <c r="Q367" s="114">
        <v>0.17298651013980626</v>
      </c>
      <c r="R367" s="114">
        <v>0.17746330176136099</v>
      </c>
      <c r="S367" s="114">
        <v>0.18132519604069408</v>
      </c>
      <c r="T367" s="114">
        <v>0.18533032187232121</v>
      </c>
      <c r="U367" s="115">
        <v>0.71710532981418251</v>
      </c>
      <c r="V367" s="115">
        <f t="shared" si="100"/>
        <v>0</v>
      </c>
      <c r="W367" s="122">
        <v>0</v>
      </c>
      <c r="X367" s="116">
        <v>0</v>
      </c>
      <c r="Y367" s="116">
        <v>0</v>
      </c>
      <c r="Z367" s="116">
        <v>0</v>
      </c>
      <c r="AA367" s="116" t="str">
        <f t="shared" si="101"/>
        <v>REPUBLIC POLYTECHNIC0.7171053298141830.717105329814183</v>
      </c>
      <c r="AB367" s="117">
        <v>0</v>
      </c>
      <c r="AC367" s="115">
        <f t="shared" si="102"/>
        <v>0</v>
      </c>
      <c r="AD367" s="117">
        <f t="shared" si="117"/>
        <v>0</v>
      </c>
      <c r="AE367" s="117">
        <f t="shared" si="117"/>
        <v>0</v>
      </c>
      <c r="AF367" s="117">
        <f t="shared" si="117"/>
        <v>0</v>
      </c>
      <c r="AG367" s="117">
        <f t="shared" si="117"/>
        <v>0</v>
      </c>
      <c r="AH367" s="115">
        <v>0</v>
      </c>
      <c r="AI367" s="118"/>
      <c r="AJ367" s="118"/>
      <c r="AK367" s="118"/>
      <c r="AL367" s="118"/>
      <c r="AM367" s="118"/>
      <c r="AN367" s="118"/>
      <c r="AO367" s="118"/>
      <c r="AP367" s="118"/>
      <c r="AQ367" s="118"/>
      <c r="AR367" s="118"/>
      <c r="AS367" s="119"/>
      <c r="AT367" s="120">
        <v>0</v>
      </c>
      <c r="AU367" s="120">
        <f t="shared" si="104"/>
        <v>0</v>
      </c>
      <c r="AV367" s="120">
        <v>0</v>
      </c>
      <c r="AW367" s="120">
        <f t="shared" si="105"/>
        <v>0</v>
      </c>
      <c r="AX367" s="120">
        <v>0</v>
      </c>
      <c r="AY367" s="120">
        <f t="shared" si="106"/>
        <v>0</v>
      </c>
      <c r="AZ367" s="120">
        <v>0.74327801175000008</v>
      </c>
      <c r="BA367" s="120">
        <f t="shared" si="107"/>
        <v>-0.74327801175000008</v>
      </c>
      <c r="BB367" s="120">
        <v>0</v>
      </c>
      <c r="BC367" s="120">
        <f t="shared" si="108"/>
        <v>0</v>
      </c>
      <c r="BD367" s="120" t="str">
        <f t="shared" si="109"/>
        <v>REPUBLIC POLYTECHNIC0.168481431337770.7171053298141830.717105329814183</v>
      </c>
      <c r="BE367" s="121">
        <f>VLOOKUP(BD367,'[1]Microsoft-Base Data'!$AR:$AX,2,0)</f>
        <v>0.87323924599918001</v>
      </c>
      <c r="BF367" s="121">
        <f>VLOOKUP(BD367,'[1]Microsoft-Base Data'!$AR:$AX,3,0)</f>
        <v>1.1900867763089808E-3</v>
      </c>
      <c r="BG367" s="121">
        <f>VLOOKUP(BD367,'[1]Microsoft-Base Data'!$AR:$AX,4,0)</f>
        <v>0</v>
      </c>
      <c r="BH367" s="121">
        <f>VLOOKUP(BD367,'[1]Microsoft-Base Data'!$AR:$AX,5,0)</f>
        <v>0.1255706672245111</v>
      </c>
      <c r="BI367" s="121">
        <f>VLOOKUP(BD367,'[1]Microsoft-Base Data'!$AR:$AX,6,0)</f>
        <v>0</v>
      </c>
      <c r="BJ367" s="121">
        <f>VLOOKUP(BD367,'[1]Microsoft-Base Data'!$AR:$AX,7,0)</f>
        <v>0</v>
      </c>
      <c r="BK367" s="120">
        <f t="shared" si="110"/>
        <v>0.62620451750893003</v>
      </c>
      <c r="BL367" s="120">
        <f t="shared" si="111"/>
        <v>8.5341757023254887E-4</v>
      </c>
      <c r="BM367" s="120">
        <f t="shared" si="112"/>
        <v>0</v>
      </c>
      <c r="BN367" s="120">
        <f t="shared" si="113"/>
        <v>9.0047394735019992E-2</v>
      </c>
      <c r="BO367" s="120">
        <f t="shared" si="114"/>
        <v>0</v>
      </c>
      <c r="BP367" s="120">
        <f t="shared" si="115"/>
        <v>0</v>
      </c>
      <c r="BQ367" s="120">
        <f t="shared" si="116"/>
        <v>9.5706846407660529E-2</v>
      </c>
      <c r="BR367" s="119"/>
      <c r="BS367" s="119"/>
      <c r="BT367" s="119"/>
      <c r="BU367" s="119"/>
    </row>
    <row r="368" spans="1:73">
      <c r="A368" s="8" t="s">
        <v>849</v>
      </c>
      <c r="B368" s="65" t="s">
        <v>69</v>
      </c>
      <c r="C368" s="8" t="s">
        <v>504</v>
      </c>
      <c r="D368" s="8" t="s">
        <v>615</v>
      </c>
      <c r="E368" s="8" t="s">
        <v>283</v>
      </c>
      <c r="F368" s="8"/>
      <c r="G368" s="65"/>
      <c r="H368" s="65" t="s">
        <v>613</v>
      </c>
      <c r="I368" s="8"/>
      <c r="J368" s="8" t="s">
        <v>614</v>
      </c>
      <c r="K368" s="8" t="s">
        <v>614</v>
      </c>
      <c r="L368" s="116">
        <v>0.17403705590806995</v>
      </c>
      <c r="M368" s="116">
        <v>0.14416576425472</v>
      </c>
      <c r="N368" s="116">
        <v>0.13070202420617999</v>
      </c>
      <c r="O368" s="114">
        <v>0.189243870511032</v>
      </c>
      <c r="P368" s="115">
        <v>0.63814871488000191</v>
      </c>
      <c r="Q368" s="114">
        <v>0.15393989494667196</v>
      </c>
      <c r="R368" s="114">
        <v>0.15792377109610872</v>
      </c>
      <c r="S368" s="114">
        <v>0.16136045294589701</v>
      </c>
      <c r="T368" s="114">
        <v>0.16492459589132433</v>
      </c>
      <c r="U368" s="115">
        <v>0.63814871488000202</v>
      </c>
      <c r="V368" s="115">
        <f t="shared" si="100"/>
        <v>0</v>
      </c>
      <c r="W368" s="115"/>
      <c r="X368" s="116">
        <v>0</v>
      </c>
      <c r="Y368" s="116">
        <v>0.10463158</v>
      </c>
      <c r="Z368" s="116">
        <v>0.13102593000000001</v>
      </c>
      <c r="AA368" s="116" t="str">
        <f t="shared" si="101"/>
        <v>SMART ENERGY SYSTEMS INC0.6381487148800020.638148714880002</v>
      </c>
      <c r="AB368" s="117">
        <v>2.0000000000000002E-7</v>
      </c>
      <c r="AC368" s="115">
        <f t="shared" si="102"/>
        <v>0.23565771000000002</v>
      </c>
      <c r="AD368" s="117">
        <f t="shared" ref="AD368:AG387" si="118">AD$1*$AH368</f>
        <v>5.0713539192000008E-2</v>
      </c>
      <c r="AE368" s="117">
        <f t="shared" si="118"/>
        <v>5.1373380780000005E-2</v>
      </c>
      <c r="AF368" s="117">
        <f t="shared" si="118"/>
        <v>7.5410467200000011E-2</v>
      </c>
      <c r="AG368" s="117">
        <f t="shared" si="118"/>
        <v>5.8160322827999981E-2</v>
      </c>
      <c r="AH368" s="115">
        <v>0.23565771000000002</v>
      </c>
      <c r="AI368" s="118"/>
      <c r="AJ368" s="118"/>
      <c r="AK368" s="118"/>
      <c r="AL368" s="118"/>
      <c r="AM368" s="118"/>
      <c r="AN368" s="118"/>
      <c r="AO368" s="118"/>
      <c r="AP368" s="118"/>
      <c r="AQ368" s="118"/>
      <c r="AR368" s="118"/>
      <c r="AS368" s="119"/>
      <c r="AT368" s="120">
        <v>0</v>
      </c>
      <c r="AU368" s="120">
        <f t="shared" si="104"/>
        <v>2.0000000000000002E-7</v>
      </c>
      <c r="AV368" s="120">
        <v>5.8046074200000013E-2</v>
      </c>
      <c r="AW368" s="120">
        <f t="shared" si="105"/>
        <v>-7.3325350080000046E-3</v>
      </c>
      <c r="AX368" s="120">
        <v>0</v>
      </c>
      <c r="AY368" s="120">
        <f t="shared" si="106"/>
        <v>5.1373380780000005E-2</v>
      </c>
      <c r="AZ368" s="120">
        <v>0</v>
      </c>
      <c r="BA368" s="120">
        <f t="shared" si="107"/>
        <v>7.5410467200000011E-2</v>
      </c>
      <c r="BB368" s="120">
        <v>0</v>
      </c>
      <c r="BC368" s="120">
        <f t="shared" si="108"/>
        <v>5.8160322827999981E-2</v>
      </c>
      <c r="BD368" s="120" t="str">
        <f t="shared" si="109"/>
        <v>SMART ENERGY SYSTEMS INC0.1892438705110320.6381487148800020.638148714880002</v>
      </c>
      <c r="BE368" s="121">
        <f>VLOOKUP(BD368,'[1]Microsoft-Base Data'!$AR:$AX,2,0)</f>
        <v>0.41679366444048138</v>
      </c>
      <c r="BF368" s="121">
        <f>VLOOKUP(BD368,'[1]Microsoft-Base Data'!$AR:$AX,3,0)</f>
        <v>0.12117578997116815</v>
      </c>
      <c r="BG368" s="121">
        <f>VLOOKUP(BD368,'[1]Microsoft-Base Data'!$AR:$AX,4,0)</f>
        <v>0</v>
      </c>
      <c r="BH368" s="121">
        <f>VLOOKUP(BD368,'[1]Microsoft-Base Data'!$AR:$AX,5,0)</f>
        <v>0.46203054558835033</v>
      </c>
      <c r="BI368" s="121">
        <f>VLOOKUP(BD368,'[1]Microsoft-Base Data'!$AR:$AX,6,0)</f>
        <v>0</v>
      </c>
      <c r="BJ368" s="121">
        <f>VLOOKUP(BD368,'[1]Microsoft-Base Data'!$AR:$AX,7,0)</f>
        <v>0</v>
      </c>
      <c r="BK368" s="120">
        <f t="shared" si="110"/>
        <v>0.26597634133282</v>
      </c>
      <c r="BL368" s="120">
        <f t="shared" si="111"/>
        <v>7.7328174644669997E-2</v>
      </c>
      <c r="BM368" s="120">
        <f t="shared" si="112"/>
        <v>0</v>
      </c>
      <c r="BN368" s="120">
        <f t="shared" si="113"/>
        <v>0.29484419890251196</v>
      </c>
      <c r="BO368" s="120">
        <f t="shared" si="114"/>
        <v>0</v>
      </c>
      <c r="BP368" s="120">
        <f t="shared" si="115"/>
        <v>0</v>
      </c>
      <c r="BQ368" s="120">
        <f t="shared" si="116"/>
        <v>0.20946696669027948</v>
      </c>
      <c r="BR368" s="119"/>
      <c r="BS368" s="119"/>
      <c r="BT368" s="119"/>
      <c r="BU368" s="119"/>
    </row>
    <row r="369" spans="1:73">
      <c r="A369" s="65" t="s">
        <v>850</v>
      </c>
      <c r="B369" s="65" t="s">
        <v>123</v>
      </c>
      <c r="C369" s="8" t="s">
        <v>124</v>
      </c>
      <c r="D369" s="8" t="s">
        <v>615</v>
      </c>
      <c r="E369" s="8" t="s">
        <v>283</v>
      </c>
      <c r="F369" s="8"/>
      <c r="G369" s="65"/>
      <c r="H369" s="65" t="s">
        <v>613</v>
      </c>
      <c r="I369" s="8"/>
      <c r="J369" s="65" t="s">
        <v>614</v>
      </c>
      <c r="K369" s="65" t="s">
        <v>614</v>
      </c>
      <c r="L369" s="113">
        <v>0.14720851864255</v>
      </c>
      <c r="M369" s="113">
        <v>0.17523478910219001</v>
      </c>
      <c r="N369" s="113">
        <v>0.14776836397720999</v>
      </c>
      <c r="O369" s="114">
        <v>0.14776836397720999</v>
      </c>
      <c r="P369" s="115">
        <v>0.61798003569916005</v>
      </c>
      <c r="Q369" s="114">
        <v>0.14907462720904788</v>
      </c>
      <c r="R369" s="114">
        <v>0.15293259302115941</v>
      </c>
      <c r="S369" s="114">
        <v>0.15626065860007105</v>
      </c>
      <c r="T369" s="114">
        <v>0.15971215686888171</v>
      </c>
      <c r="U369" s="115">
        <v>0.61798003569916005</v>
      </c>
      <c r="V369" s="115">
        <f t="shared" si="100"/>
        <v>0</v>
      </c>
      <c r="W369" s="122">
        <v>0</v>
      </c>
      <c r="X369" s="116">
        <v>0</v>
      </c>
      <c r="Y369" s="116">
        <v>0</v>
      </c>
      <c r="Z369" s="116">
        <v>0</v>
      </c>
      <c r="AA369" s="116" t="str">
        <f t="shared" si="101"/>
        <v>S A WATER0.617980035699160.61798003569916</v>
      </c>
      <c r="AB369" s="117">
        <v>1.4208768000000001</v>
      </c>
      <c r="AC369" s="115">
        <f t="shared" si="102"/>
        <v>1.4208768000000001</v>
      </c>
      <c r="AD369" s="117">
        <f t="shared" si="118"/>
        <v>0.30577268736000007</v>
      </c>
      <c r="AE369" s="117">
        <f t="shared" si="118"/>
        <v>0.30975114240000007</v>
      </c>
      <c r="AF369" s="117">
        <f t="shared" si="118"/>
        <v>0.45468057600000011</v>
      </c>
      <c r="AG369" s="117">
        <f t="shared" si="118"/>
        <v>0.35067239423999996</v>
      </c>
      <c r="AH369" s="115">
        <v>1.4208768000000003</v>
      </c>
      <c r="AI369" s="118"/>
      <c r="AJ369" s="118"/>
      <c r="AK369" s="118"/>
      <c r="AL369" s="118"/>
      <c r="AM369" s="118"/>
      <c r="AN369" s="118"/>
      <c r="AO369" s="118"/>
      <c r="AP369" s="118"/>
      <c r="AQ369" s="118"/>
      <c r="AR369" s="118"/>
      <c r="AS369" s="119"/>
      <c r="AT369" s="120">
        <v>0.63939456000000006</v>
      </c>
      <c r="AU369" s="120">
        <f t="shared" si="104"/>
        <v>0.78148223999999999</v>
      </c>
      <c r="AV369" s="120">
        <v>0</v>
      </c>
      <c r="AW369" s="120">
        <f t="shared" si="105"/>
        <v>0.30577268736000007</v>
      </c>
      <c r="AX369" s="120">
        <v>0</v>
      </c>
      <c r="AY369" s="120">
        <f t="shared" si="106"/>
        <v>0.30975114240000007</v>
      </c>
      <c r="AZ369" s="120">
        <v>0</v>
      </c>
      <c r="BA369" s="120">
        <f t="shared" si="107"/>
        <v>0.45468057600000011</v>
      </c>
      <c r="BB369" s="120">
        <v>0.41950677081600013</v>
      </c>
      <c r="BC369" s="120">
        <f t="shared" si="108"/>
        <v>-6.8834376576000167E-2</v>
      </c>
      <c r="BD369" s="120" t="str">
        <f t="shared" si="109"/>
        <v>S A WATER0.147768363977210.617980035699160.61798003569916</v>
      </c>
      <c r="BE369" s="121">
        <f>VLOOKUP(BD369,'[1]Microsoft-Base Data'!$AR:$AX,2,0)</f>
        <v>0.74151901724012736</v>
      </c>
      <c r="BF369" s="121">
        <f>VLOOKUP(BD369,'[1]Microsoft-Base Data'!$AR:$AX,3,0)</f>
        <v>0.25848098275987252</v>
      </c>
      <c r="BG369" s="121">
        <f>VLOOKUP(BD369,'[1]Microsoft-Base Data'!$AR:$AX,4,0)</f>
        <v>0</v>
      </c>
      <c r="BH369" s="121">
        <f>VLOOKUP(BD369,'[1]Microsoft-Base Data'!$AR:$AX,5,0)</f>
        <v>0</v>
      </c>
      <c r="BI369" s="121">
        <f>VLOOKUP(BD369,'[1]Microsoft-Base Data'!$AR:$AX,6,0)</f>
        <v>0</v>
      </c>
      <c r="BJ369" s="121">
        <f>VLOOKUP(BD369,'[1]Microsoft-Base Data'!$AR:$AX,7,0)</f>
        <v>0</v>
      </c>
      <c r="BK369" s="120">
        <f t="shared" si="110"/>
        <v>0.45824394874565999</v>
      </c>
      <c r="BL369" s="120">
        <f t="shared" si="111"/>
        <v>0.1597360869535</v>
      </c>
      <c r="BM369" s="120">
        <f t="shared" si="112"/>
        <v>0</v>
      </c>
      <c r="BN369" s="120">
        <f t="shared" si="113"/>
        <v>0</v>
      </c>
      <c r="BO369" s="120">
        <f t="shared" si="114"/>
        <v>0</v>
      </c>
      <c r="BP369" s="120">
        <f t="shared" si="115"/>
        <v>0</v>
      </c>
      <c r="BQ369" s="120">
        <f t="shared" si="116"/>
        <v>0.20556048182806599</v>
      </c>
      <c r="BR369" s="119"/>
      <c r="BS369" s="119"/>
      <c r="BT369" s="119"/>
      <c r="BU369" s="119"/>
    </row>
    <row r="370" spans="1:73">
      <c r="A370" s="8" t="s">
        <v>241</v>
      </c>
      <c r="B370" s="8" t="s">
        <v>69</v>
      </c>
      <c r="C370" s="8" t="s">
        <v>113</v>
      </c>
      <c r="D370" s="8" t="s">
        <v>568</v>
      </c>
      <c r="E370" s="8" t="s">
        <v>226</v>
      </c>
      <c r="F370" s="8" t="s">
        <v>612</v>
      </c>
      <c r="G370" s="65">
        <v>37</v>
      </c>
      <c r="H370" s="65" t="s">
        <v>613</v>
      </c>
      <c r="I370" s="8"/>
      <c r="J370" s="8" t="s">
        <v>614</v>
      </c>
      <c r="K370" s="8" t="s">
        <v>614</v>
      </c>
      <c r="L370" s="116">
        <v>0.12252760014387998</v>
      </c>
      <c r="M370" s="116">
        <v>0.13228133410478998</v>
      </c>
      <c r="N370" s="116">
        <v>0.12335746484372001</v>
      </c>
      <c r="O370" s="114">
        <v>0.12335746484372001</v>
      </c>
      <c r="P370" s="115">
        <v>0.50152386393610993</v>
      </c>
      <c r="Q370" s="114">
        <v>0.12098203620466644</v>
      </c>
      <c r="R370" s="114">
        <v>0.12411298188130883</v>
      </c>
      <c r="S370" s="114">
        <v>0.12681388516644515</v>
      </c>
      <c r="T370" s="114">
        <v>0.12961496068368952</v>
      </c>
      <c r="U370" s="115">
        <v>0.50152386393610993</v>
      </c>
      <c r="V370" s="115">
        <f t="shared" si="100"/>
        <v>0</v>
      </c>
      <c r="W370" s="115"/>
      <c r="X370" s="116">
        <v>0</v>
      </c>
      <c r="Y370" s="116">
        <v>0</v>
      </c>
      <c r="Z370" s="116">
        <v>0</v>
      </c>
      <c r="AA370" s="116" t="str">
        <f t="shared" si="101"/>
        <v>DELL0.501523863936110.50152386393611</v>
      </c>
      <c r="AB370" s="117">
        <v>0</v>
      </c>
      <c r="AC370" s="115">
        <f t="shared" si="102"/>
        <v>0</v>
      </c>
      <c r="AD370" s="117">
        <f t="shared" si="118"/>
        <v>0</v>
      </c>
      <c r="AE370" s="117">
        <f t="shared" si="118"/>
        <v>0</v>
      </c>
      <c r="AF370" s="117">
        <f t="shared" si="118"/>
        <v>0</v>
      </c>
      <c r="AG370" s="117">
        <f t="shared" si="118"/>
        <v>0</v>
      </c>
      <c r="AH370" s="115">
        <v>0</v>
      </c>
      <c r="AI370" s="118"/>
      <c r="AJ370" s="118"/>
      <c r="AK370" s="118"/>
      <c r="AL370" s="118"/>
      <c r="AM370" s="118"/>
      <c r="AN370" s="118"/>
      <c r="AO370" s="118"/>
      <c r="AP370" s="118"/>
      <c r="AQ370" s="118"/>
      <c r="AR370" s="118"/>
      <c r="AS370" s="119"/>
      <c r="AT370" s="120">
        <v>0.65712474900000017</v>
      </c>
      <c r="AU370" s="120">
        <f t="shared" si="104"/>
        <v>-0.65712474900000017</v>
      </c>
      <c r="AV370" s="120">
        <v>0.1201392</v>
      </c>
      <c r="AW370" s="120">
        <f t="shared" si="105"/>
        <v>-0.1201392</v>
      </c>
      <c r="AX370" s="120">
        <v>0.23816793771000003</v>
      </c>
      <c r="AY370" s="120">
        <f t="shared" si="106"/>
        <v>-0.23816793771000003</v>
      </c>
      <c r="AZ370" s="120">
        <v>0.27535202831699995</v>
      </c>
      <c r="BA370" s="120">
        <f t="shared" si="107"/>
        <v>-0.27535202831699995</v>
      </c>
      <c r="BB370" s="120">
        <v>0.37725387832800006</v>
      </c>
      <c r="BC370" s="120">
        <f t="shared" si="108"/>
        <v>-0.37725387832800006</v>
      </c>
      <c r="BD370" s="120" t="str">
        <f t="shared" si="109"/>
        <v>DELL0.123357464843720.501523863936110.50152386393611</v>
      </c>
      <c r="BE370" s="121">
        <f>VLOOKUP(BD370,'[1]Microsoft-Base Data'!$AR:$AX,2,0)</f>
        <v>4.3067360751877198E-2</v>
      </c>
      <c r="BF370" s="121">
        <f>VLOOKUP(BD370,'[1]Microsoft-Base Data'!$AR:$AX,3,0)</f>
        <v>9.8316650607445641E-2</v>
      </c>
      <c r="BG370" s="121">
        <f>VLOOKUP(BD370,'[1]Microsoft-Base Data'!$AR:$AX,4,0)</f>
        <v>0</v>
      </c>
      <c r="BH370" s="121">
        <f>VLOOKUP(BD370,'[1]Microsoft-Base Data'!$AR:$AX,5,0)</f>
        <v>0.85861598864067712</v>
      </c>
      <c r="BI370" s="121">
        <f>VLOOKUP(BD370,'[1]Microsoft-Base Data'!$AR:$AX,6,0)</f>
        <v>0</v>
      </c>
      <c r="BJ370" s="121">
        <f>VLOOKUP(BD370,'[1]Microsoft-Base Data'!$AR:$AX,7,0)</f>
        <v>0</v>
      </c>
      <c r="BK370" s="120">
        <f t="shared" si="110"/>
        <v>2.159930917381182E-2</v>
      </c>
      <c r="BL370" s="120">
        <f t="shared" si="111"/>
        <v>4.9308146501902628E-2</v>
      </c>
      <c r="BM370" s="120">
        <f t="shared" si="112"/>
        <v>0</v>
      </c>
      <c r="BN370" s="120">
        <f t="shared" si="113"/>
        <v>0.43061640826039543</v>
      </c>
      <c r="BO370" s="120">
        <f t="shared" si="114"/>
        <v>0</v>
      </c>
      <c r="BP370" s="120">
        <f t="shared" si="115"/>
        <v>0</v>
      </c>
      <c r="BQ370" s="120">
        <f t="shared" si="116"/>
        <v>0.20560966987054524</v>
      </c>
      <c r="BR370" s="119"/>
      <c r="BS370" s="119"/>
      <c r="BT370" s="119"/>
      <c r="BU370" s="119"/>
    </row>
    <row r="371" spans="1:73">
      <c r="A371" s="8" t="s">
        <v>851</v>
      </c>
      <c r="B371" s="8" t="s">
        <v>92</v>
      </c>
      <c r="C371" s="8" t="s">
        <v>495</v>
      </c>
      <c r="D371" s="8" t="s">
        <v>615</v>
      </c>
      <c r="E371" s="8" t="s">
        <v>283</v>
      </c>
      <c r="F371" s="8"/>
      <c r="G371" s="65"/>
      <c r="H371" s="65" t="s">
        <v>613</v>
      </c>
      <c r="I371" s="8"/>
      <c r="J371" s="8" t="s">
        <v>614</v>
      </c>
      <c r="K371" s="8" t="s">
        <v>614</v>
      </c>
      <c r="L371" s="116">
        <v>0</v>
      </c>
      <c r="M371" s="116">
        <v>0</v>
      </c>
      <c r="N371" s="116">
        <v>0</v>
      </c>
      <c r="O371" s="114">
        <v>0</v>
      </c>
      <c r="P371" s="115">
        <v>0</v>
      </c>
      <c r="Q371" s="114">
        <v>0.12061443622558962</v>
      </c>
      <c r="R371" s="114">
        <v>0.12373586862570493</v>
      </c>
      <c r="S371" s="114">
        <v>0.126428565304123</v>
      </c>
      <c r="T371" s="114">
        <v>0.12922112984458245</v>
      </c>
      <c r="U371" s="115">
        <v>0.5</v>
      </c>
      <c r="V371" s="115">
        <f t="shared" si="100"/>
        <v>0.5</v>
      </c>
      <c r="W371" s="122" t="e">
        <v>#DIV/0!</v>
      </c>
      <c r="X371" s="116">
        <v>0</v>
      </c>
      <c r="Y371" s="116">
        <v>0</v>
      </c>
      <c r="Z371" s="116">
        <v>6.2701199999999997E-3</v>
      </c>
      <c r="AA371" s="116" t="str">
        <f t="shared" si="101"/>
        <v>The Estee Lauder Companies Inc.00.5</v>
      </c>
      <c r="AB371" s="117">
        <v>1.0000001700000001</v>
      </c>
      <c r="AC371" s="115">
        <f t="shared" si="102"/>
        <v>1.00627029</v>
      </c>
      <c r="AD371" s="117">
        <f t="shared" si="118"/>
        <v>0.21654936640800004</v>
      </c>
      <c r="AE371" s="117">
        <f t="shared" si="118"/>
        <v>0.21936692322000004</v>
      </c>
      <c r="AF371" s="117">
        <f t="shared" si="118"/>
        <v>0.3220064928000001</v>
      </c>
      <c r="AG371" s="117">
        <f t="shared" si="118"/>
        <v>0.24834750757199997</v>
      </c>
      <c r="AH371" s="115">
        <v>1.0062702900000002</v>
      </c>
      <c r="AI371" s="118"/>
      <c r="AJ371" s="118"/>
      <c r="AK371" s="118"/>
      <c r="AL371" s="118"/>
      <c r="AM371" s="118"/>
      <c r="AN371" s="118"/>
      <c r="AO371" s="118"/>
      <c r="AP371" s="118"/>
      <c r="AQ371" s="118"/>
      <c r="AR371" s="118"/>
      <c r="AS371" s="119"/>
      <c r="AT371" s="120">
        <v>5.643108E-3</v>
      </c>
      <c r="AU371" s="120">
        <f t="shared" si="104"/>
        <v>0.99435706200000007</v>
      </c>
      <c r="AV371" s="120">
        <v>5.0787971999999995E-3</v>
      </c>
      <c r="AW371" s="120">
        <f t="shared" si="105"/>
        <v>0.21147056920800003</v>
      </c>
      <c r="AX371" s="120">
        <v>0</v>
      </c>
      <c r="AY371" s="120">
        <f t="shared" si="106"/>
        <v>0.21936692322000004</v>
      </c>
      <c r="AZ371" s="120">
        <v>0</v>
      </c>
      <c r="BA371" s="120">
        <f t="shared" si="107"/>
        <v>0.3220064928000001</v>
      </c>
      <c r="BB371" s="120">
        <v>0</v>
      </c>
      <c r="BC371" s="120">
        <f t="shared" si="108"/>
        <v>0.24834750757199997</v>
      </c>
      <c r="BD371" s="120" t="str">
        <f t="shared" si="109"/>
        <v>The Estee Lauder Companies Inc.000.5</v>
      </c>
      <c r="BE371" s="121">
        <f>VLOOKUP(BD371,'[1]Microsoft-Base Data'!$AR:$AX,2,0)</f>
        <v>0</v>
      </c>
      <c r="BF371" s="121">
        <f>VLOOKUP(BD371,'[1]Microsoft-Base Data'!$AR:$AX,3,0)</f>
        <v>1</v>
      </c>
      <c r="BG371" s="121">
        <f>VLOOKUP(BD371,'[1]Microsoft-Base Data'!$AR:$AX,4,0)</f>
        <v>0</v>
      </c>
      <c r="BH371" s="121">
        <f>VLOOKUP(BD371,'[1]Microsoft-Base Data'!$AR:$AX,5,0)</f>
        <v>0</v>
      </c>
      <c r="BI371" s="121">
        <f>VLOOKUP(BD371,'[1]Microsoft-Base Data'!$AR:$AX,6,0)</f>
        <v>0</v>
      </c>
      <c r="BJ371" s="121">
        <f>VLOOKUP(BD371,'[1]Microsoft-Base Data'!$AR:$AX,7,0)</f>
        <v>0</v>
      </c>
      <c r="BK371" s="120">
        <f t="shared" si="110"/>
        <v>0</v>
      </c>
      <c r="BL371" s="120">
        <f t="shared" si="111"/>
        <v>0.5</v>
      </c>
      <c r="BM371" s="120">
        <f t="shared" si="112"/>
        <v>0</v>
      </c>
      <c r="BN371" s="120">
        <f t="shared" si="113"/>
        <v>0</v>
      </c>
      <c r="BO371" s="120">
        <f t="shared" si="114"/>
        <v>0</v>
      </c>
      <c r="BP371" s="120">
        <f t="shared" si="115"/>
        <v>0</v>
      </c>
      <c r="BQ371" s="120">
        <f t="shared" si="116"/>
        <v>0.5</v>
      </c>
      <c r="BR371" s="119"/>
      <c r="BS371" s="119"/>
      <c r="BT371" s="119"/>
      <c r="BU371" s="119"/>
    </row>
    <row r="372" spans="1:73">
      <c r="A372" s="8" t="s">
        <v>852</v>
      </c>
      <c r="B372" s="8" t="s">
        <v>123</v>
      </c>
      <c r="C372" s="8" t="s">
        <v>495</v>
      </c>
      <c r="D372" s="8" t="s">
        <v>615</v>
      </c>
      <c r="E372" s="8" t="s">
        <v>283</v>
      </c>
      <c r="F372" s="8"/>
      <c r="G372" s="65"/>
      <c r="H372" s="65" t="s">
        <v>613</v>
      </c>
      <c r="I372" s="8"/>
      <c r="J372" s="8" t="s">
        <v>614</v>
      </c>
      <c r="K372" s="8" t="s">
        <v>614</v>
      </c>
      <c r="L372" s="116"/>
      <c r="M372" s="116"/>
      <c r="N372" s="116"/>
      <c r="O372" s="114">
        <v>0</v>
      </c>
      <c r="P372" s="115">
        <v>0</v>
      </c>
      <c r="Q372" s="114">
        <v>0.12061443622558962</v>
      </c>
      <c r="R372" s="114">
        <v>0.12373586862570493</v>
      </c>
      <c r="S372" s="114">
        <v>0.126428565304123</v>
      </c>
      <c r="T372" s="114">
        <v>0.12922112984458245</v>
      </c>
      <c r="U372" s="115">
        <v>0.5</v>
      </c>
      <c r="V372" s="115">
        <f t="shared" si="100"/>
        <v>0.5</v>
      </c>
      <c r="W372" s="122" t="e">
        <v>#DIV/0!</v>
      </c>
      <c r="X372" s="116"/>
      <c r="Y372" s="116"/>
      <c r="Z372" s="116"/>
      <c r="AA372" s="116" t="str">
        <f t="shared" si="101"/>
        <v>Broadspectrum00.5</v>
      </c>
      <c r="AB372" s="117">
        <v>0</v>
      </c>
      <c r="AC372" s="115">
        <f t="shared" si="102"/>
        <v>0</v>
      </c>
      <c r="AD372" s="117">
        <f t="shared" si="118"/>
        <v>0</v>
      </c>
      <c r="AE372" s="117">
        <f t="shared" si="118"/>
        <v>0</v>
      </c>
      <c r="AF372" s="117">
        <f t="shared" si="118"/>
        <v>0</v>
      </c>
      <c r="AG372" s="117">
        <f t="shared" si="118"/>
        <v>0</v>
      </c>
      <c r="AH372" s="115">
        <v>0</v>
      </c>
      <c r="AI372" s="118"/>
      <c r="AJ372" s="118"/>
      <c r="AK372" s="118"/>
      <c r="AL372" s="118"/>
      <c r="AM372" s="118"/>
      <c r="AN372" s="118"/>
      <c r="AO372" s="118"/>
      <c r="AP372" s="118"/>
      <c r="AQ372" s="118"/>
      <c r="AR372" s="118"/>
      <c r="AS372" s="119"/>
      <c r="AT372" s="119">
        <v>0</v>
      </c>
      <c r="AU372" s="120">
        <f t="shared" si="104"/>
        <v>0</v>
      </c>
      <c r="AV372" s="119">
        <v>0</v>
      </c>
      <c r="AW372" s="120">
        <f t="shared" si="105"/>
        <v>0</v>
      </c>
      <c r="AX372" s="119">
        <v>0</v>
      </c>
      <c r="AY372" s="120">
        <f t="shared" si="106"/>
        <v>0</v>
      </c>
      <c r="AZ372" s="119">
        <v>0</v>
      </c>
      <c r="BA372" s="120">
        <f t="shared" si="107"/>
        <v>0</v>
      </c>
      <c r="BB372" s="119">
        <v>0</v>
      </c>
      <c r="BC372" s="120">
        <f t="shared" si="108"/>
        <v>0</v>
      </c>
      <c r="BD372" s="120" t="str">
        <f t="shared" si="109"/>
        <v>Broadspectrum000.5</v>
      </c>
      <c r="BE372" s="121">
        <f>VLOOKUP(BD372,'[1]Microsoft-Base Data'!$AR:$AX,2,0)</f>
        <v>0</v>
      </c>
      <c r="BF372" s="121">
        <f>VLOOKUP(BD372,'[1]Microsoft-Base Data'!$AR:$AX,3,0)</f>
        <v>1</v>
      </c>
      <c r="BG372" s="121">
        <f>VLOOKUP(BD372,'[1]Microsoft-Base Data'!$AR:$AX,4,0)</f>
        <v>0</v>
      </c>
      <c r="BH372" s="121">
        <f>VLOOKUP(BD372,'[1]Microsoft-Base Data'!$AR:$AX,5,0)</f>
        <v>0</v>
      </c>
      <c r="BI372" s="121">
        <f>VLOOKUP(BD372,'[1]Microsoft-Base Data'!$AR:$AX,6,0)</f>
        <v>0</v>
      </c>
      <c r="BJ372" s="121">
        <f>VLOOKUP(BD372,'[1]Microsoft-Base Data'!$AR:$AX,7,0)</f>
        <v>0</v>
      </c>
      <c r="BK372" s="120">
        <f t="shared" si="110"/>
        <v>0</v>
      </c>
      <c r="BL372" s="120">
        <f t="shared" si="111"/>
        <v>0.5</v>
      </c>
      <c r="BM372" s="120">
        <f t="shared" si="112"/>
        <v>0</v>
      </c>
      <c r="BN372" s="120">
        <f t="shared" si="113"/>
        <v>0</v>
      </c>
      <c r="BO372" s="120">
        <f t="shared" si="114"/>
        <v>0</v>
      </c>
      <c r="BP372" s="120">
        <f t="shared" si="115"/>
        <v>0</v>
      </c>
      <c r="BQ372" s="120">
        <f t="shared" si="116"/>
        <v>0.5</v>
      </c>
      <c r="BR372" s="119"/>
      <c r="BS372" s="119"/>
      <c r="BT372" s="119"/>
      <c r="BU372" s="119"/>
    </row>
    <row r="373" spans="1:73">
      <c r="A373" s="8" t="s">
        <v>853</v>
      </c>
      <c r="B373" s="65" t="s">
        <v>69</v>
      </c>
      <c r="C373" s="8" t="s">
        <v>70</v>
      </c>
      <c r="D373" s="8" t="s">
        <v>615</v>
      </c>
      <c r="E373" s="8" t="s">
        <v>283</v>
      </c>
      <c r="F373" s="8"/>
      <c r="G373" s="65">
        <v>96</v>
      </c>
      <c r="H373" s="65" t="s">
        <v>613</v>
      </c>
      <c r="I373" s="8"/>
      <c r="J373" s="8" t="s">
        <v>614</v>
      </c>
      <c r="K373" s="8" t="s">
        <v>614</v>
      </c>
      <c r="L373" s="116">
        <v>3.8419193790589994E-2</v>
      </c>
      <c r="M373" s="116">
        <v>6.4290317629070004E-2</v>
      </c>
      <c r="N373" s="116">
        <v>0.12631080895735999</v>
      </c>
      <c r="O373" s="114">
        <v>0.12631080895735999</v>
      </c>
      <c r="P373" s="115">
        <v>0.35533112933437999</v>
      </c>
      <c r="Q373" s="114">
        <v>0.15</v>
      </c>
      <c r="R373" s="114">
        <v>8.7934411875884438E-2</v>
      </c>
      <c r="S373" s="114">
        <v>8.9848009779278884E-2</v>
      </c>
      <c r="T373" s="114">
        <v>9.1832580003080089E-2</v>
      </c>
      <c r="U373" s="115">
        <v>0.41961500165824339</v>
      </c>
      <c r="V373" s="115">
        <f t="shared" si="100"/>
        <v>6.42838723238634E-2</v>
      </c>
      <c r="W373" s="115"/>
      <c r="X373" s="116">
        <v>0.2448988969</v>
      </c>
      <c r="Y373" s="116">
        <v>0</v>
      </c>
      <c r="Z373" s="116">
        <v>2.1503916599999999E-2</v>
      </c>
      <c r="AA373" s="116" t="str">
        <f t="shared" si="101"/>
        <v>GMAC0.355331129334380.419615001658243</v>
      </c>
      <c r="AB373" s="117">
        <v>0.75</v>
      </c>
      <c r="AC373" s="115">
        <f t="shared" si="102"/>
        <v>1.0164028135000001</v>
      </c>
      <c r="AD373" s="117">
        <f t="shared" si="118"/>
        <v>0.2187298854652</v>
      </c>
      <c r="AE373" s="117">
        <f t="shared" si="118"/>
        <v>0.221575813343</v>
      </c>
      <c r="AF373" s="117">
        <f t="shared" si="118"/>
        <v>0.32524890032000003</v>
      </c>
      <c r="AG373" s="117">
        <f t="shared" si="118"/>
        <v>0.25084821437179994</v>
      </c>
      <c r="AH373" s="115">
        <v>1.0164028135000001</v>
      </c>
      <c r="AI373" s="118"/>
      <c r="AJ373" s="118"/>
      <c r="AK373" s="118"/>
      <c r="AL373" s="118"/>
      <c r="AM373" s="118"/>
      <c r="AN373" s="118"/>
      <c r="AO373" s="118"/>
      <c r="AP373" s="118"/>
      <c r="AQ373" s="118"/>
      <c r="AR373" s="118"/>
      <c r="AS373" s="119"/>
      <c r="AT373" s="120">
        <v>0</v>
      </c>
      <c r="AU373" s="120">
        <f t="shared" si="104"/>
        <v>0.75</v>
      </c>
      <c r="AV373" s="120">
        <v>0</v>
      </c>
      <c r="AW373" s="120">
        <f t="shared" si="105"/>
        <v>0.2187298854652</v>
      </c>
      <c r="AX373" s="120">
        <v>0</v>
      </c>
      <c r="AY373" s="120">
        <f t="shared" si="106"/>
        <v>0.221575813343</v>
      </c>
      <c r="AZ373" s="120">
        <v>0.19420765577999999</v>
      </c>
      <c r="BA373" s="120">
        <f t="shared" si="107"/>
        <v>0.13104124454000005</v>
      </c>
      <c r="BB373" s="120">
        <v>0</v>
      </c>
      <c r="BC373" s="120">
        <f t="shared" si="108"/>
        <v>0.25084821437179994</v>
      </c>
      <c r="BD373" s="120" t="str">
        <f t="shared" si="109"/>
        <v>GMAC0.126310808957360.355331129334380.419615001658243</v>
      </c>
      <c r="BE373" s="121">
        <f>VLOOKUP(BD373,'[1]Microsoft-Base Data'!$AR:$AX,2,0)</f>
        <v>0.62202228881322741</v>
      </c>
      <c r="BF373" s="121">
        <f>VLOOKUP(BD373,'[1]Microsoft-Base Data'!$AR:$AX,3,0)</f>
        <v>0.11393356700291488</v>
      </c>
      <c r="BG373" s="121">
        <f>VLOOKUP(BD373,'[1]Microsoft-Base Data'!$AR:$AX,4,0)</f>
        <v>0</v>
      </c>
      <c r="BH373" s="121">
        <f>VLOOKUP(BD373,'[1]Microsoft-Base Data'!$AR:$AX,5,0)</f>
        <v>0.26404414418385758</v>
      </c>
      <c r="BI373" s="121">
        <f>VLOOKUP(BD373,'[1]Microsoft-Base Data'!$AR:$AX,6,0)</f>
        <v>0</v>
      </c>
      <c r="BJ373" s="121">
        <f>VLOOKUP(BD373,'[1]Microsoft-Base Data'!$AR:$AX,7,0)</f>
        <v>0</v>
      </c>
      <c r="BK373" s="120">
        <f t="shared" si="110"/>
        <v>0.26100988375182677</v>
      </c>
      <c r="BL373" s="120">
        <f t="shared" si="111"/>
        <v>4.7808233906857713E-2</v>
      </c>
      <c r="BM373" s="120">
        <f t="shared" si="112"/>
        <v>0</v>
      </c>
      <c r="BN373" s="120">
        <f t="shared" si="113"/>
        <v>0.11079688399955885</v>
      </c>
      <c r="BO373" s="120">
        <f t="shared" si="114"/>
        <v>0</v>
      </c>
      <c r="BP373" s="120">
        <f t="shared" si="115"/>
        <v>0</v>
      </c>
      <c r="BQ373" s="120">
        <f t="shared" si="116"/>
        <v>0.1135695970627485</v>
      </c>
      <c r="BR373" s="119"/>
      <c r="BS373" s="119"/>
      <c r="BT373" s="119"/>
      <c r="BU373" s="119"/>
    </row>
    <row r="374" spans="1:73">
      <c r="A374" s="8" t="s">
        <v>854</v>
      </c>
      <c r="B374" s="8" t="s">
        <v>92</v>
      </c>
      <c r="C374" s="8" t="s">
        <v>101</v>
      </c>
      <c r="D374" s="8" t="s">
        <v>568</v>
      </c>
      <c r="E374" s="8" t="s">
        <v>86</v>
      </c>
      <c r="F374" s="8" t="s">
        <v>612</v>
      </c>
      <c r="G374" s="65">
        <v>51</v>
      </c>
      <c r="H374" s="65" t="s">
        <v>613</v>
      </c>
      <c r="I374" s="8"/>
      <c r="J374" s="8" t="s">
        <v>614</v>
      </c>
      <c r="K374" s="8" t="s">
        <v>614</v>
      </c>
      <c r="L374" s="116">
        <v>5.4072327758829995E-2</v>
      </c>
      <c r="M374" s="116">
        <v>0.12555034998002002</v>
      </c>
      <c r="N374" s="116">
        <v>0.11355418808670004</v>
      </c>
      <c r="O374" s="114">
        <v>0.11355418808670004</v>
      </c>
      <c r="P374" s="115">
        <v>0.40673105391225006</v>
      </c>
      <c r="Q374" s="114">
        <v>9.8115273526131877E-2</v>
      </c>
      <c r="R374" s="114">
        <v>0.10065444050576136</v>
      </c>
      <c r="S374" s="114">
        <v>0.10284484722151936</v>
      </c>
      <c r="T374" s="114">
        <v>0.10511649265883746</v>
      </c>
      <c r="U374" s="115">
        <v>0.40673105391225006</v>
      </c>
      <c r="V374" s="115">
        <f t="shared" si="100"/>
        <v>0</v>
      </c>
      <c r="W374" s="122">
        <v>0</v>
      </c>
      <c r="X374" s="116">
        <v>6.0913129999999996E-2</v>
      </c>
      <c r="Y374" s="116">
        <v>6.1199999999999997E-2</v>
      </c>
      <c r="Z374" s="116">
        <v>0.39164835000000003</v>
      </c>
      <c r="AA374" s="116" t="str">
        <f t="shared" si="101"/>
        <v>UNITED HEALTH CARE0.406731053912250.40673105391225</v>
      </c>
      <c r="AB374" s="117">
        <v>0</v>
      </c>
      <c r="AC374" s="115">
        <f t="shared" si="102"/>
        <v>0.51376147999999999</v>
      </c>
      <c r="AD374" s="117">
        <f t="shared" si="118"/>
        <v>0.110561470496</v>
      </c>
      <c r="AE374" s="117">
        <f t="shared" si="118"/>
        <v>0.11200000264</v>
      </c>
      <c r="AF374" s="117">
        <f t="shared" si="118"/>
        <v>0.16440367359999999</v>
      </c>
      <c r="AG374" s="117">
        <f t="shared" si="118"/>
        <v>0.12679633326399994</v>
      </c>
      <c r="AH374" s="115">
        <v>0.51376147999999999</v>
      </c>
      <c r="AI374" s="118"/>
      <c r="AJ374" s="118"/>
      <c r="AK374" s="118"/>
      <c r="AL374" s="118"/>
      <c r="AM374" s="118"/>
      <c r="AN374" s="118"/>
      <c r="AO374" s="118"/>
      <c r="AP374" s="118"/>
      <c r="AQ374" s="118"/>
      <c r="AR374" s="118"/>
      <c r="AS374" s="119"/>
      <c r="AT374" s="120">
        <v>1.0987515000000002E-2</v>
      </c>
      <c r="AU374" s="120">
        <f t="shared" si="104"/>
        <v>-1.0987515000000002E-2</v>
      </c>
      <c r="AV374" s="120">
        <v>0.10880039879999999</v>
      </c>
      <c r="AW374" s="120">
        <f t="shared" si="105"/>
        <v>1.7610716960000106E-3</v>
      </c>
      <c r="AX374" s="120">
        <v>0.35196120000000003</v>
      </c>
      <c r="AY374" s="120">
        <f t="shared" si="106"/>
        <v>-0.23996119736000004</v>
      </c>
      <c r="AZ374" s="120">
        <v>0</v>
      </c>
      <c r="BA374" s="120">
        <f t="shared" si="107"/>
        <v>0.16440367359999999</v>
      </c>
      <c r="BB374" s="120">
        <v>4.0153320000000006E-2</v>
      </c>
      <c r="BC374" s="120">
        <f t="shared" si="108"/>
        <v>8.6643013263999938E-2</v>
      </c>
      <c r="BD374" s="120" t="str">
        <f t="shared" si="109"/>
        <v>UNITED HEALTH CARE0.11355418808670.406731053912250.40673105391225</v>
      </c>
      <c r="BE374" s="121">
        <f>VLOOKUP(BD374,'[1]Microsoft-Base Data'!$AR:$AX,2,0)</f>
        <v>0.29161733866993939</v>
      </c>
      <c r="BF374" s="121">
        <f>VLOOKUP(BD374,'[1]Microsoft-Base Data'!$AR:$AX,3,0)</f>
        <v>0.6329278819456442</v>
      </c>
      <c r="BG374" s="121">
        <f>VLOOKUP(BD374,'[1]Microsoft-Base Data'!$AR:$AX,4,0)</f>
        <v>0</v>
      </c>
      <c r="BH374" s="121">
        <f>VLOOKUP(BD374,'[1]Microsoft-Base Data'!$AR:$AX,5,0)</f>
        <v>7.5454779384416401E-2</v>
      </c>
      <c r="BI374" s="121">
        <f>VLOOKUP(BD374,'[1]Microsoft-Base Data'!$AR:$AX,6,0)</f>
        <v>0</v>
      </c>
      <c r="BJ374" s="121">
        <f>VLOOKUP(BD374,'[1]Microsoft-Base Data'!$AR:$AX,7,0)</f>
        <v>0</v>
      </c>
      <c r="BK374" s="120">
        <f t="shared" si="110"/>
        <v>0.11860982749631001</v>
      </c>
      <c r="BL374" s="120">
        <f t="shared" si="111"/>
        <v>0.25743142447420003</v>
      </c>
      <c r="BM374" s="120">
        <f t="shared" si="112"/>
        <v>0</v>
      </c>
      <c r="BN374" s="120">
        <f t="shared" si="113"/>
        <v>3.0689801941740001E-2</v>
      </c>
      <c r="BO374" s="120">
        <f t="shared" si="114"/>
        <v>0</v>
      </c>
      <c r="BP374" s="120">
        <f t="shared" si="115"/>
        <v>0</v>
      </c>
      <c r="BQ374" s="120">
        <f t="shared" si="116"/>
        <v>0.28027799637595879</v>
      </c>
      <c r="BR374" s="119"/>
      <c r="BS374" s="119"/>
      <c r="BT374" s="119"/>
      <c r="BU374" s="119"/>
    </row>
    <row r="375" spans="1:73">
      <c r="A375" s="65" t="s">
        <v>855</v>
      </c>
      <c r="B375" s="65" t="s">
        <v>92</v>
      </c>
      <c r="C375" s="8" t="s">
        <v>169</v>
      </c>
      <c r="D375" s="8" t="s">
        <v>615</v>
      </c>
      <c r="E375" s="8" t="s">
        <v>283</v>
      </c>
      <c r="F375" s="8"/>
      <c r="G375" s="65"/>
      <c r="H375" s="65" t="s">
        <v>613</v>
      </c>
      <c r="I375" s="8"/>
      <c r="J375" s="65" t="s">
        <v>614</v>
      </c>
      <c r="K375" s="65" t="s">
        <v>614</v>
      </c>
      <c r="L375" s="113">
        <v>8.473834972704003E-2</v>
      </c>
      <c r="M375" s="113">
        <v>0.10099918986647997</v>
      </c>
      <c r="N375" s="113">
        <v>0.10582642886877001</v>
      </c>
      <c r="O375" s="114">
        <v>0.10582642886877001</v>
      </c>
      <c r="P375" s="115">
        <v>0.39739039733106007</v>
      </c>
      <c r="Q375" s="114">
        <v>9.58620374710977E-2</v>
      </c>
      <c r="R375" s="114">
        <v>9.8342891994545434E-2</v>
      </c>
      <c r="S375" s="114">
        <v>0.10048299560040259</v>
      </c>
      <c r="T375" s="114">
        <v>0.10270247226501422</v>
      </c>
      <c r="U375" s="115">
        <v>0.39739039733105996</v>
      </c>
      <c r="V375" s="115">
        <f t="shared" si="100"/>
        <v>0</v>
      </c>
      <c r="W375" s="122">
        <v>0</v>
      </c>
      <c r="X375" s="116">
        <v>0.24132600000000001</v>
      </c>
      <c r="Y375" s="116">
        <v>0</v>
      </c>
      <c r="Z375" s="116">
        <v>0</v>
      </c>
      <c r="AA375" s="116" t="str">
        <f t="shared" si="101"/>
        <v>CHS INC.0.397390397331060.39739039733106</v>
      </c>
      <c r="AB375" s="117">
        <v>0</v>
      </c>
      <c r="AC375" s="115">
        <f t="shared" si="102"/>
        <v>0.24132600000000001</v>
      </c>
      <c r="AD375" s="117">
        <f t="shared" si="118"/>
        <v>5.193335520000001E-2</v>
      </c>
      <c r="AE375" s="117">
        <f t="shared" si="118"/>
        <v>5.2609068000000009E-2</v>
      </c>
      <c r="AF375" s="117">
        <f t="shared" si="118"/>
        <v>7.7224320000000013E-2</v>
      </c>
      <c r="AG375" s="117">
        <f t="shared" si="118"/>
        <v>5.9559256799999988E-2</v>
      </c>
      <c r="AH375" s="115">
        <v>0.24132600000000004</v>
      </c>
      <c r="AI375" s="118"/>
      <c r="AJ375" s="118"/>
      <c r="AK375" s="118"/>
      <c r="AL375" s="118"/>
      <c r="AM375" s="118"/>
      <c r="AN375" s="118"/>
      <c r="AO375" s="118"/>
      <c r="AP375" s="118"/>
      <c r="AQ375" s="118"/>
      <c r="AR375" s="118"/>
      <c r="AS375" s="119"/>
      <c r="AT375" s="120">
        <v>0</v>
      </c>
      <c r="AU375" s="120">
        <f t="shared" si="104"/>
        <v>0</v>
      </c>
      <c r="AV375" s="120">
        <v>0.19547406000000001</v>
      </c>
      <c r="AW375" s="120">
        <f t="shared" si="105"/>
        <v>-0.1435407048</v>
      </c>
      <c r="AX375" s="120">
        <v>0</v>
      </c>
      <c r="AY375" s="120">
        <f t="shared" si="106"/>
        <v>5.2609068000000009E-2</v>
      </c>
      <c r="AZ375" s="120">
        <v>0</v>
      </c>
      <c r="BA375" s="120">
        <f t="shared" si="107"/>
        <v>7.7224320000000013E-2</v>
      </c>
      <c r="BB375" s="120">
        <v>0</v>
      </c>
      <c r="BC375" s="120">
        <f t="shared" si="108"/>
        <v>5.9559256799999988E-2</v>
      </c>
      <c r="BD375" s="120" t="str">
        <f t="shared" si="109"/>
        <v>CHS INC.0.105826428868770.397390397331060.39739039733106</v>
      </c>
      <c r="BE375" s="121">
        <f>VLOOKUP(BD375,'[1]Microsoft-Base Data'!$AR:$AX,2,0)</f>
        <v>0.55983085498923713</v>
      </c>
      <c r="BF375" s="121">
        <f>VLOOKUP(BD375,'[1]Microsoft-Base Data'!$AR:$AX,3,0)</f>
        <v>0.21869900438157167</v>
      </c>
      <c r="BG375" s="121">
        <f>VLOOKUP(BD375,'[1]Microsoft-Base Data'!$AR:$AX,4,0)</f>
        <v>0</v>
      </c>
      <c r="BH375" s="121">
        <f>VLOOKUP(BD375,'[1]Microsoft-Base Data'!$AR:$AX,5,0)</f>
        <v>0.22147014062919118</v>
      </c>
      <c r="BI375" s="121">
        <f>VLOOKUP(BD375,'[1]Microsoft-Base Data'!$AR:$AX,6,0)</f>
        <v>0</v>
      </c>
      <c r="BJ375" s="121">
        <f>VLOOKUP(BD375,'[1]Microsoft-Base Data'!$AR:$AX,7,0)</f>
        <v>0</v>
      </c>
      <c r="BK375" s="120">
        <f t="shared" si="110"/>
        <v>0.22247140590235995</v>
      </c>
      <c r="BL375" s="120">
        <f t="shared" si="111"/>
        <v>8.6908884247099985E-2</v>
      </c>
      <c r="BM375" s="120">
        <f t="shared" si="112"/>
        <v>0</v>
      </c>
      <c r="BN375" s="120">
        <f t="shared" si="113"/>
        <v>8.8010107181600017E-2</v>
      </c>
      <c r="BO375" s="120">
        <f t="shared" si="114"/>
        <v>0</v>
      </c>
      <c r="BP375" s="120">
        <f t="shared" si="115"/>
        <v>0</v>
      </c>
      <c r="BQ375" s="120">
        <f t="shared" si="116"/>
        <v>0.14065974325712877</v>
      </c>
      <c r="BR375" s="119"/>
      <c r="BS375" s="119"/>
      <c r="BT375" s="119"/>
      <c r="BU375" s="119"/>
    </row>
    <row r="376" spans="1:73">
      <c r="A376" s="8" t="s">
        <v>856</v>
      </c>
      <c r="B376" s="65" t="s">
        <v>69</v>
      </c>
      <c r="C376" s="8" t="s">
        <v>504</v>
      </c>
      <c r="D376" s="8" t="s">
        <v>615</v>
      </c>
      <c r="E376" s="8" t="s">
        <v>283</v>
      </c>
      <c r="F376" s="8"/>
      <c r="G376" s="65"/>
      <c r="H376" s="65" t="s">
        <v>613</v>
      </c>
      <c r="I376" s="8"/>
      <c r="J376" s="8" t="s">
        <v>614</v>
      </c>
      <c r="K376" s="8" t="s">
        <v>614</v>
      </c>
      <c r="L376" s="116">
        <v>9.6875946943550006E-2</v>
      </c>
      <c r="M376" s="116">
        <v>9.4839357743860001E-2</v>
      </c>
      <c r="N376" s="116">
        <v>7.7840102741770001E-2</v>
      </c>
      <c r="O376" s="114">
        <v>7.7840102741770001E-2</v>
      </c>
      <c r="P376" s="115">
        <v>0.34739551017094999</v>
      </c>
      <c r="Q376" s="114">
        <v>8.3801827213140431E-2</v>
      </c>
      <c r="R376" s="114">
        <v>8.597057041534481E-2</v>
      </c>
      <c r="S376" s="114">
        <v>8.7841431888014132E-2</v>
      </c>
      <c r="T376" s="114">
        <v>8.9781680654450566E-2</v>
      </c>
      <c r="U376" s="115">
        <v>0.34739551017094994</v>
      </c>
      <c r="V376" s="115">
        <f t="shared" si="100"/>
        <v>0</v>
      </c>
      <c r="W376" s="115"/>
      <c r="X376" s="116">
        <v>0</v>
      </c>
      <c r="Y376" s="116">
        <v>0</v>
      </c>
      <c r="Z376" s="116">
        <v>0</v>
      </c>
      <c r="AA376" s="116" t="str">
        <f t="shared" si="101"/>
        <v>ITINERIS0.347395510170950.34739551017095</v>
      </c>
      <c r="AB376" s="117">
        <v>0</v>
      </c>
      <c r="AC376" s="115">
        <f t="shared" si="102"/>
        <v>0</v>
      </c>
      <c r="AD376" s="117">
        <f t="shared" si="118"/>
        <v>0</v>
      </c>
      <c r="AE376" s="117">
        <f t="shared" si="118"/>
        <v>0</v>
      </c>
      <c r="AF376" s="117">
        <f t="shared" si="118"/>
        <v>0</v>
      </c>
      <c r="AG376" s="117">
        <f t="shared" si="118"/>
        <v>0</v>
      </c>
      <c r="AH376" s="115">
        <v>0</v>
      </c>
      <c r="AI376" s="118"/>
      <c r="AJ376" s="118"/>
      <c r="AK376" s="118"/>
      <c r="AL376" s="118"/>
      <c r="AM376" s="118"/>
      <c r="AN376" s="118"/>
      <c r="AO376" s="118"/>
      <c r="AP376" s="118"/>
      <c r="AQ376" s="118"/>
      <c r="AR376" s="118"/>
      <c r="AS376" s="119"/>
      <c r="AT376" s="120">
        <v>0</v>
      </c>
      <c r="AU376" s="120">
        <f t="shared" si="104"/>
        <v>0</v>
      </c>
      <c r="AV376" s="120">
        <v>0</v>
      </c>
      <c r="AW376" s="120">
        <f t="shared" si="105"/>
        <v>0</v>
      </c>
      <c r="AX376" s="120">
        <v>0</v>
      </c>
      <c r="AY376" s="120">
        <f t="shared" si="106"/>
        <v>0</v>
      </c>
      <c r="AZ376" s="120">
        <v>0</v>
      </c>
      <c r="BA376" s="120">
        <f t="shared" si="107"/>
        <v>0</v>
      </c>
      <c r="BB376" s="120">
        <v>0</v>
      </c>
      <c r="BC376" s="120">
        <f t="shared" si="108"/>
        <v>0</v>
      </c>
      <c r="BD376" s="120" t="str">
        <f t="shared" si="109"/>
        <v>ITINERIS0.077840102741770.347395510170950.34739551017095</v>
      </c>
      <c r="BE376" s="121">
        <f>VLOOKUP(BD376,'[1]Microsoft-Base Data'!$AR:$AX,2,0)</f>
        <v>1</v>
      </c>
      <c r="BF376" s="121">
        <f>VLOOKUP(BD376,'[1]Microsoft-Base Data'!$AR:$AX,3,0)</f>
        <v>0</v>
      </c>
      <c r="BG376" s="121">
        <f>VLOOKUP(BD376,'[1]Microsoft-Base Data'!$AR:$AX,4,0)</f>
        <v>0</v>
      </c>
      <c r="BH376" s="121">
        <f>VLOOKUP(BD376,'[1]Microsoft-Base Data'!$AR:$AX,5,0)</f>
        <v>0</v>
      </c>
      <c r="BI376" s="121">
        <f>VLOOKUP(BD376,'[1]Microsoft-Base Data'!$AR:$AX,6,0)</f>
        <v>0</v>
      </c>
      <c r="BJ376" s="121">
        <f>VLOOKUP(BD376,'[1]Microsoft-Base Data'!$AR:$AX,7,0)</f>
        <v>0</v>
      </c>
      <c r="BK376" s="120">
        <f t="shared" si="110"/>
        <v>0.34739551017094994</v>
      </c>
      <c r="BL376" s="120">
        <f t="shared" si="111"/>
        <v>0</v>
      </c>
      <c r="BM376" s="120">
        <f t="shared" si="112"/>
        <v>0</v>
      </c>
      <c r="BN376" s="120">
        <f t="shared" si="113"/>
        <v>0</v>
      </c>
      <c r="BO376" s="120">
        <f t="shared" si="114"/>
        <v>0</v>
      </c>
      <c r="BP376" s="120">
        <f t="shared" si="115"/>
        <v>0</v>
      </c>
      <c r="BQ376" s="120">
        <f t="shared" si="116"/>
        <v>3.4739551017094993E-2</v>
      </c>
      <c r="BR376" s="119"/>
      <c r="BS376" s="119"/>
      <c r="BT376" s="119"/>
      <c r="BU376" s="119"/>
    </row>
    <row r="377" spans="1:73">
      <c r="A377" s="8" t="s">
        <v>857</v>
      </c>
      <c r="B377" s="65" t="s">
        <v>4</v>
      </c>
      <c r="C377" s="8" t="s">
        <v>81</v>
      </c>
      <c r="D377" s="8" t="s">
        <v>615</v>
      </c>
      <c r="E377" s="8" t="s">
        <v>283</v>
      </c>
      <c r="F377" s="8"/>
      <c r="G377" s="65">
        <v>45</v>
      </c>
      <c r="H377" s="65" t="s">
        <v>613</v>
      </c>
      <c r="I377" s="8"/>
      <c r="J377" s="8" t="s">
        <v>614</v>
      </c>
      <c r="K377" s="8" t="s">
        <v>614</v>
      </c>
      <c r="L377" s="116">
        <v>0</v>
      </c>
      <c r="M377" s="116">
        <v>1.217334843808E-2</v>
      </c>
      <c r="N377" s="116">
        <v>5.7147876304000006E-2</v>
      </c>
      <c r="O377" s="114">
        <v>5.7147876304000006E-2</v>
      </c>
      <c r="P377" s="115">
        <v>0.12646910104608</v>
      </c>
      <c r="Q377" s="114">
        <v>7.9605527908889154E-2</v>
      </c>
      <c r="R377" s="114">
        <v>8.1665673292965257E-2</v>
      </c>
      <c r="S377" s="114">
        <v>8.3442853100721179E-2</v>
      </c>
      <c r="T377" s="114">
        <v>8.5285945697424426E-2</v>
      </c>
      <c r="U377" s="169">
        <v>0.33</v>
      </c>
      <c r="V377" s="115">
        <f t="shared" si="100"/>
        <v>0.20353089895392001</v>
      </c>
      <c r="W377" s="122">
        <v>1.6093330091732203</v>
      </c>
      <c r="X377" s="116">
        <v>0</v>
      </c>
      <c r="Y377" s="116">
        <v>0</v>
      </c>
      <c r="Z377" s="116">
        <v>0</v>
      </c>
      <c r="AA377" s="116" t="str">
        <f t="shared" si="101"/>
        <v>METRO BANK PLC0.126469101046080.33</v>
      </c>
      <c r="AB377" s="117">
        <v>0</v>
      </c>
      <c r="AC377" s="115">
        <f t="shared" si="102"/>
        <v>0</v>
      </c>
      <c r="AD377" s="117">
        <f t="shared" si="118"/>
        <v>0</v>
      </c>
      <c r="AE377" s="117">
        <f t="shared" si="118"/>
        <v>0</v>
      </c>
      <c r="AF377" s="117">
        <f t="shared" si="118"/>
        <v>0</v>
      </c>
      <c r="AG377" s="117">
        <f t="shared" si="118"/>
        <v>0</v>
      </c>
      <c r="AH377" s="115">
        <v>0</v>
      </c>
      <c r="AI377" s="118"/>
      <c r="AJ377" s="118"/>
      <c r="AK377" s="118"/>
      <c r="AL377" s="118"/>
      <c r="AM377" s="118"/>
      <c r="AN377" s="118"/>
      <c r="AO377" s="118"/>
      <c r="AP377" s="118"/>
      <c r="AQ377" s="118"/>
      <c r="AR377" s="118"/>
      <c r="AS377" s="119"/>
      <c r="AT377" s="120">
        <v>0</v>
      </c>
      <c r="AU377" s="120">
        <f t="shared" si="104"/>
        <v>0</v>
      </c>
      <c r="AV377" s="120">
        <v>0</v>
      </c>
      <c r="AW377" s="120">
        <f t="shared" si="105"/>
        <v>0</v>
      </c>
      <c r="AX377" s="120">
        <v>0</v>
      </c>
      <c r="AY377" s="120">
        <f t="shared" si="106"/>
        <v>0</v>
      </c>
      <c r="AZ377" s="120">
        <v>0.11226705705000002</v>
      </c>
      <c r="BA377" s="120">
        <f t="shared" si="107"/>
        <v>-0.11226705705000002</v>
      </c>
      <c r="BB377" s="120">
        <v>0</v>
      </c>
      <c r="BC377" s="120">
        <f t="shared" si="108"/>
        <v>0</v>
      </c>
      <c r="BD377" s="120" t="str">
        <f t="shared" si="109"/>
        <v>METRO BANK PLC0.0571478763040.126469101046080.33</v>
      </c>
      <c r="BE377" s="121">
        <f>VLOOKUP(BD377,'[1]Microsoft-Base Data'!$AR:$AX,2,0)</f>
        <v>5.3588493599192918E-2</v>
      </c>
      <c r="BF377" s="121">
        <f>VLOOKUP(BD377,'[1]Microsoft-Base Data'!$AR:$AX,3,0)</f>
        <v>0.14828754599302563</v>
      </c>
      <c r="BG377" s="121">
        <f>VLOOKUP(BD377,'[1]Microsoft-Base Data'!$AR:$AX,4,0)</f>
        <v>0.79812396040778144</v>
      </c>
      <c r="BH377" s="121">
        <f>VLOOKUP(BD377,'[1]Microsoft-Base Data'!$AR:$AX,5,0)</f>
        <v>0</v>
      </c>
      <c r="BI377" s="121">
        <f>VLOOKUP(BD377,'[1]Microsoft-Base Data'!$AR:$AX,6,0)</f>
        <v>0</v>
      </c>
      <c r="BJ377" s="121">
        <f>VLOOKUP(BD377,'[1]Microsoft-Base Data'!$AR:$AX,7,0)</f>
        <v>0</v>
      </c>
      <c r="BK377" s="120">
        <f t="shared" si="110"/>
        <v>1.7684202887733664E-2</v>
      </c>
      <c r="BL377" s="120">
        <f t="shared" si="111"/>
        <v>4.8934890177698462E-2</v>
      </c>
      <c r="BM377" s="120">
        <f t="shared" si="112"/>
        <v>0.26338090693456789</v>
      </c>
      <c r="BN377" s="120">
        <f t="shared" si="113"/>
        <v>0</v>
      </c>
      <c r="BO377" s="120">
        <f t="shared" si="114"/>
        <v>0</v>
      </c>
      <c r="BP377" s="120">
        <f t="shared" si="115"/>
        <v>0</v>
      </c>
      <c r="BQ377" s="120">
        <f t="shared" si="116"/>
        <v>0.18239376393375578</v>
      </c>
      <c r="BR377" s="119"/>
      <c r="BS377" s="119"/>
      <c r="BT377" s="119"/>
      <c r="BU377" s="119"/>
    </row>
    <row r="378" spans="1:73">
      <c r="A378" s="65" t="s">
        <v>858</v>
      </c>
      <c r="B378" s="65" t="s">
        <v>92</v>
      </c>
      <c r="C378" s="8" t="s">
        <v>533</v>
      </c>
      <c r="D378" s="8" t="s">
        <v>615</v>
      </c>
      <c r="E378" s="8" t="s">
        <v>283</v>
      </c>
      <c r="F378" s="8"/>
      <c r="G378" s="65">
        <v>30</v>
      </c>
      <c r="H378" s="65" t="s">
        <v>613</v>
      </c>
      <c r="I378" s="8"/>
      <c r="J378" s="65" t="s">
        <v>614</v>
      </c>
      <c r="K378" s="65" t="s">
        <v>614</v>
      </c>
      <c r="L378" s="113">
        <v>7.5365596688849998E-2</v>
      </c>
      <c r="M378" s="113">
        <v>7.1266915849090007E-2</v>
      </c>
      <c r="N378" s="113">
        <v>5.9535970493250004E-2</v>
      </c>
      <c r="O378" s="114">
        <v>5.9535970493250004E-2</v>
      </c>
      <c r="P378" s="115">
        <v>0.26570445352444</v>
      </c>
      <c r="Q378" s="114">
        <v>6.4095585728957405E-2</v>
      </c>
      <c r="R378" s="114">
        <v>6.5754342709129651E-2</v>
      </c>
      <c r="S378" s="114">
        <v>6.7185265708021941E-2</v>
      </c>
      <c r="T378" s="114">
        <v>6.866925937833096E-2</v>
      </c>
      <c r="U378" s="115">
        <v>0.26570445352443994</v>
      </c>
      <c r="V378" s="115">
        <f t="shared" si="100"/>
        <v>0</v>
      </c>
      <c r="W378" s="122">
        <v>0</v>
      </c>
      <c r="X378" s="116">
        <v>2.9848E-2</v>
      </c>
      <c r="Y378" s="116">
        <v>0.12973118</v>
      </c>
      <c r="Z378" s="116">
        <v>0</v>
      </c>
      <c r="AA378" s="116" t="str">
        <f t="shared" si="101"/>
        <v>TJX COMPANIES INC.0.265704453524440.26570445352444</v>
      </c>
      <c r="AB378" s="117">
        <v>2.0851851799999999</v>
      </c>
      <c r="AC378" s="115">
        <f t="shared" si="102"/>
        <v>2.24476436</v>
      </c>
      <c r="AD378" s="117">
        <f t="shared" si="118"/>
        <v>0.48307329027200002</v>
      </c>
      <c r="AE378" s="117">
        <f t="shared" si="118"/>
        <v>0.48935863048</v>
      </c>
      <c r="AF378" s="117">
        <f t="shared" si="118"/>
        <v>0.71832459520000003</v>
      </c>
      <c r="AG378" s="117">
        <f t="shared" si="118"/>
        <v>0.55400784404799974</v>
      </c>
      <c r="AH378" s="115">
        <v>2.24476436</v>
      </c>
      <c r="AI378" s="118"/>
      <c r="AJ378" s="118"/>
      <c r="AK378" s="118"/>
      <c r="AL378" s="118"/>
      <c r="AM378" s="118"/>
      <c r="AN378" s="118"/>
      <c r="AO378" s="118"/>
      <c r="AP378" s="118"/>
      <c r="AQ378" s="118"/>
      <c r="AR378" s="118"/>
      <c r="AS378" s="119"/>
      <c r="AT378" s="120">
        <v>0.96430246199999992</v>
      </c>
      <c r="AU378" s="120">
        <f t="shared" si="104"/>
        <v>1.1208827179999998</v>
      </c>
      <c r="AV378" s="120">
        <v>0</v>
      </c>
      <c r="AW378" s="120">
        <f t="shared" si="105"/>
        <v>0.48307329027200002</v>
      </c>
      <c r="AX378" s="120">
        <v>0.1050822558</v>
      </c>
      <c r="AY378" s="120">
        <f t="shared" si="106"/>
        <v>0.38427637467999998</v>
      </c>
      <c r="AZ378" s="120">
        <v>9.4574030219999994E-2</v>
      </c>
      <c r="BA378" s="120">
        <f t="shared" si="107"/>
        <v>0.62375056498000003</v>
      </c>
      <c r="BB378" s="120">
        <v>0.72725287553820006</v>
      </c>
      <c r="BC378" s="120">
        <f t="shared" si="108"/>
        <v>-0.17324503149020032</v>
      </c>
      <c r="BD378" s="120" t="str">
        <f t="shared" si="109"/>
        <v>TJX COMPANIES INC.0.059535970493250.265704453524440.26570445352444</v>
      </c>
      <c r="BE378" s="121">
        <f>VLOOKUP(BD378,'[1]Microsoft-Base Data'!$AR:$AX,2,0)</f>
        <v>0</v>
      </c>
      <c r="BF378" s="121">
        <f>VLOOKUP(BD378,'[1]Microsoft-Base Data'!$AR:$AX,3,0)</f>
        <v>0.24739964627526864</v>
      </c>
      <c r="BG378" s="121">
        <f>VLOOKUP(BD378,'[1]Microsoft-Base Data'!$AR:$AX,4,0)</f>
        <v>0</v>
      </c>
      <c r="BH378" s="121">
        <f>VLOOKUP(BD378,'[1]Microsoft-Base Data'!$AR:$AX,5,0)</f>
        <v>0.75260035372473144</v>
      </c>
      <c r="BI378" s="121">
        <f>VLOOKUP(BD378,'[1]Microsoft-Base Data'!$AR:$AX,6,0)</f>
        <v>0</v>
      </c>
      <c r="BJ378" s="121">
        <f>VLOOKUP(BD378,'[1]Microsoft-Base Data'!$AR:$AX,7,0)</f>
        <v>0</v>
      </c>
      <c r="BK378" s="120">
        <f t="shared" si="110"/>
        <v>0</v>
      </c>
      <c r="BL378" s="120">
        <f t="shared" si="111"/>
        <v>6.573518781571E-2</v>
      </c>
      <c r="BM378" s="120">
        <f t="shared" si="112"/>
        <v>0</v>
      </c>
      <c r="BN378" s="120">
        <f t="shared" si="113"/>
        <v>0.19996926570872997</v>
      </c>
      <c r="BO378" s="120">
        <f t="shared" si="114"/>
        <v>0</v>
      </c>
      <c r="BP378" s="120">
        <f t="shared" si="115"/>
        <v>0</v>
      </c>
      <c r="BQ378" s="120">
        <f t="shared" si="116"/>
        <v>0.13731532379374717</v>
      </c>
      <c r="BR378" s="119"/>
      <c r="BS378" s="119"/>
      <c r="BT378" s="119"/>
      <c r="BU378" s="119"/>
    </row>
    <row r="379" spans="1:73">
      <c r="A379" s="65" t="s">
        <v>859</v>
      </c>
      <c r="B379" s="65" t="s">
        <v>123</v>
      </c>
      <c r="C379" s="8" t="s">
        <v>248</v>
      </c>
      <c r="D379" s="8" t="s">
        <v>615</v>
      </c>
      <c r="E379" s="8" t="s">
        <v>283</v>
      </c>
      <c r="F379" s="8"/>
      <c r="G379" s="65"/>
      <c r="H379" s="65" t="s">
        <v>613</v>
      </c>
      <c r="I379" s="8"/>
      <c r="J379" s="65" t="s">
        <v>614</v>
      </c>
      <c r="K379" s="65" t="s">
        <v>614</v>
      </c>
      <c r="L379" s="113">
        <v>7.0046440000030005E-2</v>
      </c>
      <c r="M379" s="113">
        <v>5.7954749999999992E-2</v>
      </c>
      <c r="N379" s="113">
        <v>5.6736379999990004E-2</v>
      </c>
      <c r="O379" s="114">
        <v>5.6736379999990004E-2</v>
      </c>
      <c r="P379" s="115">
        <v>0.24147395000001001</v>
      </c>
      <c r="Q379" s="114">
        <v>5.8250488684834845E-2</v>
      </c>
      <c r="R379" s="114">
        <v>5.9757977907462553E-2</v>
      </c>
      <c r="S379" s="114">
        <v>6.105841011364159E-2</v>
      </c>
      <c r="T379" s="114">
        <v>6.2407073294071004E-2</v>
      </c>
      <c r="U379" s="115">
        <v>0.24147395000000998</v>
      </c>
      <c r="V379" s="115">
        <f t="shared" si="100"/>
        <v>0</v>
      </c>
      <c r="W379" s="122">
        <v>0</v>
      </c>
      <c r="X379" s="116">
        <v>0</v>
      </c>
      <c r="Y379" s="116">
        <v>0</v>
      </c>
      <c r="Z379" s="116">
        <v>0</v>
      </c>
      <c r="AA379" s="116" t="str">
        <f t="shared" si="101"/>
        <v>AXA0.241473950000010.24147395000001</v>
      </c>
      <c r="AB379" s="117">
        <v>0.1368</v>
      </c>
      <c r="AC379" s="115">
        <f t="shared" si="102"/>
        <v>0.1368</v>
      </c>
      <c r="AD379" s="117">
        <f t="shared" si="118"/>
        <v>2.9439360000000001E-2</v>
      </c>
      <c r="AE379" s="117">
        <f t="shared" si="118"/>
        <v>2.9822400000000002E-2</v>
      </c>
      <c r="AF379" s="117">
        <f t="shared" si="118"/>
        <v>4.3776000000000002E-2</v>
      </c>
      <c r="AG379" s="117">
        <f t="shared" si="118"/>
        <v>3.3762239999999992E-2</v>
      </c>
      <c r="AH379" s="115">
        <v>0.1368</v>
      </c>
      <c r="AI379" s="118"/>
      <c r="AJ379" s="118"/>
      <c r="AK379" s="118"/>
      <c r="AL379" s="118"/>
      <c r="AM379" s="118"/>
      <c r="AN379" s="118"/>
      <c r="AO379" s="118"/>
      <c r="AP379" s="118"/>
      <c r="AQ379" s="118"/>
      <c r="AR379" s="118"/>
      <c r="AS379" s="119"/>
      <c r="AT379" s="120">
        <v>0</v>
      </c>
      <c r="AU379" s="120">
        <f t="shared" si="104"/>
        <v>0.1368</v>
      </c>
      <c r="AV379" s="120">
        <v>0</v>
      </c>
      <c r="AW379" s="120">
        <f t="shared" si="105"/>
        <v>2.9439360000000001E-2</v>
      </c>
      <c r="AX379" s="120">
        <v>0</v>
      </c>
      <c r="AY379" s="120">
        <f t="shared" si="106"/>
        <v>2.9822400000000002E-2</v>
      </c>
      <c r="AZ379" s="120">
        <v>0</v>
      </c>
      <c r="BA379" s="120">
        <f t="shared" si="107"/>
        <v>4.3776000000000002E-2</v>
      </c>
      <c r="BB379" s="120">
        <v>0</v>
      </c>
      <c r="BC379" s="120">
        <f t="shared" si="108"/>
        <v>3.3762239999999992E-2</v>
      </c>
      <c r="BD379" s="120" t="str">
        <f t="shared" si="109"/>
        <v>AXA0.056736379999990.241473950000010.24147395000001</v>
      </c>
      <c r="BE379" s="121">
        <f>VLOOKUP(BD379,'[1]Microsoft-Base Data'!$AR:$AX,2,0)</f>
        <v>0.78131731906829782</v>
      </c>
      <c r="BF379" s="121">
        <f>VLOOKUP(BD379,'[1]Microsoft-Base Data'!$AR:$AX,3,0)</f>
        <v>0</v>
      </c>
      <c r="BG379" s="121">
        <f>VLOOKUP(BD379,'[1]Microsoft-Base Data'!$AR:$AX,4,0)</f>
        <v>0</v>
      </c>
      <c r="BH379" s="121">
        <f>VLOOKUP(BD379,'[1]Microsoft-Base Data'!$AR:$AX,5,0)</f>
        <v>0.21868268093170221</v>
      </c>
      <c r="BI379" s="121">
        <f>VLOOKUP(BD379,'[1]Microsoft-Base Data'!$AR:$AX,6,0)</f>
        <v>0</v>
      </c>
      <c r="BJ379" s="121">
        <f>VLOOKUP(BD379,'[1]Microsoft-Base Data'!$AR:$AX,7,0)</f>
        <v>0</v>
      </c>
      <c r="BK379" s="120">
        <f t="shared" si="110"/>
        <v>0.18866777923883998</v>
      </c>
      <c r="BL379" s="120">
        <f t="shared" si="111"/>
        <v>0</v>
      </c>
      <c r="BM379" s="120">
        <f t="shared" si="112"/>
        <v>0</v>
      </c>
      <c r="BN379" s="120">
        <f t="shared" si="113"/>
        <v>5.2806170761169995E-2</v>
      </c>
      <c r="BO379" s="120">
        <f t="shared" si="114"/>
        <v>0</v>
      </c>
      <c r="BP379" s="120">
        <f t="shared" si="115"/>
        <v>0</v>
      </c>
      <c r="BQ379" s="120">
        <f t="shared" si="116"/>
        <v>3.7769047080933676E-2</v>
      </c>
      <c r="BR379" s="119"/>
      <c r="BS379" s="119"/>
      <c r="BT379" s="119"/>
      <c r="BU379" s="119"/>
    </row>
    <row r="380" spans="1:73">
      <c r="A380" s="65" t="s">
        <v>860</v>
      </c>
      <c r="B380" s="65" t="s">
        <v>4</v>
      </c>
      <c r="C380" s="8" t="s">
        <v>81</v>
      </c>
      <c r="D380" s="8" t="s">
        <v>615</v>
      </c>
      <c r="E380" s="8" t="s">
        <v>283</v>
      </c>
      <c r="F380" s="8"/>
      <c r="G380" s="65"/>
      <c r="H380" s="65" t="s">
        <v>613</v>
      </c>
      <c r="I380" s="8"/>
      <c r="J380" s="65" t="s">
        <v>614</v>
      </c>
      <c r="K380" s="65" t="s">
        <v>614</v>
      </c>
      <c r="L380" s="113">
        <v>7.5737724688369992E-2</v>
      </c>
      <c r="M380" s="113">
        <v>5.5984925011909999E-2</v>
      </c>
      <c r="N380" s="113">
        <v>5.3956110449499994E-2</v>
      </c>
      <c r="O380" s="114">
        <v>5.3956110449499994E-2</v>
      </c>
      <c r="P380" s="115">
        <v>0.23963487059927999</v>
      </c>
      <c r="Q380" s="114">
        <v>5.7806849634648556E-2</v>
      </c>
      <c r="R380" s="114">
        <v>5.9302857733220617E-2</v>
      </c>
      <c r="S380" s="114">
        <v>6.0593385773412264E-2</v>
      </c>
      <c r="T380" s="114">
        <v>6.1931777457998542E-2</v>
      </c>
      <c r="U380" s="115">
        <v>0.23963487059927999</v>
      </c>
      <c r="V380" s="115">
        <f t="shared" si="100"/>
        <v>0</v>
      </c>
      <c r="W380" s="122">
        <v>0</v>
      </c>
      <c r="X380" s="116">
        <v>2.5199375000000003E-2</v>
      </c>
      <c r="Y380" s="116">
        <v>1.0439475E-2</v>
      </c>
      <c r="Z380" s="116">
        <v>0</v>
      </c>
      <c r="AA380" s="116" t="str">
        <f t="shared" si="101"/>
        <v>CADENT GAS LIMITED0.239634870599280.23963487059928</v>
      </c>
      <c r="AB380" s="117">
        <v>0</v>
      </c>
      <c r="AC380" s="115">
        <f t="shared" si="102"/>
        <v>3.563885E-2</v>
      </c>
      <c r="AD380" s="117">
        <f t="shared" si="118"/>
        <v>7.6694805199999999E-3</v>
      </c>
      <c r="AE380" s="117">
        <f t="shared" si="118"/>
        <v>7.7692693000000002E-3</v>
      </c>
      <c r="AF380" s="117">
        <f t="shared" si="118"/>
        <v>1.1404432000000001E-2</v>
      </c>
      <c r="AG380" s="117">
        <f t="shared" si="118"/>
        <v>8.7956681799999971E-3</v>
      </c>
      <c r="AH380" s="115">
        <v>3.563885E-2</v>
      </c>
      <c r="AI380" s="118"/>
      <c r="AJ380" s="118"/>
      <c r="AK380" s="118"/>
      <c r="AL380" s="118"/>
      <c r="AM380" s="118"/>
      <c r="AN380" s="118"/>
      <c r="AO380" s="118"/>
      <c r="AP380" s="118"/>
      <c r="AQ380" s="118"/>
      <c r="AR380" s="118"/>
      <c r="AS380" s="119"/>
      <c r="AT380" s="120">
        <v>0</v>
      </c>
      <c r="AU380" s="120">
        <f t="shared" si="104"/>
        <v>0</v>
      </c>
      <c r="AV380" s="120">
        <v>0</v>
      </c>
      <c r="AW380" s="120">
        <f t="shared" si="105"/>
        <v>7.6694805199999999E-3</v>
      </c>
      <c r="AX380" s="120">
        <v>0</v>
      </c>
      <c r="AY380" s="120">
        <f t="shared" si="106"/>
        <v>7.7692693000000002E-3</v>
      </c>
      <c r="AZ380" s="120">
        <v>0</v>
      </c>
      <c r="BA380" s="120">
        <f t="shared" si="107"/>
        <v>1.1404432000000001E-2</v>
      </c>
      <c r="BB380" s="120">
        <v>0</v>
      </c>
      <c r="BC380" s="120">
        <f t="shared" si="108"/>
        <v>8.7956681799999971E-3</v>
      </c>
      <c r="BD380" s="120" t="str">
        <f t="shared" si="109"/>
        <v>CADENT GAS LIMITED0.05395611044950.239634870599280.23963487059928</v>
      </c>
      <c r="BE380" s="121">
        <f>VLOOKUP(BD380,'[1]Microsoft-Base Data'!$AR:$AX,2,0)</f>
        <v>0.92373841335320706</v>
      </c>
      <c r="BF380" s="121">
        <f>VLOOKUP(BD380,'[1]Microsoft-Base Data'!$AR:$AX,3,0)</f>
        <v>-6.5522308839000721E-8</v>
      </c>
      <c r="BG380" s="121">
        <f>VLOOKUP(BD380,'[1]Microsoft-Base Data'!$AR:$AX,4,0)</f>
        <v>1.7432745519768904E-2</v>
      </c>
      <c r="BH380" s="121">
        <f>VLOOKUP(BD380,'[1]Microsoft-Base Data'!$AR:$AX,5,0)</f>
        <v>5.8828906649332852E-2</v>
      </c>
      <c r="BI380" s="121">
        <f>VLOOKUP(BD380,'[1]Microsoft-Base Data'!$AR:$AX,6,0)</f>
        <v>0</v>
      </c>
      <c r="BJ380" s="121">
        <f>VLOOKUP(BD380,'[1]Microsoft-Base Data'!$AR:$AX,7,0)</f>
        <v>0</v>
      </c>
      <c r="BK380" s="120">
        <f t="shared" si="110"/>
        <v>0.22135993515147998</v>
      </c>
      <c r="BL380" s="120">
        <f t="shared" si="111"/>
        <v>-1.5701429999999998E-8</v>
      </c>
      <c r="BM380" s="120">
        <f t="shared" si="112"/>
        <v>4.1774937168199992E-3</v>
      </c>
      <c r="BN380" s="120">
        <f t="shared" si="113"/>
        <v>1.4097457432409999E-2</v>
      </c>
      <c r="BO380" s="120">
        <f t="shared" si="114"/>
        <v>0</v>
      </c>
      <c r="BP380" s="120">
        <f t="shared" si="115"/>
        <v>0</v>
      </c>
      <c r="BQ380" s="120">
        <f t="shared" si="116"/>
        <v>2.9270989738812418E-2</v>
      </c>
      <c r="BR380" s="119"/>
      <c r="BS380" s="119"/>
      <c r="BT380" s="119"/>
      <c r="BU380" s="119"/>
    </row>
    <row r="381" spans="1:73">
      <c r="A381" s="8" t="s">
        <v>861</v>
      </c>
      <c r="B381" s="65" t="s">
        <v>4</v>
      </c>
      <c r="C381" s="8" t="s">
        <v>157</v>
      </c>
      <c r="D381" s="8" t="s">
        <v>615</v>
      </c>
      <c r="E381" s="8" t="s">
        <v>283</v>
      </c>
      <c r="F381" s="8"/>
      <c r="G381" s="65"/>
      <c r="H381" s="65" t="s">
        <v>613</v>
      </c>
      <c r="I381" s="8"/>
      <c r="J381" s="8" t="s">
        <v>614</v>
      </c>
      <c r="K381" s="8" t="s">
        <v>614</v>
      </c>
      <c r="L381" s="116">
        <v>7.2500359097639994E-2</v>
      </c>
      <c r="M381" s="116">
        <v>6.4208400577649996E-2</v>
      </c>
      <c r="N381" s="116">
        <v>4.5944698617750003E-2</v>
      </c>
      <c r="O381" s="114">
        <v>4.5944698617750003E-2</v>
      </c>
      <c r="P381" s="115">
        <v>0.22859815691079</v>
      </c>
      <c r="Q381" s="114">
        <v>5.514447563600762E-2</v>
      </c>
      <c r="R381" s="114">
        <v>5.6571583023183589E-2</v>
      </c>
      <c r="S381" s="114">
        <v>5.7802674018795935E-2</v>
      </c>
      <c r="T381" s="114">
        <v>5.9079424232802852E-2</v>
      </c>
      <c r="U381" s="115">
        <v>0.22859815691079</v>
      </c>
      <c r="V381" s="115">
        <f t="shared" si="100"/>
        <v>0</v>
      </c>
      <c r="W381" s="122">
        <v>0</v>
      </c>
      <c r="X381" s="116">
        <v>0</v>
      </c>
      <c r="Y381" s="116">
        <v>0</v>
      </c>
      <c r="Z381" s="116">
        <v>0</v>
      </c>
      <c r="AA381" s="116" t="str">
        <f t="shared" si="101"/>
        <v>ALLIANZ0.228598156910790.22859815691079</v>
      </c>
      <c r="AB381" s="117">
        <v>0</v>
      </c>
      <c r="AC381" s="115">
        <f t="shared" si="102"/>
        <v>0</v>
      </c>
      <c r="AD381" s="117">
        <f t="shared" si="118"/>
        <v>0</v>
      </c>
      <c r="AE381" s="117">
        <f t="shared" si="118"/>
        <v>0</v>
      </c>
      <c r="AF381" s="117">
        <f t="shared" si="118"/>
        <v>0</v>
      </c>
      <c r="AG381" s="117">
        <f t="shared" si="118"/>
        <v>0</v>
      </c>
      <c r="AH381" s="115">
        <v>0</v>
      </c>
      <c r="AI381" s="118"/>
      <c r="AJ381" s="118"/>
      <c r="AK381" s="118"/>
      <c r="AL381" s="118"/>
      <c r="AM381" s="118"/>
      <c r="AN381" s="118"/>
      <c r="AO381" s="118"/>
      <c r="AP381" s="118"/>
      <c r="AQ381" s="118"/>
      <c r="AR381" s="118"/>
      <c r="AS381" s="119"/>
      <c r="AT381" s="120">
        <v>0</v>
      </c>
      <c r="AU381" s="120">
        <f t="shared" si="104"/>
        <v>0</v>
      </c>
      <c r="AV381" s="120">
        <v>0</v>
      </c>
      <c r="AW381" s="120">
        <f t="shared" si="105"/>
        <v>0</v>
      </c>
      <c r="AX381" s="120">
        <v>0</v>
      </c>
      <c r="AY381" s="120">
        <f t="shared" si="106"/>
        <v>0</v>
      </c>
      <c r="AZ381" s="120">
        <v>0</v>
      </c>
      <c r="BA381" s="120">
        <f t="shared" si="107"/>
        <v>0</v>
      </c>
      <c r="BB381" s="120">
        <v>0</v>
      </c>
      <c r="BC381" s="120">
        <f t="shared" si="108"/>
        <v>0</v>
      </c>
      <c r="BD381" s="120" t="str">
        <f t="shared" si="109"/>
        <v>ALLIANZ0.045944698617750.228598156910790.22859815691079</v>
      </c>
      <c r="BE381" s="121">
        <f>VLOOKUP(BD381,'[1]Microsoft-Base Data'!$AR:$AX,2,0)</f>
        <v>1</v>
      </c>
      <c r="BF381" s="121">
        <f>VLOOKUP(BD381,'[1]Microsoft-Base Data'!$AR:$AX,3,0)</f>
        <v>0</v>
      </c>
      <c r="BG381" s="121">
        <f>VLOOKUP(BD381,'[1]Microsoft-Base Data'!$AR:$AX,4,0)</f>
        <v>0</v>
      </c>
      <c r="BH381" s="121">
        <f>VLOOKUP(BD381,'[1]Microsoft-Base Data'!$AR:$AX,5,0)</f>
        <v>0</v>
      </c>
      <c r="BI381" s="121">
        <f>VLOOKUP(BD381,'[1]Microsoft-Base Data'!$AR:$AX,6,0)</f>
        <v>0</v>
      </c>
      <c r="BJ381" s="121">
        <f>VLOOKUP(BD381,'[1]Microsoft-Base Data'!$AR:$AX,7,0)</f>
        <v>0</v>
      </c>
      <c r="BK381" s="120">
        <f t="shared" si="110"/>
        <v>0.22859815691079</v>
      </c>
      <c r="BL381" s="120">
        <f t="shared" si="111"/>
        <v>0</v>
      </c>
      <c r="BM381" s="120">
        <f t="shared" si="112"/>
        <v>0</v>
      </c>
      <c r="BN381" s="120">
        <f t="shared" si="113"/>
        <v>0</v>
      </c>
      <c r="BO381" s="120">
        <f t="shared" si="114"/>
        <v>0</v>
      </c>
      <c r="BP381" s="120">
        <f t="shared" si="115"/>
        <v>0</v>
      </c>
      <c r="BQ381" s="120">
        <f t="shared" si="116"/>
        <v>2.2859815691079002E-2</v>
      </c>
      <c r="BR381" s="119"/>
      <c r="BS381" s="119"/>
      <c r="BT381" s="119"/>
      <c r="BU381" s="119"/>
    </row>
    <row r="382" spans="1:73">
      <c r="A382" s="8" t="s">
        <v>862</v>
      </c>
      <c r="B382" s="65" t="s">
        <v>92</v>
      </c>
      <c r="C382" s="8" t="s">
        <v>519</v>
      </c>
      <c r="D382" s="8" t="s">
        <v>615</v>
      </c>
      <c r="E382" s="8" t="s">
        <v>283</v>
      </c>
      <c r="F382" s="8"/>
      <c r="G382" s="65"/>
      <c r="H382" s="65" t="s">
        <v>613</v>
      </c>
      <c r="I382" s="8"/>
      <c r="J382" s="8" t="s">
        <v>614</v>
      </c>
      <c r="K382" s="8" t="s">
        <v>614</v>
      </c>
      <c r="L382" s="116">
        <v>4.795409407443E-2</v>
      </c>
      <c r="M382" s="116">
        <v>5.4024253435809994E-2</v>
      </c>
      <c r="N382" s="116">
        <v>6.3193897379810002E-2</v>
      </c>
      <c r="O382" s="114">
        <v>6.3193897379810002E-2</v>
      </c>
      <c r="P382" s="115">
        <v>0.22836614226986002</v>
      </c>
      <c r="Q382" s="114">
        <v>5.5088507005783903E-2</v>
      </c>
      <c r="R382" s="114">
        <v>5.6514165956924871E-2</v>
      </c>
      <c r="S382" s="114">
        <v>5.7744007462431267E-2</v>
      </c>
      <c r="T382" s="114">
        <v>5.9019461844719928E-2</v>
      </c>
      <c r="U382" s="115">
        <v>0.22836614226985996</v>
      </c>
      <c r="V382" s="115">
        <f t="shared" si="100"/>
        <v>0</v>
      </c>
      <c r="W382" s="122">
        <v>0</v>
      </c>
      <c r="X382" s="116">
        <v>0</v>
      </c>
      <c r="Y382" s="116">
        <v>0</v>
      </c>
      <c r="Z382" s="116">
        <v>0</v>
      </c>
      <c r="AA382" s="116" t="str">
        <f t="shared" si="101"/>
        <v>COMCAST0.228366142269860.22836614226986</v>
      </c>
      <c r="AB382" s="117">
        <v>0</v>
      </c>
      <c r="AC382" s="115">
        <f t="shared" si="102"/>
        <v>0</v>
      </c>
      <c r="AD382" s="117">
        <f t="shared" si="118"/>
        <v>0</v>
      </c>
      <c r="AE382" s="117">
        <f t="shared" si="118"/>
        <v>0</v>
      </c>
      <c r="AF382" s="117">
        <f t="shared" si="118"/>
        <v>0</v>
      </c>
      <c r="AG382" s="117">
        <f t="shared" si="118"/>
        <v>0</v>
      </c>
      <c r="AH382" s="115">
        <v>0</v>
      </c>
      <c r="AI382" s="118"/>
      <c r="AJ382" s="118"/>
      <c r="AK382" s="118"/>
      <c r="AL382" s="118"/>
      <c r="AM382" s="118"/>
      <c r="AN382" s="118"/>
      <c r="AO382" s="118"/>
      <c r="AP382" s="118"/>
      <c r="AQ382" s="118"/>
      <c r="AR382" s="118"/>
      <c r="AS382" s="119"/>
      <c r="AT382" s="120">
        <v>0</v>
      </c>
      <c r="AU382" s="120">
        <f t="shared" si="104"/>
        <v>0</v>
      </c>
      <c r="AV382" s="120">
        <v>0</v>
      </c>
      <c r="AW382" s="120">
        <f t="shared" si="105"/>
        <v>0</v>
      </c>
      <c r="AX382" s="120">
        <v>0</v>
      </c>
      <c r="AY382" s="120">
        <f t="shared" si="106"/>
        <v>0</v>
      </c>
      <c r="AZ382" s="120">
        <v>0</v>
      </c>
      <c r="BA382" s="120">
        <f t="shared" si="107"/>
        <v>0</v>
      </c>
      <c r="BB382" s="120">
        <v>0</v>
      </c>
      <c r="BC382" s="120">
        <f t="shared" si="108"/>
        <v>0</v>
      </c>
      <c r="BD382" s="120" t="str">
        <f t="shared" si="109"/>
        <v>COMCAST0.063193897379810.228366142269860.22836614226986</v>
      </c>
      <c r="BE382" s="121">
        <f>VLOOKUP(BD382,'[1]Microsoft-Base Data'!$AR:$AX,2,0)</f>
        <v>0</v>
      </c>
      <c r="BF382" s="121">
        <f>VLOOKUP(BD382,'[1]Microsoft-Base Data'!$AR:$AX,3,0)</f>
        <v>0.88569822695618983</v>
      </c>
      <c r="BG382" s="121">
        <f>VLOOKUP(BD382,'[1]Microsoft-Base Data'!$AR:$AX,4,0)</f>
        <v>0</v>
      </c>
      <c r="BH382" s="121">
        <f>VLOOKUP(BD382,'[1]Microsoft-Base Data'!$AR:$AX,5,0)</f>
        <v>0.11430177304381019</v>
      </c>
      <c r="BI382" s="121">
        <f>VLOOKUP(BD382,'[1]Microsoft-Base Data'!$AR:$AX,6,0)</f>
        <v>0</v>
      </c>
      <c r="BJ382" s="121">
        <f>VLOOKUP(BD382,'[1]Microsoft-Base Data'!$AR:$AX,7,0)</f>
        <v>0</v>
      </c>
      <c r="BK382" s="120">
        <f t="shared" si="110"/>
        <v>0</v>
      </c>
      <c r="BL382" s="120">
        <f t="shared" si="111"/>
        <v>0.20226348730523996</v>
      </c>
      <c r="BM382" s="120">
        <f t="shared" si="112"/>
        <v>0</v>
      </c>
      <c r="BN382" s="120">
        <f t="shared" si="113"/>
        <v>2.6102654964620001E-2</v>
      </c>
      <c r="BO382" s="120">
        <f t="shared" si="114"/>
        <v>0</v>
      </c>
      <c r="BP382" s="120">
        <f t="shared" si="115"/>
        <v>0</v>
      </c>
      <c r="BQ382" s="120">
        <f t="shared" si="116"/>
        <v>0.21160708110768356</v>
      </c>
      <c r="BR382" s="119"/>
      <c r="BS382" s="119"/>
      <c r="BT382" s="119"/>
      <c r="BU382" s="119"/>
    </row>
    <row r="383" spans="1:73">
      <c r="A383" s="8" t="s">
        <v>863</v>
      </c>
      <c r="B383" s="65" t="s">
        <v>4</v>
      </c>
      <c r="C383" s="8" t="s">
        <v>81</v>
      </c>
      <c r="D383" s="8" t="s">
        <v>615</v>
      </c>
      <c r="E383" s="8" t="s">
        <v>283</v>
      </c>
      <c r="F383" s="8"/>
      <c r="G383" s="65"/>
      <c r="H383" s="65" t="s">
        <v>613</v>
      </c>
      <c r="I383" s="8"/>
      <c r="J383" s="8" t="s">
        <v>614</v>
      </c>
      <c r="K383" s="8" t="s">
        <v>614</v>
      </c>
      <c r="L383" s="116">
        <v>6.5120066370780008E-2</v>
      </c>
      <c r="M383" s="116">
        <v>7.1698720479269992E-2</v>
      </c>
      <c r="N383" s="116">
        <v>4.4133236931950003E-2</v>
      </c>
      <c r="O383" s="114">
        <v>4.4133236931950003E-2</v>
      </c>
      <c r="P383" s="115">
        <v>0.22508526071395002</v>
      </c>
      <c r="Q383" s="114">
        <v>5.4297063647405878E-2</v>
      </c>
      <c r="R383" s="114">
        <v>5.5702240498567729E-2</v>
      </c>
      <c r="S383" s="114">
        <v>5.6914413166338364E-2</v>
      </c>
      <c r="T383" s="114">
        <v>5.8171543401638055E-2</v>
      </c>
      <c r="U383" s="115">
        <v>0.22508526071395002</v>
      </c>
      <c r="V383" s="115">
        <f t="shared" si="100"/>
        <v>0</v>
      </c>
      <c r="W383" s="122">
        <v>0</v>
      </c>
      <c r="X383" s="116">
        <v>0</v>
      </c>
      <c r="Y383" s="116">
        <v>0</v>
      </c>
      <c r="Z383" s="116">
        <v>0</v>
      </c>
      <c r="AA383" s="116" t="str">
        <f t="shared" si="101"/>
        <v>BARCLAYS BANK PLC0.225085260713950.22508526071395</v>
      </c>
      <c r="AB383" s="117">
        <v>0</v>
      </c>
      <c r="AC383" s="115">
        <f t="shared" si="102"/>
        <v>0</v>
      </c>
      <c r="AD383" s="117">
        <f t="shared" si="118"/>
        <v>0</v>
      </c>
      <c r="AE383" s="117">
        <f t="shared" si="118"/>
        <v>0</v>
      </c>
      <c r="AF383" s="117">
        <f t="shared" si="118"/>
        <v>0</v>
      </c>
      <c r="AG383" s="117">
        <f t="shared" si="118"/>
        <v>0</v>
      </c>
      <c r="AH383" s="115">
        <v>0</v>
      </c>
      <c r="AI383" s="118"/>
      <c r="AJ383" s="118"/>
      <c r="AK383" s="118"/>
      <c r="AL383" s="118"/>
      <c r="AM383" s="118"/>
      <c r="AN383" s="118"/>
      <c r="AO383" s="118"/>
      <c r="AP383" s="118"/>
      <c r="AQ383" s="118"/>
      <c r="AR383" s="118"/>
      <c r="AS383" s="119"/>
      <c r="AT383" s="120">
        <v>0</v>
      </c>
      <c r="AU383" s="120">
        <f t="shared" si="104"/>
        <v>0</v>
      </c>
      <c r="AV383" s="120">
        <v>0</v>
      </c>
      <c r="AW383" s="120">
        <f t="shared" si="105"/>
        <v>0</v>
      </c>
      <c r="AX383" s="120">
        <v>0</v>
      </c>
      <c r="AY383" s="120">
        <f t="shared" si="106"/>
        <v>0</v>
      </c>
      <c r="AZ383" s="120">
        <v>0</v>
      </c>
      <c r="BA383" s="120">
        <f t="shared" si="107"/>
        <v>0</v>
      </c>
      <c r="BB383" s="120">
        <v>0</v>
      </c>
      <c r="BC383" s="120">
        <f t="shared" si="108"/>
        <v>0</v>
      </c>
      <c r="BD383" s="120" t="str">
        <f t="shared" si="109"/>
        <v>BARCLAYS BANK PLC0.044133236931950.225085260713950.22508526071395</v>
      </c>
      <c r="BE383" s="121">
        <f>VLOOKUP(BD383,'[1]Microsoft-Base Data'!$AR:$AX,2,0)</f>
        <v>0.89375275727904424</v>
      </c>
      <c r="BF383" s="121">
        <f>VLOOKUP(BD383,'[1]Microsoft-Base Data'!$AR:$AX,3,0)</f>
        <v>0</v>
      </c>
      <c r="BG383" s="121">
        <f>VLOOKUP(BD383,'[1]Microsoft-Base Data'!$AR:$AX,4,0)</f>
        <v>0</v>
      </c>
      <c r="BH383" s="121">
        <f>VLOOKUP(BD383,'[1]Microsoft-Base Data'!$AR:$AX,5,0)</f>
        <v>0.10624724272095587</v>
      </c>
      <c r="BI383" s="121">
        <f>VLOOKUP(BD383,'[1]Microsoft-Base Data'!$AR:$AX,6,0)</f>
        <v>0</v>
      </c>
      <c r="BJ383" s="121">
        <f>VLOOKUP(BD383,'[1]Microsoft-Base Data'!$AR:$AX,7,0)</f>
        <v>0</v>
      </c>
      <c r="BK383" s="120">
        <f t="shared" si="110"/>
        <v>0.20117057238596536</v>
      </c>
      <c r="BL383" s="120">
        <f t="shared" si="111"/>
        <v>0</v>
      </c>
      <c r="BM383" s="120">
        <f t="shared" si="112"/>
        <v>0</v>
      </c>
      <c r="BN383" s="120">
        <f t="shared" si="113"/>
        <v>2.3914688327984681E-2</v>
      </c>
      <c r="BO383" s="120">
        <f t="shared" si="114"/>
        <v>0</v>
      </c>
      <c r="BP383" s="120">
        <f t="shared" si="115"/>
        <v>0</v>
      </c>
      <c r="BQ383" s="120">
        <f t="shared" si="116"/>
        <v>2.867745593947945E-2</v>
      </c>
      <c r="BR383" s="119"/>
      <c r="BS383" s="119"/>
      <c r="BT383" s="119"/>
      <c r="BU383" s="119"/>
    </row>
    <row r="384" spans="1:73">
      <c r="A384" s="8" t="s">
        <v>274</v>
      </c>
      <c r="B384" s="8" t="s">
        <v>123</v>
      </c>
      <c r="C384" s="8" t="s">
        <v>124</v>
      </c>
      <c r="D384" s="8" t="s">
        <v>568</v>
      </c>
      <c r="E384" s="8" t="s">
        <v>226</v>
      </c>
      <c r="F384" s="8" t="s">
        <v>612</v>
      </c>
      <c r="G384" s="65">
        <v>109</v>
      </c>
      <c r="H384" s="65" t="s">
        <v>613</v>
      </c>
      <c r="I384" s="8"/>
      <c r="J384" s="8" t="s">
        <v>614</v>
      </c>
      <c r="K384" s="8" t="s">
        <v>614</v>
      </c>
      <c r="L384" s="116">
        <v>6.0580739458390015E-2</v>
      </c>
      <c r="M384" s="116">
        <v>5.1921683012599994E-2</v>
      </c>
      <c r="N384" s="116">
        <v>4.4489203253848836E-2</v>
      </c>
      <c r="O384" s="114">
        <v>4.4489203253848836E-2</v>
      </c>
      <c r="P384" s="115">
        <v>0.20148082897868769</v>
      </c>
      <c r="Q384" s="114">
        <v>4.8602993195057703E-2</v>
      </c>
      <c r="R384" s="114">
        <v>4.986081077021004E-2</v>
      </c>
      <c r="S384" s="114">
        <v>5.0945864288121701E-2</v>
      </c>
      <c r="T384" s="114">
        <v>5.2071160725298216E-2</v>
      </c>
      <c r="U384" s="115">
        <v>0.20148082897868766</v>
      </c>
      <c r="V384" s="115">
        <f t="shared" si="100"/>
        <v>0</v>
      </c>
      <c r="W384" s="122">
        <v>0</v>
      </c>
      <c r="X384" s="116">
        <v>0</v>
      </c>
      <c r="Y384" s="116">
        <v>0</v>
      </c>
      <c r="Z384" s="116">
        <v>0</v>
      </c>
      <c r="AA384" s="116" t="str">
        <f t="shared" si="101"/>
        <v>SYDNEY WATER CORPORATION0.2014808289786880.201480828978688</v>
      </c>
      <c r="AB384" s="117">
        <v>0</v>
      </c>
      <c r="AC384" s="115">
        <f t="shared" si="102"/>
        <v>0</v>
      </c>
      <c r="AD384" s="117">
        <f t="shared" si="118"/>
        <v>0</v>
      </c>
      <c r="AE384" s="117">
        <f t="shared" si="118"/>
        <v>0</v>
      </c>
      <c r="AF384" s="117">
        <f t="shared" si="118"/>
        <v>0</v>
      </c>
      <c r="AG384" s="117">
        <f t="shared" si="118"/>
        <v>0</v>
      </c>
      <c r="AH384" s="115">
        <v>0</v>
      </c>
      <c r="AI384" s="118"/>
      <c r="AJ384" s="118"/>
      <c r="AK384" s="118"/>
      <c r="AL384" s="118"/>
      <c r="AM384" s="118"/>
      <c r="AN384" s="118"/>
      <c r="AO384" s="118"/>
      <c r="AP384" s="118"/>
      <c r="AQ384" s="118"/>
      <c r="AR384" s="118"/>
      <c r="AS384" s="119"/>
      <c r="AT384" s="120">
        <v>0</v>
      </c>
      <c r="AU384" s="120">
        <f t="shared" si="104"/>
        <v>0</v>
      </c>
      <c r="AV384" s="120">
        <v>0</v>
      </c>
      <c r="AW384" s="120">
        <f t="shared" si="105"/>
        <v>0</v>
      </c>
      <c r="AX384" s="120">
        <v>0</v>
      </c>
      <c r="AY384" s="120">
        <f t="shared" si="106"/>
        <v>0</v>
      </c>
      <c r="AZ384" s="120">
        <v>0</v>
      </c>
      <c r="BA384" s="120">
        <f t="shared" si="107"/>
        <v>0</v>
      </c>
      <c r="BB384" s="120">
        <v>0</v>
      </c>
      <c r="BC384" s="120">
        <f t="shared" si="108"/>
        <v>0</v>
      </c>
      <c r="BD384" s="120" t="str">
        <f t="shared" si="109"/>
        <v>SYDNEY WATER CORPORATION0.04448920325384880.2014808289786880.201480828978688</v>
      </c>
      <c r="BE384" s="121">
        <f>VLOOKUP(BD384,'[1]Microsoft-Base Data'!$AR:$AX,2,0)</f>
        <v>0.97787572573890291</v>
      </c>
      <c r="BF384" s="121">
        <f>VLOOKUP(BD384,'[1]Microsoft-Base Data'!$AR:$AX,3,0)</f>
        <v>2.212427426109705E-2</v>
      </c>
      <c r="BG384" s="121">
        <f>VLOOKUP(BD384,'[1]Microsoft-Base Data'!$AR:$AX,4,0)</f>
        <v>0</v>
      </c>
      <c r="BH384" s="121">
        <f>VLOOKUP(BD384,'[1]Microsoft-Base Data'!$AR:$AX,5,0)</f>
        <v>0</v>
      </c>
      <c r="BI384" s="121">
        <f>VLOOKUP(BD384,'[1]Microsoft-Base Data'!$AR:$AX,6,0)</f>
        <v>0</v>
      </c>
      <c r="BJ384" s="121">
        <f>VLOOKUP(BD384,'[1]Microsoft-Base Data'!$AR:$AX,7,0)</f>
        <v>0</v>
      </c>
      <c r="BK384" s="120">
        <f t="shared" si="110"/>
        <v>0.19702321186000998</v>
      </c>
      <c r="BL384" s="120">
        <f t="shared" si="111"/>
        <v>4.4576171186776758E-3</v>
      </c>
      <c r="BM384" s="120">
        <f t="shared" si="112"/>
        <v>0</v>
      </c>
      <c r="BN384" s="120">
        <f t="shared" si="113"/>
        <v>0</v>
      </c>
      <c r="BO384" s="120">
        <f t="shared" si="114"/>
        <v>0</v>
      </c>
      <c r="BP384" s="120">
        <f t="shared" si="115"/>
        <v>0</v>
      </c>
      <c r="BQ384" s="120">
        <f t="shared" si="116"/>
        <v>2.4159938304678677E-2</v>
      </c>
      <c r="BR384" s="119"/>
      <c r="BS384" s="119"/>
      <c r="BT384" s="119"/>
      <c r="BU384" s="119"/>
    </row>
    <row r="385" spans="1:73">
      <c r="A385" s="8" t="s">
        <v>864</v>
      </c>
      <c r="B385" s="65" t="s">
        <v>4</v>
      </c>
      <c r="C385" s="8" t="s">
        <v>81</v>
      </c>
      <c r="D385" s="8" t="s">
        <v>615</v>
      </c>
      <c r="E385" s="8" t="s">
        <v>283</v>
      </c>
      <c r="F385" s="8"/>
      <c r="G385" s="65"/>
      <c r="H385" s="65" t="s">
        <v>613</v>
      </c>
      <c r="I385" s="8"/>
      <c r="J385" s="8" t="s">
        <v>614</v>
      </c>
      <c r="K385" s="8" t="s">
        <v>614</v>
      </c>
      <c r="L385" s="116">
        <v>5.0313594608209999E-2</v>
      </c>
      <c r="M385" s="116">
        <v>5.1370327312789996E-2</v>
      </c>
      <c r="N385" s="116">
        <v>4.9850144322689999E-2</v>
      </c>
      <c r="O385" s="114">
        <v>4.9850144322689999E-2</v>
      </c>
      <c r="P385" s="115">
        <v>0.20138421056637998</v>
      </c>
      <c r="Q385" s="114">
        <v>4.8579686044398697E-2</v>
      </c>
      <c r="R385" s="114">
        <v>4.9836900443865781E-2</v>
      </c>
      <c r="S385" s="114">
        <v>5.0921433633621657E-2</v>
      </c>
      <c r="T385" s="114">
        <v>5.2046190444493844E-2</v>
      </c>
      <c r="U385" s="115">
        <v>0.20138421056637998</v>
      </c>
      <c r="V385" s="115">
        <f t="shared" si="100"/>
        <v>0</v>
      </c>
      <c r="W385" s="122">
        <v>0</v>
      </c>
      <c r="X385" s="116">
        <v>0</v>
      </c>
      <c r="Y385" s="116">
        <v>0</v>
      </c>
      <c r="Z385" s="116">
        <v>0</v>
      </c>
      <c r="AA385" s="116" t="str">
        <f t="shared" si="101"/>
        <v>MAERSK OIL NORTH SEA UK LIMITED0.201384210566380.20138421056638</v>
      </c>
      <c r="AB385" s="117">
        <v>0</v>
      </c>
      <c r="AC385" s="115">
        <f t="shared" si="102"/>
        <v>0</v>
      </c>
      <c r="AD385" s="117">
        <f t="shared" si="118"/>
        <v>0</v>
      </c>
      <c r="AE385" s="117">
        <f t="shared" si="118"/>
        <v>0</v>
      </c>
      <c r="AF385" s="117">
        <f t="shared" si="118"/>
        <v>0</v>
      </c>
      <c r="AG385" s="117">
        <f t="shared" si="118"/>
        <v>0</v>
      </c>
      <c r="AH385" s="115">
        <v>0</v>
      </c>
      <c r="AI385" s="118"/>
      <c r="AJ385" s="118"/>
      <c r="AK385" s="118"/>
      <c r="AL385" s="118"/>
      <c r="AM385" s="118"/>
      <c r="AN385" s="118"/>
      <c r="AO385" s="118"/>
      <c r="AP385" s="118"/>
      <c r="AQ385" s="118"/>
      <c r="AR385" s="118"/>
      <c r="AS385" s="119"/>
      <c r="AT385" s="120">
        <v>0</v>
      </c>
      <c r="AU385" s="120">
        <f t="shared" si="104"/>
        <v>0</v>
      </c>
      <c r="AV385" s="120">
        <v>0</v>
      </c>
      <c r="AW385" s="120">
        <f t="shared" si="105"/>
        <v>0</v>
      </c>
      <c r="AX385" s="120">
        <v>0</v>
      </c>
      <c r="AY385" s="120">
        <f t="shared" si="106"/>
        <v>0</v>
      </c>
      <c r="AZ385" s="120">
        <v>0</v>
      </c>
      <c r="BA385" s="120">
        <f t="shared" si="107"/>
        <v>0</v>
      </c>
      <c r="BB385" s="120">
        <v>0</v>
      </c>
      <c r="BC385" s="120">
        <f t="shared" si="108"/>
        <v>0</v>
      </c>
      <c r="BD385" s="120" t="str">
        <f t="shared" si="109"/>
        <v>MAERSK OIL NORTH SEA UK LIMITED0.049850144322690.201384210566380.20138421056638</v>
      </c>
      <c r="BE385" s="121">
        <f>VLOOKUP(BD385,'[1]Microsoft-Base Data'!$AR:$AX,2,0)</f>
        <v>1</v>
      </c>
      <c r="BF385" s="121">
        <f>VLOOKUP(BD385,'[1]Microsoft-Base Data'!$AR:$AX,3,0)</f>
        <v>0</v>
      </c>
      <c r="BG385" s="121">
        <f>VLOOKUP(BD385,'[1]Microsoft-Base Data'!$AR:$AX,4,0)</f>
        <v>0</v>
      </c>
      <c r="BH385" s="121">
        <f>VLOOKUP(BD385,'[1]Microsoft-Base Data'!$AR:$AX,5,0)</f>
        <v>0</v>
      </c>
      <c r="BI385" s="121">
        <f>VLOOKUP(BD385,'[1]Microsoft-Base Data'!$AR:$AX,6,0)</f>
        <v>0</v>
      </c>
      <c r="BJ385" s="121">
        <f>VLOOKUP(BD385,'[1]Microsoft-Base Data'!$AR:$AX,7,0)</f>
        <v>0</v>
      </c>
      <c r="BK385" s="120">
        <f t="shared" si="110"/>
        <v>0.20138421056637998</v>
      </c>
      <c r="BL385" s="120">
        <f t="shared" si="111"/>
        <v>0</v>
      </c>
      <c r="BM385" s="120">
        <f t="shared" si="112"/>
        <v>0</v>
      </c>
      <c r="BN385" s="120">
        <f t="shared" si="113"/>
        <v>0</v>
      </c>
      <c r="BO385" s="120">
        <f t="shared" si="114"/>
        <v>0</v>
      </c>
      <c r="BP385" s="120">
        <f t="shared" si="115"/>
        <v>0</v>
      </c>
      <c r="BQ385" s="120">
        <f t="shared" si="116"/>
        <v>2.0138421056638E-2</v>
      </c>
      <c r="BR385" s="119"/>
      <c r="BS385" s="119"/>
      <c r="BT385" s="119"/>
      <c r="BU385" s="119"/>
    </row>
    <row r="386" spans="1:73">
      <c r="A386" s="8" t="s">
        <v>865</v>
      </c>
      <c r="B386" s="65" t="s">
        <v>92</v>
      </c>
      <c r="C386" s="8" t="s">
        <v>101</v>
      </c>
      <c r="D386" s="8" t="s">
        <v>615</v>
      </c>
      <c r="E386" s="8" t="s">
        <v>283</v>
      </c>
      <c r="F386" s="8"/>
      <c r="G386" s="65"/>
      <c r="H386" s="65" t="s">
        <v>613</v>
      </c>
      <c r="I386" s="8"/>
      <c r="J386" s="8" t="s">
        <v>614</v>
      </c>
      <c r="K386" s="8" t="s">
        <v>614</v>
      </c>
      <c r="L386" s="116">
        <v>5.0800915712935608E-2</v>
      </c>
      <c r="M386" s="116">
        <v>5.747336521357E-2</v>
      </c>
      <c r="N386" s="116">
        <v>4.611148846621E-2</v>
      </c>
      <c r="O386" s="114">
        <v>4.611148846621E-2</v>
      </c>
      <c r="P386" s="115">
        <v>0.20049725785892561</v>
      </c>
      <c r="Q386" s="114">
        <v>4.8365727442861953E-2</v>
      </c>
      <c r="R386" s="114">
        <v>4.9617404716492203E-2</v>
      </c>
      <c r="S386" s="114">
        <v>5.0697161317029518E-2</v>
      </c>
      <c r="T386" s="114">
        <v>5.1816964382541901E-2</v>
      </c>
      <c r="U386" s="115">
        <v>0.20049725785892558</v>
      </c>
      <c r="V386" s="115">
        <f t="shared" si="100"/>
        <v>0</v>
      </c>
      <c r="W386" s="122">
        <v>0</v>
      </c>
      <c r="X386" s="116">
        <v>0</v>
      </c>
      <c r="Y386" s="116">
        <v>0</v>
      </c>
      <c r="Z386" s="116">
        <v>0</v>
      </c>
      <c r="AA386" s="116" t="str">
        <f t="shared" si="101"/>
        <v>MEDTRONIC0.2004972578589260.200497257858926</v>
      </c>
      <c r="AB386" s="117">
        <v>0</v>
      </c>
      <c r="AC386" s="115">
        <f t="shared" si="102"/>
        <v>0</v>
      </c>
      <c r="AD386" s="117">
        <f t="shared" si="118"/>
        <v>0</v>
      </c>
      <c r="AE386" s="117">
        <f t="shared" si="118"/>
        <v>0</v>
      </c>
      <c r="AF386" s="117">
        <f t="shared" si="118"/>
        <v>0</v>
      </c>
      <c r="AG386" s="117">
        <f t="shared" si="118"/>
        <v>0</v>
      </c>
      <c r="AH386" s="115">
        <v>0</v>
      </c>
      <c r="AI386" s="118"/>
      <c r="AJ386" s="118"/>
      <c r="AK386" s="118"/>
      <c r="AL386" s="118"/>
      <c r="AM386" s="118"/>
      <c r="AN386" s="118"/>
      <c r="AO386" s="118"/>
      <c r="AP386" s="118"/>
      <c r="AQ386" s="118"/>
      <c r="AR386" s="118"/>
      <c r="AS386" s="119"/>
      <c r="AT386" s="120">
        <v>0</v>
      </c>
      <c r="AU386" s="120">
        <f t="shared" si="104"/>
        <v>0</v>
      </c>
      <c r="AV386" s="120">
        <v>0</v>
      </c>
      <c r="AW386" s="120">
        <f t="shared" si="105"/>
        <v>0</v>
      </c>
      <c r="AX386" s="120">
        <v>0</v>
      </c>
      <c r="AY386" s="120">
        <f t="shared" si="106"/>
        <v>0</v>
      </c>
      <c r="AZ386" s="120">
        <v>0</v>
      </c>
      <c r="BA386" s="120">
        <f t="shared" si="107"/>
        <v>0</v>
      </c>
      <c r="BB386" s="120">
        <v>0</v>
      </c>
      <c r="BC386" s="120">
        <f t="shared" si="108"/>
        <v>0</v>
      </c>
      <c r="BD386" s="120" t="str">
        <f t="shared" si="109"/>
        <v>MEDTRONIC0.046111488466210.2004972578589260.200497257858926</v>
      </c>
      <c r="BE386" s="121">
        <f>VLOOKUP(BD386,'[1]Microsoft-Base Data'!$AR:$AX,2,0)</f>
        <v>1.0000194123849171</v>
      </c>
      <c r="BF386" s="121">
        <f>VLOOKUP(BD386,'[1]Microsoft-Base Data'!$AR:$AX,3,0)</f>
        <v>-5.6553929283253469E-4</v>
      </c>
      <c r="BG386" s="121">
        <f>VLOOKUP(BD386,'[1]Microsoft-Base Data'!$AR:$AX,4,0)</f>
        <v>0</v>
      </c>
      <c r="BH386" s="121">
        <f>VLOOKUP(BD386,'[1]Microsoft-Base Data'!$AR:$AX,5,0)</f>
        <v>5.4612690791534173E-4</v>
      </c>
      <c r="BI386" s="121">
        <f>VLOOKUP(BD386,'[1]Microsoft-Base Data'!$AR:$AX,6,0)</f>
        <v>0</v>
      </c>
      <c r="BJ386" s="121">
        <f>VLOOKUP(BD386,'[1]Microsoft-Base Data'!$AR:$AX,7,0)</f>
        <v>0</v>
      </c>
      <c r="BK386" s="120">
        <f t="shared" si="110"/>
        <v>0.20050114998886995</v>
      </c>
      <c r="BL386" s="120">
        <f t="shared" si="111"/>
        <v>-1.1338907742439913E-4</v>
      </c>
      <c r="BM386" s="120">
        <f t="shared" si="112"/>
        <v>0</v>
      </c>
      <c r="BN386" s="120">
        <f t="shared" si="113"/>
        <v>1.0949694747999997E-4</v>
      </c>
      <c r="BO386" s="120">
        <f t="shared" si="114"/>
        <v>0</v>
      </c>
      <c r="BP386" s="120">
        <f t="shared" si="115"/>
        <v>0</v>
      </c>
      <c r="BQ386" s="120">
        <f t="shared" si="116"/>
        <v>1.9975920976572789E-2</v>
      </c>
      <c r="BR386" s="119"/>
      <c r="BS386" s="119"/>
      <c r="BT386" s="119"/>
      <c r="BU386" s="119"/>
    </row>
    <row r="387" spans="1:73">
      <c r="A387" s="65" t="s">
        <v>866</v>
      </c>
      <c r="B387" s="65" t="s">
        <v>69</v>
      </c>
      <c r="C387" s="8" t="s">
        <v>495</v>
      </c>
      <c r="D387" s="8" t="s">
        <v>615</v>
      </c>
      <c r="E387" s="8" t="s">
        <v>283</v>
      </c>
      <c r="F387" s="8"/>
      <c r="G387" s="65"/>
      <c r="H387" s="65" t="s">
        <v>613</v>
      </c>
      <c r="I387" s="8"/>
      <c r="J387" s="8" t="s">
        <v>614</v>
      </c>
      <c r="K387" s="8" t="s">
        <v>614</v>
      </c>
      <c r="L387" s="113"/>
      <c r="M387" s="113"/>
      <c r="N387" s="113"/>
      <c r="O387" s="114">
        <v>0</v>
      </c>
      <c r="P387" s="115">
        <v>0</v>
      </c>
      <c r="Q387" s="114">
        <v>4.824577449023585E-2</v>
      </c>
      <c r="R387" s="114">
        <v>4.9494347450281972E-2</v>
      </c>
      <c r="S387" s="114">
        <v>5.05714261216492E-2</v>
      </c>
      <c r="T387" s="114">
        <v>5.1688451937832981E-2</v>
      </c>
      <c r="U387" s="115">
        <v>0.19999999999999998</v>
      </c>
      <c r="V387" s="115">
        <f t="shared" si="100"/>
        <v>0.19999999999999998</v>
      </c>
      <c r="W387" s="115"/>
      <c r="X387" s="116"/>
      <c r="Y387" s="116"/>
      <c r="Z387" s="116"/>
      <c r="AA387" s="116" t="str">
        <f t="shared" si="101"/>
        <v>ACCO Bank00.2</v>
      </c>
      <c r="AB387" s="117">
        <v>0</v>
      </c>
      <c r="AC387" s="115">
        <f t="shared" si="102"/>
        <v>0</v>
      </c>
      <c r="AD387" s="117">
        <f t="shared" si="118"/>
        <v>0</v>
      </c>
      <c r="AE387" s="117">
        <f t="shared" si="118"/>
        <v>0</v>
      </c>
      <c r="AF387" s="117">
        <f t="shared" si="118"/>
        <v>0</v>
      </c>
      <c r="AG387" s="117">
        <f t="shared" si="118"/>
        <v>0</v>
      </c>
      <c r="AH387" s="115">
        <v>0</v>
      </c>
      <c r="AI387" s="118"/>
      <c r="AJ387" s="118"/>
      <c r="AK387" s="118"/>
      <c r="AL387" s="118"/>
      <c r="AM387" s="118"/>
      <c r="AN387" s="118"/>
      <c r="AO387" s="118"/>
      <c r="AP387" s="118"/>
      <c r="AQ387" s="118"/>
      <c r="AR387" s="118"/>
      <c r="AS387" s="119"/>
      <c r="AT387" s="119">
        <v>0</v>
      </c>
      <c r="AU387" s="120">
        <f t="shared" si="104"/>
        <v>0</v>
      </c>
      <c r="AV387" s="119">
        <v>0</v>
      </c>
      <c r="AW387" s="120">
        <f t="shared" si="105"/>
        <v>0</v>
      </c>
      <c r="AX387" s="119">
        <v>0</v>
      </c>
      <c r="AY387" s="120">
        <f t="shared" si="106"/>
        <v>0</v>
      </c>
      <c r="AZ387" s="119">
        <v>0</v>
      </c>
      <c r="BA387" s="120">
        <f t="shared" si="107"/>
        <v>0</v>
      </c>
      <c r="BB387" s="119">
        <v>0</v>
      </c>
      <c r="BC387" s="120">
        <f t="shared" si="108"/>
        <v>0</v>
      </c>
      <c r="BD387" s="120" t="str">
        <f t="shared" si="109"/>
        <v>ACCO Bank000.2</v>
      </c>
      <c r="BE387" s="121">
        <f>VLOOKUP(BD387,'[1]Microsoft-Base Data'!$AR:$AX,2,0)</f>
        <v>0</v>
      </c>
      <c r="BF387" s="121">
        <f>VLOOKUP(BD387,'[1]Microsoft-Base Data'!$AR:$AX,3,0)</f>
        <v>0</v>
      </c>
      <c r="BG387" s="121">
        <f>VLOOKUP(BD387,'[1]Microsoft-Base Data'!$AR:$AX,4,0)</f>
        <v>1</v>
      </c>
      <c r="BH387" s="121">
        <f>VLOOKUP(BD387,'[1]Microsoft-Base Data'!$AR:$AX,5,0)</f>
        <v>0</v>
      </c>
      <c r="BI387" s="121">
        <f>VLOOKUP(BD387,'[1]Microsoft-Base Data'!$AR:$AX,6,0)</f>
        <v>0</v>
      </c>
      <c r="BJ387" s="121">
        <f>VLOOKUP(BD387,'[1]Microsoft-Base Data'!$AR:$AX,7,0)</f>
        <v>0</v>
      </c>
      <c r="BK387" s="120">
        <f t="shared" si="110"/>
        <v>0</v>
      </c>
      <c r="BL387" s="120">
        <f t="shared" si="111"/>
        <v>0</v>
      </c>
      <c r="BM387" s="120">
        <f t="shared" si="112"/>
        <v>0.19999999999999998</v>
      </c>
      <c r="BN387" s="120">
        <f t="shared" si="113"/>
        <v>0</v>
      </c>
      <c r="BO387" s="120">
        <f t="shared" si="114"/>
        <v>0</v>
      </c>
      <c r="BP387" s="120">
        <f t="shared" si="115"/>
        <v>0</v>
      </c>
      <c r="BQ387" s="120">
        <f t="shared" si="116"/>
        <v>9.9999999999999992E-2</v>
      </c>
      <c r="BR387" s="119"/>
      <c r="BS387" s="119"/>
      <c r="BT387" s="119"/>
      <c r="BU387" s="119"/>
    </row>
    <row r="388" spans="1:73">
      <c r="A388" s="65" t="s">
        <v>867</v>
      </c>
      <c r="B388" s="65" t="s">
        <v>69</v>
      </c>
      <c r="C388" s="8" t="s">
        <v>148</v>
      </c>
      <c r="D388" s="8" t="s">
        <v>615</v>
      </c>
      <c r="E388" s="8" t="s">
        <v>283</v>
      </c>
      <c r="F388" s="8"/>
      <c r="G388" s="65"/>
      <c r="H388" s="65" t="s">
        <v>613</v>
      </c>
      <c r="I388" s="8"/>
      <c r="J388" s="8" t="s">
        <v>614</v>
      </c>
      <c r="K388" s="8" t="s">
        <v>614</v>
      </c>
      <c r="L388" s="113"/>
      <c r="M388" s="113"/>
      <c r="N388" s="113"/>
      <c r="O388" s="114">
        <v>0</v>
      </c>
      <c r="P388" s="115">
        <v>0</v>
      </c>
      <c r="Q388" s="114">
        <v>4.824577449023585E-2</v>
      </c>
      <c r="R388" s="114">
        <v>4.9494347450281972E-2</v>
      </c>
      <c r="S388" s="114">
        <v>5.05714261216492E-2</v>
      </c>
      <c r="T388" s="114">
        <v>5.1688451937832981E-2</v>
      </c>
      <c r="U388" s="115">
        <v>0.19999999999999998</v>
      </c>
      <c r="V388" s="115">
        <f t="shared" si="100"/>
        <v>0.19999999999999998</v>
      </c>
      <c r="W388" s="115"/>
      <c r="X388" s="116"/>
      <c r="Y388" s="116"/>
      <c r="Z388" s="116"/>
      <c r="AA388" s="116" t="str">
        <f t="shared" si="101"/>
        <v>UTC00.2</v>
      </c>
      <c r="AB388" s="117">
        <v>0</v>
      </c>
      <c r="AC388" s="115">
        <f t="shared" si="102"/>
        <v>0</v>
      </c>
      <c r="AD388" s="117">
        <f t="shared" ref="AD388:AG407" si="119">AD$1*$AH388</f>
        <v>0</v>
      </c>
      <c r="AE388" s="117">
        <f t="shared" si="119"/>
        <v>0</v>
      </c>
      <c r="AF388" s="117">
        <f t="shared" si="119"/>
        <v>0</v>
      </c>
      <c r="AG388" s="117">
        <f t="shared" si="119"/>
        <v>0</v>
      </c>
      <c r="AH388" s="115">
        <v>0</v>
      </c>
      <c r="AI388" s="118"/>
      <c r="AJ388" s="118"/>
      <c r="AK388" s="118"/>
      <c r="AL388" s="118"/>
      <c r="AM388" s="118"/>
      <c r="AN388" s="118"/>
      <c r="AO388" s="118"/>
      <c r="AP388" s="118"/>
      <c r="AQ388" s="118"/>
      <c r="AR388" s="118"/>
      <c r="AS388" s="119"/>
      <c r="AT388" s="119">
        <v>0</v>
      </c>
      <c r="AU388" s="120">
        <f t="shared" si="104"/>
        <v>0</v>
      </c>
      <c r="AV388" s="119">
        <v>0</v>
      </c>
      <c r="AW388" s="120">
        <f t="shared" si="105"/>
        <v>0</v>
      </c>
      <c r="AX388" s="119">
        <v>0</v>
      </c>
      <c r="AY388" s="120">
        <f t="shared" si="106"/>
        <v>0</v>
      </c>
      <c r="AZ388" s="119">
        <v>0</v>
      </c>
      <c r="BA388" s="120">
        <f t="shared" si="107"/>
        <v>0</v>
      </c>
      <c r="BB388" s="119">
        <v>0</v>
      </c>
      <c r="BC388" s="120">
        <f t="shared" si="108"/>
        <v>0</v>
      </c>
      <c r="BD388" s="120" t="str">
        <f t="shared" si="109"/>
        <v>UTC000.2</v>
      </c>
      <c r="BE388" s="121">
        <f>VLOOKUP(BD388,'[1]Microsoft-Base Data'!$AR:$AX,2,0)</f>
        <v>0.32116389234187959</v>
      </c>
      <c r="BF388" s="121">
        <f>VLOOKUP(BD388,'[1]Microsoft-Base Data'!$AR:$AX,3,0)</f>
        <v>1.3602332430960715E-3</v>
      </c>
      <c r="BG388" s="121">
        <f>VLOOKUP(BD388,'[1]Microsoft-Base Data'!$AR:$AX,4,0)</f>
        <v>0.67747587441502422</v>
      </c>
      <c r="BH388" s="121">
        <f>VLOOKUP(BD388,'[1]Microsoft-Base Data'!$AR:$AX,5,0)</f>
        <v>0</v>
      </c>
      <c r="BI388" s="121">
        <f>VLOOKUP(BD388,'[1]Microsoft-Base Data'!$AR:$AX,6,0)</f>
        <v>0</v>
      </c>
      <c r="BJ388" s="121">
        <f>VLOOKUP(BD388,'[1]Microsoft-Base Data'!$AR:$AX,7,0)</f>
        <v>0</v>
      </c>
      <c r="BK388" s="120">
        <f t="shared" si="110"/>
        <v>6.4232778468375912E-2</v>
      </c>
      <c r="BL388" s="120">
        <f t="shared" si="111"/>
        <v>2.7204664861921429E-4</v>
      </c>
      <c r="BM388" s="120">
        <f t="shared" si="112"/>
        <v>0.13549517488300483</v>
      </c>
      <c r="BN388" s="120">
        <f t="shared" si="113"/>
        <v>0</v>
      </c>
      <c r="BO388" s="120">
        <f t="shared" si="114"/>
        <v>0</v>
      </c>
      <c r="BP388" s="120">
        <f t="shared" si="115"/>
        <v>0</v>
      </c>
      <c r="BQ388" s="120">
        <f t="shared" si="116"/>
        <v>7.4442911936959219E-2</v>
      </c>
      <c r="BR388" s="119"/>
      <c r="BS388" s="119"/>
      <c r="BT388" s="119"/>
      <c r="BU388" s="119"/>
    </row>
    <row r="389" spans="1:73">
      <c r="A389" s="8" t="s">
        <v>868</v>
      </c>
      <c r="B389" s="65" t="s">
        <v>92</v>
      </c>
      <c r="C389" s="8" t="s">
        <v>533</v>
      </c>
      <c r="D389" s="8" t="s">
        <v>615</v>
      </c>
      <c r="E389" s="8" t="s">
        <v>283</v>
      </c>
      <c r="F389" s="8"/>
      <c r="G389" s="65"/>
      <c r="H389" s="65" t="s">
        <v>613</v>
      </c>
      <c r="I389" s="8"/>
      <c r="J389" s="8" t="s">
        <v>614</v>
      </c>
      <c r="K389" s="8" t="s">
        <v>614</v>
      </c>
      <c r="L389" s="116">
        <v>5.7333934095940002E-2</v>
      </c>
      <c r="M389" s="116">
        <v>4.7464989523339995E-2</v>
      </c>
      <c r="N389" s="116">
        <v>4.2493862318520002E-2</v>
      </c>
      <c r="O389" s="114">
        <v>4.2493862318520002E-2</v>
      </c>
      <c r="P389" s="115">
        <v>0.18978664825632002</v>
      </c>
      <c r="Q389" s="114">
        <v>4.5782019165160642E-2</v>
      </c>
      <c r="R389" s="114">
        <v>4.6966831551113773E-2</v>
      </c>
      <c r="S389" s="114">
        <v>4.7988907305849551E-2</v>
      </c>
      <c r="T389" s="114">
        <v>4.9048890234196056E-2</v>
      </c>
      <c r="U389" s="115">
        <v>0.18978664825632002</v>
      </c>
      <c r="V389" s="115">
        <f t="shared" si="100"/>
        <v>0</v>
      </c>
      <c r="W389" s="122">
        <v>0</v>
      </c>
      <c r="X389" s="116">
        <v>2.7623749999999999E-2</v>
      </c>
      <c r="Y389" s="116">
        <v>4.5937499999999999E-2</v>
      </c>
      <c r="Z389" s="116">
        <v>9.6652500000000002E-2</v>
      </c>
      <c r="AA389" s="116" t="str">
        <f t="shared" si="101"/>
        <v>PENSKE TRUCK LEASING0.189786648256320.18978664825632</v>
      </c>
      <c r="AB389" s="117">
        <v>0</v>
      </c>
      <c r="AC389" s="115">
        <f t="shared" si="102"/>
        <v>0.17021375</v>
      </c>
      <c r="AD389" s="117">
        <f t="shared" si="119"/>
        <v>3.6629998999999996E-2</v>
      </c>
      <c r="AE389" s="117">
        <f t="shared" si="119"/>
        <v>3.7106597499999998E-2</v>
      </c>
      <c r="AF389" s="117">
        <f t="shared" si="119"/>
        <v>5.44684E-2</v>
      </c>
      <c r="AG389" s="117">
        <f t="shared" si="119"/>
        <v>4.2008753499999982E-2</v>
      </c>
      <c r="AH389" s="115">
        <v>0.17021375</v>
      </c>
      <c r="AI389" s="118"/>
      <c r="AJ389" s="118"/>
      <c r="AK389" s="118"/>
      <c r="AL389" s="118"/>
      <c r="AM389" s="118"/>
      <c r="AN389" s="118"/>
      <c r="AO389" s="118"/>
      <c r="AP389" s="118"/>
      <c r="AQ389" s="118"/>
      <c r="AR389" s="118"/>
      <c r="AS389" s="119"/>
      <c r="AT389" s="120">
        <v>0</v>
      </c>
      <c r="AU389" s="120">
        <f t="shared" si="104"/>
        <v>0</v>
      </c>
      <c r="AV389" s="120">
        <v>7.8288525000000012E-2</v>
      </c>
      <c r="AW389" s="120">
        <f t="shared" si="105"/>
        <v>-4.1658526000000015E-2</v>
      </c>
      <c r="AX389" s="120">
        <v>7.0459672500000015E-2</v>
      </c>
      <c r="AY389" s="120">
        <f t="shared" si="106"/>
        <v>-3.3353075000000017E-2</v>
      </c>
      <c r="AZ389" s="120">
        <v>6.3413705250000008E-2</v>
      </c>
      <c r="BA389" s="120">
        <f t="shared" si="107"/>
        <v>-8.9453052500000074E-3</v>
      </c>
      <c r="BB389" s="120">
        <v>6.3413705250000008E-2</v>
      </c>
      <c r="BC389" s="120">
        <f t="shared" si="108"/>
        <v>-2.1404951750000026E-2</v>
      </c>
      <c r="BD389" s="120" t="str">
        <f t="shared" si="109"/>
        <v>PENSKE TRUCK LEASING0.042493862318520.189786648256320.18978664825632</v>
      </c>
      <c r="BE389" s="121">
        <f>VLOOKUP(BD389,'[1]Microsoft-Base Data'!$AR:$AX,2,0)</f>
        <v>0.53081866215915552</v>
      </c>
      <c r="BF389" s="121">
        <f>VLOOKUP(BD389,'[1]Microsoft-Base Data'!$AR:$AX,3,0)</f>
        <v>0.46918133784084454</v>
      </c>
      <c r="BG389" s="121">
        <f>VLOOKUP(BD389,'[1]Microsoft-Base Data'!$AR:$AX,4,0)</f>
        <v>0</v>
      </c>
      <c r="BH389" s="121">
        <f>VLOOKUP(BD389,'[1]Microsoft-Base Data'!$AR:$AX,5,0)</f>
        <v>0</v>
      </c>
      <c r="BI389" s="121">
        <f>VLOOKUP(BD389,'[1]Microsoft-Base Data'!$AR:$AX,6,0)</f>
        <v>0</v>
      </c>
      <c r="BJ389" s="121">
        <f>VLOOKUP(BD389,'[1]Microsoft-Base Data'!$AR:$AX,7,0)</f>
        <v>0</v>
      </c>
      <c r="BK389" s="120">
        <f t="shared" si="110"/>
        <v>0.10074229472309001</v>
      </c>
      <c r="BL389" s="120">
        <f t="shared" si="111"/>
        <v>8.9044353533230008E-2</v>
      </c>
      <c r="BM389" s="120">
        <f t="shared" si="112"/>
        <v>0</v>
      </c>
      <c r="BN389" s="120">
        <f t="shared" si="113"/>
        <v>0</v>
      </c>
      <c r="BO389" s="120">
        <f t="shared" si="114"/>
        <v>0</v>
      </c>
      <c r="BP389" s="120">
        <f t="shared" si="115"/>
        <v>0</v>
      </c>
      <c r="BQ389" s="120">
        <f t="shared" si="116"/>
        <v>9.911858300553901E-2</v>
      </c>
      <c r="BR389" s="119"/>
      <c r="BS389" s="119"/>
      <c r="BT389" s="119"/>
      <c r="BU389" s="119"/>
    </row>
    <row r="390" spans="1:73">
      <c r="A390" s="65" t="s">
        <v>869</v>
      </c>
      <c r="B390" s="65" t="s">
        <v>92</v>
      </c>
      <c r="C390" s="8" t="s">
        <v>519</v>
      </c>
      <c r="D390" s="8" t="s">
        <v>615</v>
      </c>
      <c r="E390" s="8" t="s">
        <v>283</v>
      </c>
      <c r="F390" s="8"/>
      <c r="G390" s="65"/>
      <c r="H390" s="65" t="s">
        <v>613</v>
      </c>
      <c r="I390" s="8"/>
      <c r="J390" s="65" t="s">
        <v>614</v>
      </c>
      <c r="K390" s="65" t="s">
        <v>614</v>
      </c>
      <c r="L390" s="113">
        <v>5.2958064892450002E-2</v>
      </c>
      <c r="M390" s="113">
        <v>4.1628513084279992E-2</v>
      </c>
      <c r="N390" s="113">
        <v>4.5746326326580003E-2</v>
      </c>
      <c r="O390" s="114">
        <v>4.5746326326580003E-2</v>
      </c>
      <c r="P390" s="115">
        <v>0.18607923062989001</v>
      </c>
      <c r="Q390" s="114">
        <v>4.4887682991431303E-2</v>
      </c>
      <c r="R390" s="114">
        <v>4.6049350470384637E-2</v>
      </c>
      <c r="S390" s="114">
        <v>4.705146032286403E-2</v>
      </c>
      <c r="T390" s="114">
        <v>4.8090736845210043E-2</v>
      </c>
      <c r="U390" s="115">
        <v>0.18607923062989001</v>
      </c>
      <c r="V390" s="115">
        <f t="shared" si="100"/>
        <v>0</v>
      </c>
      <c r="W390" s="122">
        <v>0</v>
      </c>
      <c r="X390" s="116">
        <v>0</v>
      </c>
      <c r="Y390" s="116">
        <v>0</v>
      </c>
      <c r="Z390" s="116">
        <v>0</v>
      </c>
      <c r="AA390" s="116" t="str">
        <f t="shared" si="101"/>
        <v>CIENA - NORTEL0.186079230629890.18607923062989</v>
      </c>
      <c r="AB390" s="117">
        <v>0.1</v>
      </c>
      <c r="AC390" s="115">
        <f t="shared" si="102"/>
        <v>0.1</v>
      </c>
      <c r="AD390" s="117">
        <f t="shared" si="119"/>
        <v>2.1520000000000001E-2</v>
      </c>
      <c r="AE390" s="117">
        <f t="shared" si="119"/>
        <v>2.18E-2</v>
      </c>
      <c r="AF390" s="117">
        <f t="shared" si="119"/>
        <v>3.2000000000000001E-2</v>
      </c>
      <c r="AG390" s="117">
        <f t="shared" si="119"/>
        <v>2.4679999999999994E-2</v>
      </c>
      <c r="AH390" s="115">
        <v>0.1</v>
      </c>
      <c r="AI390" s="118"/>
      <c r="AJ390" s="118"/>
      <c r="AK390" s="118"/>
      <c r="AL390" s="118"/>
      <c r="AM390" s="118"/>
      <c r="AN390" s="118"/>
      <c r="AO390" s="118"/>
      <c r="AP390" s="118"/>
      <c r="AQ390" s="118"/>
      <c r="AR390" s="118"/>
      <c r="AS390" s="119"/>
      <c r="AT390" s="120">
        <v>0</v>
      </c>
      <c r="AU390" s="120">
        <f t="shared" si="104"/>
        <v>0.1</v>
      </c>
      <c r="AV390" s="120">
        <v>0</v>
      </c>
      <c r="AW390" s="120">
        <f t="shared" si="105"/>
        <v>2.1520000000000001E-2</v>
      </c>
      <c r="AX390" s="120">
        <v>0</v>
      </c>
      <c r="AY390" s="120">
        <f t="shared" si="106"/>
        <v>2.18E-2</v>
      </c>
      <c r="AZ390" s="120">
        <v>0</v>
      </c>
      <c r="BA390" s="120">
        <f t="shared" si="107"/>
        <v>3.2000000000000001E-2</v>
      </c>
      <c r="BB390" s="120">
        <v>0</v>
      </c>
      <c r="BC390" s="120">
        <f t="shared" si="108"/>
        <v>2.4679999999999994E-2</v>
      </c>
      <c r="BD390" s="120" t="str">
        <f t="shared" si="109"/>
        <v>CIENA - NORTEL0.045746326326580.186079230629890.18607923062989</v>
      </c>
      <c r="BE390" s="121">
        <f>VLOOKUP(BD390,'[1]Microsoft-Base Data'!$AR:$AX,2,0)</f>
        <v>0.14890716252676275</v>
      </c>
      <c r="BF390" s="121">
        <f>VLOOKUP(BD390,'[1]Microsoft-Base Data'!$AR:$AX,3,0)</f>
        <v>0.17394342985772657</v>
      </c>
      <c r="BG390" s="121">
        <f>VLOOKUP(BD390,'[1]Microsoft-Base Data'!$AR:$AX,4,0)</f>
        <v>3.5042016514886608E-2</v>
      </c>
      <c r="BH390" s="121">
        <f>VLOOKUP(BD390,'[1]Microsoft-Base Data'!$AR:$AX,5,0)</f>
        <v>0.64210739110062409</v>
      </c>
      <c r="BI390" s="121">
        <f>VLOOKUP(BD390,'[1]Microsoft-Base Data'!$AR:$AX,6,0)</f>
        <v>0</v>
      </c>
      <c r="BJ390" s="121">
        <f>VLOOKUP(BD390,'[1]Microsoft-Base Data'!$AR:$AX,7,0)</f>
        <v>0</v>
      </c>
      <c r="BK390" s="120">
        <f t="shared" si="110"/>
        <v>2.7708530238260001E-2</v>
      </c>
      <c r="BL390" s="120">
        <f t="shared" si="111"/>
        <v>3.2367259601049997E-2</v>
      </c>
      <c r="BM390" s="120">
        <f t="shared" si="112"/>
        <v>6.5205914728099995E-3</v>
      </c>
      <c r="BN390" s="120">
        <f t="shared" si="113"/>
        <v>0.11948284931777002</v>
      </c>
      <c r="BO390" s="120">
        <f t="shared" si="114"/>
        <v>0</v>
      </c>
      <c r="BP390" s="120">
        <f t="shared" si="115"/>
        <v>0</v>
      </c>
      <c r="BQ390" s="120">
        <f t="shared" si="116"/>
        <v>8.1167973828740358E-2</v>
      </c>
      <c r="BR390" s="119"/>
      <c r="BS390" s="119"/>
      <c r="BT390" s="119"/>
      <c r="BU390" s="119"/>
    </row>
    <row r="391" spans="1:73">
      <c r="A391" s="8" t="s">
        <v>870</v>
      </c>
      <c r="B391" s="65" t="s">
        <v>92</v>
      </c>
      <c r="C391" s="8" t="s">
        <v>101</v>
      </c>
      <c r="D391" s="8" t="s">
        <v>615</v>
      </c>
      <c r="E391" s="8" t="s">
        <v>283</v>
      </c>
      <c r="F391" s="8"/>
      <c r="G391" s="65"/>
      <c r="H391" s="65" t="s">
        <v>613</v>
      </c>
      <c r="I391" s="8"/>
      <c r="J391" s="8" t="s">
        <v>614</v>
      </c>
      <c r="K391" s="8" t="s">
        <v>614</v>
      </c>
      <c r="L391" s="116">
        <v>4.4866264978410002E-2</v>
      </c>
      <c r="M391" s="116">
        <v>4.2393504351549989E-2</v>
      </c>
      <c r="N391" s="116">
        <v>4.9193524527979995E-2</v>
      </c>
      <c r="O391" s="114">
        <v>4.9193524527979995E-2</v>
      </c>
      <c r="P391" s="115">
        <v>0.18564681838591995</v>
      </c>
      <c r="Q391" s="114">
        <v>4.4783372673384329E-2</v>
      </c>
      <c r="R391" s="114">
        <v>4.5942340661160597E-2</v>
      </c>
      <c r="S391" s="114">
        <v>4.6942121803613894E-2</v>
      </c>
      <c r="T391" s="114">
        <v>4.7978983247761162E-2</v>
      </c>
      <c r="U391" s="115">
        <v>0.18564681838592001</v>
      </c>
      <c r="V391" s="115">
        <f t="shared" si="100"/>
        <v>0</v>
      </c>
      <c r="W391" s="122">
        <v>0</v>
      </c>
      <c r="X391" s="116">
        <v>0</v>
      </c>
      <c r="Y391" s="116">
        <v>1.2128E-2</v>
      </c>
      <c r="Z391" s="116">
        <v>0.194052</v>
      </c>
      <c r="AA391" s="116" t="str">
        <f t="shared" si="101"/>
        <v>THERMO LABSYSTEMS INC0.185646818385920.18564681838592</v>
      </c>
      <c r="AB391" s="117">
        <v>0</v>
      </c>
      <c r="AC391" s="115">
        <f t="shared" si="102"/>
        <v>0.20618</v>
      </c>
      <c r="AD391" s="117">
        <f t="shared" si="119"/>
        <v>4.4369936000000006E-2</v>
      </c>
      <c r="AE391" s="117">
        <f t="shared" si="119"/>
        <v>4.4947240000000006E-2</v>
      </c>
      <c r="AF391" s="117">
        <f t="shared" si="119"/>
        <v>6.5977600000000011E-2</v>
      </c>
      <c r="AG391" s="117">
        <f t="shared" si="119"/>
        <v>5.0885223999999986E-2</v>
      </c>
      <c r="AH391" s="115">
        <v>0.20618000000000003</v>
      </c>
      <c r="AI391" s="118"/>
      <c r="AJ391" s="118"/>
      <c r="AK391" s="118"/>
      <c r="AL391" s="118"/>
      <c r="AM391" s="118"/>
      <c r="AN391" s="118"/>
      <c r="AO391" s="118"/>
      <c r="AP391" s="118"/>
      <c r="AQ391" s="118"/>
      <c r="AR391" s="118"/>
      <c r="AS391" s="119"/>
      <c r="AT391" s="120">
        <v>0</v>
      </c>
      <c r="AU391" s="120">
        <f t="shared" si="104"/>
        <v>0</v>
      </c>
      <c r="AV391" s="120">
        <v>0</v>
      </c>
      <c r="AW391" s="120">
        <f t="shared" si="105"/>
        <v>4.4369936000000006E-2</v>
      </c>
      <c r="AX391" s="120">
        <v>0</v>
      </c>
      <c r="AY391" s="120">
        <f t="shared" si="106"/>
        <v>4.4947240000000006E-2</v>
      </c>
      <c r="AZ391" s="120">
        <v>0.14146390800000003</v>
      </c>
      <c r="BA391" s="120">
        <f t="shared" si="107"/>
        <v>-7.5486308000000016E-2</v>
      </c>
      <c r="BB391" s="120">
        <v>0</v>
      </c>
      <c r="BC391" s="120">
        <f t="shared" si="108"/>
        <v>5.0885223999999986E-2</v>
      </c>
      <c r="BD391" s="120" t="str">
        <f t="shared" si="109"/>
        <v>THERMO LABSYSTEMS INC0.049193524527980.185646818385920.18564681838592</v>
      </c>
      <c r="BE391" s="121">
        <f>VLOOKUP(BD391,'[1]Microsoft-Base Data'!$AR:$AX,2,0)</f>
        <v>0.80260240000730676</v>
      </c>
      <c r="BF391" s="121">
        <f>VLOOKUP(BD391,'[1]Microsoft-Base Data'!$AR:$AX,3,0)</f>
        <v>0</v>
      </c>
      <c r="BG391" s="121">
        <f>VLOOKUP(BD391,'[1]Microsoft-Base Data'!$AR:$AX,4,0)</f>
        <v>0</v>
      </c>
      <c r="BH391" s="121">
        <f>VLOOKUP(BD391,'[1]Microsoft-Base Data'!$AR:$AX,5,0)</f>
        <v>0.19739759999269324</v>
      </c>
      <c r="BI391" s="121">
        <f>VLOOKUP(BD391,'[1]Microsoft-Base Data'!$AR:$AX,6,0)</f>
        <v>0</v>
      </c>
      <c r="BJ391" s="121">
        <f>VLOOKUP(BD391,'[1]Microsoft-Base Data'!$AR:$AX,7,0)</f>
        <v>0</v>
      </c>
      <c r="BK391" s="120">
        <f t="shared" si="110"/>
        <v>0.14900058199026001</v>
      </c>
      <c r="BL391" s="120">
        <f t="shared" si="111"/>
        <v>0</v>
      </c>
      <c r="BM391" s="120">
        <f t="shared" si="112"/>
        <v>0</v>
      </c>
      <c r="BN391" s="120">
        <f t="shared" si="113"/>
        <v>3.6646236395660003E-2</v>
      </c>
      <c r="BO391" s="120">
        <f t="shared" si="114"/>
        <v>0</v>
      </c>
      <c r="BP391" s="120">
        <f t="shared" si="115"/>
        <v>0</v>
      </c>
      <c r="BQ391" s="120">
        <f t="shared" si="116"/>
        <v>2.8017786940928963E-2</v>
      </c>
      <c r="BR391" s="119"/>
      <c r="BS391" s="119"/>
      <c r="BT391" s="119"/>
      <c r="BU391" s="119"/>
    </row>
    <row r="392" spans="1:73">
      <c r="A392" s="65" t="s">
        <v>871</v>
      </c>
      <c r="B392" s="65" t="s">
        <v>4</v>
      </c>
      <c r="C392" s="8" t="s">
        <v>197</v>
      </c>
      <c r="D392" s="8" t="s">
        <v>615</v>
      </c>
      <c r="E392" s="8" t="s">
        <v>283</v>
      </c>
      <c r="F392" s="8"/>
      <c r="G392" s="65"/>
      <c r="H392" s="65" t="s">
        <v>613</v>
      </c>
      <c r="I392" s="8"/>
      <c r="J392" s="65" t="s">
        <v>614</v>
      </c>
      <c r="K392" s="65" t="s">
        <v>614</v>
      </c>
      <c r="L392" s="113">
        <v>4.4706325315999995E-2</v>
      </c>
      <c r="M392" s="113">
        <v>3.954206658E-2</v>
      </c>
      <c r="N392" s="113">
        <v>4.91684961E-2</v>
      </c>
      <c r="O392" s="114">
        <v>4.91684961E-2</v>
      </c>
      <c r="P392" s="115">
        <v>0.182585384096</v>
      </c>
      <c r="Q392" s="114">
        <v>4.4044866331543558E-2</v>
      </c>
      <c r="R392" s="114">
        <v>4.5184722198953059E-2</v>
      </c>
      <c r="S392" s="114">
        <v>4.6168016313519036E-2</v>
      </c>
      <c r="T392" s="114">
        <v>4.7187779251984349E-2</v>
      </c>
      <c r="U392" s="115">
        <v>0.182585384096</v>
      </c>
      <c r="V392" s="115">
        <f t="shared" ref="V392:V455" si="120">U392-P392</f>
        <v>0</v>
      </c>
      <c r="W392" s="122">
        <v>0</v>
      </c>
      <c r="X392" s="116">
        <v>0</v>
      </c>
      <c r="Y392" s="116">
        <v>0</v>
      </c>
      <c r="Z392" s="116">
        <v>0</v>
      </c>
      <c r="AA392" s="116" t="str">
        <f t="shared" ref="AA392:AA455" si="121">A392&amp;P392&amp;U392</f>
        <v>COOP0.1825853840960.182585384096</v>
      </c>
      <c r="AB392" s="117">
        <v>0</v>
      </c>
      <c r="AC392" s="115">
        <f t="shared" ref="AC392:AC455" si="122">SUM(X392:AB392)</f>
        <v>0</v>
      </c>
      <c r="AD392" s="117">
        <f t="shared" si="119"/>
        <v>0</v>
      </c>
      <c r="AE392" s="117">
        <f t="shared" si="119"/>
        <v>0</v>
      </c>
      <c r="AF392" s="117">
        <f t="shared" si="119"/>
        <v>0</v>
      </c>
      <c r="AG392" s="117">
        <f t="shared" si="119"/>
        <v>0</v>
      </c>
      <c r="AH392" s="115">
        <v>0</v>
      </c>
      <c r="AI392" s="118"/>
      <c r="AJ392" s="118"/>
      <c r="AK392" s="118"/>
      <c r="AL392" s="118"/>
      <c r="AM392" s="118"/>
      <c r="AN392" s="118"/>
      <c r="AO392" s="118"/>
      <c r="AP392" s="118"/>
      <c r="AQ392" s="118"/>
      <c r="AR392" s="118"/>
      <c r="AS392" s="119"/>
      <c r="AT392" s="120">
        <v>0</v>
      </c>
      <c r="AU392" s="120">
        <f t="shared" ref="AU392:AU455" si="123">AB392-AT392</f>
        <v>0</v>
      </c>
      <c r="AV392" s="120">
        <v>0</v>
      </c>
      <c r="AW392" s="120">
        <f t="shared" ref="AW392:AW455" si="124">AD392-AV392</f>
        <v>0</v>
      </c>
      <c r="AX392" s="120">
        <v>0</v>
      </c>
      <c r="AY392" s="120">
        <f t="shared" ref="AY392:AY455" si="125">AE392-AX392</f>
        <v>0</v>
      </c>
      <c r="AZ392" s="120">
        <v>0</v>
      </c>
      <c r="BA392" s="120">
        <f t="shared" ref="BA392:BA455" si="126">AF392-AZ392</f>
        <v>0</v>
      </c>
      <c r="BB392" s="120">
        <v>0</v>
      </c>
      <c r="BC392" s="120">
        <f t="shared" ref="BC392:BC455" si="127">AG392-BB392</f>
        <v>0</v>
      </c>
      <c r="BD392" s="120" t="str">
        <f t="shared" ref="BD392:BD455" si="128">A392&amp;O392&amp;P392&amp;U392</f>
        <v>COOP0.04916849610.1825853840960.182585384096</v>
      </c>
      <c r="BE392" s="121">
        <f>VLOOKUP(BD392,'[1]Microsoft-Base Data'!$AR:$AX,2,0)</f>
        <v>1</v>
      </c>
      <c r="BF392" s="121">
        <f>VLOOKUP(BD392,'[1]Microsoft-Base Data'!$AR:$AX,3,0)</f>
        <v>0</v>
      </c>
      <c r="BG392" s="121">
        <f>VLOOKUP(BD392,'[1]Microsoft-Base Data'!$AR:$AX,4,0)</f>
        <v>0</v>
      </c>
      <c r="BH392" s="121">
        <f>VLOOKUP(BD392,'[1]Microsoft-Base Data'!$AR:$AX,5,0)</f>
        <v>0</v>
      </c>
      <c r="BI392" s="121">
        <f>VLOOKUP(BD392,'[1]Microsoft-Base Data'!$AR:$AX,6,0)</f>
        <v>0</v>
      </c>
      <c r="BJ392" s="121">
        <f>VLOOKUP(BD392,'[1]Microsoft-Base Data'!$AR:$AX,7,0)</f>
        <v>0</v>
      </c>
      <c r="BK392" s="120">
        <f t="shared" ref="BK392:BK455" si="129">BE392*$U392</f>
        <v>0.182585384096</v>
      </c>
      <c r="BL392" s="120">
        <f t="shared" ref="BL392:BL455" si="130">BF392*$U392</f>
        <v>0</v>
      </c>
      <c r="BM392" s="120">
        <f t="shared" ref="BM392:BM455" si="131">BG392*$U392</f>
        <v>0</v>
      </c>
      <c r="BN392" s="120">
        <f t="shared" ref="BN392:BN455" si="132">BH392*$U392</f>
        <v>0</v>
      </c>
      <c r="BO392" s="120">
        <f t="shared" ref="BO392:BO455" si="133">BI392*$U392</f>
        <v>0</v>
      </c>
      <c r="BP392" s="120">
        <f t="shared" ref="BP392:BP455" si="134">BJ392*$U392</f>
        <v>0</v>
      </c>
      <c r="BQ392" s="120">
        <f t="shared" ref="BQ392:BQ455" si="135">(BK392*BK$2)+(BL392*BL$2)+(BM392*BM$2)+(BN392*BN$2)+(BO392*BO$2)+(BP392*BP$2)</f>
        <v>1.8258538409600001E-2</v>
      </c>
      <c r="BR392" s="119"/>
      <c r="BS392" s="119"/>
      <c r="BT392" s="119"/>
      <c r="BU392" s="119"/>
    </row>
    <row r="393" spans="1:73">
      <c r="A393" s="8" t="s">
        <v>872</v>
      </c>
      <c r="B393" s="65" t="s">
        <v>92</v>
      </c>
      <c r="C393" s="8" t="s">
        <v>169</v>
      </c>
      <c r="D393" s="8" t="s">
        <v>615</v>
      </c>
      <c r="E393" s="8" t="s">
        <v>283</v>
      </c>
      <c r="F393" s="8"/>
      <c r="G393" s="65"/>
      <c r="H393" s="65" t="s">
        <v>613</v>
      </c>
      <c r="I393" s="8"/>
      <c r="J393" s="8" t="s">
        <v>614</v>
      </c>
      <c r="K393" s="8" t="s">
        <v>614</v>
      </c>
      <c r="L393" s="116">
        <v>0</v>
      </c>
      <c r="M393" s="116">
        <v>1.6604086881440001E-2</v>
      </c>
      <c r="N393" s="116">
        <v>7.9019734073319997E-2</v>
      </c>
      <c r="O393" s="114">
        <v>7.9019734073319997E-2</v>
      </c>
      <c r="P393" s="115">
        <v>0.17464355502807999</v>
      </c>
      <c r="Q393" s="114">
        <v>4.2129067860289214E-2</v>
      </c>
      <c r="R393" s="114">
        <v>4.3219343962561149E-2</v>
      </c>
      <c r="S393" s="114">
        <v>4.4159868203623616E-2</v>
      </c>
      <c r="T393" s="114">
        <v>4.5135275001606009E-2</v>
      </c>
      <c r="U393" s="115">
        <v>0.17464355502807999</v>
      </c>
      <c r="V393" s="115">
        <f t="shared" si="120"/>
        <v>0</v>
      </c>
      <c r="W393" s="122">
        <v>0</v>
      </c>
      <c r="X393" s="116">
        <v>0</v>
      </c>
      <c r="Y393" s="116">
        <v>0</v>
      </c>
      <c r="Z393" s="116">
        <v>0</v>
      </c>
      <c r="AA393" s="116" t="str">
        <f t="shared" si="121"/>
        <v>MCCORMICK0.174643555028080.17464355502808</v>
      </c>
      <c r="AB393" s="117">
        <v>0</v>
      </c>
      <c r="AC393" s="115">
        <f t="shared" si="122"/>
        <v>0</v>
      </c>
      <c r="AD393" s="117">
        <f t="shared" si="119"/>
        <v>0</v>
      </c>
      <c r="AE393" s="117">
        <f t="shared" si="119"/>
        <v>0</v>
      </c>
      <c r="AF393" s="117">
        <f t="shared" si="119"/>
        <v>0</v>
      </c>
      <c r="AG393" s="117">
        <f t="shared" si="119"/>
        <v>0</v>
      </c>
      <c r="AH393" s="115">
        <v>0</v>
      </c>
      <c r="AI393" s="118"/>
      <c r="AJ393" s="118"/>
      <c r="AK393" s="118"/>
      <c r="AL393" s="118"/>
      <c r="AM393" s="118"/>
      <c r="AN393" s="118"/>
      <c r="AO393" s="118"/>
      <c r="AP393" s="118"/>
      <c r="AQ393" s="118"/>
      <c r="AR393" s="118"/>
      <c r="AS393" s="119"/>
      <c r="AT393" s="120">
        <v>0</v>
      </c>
      <c r="AU393" s="120">
        <f t="shared" si="123"/>
        <v>0</v>
      </c>
      <c r="AV393" s="120">
        <v>0</v>
      </c>
      <c r="AW393" s="120">
        <f t="shared" si="124"/>
        <v>0</v>
      </c>
      <c r="AX393" s="120">
        <v>0</v>
      </c>
      <c r="AY393" s="120">
        <f t="shared" si="125"/>
        <v>0</v>
      </c>
      <c r="AZ393" s="120">
        <v>0</v>
      </c>
      <c r="BA393" s="120">
        <f t="shared" si="126"/>
        <v>0</v>
      </c>
      <c r="BB393" s="120">
        <v>0</v>
      </c>
      <c r="BC393" s="120">
        <f t="shared" si="127"/>
        <v>0</v>
      </c>
      <c r="BD393" s="120" t="str">
        <f t="shared" si="128"/>
        <v>MCCORMICK0.079019734073320.174643555028080.17464355502808</v>
      </c>
      <c r="BE393" s="121">
        <f>VLOOKUP(BD393,'[1]Microsoft-Base Data'!$AR:$AX,2,0)</f>
        <v>0.21574959822108383</v>
      </c>
      <c r="BF393" s="121">
        <f>VLOOKUP(BD393,'[1]Microsoft-Base Data'!$AR:$AX,3,0)</f>
        <v>9.2027444112757952E-3</v>
      </c>
      <c r="BG393" s="121">
        <f>VLOOKUP(BD393,'[1]Microsoft-Base Data'!$AR:$AX,4,0)</f>
        <v>0.27860783547006185</v>
      </c>
      <c r="BH393" s="121">
        <f>VLOOKUP(BD393,'[1]Microsoft-Base Data'!$AR:$AX,5,0)</f>
        <v>0.49643982189757857</v>
      </c>
      <c r="BI393" s="121">
        <f>VLOOKUP(BD393,'[1]Microsoft-Base Data'!$AR:$AX,6,0)</f>
        <v>0</v>
      </c>
      <c r="BJ393" s="121">
        <f>VLOOKUP(BD393,'[1]Microsoft-Base Data'!$AR:$AX,7,0)</f>
        <v>0</v>
      </c>
      <c r="BK393" s="120">
        <f t="shared" si="129"/>
        <v>3.7679276829210004E-2</v>
      </c>
      <c r="BL393" s="120">
        <f t="shared" si="130"/>
        <v>1.6071999999999998E-3</v>
      </c>
      <c r="BM393" s="120">
        <f t="shared" si="131"/>
        <v>4.8657062845170004E-2</v>
      </c>
      <c r="BN393" s="120">
        <f t="shared" si="132"/>
        <v>8.6700015353699991E-2</v>
      </c>
      <c r="BO393" s="120">
        <f t="shared" si="133"/>
        <v>0</v>
      </c>
      <c r="BP393" s="120">
        <f t="shared" si="134"/>
        <v>0</v>
      </c>
      <c r="BQ393" s="120">
        <f t="shared" si="135"/>
        <v>6.07384227044045E-2</v>
      </c>
      <c r="BR393" s="119"/>
      <c r="BS393" s="119"/>
      <c r="BT393" s="119"/>
      <c r="BU393" s="119"/>
    </row>
    <row r="394" spans="1:73">
      <c r="A394" s="8" t="s">
        <v>873</v>
      </c>
      <c r="B394" s="65" t="s">
        <v>69</v>
      </c>
      <c r="C394" s="8" t="s">
        <v>504</v>
      </c>
      <c r="D394" s="8" t="s">
        <v>615</v>
      </c>
      <c r="E394" s="8" t="s">
        <v>283</v>
      </c>
      <c r="F394" s="8"/>
      <c r="G394" s="65"/>
      <c r="H394" s="65" t="s">
        <v>613</v>
      </c>
      <c r="I394" s="8"/>
      <c r="J394" s="8" t="s">
        <v>614</v>
      </c>
      <c r="K394" s="8" t="s">
        <v>614</v>
      </c>
      <c r="L394" s="116">
        <v>6.0225663802409998E-2</v>
      </c>
      <c r="M394" s="116">
        <v>4.9141243205649998E-2</v>
      </c>
      <c r="N394" s="116">
        <v>2.940155348713E-2</v>
      </c>
      <c r="O394" s="114">
        <v>2.940155348713E-2</v>
      </c>
      <c r="P394" s="115">
        <v>0.16817001398231998</v>
      </c>
      <c r="Q394" s="114">
        <v>4.0567462853054098E-2</v>
      </c>
      <c r="R394" s="114">
        <v>4.1617325513798611E-2</v>
      </c>
      <c r="S394" s="114">
        <v>4.2522987189918038E-2</v>
      </c>
      <c r="T394" s="114">
        <v>4.3462238425549235E-2</v>
      </c>
      <c r="U394" s="115">
        <v>0.16817001398231998</v>
      </c>
      <c r="V394" s="115">
        <f t="shared" si="120"/>
        <v>0</v>
      </c>
      <c r="W394" s="115"/>
      <c r="X394" s="116">
        <v>0</v>
      </c>
      <c r="Y394" s="116">
        <v>0</v>
      </c>
      <c r="Z394" s="116">
        <v>0</v>
      </c>
      <c r="AA394" s="116" t="str">
        <f t="shared" si="121"/>
        <v>SCHLUMBERGER0.168170013982320.16817001398232</v>
      </c>
      <c r="AB394" s="117">
        <v>0</v>
      </c>
      <c r="AC394" s="115">
        <f t="shared" si="122"/>
        <v>0</v>
      </c>
      <c r="AD394" s="117">
        <f t="shared" si="119"/>
        <v>0</v>
      </c>
      <c r="AE394" s="117">
        <f t="shared" si="119"/>
        <v>0</v>
      </c>
      <c r="AF394" s="117">
        <f t="shared" si="119"/>
        <v>0</v>
      </c>
      <c r="AG394" s="117">
        <f t="shared" si="119"/>
        <v>0</v>
      </c>
      <c r="AH394" s="115">
        <v>0</v>
      </c>
      <c r="AI394" s="118"/>
      <c r="AJ394" s="118"/>
      <c r="AK394" s="118"/>
      <c r="AL394" s="118"/>
      <c r="AM394" s="118"/>
      <c r="AN394" s="118"/>
      <c r="AO394" s="118"/>
      <c r="AP394" s="118"/>
      <c r="AQ394" s="118"/>
      <c r="AR394" s="118"/>
      <c r="AS394" s="119"/>
      <c r="AT394" s="120">
        <v>0</v>
      </c>
      <c r="AU394" s="120">
        <f t="shared" si="123"/>
        <v>0</v>
      </c>
      <c r="AV394" s="120">
        <v>0</v>
      </c>
      <c r="AW394" s="120">
        <f t="shared" si="124"/>
        <v>0</v>
      </c>
      <c r="AX394" s="120">
        <v>0</v>
      </c>
      <c r="AY394" s="120">
        <f t="shared" si="125"/>
        <v>0</v>
      </c>
      <c r="AZ394" s="120">
        <v>0</v>
      </c>
      <c r="BA394" s="120">
        <f t="shared" si="126"/>
        <v>0</v>
      </c>
      <c r="BB394" s="120">
        <v>0</v>
      </c>
      <c r="BC394" s="120">
        <f t="shared" si="127"/>
        <v>0</v>
      </c>
      <c r="BD394" s="120" t="str">
        <f t="shared" si="128"/>
        <v>SCHLUMBERGER0.029401553487130.168170013982320.16817001398232</v>
      </c>
      <c r="BE394" s="121">
        <f>VLOOKUP(BD394,'[1]Microsoft-Base Data'!$AR:$AX,2,0)</f>
        <v>1.0015426326802834</v>
      </c>
      <c r="BF394" s="121">
        <f>VLOOKUP(BD394,'[1]Microsoft-Base Data'!$AR:$AX,3,0)</f>
        <v>-1.5426326802835363E-3</v>
      </c>
      <c r="BG394" s="121">
        <f>VLOOKUP(BD394,'[1]Microsoft-Base Data'!$AR:$AX,4,0)</f>
        <v>0</v>
      </c>
      <c r="BH394" s="121">
        <f>VLOOKUP(BD394,'[1]Microsoft-Base Data'!$AR:$AX,5,0)</f>
        <v>0</v>
      </c>
      <c r="BI394" s="121">
        <f>VLOOKUP(BD394,'[1]Microsoft-Base Data'!$AR:$AX,6,0)</f>
        <v>0</v>
      </c>
      <c r="BJ394" s="121">
        <f>VLOOKUP(BD394,'[1]Microsoft-Base Data'!$AR:$AX,7,0)</f>
        <v>0</v>
      </c>
      <c r="BK394" s="120">
        <f t="shared" si="129"/>
        <v>0.16842943854173284</v>
      </c>
      <c r="BL394" s="120">
        <f t="shared" si="130"/>
        <v>-2.5942455941286603E-4</v>
      </c>
      <c r="BM394" s="120">
        <f t="shared" si="131"/>
        <v>0</v>
      </c>
      <c r="BN394" s="120">
        <f t="shared" si="132"/>
        <v>0</v>
      </c>
      <c r="BO394" s="120">
        <f t="shared" si="133"/>
        <v>0</v>
      </c>
      <c r="BP394" s="120">
        <f t="shared" si="134"/>
        <v>0</v>
      </c>
      <c r="BQ394" s="120">
        <f t="shared" si="135"/>
        <v>1.6583519294760419E-2</v>
      </c>
      <c r="BR394" s="119"/>
      <c r="BS394" s="119"/>
      <c r="BT394" s="119"/>
      <c r="BU394" s="119"/>
    </row>
    <row r="395" spans="1:73">
      <c r="A395" s="8" t="s">
        <v>91</v>
      </c>
      <c r="B395" s="8" t="s">
        <v>92</v>
      </c>
      <c r="C395" s="8" t="s">
        <v>93</v>
      </c>
      <c r="D395" s="8" t="s">
        <v>568</v>
      </c>
      <c r="E395" s="8" t="s">
        <v>86</v>
      </c>
      <c r="F395" s="8" t="s">
        <v>612</v>
      </c>
      <c r="G395" s="65">
        <v>11</v>
      </c>
      <c r="H395" s="65" t="s">
        <v>613</v>
      </c>
      <c r="I395" s="8"/>
      <c r="J395" s="8" t="s">
        <v>614</v>
      </c>
      <c r="K395" s="8" t="s">
        <v>614</v>
      </c>
      <c r="L395" s="116">
        <v>2.9725153232780001E-2</v>
      </c>
      <c r="M395" s="116">
        <v>4.7405796818260001E-2</v>
      </c>
      <c r="N395" s="116">
        <v>4.196622524318E-2</v>
      </c>
      <c r="O395" s="114">
        <v>4.196622524318E-2</v>
      </c>
      <c r="P395" s="115">
        <v>0.16106340053740001</v>
      </c>
      <c r="Q395" s="114">
        <v>3.8853142504789662E-2</v>
      </c>
      <c r="R395" s="114">
        <v>3.985863953861004E-2</v>
      </c>
      <c r="S395" s="114">
        <v>4.0726029305893592E-2</v>
      </c>
      <c r="T395" s="114">
        <v>4.1625589188106715E-2</v>
      </c>
      <c r="U395" s="115">
        <v>0.16106340053740001</v>
      </c>
      <c r="V395" s="115">
        <f t="shared" si="120"/>
        <v>0</v>
      </c>
      <c r="W395" s="122">
        <v>0</v>
      </c>
      <c r="X395" s="116">
        <v>0</v>
      </c>
      <c r="Y395" s="116">
        <v>0</v>
      </c>
      <c r="Z395" s="116">
        <v>0</v>
      </c>
      <c r="AA395" s="116" t="str">
        <f t="shared" si="121"/>
        <v>APPLE COMPUTERS INC.0.16106340053740.1610634005374</v>
      </c>
      <c r="AB395" s="117">
        <v>0</v>
      </c>
      <c r="AC395" s="115">
        <f t="shared" si="122"/>
        <v>0</v>
      </c>
      <c r="AD395" s="117">
        <f t="shared" si="119"/>
        <v>0</v>
      </c>
      <c r="AE395" s="117">
        <f t="shared" si="119"/>
        <v>0</v>
      </c>
      <c r="AF395" s="117">
        <f t="shared" si="119"/>
        <v>0</v>
      </c>
      <c r="AG395" s="117">
        <f t="shared" si="119"/>
        <v>0</v>
      </c>
      <c r="AH395" s="115">
        <v>0</v>
      </c>
      <c r="AI395" s="118"/>
      <c r="AJ395" s="118"/>
      <c r="AK395" s="118"/>
      <c r="AL395" s="118"/>
      <c r="AM395" s="118"/>
      <c r="AN395" s="118"/>
      <c r="AO395" s="118"/>
      <c r="AP395" s="118"/>
      <c r="AQ395" s="118"/>
      <c r="AR395" s="118"/>
      <c r="AS395" s="119"/>
      <c r="AT395" s="120">
        <v>0</v>
      </c>
      <c r="AU395" s="120">
        <f t="shared" si="123"/>
        <v>0</v>
      </c>
      <c r="AV395" s="120">
        <v>0</v>
      </c>
      <c r="AW395" s="120">
        <f t="shared" si="124"/>
        <v>0</v>
      </c>
      <c r="AX395" s="120">
        <v>0</v>
      </c>
      <c r="AY395" s="120">
        <f t="shared" si="125"/>
        <v>0</v>
      </c>
      <c r="AZ395" s="120">
        <v>0</v>
      </c>
      <c r="BA395" s="120">
        <f t="shared" si="126"/>
        <v>0</v>
      </c>
      <c r="BB395" s="120">
        <v>0</v>
      </c>
      <c r="BC395" s="120">
        <f t="shared" si="127"/>
        <v>0</v>
      </c>
      <c r="BD395" s="120" t="str">
        <f t="shared" si="128"/>
        <v>APPLE COMPUTERS INC.0.041966225243180.16106340053740.1610634005374</v>
      </c>
      <c r="BE395" s="121">
        <f>VLOOKUP(BD395,'[1]Microsoft-Base Data'!$AR:$AX,2,0)</f>
        <v>0.35019169473236611</v>
      </c>
      <c r="BF395" s="121">
        <f>VLOOKUP(BD395,'[1]Microsoft-Base Data'!$AR:$AX,3,0)</f>
        <v>0.64980830526763389</v>
      </c>
      <c r="BG395" s="121">
        <f>VLOOKUP(BD395,'[1]Microsoft-Base Data'!$AR:$AX,4,0)</f>
        <v>0</v>
      </c>
      <c r="BH395" s="121">
        <f>VLOOKUP(BD395,'[1]Microsoft-Base Data'!$AR:$AX,5,0)</f>
        <v>0</v>
      </c>
      <c r="BI395" s="121">
        <f>VLOOKUP(BD395,'[1]Microsoft-Base Data'!$AR:$AX,6,0)</f>
        <v>0</v>
      </c>
      <c r="BJ395" s="121">
        <f>VLOOKUP(BD395,'[1]Microsoft-Base Data'!$AR:$AX,7,0)</f>
        <v>0</v>
      </c>
      <c r="BK395" s="120">
        <f t="shared" si="129"/>
        <v>5.6403065193549998E-2</v>
      </c>
      <c r="BL395" s="120">
        <f t="shared" si="130"/>
        <v>0.10466033534385001</v>
      </c>
      <c r="BM395" s="120">
        <f t="shared" si="131"/>
        <v>0</v>
      </c>
      <c r="BN395" s="120">
        <f t="shared" si="132"/>
        <v>0</v>
      </c>
      <c r="BO395" s="120">
        <f t="shared" si="133"/>
        <v>0</v>
      </c>
      <c r="BP395" s="120">
        <f t="shared" si="134"/>
        <v>0</v>
      </c>
      <c r="BQ395" s="120">
        <f t="shared" si="135"/>
        <v>0.11030064186320501</v>
      </c>
      <c r="BR395" s="119"/>
      <c r="BS395" s="119"/>
      <c r="BT395" s="119"/>
      <c r="BU395" s="119"/>
    </row>
    <row r="396" spans="1:73">
      <c r="A396" s="8" t="s">
        <v>874</v>
      </c>
      <c r="B396" s="65" t="s">
        <v>92</v>
      </c>
      <c r="C396" s="8" t="s">
        <v>533</v>
      </c>
      <c r="D396" s="8" t="s">
        <v>615</v>
      </c>
      <c r="E396" s="8" t="s">
        <v>283</v>
      </c>
      <c r="F396" s="8"/>
      <c r="G396" s="65"/>
      <c r="H396" s="65" t="s">
        <v>613</v>
      </c>
      <c r="I396" s="8"/>
      <c r="J396" s="8" t="s">
        <v>614</v>
      </c>
      <c r="K396" s="8" t="s">
        <v>614</v>
      </c>
      <c r="L396" s="116">
        <v>5.6260918190199995E-2</v>
      </c>
      <c r="M396" s="116">
        <v>3.2287658546030003E-2</v>
      </c>
      <c r="N396" s="116">
        <v>3.4954814574369997E-2</v>
      </c>
      <c r="O396" s="114">
        <v>3.4954814574369997E-2</v>
      </c>
      <c r="P396" s="115">
        <v>0.15845820588497</v>
      </c>
      <c r="Q396" s="114">
        <v>3.8224694336268128E-2</v>
      </c>
      <c r="R396" s="114">
        <v>3.9213927492095103E-2</v>
      </c>
      <c r="S396" s="114">
        <v>4.0067287261404197E-2</v>
      </c>
      <c r="T396" s="114">
        <v>4.0952296795202577E-2</v>
      </c>
      <c r="U396" s="115">
        <v>0.15845820588497</v>
      </c>
      <c r="V396" s="115">
        <f t="shared" si="120"/>
        <v>0</v>
      </c>
      <c r="W396" s="122">
        <v>0</v>
      </c>
      <c r="X396" s="116">
        <v>0</v>
      </c>
      <c r="Y396" s="116">
        <v>0</v>
      </c>
      <c r="Z396" s="116">
        <v>0</v>
      </c>
      <c r="AA396" s="116" t="str">
        <f t="shared" si="121"/>
        <v>US FOODS INC.0.158458205884970.15845820588497</v>
      </c>
      <c r="AB396" s="117">
        <v>0</v>
      </c>
      <c r="AC396" s="115">
        <f t="shared" si="122"/>
        <v>0</v>
      </c>
      <c r="AD396" s="117">
        <f t="shared" si="119"/>
        <v>0</v>
      </c>
      <c r="AE396" s="117">
        <f t="shared" si="119"/>
        <v>0</v>
      </c>
      <c r="AF396" s="117">
        <f t="shared" si="119"/>
        <v>0</v>
      </c>
      <c r="AG396" s="117">
        <f t="shared" si="119"/>
        <v>0</v>
      </c>
      <c r="AH396" s="115">
        <v>0</v>
      </c>
      <c r="AI396" s="118"/>
      <c r="AJ396" s="118"/>
      <c r="AK396" s="118"/>
      <c r="AL396" s="118"/>
      <c r="AM396" s="118"/>
      <c r="AN396" s="118"/>
      <c r="AO396" s="118"/>
      <c r="AP396" s="118"/>
      <c r="AQ396" s="118"/>
      <c r="AR396" s="118"/>
      <c r="AS396" s="119"/>
      <c r="AT396" s="120">
        <v>0</v>
      </c>
      <c r="AU396" s="120">
        <f t="shared" si="123"/>
        <v>0</v>
      </c>
      <c r="AV396" s="120">
        <v>0</v>
      </c>
      <c r="AW396" s="120">
        <f t="shared" si="124"/>
        <v>0</v>
      </c>
      <c r="AX396" s="120">
        <v>0</v>
      </c>
      <c r="AY396" s="120">
        <f t="shared" si="125"/>
        <v>0</v>
      </c>
      <c r="AZ396" s="120">
        <v>0</v>
      </c>
      <c r="BA396" s="120">
        <f t="shared" si="126"/>
        <v>0</v>
      </c>
      <c r="BB396" s="120">
        <v>0.50529884640300016</v>
      </c>
      <c r="BC396" s="120">
        <f t="shared" si="127"/>
        <v>-0.50529884640300016</v>
      </c>
      <c r="BD396" s="120" t="str">
        <f t="shared" si="128"/>
        <v>US FOODS INC.0.034954814574370.158458205884970.15845820588497</v>
      </c>
      <c r="BE396" s="121">
        <f>VLOOKUP(BD396,'[1]Microsoft-Base Data'!$AR:$AX,2,0)</f>
        <v>0</v>
      </c>
      <c r="BF396" s="121">
        <f>VLOOKUP(BD396,'[1]Microsoft-Base Data'!$AR:$AX,3,0)</f>
        <v>1</v>
      </c>
      <c r="BG396" s="121">
        <f>VLOOKUP(BD396,'[1]Microsoft-Base Data'!$AR:$AX,4,0)</f>
        <v>0</v>
      </c>
      <c r="BH396" s="121">
        <f>VLOOKUP(BD396,'[1]Microsoft-Base Data'!$AR:$AX,5,0)</f>
        <v>0</v>
      </c>
      <c r="BI396" s="121">
        <f>VLOOKUP(BD396,'[1]Microsoft-Base Data'!$AR:$AX,6,0)</f>
        <v>0</v>
      </c>
      <c r="BJ396" s="121">
        <f>VLOOKUP(BD396,'[1]Microsoft-Base Data'!$AR:$AX,7,0)</f>
        <v>0</v>
      </c>
      <c r="BK396" s="120">
        <f t="shared" si="129"/>
        <v>0</v>
      </c>
      <c r="BL396" s="120">
        <f t="shared" si="130"/>
        <v>0.15845820588497</v>
      </c>
      <c r="BM396" s="120">
        <f t="shared" si="131"/>
        <v>0</v>
      </c>
      <c r="BN396" s="120">
        <f t="shared" si="132"/>
        <v>0</v>
      </c>
      <c r="BO396" s="120">
        <f t="shared" si="133"/>
        <v>0</v>
      </c>
      <c r="BP396" s="120">
        <f t="shared" si="134"/>
        <v>0</v>
      </c>
      <c r="BQ396" s="120">
        <f t="shared" si="135"/>
        <v>0.15845820588497</v>
      </c>
      <c r="BR396" s="119"/>
      <c r="BS396" s="119"/>
      <c r="BT396" s="119"/>
      <c r="BU396" s="119"/>
    </row>
    <row r="397" spans="1:73">
      <c r="A397" s="8" t="s">
        <v>875</v>
      </c>
      <c r="B397" s="65" t="s">
        <v>69</v>
      </c>
      <c r="C397" s="8" t="s">
        <v>504</v>
      </c>
      <c r="D397" s="8" t="s">
        <v>615</v>
      </c>
      <c r="E397" s="8" t="s">
        <v>283</v>
      </c>
      <c r="F397" s="8"/>
      <c r="G397" s="65"/>
      <c r="H397" s="65" t="s">
        <v>613</v>
      </c>
      <c r="I397" s="8"/>
      <c r="J397" s="8" t="s">
        <v>614</v>
      </c>
      <c r="K397" s="8" t="s">
        <v>614</v>
      </c>
      <c r="L397" s="116">
        <v>5.6378399127929996E-2</v>
      </c>
      <c r="M397" s="116">
        <v>4.8190234804339996E-2</v>
      </c>
      <c r="N397" s="116">
        <v>2.5564753061729999E-2</v>
      </c>
      <c r="O397" s="114">
        <v>2.5564753061729999E-2</v>
      </c>
      <c r="P397" s="115">
        <v>0.15569814005572999</v>
      </c>
      <c r="Q397" s="114">
        <v>3.7558886768389525E-2</v>
      </c>
      <c r="R397" s="114">
        <v>3.8530889206404816E-2</v>
      </c>
      <c r="S397" s="114">
        <v>3.9369384935532686E-2</v>
      </c>
      <c r="T397" s="114">
        <v>4.0238979145402927E-2</v>
      </c>
      <c r="U397" s="115">
        <v>0.15569814005572996</v>
      </c>
      <c r="V397" s="115">
        <f t="shared" si="120"/>
        <v>0</v>
      </c>
      <c r="W397" s="115"/>
      <c r="X397" s="116">
        <v>0.2416396187</v>
      </c>
      <c r="Y397" s="116">
        <v>0</v>
      </c>
      <c r="Z397" s="116">
        <v>1.865518E-2</v>
      </c>
      <c r="AA397" s="116" t="str">
        <f t="shared" si="121"/>
        <v>CBRE0.155698140055730.15569814005573</v>
      </c>
      <c r="AB397" s="117">
        <v>0.10449254000000001</v>
      </c>
      <c r="AC397" s="115">
        <f t="shared" si="122"/>
        <v>0.36478733870000002</v>
      </c>
      <c r="AD397" s="117">
        <f t="shared" si="119"/>
        <v>7.8502235288240005E-2</v>
      </c>
      <c r="AE397" s="117">
        <f t="shared" si="119"/>
        <v>7.9523639836600005E-2</v>
      </c>
      <c r="AF397" s="117">
        <f t="shared" si="119"/>
        <v>0.11673194838400001</v>
      </c>
      <c r="AG397" s="117">
        <f t="shared" si="119"/>
        <v>9.0029515191159967E-2</v>
      </c>
      <c r="AH397" s="115">
        <v>0.36478733870000002</v>
      </c>
      <c r="AI397" s="118"/>
      <c r="AJ397" s="118"/>
      <c r="AK397" s="118"/>
      <c r="AL397" s="118"/>
      <c r="AM397" s="118"/>
      <c r="AN397" s="118"/>
      <c r="AO397" s="118"/>
      <c r="AP397" s="118"/>
      <c r="AQ397" s="118"/>
      <c r="AR397" s="118"/>
      <c r="AS397" s="119"/>
      <c r="AT397" s="120">
        <v>0.110832948</v>
      </c>
      <c r="AU397" s="120">
        <f t="shared" si="123"/>
        <v>-6.3404079999999918E-3</v>
      </c>
      <c r="AV397" s="120">
        <v>1.5110695800000001E-2</v>
      </c>
      <c r="AW397" s="120">
        <f t="shared" si="124"/>
        <v>6.3391539488240001E-2</v>
      </c>
      <c r="AX397" s="120">
        <v>0</v>
      </c>
      <c r="AY397" s="120">
        <f t="shared" si="125"/>
        <v>7.9523639836600005E-2</v>
      </c>
      <c r="AZ397" s="120">
        <v>0</v>
      </c>
      <c r="BA397" s="120">
        <f t="shared" si="126"/>
        <v>0.11673194838400001</v>
      </c>
      <c r="BB397" s="120">
        <v>6.1701799944600004E-2</v>
      </c>
      <c r="BC397" s="120">
        <f t="shared" si="127"/>
        <v>2.8327715246559963E-2</v>
      </c>
      <c r="BD397" s="120" t="str">
        <f t="shared" si="128"/>
        <v>CBRE0.025564753061730.155698140055730.15569814005573</v>
      </c>
      <c r="BE397" s="121">
        <f>VLOOKUP(BD397,'[1]Microsoft-Base Data'!$AR:$AX,2,0)</f>
        <v>0.66733630125966403</v>
      </c>
      <c r="BF397" s="121">
        <f>VLOOKUP(BD397,'[1]Microsoft-Base Data'!$AR:$AX,3,0)</f>
        <v>0.33266369874033597</v>
      </c>
      <c r="BG397" s="121">
        <f>VLOOKUP(BD397,'[1]Microsoft-Base Data'!$AR:$AX,4,0)</f>
        <v>0</v>
      </c>
      <c r="BH397" s="121">
        <f>VLOOKUP(BD397,'[1]Microsoft-Base Data'!$AR:$AX,5,0)</f>
        <v>0</v>
      </c>
      <c r="BI397" s="121">
        <f>VLOOKUP(BD397,'[1]Microsoft-Base Data'!$AR:$AX,6,0)</f>
        <v>0</v>
      </c>
      <c r="BJ397" s="121">
        <f>VLOOKUP(BD397,'[1]Microsoft-Base Data'!$AR:$AX,7,0)</f>
        <v>0</v>
      </c>
      <c r="BK397" s="120">
        <f t="shared" si="129"/>
        <v>0.10390302089779997</v>
      </c>
      <c r="BL397" s="120">
        <f t="shared" si="130"/>
        <v>5.1795119157929989E-2</v>
      </c>
      <c r="BM397" s="120">
        <f t="shared" si="131"/>
        <v>0</v>
      </c>
      <c r="BN397" s="120">
        <f t="shared" si="132"/>
        <v>0</v>
      </c>
      <c r="BO397" s="120">
        <f t="shared" si="133"/>
        <v>0</v>
      </c>
      <c r="BP397" s="120">
        <f t="shared" si="134"/>
        <v>0</v>
      </c>
      <c r="BQ397" s="120">
        <f t="shared" si="135"/>
        <v>6.2185421247709989E-2</v>
      </c>
      <c r="BR397" s="119"/>
      <c r="BS397" s="119"/>
      <c r="BT397" s="119"/>
      <c r="BU397" s="119"/>
    </row>
    <row r="398" spans="1:73">
      <c r="A398" s="8" t="s">
        <v>876</v>
      </c>
      <c r="B398" s="65" t="s">
        <v>69</v>
      </c>
      <c r="C398" s="8" t="s">
        <v>504</v>
      </c>
      <c r="D398" s="8" t="s">
        <v>615</v>
      </c>
      <c r="E398" s="8" t="s">
        <v>283</v>
      </c>
      <c r="F398" s="8"/>
      <c r="G398" s="65"/>
      <c r="H398" s="65" t="s">
        <v>613</v>
      </c>
      <c r="I398" s="8"/>
      <c r="J398" s="8" t="s">
        <v>614</v>
      </c>
      <c r="K398" s="8" t="s">
        <v>614</v>
      </c>
      <c r="L398" s="116">
        <v>6.067091684907E-2</v>
      </c>
      <c r="M398" s="116">
        <v>3.1709530539090001E-2</v>
      </c>
      <c r="N398" s="116">
        <v>2.062268240308E-2</v>
      </c>
      <c r="O398" s="114">
        <v>2.062268240308E-2</v>
      </c>
      <c r="P398" s="115">
        <v>0.13362581219432002</v>
      </c>
      <c r="Q398" s="114">
        <v>3.2234404006008847E-2</v>
      </c>
      <c r="R398" s="114">
        <v>3.3068611885358999E-2</v>
      </c>
      <c r="S398" s="114">
        <v>3.3788239446652123E-2</v>
      </c>
      <c r="T398" s="114">
        <v>3.4534556856300025E-2</v>
      </c>
      <c r="U398" s="115">
        <v>0.13362581219431999</v>
      </c>
      <c r="V398" s="115">
        <f t="shared" si="120"/>
        <v>0</v>
      </c>
      <c r="W398" s="115"/>
      <c r="X398" s="116">
        <v>0</v>
      </c>
      <c r="Y398" s="116">
        <v>2.3676540000000003E-2</v>
      </c>
      <c r="Z398" s="116">
        <v>0</v>
      </c>
      <c r="AA398" s="116" t="str">
        <f t="shared" si="121"/>
        <v>DC WATER &amp; SEWER AUTHORITY0.133625812194320.13362581219432</v>
      </c>
      <c r="AB398" s="117">
        <v>0</v>
      </c>
      <c r="AC398" s="115">
        <f t="shared" si="122"/>
        <v>2.3676540000000003E-2</v>
      </c>
      <c r="AD398" s="117">
        <f t="shared" si="119"/>
        <v>5.0951914080000008E-3</v>
      </c>
      <c r="AE398" s="117">
        <f t="shared" si="119"/>
        <v>5.161485720000001E-3</v>
      </c>
      <c r="AF398" s="117">
        <f t="shared" si="119"/>
        <v>7.5764928000000009E-3</v>
      </c>
      <c r="AG398" s="117">
        <f t="shared" si="119"/>
        <v>5.8433700719999985E-3</v>
      </c>
      <c r="AH398" s="115">
        <v>2.3676540000000003E-2</v>
      </c>
      <c r="AI398" s="118"/>
      <c r="AJ398" s="118"/>
      <c r="AK398" s="118"/>
      <c r="AL398" s="118"/>
      <c r="AM398" s="118"/>
      <c r="AN398" s="118"/>
      <c r="AO398" s="118"/>
      <c r="AP398" s="118"/>
      <c r="AQ398" s="118"/>
      <c r="AR398" s="118"/>
      <c r="AS398" s="119"/>
      <c r="AT398" s="120">
        <v>0</v>
      </c>
      <c r="AU398" s="120">
        <f t="shared" si="123"/>
        <v>0</v>
      </c>
      <c r="AV398" s="120">
        <v>0</v>
      </c>
      <c r="AW398" s="120">
        <f t="shared" si="124"/>
        <v>5.0951914080000008E-3</v>
      </c>
      <c r="AX398" s="120">
        <v>0</v>
      </c>
      <c r="AY398" s="120">
        <f t="shared" si="125"/>
        <v>5.161485720000001E-3</v>
      </c>
      <c r="AZ398" s="120">
        <v>0</v>
      </c>
      <c r="BA398" s="120">
        <f t="shared" si="126"/>
        <v>7.5764928000000009E-3</v>
      </c>
      <c r="BB398" s="120">
        <v>0</v>
      </c>
      <c r="BC398" s="120">
        <f t="shared" si="127"/>
        <v>5.8433700719999985E-3</v>
      </c>
      <c r="BD398" s="120" t="str">
        <f t="shared" si="128"/>
        <v>DC WATER &amp; SEWER AUTHORITY0.020622682403080.133625812194320.13362581219432</v>
      </c>
      <c r="BE398" s="121">
        <f>VLOOKUP(BD398,'[1]Microsoft-Base Data'!$AR:$AX,2,0)</f>
        <v>0.61325195331155691</v>
      </c>
      <c r="BF398" s="121">
        <f>VLOOKUP(BD398,'[1]Microsoft-Base Data'!$AR:$AX,3,0)</f>
        <v>0.12537005800434789</v>
      </c>
      <c r="BG398" s="121">
        <f>VLOOKUP(BD398,'[1]Microsoft-Base Data'!$AR:$AX,4,0)</f>
        <v>0</v>
      </c>
      <c r="BH398" s="121">
        <f>VLOOKUP(BD398,'[1]Microsoft-Base Data'!$AR:$AX,5,0)</f>
        <v>0.26137798868409517</v>
      </c>
      <c r="BI398" s="121">
        <f>VLOOKUP(BD398,'[1]Microsoft-Base Data'!$AR:$AX,6,0)</f>
        <v>0</v>
      </c>
      <c r="BJ398" s="121">
        <f>VLOOKUP(BD398,'[1]Microsoft-Base Data'!$AR:$AX,7,0)</f>
        <v>0</v>
      </c>
      <c r="BK398" s="120">
        <f t="shared" si="129"/>
        <v>8.1946290341009989E-2</v>
      </c>
      <c r="BL398" s="120">
        <f t="shared" si="130"/>
        <v>1.6752675825679995E-2</v>
      </c>
      <c r="BM398" s="120">
        <f t="shared" si="131"/>
        <v>0</v>
      </c>
      <c r="BN398" s="120">
        <f t="shared" si="132"/>
        <v>3.492684602763E-2</v>
      </c>
      <c r="BO398" s="120">
        <f t="shared" si="133"/>
        <v>0</v>
      </c>
      <c r="BP398" s="120">
        <f t="shared" si="134"/>
        <v>0</v>
      </c>
      <c r="BQ398" s="120">
        <f t="shared" si="135"/>
        <v>3.7449568040480254E-2</v>
      </c>
      <c r="BR398" s="119"/>
      <c r="BS398" s="119"/>
      <c r="BT398" s="119"/>
      <c r="BU398" s="119"/>
    </row>
    <row r="399" spans="1:73">
      <c r="A399" s="8" t="s">
        <v>877</v>
      </c>
      <c r="B399" s="65" t="s">
        <v>92</v>
      </c>
      <c r="C399" s="8" t="s">
        <v>169</v>
      </c>
      <c r="D399" s="8" t="s">
        <v>615</v>
      </c>
      <c r="E399" s="8" t="s">
        <v>283</v>
      </c>
      <c r="F399" s="8"/>
      <c r="G399" s="65"/>
      <c r="H399" s="65" t="s">
        <v>613</v>
      </c>
      <c r="I399" s="8"/>
      <c r="J399" s="8" t="s">
        <v>614</v>
      </c>
      <c r="K399" s="8" t="s">
        <v>614</v>
      </c>
      <c r="L399" s="116">
        <v>0</v>
      </c>
      <c r="M399" s="116">
        <v>1.18804859757E-2</v>
      </c>
      <c r="N399" s="116">
        <v>5.8438357187340001E-2</v>
      </c>
      <c r="O399" s="114">
        <v>5.8438357187340001E-2</v>
      </c>
      <c r="P399" s="115">
        <v>0.12875720035038002</v>
      </c>
      <c r="Q399" s="114">
        <v>3.1059954260492753E-2</v>
      </c>
      <c r="R399" s="114">
        <v>3.1863768054336383E-2</v>
      </c>
      <c r="S399" s="114">
        <v>3.2557176225748136E-2</v>
      </c>
      <c r="T399" s="114">
        <v>3.3276301809802747E-2</v>
      </c>
      <c r="U399" s="115">
        <v>0.12875720035038002</v>
      </c>
      <c r="V399" s="115">
        <f t="shared" si="120"/>
        <v>0</v>
      </c>
      <c r="W399" s="122">
        <v>0</v>
      </c>
      <c r="X399" s="116">
        <v>0</v>
      </c>
      <c r="Y399" s="116">
        <v>0</v>
      </c>
      <c r="Z399" s="116">
        <v>0</v>
      </c>
      <c r="AA399" s="116" t="str">
        <f t="shared" si="121"/>
        <v>G1 THERAPEUTICS, INC.0.128757200350380.12875720035038</v>
      </c>
      <c r="AB399" s="117">
        <v>0</v>
      </c>
      <c r="AC399" s="115">
        <f t="shared" si="122"/>
        <v>0</v>
      </c>
      <c r="AD399" s="117">
        <f t="shared" si="119"/>
        <v>0</v>
      </c>
      <c r="AE399" s="117">
        <f t="shared" si="119"/>
        <v>0</v>
      </c>
      <c r="AF399" s="117">
        <f t="shared" si="119"/>
        <v>0</v>
      </c>
      <c r="AG399" s="117">
        <f t="shared" si="119"/>
        <v>0</v>
      </c>
      <c r="AH399" s="115">
        <v>0</v>
      </c>
      <c r="AI399" s="118"/>
      <c r="AJ399" s="118"/>
      <c r="AK399" s="118"/>
      <c r="AL399" s="118"/>
      <c r="AM399" s="118"/>
      <c r="AN399" s="118"/>
      <c r="AO399" s="118"/>
      <c r="AP399" s="118"/>
      <c r="AQ399" s="118"/>
      <c r="AR399" s="118"/>
      <c r="AS399" s="119"/>
      <c r="AT399" s="120">
        <v>0</v>
      </c>
      <c r="AU399" s="120">
        <f t="shared" si="123"/>
        <v>0</v>
      </c>
      <c r="AV399" s="120">
        <v>0</v>
      </c>
      <c r="AW399" s="120">
        <f t="shared" si="124"/>
        <v>0</v>
      </c>
      <c r="AX399" s="120">
        <v>0</v>
      </c>
      <c r="AY399" s="120">
        <f t="shared" si="125"/>
        <v>0</v>
      </c>
      <c r="AZ399" s="120">
        <v>0</v>
      </c>
      <c r="BA399" s="120">
        <f t="shared" si="126"/>
        <v>0</v>
      </c>
      <c r="BB399" s="120">
        <v>0</v>
      </c>
      <c r="BC399" s="120">
        <f t="shared" si="127"/>
        <v>0</v>
      </c>
      <c r="BD399" s="120" t="str">
        <f t="shared" si="128"/>
        <v>G1 THERAPEUTICS, INC.0.058438357187340.128757200350380.12875720035038</v>
      </c>
      <c r="BE399" s="121">
        <f>VLOOKUP(BD399,'[1]Microsoft-Base Data'!$AR:$AX,2,0)</f>
        <v>1</v>
      </c>
      <c r="BF399" s="121">
        <f>VLOOKUP(BD399,'[1]Microsoft-Base Data'!$AR:$AX,3,0)</f>
        <v>0</v>
      </c>
      <c r="BG399" s="121">
        <f>VLOOKUP(BD399,'[1]Microsoft-Base Data'!$AR:$AX,4,0)</f>
        <v>0</v>
      </c>
      <c r="BH399" s="121">
        <f>VLOOKUP(BD399,'[1]Microsoft-Base Data'!$AR:$AX,5,0)</f>
        <v>0</v>
      </c>
      <c r="BI399" s="121">
        <f>VLOOKUP(BD399,'[1]Microsoft-Base Data'!$AR:$AX,6,0)</f>
        <v>0</v>
      </c>
      <c r="BJ399" s="121">
        <f>VLOOKUP(BD399,'[1]Microsoft-Base Data'!$AR:$AX,7,0)</f>
        <v>0</v>
      </c>
      <c r="BK399" s="120">
        <f t="shared" si="129"/>
        <v>0.12875720035038002</v>
      </c>
      <c r="BL399" s="120">
        <f t="shared" si="130"/>
        <v>0</v>
      </c>
      <c r="BM399" s="120">
        <f t="shared" si="131"/>
        <v>0</v>
      </c>
      <c r="BN399" s="120">
        <f t="shared" si="132"/>
        <v>0</v>
      </c>
      <c r="BO399" s="120">
        <f t="shared" si="133"/>
        <v>0</v>
      </c>
      <c r="BP399" s="120">
        <f t="shared" si="134"/>
        <v>0</v>
      </c>
      <c r="BQ399" s="120">
        <f t="shared" si="135"/>
        <v>1.2875720035038002E-2</v>
      </c>
      <c r="BR399" s="119"/>
      <c r="BS399" s="119"/>
      <c r="BT399" s="119"/>
      <c r="BU399" s="119"/>
    </row>
    <row r="400" spans="1:73">
      <c r="A400" s="8" t="s">
        <v>878</v>
      </c>
      <c r="B400" s="65" t="s">
        <v>123</v>
      </c>
      <c r="C400" s="8" t="s">
        <v>124</v>
      </c>
      <c r="D400" s="8" t="s">
        <v>615</v>
      </c>
      <c r="E400" s="8" t="s">
        <v>283</v>
      </c>
      <c r="F400" s="8"/>
      <c r="G400" s="65"/>
      <c r="H400" s="65" t="s">
        <v>613</v>
      </c>
      <c r="I400" s="8"/>
      <c r="J400" s="8" t="s">
        <v>614</v>
      </c>
      <c r="K400" s="8" t="s">
        <v>614</v>
      </c>
      <c r="L400" s="116">
        <v>7.3990222972899998E-3</v>
      </c>
      <c r="M400" s="116">
        <v>3.6466526352330005E-2</v>
      </c>
      <c r="N400" s="116">
        <v>3.9793580588849999E-2</v>
      </c>
      <c r="O400" s="114">
        <v>3.9793580588849999E-2</v>
      </c>
      <c r="P400" s="115">
        <v>0.12345270982731998</v>
      </c>
      <c r="Q400" s="114">
        <v>2.9780357992687023E-2</v>
      </c>
      <c r="R400" s="114">
        <v>3.0551056569361083E-2</v>
      </c>
      <c r="S400" s="114">
        <v>3.1215897972748551E-2</v>
      </c>
      <c r="T400" s="114">
        <v>3.1905397292523355E-2</v>
      </c>
      <c r="U400" s="115">
        <v>0.12345270982732001</v>
      </c>
      <c r="V400" s="115">
        <f t="shared" si="120"/>
        <v>0</v>
      </c>
      <c r="W400" s="122">
        <v>0</v>
      </c>
      <c r="X400" s="116">
        <v>0</v>
      </c>
      <c r="Y400" s="116">
        <v>0</v>
      </c>
      <c r="Z400" s="116">
        <v>4.6365223999999997E-2</v>
      </c>
      <c r="AA400" s="116" t="str">
        <f t="shared" si="121"/>
        <v>AUSTRALIANSUPER0.123452709827320.12345270982732</v>
      </c>
      <c r="AB400" s="117">
        <v>0</v>
      </c>
      <c r="AC400" s="115">
        <f t="shared" si="122"/>
        <v>4.6365223999999997E-2</v>
      </c>
      <c r="AD400" s="117">
        <f t="shared" si="119"/>
        <v>9.9777962047999987E-3</v>
      </c>
      <c r="AE400" s="117">
        <f t="shared" si="119"/>
        <v>1.0107618831999999E-2</v>
      </c>
      <c r="AF400" s="117">
        <f t="shared" si="119"/>
        <v>1.4836871679999999E-2</v>
      </c>
      <c r="AG400" s="117">
        <f t="shared" si="119"/>
        <v>1.1442937283199995E-2</v>
      </c>
      <c r="AH400" s="115">
        <v>4.6365223999999997E-2</v>
      </c>
      <c r="AI400" s="118"/>
      <c r="AJ400" s="118"/>
      <c r="AK400" s="118"/>
      <c r="AL400" s="118"/>
      <c r="AM400" s="118"/>
      <c r="AN400" s="118"/>
      <c r="AO400" s="118"/>
      <c r="AP400" s="118"/>
      <c r="AQ400" s="118"/>
      <c r="AR400" s="118"/>
      <c r="AS400" s="119"/>
      <c r="AT400" s="120">
        <v>0</v>
      </c>
      <c r="AU400" s="120">
        <f t="shared" si="123"/>
        <v>0</v>
      </c>
      <c r="AV400" s="120">
        <v>0</v>
      </c>
      <c r="AW400" s="120">
        <f t="shared" si="124"/>
        <v>9.9777962047999987E-3</v>
      </c>
      <c r="AX400" s="120">
        <v>0</v>
      </c>
      <c r="AY400" s="120">
        <f t="shared" si="125"/>
        <v>1.0107618831999999E-2</v>
      </c>
      <c r="AZ400" s="120">
        <v>0</v>
      </c>
      <c r="BA400" s="120">
        <f t="shared" si="126"/>
        <v>1.4836871679999999E-2</v>
      </c>
      <c r="BB400" s="120">
        <v>0</v>
      </c>
      <c r="BC400" s="120">
        <f t="shared" si="127"/>
        <v>1.1442937283199995E-2</v>
      </c>
      <c r="BD400" s="120" t="str">
        <f t="shared" si="128"/>
        <v>AUSTRALIANSUPER0.039793580588850.123452709827320.12345270982732</v>
      </c>
      <c r="BE400" s="121">
        <f>VLOOKUP(BD400,'[1]Microsoft-Base Data'!$AR:$AX,2,0)</f>
        <v>2.7497479007291655E-2</v>
      </c>
      <c r="BF400" s="121">
        <f>VLOOKUP(BD400,'[1]Microsoft-Base Data'!$AR:$AX,3,0)</f>
        <v>0.97250252099270829</v>
      </c>
      <c r="BG400" s="121">
        <f>VLOOKUP(BD400,'[1]Microsoft-Base Data'!$AR:$AX,4,0)</f>
        <v>0</v>
      </c>
      <c r="BH400" s="121">
        <f>VLOOKUP(BD400,'[1]Microsoft-Base Data'!$AR:$AX,5,0)</f>
        <v>0</v>
      </c>
      <c r="BI400" s="121">
        <f>VLOOKUP(BD400,'[1]Microsoft-Base Data'!$AR:$AX,6,0)</f>
        <v>0</v>
      </c>
      <c r="BJ400" s="121">
        <f>VLOOKUP(BD400,'[1]Microsoft-Base Data'!$AR:$AX,7,0)</f>
        <v>0</v>
      </c>
      <c r="BK400" s="120">
        <f t="shared" si="129"/>
        <v>3.3946382968700001E-3</v>
      </c>
      <c r="BL400" s="120">
        <f t="shared" si="130"/>
        <v>0.12005807153045001</v>
      </c>
      <c r="BM400" s="120">
        <f t="shared" si="131"/>
        <v>0</v>
      </c>
      <c r="BN400" s="120">
        <f t="shared" si="132"/>
        <v>0</v>
      </c>
      <c r="BO400" s="120">
        <f t="shared" si="133"/>
        <v>0</v>
      </c>
      <c r="BP400" s="120">
        <f t="shared" si="134"/>
        <v>0</v>
      </c>
      <c r="BQ400" s="120">
        <f t="shared" si="135"/>
        <v>0.120397535360137</v>
      </c>
      <c r="BR400" s="119"/>
      <c r="BS400" s="119"/>
      <c r="BT400" s="119"/>
      <c r="BU400" s="119"/>
    </row>
    <row r="401" spans="1:73">
      <c r="A401" s="8" t="s">
        <v>879</v>
      </c>
      <c r="B401" s="65" t="s">
        <v>123</v>
      </c>
      <c r="C401" s="8" t="s">
        <v>248</v>
      </c>
      <c r="D401" s="8" t="s">
        <v>615</v>
      </c>
      <c r="E401" s="8" t="s">
        <v>283</v>
      </c>
      <c r="F401" s="8"/>
      <c r="G401" s="65"/>
      <c r="H401" s="65" t="s">
        <v>613</v>
      </c>
      <c r="I401" s="8"/>
      <c r="J401" s="8" t="s">
        <v>614</v>
      </c>
      <c r="K401" s="8" t="s">
        <v>614</v>
      </c>
      <c r="L401" s="116">
        <v>3.5232122469799998E-3</v>
      </c>
      <c r="M401" s="116">
        <v>4.3596512080660003E-2</v>
      </c>
      <c r="N401" s="116">
        <v>3.4446895647209999E-2</v>
      </c>
      <c r="O401" s="114">
        <v>3.4446895647209999E-2</v>
      </c>
      <c r="P401" s="115">
        <v>0.11601351562206</v>
      </c>
      <c r="Q401" s="114">
        <v>2.7985809562606802E-2</v>
      </c>
      <c r="R401" s="114">
        <v>2.8710066255634766E-2</v>
      </c>
      <c r="S401" s="114">
        <v>2.933484467196901E-2</v>
      </c>
      <c r="T401" s="114">
        <v>2.998279513184942E-2</v>
      </c>
      <c r="U401" s="115">
        <v>0.11601351562206</v>
      </c>
      <c r="V401" s="115">
        <f t="shared" si="120"/>
        <v>0</v>
      </c>
      <c r="W401" s="122">
        <v>0</v>
      </c>
      <c r="X401" s="116">
        <v>6.5339903599999999E-2</v>
      </c>
      <c r="Y401" s="116">
        <v>0</v>
      </c>
      <c r="Z401" s="116">
        <v>0.1306798072</v>
      </c>
      <c r="AA401" s="116" t="str">
        <f t="shared" si="121"/>
        <v>MINISTRY OF FINANCE0.116013515622060.11601351562206</v>
      </c>
      <c r="AB401" s="117">
        <v>0</v>
      </c>
      <c r="AC401" s="115">
        <f t="shared" si="122"/>
        <v>0.1960197108</v>
      </c>
      <c r="AD401" s="117">
        <f t="shared" si="119"/>
        <v>4.2183441764160008E-2</v>
      </c>
      <c r="AE401" s="117">
        <f t="shared" si="119"/>
        <v>4.2732296954400006E-2</v>
      </c>
      <c r="AF401" s="117">
        <f t="shared" si="119"/>
        <v>6.2726307456000011E-2</v>
      </c>
      <c r="AG401" s="117">
        <f t="shared" si="119"/>
        <v>4.8377664625439985E-2</v>
      </c>
      <c r="AH401" s="115">
        <v>0.19601971080000002</v>
      </c>
      <c r="AI401" s="118"/>
      <c r="AJ401" s="118"/>
      <c r="AK401" s="118"/>
      <c r="AL401" s="118"/>
      <c r="AM401" s="118"/>
      <c r="AN401" s="118"/>
      <c r="AO401" s="118"/>
      <c r="AP401" s="118"/>
      <c r="AQ401" s="118"/>
      <c r="AR401" s="118"/>
      <c r="AS401" s="119"/>
      <c r="AT401" s="120">
        <v>0</v>
      </c>
      <c r="AU401" s="120">
        <f t="shared" si="123"/>
        <v>0</v>
      </c>
      <c r="AV401" s="120">
        <v>0</v>
      </c>
      <c r="AW401" s="120">
        <f t="shared" si="124"/>
        <v>4.2183441764160008E-2</v>
      </c>
      <c r="AX401" s="120">
        <v>0</v>
      </c>
      <c r="AY401" s="120">
        <f t="shared" si="125"/>
        <v>4.2732296954400006E-2</v>
      </c>
      <c r="AZ401" s="120">
        <v>0</v>
      </c>
      <c r="BA401" s="120">
        <f t="shared" si="126"/>
        <v>6.2726307456000011E-2</v>
      </c>
      <c r="BB401" s="120">
        <v>0</v>
      </c>
      <c r="BC401" s="120">
        <f t="shared" si="127"/>
        <v>4.8377664625439985E-2</v>
      </c>
      <c r="BD401" s="120" t="str">
        <f t="shared" si="128"/>
        <v>MINISTRY OF FINANCE0.034446895647210.116013515622060.11601351562206</v>
      </c>
      <c r="BE401" s="121">
        <f>VLOOKUP(BD401,'[1]Microsoft-Base Data'!$AR:$AX,2,0)</f>
        <v>0</v>
      </c>
      <c r="BF401" s="121">
        <f>VLOOKUP(BD401,'[1]Microsoft-Base Data'!$AR:$AX,3,0)</f>
        <v>0</v>
      </c>
      <c r="BG401" s="121">
        <f>VLOOKUP(BD401,'[1]Microsoft-Base Data'!$AR:$AX,4,0)</f>
        <v>0</v>
      </c>
      <c r="BH401" s="121">
        <f>VLOOKUP(BD401,'[1]Microsoft-Base Data'!$AR:$AX,5,0)</f>
        <v>1</v>
      </c>
      <c r="BI401" s="121">
        <f>VLOOKUP(BD401,'[1]Microsoft-Base Data'!$AR:$AX,6,0)</f>
        <v>0</v>
      </c>
      <c r="BJ401" s="121">
        <f>VLOOKUP(BD401,'[1]Microsoft-Base Data'!$AR:$AX,7,0)</f>
        <v>0</v>
      </c>
      <c r="BK401" s="120">
        <f t="shared" si="129"/>
        <v>0</v>
      </c>
      <c r="BL401" s="120">
        <f t="shared" si="130"/>
        <v>0</v>
      </c>
      <c r="BM401" s="120">
        <f t="shared" si="131"/>
        <v>0</v>
      </c>
      <c r="BN401" s="120">
        <f t="shared" si="132"/>
        <v>0.11601351562206</v>
      </c>
      <c r="BO401" s="120">
        <f t="shared" si="133"/>
        <v>0</v>
      </c>
      <c r="BP401" s="120">
        <f t="shared" si="134"/>
        <v>0</v>
      </c>
      <c r="BQ401" s="120">
        <f t="shared" si="135"/>
        <v>4.1527697739376437E-2</v>
      </c>
      <c r="BR401" s="119"/>
      <c r="BS401" s="119"/>
      <c r="BT401" s="119"/>
      <c r="BU401" s="119"/>
    </row>
    <row r="402" spans="1:73">
      <c r="A402" s="8" t="s">
        <v>880</v>
      </c>
      <c r="B402" s="65" t="s">
        <v>4</v>
      </c>
      <c r="C402" s="8" t="s">
        <v>88</v>
      </c>
      <c r="D402" s="8" t="s">
        <v>615</v>
      </c>
      <c r="E402" s="8" t="s">
        <v>283</v>
      </c>
      <c r="F402" s="8"/>
      <c r="G402" s="65"/>
      <c r="H402" s="65" t="s">
        <v>613</v>
      </c>
      <c r="I402" s="8"/>
      <c r="J402" s="8" t="s">
        <v>614</v>
      </c>
      <c r="K402" s="8" t="s">
        <v>614</v>
      </c>
      <c r="L402" s="116">
        <v>2.8561822496336202E-2</v>
      </c>
      <c r="M402" s="116">
        <v>3.2925812411860003E-2</v>
      </c>
      <c r="N402" s="116">
        <v>2.6613085211680002E-2</v>
      </c>
      <c r="O402" s="114">
        <v>2.6613085211680002E-2</v>
      </c>
      <c r="P402" s="115">
        <v>0.11471380533155622</v>
      </c>
      <c r="Q402" s="114">
        <v>2.7672281914715376E-2</v>
      </c>
      <c r="R402" s="114">
        <v>2.8388424692120256E-2</v>
      </c>
      <c r="S402" s="114">
        <v>2.9006203657290213E-2</v>
      </c>
      <c r="T402" s="114">
        <v>2.9646895067430356E-2</v>
      </c>
      <c r="U402" s="115">
        <v>0.1147138053315562</v>
      </c>
      <c r="V402" s="115">
        <f t="shared" si="120"/>
        <v>0</v>
      </c>
      <c r="W402" s="122">
        <v>0</v>
      </c>
      <c r="X402" s="116">
        <v>3.3512162600000006E-2</v>
      </c>
      <c r="Y402" s="116">
        <v>3.41296928E-2</v>
      </c>
      <c r="Z402" s="116">
        <v>6.01881373E-2</v>
      </c>
      <c r="AA402" s="116" t="str">
        <f t="shared" si="121"/>
        <v>SULZER AG0.1147138053315560.114713805331556</v>
      </c>
      <c r="AB402" s="117">
        <v>0</v>
      </c>
      <c r="AC402" s="115">
        <f t="shared" si="122"/>
        <v>0.12782999270000001</v>
      </c>
      <c r="AD402" s="117">
        <f t="shared" si="119"/>
        <v>2.7509014429040003E-2</v>
      </c>
      <c r="AE402" s="117">
        <f t="shared" si="119"/>
        <v>2.7866938408600002E-2</v>
      </c>
      <c r="AF402" s="117">
        <f t="shared" si="119"/>
        <v>4.0905597664000003E-2</v>
      </c>
      <c r="AG402" s="117">
        <f t="shared" si="119"/>
        <v>3.1548442198359991E-2</v>
      </c>
      <c r="AH402" s="115">
        <v>0.12782999270000001</v>
      </c>
      <c r="AI402" s="118"/>
      <c r="AJ402" s="118"/>
      <c r="AK402" s="118"/>
      <c r="AL402" s="118"/>
      <c r="AM402" s="118"/>
      <c r="AN402" s="118"/>
      <c r="AO402" s="118"/>
      <c r="AP402" s="118"/>
      <c r="AQ402" s="118"/>
      <c r="AR402" s="118"/>
      <c r="AS402" s="119"/>
      <c r="AT402" s="120">
        <v>0</v>
      </c>
      <c r="AU402" s="120">
        <f t="shared" si="123"/>
        <v>0</v>
      </c>
      <c r="AV402" s="120">
        <v>0</v>
      </c>
      <c r="AW402" s="120">
        <f t="shared" si="124"/>
        <v>2.7509014429040003E-2</v>
      </c>
      <c r="AX402" s="120">
        <v>0</v>
      </c>
      <c r="AY402" s="120">
        <f t="shared" si="125"/>
        <v>2.7866938408600002E-2</v>
      </c>
      <c r="AZ402" s="120">
        <v>0</v>
      </c>
      <c r="BA402" s="120">
        <f t="shared" si="126"/>
        <v>4.0905597664000003E-2</v>
      </c>
      <c r="BB402" s="120">
        <v>0</v>
      </c>
      <c r="BC402" s="120">
        <f t="shared" si="127"/>
        <v>3.1548442198359991E-2</v>
      </c>
      <c r="BD402" s="120" t="str">
        <f t="shared" si="128"/>
        <v>SULZER AG0.026613085211680.1147138053315560.114713805331556</v>
      </c>
      <c r="BE402" s="121">
        <f>VLOOKUP(BD402,'[1]Microsoft-Base Data'!$AR:$AX,2,0)</f>
        <v>0.36910567509987768</v>
      </c>
      <c r="BF402" s="121">
        <f>VLOOKUP(BD402,'[1]Microsoft-Base Data'!$AR:$AX,3,0)</f>
        <v>0.36702569442018379</v>
      </c>
      <c r="BG402" s="121">
        <f>VLOOKUP(BD402,'[1]Microsoft-Base Data'!$AR:$AX,4,0)</f>
        <v>0</v>
      </c>
      <c r="BH402" s="121">
        <f>VLOOKUP(BD402,'[1]Microsoft-Base Data'!$AR:$AX,5,0)</f>
        <v>0.26386863047993847</v>
      </c>
      <c r="BI402" s="121">
        <f>VLOOKUP(BD402,'[1]Microsoft-Base Data'!$AR:$AX,6,0)</f>
        <v>0</v>
      </c>
      <c r="BJ402" s="121">
        <f>VLOOKUP(BD402,'[1]Microsoft-Base Data'!$AR:$AX,7,0)</f>
        <v>0</v>
      </c>
      <c r="BK402" s="120">
        <f t="shared" si="129"/>
        <v>4.2341516560180002E-2</v>
      </c>
      <c r="BL402" s="120">
        <f t="shared" si="130"/>
        <v>4.2102914061396199E-2</v>
      </c>
      <c r="BM402" s="120">
        <f t="shared" si="131"/>
        <v>0</v>
      </c>
      <c r="BN402" s="120">
        <f t="shared" si="132"/>
        <v>3.026937470998E-2</v>
      </c>
      <c r="BO402" s="120">
        <f t="shared" si="133"/>
        <v>0</v>
      </c>
      <c r="BP402" s="120">
        <f t="shared" si="134"/>
        <v>0</v>
      </c>
      <c r="BQ402" s="120">
        <f t="shared" si="135"/>
        <v>5.7172160550769568E-2</v>
      </c>
      <c r="BR402" s="119"/>
      <c r="BS402" s="119"/>
      <c r="BT402" s="119"/>
      <c r="BU402" s="119"/>
    </row>
    <row r="403" spans="1:73">
      <c r="A403" s="8" t="s">
        <v>881</v>
      </c>
      <c r="B403" s="65" t="s">
        <v>123</v>
      </c>
      <c r="C403" s="8" t="s">
        <v>248</v>
      </c>
      <c r="D403" s="8" t="s">
        <v>615</v>
      </c>
      <c r="E403" s="8" t="s">
        <v>283</v>
      </c>
      <c r="F403" s="8"/>
      <c r="G403" s="65"/>
      <c r="H403" s="65" t="s">
        <v>613</v>
      </c>
      <c r="I403" s="8"/>
      <c r="J403" s="8" t="s">
        <v>614</v>
      </c>
      <c r="K403" s="8" t="s">
        <v>614</v>
      </c>
      <c r="L403" s="116">
        <v>2.5701684096169998E-2</v>
      </c>
      <c r="M403" s="116">
        <v>2.8884904668389999E-2</v>
      </c>
      <c r="N403" s="116">
        <v>3.00003749887E-2</v>
      </c>
      <c r="O403" s="114">
        <v>3.00003749887E-2</v>
      </c>
      <c r="P403" s="115">
        <v>0.11458733874196</v>
      </c>
      <c r="Q403" s="114">
        <v>2.7641774521904337E-2</v>
      </c>
      <c r="R403" s="114">
        <v>2.8357127785488621E-2</v>
      </c>
      <c r="S403" s="114">
        <v>2.8974225678327102E-2</v>
      </c>
      <c r="T403" s="114">
        <v>2.961421075623993E-2</v>
      </c>
      <c r="U403" s="115">
        <v>0.11458733874196</v>
      </c>
      <c r="V403" s="115">
        <f t="shared" si="120"/>
        <v>0</v>
      </c>
      <c r="W403" s="122">
        <v>0</v>
      </c>
      <c r="X403" s="116">
        <v>0</v>
      </c>
      <c r="Y403" s="116">
        <v>1.01644388E-2</v>
      </c>
      <c r="Z403" s="116">
        <v>0</v>
      </c>
      <c r="AA403" s="116" t="str">
        <f t="shared" si="121"/>
        <v>AL ETIHAD CREDIT BUREAU0.114587338741960.11458733874196</v>
      </c>
      <c r="AB403" s="117">
        <v>0</v>
      </c>
      <c r="AC403" s="115">
        <f t="shared" si="122"/>
        <v>1.01644388E-2</v>
      </c>
      <c r="AD403" s="117">
        <f t="shared" si="119"/>
        <v>2.1873872297599999E-3</v>
      </c>
      <c r="AE403" s="117">
        <f t="shared" si="119"/>
        <v>2.2158476583999998E-3</v>
      </c>
      <c r="AF403" s="117">
        <f t="shared" si="119"/>
        <v>3.252620416E-3</v>
      </c>
      <c r="AG403" s="117">
        <f t="shared" si="119"/>
        <v>2.5085834958399988E-3</v>
      </c>
      <c r="AH403" s="115">
        <v>1.01644388E-2</v>
      </c>
      <c r="AI403" s="118"/>
      <c r="AJ403" s="118"/>
      <c r="AK403" s="118"/>
      <c r="AL403" s="118"/>
      <c r="AM403" s="118"/>
      <c r="AN403" s="118"/>
      <c r="AO403" s="118"/>
      <c r="AP403" s="118"/>
      <c r="AQ403" s="118"/>
      <c r="AR403" s="118"/>
      <c r="AS403" s="119"/>
      <c r="AT403" s="120">
        <v>0</v>
      </c>
      <c r="AU403" s="120">
        <f t="shared" si="123"/>
        <v>0</v>
      </c>
      <c r="AV403" s="120">
        <v>0</v>
      </c>
      <c r="AW403" s="120">
        <f t="shared" si="124"/>
        <v>2.1873872297599999E-3</v>
      </c>
      <c r="AX403" s="120">
        <v>0</v>
      </c>
      <c r="AY403" s="120">
        <f t="shared" si="125"/>
        <v>2.2158476583999998E-3</v>
      </c>
      <c r="AZ403" s="120">
        <v>0</v>
      </c>
      <c r="BA403" s="120">
        <f t="shared" si="126"/>
        <v>3.252620416E-3</v>
      </c>
      <c r="BB403" s="120">
        <v>0</v>
      </c>
      <c r="BC403" s="120">
        <f t="shared" si="127"/>
        <v>2.5085834958399988E-3</v>
      </c>
      <c r="BD403" s="120" t="str">
        <f t="shared" si="128"/>
        <v>AL ETIHAD CREDIT BUREAU0.03000037498870.114587338741960.11458733874196</v>
      </c>
      <c r="BE403" s="121">
        <f>VLOOKUP(BD403,'[1]Microsoft-Base Data'!$AR:$AX,2,0)</f>
        <v>0.2765112303706691</v>
      </c>
      <c r="BF403" s="121">
        <f>VLOOKUP(BD403,'[1]Microsoft-Base Data'!$AR:$AX,3,0)</f>
        <v>0.51204161385165958</v>
      </c>
      <c r="BG403" s="121">
        <f>VLOOKUP(BD403,'[1]Microsoft-Base Data'!$AR:$AX,4,0)</f>
        <v>0</v>
      </c>
      <c r="BH403" s="121">
        <f>VLOOKUP(BD403,'[1]Microsoft-Base Data'!$AR:$AX,5,0)</f>
        <v>0.21144715577767123</v>
      </c>
      <c r="BI403" s="121">
        <f>VLOOKUP(BD403,'[1]Microsoft-Base Data'!$AR:$AX,6,0)</f>
        <v>0</v>
      </c>
      <c r="BJ403" s="121">
        <f>VLOOKUP(BD403,'[1]Microsoft-Base Data'!$AR:$AX,7,0)</f>
        <v>0</v>
      </c>
      <c r="BK403" s="120">
        <f t="shared" si="129"/>
        <v>3.168468602044E-2</v>
      </c>
      <c r="BL403" s="120">
        <f t="shared" si="130"/>
        <v>5.8673485856399997E-2</v>
      </c>
      <c r="BM403" s="120">
        <f t="shared" si="131"/>
        <v>0</v>
      </c>
      <c r="BN403" s="120">
        <f t="shared" si="132"/>
        <v>2.422916686512E-2</v>
      </c>
      <c r="BO403" s="120">
        <f t="shared" si="133"/>
        <v>0</v>
      </c>
      <c r="BP403" s="120">
        <f t="shared" si="134"/>
        <v>0</v>
      </c>
      <c r="BQ403" s="120">
        <f t="shared" si="135"/>
        <v>7.0514922540279218E-2</v>
      </c>
      <c r="BR403" s="119"/>
      <c r="BS403" s="119"/>
      <c r="BT403" s="119"/>
      <c r="BU403" s="119"/>
    </row>
    <row r="404" spans="1:73">
      <c r="A404" s="8" t="s">
        <v>882</v>
      </c>
      <c r="B404" s="65" t="s">
        <v>4</v>
      </c>
      <c r="C404" s="8" t="s">
        <v>81</v>
      </c>
      <c r="D404" s="8" t="s">
        <v>615</v>
      </c>
      <c r="E404" s="8" t="s">
        <v>283</v>
      </c>
      <c r="F404" s="8"/>
      <c r="G404" s="65"/>
      <c r="H404" s="65" t="s">
        <v>613</v>
      </c>
      <c r="I404" s="8"/>
      <c r="J404" s="8" t="s">
        <v>614</v>
      </c>
      <c r="K404" s="8" t="s">
        <v>614</v>
      </c>
      <c r="L404" s="116">
        <v>2.8204869487510002E-2</v>
      </c>
      <c r="M404" s="116">
        <v>2.884070782499E-2</v>
      </c>
      <c r="N404" s="116">
        <v>2.6682147302609999E-2</v>
      </c>
      <c r="O404" s="114">
        <v>2.6682147302609999E-2</v>
      </c>
      <c r="P404" s="115">
        <v>0.11040987191771999</v>
      </c>
      <c r="Q404" s="114">
        <v>2.6634048910190708E-2</v>
      </c>
      <c r="R404" s="114">
        <v>2.7323322813183813E-2</v>
      </c>
      <c r="S404" s="114">
        <v>2.7917923403938633E-2</v>
      </c>
      <c r="T404" s="114">
        <v>2.8534576790406822E-2</v>
      </c>
      <c r="U404" s="115">
        <v>0.11040987191771998</v>
      </c>
      <c r="V404" s="115">
        <f t="shared" si="120"/>
        <v>0</v>
      </c>
      <c r="W404" s="122">
        <v>0</v>
      </c>
      <c r="X404" s="116">
        <v>0</v>
      </c>
      <c r="Y404" s="116">
        <v>0</v>
      </c>
      <c r="Z404" s="116">
        <v>3.3870375000000001E-2</v>
      </c>
      <c r="AA404" s="116" t="str">
        <f t="shared" si="121"/>
        <v>SCOTTISHPOWER ENERGY MANAGEMENT LIM0.110409871917720.11040987191772</v>
      </c>
      <c r="AB404" s="117">
        <v>0</v>
      </c>
      <c r="AC404" s="115">
        <f t="shared" si="122"/>
        <v>3.3870375000000001E-2</v>
      </c>
      <c r="AD404" s="117">
        <f t="shared" si="119"/>
        <v>7.2889047000000004E-3</v>
      </c>
      <c r="AE404" s="117">
        <f t="shared" si="119"/>
        <v>7.3837417500000006E-3</v>
      </c>
      <c r="AF404" s="117">
        <f t="shared" si="119"/>
        <v>1.0838520000000001E-2</v>
      </c>
      <c r="AG404" s="117">
        <f t="shared" si="119"/>
        <v>8.3592085499999969E-3</v>
      </c>
      <c r="AH404" s="115">
        <v>3.3870375000000001E-2</v>
      </c>
      <c r="AI404" s="118"/>
      <c r="AJ404" s="118"/>
      <c r="AK404" s="118"/>
      <c r="AL404" s="118"/>
      <c r="AM404" s="118"/>
      <c r="AN404" s="118"/>
      <c r="AO404" s="118"/>
      <c r="AP404" s="118"/>
      <c r="AQ404" s="118"/>
      <c r="AR404" s="118"/>
      <c r="AS404" s="119"/>
      <c r="AT404" s="120">
        <v>0</v>
      </c>
      <c r="AU404" s="120">
        <f t="shared" si="123"/>
        <v>0</v>
      </c>
      <c r="AV404" s="120">
        <v>0</v>
      </c>
      <c r="AW404" s="120">
        <f t="shared" si="124"/>
        <v>7.2889047000000004E-3</v>
      </c>
      <c r="AX404" s="120">
        <v>0</v>
      </c>
      <c r="AY404" s="120">
        <f t="shared" si="125"/>
        <v>7.3837417500000006E-3</v>
      </c>
      <c r="AZ404" s="120">
        <v>0</v>
      </c>
      <c r="BA404" s="120">
        <f t="shared" si="126"/>
        <v>1.0838520000000001E-2</v>
      </c>
      <c r="BB404" s="120">
        <v>0</v>
      </c>
      <c r="BC404" s="120">
        <f t="shared" si="127"/>
        <v>8.3592085499999969E-3</v>
      </c>
      <c r="BD404" s="120" t="str">
        <f t="shared" si="128"/>
        <v>SCOTTISHPOWER ENERGY MANAGEMENT LIM0.026682147302610.110409871917720.11040987191772</v>
      </c>
      <c r="BE404" s="121">
        <f>VLOOKUP(BD404,'[1]Microsoft-Base Data'!$AR:$AX,2,0)</f>
        <v>1</v>
      </c>
      <c r="BF404" s="121">
        <f>VLOOKUP(BD404,'[1]Microsoft-Base Data'!$AR:$AX,3,0)</f>
        <v>0</v>
      </c>
      <c r="BG404" s="121">
        <f>VLOOKUP(BD404,'[1]Microsoft-Base Data'!$AR:$AX,4,0)</f>
        <v>0</v>
      </c>
      <c r="BH404" s="121">
        <f>VLOOKUP(BD404,'[1]Microsoft-Base Data'!$AR:$AX,5,0)</f>
        <v>0</v>
      </c>
      <c r="BI404" s="121">
        <f>VLOOKUP(BD404,'[1]Microsoft-Base Data'!$AR:$AX,6,0)</f>
        <v>0</v>
      </c>
      <c r="BJ404" s="121">
        <f>VLOOKUP(BD404,'[1]Microsoft-Base Data'!$AR:$AX,7,0)</f>
        <v>0</v>
      </c>
      <c r="BK404" s="120">
        <f t="shared" si="129"/>
        <v>0.11040987191771998</v>
      </c>
      <c r="BL404" s="120">
        <f t="shared" si="130"/>
        <v>0</v>
      </c>
      <c r="BM404" s="120">
        <f t="shared" si="131"/>
        <v>0</v>
      </c>
      <c r="BN404" s="120">
        <f t="shared" si="132"/>
        <v>0</v>
      </c>
      <c r="BO404" s="120">
        <f t="shared" si="133"/>
        <v>0</v>
      </c>
      <c r="BP404" s="120">
        <f t="shared" si="134"/>
        <v>0</v>
      </c>
      <c r="BQ404" s="120">
        <f t="shared" si="135"/>
        <v>1.1040987191771998E-2</v>
      </c>
      <c r="BR404" s="119"/>
      <c r="BS404" s="119"/>
      <c r="BT404" s="119"/>
      <c r="BU404" s="119"/>
    </row>
    <row r="405" spans="1:73">
      <c r="A405" s="8" t="s">
        <v>883</v>
      </c>
      <c r="B405" s="8" t="s">
        <v>123</v>
      </c>
      <c r="C405" s="8" t="s">
        <v>124</v>
      </c>
      <c r="D405" s="8" t="s">
        <v>615</v>
      </c>
      <c r="E405" s="8" t="s">
        <v>283</v>
      </c>
      <c r="F405" s="8"/>
      <c r="G405" s="65"/>
      <c r="H405" s="65" t="s">
        <v>613</v>
      </c>
      <c r="I405" s="8"/>
      <c r="J405" s="8" t="s">
        <v>614</v>
      </c>
      <c r="K405" s="8" t="s">
        <v>614</v>
      </c>
      <c r="L405" s="116">
        <v>0</v>
      </c>
      <c r="M405" s="116">
        <v>3.6425245306740003E-2</v>
      </c>
      <c r="N405" s="116">
        <v>3.5938020778329999E-2</v>
      </c>
      <c r="O405" s="114">
        <v>3.5938020778329999E-2</v>
      </c>
      <c r="P405" s="115">
        <v>0.1083012868634</v>
      </c>
      <c r="Q405" s="114">
        <v>2.6125397315069694E-2</v>
      </c>
      <c r="R405" s="114">
        <v>2.6801507606648893E-2</v>
      </c>
      <c r="S405" s="114">
        <v>2.7384752637459851E-2</v>
      </c>
      <c r="T405" s="114">
        <v>2.7989629304221567E-2</v>
      </c>
      <c r="U405" s="115">
        <v>0.1083012868634</v>
      </c>
      <c r="V405" s="115">
        <f t="shared" si="120"/>
        <v>0</v>
      </c>
      <c r="W405" s="122">
        <v>0</v>
      </c>
      <c r="X405" s="116">
        <v>0.15998169600000001</v>
      </c>
      <c r="Y405" s="116">
        <v>0</v>
      </c>
      <c r="Z405" s="116">
        <v>0.15857532000000002</v>
      </c>
      <c r="AA405" s="116" t="str">
        <f t="shared" si="121"/>
        <v>SUNCORP0.10830128686340.1083012868634</v>
      </c>
      <c r="AB405" s="117">
        <v>0</v>
      </c>
      <c r="AC405" s="115">
        <f t="shared" si="122"/>
        <v>0.31855701600000003</v>
      </c>
      <c r="AD405" s="117">
        <f t="shared" si="119"/>
        <v>6.8553469843200002E-2</v>
      </c>
      <c r="AE405" s="117">
        <f t="shared" si="119"/>
        <v>6.9445429488000004E-2</v>
      </c>
      <c r="AF405" s="117">
        <f t="shared" si="119"/>
        <v>0.10193824512000001</v>
      </c>
      <c r="AG405" s="117">
        <f t="shared" si="119"/>
        <v>7.8619871548799972E-2</v>
      </c>
      <c r="AH405" s="115">
        <v>0.31855701600000003</v>
      </c>
      <c r="AI405" s="118"/>
      <c r="AJ405" s="118"/>
      <c r="AK405" s="118"/>
      <c r="AL405" s="118"/>
      <c r="AM405" s="118"/>
      <c r="AN405" s="118"/>
      <c r="AO405" s="118"/>
      <c r="AP405" s="118"/>
      <c r="AQ405" s="118"/>
      <c r="AR405" s="118"/>
      <c r="AS405" s="119"/>
      <c r="AT405" s="120">
        <v>0</v>
      </c>
      <c r="AU405" s="120">
        <f t="shared" si="123"/>
        <v>0</v>
      </c>
      <c r="AV405" s="120">
        <v>0.12844600919999999</v>
      </c>
      <c r="AW405" s="120">
        <f t="shared" si="124"/>
        <v>-5.9892539356799987E-2</v>
      </c>
      <c r="AX405" s="120">
        <v>0</v>
      </c>
      <c r="AY405" s="120">
        <f t="shared" si="125"/>
        <v>6.9445429488000004E-2</v>
      </c>
      <c r="AZ405" s="120">
        <v>0.104041267452</v>
      </c>
      <c r="BA405" s="120">
        <f t="shared" si="126"/>
        <v>-2.103022331999993E-3</v>
      </c>
      <c r="BB405" s="120">
        <v>0</v>
      </c>
      <c r="BC405" s="120">
        <f t="shared" si="127"/>
        <v>7.8619871548799972E-2</v>
      </c>
      <c r="BD405" s="120" t="str">
        <f t="shared" si="128"/>
        <v>SUNCORP0.035938020778330.10830128686340.1083012868634</v>
      </c>
      <c r="BE405" s="121">
        <f>VLOOKUP(BD405,'[1]Microsoft-Base Data'!$AR:$AX,2,0)</f>
        <v>0</v>
      </c>
      <c r="BF405" s="121">
        <f>VLOOKUP(BD405,'[1]Microsoft-Base Data'!$AR:$AX,3,0)</f>
        <v>0</v>
      </c>
      <c r="BG405" s="121">
        <f>VLOOKUP(BD405,'[1]Microsoft-Base Data'!$AR:$AX,4,0)</f>
        <v>0</v>
      </c>
      <c r="BH405" s="121">
        <f>VLOOKUP(BD405,'[1]Microsoft-Base Data'!$AR:$AX,5,0)</f>
        <v>1</v>
      </c>
      <c r="BI405" s="121">
        <f>VLOOKUP(BD405,'[1]Microsoft-Base Data'!$AR:$AX,6,0)</f>
        <v>0</v>
      </c>
      <c r="BJ405" s="121">
        <f>VLOOKUP(BD405,'[1]Microsoft-Base Data'!$AR:$AX,7,0)</f>
        <v>0</v>
      </c>
      <c r="BK405" s="120">
        <f t="shared" si="129"/>
        <v>0</v>
      </c>
      <c r="BL405" s="120">
        <f t="shared" si="130"/>
        <v>0</v>
      </c>
      <c r="BM405" s="120">
        <f t="shared" si="131"/>
        <v>0</v>
      </c>
      <c r="BN405" s="120">
        <f t="shared" si="132"/>
        <v>0.1083012868634</v>
      </c>
      <c r="BO405" s="120">
        <f t="shared" si="133"/>
        <v>0</v>
      </c>
      <c r="BP405" s="120">
        <f t="shared" si="134"/>
        <v>0</v>
      </c>
      <c r="BQ405" s="120">
        <f t="shared" si="135"/>
        <v>3.8767061592206192E-2</v>
      </c>
      <c r="BR405" s="119"/>
      <c r="BS405" s="119"/>
      <c r="BT405" s="119"/>
      <c r="BU405" s="119"/>
    </row>
    <row r="406" spans="1:73">
      <c r="A406" s="8" t="s">
        <v>884</v>
      </c>
      <c r="B406" s="65" t="s">
        <v>92</v>
      </c>
      <c r="C406" s="8" t="s">
        <v>231</v>
      </c>
      <c r="D406" s="8" t="s">
        <v>615</v>
      </c>
      <c r="E406" s="8" t="s">
        <v>283</v>
      </c>
      <c r="F406" s="8"/>
      <c r="G406" s="65"/>
      <c r="H406" s="65" t="s">
        <v>613</v>
      </c>
      <c r="I406" s="8"/>
      <c r="J406" s="8" t="s">
        <v>614</v>
      </c>
      <c r="K406" s="8" t="s">
        <v>614</v>
      </c>
      <c r="L406" s="116">
        <v>1.083040201071E-2</v>
      </c>
      <c r="M406" s="116">
        <v>1.4710483399790001E-2</v>
      </c>
      <c r="N406" s="116">
        <v>4.0611268499999999E-2</v>
      </c>
      <c r="O406" s="114">
        <v>4.0611268499999999E-2</v>
      </c>
      <c r="P406" s="115">
        <v>0.10676342241049999</v>
      </c>
      <c r="Q406" s="114">
        <v>2.5754420007113876E-2</v>
      </c>
      <c r="R406" s="114">
        <v>2.6420929618832537E-2</v>
      </c>
      <c r="S406" s="114">
        <v>2.6995892644635134E-2</v>
      </c>
      <c r="T406" s="114">
        <v>2.7592180139918446E-2</v>
      </c>
      <c r="U406" s="115">
        <v>0.10676342241049999</v>
      </c>
      <c r="V406" s="115">
        <f t="shared" si="120"/>
        <v>0</v>
      </c>
      <c r="W406" s="122">
        <v>0</v>
      </c>
      <c r="X406" s="116">
        <v>0</v>
      </c>
      <c r="Y406" s="116">
        <v>0</v>
      </c>
      <c r="Z406" s="116">
        <v>0</v>
      </c>
      <c r="AA406" s="116" t="str">
        <f t="shared" si="121"/>
        <v>ENEL GENERACION SA0.10676342241050.1067634224105</v>
      </c>
      <c r="AB406" s="117">
        <v>7.7999990000000005E-2</v>
      </c>
      <c r="AC406" s="115">
        <f t="shared" si="122"/>
        <v>7.7999990000000005E-2</v>
      </c>
      <c r="AD406" s="117">
        <f t="shared" si="119"/>
        <v>1.6785597848000003E-2</v>
      </c>
      <c r="AE406" s="117">
        <f t="shared" si="119"/>
        <v>1.7003997820000002E-2</v>
      </c>
      <c r="AF406" s="117">
        <f t="shared" si="119"/>
        <v>2.4959996800000002E-2</v>
      </c>
      <c r="AG406" s="117">
        <f t="shared" si="119"/>
        <v>1.9250397531999995E-2</v>
      </c>
      <c r="AH406" s="115">
        <v>7.7999990000000005E-2</v>
      </c>
      <c r="AI406" s="118"/>
      <c r="AJ406" s="118"/>
      <c r="AK406" s="118"/>
      <c r="AL406" s="118"/>
      <c r="AM406" s="118"/>
      <c r="AN406" s="118"/>
      <c r="AO406" s="118"/>
      <c r="AP406" s="118"/>
      <c r="AQ406" s="118"/>
      <c r="AR406" s="118"/>
      <c r="AS406" s="119"/>
      <c r="AT406" s="120">
        <v>0</v>
      </c>
      <c r="AU406" s="120">
        <f t="shared" si="123"/>
        <v>7.7999990000000005E-2</v>
      </c>
      <c r="AV406" s="120">
        <v>0</v>
      </c>
      <c r="AW406" s="120">
        <f t="shared" si="124"/>
        <v>1.6785597848000003E-2</v>
      </c>
      <c r="AX406" s="120">
        <v>0</v>
      </c>
      <c r="AY406" s="120">
        <f t="shared" si="125"/>
        <v>1.7003997820000002E-2</v>
      </c>
      <c r="AZ406" s="120">
        <v>0</v>
      </c>
      <c r="BA406" s="120">
        <f t="shared" si="126"/>
        <v>2.4959996800000002E-2</v>
      </c>
      <c r="BB406" s="120">
        <v>0</v>
      </c>
      <c r="BC406" s="120">
        <f t="shared" si="127"/>
        <v>1.9250397531999995E-2</v>
      </c>
      <c r="BD406" s="120" t="str">
        <f t="shared" si="128"/>
        <v>ENEL GENERACION SA0.04061126850.10676342241050.1067634224105</v>
      </c>
      <c r="BE406" s="121">
        <f>VLOOKUP(BD406,'[1]Microsoft-Base Data'!$AR:$AX,2,0)</f>
        <v>0.99547204364776476</v>
      </c>
      <c r="BF406" s="121">
        <f>VLOOKUP(BD406,'[1]Microsoft-Base Data'!$AR:$AX,3,0)</f>
        <v>4.5279563522352623E-3</v>
      </c>
      <c r="BG406" s="121">
        <f>VLOOKUP(BD406,'[1]Microsoft-Base Data'!$AR:$AX,4,0)</f>
        <v>0</v>
      </c>
      <c r="BH406" s="121">
        <f>VLOOKUP(BD406,'[1]Microsoft-Base Data'!$AR:$AX,5,0)</f>
        <v>0</v>
      </c>
      <c r="BI406" s="121">
        <f>VLOOKUP(BD406,'[1]Microsoft-Base Data'!$AR:$AX,6,0)</f>
        <v>0</v>
      </c>
      <c r="BJ406" s="121">
        <f>VLOOKUP(BD406,'[1]Microsoft-Base Data'!$AR:$AX,7,0)</f>
        <v>0</v>
      </c>
      <c r="BK406" s="120">
        <f t="shared" si="129"/>
        <v>0.10628000229380999</v>
      </c>
      <c r="BL406" s="120">
        <f t="shared" si="130"/>
        <v>4.8342011668999998E-4</v>
      </c>
      <c r="BM406" s="120">
        <f t="shared" si="131"/>
        <v>0</v>
      </c>
      <c r="BN406" s="120">
        <f t="shared" si="132"/>
        <v>0</v>
      </c>
      <c r="BO406" s="120">
        <f t="shared" si="133"/>
        <v>0</v>
      </c>
      <c r="BP406" s="120">
        <f t="shared" si="134"/>
        <v>0</v>
      </c>
      <c r="BQ406" s="120">
        <f t="shared" si="135"/>
        <v>1.1111420346070999E-2</v>
      </c>
      <c r="BR406" s="119"/>
      <c r="BS406" s="119"/>
      <c r="BT406" s="119"/>
      <c r="BU406" s="119"/>
    </row>
    <row r="407" spans="1:73">
      <c r="A407" s="65" t="s">
        <v>885</v>
      </c>
      <c r="B407" s="65" t="s">
        <v>4</v>
      </c>
      <c r="C407" s="8" t="s">
        <v>81</v>
      </c>
      <c r="D407" s="8" t="s">
        <v>615</v>
      </c>
      <c r="E407" s="8" t="s">
        <v>283</v>
      </c>
      <c r="F407" s="8"/>
      <c r="G407" s="65"/>
      <c r="H407" s="65" t="s">
        <v>613</v>
      </c>
      <c r="I407" s="8"/>
      <c r="J407" s="65" t="s">
        <v>614</v>
      </c>
      <c r="K407" s="65" t="s">
        <v>614</v>
      </c>
      <c r="L407" s="113">
        <v>1.671579836625E-2</v>
      </c>
      <c r="M407" s="113">
        <v>1.8021836835770005E-2</v>
      </c>
      <c r="N407" s="113">
        <v>3.5225400555120003E-2</v>
      </c>
      <c r="O407" s="114">
        <v>3.5225400555120003E-2</v>
      </c>
      <c r="P407" s="115">
        <v>0.10518843631225999</v>
      </c>
      <c r="Q407" s="114">
        <v>2.5374487886509159E-2</v>
      </c>
      <c r="R407" s="114">
        <v>2.603116507295427E-2</v>
      </c>
      <c r="S407" s="114">
        <v>2.6597646179086293E-2</v>
      </c>
      <c r="T407" s="114">
        <v>2.7185137173710284E-2</v>
      </c>
      <c r="U407" s="115">
        <v>0.10518843631226001</v>
      </c>
      <c r="V407" s="115">
        <f t="shared" si="120"/>
        <v>0</v>
      </c>
      <c r="W407" s="122">
        <v>0</v>
      </c>
      <c r="X407" s="116">
        <v>0</v>
      </c>
      <c r="Y407" s="116">
        <v>0</v>
      </c>
      <c r="Z407" s="116">
        <v>0</v>
      </c>
      <c r="AA407" s="116" t="str">
        <f t="shared" si="121"/>
        <v>PETROGAS NEO UK LIMITED0.105188436312260.10518843631226</v>
      </c>
      <c r="AB407" s="117">
        <v>0</v>
      </c>
      <c r="AC407" s="115">
        <f t="shared" si="122"/>
        <v>0</v>
      </c>
      <c r="AD407" s="117">
        <f t="shared" si="119"/>
        <v>0</v>
      </c>
      <c r="AE407" s="117">
        <f t="shared" si="119"/>
        <v>0</v>
      </c>
      <c r="AF407" s="117">
        <f t="shared" si="119"/>
        <v>0</v>
      </c>
      <c r="AG407" s="117">
        <f t="shared" si="119"/>
        <v>0</v>
      </c>
      <c r="AH407" s="115">
        <v>0</v>
      </c>
      <c r="AI407" s="118"/>
      <c r="AJ407" s="118"/>
      <c r="AK407" s="118"/>
      <c r="AL407" s="118"/>
      <c r="AM407" s="118"/>
      <c r="AN407" s="118"/>
      <c r="AO407" s="118"/>
      <c r="AP407" s="118"/>
      <c r="AQ407" s="118"/>
      <c r="AR407" s="118"/>
      <c r="AS407" s="119"/>
      <c r="AT407" s="120">
        <v>0</v>
      </c>
      <c r="AU407" s="120">
        <f t="shared" si="123"/>
        <v>0</v>
      </c>
      <c r="AV407" s="120">
        <v>0</v>
      </c>
      <c r="AW407" s="120">
        <f t="shared" si="124"/>
        <v>0</v>
      </c>
      <c r="AX407" s="120">
        <v>0</v>
      </c>
      <c r="AY407" s="120">
        <f t="shared" si="125"/>
        <v>0</v>
      </c>
      <c r="AZ407" s="120">
        <v>0</v>
      </c>
      <c r="BA407" s="120">
        <f t="shared" si="126"/>
        <v>0</v>
      </c>
      <c r="BB407" s="120">
        <v>0</v>
      </c>
      <c r="BC407" s="120">
        <f t="shared" si="127"/>
        <v>0</v>
      </c>
      <c r="BD407" s="120" t="str">
        <f t="shared" si="128"/>
        <v>PETROGAS NEO UK LIMITED0.035225400555120.105188436312260.10518843631226</v>
      </c>
      <c r="BE407" s="121">
        <f>VLOOKUP(BD407,'[1]Microsoft-Base Data'!$AR:$AX,2,0)</f>
        <v>1</v>
      </c>
      <c r="BF407" s="121">
        <f>VLOOKUP(BD407,'[1]Microsoft-Base Data'!$AR:$AX,3,0)</f>
        <v>0</v>
      </c>
      <c r="BG407" s="121">
        <f>VLOOKUP(BD407,'[1]Microsoft-Base Data'!$AR:$AX,4,0)</f>
        <v>0</v>
      </c>
      <c r="BH407" s="121">
        <f>VLOOKUP(BD407,'[1]Microsoft-Base Data'!$AR:$AX,5,0)</f>
        <v>0</v>
      </c>
      <c r="BI407" s="121">
        <f>VLOOKUP(BD407,'[1]Microsoft-Base Data'!$AR:$AX,6,0)</f>
        <v>0</v>
      </c>
      <c r="BJ407" s="121">
        <f>VLOOKUP(BD407,'[1]Microsoft-Base Data'!$AR:$AX,7,0)</f>
        <v>0</v>
      </c>
      <c r="BK407" s="120">
        <f t="shared" si="129"/>
        <v>0.10518843631226001</v>
      </c>
      <c r="BL407" s="120">
        <f t="shared" si="130"/>
        <v>0</v>
      </c>
      <c r="BM407" s="120">
        <f t="shared" si="131"/>
        <v>0</v>
      </c>
      <c r="BN407" s="120">
        <f t="shared" si="132"/>
        <v>0</v>
      </c>
      <c r="BO407" s="120">
        <f t="shared" si="133"/>
        <v>0</v>
      </c>
      <c r="BP407" s="120">
        <f t="shared" si="134"/>
        <v>0</v>
      </c>
      <c r="BQ407" s="120">
        <f t="shared" si="135"/>
        <v>1.0518843631226002E-2</v>
      </c>
      <c r="BR407" s="119"/>
      <c r="BS407" s="119"/>
      <c r="BT407" s="119"/>
      <c r="BU407" s="119"/>
    </row>
    <row r="408" spans="1:73">
      <c r="A408" s="8" t="s">
        <v>886</v>
      </c>
      <c r="B408" s="65" t="s">
        <v>4</v>
      </c>
      <c r="C408" s="8" t="s">
        <v>81</v>
      </c>
      <c r="D408" s="8" t="s">
        <v>615</v>
      </c>
      <c r="E408" s="8" t="s">
        <v>283</v>
      </c>
      <c r="F408" s="8"/>
      <c r="G408" s="65"/>
      <c r="H408" s="65" t="s">
        <v>613</v>
      </c>
      <c r="I408" s="8"/>
      <c r="J408" s="8" t="s">
        <v>614</v>
      </c>
      <c r="K408" s="8" t="s">
        <v>614</v>
      </c>
      <c r="L408" s="116">
        <v>2.5520108969160002E-2</v>
      </c>
      <c r="M408" s="116">
        <v>1.7772831452239998E-2</v>
      </c>
      <c r="N408" s="116">
        <v>3.019246343675E-2</v>
      </c>
      <c r="O408" s="114">
        <v>3.019246343675E-2</v>
      </c>
      <c r="P408" s="115">
        <v>0.1036778672949</v>
      </c>
      <c r="Q408" s="114">
        <v>2.5010095025691719E-2</v>
      </c>
      <c r="R408" s="114">
        <v>2.5657341933990031E-2</v>
      </c>
      <c r="S408" s="114">
        <v>2.6215688031770924E-2</v>
      </c>
      <c r="T408" s="114">
        <v>2.6794742303447323E-2</v>
      </c>
      <c r="U408" s="115">
        <v>0.10367786729489999</v>
      </c>
      <c r="V408" s="115">
        <f t="shared" si="120"/>
        <v>0</v>
      </c>
      <c r="W408" s="122">
        <v>0</v>
      </c>
      <c r="X408" s="116">
        <v>0</v>
      </c>
      <c r="Y408" s="116">
        <v>0</v>
      </c>
      <c r="Z408" s="116">
        <v>0</v>
      </c>
      <c r="AA408" s="116" t="str">
        <f t="shared" si="121"/>
        <v>TURNER BROADCASTING0.10367786729490.1036778672949</v>
      </c>
      <c r="AB408" s="117">
        <v>0</v>
      </c>
      <c r="AC408" s="115">
        <f t="shared" si="122"/>
        <v>0</v>
      </c>
      <c r="AD408" s="117">
        <f t="shared" ref="AD408:AG427" si="136">AD$1*$AH408</f>
        <v>0</v>
      </c>
      <c r="AE408" s="117">
        <f t="shared" si="136"/>
        <v>0</v>
      </c>
      <c r="AF408" s="117">
        <f t="shared" si="136"/>
        <v>0</v>
      </c>
      <c r="AG408" s="117">
        <f t="shared" si="136"/>
        <v>0</v>
      </c>
      <c r="AH408" s="115">
        <v>0</v>
      </c>
      <c r="AI408" s="118"/>
      <c r="AJ408" s="118"/>
      <c r="AK408" s="118"/>
      <c r="AL408" s="118"/>
      <c r="AM408" s="118"/>
      <c r="AN408" s="118"/>
      <c r="AO408" s="118"/>
      <c r="AP408" s="118"/>
      <c r="AQ408" s="118"/>
      <c r="AR408" s="118"/>
      <c r="AS408" s="119"/>
      <c r="AT408" s="120">
        <v>0</v>
      </c>
      <c r="AU408" s="120">
        <f t="shared" si="123"/>
        <v>0</v>
      </c>
      <c r="AV408" s="120">
        <v>0</v>
      </c>
      <c r="AW408" s="120">
        <f t="shared" si="124"/>
        <v>0</v>
      </c>
      <c r="AX408" s="120">
        <v>0</v>
      </c>
      <c r="AY408" s="120">
        <f t="shared" si="125"/>
        <v>0</v>
      </c>
      <c r="AZ408" s="120">
        <v>0</v>
      </c>
      <c r="BA408" s="120">
        <f t="shared" si="126"/>
        <v>0</v>
      </c>
      <c r="BB408" s="120">
        <v>0</v>
      </c>
      <c r="BC408" s="120">
        <f t="shared" si="127"/>
        <v>0</v>
      </c>
      <c r="BD408" s="120" t="str">
        <f t="shared" si="128"/>
        <v>TURNER BROADCASTING0.030192463436750.10367786729490.1036778672949</v>
      </c>
      <c r="BE408" s="121">
        <f>VLOOKUP(BD408,'[1]Microsoft-Base Data'!$AR:$AX,2,0)</f>
        <v>1</v>
      </c>
      <c r="BF408" s="121">
        <f>VLOOKUP(BD408,'[1]Microsoft-Base Data'!$AR:$AX,3,0)</f>
        <v>0</v>
      </c>
      <c r="BG408" s="121">
        <f>VLOOKUP(BD408,'[1]Microsoft-Base Data'!$AR:$AX,4,0)</f>
        <v>0</v>
      </c>
      <c r="BH408" s="121">
        <f>VLOOKUP(BD408,'[1]Microsoft-Base Data'!$AR:$AX,5,0)</f>
        <v>0</v>
      </c>
      <c r="BI408" s="121">
        <f>VLOOKUP(BD408,'[1]Microsoft-Base Data'!$AR:$AX,6,0)</f>
        <v>0</v>
      </c>
      <c r="BJ408" s="121">
        <f>VLOOKUP(BD408,'[1]Microsoft-Base Data'!$AR:$AX,7,0)</f>
        <v>0</v>
      </c>
      <c r="BK408" s="120">
        <f t="shared" si="129"/>
        <v>0.10367786729489999</v>
      </c>
      <c r="BL408" s="120">
        <f t="shared" si="130"/>
        <v>0</v>
      </c>
      <c r="BM408" s="120">
        <f t="shared" si="131"/>
        <v>0</v>
      </c>
      <c r="BN408" s="120">
        <f t="shared" si="132"/>
        <v>0</v>
      </c>
      <c r="BO408" s="120">
        <f t="shared" si="133"/>
        <v>0</v>
      </c>
      <c r="BP408" s="120">
        <f t="shared" si="134"/>
        <v>0</v>
      </c>
      <c r="BQ408" s="120">
        <f t="shared" si="135"/>
        <v>1.036778672949E-2</v>
      </c>
      <c r="BR408" s="119"/>
      <c r="BS408" s="119"/>
      <c r="BT408" s="119"/>
      <c r="BU408" s="119"/>
    </row>
    <row r="409" spans="1:73">
      <c r="A409" s="8" t="s">
        <v>887</v>
      </c>
      <c r="B409" s="65" t="s">
        <v>69</v>
      </c>
      <c r="C409" s="8" t="s">
        <v>504</v>
      </c>
      <c r="D409" s="8" t="s">
        <v>615</v>
      </c>
      <c r="E409" s="8" t="s">
        <v>283</v>
      </c>
      <c r="F409" s="8"/>
      <c r="G409" s="65"/>
      <c r="H409" s="65" t="s">
        <v>613</v>
      </c>
      <c r="I409" s="8"/>
      <c r="J409" s="8" t="s">
        <v>614</v>
      </c>
      <c r="K409" s="8" t="s">
        <v>614</v>
      </c>
      <c r="L409" s="116">
        <v>2.8938459334089998E-2</v>
      </c>
      <c r="M409" s="116">
        <v>2.7845890806279999E-2</v>
      </c>
      <c r="N409" s="116">
        <v>2.2836424149899996E-2</v>
      </c>
      <c r="O409" s="114">
        <v>2.2836424149899996E-2</v>
      </c>
      <c r="P409" s="115">
        <v>0.10245719844016998</v>
      </c>
      <c r="Q409" s="114">
        <v>2.4715634454228922E-2</v>
      </c>
      <c r="R409" s="114">
        <v>2.5355260891901304E-2</v>
      </c>
      <c r="S409" s="114">
        <v>2.5907033207741036E-2</v>
      </c>
      <c r="T409" s="114">
        <v>2.6479269886298708E-2</v>
      </c>
      <c r="U409" s="115">
        <v>0.10245719844016996</v>
      </c>
      <c r="V409" s="115">
        <f t="shared" si="120"/>
        <v>0</v>
      </c>
      <c r="W409" s="115"/>
      <c r="X409" s="116">
        <v>0</v>
      </c>
      <c r="Y409" s="116">
        <v>0</v>
      </c>
      <c r="Z409" s="116">
        <v>0</v>
      </c>
      <c r="AA409" s="116" t="str">
        <f t="shared" si="121"/>
        <v>GAS SOUTH0.102457198440170.10245719844017</v>
      </c>
      <c r="AB409" s="117">
        <v>0</v>
      </c>
      <c r="AC409" s="115">
        <f t="shared" si="122"/>
        <v>0</v>
      </c>
      <c r="AD409" s="117">
        <f t="shared" si="136"/>
        <v>0</v>
      </c>
      <c r="AE409" s="117">
        <f t="shared" si="136"/>
        <v>0</v>
      </c>
      <c r="AF409" s="117">
        <f t="shared" si="136"/>
        <v>0</v>
      </c>
      <c r="AG409" s="117">
        <f t="shared" si="136"/>
        <v>0</v>
      </c>
      <c r="AH409" s="115">
        <v>0</v>
      </c>
      <c r="AI409" s="118"/>
      <c r="AJ409" s="118"/>
      <c r="AK409" s="118"/>
      <c r="AL409" s="118"/>
      <c r="AM409" s="118"/>
      <c r="AN409" s="118"/>
      <c r="AO409" s="118"/>
      <c r="AP409" s="118"/>
      <c r="AQ409" s="118"/>
      <c r="AR409" s="118"/>
      <c r="AS409" s="119"/>
      <c r="AT409" s="120">
        <v>0</v>
      </c>
      <c r="AU409" s="120">
        <f t="shared" si="123"/>
        <v>0</v>
      </c>
      <c r="AV409" s="120">
        <v>0</v>
      </c>
      <c r="AW409" s="120">
        <f t="shared" si="124"/>
        <v>0</v>
      </c>
      <c r="AX409" s="120">
        <v>0</v>
      </c>
      <c r="AY409" s="120">
        <f t="shared" si="125"/>
        <v>0</v>
      </c>
      <c r="AZ409" s="120">
        <v>0</v>
      </c>
      <c r="BA409" s="120">
        <f t="shared" si="126"/>
        <v>0</v>
      </c>
      <c r="BB409" s="120">
        <v>0</v>
      </c>
      <c r="BC409" s="120">
        <f t="shared" si="127"/>
        <v>0</v>
      </c>
      <c r="BD409" s="120" t="str">
        <f t="shared" si="128"/>
        <v>GAS SOUTH0.02283642414990.102457198440170.10245719844017</v>
      </c>
      <c r="BE409" s="121">
        <f>VLOOKUP(BD409,'[1]Microsoft-Base Data'!$AR:$AX,2,0)</f>
        <v>1</v>
      </c>
      <c r="BF409" s="121">
        <f>VLOOKUP(BD409,'[1]Microsoft-Base Data'!$AR:$AX,3,0)</f>
        <v>0</v>
      </c>
      <c r="BG409" s="121">
        <f>VLOOKUP(BD409,'[1]Microsoft-Base Data'!$AR:$AX,4,0)</f>
        <v>0</v>
      </c>
      <c r="BH409" s="121">
        <f>VLOOKUP(BD409,'[1]Microsoft-Base Data'!$AR:$AX,5,0)</f>
        <v>0</v>
      </c>
      <c r="BI409" s="121">
        <f>VLOOKUP(BD409,'[1]Microsoft-Base Data'!$AR:$AX,6,0)</f>
        <v>0</v>
      </c>
      <c r="BJ409" s="121">
        <f>VLOOKUP(BD409,'[1]Microsoft-Base Data'!$AR:$AX,7,0)</f>
        <v>0</v>
      </c>
      <c r="BK409" s="120">
        <f t="shared" si="129"/>
        <v>0.10245719844016996</v>
      </c>
      <c r="BL409" s="120">
        <f t="shared" si="130"/>
        <v>0</v>
      </c>
      <c r="BM409" s="120">
        <f t="shared" si="131"/>
        <v>0</v>
      </c>
      <c r="BN409" s="120">
        <f t="shared" si="132"/>
        <v>0</v>
      </c>
      <c r="BO409" s="120">
        <f t="shared" si="133"/>
        <v>0</v>
      </c>
      <c r="BP409" s="120">
        <f t="shared" si="134"/>
        <v>0</v>
      </c>
      <c r="BQ409" s="120">
        <f t="shared" si="135"/>
        <v>1.0245719844016996E-2</v>
      </c>
      <c r="BR409" s="119"/>
      <c r="BS409" s="119"/>
      <c r="BT409" s="119"/>
      <c r="BU409" s="119"/>
    </row>
    <row r="410" spans="1:73">
      <c r="A410" s="8" t="s">
        <v>888</v>
      </c>
      <c r="B410" s="8" t="s">
        <v>123</v>
      </c>
      <c r="C410" s="8" t="s">
        <v>495</v>
      </c>
      <c r="D410" s="8" t="s">
        <v>615</v>
      </c>
      <c r="E410" s="8" t="s">
        <v>283</v>
      </c>
      <c r="F410" s="8"/>
      <c r="G410" s="65"/>
      <c r="H410" s="65" t="s">
        <v>613</v>
      </c>
      <c r="I410" s="8"/>
      <c r="J410" s="8" t="s">
        <v>614</v>
      </c>
      <c r="K410" s="8" t="s">
        <v>614</v>
      </c>
      <c r="L410" s="116"/>
      <c r="M410" s="116"/>
      <c r="N410" s="116"/>
      <c r="O410" s="114">
        <v>-0.1</v>
      </c>
      <c r="P410" s="115">
        <v>-0.1</v>
      </c>
      <c r="Q410" s="114">
        <v>0</v>
      </c>
      <c r="R410" s="114">
        <v>0</v>
      </c>
      <c r="S410" s="114">
        <v>0</v>
      </c>
      <c r="T410" s="114">
        <v>0.1</v>
      </c>
      <c r="U410" s="115">
        <v>0.1</v>
      </c>
      <c r="V410" s="115">
        <f t="shared" si="120"/>
        <v>0.2</v>
      </c>
      <c r="W410" s="122">
        <v>-2</v>
      </c>
      <c r="X410" s="116"/>
      <c r="Y410" s="116"/>
      <c r="Z410" s="116"/>
      <c r="AA410" s="116" t="str">
        <f t="shared" si="121"/>
        <v>Hunting-APMEA-0.10.1</v>
      </c>
      <c r="AB410" s="117">
        <v>0</v>
      </c>
      <c r="AC410" s="115">
        <f t="shared" si="122"/>
        <v>0</v>
      </c>
      <c r="AD410" s="117">
        <f t="shared" si="136"/>
        <v>0.34432000000000001</v>
      </c>
      <c r="AE410" s="117">
        <f t="shared" si="136"/>
        <v>0.3488</v>
      </c>
      <c r="AF410" s="117">
        <f t="shared" si="136"/>
        <v>0.51200000000000001</v>
      </c>
      <c r="AG410" s="117">
        <f t="shared" si="136"/>
        <v>0.3948799999999999</v>
      </c>
      <c r="AH410" s="115">
        <v>1.6</v>
      </c>
      <c r="AI410" s="118"/>
      <c r="AJ410" s="118"/>
      <c r="AK410" s="118"/>
      <c r="AL410" s="118"/>
      <c r="AM410" s="118"/>
      <c r="AN410" s="118"/>
      <c r="AO410" s="118"/>
      <c r="AP410" s="118"/>
      <c r="AQ410" s="118"/>
      <c r="AR410" s="118"/>
      <c r="AS410" s="119"/>
      <c r="AT410" s="119">
        <v>0</v>
      </c>
      <c r="AU410" s="120">
        <f t="shared" si="123"/>
        <v>0</v>
      </c>
      <c r="AV410" s="119">
        <v>0</v>
      </c>
      <c r="AW410" s="120">
        <f t="shared" si="124"/>
        <v>0.34432000000000001</v>
      </c>
      <c r="AX410" s="119">
        <v>0</v>
      </c>
      <c r="AY410" s="120">
        <f t="shared" si="125"/>
        <v>0.3488</v>
      </c>
      <c r="AZ410" s="119">
        <v>0</v>
      </c>
      <c r="BA410" s="120">
        <f t="shared" si="126"/>
        <v>0.51200000000000001</v>
      </c>
      <c r="BB410" s="119">
        <v>0</v>
      </c>
      <c r="BC410" s="120">
        <f t="shared" si="127"/>
        <v>0.3948799999999999</v>
      </c>
      <c r="BD410" s="120" t="str">
        <f t="shared" si="128"/>
        <v>Hunting-APMEA-0.1-0.10.1</v>
      </c>
      <c r="BE410" s="121">
        <f>VLOOKUP(BD410,'[1]Microsoft-Base Data'!$AR:$AX,2,0)</f>
        <v>0</v>
      </c>
      <c r="BF410" s="121">
        <f>VLOOKUP(BD410,'[1]Microsoft-Base Data'!$AR:$AX,3,0)</f>
        <v>1</v>
      </c>
      <c r="BG410" s="121">
        <f>VLOOKUP(BD410,'[1]Microsoft-Base Data'!$AR:$AX,4,0)</f>
        <v>0</v>
      </c>
      <c r="BH410" s="121">
        <f>VLOOKUP(BD410,'[1]Microsoft-Base Data'!$AR:$AX,5,0)</f>
        <v>0</v>
      </c>
      <c r="BI410" s="121">
        <f>VLOOKUP(BD410,'[1]Microsoft-Base Data'!$AR:$AX,6,0)</f>
        <v>0</v>
      </c>
      <c r="BJ410" s="121">
        <f>VLOOKUP(BD410,'[1]Microsoft-Base Data'!$AR:$AX,7,0)</f>
        <v>0</v>
      </c>
      <c r="BK410" s="120">
        <f t="shared" si="129"/>
        <v>0</v>
      </c>
      <c r="BL410" s="120">
        <f t="shared" si="130"/>
        <v>0.1</v>
      </c>
      <c r="BM410" s="120">
        <f t="shared" si="131"/>
        <v>0</v>
      </c>
      <c r="BN410" s="120">
        <f t="shared" si="132"/>
        <v>0</v>
      </c>
      <c r="BO410" s="120">
        <f t="shared" si="133"/>
        <v>0</v>
      </c>
      <c r="BP410" s="120">
        <f t="shared" si="134"/>
        <v>0</v>
      </c>
      <c r="BQ410" s="120">
        <f t="shared" si="135"/>
        <v>0.1</v>
      </c>
      <c r="BR410" s="119"/>
      <c r="BS410" s="119"/>
      <c r="BT410" s="119"/>
      <c r="BU410" s="119"/>
    </row>
    <row r="411" spans="1:73">
      <c r="A411" s="8" t="s">
        <v>889</v>
      </c>
      <c r="B411" s="65" t="s">
        <v>69</v>
      </c>
      <c r="C411" s="8" t="s">
        <v>113</v>
      </c>
      <c r="D411" s="8" t="s">
        <v>615</v>
      </c>
      <c r="E411" s="8" t="s">
        <v>283</v>
      </c>
      <c r="F411" s="8"/>
      <c r="G411" s="65"/>
      <c r="H411" s="65" t="s">
        <v>613</v>
      </c>
      <c r="I411" s="8"/>
      <c r="J411" s="8" t="s">
        <v>614</v>
      </c>
      <c r="K411" s="8" t="s">
        <v>614</v>
      </c>
      <c r="L411" s="116">
        <v>0</v>
      </c>
      <c r="M411" s="116">
        <v>6.7198567756899998E-3</v>
      </c>
      <c r="N411" s="116">
        <v>4.6140903208629999E-2</v>
      </c>
      <c r="O411" s="114">
        <v>4.6140903208629999E-2</v>
      </c>
      <c r="P411" s="115">
        <v>9.9001663192950007E-2</v>
      </c>
      <c r="Q411" s="114">
        <v>2.3882059582826742E-2</v>
      </c>
      <c r="R411" s="114">
        <v>2.4500113581138298E-2</v>
      </c>
      <c r="S411" s="114">
        <v>2.5033276480413341E-2</v>
      </c>
      <c r="T411" s="114">
        <v>2.5586213548571622E-2</v>
      </c>
      <c r="U411" s="115">
        <v>9.9001663192950007E-2</v>
      </c>
      <c r="V411" s="115">
        <f t="shared" si="120"/>
        <v>0</v>
      </c>
      <c r="W411" s="115"/>
      <c r="X411" s="116">
        <v>0</v>
      </c>
      <c r="Y411" s="116">
        <v>0</v>
      </c>
      <c r="Z411" s="116">
        <v>0</v>
      </c>
      <c r="AA411" s="116" t="str">
        <f t="shared" si="121"/>
        <v>ARROW ELECTRONICS0.099001663192950.09900166319295</v>
      </c>
      <c r="AB411" s="117">
        <v>1.0000000000000001E-7</v>
      </c>
      <c r="AC411" s="115">
        <f t="shared" si="122"/>
        <v>1.0000000000000001E-7</v>
      </c>
      <c r="AD411" s="117">
        <f t="shared" si="136"/>
        <v>2.1520000000000003E-8</v>
      </c>
      <c r="AE411" s="117">
        <f t="shared" si="136"/>
        <v>2.1800000000000003E-8</v>
      </c>
      <c r="AF411" s="117">
        <f t="shared" si="136"/>
        <v>3.2000000000000009E-8</v>
      </c>
      <c r="AG411" s="117">
        <f t="shared" si="136"/>
        <v>2.4679999999999997E-8</v>
      </c>
      <c r="AH411" s="115">
        <v>1.0000000000000002E-7</v>
      </c>
      <c r="AI411" s="118"/>
      <c r="AJ411" s="118"/>
      <c r="AK411" s="118"/>
      <c r="AL411" s="118"/>
      <c r="AM411" s="118"/>
      <c r="AN411" s="118"/>
      <c r="AO411" s="118"/>
      <c r="AP411" s="118"/>
      <c r="AQ411" s="118"/>
      <c r="AR411" s="118"/>
      <c r="AS411" s="119"/>
      <c r="AT411" s="120">
        <v>0</v>
      </c>
      <c r="AU411" s="120">
        <f t="shared" si="123"/>
        <v>1.0000000000000001E-7</v>
      </c>
      <c r="AV411" s="120">
        <v>0</v>
      </c>
      <c r="AW411" s="120">
        <f t="shared" si="124"/>
        <v>2.1520000000000003E-8</v>
      </c>
      <c r="AX411" s="120">
        <v>0</v>
      </c>
      <c r="AY411" s="120">
        <f t="shared" si="125"/>
        <v>2.1800000000000003E-8</v>
      </c>
      <c r="AZ411" s="120">
        <v>0</v>
      </c>
      <c r="BA411" s="120">
        <f t="shared" si="126"/>
        <v>3.2000000000000009E-8</v>
      </c>
      <c r="BB411" s="120">
        <v>0</v>
      </c>
      <c r="BC411" s="120">
        <f t="shared" si="127"/>
        <v>2.4679999999999997E-8</v>
      </c>
      <c r="BD411" s="120" t="str">
        <f t="shared" si="128"/>
        <v>ARROW ELECTRONICS0.046140903208630.099001663192950.09900166319295</v>
      </c>
      <c r="BE411" s="121">
        <f>VLOOKUP(BD411,'[1]Microsoft-Base Data'!$AR:$AX,2,0)</f>
        <v>0</v>
      </c>
      <c r="BF411" s="121">
        <f>VLOOKUP(BD411,'[1]Microsoft-Base Data'!$AR:$AX,3,0)</f>
        <v>0.61867377631734222</v>
      </c>
      <c r="BG411" s="121">
        <f>VLOOKUP(BD411,'[1]Microsoft-Base Data'!$AR:$AX,4,0)</f>
        <v>0</v>
      </c>
      <c r="BH411" s="121">
        <f>VLOOKUP(BD411,'[1]Microsoft-Base Data'!$AR:$AX,5,0)</f>
        <v>0.38132622368265778</v>
      </c>
      <c r="BI411" s="121">
        <f>VLOOKUP(BD411,'[1]Microsoft-Base Data'!$AR:$AX,6,0)</f>
        <v>0</v>
      </c>
      <c r="BJ411" s="121">
        <f>VLOOKUP(BD411,'[1]Microsoft-Base Data'!$AR:$AX,7,0)</f>
        <v>0</v>
      </c>
      <c r="BK411" s="120">
        <f t="shared" si="129"/>
        <v>0</v>
      </c>
      <c r="BL411" s="120">
        <f t="shared" si="130"/>
        <v>6.1249732829280007E-2</v>
      </c>
      <c r="BM411" s="120">
        <f t="shared" si="131"/>
        <v>0</v>
      </c>
      <c r="BN411" s="120">
        <f t="shared" si="132"/>
        <v>3.775193036367E-2</v>
      </c>
      <c r="BO411" s="120">
        <f t="shared" si="133"/>
        <v>0</v>
      </c>
      <c r="BP411" s="120">
        <f t="shared" si="134"/>
        <v>0</v>
      </c>
      <c r="BQ411" s="120">
        <f t="shared" si="135"/>
        <v>7.476325101562456E-2</v>
      </c>
      <c r="BR411" s="119"/>
      <c r="BS411" s="119"/>
      <c r="BT411" s="119"/>
      <c r="BU411" s="119"/>
    </row>
    <row r="412" spans="1:73">
      <c r="A412" s="8" t="s">
        <v>890</v>
      </c>
      <c r="B412" s="65" t="s">
        <v>123</v>
      </c>
      <c r="C412" s="8" t="s">
        <v>124</v>
      </c>
      <c r="D412" s="8" t="s">
        <v>615</v>
      </c>
      <c r="E412" s="8" t="s">
        <v>283</v>
      </c>
      <c r="F412" s="8"/>
      <c r="G412" s="65"/>
      <c r="H412" s="65" t="s">
        <v>613</v>
      </c>
      <c r="I412" s="8"/>
      <c r="J412" s="8" t="s">
        <v>614</v>
      </c>
      <c r="K412" s="8" t="s">
        <v>614</v>
      </c>
      <c r="L412" s="116">
        <v>1.737844896251E-2</v>
      </c>
      <c r="M412" s="116">
        <v>2.2336682875879997E-2</v>
      </c>
      <c r="N412" s="116">
        <v>2.7858787110069998E-2</v>
      </c>
      <c r="O412" s="114">
        <v>2.7858787110069998E-2</v>
      </c>
      <c r="P412" s="115">
        <v>9.5432706058529992E-2</v>
      </c>
      <c r="Q412" s="114">
        <v>2.3021124077464011E-2</v>
      </c>
      <c r="R412" s="114">
        <v>2.3616897558907564E-2</v>
      </c>
      <c r="S412" s="114">
        <v>2.4130840220140067E-2</v>
      </c>
      <c r="T412" s="114">
        <v>2.4663844202018347E-2</v>
      </c>
      <c r="U412" s="115">
        <v>9.5432706058529992E-2</v>
      </c>
      <c r="V412" s="115">
        <f t="shared" si="120"/>
        <v>0</v>
      </c>
      <c r="W412" s="122">
        <v>0</v>
      </c>
      <c r="X412" s="116">
        <v>0</v>
      </c>
      <c r="Y412" s="116">
        <v>6.9404879999999999E-3</v>
      </c>
      <c r="Z412" s="116">
        <v>0</v>
      </c>
      <c r="AA412" s="116" t="str">
        <f t="shared" si="121"/>
        <v>SOUTH EAST WATER CORPORATION0.095432706058530.09543270605853</v>
      </c>
      <c r="AB412" s="117">
        <v>7.1999999999999995E-2</v>
      </c>
      <c r="AC412" s="115">
        <f t="shared" si="122"/>
        <v>7.8940487999999989E-2</v>
      </c>
      <c r="AD412" s="117">
        <f t="shared" si="136"/>
        <v>1.6987993017600001E-2</v>
      </c>
      <c r="AE412" s="117">
        <f t="shared" si="136"/>
        <v>1.7209026384000001E-2</v>
      </c>
      <c r="AF412" s="117">
        <f t="shared" si="136"/>
        <v>2.526095616E-2</v>
      </c>
      <c r="AG412" s="117">
        <f t="shared" si="136"/>
        <v>1.9482512438399994E-2</v>
      </c>
      <c r="AH412" s="115">
        <v>7.8940488000000003E-2</v>
      </c>
      <c r="AI412" s="118"/>
      <c r="AJ412" s="118"/>
      <c r="AK412" s="118"/>
      <c r="AL412" s="118"/>
      <c r="AM412" s="118"/>
      <c r="AN412" s="118"/>
      <c r="AO412" s="118"/>
      <c r="AP412" s="118"/>
      <c r="AQ412" s="118"/>
      <c r="AR412" s="118"/>
      <c r="AS412" s="119"/>
      <c r="AT412" s="120">
        <v>0</v>
      </c>
      <c r="AU412" s="120">
        <f t="shared" si="123"/>
        <v>7.1999999999999995E-2</v>
      </c>
      <c r="AV412" s="120">
        <v>0</v>
      </c>
      <c r="AW412" s="120">
        <f t="shared" si="124"/>
        <v>1.6987993017600001E-2</v>
      </c>
      <c r="AX412" s="120">
        <v>0</v>
      </c>
      <c r="AY412" s="120">
        <f t="shared" si="125"/>
        <v>1.7209026384000001E-2</v>
      </c>
      <c r="AZ412" s="120">
        <v>0</v>
      </c>
      <c r="BA412" s="120">
        <f t="shared" si="126"/>
        <v>2.526095616E-2</v>
      </c>
      <c r="BB412" s="120">
        <v>0</v>
      </c>
      <c r="BC412" s="120">
        <f t="shared" si="127"/>
        <v>1.9482512438399994E-2</v>
      </c>
      <c r="BD412" s="120" t="str">
        <f t="shared" si="128"/>
        <v>SOUTH EAST WATER CORPORATION0.027858787110070.095432706058530.09543270605853</v>
      </c>
      <c r="BE412" s="121">
        <f>VLOOKUP(BD412,'[1]Microsoft-Base Data'!$AR:$AX,2,0)</f>
        <v>1.0053377024558812</v>
      </c>
      <c r="BF412" s="121">
        <f>VLOOKUP(BD412,'[1]Microsoft-Base Data'!$AR:$AX,3,0)</f>
        <v>-5.3377024558811546E-3</v>
      </c>
      <c r="BG412" s="121">
        <f>VLOOKUP(BD412,'[1]Microsoft-Base Data'!$AR:$AX,4,0)</f>
        <v>0</v>
      </c>
      <c r="BH412" s="121">
        <f>VLOOKUP(BD412,'[1]Microsoft-Base Data'!$AR:$AX,5,0)</f>
        <v>0</v>
      </c>
      <c r="BI412" s="121">
        <f>VLOOKUP(BD412,'[1]Microsoft-Base Data'!$AR:$AX,6,0)</f>
        <v>0</v>
      </c>
      <c r="BJ412" s="121">
        <f>VLOOKUP(BD412,'[1]Microsoft-Base Data'!$AR:$AX,7,0)</f>
        <v>0</v>
      </c>
      <c r="BK412" s="120">
        <f t="shared" si="129"/>
        <v>9.5942097448029992E-2</v>
      </c>
      <c r="BL412" s="120">
        <f t="shared" si="130"/>
        <v>-5.0939138949999984E-4</v>
      </c>
      <c r="BM412" s="120">
        <f t="shared" si="131"/>
        <v>0</v>
      </c>
      <c r="BN412" s="120">
        <f t="shared" si="132"/>
        <v>0</v>
      </c>
      <c r="BO412" s="120">
        <f t="shared" si="133"/>
        <v>0</v>
      </c>
      <c r="BP412" s="120">
        <f t="shared" si="134"/>
        <v>0</v>
      </c>
      <c r="BQ412" s="120">
        <f t="shared" si="135"/>
        <v>9.0848183553030003E-3</v>
      </c>
      <c r="BR412" s="119"/>
      <c r="BS412" s="119"/>
      <c r="BT412" s="119"/>
      <c r="BU412" s="119"/>
    </row>
    <row r="413" spans="1:73">
      <c r="A413" s="8" t="s">
        <v>867</v>
      </c>
      <c r="B413" s="65" t="s">
        <v>69</v>
      </c>
      <c r="C413" s="8" t="s">
        <v>148</v>
      </c>
      <c r="D413" s="8" t="s">
        <v>615</v>
      </c>
      <c r="E413" s="8" t="s">
        <v>283</v>
      </c>
      <c r="F413" s="8"/>
      <c r="G413" s="65"/>
      <c r="H413" s="65" t="s">
        <v>613</v>
      </c>
      <c r="I413" s="8"/>
      <c r="J413" s="8" t="s">
        <v>614</v>
      </c>
      <c r="K413" s="8" t="s">
        <v>614</v>
      </c>
      <c r="L413" s="116">
        <v>3.5469597923709996E-2</v>
      </c>
      <c r="M413" s="116">
        <v>1.8937749458659999E-2</v>
      </c>
      <c r="N413" s="116">
        <v>2.0403058557910001E-2</v>
      </c>
      <c r="O413" s="114">
        <v>2.0403058557910001E-2</v>
      </c>
      <c r="P413" s="115">
        <v>9.5213464498189987E-2</v>
      </c>
      <c r="Q413" s="114">
        <v>2.2968236683068754E-2</v>
      </c>
      <c r="R413" s="114">
        <v>2.3562641469092514E-2</v>
      </c>
      <c r="S413" s="114">
        <v>2.4075403428282419E-2</v>
      </c>
      <c r="T413" s="114">
        <v>2.4607182917746301E-2</v>
      </c>
      <c r="U413" s="115">
        <v>9.5213464498189987E-2</v>
      </c>
      <c r="V413" s="115">
        <f t="shared" si="120"/>
        <v>0</v>
      </c>
      <c r="W413" s="115"/>
      <c r="X413" s="116">
        <v>0</v>
      </c>
      <c r="Y413" s="116">
        <v>0</v>
      </c>
      <c r="Z413" s="116">
        <v>0</v>
      </c>
      <c r="AA413" s="116" t="str">
        <f t="shared" si="121"/>
        <v>UTC0.095213464498190.09521346449819</v>
      </c>
      <c r="AB413" s="117">
        <v>0</v>
      </c>
      <c r="AC413" s="115">
        <f t="shared" si="122"/>
        <v>0</v>
      </c>
      <c r="AD413" s="117">
        <f t="shared" si="136"/>
        <v>0</v>
      </c>
      <c r="AE413" s="117">
        <f t="shared" si="136"/>
        <v>0</v>
      </c>
      <c r="AF413" s="117">
        <f t="shared" si="136"/>
        <v>0</v>
      </c>
      <c r="AG413" s="117">
        <f t="shared" si="136"/>
        <v>0</v>
      </c>
      <c r="AH413" s="115">
        <v>0</v>
      </c>
      <c r="AI413" s="118"/>
      <c r="AJ413" s="118"/>
      <c r="AK413" s="118"/>
      <c r="AL413" s="118"/>
      <c r="AM413" s="118"/>
      <c r="AN413" s="118"/>
      <c r="AO413" s="118"/>
      <c r="AP413" s="118"/>
      <c r="AQ413" s="118"/>
      <c r="AR413" s="118"/>
      <c r="AS413" s="119"/>
      <c r="AT413" s="120">
        <v>0</v>
      </c>
      <c r="AU413" s="120">
        <f t="shared" si="123"/>
        <v>0</v>
      </c>
      <c r="AV413" s="120">
        <v>0</v>
      </c>
      <c r="AW413" s="120">
        <f t="shared" si="124"/>
        <v>0</v>
      </c>
      <c r="AX413" s="120">
        <v>0</v>
      </c>
      <c r="AY413" s="120">
        <f t="shared" si="125"/>
        <v>0</v>
      </c>
      <c r="AZ413" s="120">
        <v>0</v>
      </c>
      <c r="BA413" s="120">
        <f t="shared" si="126"/>
        <v>0</v>
      </c>
      <c r="BB413" s="120">
        <v>0</v>
      </c>
      <c r="BC413" s="120">
        <f t="shared" si="127"/>
        <v>0</v>
      </c>
      <c r="BD413" s="120" t="str">
        <f t="shared" si="128"/>
        <v>UTC0.020403058557910.095213464498190.09521346449819</v>
      </c>
      <c r="BE413" s="121">
        <f>VLOOKUP(BD413,'[1]Microsoft-Base Data'!$AR:$AX,2,0)</f>
        <v>0.32116389234187959</v>
      </c>
      <c r="BF413" s="121">
        <f>VLOOKUP(BD413,'[1]Microsoft-Base Data'!$AR:$AX,3,0)</f>
        <v>1.3602332430960715E-3</v>
      </c>
      <c r="BG413" s="121">
        <f>VLOOKUP(BD413,'[1]Microsoft-Base Data'!$AR:$AX,4,0)</f>
        <v>0.67747587441502422</v>
      </c>
      <c r="BH413" s="121">
        <f>VLOOKUP(BD413,'[1]Microsoft-Base Data'!$AR:$AX,5,0)</f>
        <v>0</v>
      </c>
      <c r="BI413" s="121">
        <f>VLOOKUP(BD413,'[1]Microsoft-Base Data'!$AR:$AX,6,0)</f>
        <v>0</v>
      </c>
      <c r="BJ413" s="121">
        <f>VLOOKUP(BD413,'[1]Microsoft-Base Data'!$AR:$AX,7,0)</f>
        <v>0</v>
      </c>
      <c r="BK413" s="120">
        <f t="shared" si="129"/>
        <v>3.0579126861594062E-2</v>
      </c>
      <c r="BL413" s="120">
        <f t="shared" si="130"/>
        <v>1.2951251960078563E-4</v>
      </c>
      <c r="BM413" s="120">
        <f t="shared" si="131"/>
        <v>6.4504825116995124E-2</v>
      </c>
      <c r="BN413" s="120">
        <f t="shared" si="132"/>
        <v>0</v>
      </c>
      <c r="BO413" s="120">
        <f t="shared" si="133"/>
        <v>0</v>
      </c>
      <c r="BP413" s="120">
        <f t="shared" si="134"/>
        <v>0</v>
      </c>
      <c r="BQ413" s="120">
        <f t="shared" si="135"/>
        <v>3.5439837764257756E-2</v>
      </c>
      <c r="BR413" s="119"/>
      <c r="BS413" s="119"/>
      <c r="BT413" s="119"/>
      <c r="BU413" s="119"/>
    </row>
    <row r="414" spans="1:73">
      <c r="A414" s="8" t="s">
        <v>891</v>
      </c>
      <c r="B414" s="65" t="s">
        <v>4</v>
      </c>
      <c r="C414" s="8" t="s">
        <v>81</v>
      </c>
      <c r="D414" s="8" t="s">
        <v>615</v>
      </c>
      <c r="E414" s="8" t="s">
        <v>283</v>
      </c>
      <c r="F414" s="8"/>
      <c r="G414" s="65"/>
      <c r="H414" s="65" t="s">
        <v>613</v>
      </c>
      <c r="I414" s="8"/>
      <c r="J414" s="8" t="s">
        <v>614</v>
      </c>
      <c r="K414" s="8" t="s">
        <v>614</v>
      </c>
      <c r="L414" s="116">
        <v>0</v>
      </c>
      <c r="M414" s="116">
        <v>3.9960654364439997E-2</v>
      </c>
      <c r="N414" s="116">
        <v>2.611392920221E-2</v>
      </c>
      <c r="O414" s="114">
        <v>2.611392920221E-2</v>
      </c>
      <c r="P414" s="115">
        <v>9.2188512768860004E-2</v>
      </c>
      <c r="Q414" s="114">
        <v>2.223853098818324E-2</v>
      </c>
      <c r="R414" s="114">
        <v>2.2814051409533565E-2</v>
      </c>
      <c r="S414" s="114">
        <v>2.3310522813775589E-2</v>
      </c>
      <c r="T414" s="114">
        <v>2.382540755736761E-2</v>
      </c>
      <c r="U414" s="115">
        <v>9.2188512768860004E-2</v>
      </c>
      <c r="V414" s="115">
        <f t="shared" si="120"/>
        <v>0</v>
      </c>
      <c r="W414" s="122">
        <v>0</v>
      </c>
      <c r="X414" s="116">
        <v>0</v>
      </c>
      <c r="Y414" s="116">
        <v>0</v>
      </c>
      <c r="Z414" s="116">
        <v>0</v>
      </c>
      <c r="AA414" s="116" t="str">
        <f t="shared" si="121"/>
        <v>IPIPELINE, INC.0.092188512768860.09218851276886</v>
      </c>
      <c r="AB414" s="117">
        <v>0</v>
      </c>
      <c r="AC414" s="115">
        <f t="shared" si="122"/>
        <v>0</v>
      </c>
      <c r="AD414" s="117">
        <f t="shared" si="136"/>
        <v>0</v>
      </c>
      <c r="AE414" s="117">
        <f t="shared" si="136"/>
        <v>0</v>
      </c>
      <c r="AF414" s="117">
        <f t="shared" si="136"/>
        <v>0</v>
      </c>
      <c r="AG414" s="117">
        <f t="shared" si="136"/>
        <v>0</v>
      </c>
      <c r="AH414" s="115">
        <v>0</v>
      </c>
      <c r="AI414" s="118"/>
      <c r="AJ414" s="118"/>
      <c r="AK414" s="118"/>
      <c r="AL414" s="118"/>
      <c r="AM414" s="118"/>
      <c r="AN414" s="118"/>
      <c r="AO414" s="118"/>
      <c r="AP414" s="118"/>
      <c r="AQ414" s="118"/>
      <c r="AR414" s="118"/>
      <c r="AS414" s="119"/>
      <c r="AT414" s="120">
        <v>0</v>
      </c>
      <c r="AU414" s="120">
        <f t="shared" si="123"/>
        <v>0</v>
      </c>
      <c r="AV414" s="120">
        <v>9.9287734500000002E-2</v>
      </c>
      <c r="AW414" s="120">
        <f t="shared" si="124"/>
        <v>-9.9287734500000002E-2</v>
      </c>
      <c r="AX414" s="120">
        <v>0</v>
      </c>
      <c r="AY414" s="120">
        <f t="shared" si="125"/>
        <v>0</v>
      </c>
      <c r="AZ414" s="120">
        <v>0</v>
      </c>
      <c r="BA414" s="120">
        <f t="shared" si="126"/>
        <v>0</v>
      </c>
      <c r="BB414" s="120">
        <v>0</v>
      </c>
      <c r="BC414" s="120">
        <f t="shared" si="127"/>
        <v>0</v>
      </c>
      <c r="BD414" s="120" t="str">
        <f t="shared" si="128"/>
        <v>IPIPELINE, INC.0.026113929202210.092188512768860.09218851276886</v>
      </c>
      <c r="BE414" s="121">
        <f>VLOOKUP(BD414,'[1]Microsoft-Base Data'!$AR:$AX,2,0)</f>
        <v>1.5315588314674788E-2</v>
      </c>
      <c r="BF414" s="121">
        <f>VLOOKUP(BD414,'[1]Microsoft-Base Data'!$AR:$AX,3,0)</f>
        <v>0</v>
      </c>
      <c r="BG414" s="121">
        <f>VLOOKUP(BD414,'[1]Microsoft-Base Data'!$AR:$AX,4,0)</f>
        <v>0</v>
      </c>
      <c r="BH414" s="121">
        <f>VLOOKUP(BD414,'[1]Microsoft-Base Data'!$AR:$AX,5,0)</f>
        <v>0.98468441168532517</v>
      </c>
      <c r="BI414" s="121">
        <f>VLOOKUP(BD414,'[1]Microsoft-Base Data'!$AR:$AX,6,0)</f>
        <v>0</v>
      </c>
      <c r="BJ414" s="121">
        <f>VLOOKUP(BD414,'[1]Microsoft-Base Data'!$AR:$AX,7,0)</f>
        <v>0</v>
      </c>
      <c r="BK414" s="120">
        <f t="shared" si="129"/>
        <v>1.4119213089099998E-3</v>
      </c>
      <c r="BL414" s="120">
        <f t="shared" si="130"/>
        <v>0</v>
      </c>
      <c r="BM414" s="120">
        <f t="shared" si="131"/>
        <v>0</v>
      </c>
      <c r="BN414" s="120">
        <f t="shared" si="132"/>
        <v>9.0776591459949998E-2</v>
      </c>
      <c r="BO414" s="120">
        <f t="shared" si="133"/>
        <v>0</v>
      </c>
      <c r="BP414" s="120">
        <f t="shared" si="134"/>
        <v>0</v>
      </c>
      <c r="BQ414" s="120">
        <f t="shared" si="135"/>
        <v>3.2635189332393323E-2</v>
      </c>
      <c r="BR414" s="119"/>
      <c r="BS414" s="119"/>
      <c r="BT414" s="119"/>
      <c r="BU414" s="119"/>
    </row>
    <row r="415" spans="1:73">
      <c r="A415" s="8" t="s">
        <v>892</v>
      </c>
      <c r="B415" s="65" t="s">
        <v>69</v>
      </c>
      <c r="C415" s="8" t="s">
        <v>70</v>
      </c>
      <c r="D415" s="8" t="s">
        <v>615</v>
      </c>
      <c r="E415" s="8" t="s">
        <v>283</v>
      </c>
      <c r="F415" s="8"/>
      <c r="G415" s="65"/>
      <c r="H415" s="65" t="s">
        <v>613</v>
      </c>
      <c r="I415" s="8"/>
      <c r="J415" s="8" t="s">
        <v>614</v>
      </c>
      <c r="K415" s="8" t="s">
        <v>614</v>
      </c>
      <c r="L415" s="116">
        <v>1.49356594141E-2</v>
      </c>
      <c r="M415" s="116">
        <v>8.8154464134000011E-3</v>
      </c>
      <c r="N415" s="116">
        <v>3.2580222559290002E-2</v>
      </c>
      <c r="O415" s="114">
        <v>3.2580222559290002E-2</v>
      </c>
      <c r="P415" s="115">
        <v>8.8911550946079998E-2</v>
      </c>
      <c r="Q415" s="114">
        <v>2.1448033182608458E-2</v>
      </c>
      <c r="R415" s="114">
        <v>2.2003095974343651E-2</v>
      </c>
      <c r="S415" s="114">
        <v>2.2481919650154669E-2</v>
      </c>
      <c r="T415" s="114">
        <v>2.2978502138973223E-2</v>
      </c>
      <c r="U415" s="115">
        <v>8.8911550946079998E-2</v>
      </c>
      <c r="V415" s="115">
        <f t="shared" si="120"/>
        <v>0</v>
      </c>
      <c r="W415" s="115"/>
      <c r="X415" s="116">
        <v>0</v>
      </c>
      <c r="Y415" s="116">
        <v>1.5872000000000001E-2</v>
      </c>
      <c r="Z415" s="116">
        <v>5.6319999999999999E-3</v>
      </c>
      <c r="AA415" s="116" t="str">
        <f t="shared" si="121"/>
        <v>UNITED SERVICES AUTOMOBILE ASSOCIAT0.088911550946080.08891155094608</v>
      </c>
      <c r="AB415" s="117">
        <v>0</v>
      </c>
      <c r="AC415" s="115">
        <f t="shared" si="122"/>
        <v>2.1504000000000002E-2</v>
      </c>
      <c r="AD415" s="117">
        <f t="shared" si="136"/>
        <v>4.6276608000000007E-3</v>
      </c>
      <c r="AE415" s="117">
        <f t="shared" si="136"/>
        <v>4.6878720000000009E-3</v>
      </c>
      <c r="AF415" s="117">
        <f t="shared" si="136"/>
        <v>6.8812800000000009E-3</v>
      </c>
      <c r="AG415" s="117">
        <f t="shared" si="136"/>
        <v>5.3071871999999989E-3</v>
      </c>
      <c r="AH415" s="115">
        <v>2.1504000000000002E-2</v>
      </c>
      <c r="AI415" s="118"/>
      <c r="AJ415" s="118"/>
      <c r="AK415" s="118"/>
      <c r="AL415" s="118"/>
      <c r="AM415" s="118"/>
      <c r="AN415" s="118"/>
      <c r="AO415" s="118"/>
      <c r="AP415" s="118"/>
      <c r="AQ415" s="118"/>
      <c r="AR415" s="118"/>
      <c r="AS415" s="119"/>
      <c r="AT415" s="120">
        <v>0</v>
      </c>
      <c r="AU415" s="120">
        <f t="shared" si="123"/>
        <v>0</v>
      </c>
      <c r="AV415" s="120">
        <v>0</v>
      </c>
      <c r="AW415" s="120">
        <f t="shared" si="124"/>
        <v>4.6276608000000007E-3</v>
      </c>
      <c r="AX415" s="120">
        <v>0</v>
      </c>
      <c r="AY415" s="120">
        <f t="shared" si="125"/>
        <v>4.6878720000000009E-3</v>
      </c>
      <c r="AZ415" s="120">
        <v>0</v>
      </c>
      <c r="BA415" s="120">
        <f t="shared" si="126"/>
        <v>6.8812800000000009E-3</v>
      </c>
      <c r="BB415" s="120">
        <v>0</v>
      </c>
      <c r="BC415" s="120">
        <f t="shared" si="127"/>
        <v>5.3071871999999989E-3</v>
      </c>
      <c r="BD415" s="120" t="str">
        <f t="shared" si="128"/>
        <v>UNITED SERVICES AUTOMOBILE ASSOCIAT0.032580222559290.088911550946080.08891155094608</v>
      </c>
      <c r="BE415" s="121">
        <f>VLOOKUP(BD415,'[1]Microsoft-Base Data'!$AR:$AX,2,0)</f>
        <v>0</v>
      </c>
      <c r="BF415" s="121">
        <f>VLOOKUP(BD415,'[1]Microsoft-Base Data'!$AR:$AX,3,0)</f>
        <v>1</v>
      </c>
      <c r="BG415" s="121">
        <f>VLOOKUP(BD415,'[1]Microsoft-Base Data'!$AR:$AX,4,0)</f>
        <v>0</v>
      </c>
      <c r="BH415" s="121">
        <f>VLOOKUP(BD415,'[1]Microsoft-Base Data'!$AR:$AX,5,0)</f>
        <v>0</v>
      </c>
      <c r="BI415" s="121">
        <f>VLOOKUP(BD415,'[1]Microsoft-Base Data'!$AR:$AX,6,0)</f>
        <v>0</v>
      </c>
      <c r="BJ415" s="121">
        <f>VLOOKUP(BD415,'[1]Microsoft-Base Data'!$AR:$AX,7,0)</f>
        <v>0</v>
      </c>
      <c r="BK415" s="120">
        <f t="shared" si="129"/>
        <v>0</v>
      </c>
      <c r="BL415" s="120">
        <f t="shared" si="130"/>
        <v>8.8911550946079998E-2</v>
      </c>
      <c r="BM415" s="120">
        <f t="shared" si="131"/>
        <v>0</v>
      </c>
      <c r="BN415" s="120">
        <f t="shared" si="132"/>
        <v>0</v>
      </c>
      <c r="BO415" s="120">
        <f t="shared" si="133"/>
        <v>0</v>
      </c>
      <c r="BP415" s="120">
        <f t="shared" si="134"/>
        <v>0</v>
      </c>
      <c r="BQ415" s="120">
        <f t="shared" si="135"/>
        <v>8.8911550946079998E-2</v>
      </c>
      <c r="BR415" s="119"/>
      <c r="BS415" s="119"/>
      <c r="BT415" s="119"/>
      <c r="BU415" s="119"/>
    </row>
    <row r="416" spans="1:73">
      <c r="A416" s="8" t="s">
        <v>893</v>
      </c>
      <c r="B416" s="65" t="s">
        <v>4</v>
      </c>
      <c r="C416" s="8" t="s">
        <v>81</v>
      </c>
      <c r="D416" s="8" t="s">
        <v>615</v>
      </c>
      <c r="E416" s="8" t="s">
        <v>283</v>
      </c>
      <c r="F416" s="8"/>
      <c r="G416" s="65"/>
      <c r="H416" s="65" t="s">
        <v>613</v>
      </c>
      <c r="I416" s="8"/>
      <c r="J416" s="8" t="s">
        <v>614</v>
      </c>
      <c r="K416" s="8" t="s">
        <v>614</v>
      </c>
      <c r="L416" s="116">
        <v>2.6836654581079998E-2</v>
      </c>
      <c r="M416" s="116">
        <v>1.9995268214449999E-2</v>
      </c>
      <c r="N416" s="116">
        <v>2.0921229311120001E-2</v>
      </c>
      <c r="O416" s="114">
        <v>2.0921229311120001E-2</v>
      </c>
      <c r="P416" s="115">
        <v>8.867438141777001E-2</v>
      </c>
      <c r="Q416" s="114">
        <v>2.1390821044714462E-2</v>
      </c>
      <c r="R416" s="114">
        <v>2.1944403219149682E-2</v>
      </c>
      <c r="S416" s="114">
        <v>2.2421949643758494E-2</v>
      </c>
      <c r="T416" s="114">
        <v>2.2917207510147374E-2</v>
      </c>
      <c r="U416" s="115">
        <v>8.8674381417770023E-2</v>
      </c>
      <c r="V416" s="115">
        <f t="shared" si="120"/>
        <v>0</v>
      </c>
      <c r="W416" s="122">
        <v>0</v>
      </c>
      <c r="X416" s="116">
        <v>0</v>
      </c>
      <c r="Y416" s="116">
        <v>0</v>
      </c>
      <c r="Z416" s="116">
        <v>0</v>
      </c>
      <c r="AA416" s="116" t="str">
        <f t="shared" si="121"/>
        <v>ITV PLC0.088674381417770.08867438141777</v>
      </c>
      <c r="AB416" s="117">
        <v>0</v>
      </c>
      <c r="AC416" s="115">
        <f t="shared" si="122"/>
        <v>0</v>
      </c>
      <c r="AD416" s="117">
        <f t="shared" si="136"/>
        <v>0</v>
      </c>
      <c r="AE416" s="117">
        <f t="shared" si="136"/>
        <v>0</v>
      </c>
      <c r="AF416" s="117">
        <f t="shared" si="136"/>
        <v>0</v>
      </c>
      <c r="AG416" s="117">
        <f t="shared" si="136"/>
        <v>0</v>
      </c>
      <c r="AH416" s="115">
        <v>0</v>
      </c>
      <c r="AI416" s="118"/>
      <c r="AJ416" s="118"/>
      <c r="AK416" s="118"/>
      <c r="AL416" s="118"/>
      <c r="AM416" s="118"/>
      <c r="AN416" s="118"/>
      <c r="AO416" s="118"/>
      <c r="AP416" s="118"/>
      <c r="AQ416" s="118"/>
      <c r="AR416" s="118"/>
      <c r="AS416" s="119"/>
      <c r="AT416" s="120">
        <v>0</v>
      </c>
      <c r="AU416" s="120">
        <f t="shared" si="123"/>
        <v>0</v>
      </c>
      <c r="AV416" s="120">
        <v>0</v>
      </c>
      <c r="AW416" s="120">
        <f t="shared" si="124"/>
        <v>0</v>
      </c>
      <c r="AX416" s="120">
        <v>0</v>
      </c>
      <c r="AY416" s="120">
        <f t="shared" si="125"/>
        <v>0</v>
      </c>
      <c r="AZ416" s="120">
        <v>0</v>
      </c>
      <c r="BA416" s="120">
        <f t="shared" si="126"/>
        <v>0</v>
      </c>
      <c r="BB416" s="120">
        <v>0</v>
      </c>
      <c r="BC416" s="120">
        <f t="shared" si="127"/>
        <v>0</v>
      </c>
      <c r="BD416" s="120" t="str">
        <f t="shared" si="128"/>
        <v>ITV PLC0.020921229311120.088674381417770.08867438141777</v>
      </c>
      <c r="BE416" s="121">
        <f>VLOOKUP(BD416,'[1]Microsoft-Base Data'!$AR:$AX,2,0)</f>
        <v>0</v>
      </c>
      <c r="BF416" s="121">
        <f>VLOOKUP(BD416,'[1]Microsoft-Base Data'!$AR:$AX,3,0)</f>
        <v>0</v>
      </c>
      <c r="BG416" s="121">
        <f>VLOOKUP(BD416,'[1]Microsoft-Base Data'!$AR:$AX,4,0)</f>
        <v>0</v>
      </c>
      <c r="BH416" s="121">
        <f>VLOOKUP(BD416,'[1]Microsoft-Base Data'!$AR:$AX,5,0)</f>
        <v>1</v>
      </c>
      <c r="BI416" s="121">
        <f>VLOOKUP(BD416,'[1]Microsoft-Base Data'!$AR:$AX,6,0)</f>
        <v>0</v>
      </c>
      <c r="BJ416" s="121">
        <f>VLOOKUP(BD416,'[1]Microsoft-Base Data'!$AR:$AX,7,0)</f>
        <v>0</v>
      </c>
      <c r="BK416" s="120">
        <f t="shared" si="129"/>
        <v>0</v>
      </c>
      <c r="BL416" s="120">
        <f t="shared" si="130"/>
        <v>0</v>
      </c>
      <c r="BM416" s="120">
        <f t="shared" si="131"/>
        <v>0</v>
      </c>
      <c r="BN416" s="120">
        <f t="shared" si="132"/>
        <v>8.8674381417770023E-2</v>
      </c>
      <c r="BO416" s="120">
        <f t="shared" si="133"/>
        <v>0</v>
      </c>
      <c r="BP416" s="120">
        <f t="shared" si="134"/>
        <v>0</v>
      </c>
      <c r="BQ416" s="120">
        <f t="shared" si="135"/>
        <v>3.1741499160664301E-2</v>
      </c>
      <c r="BR416" s="119"/>
      <c r="BS416" s="119"/>
      <c r="BT416" s="119"/>
      <c r="BU416" s="119"/>
    </row>
    <row r="417" spans="1:73">
      <c r="A417" s="8" t="s">
        <v>894</v>
      </c>
      <c r="B417" s="65" t="s">
        <v>4</v>
      </c>
      <c r="C417" s="8" t="s">
        <v>81</v>
      </c>
      <c r="D417" s="8" t="s">
        <v>615</v>
      </c>
      <c r="E417" s="8" t="s">
        <v>283</v>
      </c>
      <c r="F417" s="8"/>
      <c r="G417" s="65"/>
      <c r="H417" s="65" t="s">
        <v>613</v>
      </c>
      <c r="I417" s="8"/>
      <c r="J417" s="8" t="s">
        <v>614</v>
      </c>
      <c r="K417" s="8" t="s">
        <v>614</v>
      </c>
      <c r="L417" s="116">
        <v>1.593829799641E-2</v>
      </c>
      <c r="M417" s="116">
        <v>2.3361306341339996E-2</v>
      </c>
      <c r="N417" s="116">
        <v>2.2563821480239998E-2</v>
      </c>
      <c r="O417" s="114">
        <v>2.2563821480239998E-2</v>
      </c>
      <c r="P417" s="115">
        <v>8.4427247298229993E-2</v>
      </c>
      <c r="Q417" s="114">
        <v>2.0366289669908891E-2</v>
      </c>
      <c r="R417" s="114">
        <v>2.0893357560247378E-2</v>
      </c>
      <c r="S417" s="114">
        <v>2.1348031496983225E-2</v>
      </c>
      <c r="T417" s="114">
        <v>2.1819568571090502E-2</v>
      </c>
      <c r="U417" s="115">
        <v>8.4427247298229993E-2</v>
      </c>
      <c r="V417" s="115">
        <f t="shared" si="120"/>
        <v>0</v>
      </c>
      <c r="W417" s="122">
        <v>0</v>
      </c>
      <c r="X417" s="116">
        <v>7.1756399999999998E-2</v>
      </c>
      <c r="Y417" s="116">
        <v>0</v>
      </c>
      <c r="Z417" s="116">
        <v>0</v>
      </c>
      <c r="AA417" s="116" t="str">
        <f t="shared" si="121"/>
        <v>SEVERN TRENT WATER0.084427247298230.08442724729823</v>
      </c>
      <c r="AB417" s="117">
        <v>0</v>
      </c>
      <c r="AC417" s="115">
        <f t="shared" si="122"/>
        <v>7.1756399999999998E-2</v>
      </c>
      <c r="AD417" s="117">
        <f t="shared" si="136"/>
        <v>1.544197728E-2</v>
      </c>
      <c r="AE417" s="117">
        <f t="shared" si="136"/>
        <v>1.56428952E-2</v>
      </c>
      <c r="AF417" s="117">
        <f t="shared" si="136"/>
        <v>2.2962047999999999E-2</v>
      </c>
      <c r="AG417" s="117">
        <f t="shared" si="136"/>
        <v>1.7709479519999995E-2</v>
      </c>
      <c r="AH417" s="115">
        <v>7.1756399999999998E-2</v>
      </c>
      <c r="AI417" s="118"/>
      <c r="AJ417" s="118"/>
      <c r="AK417" s="118"/>
      <c r="AL417" s="118"/>
      <c r="AM417" s="118"/>
      <c r="AN417" s="118"/>
      <c r="AO417" s="118"/>
      <c r="AP417" s="118"/>
      <c r="AQ417" s="118"/>
      <c r="AR417" s="118"/>
      <c r="AS417" s="119"/>
      <c r="AT417" s="120">
        <v>0</v>
      </c>
      <c r="AU417" s="120">
        <f t="shared" si="123"/>
        <v>0</v>
      </c>
      <c r="AV417" s="120">
        <v>0</v>
      </c>
      <c r="AW417" s="120">
        <f t="shared" si="124"/>
        <v>1.544197728E-2</v>
      </c>
      <c r="AX417" s="120">
        <v>0</v>
      </c>
      <c r="AY417" s="120">
        <f t="shared" si="125"/>
        <v>1.56428952E-2</v>
      </c>
      <c r="AZ417" s="120">
        <v>0</v>
      </c>
      <c r="BA417" s="120">
        <f t="shared" si="126"/>
        <v>2.2962047999999999E-2</v>
      </c>
      <c r="BB417" s="120">
        <v>0</v>
      </c>
      <c r="BC417" s="120">
        <f t="shared" si="127"/>
        <v>1.7709479519999995E-2</v>
      </c>
      <c r="BD417" s="120" t="str">
        <f t="shared" si="128"/>
        <v>SEVERN TRENT WATER0.022563821480240.084427247298230.08442724729823</v>
      </c>
      <c r="BE417" s="121">
        <f>VLOOKUP(BD417,'[1]Microsoft-Base Data'!$AR:$AX,2,0)</f>
        <v>0.39798985270628917</v>
      </c>
      <c r="BF417" s="121">
        <f>VLOOKUP(BD417,'[1]Microsoft-Base Data'!$AR:$AX,3,0)</f>
        <v>0</v>
      </c>
      <c r="BG417" s="121">
        <f>VLOOKUP(BD417,'[1]Microsoft-Base Data'!$AR:$AX,4,0)</f>
        <v>0</v>
      </c>
      <c r="BH417" s="121">
        <f>VLOOKUP(BD417,'[1]Microsoft-Base Data'!$AR:$AX,5,0)</f>
        <v>0.60201014729371083</v>
      </c>
      <c r="BI417" s="121">
        <f>VLOOKUP(BD417,'[1]Microsoft-Base Data'!$AR:$AX,6,0)</f>
        <v>0</v>
      </c>
      <c r="BJ417" s="121">
        <f>VLOOKUP(BD417,'[1]Microsoft-Base Data'!$AR:$AX,7,0)</f>
        <v>0</v>
      </c>
      <c r="BK417" s="120">
        <f t="shared" si="129"/>
        <v>3.3601187716620004E-2</v>
      </c>
      <c r="BL417" s="120">
        <f t="shared" si="130"/>
        <v>0</v>
      </c>
      <c r="BM417" s="120">
        <f t="shared" si="131"/>
        <v>0</v>
      </c>
      <c r="BN417" s="120">
        <f t="shared" si="132"/>
        <v>5.0826059581609989E-2</v>
      </c>
      <c r="BO417" s="120">
        <f t="shared" si="133"/>
        <v>0</v>
      </c>
      <c r="BP417" s="120">
        <f t="shared" si="134"/>
        <v>0</v>
      </c>
      <c r="BQ417" s="120">
        <f t="shared" si="135"/>
        <v>2.155359587018111E-2</v>
      </c>
      <c r="BR417" s="119"/>
      <c r="BS417" s="119"/>
      <c r="BT417" s="119"/>
      <c r="BU417" s="119"/>
    </row>
    <row r="418" spans="1:73">
      <c r="A418" s="8" t="s">
        <v>895</v>
      </c>
      <c r="B418" s="65" t="s">
        <v>4</v>
      </c>
      <c r="C418" s="8" t="s">
        <v>81</v>
      </c>
      <c r="D418" s="8" t="s">
        <v>615</v>
      </c>
      <c r="E418" s="8" t="s">
        <v>283</v>
      </c>
      <c r="F418" s="8"/>
      <c r="G418" s="65"/>
      <c r="H418" s="65" t="s">
        <v>613</v>
      </c>
      <c r="I418" s="8"/>
      <c r="J418" s="8" t="s">
        <v>614</v>
      </c>
      <c r="K418" s="8" t="s">
        <v>614</v>
      </c>
      <c r="L418" s="116">
        <v>8.4209015544650004E-2</v>
      </c>
      <c r="M418" s="116">
        <v>0</v>
      </c>
      <c r="N418" s="116">
        <v>0</v>
      </c>
      <c r="O418" s="114">
        <v>0</v>
      </c>
      <c r="P418" s="115">
        <v>8.4209015544650004E-2</v>
      </c>
      <c r="Q418" s="114">
        <v>2.0313645870059745E-2</v>
      </c>
      <c r="R418" s="114">
        <v>2.0839351369065513E-2</v>
      </c>
      <c r="S418" s="114">
        <v>2.1292850041965385E-2</v>
      </c>
      <c r="T418" s="114">
        <v>2.1763168263559361E-2</v>
      </c>
      <c r="U418" s="115">
        <v>8.4209015544650004E-2</v>
      </c>
      <c r="V418" s="115">
        <f t="shared" si="120"/>
        <v>0</v>
      </c>
      <c r="W418" s="122">
        <v>0</v>
      </c>
      <c r="X418" s="116">
        <v>0</v>
      </c>
      <c r="Y418" s="116">
        <v>0</v>
      </c>
      <c r="Z418" s="116">
        <v>0</v>
      </c>
      <c r="AA418" s="116" t="str">
        <f t="shared" si="121"/>
        <v>NHS National Services Scotland0.084209015544650.08420901554465</v>
      </c>
      <c r="AB418" s="117">
        <v>0</v>
      </c>
      <c r="AC418" s="115">
        <f t="shared" si="122"/>
        <v>0</v>
      </c>
      <c r="AD418" s="117">
        <f t="shared" si="136"/>
        <v>0</v>
      </c>
      <c r="AE418" s="117">
        <f t="shared" si="136"/>
        <v>0</v>
      </c>
      <c r="AF418" s="117">
        <f t="shared" si="136"/>
        <v>0</v>
      </c>
      <c r="AG418" s="117">
        <f t="shared" si="136"/>
        <v>0</v>
      </c>
      <c r="AH418" s="115">
        <v>0</v>
      </c>
      <c r="AI418" s="118"/>
      <c r="AJ418" s="118"/>
      <c r="AK418" s="118"/>
      <c r="AL418" s="118"/>
      <c r="AM418" s="118"/>
      <c r="AN418" s="118"/>
      <c r="AO418" s="118"/>
      <c r="AP418" s="118"/>
      <c r="AQ418" s="118"/>
      <c r="AR418" s="118"/>
      <c r="AS418" s="119"/>
      <c r="AT418" s="120">
        <v>0</v>
      </c>
      <c r="AU418" s="120">
        <f t="shared" si="123"/>
        <v>0</v>
      </c>
      <c r="AV418" s="120">
        <v>0</v>
      </c>
      <c r="AW418" s="120">
        <f t="shared" si="124"/>
        <v>0</v>
      </c>
      <c r="AX418" s="120">
        <v>0</v>
      </c>
      <c r="AY418" s="120">
        <f t="shared" si="125"/>
        <v>0</v>
      </c>
      <c r="AZ418" s="120">
        <v>0</v>
      </c>
      <c r="BA418" s="120">
        <f t="shared" si="126"/>
        <v>0</v>
      </c>
      <c r="BB418" s="120">
        <v>0</v>
      </c>
      <c r="BC418" s="120">
        <f t="shared" si="127"/>
        <v>0</v>
      </c>
      <c r="BD418" s="120" t="str">
        <f t="shared" si="128"/>
        <v>NHS National Services Scotland00.084209015544650.08420901554465</v>
      </c>
      <c r="BE418" s="121">
        <f>VLOOKUP(BD418,'[1]Microsoft-Base Data'!$AR:$AX,2,0)</f>
        <v>0.55033041405676741</v>
      </c>
      <c r="BF418" s="121">
        <f>VLOOKUP(BD418,'[1]Microsoft-Base Data'!$AR:$AX,3,0)</f>
        <v>0.44966958594323259</v>
      </c>
      <c r="BG418" s="121">
        <f>VLOOKUP(BD418,'[1]Microsoft-Base Data'!$AR:$AX,4,0)</f>
        <v>0</v>
      </c>
      <c r="BH418" s="121">
        <f>VLOOKUP(BD418,'[1]Microsoft-Base Data'!$AR:$AX,5,0)</f>
        <v>0</v>
      </c>
      <c r="BI418" s="121">
        <f>VLOOKUP(BD418,'[1]Microsoft-Base Data'!$AR:$AX,6,0)</f>
        <v>0</v>
      </c>
      <c r="BJ418" s="121">
        <f>VLOOKUP(BD418,'[1]Microsoft-Base Data'!$AR:$AX,7,0)</f>
        <v>0</v>
      </c>
      <c r="BK418" s="120">
        <f t="shared" si="129"/>
        <v>4.6342782392000001E-2</v>
      </c>
      <c r="BL418" s="120">
        <f t="shared" si="130"/>
        <v>3.7866233152650003E-2</v>
      </c>
      <c r="BM418" s="120">
        <f t="shared" si="131"/>
        <v>0</v>
      </c>
      <c r="BN418" s="120">
        <f t="shared" si="132"/>
        <v>0</v>
      </c>
      <c r="BO418" s="120">
        <f t="shared" si="133"/>
        <v>0</v>
      </c>
      <c r="BP418" s="120">
        <f t="shared" si="134"/>
        <v>0</v>
      </c>
      <c r="BQ418" s="120">
        <f t="shared" si="135"/>
        <v>4.2500511391850002E-2</v>
      </c>
      <c r="BR418" s="119"/>
      <c r="BS418" s="119"/>
      <c r="BT418" s="119"/>
      <c r="BU418" s="119"/>
    </row>
    <row r="419" spans="1:73">
      <c r="A419" s="65" t="s">
        <v>896</v>
      </c>
      <c r="B419" s="65" t="s">
        <v>92</v>
      </c>
      <c r="C419" s="8" t="s">
        <v>169</v>
      </c>
      <c r="D419" s="8" t="s">
        <v>615</v>
      </c>
      <c r="E419" s="8" t="s">
        <v>283</v>
      </c>
      <c r="F419" s="8"/>
      <c r="G419" s="65"/>
      <c r="H419" s="65" t="s">
        <v>613</v>
      </c>
      <c r="I419" s="8"/>
      <c r="J419" s="65" t="s">
        <v>614</v>
      </c>
      <c r="K419" s="65" t="s">
        <v>614</v>
      </c>
      <c r="L419" s="113">
        <v>3.7631917381399996E-3</v>
      </c>
      <c r="M419" s="113">
        <v>4.580904189374E-2</v>
      </c>
      <c r="N419" s="113">
        <v>1.569652289156E-2</v>
      </c>
      <c r="O419" s="114">
        <v>1.569652289156E-2</v>
      </c>
      <c r="P419" s="115">
        <v>8.0965279414999994E-2</v>
      </c>
      <c r="Q419" s="114">
        <v>1.9531163060975121E-2</v>
      </c>
      <c r="R419" s="114">
        <v>2.0036618353875862E-2</v>
      </c>
      <c r="S419" s="114">
        <v>2.0472648231771785E-2</v>
      </c>
      <c r="T419" s="114">
        <v>2.0924849768377225E-2</v>
      </c>
      <c r="U419" s="115">
        <v>8.0965279414999994E-2</v>
      </c>
      <c r="V419" s="115">
        <f t="shared" si="120"/>
        <v>0</v>
      </c>
      <c r="W419" s="122">
        <v>0</v>
      </c>
      <c r="X419" s="116">
        <v>0</v>
      </c>
      <c r="Y419" s="116">
        <v>6.0309059999999998E-2</v>
      </c>
      <c r="Z419" s="116">
        <v>3.0454499999999999E-2</v>
      </c>
      <c r="AA419" s="116" t="str">
        <f t="shared" si="121"/>
        <v>MASTRONARDI PRODUCE0.0809652794150.080965279415</v>
      </c>
      <c r="AB419" s="117">
        <v>8.5074999999999994E-3</v>
      </c>
      <c r="AC419" s="115">
        <f t="shared" si="122"/>
        <v>9.9271059999999994E-2</v>
      </c>
      <c r="AD419" s="117">
        <f t="shared" si="136"/>
        <v>2.1363132112E-2</v>
      </c>
      <c r="AE419" s="117">
        <f t="shared" si="136"/>
        <v>2.1641091079999997E-2</v>
      </c>
      <c r="AF419" s="117">
        <f t="shared" si="136"/>
        <v>3.1766739199999998E-2</v>
      </c>
      <c r="AG419" s="117">
        <f t="shared" si="136"/>
        <v>2.4500097607999989E-2</v>
      </c>
      <c r="AH419" s="115">
        <v>9.9271059999999994E-2</v>
      </c>
      <c r="AI419" s="118"/>
      <c r="AJ419" s="118"/>
      <c r="AK419" s="118"/>
      <c r="AL419" s="118"/>
      <c r="AM419" s="118"/>
      <c r="AN419" s="118"/>
      <c r="AO419" s="118"/>
      <c r="AP419" s="118"/>
      <c r="AQ419" s="118"/>
      <c r="AR419" s="118"/>
      <c r="AS419" s="119"/>
      <c r="AT419" s="120">
        <v>0</v>
      </c>
      <c r="AU419" s="120">
        <f t="shared" si="123"/>
        <v>8.5074999999999994E-3</v>
      </c>
      <c r="AV419" s="120">
        <v>0</v>
      </c>
      <c r="AW419" s="120">
        <f t="shared" si="124"/>
        <v>2.1363132112E-2</v>
      </c>
      <c r="AX419" s="120">
        <v>0</v>
      </c>
      <c r="AY419" s="120">
        <f t="shared" si="125"/>
        <v>2.1641091079999997E-2</v>
      </c>
      <c r="AZ419" s="120">
        <v>0</v>
      </c>
      <c r="BA419" s="120">
        <f t="shared" si="126"/>
        <v>3.1766739199999998E-2</v>
      </c>
      <c r="BB419" s="120">
        <v>0</v>
      </c>
      <c r="BC419" s="120">
        <f t="shared" si="127"/>
        <v>2.4500097607999989E-2</v>
      </c>
      <c r="BD419" s="120" t="str">
        <f t="shared" si="128"/>
        <v>MASTRONARDI PRODUCE0.015696522891560.0809652794150.080965279415</v>
      </c>
      <c r="BE419" s="121">
        <f>VLOOKUP(BD419,'[1]Microsoft-Base Data'!$AR:$AX,2,0)</f>
        <v>0.30253240013573041</v>
      </c>
      <c r="BF419" s="121">
        <f>VLOOKUP(BD419,'[1]Microsoft-Base Data'!$AR:$AX,3,0)</f>
        <v>0</v>
      </c>
      <c r="BG419" s="121">
        <f>VLOOKUP(BD419,'[1]Microsoft-Base Data'!$AR:$AX,4,0)</f>
        <v>7.4527298035632905E-2</v>
      </c>
      <c r="BH419" s="121">
        <f>VLOOKUP(BD419,'[1]Microsoft-Base Data'!$AR:$AX,5,0)</f>
        <v>0.62294030182863658</v>
      </c>
      <c r="BI419" s="121">
        <f>VLOOKUP(BD419,'[1]Microsoft-Base Data'!$AR:$AX,6,0)</f>
        <v>0</v>
      </c>
      <c r="BJ419" s="121">
        <f>VLOOKUP(BD419,'[1]Microsoft-Base Data'!$AR:$AX,7,0)</f>
        <v>0</v>
      </c>
      <c r="BK419" s="120">
        <f t="shared" si="129"/>
        <v>2.4494620309079996E-2</v>
      </c>
      <c r="BL419" s="120">
        <f t="shared" si="130"/>
        <v>0</v>
      </c>
      <c r="BM419" s="120">
        <f t="shared" si="131"/>
        <v>6.0341235094999984E-3</v>
      </c>
      <c r="BN419" s="120">
        <f t="shared" si="132"/>
        <v>5.0436535596419994E-2</v>
      </c>
      <c r="BO419" s="120">
        <f t="shared" si="133"/>
        <v>0</v>
      </c>
      <c r="BP419" s="120">
        <f t="shared" si="134"/>
        <v>0</v>
      </c>
      <c r="BQ419" s="120">
        <f t="shared" si="135"/>
        <v>2.3520568558275487E-2</v>
      </c>
      <c r="BR419" s="119"/>
      <c r="BS419" s="119"/>
      <c r="BT419" s="119"/>
      <c r="BU419" s="119"/>
    </row>
    <row r="420" spans="1:73">
      <c r="A420" s="8" t="s">
        <v>897</v>
      </c>
      <c r="B420" s="65" t="s">
        <v>123</v>
      </c>
      <c r="C420" s="8" t="s">
        <v>537</v>
      </c>
      <c r="D420" s="8" t="s">
        <v>615</v>
      </c>
      <c r="E420" s="8" t="s">
        <v>283</v>
      </c>
      <c r="F420" s="8"/>
      <c r="G420" s="65"/>
      <c r="H420" s="65" t="s">
        <v>613</v>
      </c>
      <c r="I420" s="8"/>
      <c r="J420" s="8" t="s">
        <v>614</v>
      </c>
      <c r="K420" s="8" t="s">
        <v>614</v>
      </c>
      <c r="L420" s="116">
        <v>2.8805371200259999E-2</v>
      </c>
      <c r="M420" s="116">
        <v>2.3417812713940001E-2</v>
      </c>
      <c r="N420" s="116">
        <v>1.4147192341949999E-2</v>
      </c>
      <c r="O420" s="114">
        <v>1.4147192341949999E-2</v>
      </c>
      <c r="P420" s="115">
        <v>8.0517568598099998E-2</v>
      </c>
      <c r="Q420" s="114">
        <v>1.9423162285430135E-2</v>
      </c>
      <c r="R420" s="114">
        <v>1.9925822580231369E-2</v>
      </c>
      <c r="S420" s="114">
        <v>2.0359441359268173E-2</v>
      </c>
      <c r="T420" s="114">
        <v>2.0809142373170306E-2</v>
      </c>
      <c r="U420" s="115">
        <v>8.0517568598099984E-2</v>
      </c>
      <c r="V420" s="115">
        <f t="shared" si="120"/>
        <v>0</v>
      </c>
      <c r="W420" s="122">
        <v>0</v>
      </c>
      <c r="X420" s="116">
        <v>0</v>
      </c>
      <c r="Y420" s="116">
        <v>0</v>
      </c>
      <c r="Z420" s="116">
        <v>0</v>
      </c>
      <c r="AA420" s="116" t="str">
        <f t="shared" si="121"/>
        <v>ABSA0.08051756859810.0805175685981</v>
      </c>
      <c r="AB420" s="117">
        <v>0</v>
      </c>
      <c r="AC420" s="115">
        <f t="shared" si="122"/>
        <v>0</v>
      </c>
      <c r="AD420" s="117">
        <f t="shared" si="136"/>
        <v>0</v>
      </c>
      <c r="AE420" s="117">
        <f t="shared" si="136"/>
        <v>0</v>
      </c>
      <c r="AF420" s="117">
        <f t="shared" si="136"/>
        <v>0</v>
      </c>
      <c r="AG420" s="117">
        <f t="shared" si="136"/>
        <v>0</v>
      </c>
      <c r="AH420" s="115">
        <v>0</v>
      </c>
      <c r="AI420" s="118"/>
      <c r="AJ420" s="118"/>
      <c r="AK420" s="118"/>
      <c r="AL420" s="118"/>
      <c r="AM420" s="118"/>
      <c r="AN420" s="118"/>
      <c r="AO420" s="118"/>
      <c r="AP420" s="118"/>
      <c r="AQ420" s="118"/>
      <c r="AR420" s="118"/>
      <c r="AS420" s="119"/>
      <c r="AT420" s="120">
        <v>0</v>
      </c>
      <c r="AU420" s="120">
        <f t="shared" si="123"/>
        <v>0</v>
      </c>
      <c r="AV420" s="120">
        <v>0</v>
      </c>
      <c r="AW420" s="120">
        <f t="shared" si="124"/>
        <v>0</v>
      </c>
      <c r="AX420" s="120">
        <v>0</v>
      </c>
      <c r="AY420" s="120">
        <f t="shared" si="125"/>
        <v>0</v>
      </c>
      <c r="AZ420" s="120">
        <v>0</v>
      </c>
      <c r="BA420" s="120">
        <f t="shared" si="126"/>
        <v>0</v>
      </c>
      <c r="BB420" s="120">
        <v>0</v>
      </c>
      <c r="BC420" s="120">
        <f t="shared" si="127"/>
        <v>0</v>
      </c>
      <c r="BD420" s="120" t="str">
        <f t="shared" si="128"/>
        <v>ABSA0.014147192341950.08051756859810.0805175685981</v>
      </c>
      <c r="BE420" s="121">
        <f>VLOOKUP(BD420,'[1]Microsoft-Base Data'!$AR:$AX,2,0)</f>
        <v>0.68527513979305654</v>
      </c>
      <c r="BF420" s="121">
        <f>VLOOKUP(BD420,'[1]Microsoft-Base Data'!$AR:$AX,3,0)</f>
        <v>0</v>
      </c>
      <c r="BG420" s="121">
        <f>VLOOKUP(BD420,'[1]Microsoft-Base Data'!$AR:$AX,4,0)</f>
        <v>0</v>
      </c>
      <c r="BH420" s="121">
        <f>VLOOKUP(BD420,'[1]Microsoft-Base Data'!$AR:$AX,5,0)</f>
        <v>0.3147248602069434</v>
      </c>
      <c r="BI420" s="121">
        <f>VLOOKUP(BD420,'[1]Microsoft-Base Data'!$AR:$AX,6,0)</f>
        <v>0</v>
      </c>
      <c r="BJ420" s="121">
        <f>VLOOKUP(BD420,'[1]Microsoft-Base Data'!$AR:$AX,7,0)</f>
        <v>0</v>
      </c>
      <c r="BK420" s="120">
        <f t="shared" si="129"/>
        <v>5.5176688076859985E-2</v>
      </c>
      <c r="BL420" s="120">
        <f t="shared" si="130"/>
        <v>0</v>
      </c>
      <c r="BM420" s="120">
        <f t="shared" si="131"/>
        <v>0</v>
      </c>
      <c r="BN420" s="120">
        <f t="shared" si="132"/>
        <v>2.5340880521239992E-2</v>
      </c>
      <c r="BO420" s="120">
        <f t="shared" si="133"/>
        <v>0</v>
      </c>
      <c r="BP420" s="120">
        <f t="shared" si="134"/>
        <v>0</v>
      </c>
      <c r="BQ420" s="120">
        <f t="shared" si="135"/>
        <v>1.4588581115558531E-2</v>
      </c>
      <c r="BR420" s="119"/>
      <c r="BS420" s="119"/>
      <c r="BT420" s="119"/>
      <c r="BU420" s="119"/>
    </row>
    <row r="421" spans="1:73">
      <c r="A421" s="8" t="s">
        <v>898</v>
      </c>
      <c r="B421" s="8" t="s">
        <v>92</v>
      </c>
      <c r="C421" s="8" t="s">
        <v>519</v>
      </c>
      <c r="D421" s="8" t="s">
        <v>615</v>
      </c>
      <c r="E421" s="8" t="s">
        <v>283</v>
      </c>
      <c r="F421" s="8"/>
      <c r="G421" s="65"/>
      <c r="H421" s="65" t="s">
        <v>613</v>
      </c>
      <c r="I421" s="8"/>
      <c r="J421" s="8" t="s">
        <v>614</v>
      </c>
      <c r="K421" s="8" t="s">
        <v>614</v>
      </c>
      <c r="L421" s="116">
        <v>1.8217849354609999E-2</v>
      </c>
      <c r="M421" s="116">
        <v>2.075446313594E-2</v>
      </c>
      <c r="N421" s="116">
        <v>2.050769739786E-2</v>
      </c>
      <c r="O421" s="114">
        <v>2.050769739786E-2</v>
      </c>
      <c r="P421" s="115">
        <v>7.9987707286269999E-2</v>
      </c>
      <c r="Q421" s="114">
        <v>1.9295344438621888E-2</v>
      </c>
      <c r="R421" s="114">
        <v>1.9794696880890493E-2</v>
      </c>
      <c r="S421" s="114">
        <v>2.0225462148338522E-2</v>
      </c>
      <c r="T421" s="114">
        <v>2.06722038184191E-2</v>
      </c>
      <c r="U421" s="115">
        <v>7.9987707286269999E-2</v>
      </c>
      <c r="V421" s="115">
        <f t="shared" si="120"/>
        <v>0</v>
      </c>
      <c r="W421" s="122">
        <v>0</v>
      </c>
      <c r="X421" s="116">
        <v>0.39758579999999999</v>
      </c>
      <c r="Y421" s="116">
        <v>0</v>
      </c>
      <c r="Z421" s="116">
        <v>0</v>
      </c>
      <c r="AA421" s="116" t="str">
        <f t="shared" si="121"/>
        <v>FUJITSU0.079987707286270.07998770728627</v>
      </c>
      <c r="AB421" s="117">
        <v>0</v>
      </c>
      <c r="AC421" s="115">
        <f t="shared" si="122"/>
        <v>0.39758579999999999</v>
      </c>
      <c r="AD421" s="117">
        <f t="shared" si="136"/>
        <v>8.5560464160000016E-2</v>
      </c>
      <c r="AE421" s="117">
        <f t="shared" si="136"/>
        <v>8.667370440000001E-2</v>
      </c>
      <c r="AF421" s="117">
        <f t="shared" si="136"/>
        <v>0.12722745600000002</v>
      </c>
      <c r="AG421" s="117">
        <f t="shared" si="136"/>
        <v>9.8124175439999975E-2</v>
      </c>
      <c r="AH421" s="115">
        <v>0.39758580000000004</v>
      </c>
      <c r="AI421" s="118"/>
      <c r="AJ421" s="118"/>
      <c r="AK421" s="118"/>
      <c r="AL421" s="118"/>
      <c r="AM421" s="118"/>
      <c r="AN421" s="118"/>
      <c r="AO421" s="118"/>
      <c r="AP421" s="118"/>
      <c r="AQ421" s="118"/>
      <c r="AR421" s="118"/>
      <c r="AS421" s="119"/>
      <c r="AT421" s="120">
        <v>0</v>
      </c>
      <c r="AU421" s="120">
        <f t="shared" si="123"/>
        <v>0</v>
      </c>
      <c r="AV421" s="120">
        <v>0</v>
      </c>
      <c r="AW421" s="120">
        <f t="shared" si="124"/>
        <v>8.5560464160000016E-2</v>
      </c>
      <c r="AX421" s="120">
        <v>0</v>
      </c>
      <c r="AY421" s="120">
        <f t="shared" si="125"/>
        <v>8.667370440000001E-2</v>
      </c>
      <c r="AZ421" s="120">
        <v>0</v>
      </c>
      <c r="BA421" s="120">
        <f t="shared" si="126"/>
        <v>0.12722745600000002</v>
      </c>
      <c r="BB421" s="120">
        <v>0</v>
      </c>
      <c r="BC421" s="120">
        <f t="shared" si="127"/>
        <v>9.8124175439999975E-2</v>
      </c>
      <c r="BD421" s="120" t="str">
        <f t="shared" si="128"/>
        <v>FUJITSU0.020507697397860.079987707286270.07998770728627</v>
      </c>
      <c r="BE421" s="121">
        <f>VLOOKUP(BD421,'[1]Microsoft-Base Data'!$AR:$AX,2,0)</f>
        <v>1</v>
      </c>
      <c r="BF421" s="121">
        <f>VLOOKUP(BD421,'[1]Microsoft-Base Data'!$AR:$AX,3,0)</f>
        <v>0</v>
      </c>
      <c r="BG421" s="121">
        <f>VLOOKUP(BD421,'[1]Microsoft-Base Data'!$AR:$AX,4,0)</f>
        <v>0</v>
      </c>
      <c r="BH421" s="121">
        <f>VLOOKUP(BD421,'[1]Microsoft-Base Data'!$AR:$AX,5,0)</f>
        <v>0</v>
      </c>
      <c r="BI421" s="121">
        <f>VLOOKUP(BD421,'[1]Microsoft-Base Data'!$AR:$AX,6,0)</f>
        <v>0</v>
      </c>
      <c r="BJ421" s="121">
        <f>VLOOKUP(BD421,'[1]Microsoft-Base Data'!$AR:$AX,7,0)</f>
        <v>0</v>
      </c>
      <c r="BK421" s="120">
        <f t="shared" si="129"/>
        <v>7.9987707286269999E-2</v>
      </c>
      <c r="BL421" s="120">
        <f t="shared" si="130"/>
        <v>0</v>
      </c>
      <c r="BM421" s="120">
        <f t="shared" si="131"/>
        <v>0</v>
      </c>
      <c r="BN421" s="120">
        <f t="shared" si="132"/>
        <v>0</v>
      </c>
      <c r="BO421" s="120">
        <f t="shared" si="133"/>
        <v>0</v>
      </c>
      <c r="BP421" s="120">
        <f t="shared" si="134"/>
        <v>0</v>
      </c>
      <c r="BQ421" s="120">
        <f t="shared" si="135"/>
        <v>7.9987707286269995E-3</v>
      </c>
      <c r="BR421" s="119"/>
      <c r="BS421" s="119"/>
      <c r="BT421" s="119"/>
      <c r="BU421" s="119"/>
    </row>
    <row r="422" spans="1:73">
      <c r="A422" s="8" t="s">
        <v>899</v>
      </c>
      <c r="B422" s="65" t="s">
        <v>4</v>
      </c>
      <c r="C422" s="8" t="s">
        <v>157</v>
      </c>
      <c r="D422" s="8" t="s">
        <v>615</v>
      </c>
      <c r="E422" s="8" t="s">
        <v>283</v>
      </c>
      <c r="F422" s="8"/>
      <c r="G422" s="65"/>
      <c r="H422" s="65" t="s">
        <v>613</v>
      </c>
      <c r="I422" s="8"/>
      <c r="J422" s="8" t="s">
        <v>614</v>
      </c>
      <c r="K422" s="8" t="s">
        <v>614</v>
      </c>
      <c r="L422" s="116">
        <v>1.632129975873E-2</v>
      </c>
      <c r="M422" s="116">
        <v>2.0442049129380004E-2</v>
      </c>
      <c r="N422" s="116">
        <v>2.0703288799280004E-2</v>
      </c>
      <c r="O422" s="114">
        <v>2.0703288799280004E-2</v>
      </c>
      <c r="P422" s="115">
        <v>7.8169926486670011E-2</v>
      </c>
      <c r="Q422" s="114">
        <v>1.885684322597098E-2</v>
      </c>
      <c r="R422" s="114">
        <v>1.9344847508471225E-2</v>
      </c>
      <c r="S422" s="114">
        <v>1.9765823311276905E-2</v>
      </c>
      <c r="T422" s="114">
        <v>2.02024124409509E-2</v>
      </c>
      <c r="U422" s="115">
        <v>7.8169926486670011E-2</v>
      </c>
      <c r="V422" s="115">
        <f t="shared" si="120"/>
        <v>0</v>
      </c>
      <c r="W422" s="122">
        <v>0</v>
      </c>
      <c r="X422" s="116">
        <v>0</v>
      </c>
      <c r="Y422" s="116">
        <v>0</v>
      </c>
      <c r="Z422" s="116">
        <v>0</v>
      </c>
      <c r="AA422" s="116" t="str">
        <f t="shared" si="121"/>
        <v>SAP0.078169926486670.07816992648667</v>
      </c>
      <c r="AB422" s="117">
        <v>0</v>
      </c>
      <c r="AC422" s="115">
        <f t="shared" si="122"/>
        <v>0</v>
      </c>
      <c r="AD422" s="117">
        <f t="shared" si="136"/>
        <v>0</v>
      </c>
      <c r="AE422" s="117">
        <f t="shared" si="136"/>
        <v>0</v>
      </c>
      <c r="AF422" s="117">
        <f t="shared" si="136"/>
        <v>0</v>
      </c>
      <c r="AG422" s="117">
        <f t="shared" si="136"/>
        <v>0</v>
      </c>
      <c r="AH422" s="115">
        <v>0</v>
      </c>
      <c r="AI422" s="118"/>
      <c r="AJ422" s="118"/>
      <c r="AK422" s="118"/>
      <c r="AL422" s="118"/>
      <c r="AM422" s="118"/>
      <c r="AN422" s="118"/>
      <c r="AO422" s="118"/>
      <c r="AP422" s="118"/>
      <c r="AQ422" s="118"/>
      <c r="AR422" s="118"/>
      <c r="AS422" s="119"/>
      <c r="AT422" s="120">
        <v>0</v>
      </c>
      <c r="AU422" s="120">
        <f t="shared" si="123"/>
        <v>0</v>
      </c>
      <c r="AV422" s="120">
        <v>0</v>
      </c>
      <c r="AW422" s="120">
        <f t="shared" si="124"/>
        <v>0</v>
      </c>
      <c r="AX422" s="120">
        <v>0</v>
      </c>
      <c r="AY422" s="120">
        <f t="shared" si="125"/>
        <v>0</v>
      </c>
      <c r="AZ422" s="120">
        <v>0</v>
      </c>
      <c r="BA422" s="120">
        <f t="shared" si="126"/>
        <v>0</v>
      </c>
      <c r="BB422" s="120">
        <v>0</v>
      </c>
      <c r="BC422" s="120">
        <f t="shared" si="127"/>
        <v>0</v>
      </c>
      <c r="BD422" s="120" t="str">
        <f t="shared" si="128"/>
        <v>SAP0.020703288799280.078169926486670.07816992648667</v>
      </c>
      <c r="BE422" s="121">
        <f>VLOOKUP(BD422,'[1]Microsoft-Base Data'!$AR:$AX,2,0)</f>
        <v>1</v>
      </c>
      <c r="BF422" s="121">
        <f>VLOOKUP(BD422,'[1]Microsoft-Base Data'!$AR:$AX,3,0)</f>
        <v>0</v>
      </c>
      <c r="BG422" s="121">
        <f>VLOOKUP(BD422,'[1]Microsoft-Base Data'!$AR:$AX,4,0)</f>
        <v>0</v>
      </c>
      <c r="BH422" s="121">
        <f>VLOOKUP(BD422,'[1]Microsoft-Base Data'!$AR:$AX,5,0)</f>
        <v>0</v>
      </c>
      <c r="BI422" s="121">
        <f>VLOOKUP(BD422,'[1]Microsoft-Base Data'!$AR:$AX,6,0)</f>
        <v>0</v>
      </c>
      <c r="BJ422" s="121">
        <f>VLOOKUP(BD422,'[1]Microsoft-Base Data'!$AR:$AX,7,0)</f>
        <v>0</v>
      </c>
      <c r="BK422" s="120">
        <f t="shared" si="129"/>
        <v>7.8169926486670011E-2</v>
      </c>
      <c r="BL422" s="120">
        <f t="shared" si="130"/>
        <v>0</v>
      </c>
      <c r="BM422" s="120">
        <f t="shared" si="131"/>
        <v>0</v>
      </c>
      <c r="BN422" s="120">
        <f t="shared" si="132"/>
        <v>0</v>
      </c>
      <c r="BO422" s="120">
        <f t="shared" si="133"/>
        <v>0</v>
      </c>
      <c r="BP422" s="120">
        <f t="shared" si="134"/>
        <v>0</v>
      </c>
      <c r="BQ422" s="120">
        <f t="shared" si="135"/>
        <v>7.8169926486670021E-3</v>
      </c>
      <c r="BR422" s="119"/>
      <c r="BS422" s="119"/>
      <c r="BT422" s="119"/>
      <c r="BU422" s="119"/>
    </row>
    <row r="423" spans="1:73">
      <c r="A423" s="8" t="s">
        <v>900</v>
      </c>
      <c r="B423" s="65" t="s">
        <v>69</v>
      </c>
      <c r="C423" s="8" t="s">
        <v>70</v>
      </c>
      <c r="D423" s="8" t="s">
        <v>615</v>
      </c>
      <c r="E423" s="8" t="s">
        <v>283</v>
      </c>
      <c r="F423" s="8"/>
      <c r="G423" s="65"/>
      <c r="H423" s="65" t="s">
        <v>613</v>
      </c>
      <c r="I423" s="8"/>
      <c r="J423" s="8" t="s">
        <v>614</v>
      </c>
      <c r="K423" s="8" t="s">
        <v>614</v>
      </c>
      <c r="L423" s="116">
        <v>0</v>
      </c>
      <c r="M423" s="116">
        <v>0</v>
      </c>
      <c r="N423" s="116">
        <v>3.8507666292409995E-2</v>
      </c>
      <c r="O423" s="114">
        <v>3.8507666292409995E-2</v>
      </c>
      <c r="P423" s="115">
        <v>7.701533258481999E-2</v>
      </c>
      <c r="Q423" s="114">
        <v>1.857832184088869E-2</v>
      </c>
      <c r="R423" s="114">
        <v>1.9059118149760516E-2</v>
      </c>
      <c r="S423" s="114">
        <v>1.9473876010237333E-2</v>
      </c>
      <c r="T423" s="114">
        <v>1.990401658393345E-2</v>
      </c>
      <c r="U423" s="115">
        <v>7.701533258481999E-2</v>
      </c>
      <c r="V423" s="115">
        <f t="shared" si="120"/>
        <v>0</v>
      </c>
      <c r="W423" s="115"/>
      <c r="X423" s="116">
        <v>0</v>
      </c>
      <c r="Y423" s="116">
        <v>0</v>
      </c>
      <c r="Z423" s="116">
        <v>0</v>
      </c>
      <c r="AA423" s="116" t="str">
        <f t="shared" si="121"/>
        <v>FIDELITY INVESTMENTS0.077015332584820.07701533258482</v>
      </c>
      <c r="AB423" s="117">
        <v>0</v>
      </c>
      <c r="AC423" s="115">
        <f t="shared" si="122"/>
        <v>0</v>
      </c>
      <c r="AD423" s="117">
        <f t="shared" si="136"/>
        <v>0</v>
      </c>
      <c r="AE423" s="117">
        <f t="shared" si="136"/>
        <v>0</v>
      </c>
      <c r="AF423" s="117">
        <f t="shared" si="136"/>
        <v>0</v>
      </c>
      <c r="AG423" s="117">
        <f t="shared" si="136"/>
        <v>0</v>
      </c>
      <c r="AH423" s="115">
        <v>0</v>
      </c>
      <c r="AI423" s="118"/>
      <c r="AJ423" s="118"/>
      <c r="AK423" s="118"/>
      <c r="AL423" s="118"/>
      <c r="AM423" s="118"/>
      <c r="AN423" s="118"/>
      <c r="AO423" s="118"/>
      <c r="AP423" s="118"/>
      <c r="AQ423" s="118"/>
      <c r="AR423" s="118"/>
      <c r="AS423" s="119"/>
      <c r="AT423" s="120">
        <v>0.17134722899999999</v>
      </c>
      <c r="AU423" s="120">
        <f t="shared" si="123"/>
        <v>-0.17134722899999999</v>
      </c>
      <c r="AV423" s="120">
        <v>0</v>
      </c>
      <c r="AW423" s="120">
        <f t="shared" si="124"/>
        <v>0</v>
      </c>
      <c r="AX423" s="120">
        <v>0.13879125549000002</v>
      </c>
      <c r="AY423" s="120">
        <f t="shared" si="125"/>
        <v>-0.13879125549000002</v>
      </c>
      <c r="AZ423" s="120">
        <v>0</v>
      </c>
      <c r="BA423" s="120">
        <f t="shared" si="126"/>
        <v>0</v>
      </c>
      <c r="BB423" s="120">
        <v>0</v>
      </c>
      <c r="BC423" s="120">
        <f t="shared" si="127"/>
        <v>0</v>
      </c>
      <c r="BD423" s="120" t="str">
        <f t="shared" si="128"/>
        <v>FIDELITY INVESTMENTS0.038507666292410.077015332584820.07701533258482</v>
      </c>
      <c r="BE423" s="121">
        <f>VLOOKUP(BD423,'[1]Microsoft-Base Data'!$AR:$AX,2,0)</f>
        <v>1</v>
      </c>
      <c r="BF423" s="121">
        <f>VLOOKUP(BD423,'[1]Microsoft-Base Data'!$AR:$AX,3,0)</f>
        <v>0</v>
      </c>
      <c r="BG423" s="121">
        <f>VLOOKUP(BD423,'[1]Microsoft-Base Data'!$AR:$AX,4,0)</f>
        <v>0</v>
      </c>
      <c r="BH423" s="121">
        <f>VLOOKUP(BD423,'[1]Microsoft-Base Data'!$AR:$AX,5,0)</f>
        <v>0</v>
      </c>
      <c r="BI423" s="121">
        <f>VLOOKUP(BD423,'[1]Microsoft-Base Data'!$AR:$AX,6,0)</f>
        <v>0</v>
      </c>
      <c r="BJ423" s="121">
        <f>VLOOKUP(BD423,'[1]Microsoft-Base Data'!$AR:$AX,7,0)</f>
        <v>0</v>
      </c>
      <c r="BK423" s="120">
        <f t="shared" si="129"/>
        <v>7.701533258481999E-2</v>
      </c>
      <c r="BL423" s="120">
        <f t="shared" si="130"/>
        <v>0</v>
      </c>
      <c r="BM423" s="120">
        <f t="shared" si="131"/>
        <v>0</v>
      </c>
      <c r="BN423" s="120">
        <f t="shared" si="132"/>
        <v>0</v>
      </c>
      <c r="BO423" s="120">
        <f t="shared" si="133"/>
        <v>0</v>
      </c>
      <c r="BP423" s="120">
        <f t="shared" si="134"/>
        <v>0</v>
      </c>
      <c r="BQ423" s="120">
        <f t="shared" si="135"/>
        <v>7.7015332584819997E-3</v>
      </c>
      <c r="BR423" s="119"/>
      <c r="BS423" s="119"/>
      <c r="BT423" s="119"/>
      <c r="BU423" s="119"/>
    </row>
    <row r="424" spans="1:73">
      <c r="A424" s="8" t="s">
        <v>901</v>
      </c>
      <c r="B424" s="65" t="s">
        <v>92</v>
      </c>
      <c r="C424" s="8" t="s">
        <v>533</v>
      </c>
      <c r="D424" s="8" t="s">
        <v>615</v>
      </c>
      <c r="E424" s="8" t="s">
        <v>283</v>
      </c>
      <c r="F424" s="8"/>
      <c r="G424" s="65"/>
      <c r="H424" s="65" t="s">
        <v>613</v>
      </c>
      <c r="I424" s="8"/>
      <c r="J424" s="8" t="s">
        <v>614</v>
      </c>
      <c r="K424" s="8" t="s">
        <v>614</v>
      </c>
      <c r="L424" s="116">
        <v>2.5476826249440001E-2</v>
      </c>
      <c r="M424" s="116">
        <v>2.6237205454059997E-2</v>
      </c>
      <c r="N424" s="116">
        <v>1.206173875571E-2</v>
      </c>
      <c r="O424" s="114">
        <v>1.206173875571E-2</v>
      </c>
      <c r="P424" s="115">
        <v>7.5837509214919996E-2</v>
      </c>
      <c r="Q424" s="114">
        <v>1.8294196837421065E-2</v>
      </c>
      <c r="R424" s="114">
        <v>1.8767640154236057E-2</v>
      </c>
      <c r="S424" s="114">
        <v>1.9176054972561085E-2</v>
      </c>
      <c r="T424" s="114">
        <v>1.9599617250701789E-2</v>
      </c>
      <c r="U424" s="115">
        <v>7.5837509214919996E-2</v>
      </c>
      <c r="V424" s="115">
        <f t="shared" si="120"/>
        <v>0</v>
      </c>
      <c r="W424" s="122">
        <v>0</v>
      </c>
      <c r="X424" s="116">
        <v>0</v>
      </c>
      <c r="Y424" s="116">
        <v>6.9630153800000011E-2</v>
      </c>
      <c r="Z424" s="116">
        <v>4.6548923000000004E-3</v>
      </c>
      <c r="AA424" s="116" t="str">
        <f t="shared" si="121"/>
        <v>LOWE0.075837509214920.07583750921492</v>
      </c>
      <c r="AB424" s="117">
        <v>6.963016000000001E-2</v>
      </c>
      <c r="AC424" s="115">
        <f t="shared" si="122"/>
        <v>0.14391520610000003</v>
      </c>
      <c r="AD424" s="117">
        <f t="shared" si="136"/>
        <v>3.0970552352720004E-2</v>
      </c>
      <c r="AE424" s="117">
        <f t="shared" si="136"/>
        <v>3.1373514929800006E-2</v>
      </c>
      <c r="AF424" s="117">
        <f t="shared" si="136"/>
        <v>4.6052865952000012E-2</v>
      </c>
      <c r="AG424" s="117">
        <f t="shared" si="136"/>
        <v>3.551827286547999E-2</v>
      </c>
      <c r="AH424" s="115">
        <v>0.14391520610000003</v>
      </c>
      <c r="AI424" s="118"/>
      <c r="AJ424" s="118"/>
      <c r="AK424" s="118"/>
      <c r="AL424" s="118"/>
      <c r="AM424" s="118"/>
      <c r="AN424" s="118"/>
      <c r="AO424" s="118"/>
      <c r="AP424" s="118"/>
      <c r="AQ424" s="118"/>
      <c r="AR424" s="118"/>
      <c r="AS424" s="119"/>
      <c r="AT424" s="120">
        <v>6.2667143999999994E-2</v>
      </c>
      <c r="AU424" s="120">
        <f t="shared" si="123"/>
        <v>6.9630160000000163E-3</v>
      </c>
      <c r="AV424" s="120">
        <v>0</v>
      </c>
      <c r="AW424" s="120">
        <f t="shared" si="124"/>
        <v>3.0970552352720004E-2</v>
      </c>
      <c r="AX424" s="120">
        <v>0</v>
      </c>
      <c r="AY424" s="120">
        <f t="shared" si="125"/>
        <v>3.1373514929800006E-2</v>
      </c>
      <c r="AZ424" s="120">
        <v>4.5684347976000003E-2</v>
      </c>
      <c r="BA424" s="120">
        <f t="shared" si="126"/>
        <v>3.6851797600000874E-4</v>
      </c>
      <c r="BB424" s="120">
        <v>0</v>
      </c>
      <c r="BC424" s="120">
        <f t="shared" si="127"/>
        <v>3.551827286547999E-2</v>
      </c>
      <c r="BD424" s="120" t="str">
        <f t="shared" si="128"/>
        <v>LOWE0.012061738755710.075837509214920.07583750921492</v>
      </c>
      <c r="BE424" s="121">
        <f>VLOOKUP(BD424,'[1]Microsoft-Base Data'!$AR:$AX,2,0)</f>
        <v>0.47667744526433625</v>
      </c>
      <c r="BF424" s="121">
        <f>VLOOKUP(BD424,'[1]Microsoft-Base Data'!$AR:$AX,3,0)</f>
        <v>0.5233225547356638</v>
      </c>
      <c r="BG424" s="121">
        <f>VLOOKUP(BD424,'[1]Microsoft-Base Data'!$AR:$AX,4,0)</f>
        <v>0</v>
      </c>
      <c r="BH424" s="121">
        <f>VLOOKUP(BD424,'[1]Microsoft-Base Data'!$AR:$AX,5,0)</f>
        <v>0</v>
      </c>
      <c r="BI424" s="121">
        <f>VLOOKUP(BD424,'[1]Microsoft-Base Data'!$AR:$AX,6,0)</f>
        <v>0</v>
      </c>
      <c r="BJ424" s="121">
        <f>VLOOKUP(BD424,'[1]Microsoft-Base Data'!$AR:$AX,7,0)</f>
        <v>0</v>
      </c>
      <c r="BK424" s="120">
        <f t="shared" si="129"/>
        <v>3.6150030147778622E-2</v>
      </c>
      <c r="BL424" s="120">
        <f t="shared" si="130"/>
        <v>3.968747906714138E-2</v>
      </c>
      <c r="BM424" s="120">
        <f t="shared" si="131"/>
        <v>0</v>
      </c>
      <c r="BN424" s="120">
        <f t="shared" si="132"/>
        <v>0</v>
      </c>
      <c r="BO424" s="120">
        <f t="shared" si="133"/>
        <v>0</v>
      </c>
      <c r="BP424" s="120">
        <f t="shared" si="134"/>
        <v>0</v>
      </c>
      <c r="BQ424" s="120">
        <f t="shared" si="135"/>
        <v>4.3302482081919245E-2</v>
      </c>
      <c r="BR424" s="119"/>
      <c r="BS424" s="119"/>
      <c r="BT424" s="119"/>
      <c r="BU424" s="119"/>
    </row>
    <row r="425" spans="1:73">
      <c r="A425" s="65" t="s">
        <v>902</v>
      </c>
      <c r="B425" s="65" t="s">
        <v>69</v>
      </c>
      <c r="C425" s="8" t="s">
        <v>504</v>
      </c>
      <c r="D425" s="8" t="s">
        <v>615</v>
      </c>
      <c r="E425" s="8" t="s">
        <v>283</v>
      </c>
      <c r="F425" s="8"/>
      <c r="G425" s="65"/>
      <c r="H425" s="65" t="s">
        <v>613</v>
      </c>
      <c r="I425" s="8"/>
      <c r="J425" s="65" t="s">
        <v>614</v>
      </c>
      <c r="K425" s="65" t="s">
        <v>614</v>
      </c>
      <c r="L425" s="113">
        <v>0</v>
      </c>
      <c r="M425" s="113">
        <v>2.1188763301540001E-2</v>
      </c>
      <c r="N425" s="113">
        <v>2.2854149722340001E-2</v>
      </c>
      <c r="O425" s="114">
        <v>2.2854149722340001E-2</v>
      </c>
      <c r="P425" s="115">
        <v>6.6897062746219996E-2</v>
      </c>
      <c r="Q425" s="114">
        <v>1.6137503016566437E-2</v>
      </c>
      <c r="R425" s="114">
        <v>1.6555132334823634E-2</v>
      </c>
      <c r="S425" s="114">
        <v>1.6915399332128978E-2</v>
      </c>
      <c r="T425" s="114">
        <v>1.7289028062700947E-2</v>
      </c>
      <c r="U425" s="115">
        <v>6.6897062746219982E-2</v>
      </c>
      <c r="V425" s="115">
        <f t="shared" si="120"/>
        <v>0</v>
      </c>
      <c r="W425" s="115"/>
      <c r="X425" s="116">
        <v>0.15965024010000001</v>
      </c>
      <c r="Y425" s="116">
        <v>0</v>
      </c>
      <c r="Z425" s="116">
        <v>0</v>
      </c>
      <c r="AA425" s="116" t="str">
        <f t="shared" si="121"/>
        <v>CONEDISON0.066897062746220.06689706274622</v>
      </c>
      <c r="AB425" s="117">
        <v>0</v>
      </c>
      <c r="AC425" s="115">
        <f t="shared" si="122"/>
        <v>0.15965024010000001</v>
      </c>
      <c r="AD425" s="117">
        <f t="shared" si="136"/>
        <v>3.4356731669520003E-2</v>
      </c>
      <c r="AE425" s="117">
        <f t="shared" si="136"/>
        <v>3.4803752341799998E-2</v>
      </c>
      <c r="AF425" s="117">
        <f t="shared" si="136"/>
        <v>5.1088076832000007E-2</v>
      </c>
      <c r="AG425" s="117">
        <f t="shared" si="136"/>
        <v>3.9401679256679985E-2</v>
      </c>
      <c r="AH425" s="115">
        <v>0.15965024010000001</v>
      </c>
      <c r="AI425" s="118"/>
      <c r="AJ425" s="118"/>
      <c r="AK425" s="118"/>
      <c r="AL425" s="118"/>
      <c r="AM425" s="118"/>
      <c r="AN425" s="118"/>
      <c r="AO425" s="118"/>
      <c r="AP425" s="118"/>
      <c r="AQ425" s="118"/>
      <c r="AR425" s="118"/>
      <c r="AS425" s="119"/>
      <c r="AT425" s="120">
        <v>0</v>
      </c>
      <c r="AU425" s="120">
        <f t="shared" si="123"/>
        <v>0</v>
      </c>
      <c r="AV425" s="120">
        <v>0</v>
      </c>
      <c r="AW425" s="120">
        <f t="shared" si="124"/>
        <v>3.4356731669520003E-2</v>
      </c>
      <c r="AX425" s="120">
        <v>0</v>
      </c>
      <c r="AY425" s="120">
        <f t="shared" si="125"/>
        <v>3.4803752341799998E-2</v>
      </c>
      <c r="AZ425" s="120">
        <v>0.11638502496000001</v>
      </c>
      <c r="BA425" s="120">
        <f t="shared" si="126"/>
        <v>-6.5296948128000007E-2</v>
      </c>
      <c r="BB425" s="120">
        <v>0</v>
      </c>
      <c r="BC425" s="120">
        <f t="shared" si="127"/>
        <v>3.9401679256679985E-2</v>
      </c>
      <c r="BD425" s="120" t="str">
        <f t="shared" si="128"/>
        <v>CONEDISON0.022854149722340.066897062746220.06689706274622</v>
      </c>
      <c r="BE425" s="121">
        <f>VLOOKUP(BD425,'[1]Microsoft-Base Data'!$AR:$AX,2,0)</f>
        <v>0</v>
      </c>
      <c r="BF425" s="121">
        <f>VLOOKUP(BD425,'[1]Microsoft-Base Data'!$AR:$AX,3,0)</f>
        <v>0.56444719989927528</v>
      </c>
      <c r="BG425" s="121">
        <f>VLOOKUP(BD425,'[1]Microsoft-Base Data'!$AR:$AX,4,0)</f>
        <v>0</v>
      </c>
      <c r="BH425" s="121">
        <f>VLOOKUP(BD425,'[1]Microsoft-Base Data'!$AR:$AX,5,0)</f>
        <v>0.43555280010072472</v>
      </c>
      <c r="BI425" s="121">
        <f>VLOOKUP(BD425,'[1]Microsoft-Base Data'!$AR:$AX,6,0)</f>
        <v>0</v>
      </c>
      <c r="BJ425" s="121">
        <f>VLOOKUP(BD425,'[1]Microsoft-Base Data'!$AR:$AX,7,0)</f>
        <v>0</v>
      </c>
      <c r="BK425" s="120">
        <f t="shared" si="129"/>
        <v>0</v>
      </c>
      <c r="BL425" s="120">
        <f t="shared" si="130"/>
        <v>3.7759859748589988E-2</v>
      </c>
      <c r="BM425" s="120">
        <f t="shared" si="131"/>
        <v>0</v>
      </c>
      <c r="BN425" s="120">
        <f t="shared" si="132"/>
        <v>2.913720299762999E-2</v>
      </c>
      <c r="BO425" s="120">
        <f t="shared" si="133"/>
        <v>0</v>
      </c>
      <c r="BP425" s="120">
        <f t="shared" si="134"/>
        <v>0</v>
      </c>
      <c r="BQ425" s="120">
        <f t="shared" si="135"/>
        <v>4.8189687278326093E-2</v>
      </c>
      <c r="BR425" s="119"/>
      <c r="BS425" s="119"/>
      <c r="BT425" s="119"/>
      <c r="BU425" s="119"/>
    </row>
    <row r="426" spans="1:73">
      <c r="A426" s="8" t="s">
        <v>903</v>
      </c>
      <c r="B426" s="65" t="s">
        <v>92</v>
      </c>
      <c r="C426" s="8" t="s">
        <v>93</v>
      </c>
      <c r="D426" s="8" t="s">
        <v>615</v>
      </c>
      <c r="E426" s="8" t="s">
        <v>283</v>
      </c>
      <c r="F426" s="8"/>
      <c r="G426" s="65"/>
      <c r="H426" s="65" t="s">
        <v>613</v>
      </c>
      <c r="I426" s="8"/>
      <c r="J426" s="8" t="s">
        <v>614</v>
      </c>
      <c r="K426" s="8" t="s">
        <v>614</v>
      </c>
      <c r="L426" s="116">
        <v>1.5863677483190002E-2</v>
      </c>
      <c r="M426" s="116">
        <v>1.6229703291509998E-2</v>
      </c>
      <c r="N426" s="116">
        <v>1.665346052576E-2</v>
      </c>
      <c r="O426" s="114">
        <v>1.665346052576E-2</v>
      </c>
      <c r="P426" s="115">
        <v>6.5400301826220003E-2</v>
      </c>
      <c r="Q426" s="114">
        <v>1.577644106750585E-2</v>
      </c>
      <c r="R426" s="114">
        <v>1.6184726309701216E-2</v>
      </c>
      <c r="S426" s="114">
        <v>1.6536932660691221E-2</v>
      </c>
      <c r="T426" s="114">
        <v>1.6902201788321716E-2</v>
      </c>
      <c r="U426" s="115">
        <v>6.5400301826220003E-2</v>
      </c>
      <c r="V426" s="115">
        <f t="shared" si="120"/>
        <v>0</v>
      </c>
      <c r="W426" s="122">
        <v>0</v>
      </c>
      <c r="X426" s="116">
        <v>0</v>
      </c>
      <c r="Y426" s="116">
        <v>0</v>
      </c>
      <c r="Z426" s="116">
        <v>0</v>
      </c>
      <c r="AA426" s="116" t="str">
        <f t="shared" si="121"/>
        <v>BANDAI0.065400301826220.06540030182622</v>
      </c>
      <c r="AB426" s="117">
        <v>0</v>
      </c>
      <c r="AC426" s="115">
        <f t="shared" si="122"/>
        <v>0</v>
      </c>
      <c r="AD426" s="117">
        <f t="shared" si="136"/>
        <v>0</v>
      </c>
      <c r="AE426" s="117">
        <f t="shared" si="136"/>
        <v>0</v>
      </c>
      <c r="AF426" s="117">
        <f t="shared" si="136"/>
        <v>0</v>
      </c>
      <c r="AG426" s="117">
        <f t="shared" si="136"/>
        <v>0</v>
      </c>
      <c r="AH426" s="115">
        <v>0</v>
      </c>
      <c r="AI426" s="118"/>
      <c r="AJ426" s="118"/>
      <c r="AK426" s="118"/>
      <c r="AL426" s="118"/>
      <c r="AM426" s="118"/>
      <c r="AN426" s="118"/>
      <c r="AO426" s="118"/>
      <c r="AP426" s="118"/>
      <c r="AQ426" s="118"/>
      <c r="AR426" s="118"/>
      <c r="AS426" s="119"/>
      <c r="AT426" s="120">
        <v>0</v>
      </c>
      <c r="AU426" s="120">
        <f t="shared" si="123"/>
        <v>0</v>
      </c>
      <c r="AV426" s="120">
        <v>0</v>
      </c>
      <c r="AW426" s="120">
        <f t="shared" si="124"/>
        <v>0</v>
      </c>
      <c r="AX426" s="120">
        <v>0</v>
      </c>
      <c r="AY426" s="120">
        <f t="shared" si="125"/>
        <v>0</v>
      </c>
      <c r="AZ426" s="120">
        <v>0</v>
      </c>
      <c r="BA426" s="120">
        <f t="shared" si="126"/>
        <v>0</v>
      </c>
      <c r="BB426" s="120">
        <v>0</v>
      </c>
      <c r="BC426" s="120">
        <f t="shared" si="127"/>
        <v>0</v>
      </c>
      <c r="BD426" s="120" t="str">
        <f t="shared" si="128"/>
        <v>BANDAI0.016653460525760.065400301826220.06540030182622</v>
      </c>
      <c r="BE426" s="121">
        <f>VLOOKUP(BD426,'[1]Microsoft-Base Data'!$AR:$AX,2,0)</f>
        <v>1</v>
      </c>
      <c r="BF426" s="121">
        <f>VLOOKUP(BD426,'[1]Microsoft-Base Data'!$AR:$AX,3,0)</f>
        <v>0</v>
      </c>
      <c r="BG426" s="121">
        <f>VLOOKUP(BD426,'[1]Microsoft-Base Data'!$AR:$AX,4,0)</f>
        <v>0</v>
      </c>
      <c r="BH426" s="121">
        <f>VLOOKUP(BD426,'[1]Microsoft-Base Data'!$AR:$AX,5,0)</f>
        <v>0</v>
      </c>
      <c r="BI426" s="121">
        <f>VLOOKUP(BD426,'[1]Microsoft-Base Data'!$AR:$AX,6,0)</f>
        <v>0</v>
      </c>
      <c r="BJ426" s="121">
        <f>VLOOKUP(BD426,'[1]Microsoft-Base Data'!$AR:$AX,7,0)</f>
        <v>0</v>
      </c>
      <c r="BK426" s="120">
        <f t="shared" si="129"/>
        <v>6.5400301826220003E-2</v>
      </c>
      <c r="BL426" s="120">
        <f t="shared" si="130"/>
        <v>0</v>
      </c>
      <c r="BM426" s="120">
        <f t="shared" si="131"/>
        <v>0</v>
      </c>
      <c r="BN426" s="120">
        <f t="shared" si="132"/>
        <v>0</v>
      </c>
      <c r="BO426" s="120">
        <f t="shared" si="133"/>
        <v>0</v>
      </c>
      <c r="BP426" s="120">
        <f t="shared" si="134"/>
        <v>0</v>
      </c>
      <c r="BQ426" s="120">
        <f t="shared" si="135"/>
        <v>6.5400301826220005E-3</v>
      </c>
      <c r="BR426" s="119"/>
      <c r="BS426" s="119"/>
      <c r="BT426" s="119"/>
      <c r="BU426" s="119"/>
    </row>
    <row r="427" spans="1:73">
      <c r="A427" s="8" t="s">
        <v>904</v>
      </c>
      <c r="B427" s="65" t="s">
        <v>92</v>
      </c>
      <c r="C427" s="8" t="s">
        <v>231</v>
      </c>
      <c r="D427" s="8" t="s">
        <v>615</v>
      </c>
      <c r="E427" s="8" t="s">
        <v>283</v>
      </c>
      <c r="F427" s="8"/>
      <c r="G427" s="65"/>
      <c r="H427" s="65" t="s">
        <v>613</v>
      </c>
      <c r="I427" s="8"/>
      <c r="J427" s="8" t="s">
        <v>614</v>
      </c>
      <c r="K427" s="8" t="s">
        <v>614</v>
      </c>
      <c r="L427" s="116">
        <v>6.4924610524000004E-2</v>
      </c>
      <c r="M427" s="116">
        <v>0</v>
      </c>
      <c r="N427" s="116">
        <v>0</v>
      </c>
      <c r="O427" s="114">
        <v>0</v>
      </c>
      <c r="P427" s="115">
        <v>6.4924610524000004E-2</v>
      </c>
      <c r="Q427" s="114">
        <v>1.5661690591036486E-2</v>
      </c>
      <c r="R427" s="114">
        <v>1.6067006156745448E-2</v>
      </c>
      <c r="S427" s="114">
        <v>1.6416650722956571E-2</v>
      </c>
      <c r="T427" s="114">
        <v>1.6779263053261499E-2</v>
      </c>
      <c r="U427" s="115">
        <v>6.4924610524000004E-2</v>
      </c>
      <c r="V427" s="115">
        <f t="shared" si="120"/>
        <v>0</v>
      </c>
      <c r="W427" s="122">
        <v>0</v>
      </c>
      <c r="X427" s="116">
        <v>0</v>
      </c>
      <c r="Y427" s="116">
        <v>0</v>
      </c>
      <c r="Z427" s="116">
        <v>0</v>
      </c>
      <c r="AA427" s="116" t="str">
        <f t="shared" si="121"/>
        <v>ROCHE PHARMA0.0649246105240.064924610524</v>
      </c>
      <c r="AB427" s="117">
        <v>0</v>
      </c>
      <c r="AC427" s="115">
        <f t="shared" si="122"/>
        <v>0</v>
      </c>
      <c r="AD427" s="117">
        <f t="shared" si="136"/>
        <v>0</v>
      </c>
      <c r="AE427" s="117">
        <f t="shared" si="136"/>
        <v>0</v>
      </c>
      <c r="AF427" s="117">
        <f t="shared" si="136"/>
        <v>0</v>
      </c>
      <c r="AG427" s="117">
        <f t="shared" si="136"/>
        <v>0</v>
      </c>
      <c r="AH427" s="115">
        <v>0</v>
      </c>
      <c r="AI427" s="118"/>
      <c r="AJ427" s="118"/>
      <c r="AK427" s="118"/>
      <c r="AL427" s="118"/>
      <c r="AM427" s="118"/>
      <c r="AN427" s="118"/>
      <c r="AO427" s="118"/>
      <c r="AP427" s="118"/>
      <c r="AQ427" s="118"/>
      <c r="AR427" s="118"/>
      <c r="AS427" s="119"/>
      <c r="AT427" s="120">
        <v>0</v>
      </c>
      <c r="AU427" s="120">
        <f t="shared" si="123"/>
        <v>0</v>
      </c>
      <c r="AV427" s="120">
        <v>0</v>
      </c>
      <c r="AW427" s="120">
        <f t="shared" si="124"/>
        <v>0</v>
      </c>
      <c r="AX427" s="120">
        <v>0</v>
      </c>
      <c r="AY427" s="120">
        <f t="shared" si="125"/>
        <v>0</v>
      </c>
      <c r="AZ427" s="120">
        <v>0</v>
      </c>
      <c r="BA427" s="120">
        <f t="shared" si="126"/>
        <v>0</v>
      </c>
      <c r="BB427" s="120">
        <v>0</v>
      </c>
      <c r="BC427" s="120">
        <f t="shared" si="127"/>
        <v>0</v>
      </c>
      <c r="BD427" s="120" t="str">
        <f t="shared" si="128"/>
        <v>ROCHE PHARMA00.0649246105240.064924610524</v>
      </c>
      <c r="BE427" s="121">
        <f>VLOOKUP(BD427,'[1]Microsoft-Base Data'!$AR:$AX,2,0)</f>
        <v>0.83240221591090402</v>
      </c>
      <c r="BF427" s="121">
        <f>VLOOKUP(BD427,'[1]Microsoft-Base Data'!$AR:$AX,3,0)</f>
        <v>0</v>
      </c>
      <c r="BG427" s="121">
        <f>VLOOKUP(BD427,'[1]Microsoft-Base Data'!$AR:$AX,4,0)</f>
        <v>0</v>
      </c>
      <c r="BH427" s="121">
        <f>VLOOKUP(BD427,'[1]Microsoft-Base Data'!$AR:$AX,5,0)</f>
        <v>0.16759778408909595</v>
      </c>
      <c r="BI427" s="121">
        <f>VLOOKUP(BD427,'[1]Microsoft-Base Data'!$AR:$AX,6,0)</f>
        <v>0</v>
      </c>
      <c r="BJ427" s="121">
        <f>VLOOKUP(BD427,'[1]Microsoft-Base Data'!$AR:$AX,7,0)</f>
        <v>0</v>
      </c>
      <c r="BK427" s="120">
        <f t="shared" si="129"/>
        <v>5.4043389667330001E-2</v>
      </c>
      <c r="BL427" s="120">
        <f t="shared" si="130"/>
        <v>0</v>
      </c>
      <c r="BM427" s="120">
        <f t="shared" si="131"/>
        <v>0</v>
      </c>
      <c r="BN427" s="120">
        <f t="shared" si="132"/>
        <v>1.0881220856669999E-2</v>
      </c>
      <c r="BO427" s="120">
        <f t="shared" si="133"/>
        <v>0</v>
      </c>
      <c r="BP427" s="120">
        <f t="shared" si="134"/>
        <v>0</v>
      </c>
      <c r="BQ427" s="120">
        <f t="shared" si="135"/>
        <v>9.299333858908021E-3</v>
      </c>
      <c r="BR427" s="119"/>
      <c r="BS427" s="119"/>
      <c r="BT427" s="119"/>
      <c r="BU427" s="119"/>
    </row>
    <row r="428" spans="1:73">
      <c r="A428" s="8" t="s">
        <v>905</v>
      </c>
      <c r="B428" s="65" t="s">
        <v>92</v>
      </c>
      <c r="C428" s="8" t="s">
        <v>101</v>
      </c>
      <c r="D428" s="8" t="s">
        <v>615</v>
      </c>
      <c r="E428" s="8" t="s">
        <v>283</v>
      </c>
      <c r="F428" s="8"/>
      <c r="G428" s="65"/>
      <c r="H428" s="65" t="s">
        <v>613</v>
      </c>
      <c r="I428" s="8"/>
      <c r="J428" s="8" t="s">
        <v>614</v>
      </c>
      <c r="K428" s="8" t="s">
        <v>614</v>
      </c>
      <c r="L428" s="116">
        <v>1.1949913361319999E-2</v>
      </c>
      <c r="M428" s="116">
        <v>1.8921882939590001E-2</v>
      </c>
      <c r="N428" s="116">
        <v>1.513079139343E-2</v>
      </c>
      <c r="O428" s="114">
        <v>1.513079139343E-2</v>
      </c>
      <c r="P428" s="115">
        <v>6.1133379087770001E-2</v>
      </c>
      <c r="Q428" s="114">
        <v>1.4747136106473258E-2</v>
      </c>
      <c r="R428" s="114">
        <v>1.5128783526899453E-2</v>
      </c>
      <c r="S428" s="114">
        <v>1.5458010820519674E-2</v>
      </c>
      <c r="T428" s="114">
        <v>1.5799448633877618E-2</v>
      </c>
      <c r="U428" s="115">
        <v>6.1133379087770001E-2</v>
      </c>
      <c r="V428" s="115">
        <f t="shared" si="120"/>
        <v>0</v>
      </c>
      <c r="W428" s="122">
        <v>0</v>
      </c>
      <c r="X428" s="116">
        <v>0</v>
      </c>
      <c r="Y428" s="116">
        <v>0</v>
      </c>
      <c r="Z428" s="116">
        <v>0</v>
      </c>
      <c r="AA428" s="116" t="str">
        <f t="shared" si="121"/>
        <v>CARDINAL HEALTH0.061133379087770.06113337908777</v>
      </c>
      <c r="AB428" s="117">
        <v>0.1</v>
      </c>
      <c r="AC428" s="115">
        <f t="shared" si="122"/>
        <v>0.1</v>
      </c>
      <c r="AD428" s="117">
        <f t="shared" ref="AD428:AG447" si="137">AD$1*$AH428</f>
        <v>2.1520000000000001E-2</v>
      </c>
      <c r="AE428" s="117">
        <f t="shared" si="137"/>
        <v>2.18E-2</v>
      </c>
      <c r="AF428" s="117">
        <f t="shared" si="137"/>
        <v>3.2000000000000001E-2</v>
      </c>
      <c r="AG428" s="117">
        <f t="shared" si="137"/>
        <v>2.4679999999999994E-2</v>
      </c>
      <c r="AH428" s="115">
        <v>0.1</v>
      </c>
      <c r="AI428" s="118"/>
      <c r="AJ428" s="118"/>
      <c r="AK428" s="118"/>
      <c r="AL428" s="118"/>
      <c r="AM428" s="118"/>
      <c r="AN428" s="118"/>
      <c r="AO428" s="118"/>
      <c r="AP428" s="118"/>
      <c r="AQ428" s="118"/>
      <c r="AR428" s="118"/>
      <c r="AS428" s="119"/>
      <c r="AT428" s="120">
        <v>0</v>
      </c>
      <c r="AU428" s="120">
        <f t="shared" si="123"/>
        <v>0.1</v>
      </c>
      <c r="AV428" s="120">
        <v>0</v>
      </c>
      <c r="AW428" s="120">
        <f t="shared" si="124"/>
        <v>2.1520000000000001E-2</v>
      </c>
      <c r="AX428" s="120">
        <v>0</v>
      </c>
      <c r="AY428" s="120">
        <f t="shared" si="125"/>
        <v>2.18E-2</v>
      </c>
      <c r="AZ428" s="120">
        <v>0</v>
      </c>
      <c r="BA428" s="120">
        <f t="shared" si="126"/>
        <v>3.2000000000000001E-2</v>
      </c>
      <c r="BB428" s="120">
        <v>0</v>
      </c>
      <c r="BC428" s="120">
        <f t="shared" si="127"/>
        <v>2.4679999999999994E-2</v>
      </c>
      <c r="BD428" s="120" t="str">
        <f t="shared" si="128"/>
        <v>CARDINAL HEALTH0.015130791393430.061133379087770.06113337908777</v>
      </c>
      <c r="BE428" s="121">
        <f>VLOOKUP(BD428,'[1]Microsoft-Base Data'!$AR:$AX,2,0)</f>
        <v>0.5261588859676648</v>
      </c>
      <c r="BF428" s="121">
        <f>VLOOKUP(BD428,'[1]Microsoft-Base Data'!$AR:$AX,3,0)</f>
        <v>0.47384111403233514</v>
      </c>
      <c r="BG428" s="121">
        <f>VLOOKUP(BD428,'[1]Microsoft-Base Data'!$AR:$AX,4,0)</f>
        <v>0</v>
      </c>
      <c r="BH428" s="121">
        <f>VLOOKUP(BD428,'[1]Microsoft-Base Data'!$AR:$AX,5,0)</f>
        <v>0</v>
      </c>
      <c r="BI428" s="121">
        <f>VLOOKUP(BD428,'[1]Microsoft-Base Data'!$AR:$AX,6,0)</f>
        <v>0</v>
      </c>
      <c r="BJ428" s="121">
        <f>VLOOKUP(BD428,'[1]Microsoft-Base Data'!$AR:$AX,7,0)</f>
        <v>0</v>
      </c>
      <c r="BK428" s="120">
        <f t="shared" si="129"/>
        <v>3.2165870636260002E-2</v>
      </c>
      <c r="BL428" s="120">
        <f t="shared" si="130"/>
        <v>2.8967508451509999E-2</v>
      </c>
      <c r="BM428" s="120">
        <f t="shared" si="131"/>
        <v>0</v>
      </c>
      <c r="BN428" s="120">
        <f t="shared" si="132"/>
        <v>0</v>
      </c>
      <c r="BO428" s="120">
        <f t="shared" si="133"/>
        <v>0</v>
      </c>
      <c r="BP428" s="120">
        <f t="shared" si="134"/>
        <v>0</v>
      </c>
      <c r="BQ428" s="120">
        <f t="shared" si="135"/>
        <v>3.2184095515135999E-2</v>
      </c>
      <c r="BR428" s="119"/>
      <c r="BS428" s="119"/>
      <c r="BT428" s="119"/>
      <c r="BU428" s="119"/>
    </row>
    <row r="429" spans="1:73">
      <c r="A429" s="8" t="s">
        <v>906</v>
      </c>
      <c r="B429" s="65" t="s">
        <v>4</v>
      </c>
      <c r="C429" s="8" t="s">
        <v>197</v>
      </c>
      <c r="D429" s="8" t="s">
        <v>615</v>
      </c>
      <c r="E429" s="8" t="s">
        <v>283</v>
      </c>
      <c r="F429" s="8"/>
      <c r="G429" s="65"/>
      <c r="H429" s="65" t="s">
        <v>613</v>
      </c>
      <c r="I429" s="8"/>
      <c r="J429" s="8" t="s">
        <v>614</v>
      </c>
      <c r="K429" s="8" t="s">
        <v>614</v>
      </c>
      <c r="L429" s="116">
        <v>0</v>
      </c>
      <c r="M429" s="116">
        <v>2.062832007817E-2</v>
      </c>
      <c r="N429" s="116">
        <v>2.0067711723830001E-2</v>
      </c>
      <c r="O429" s="114">
        <v>2.0067711723830001E-2</v>
      </c>
      <c r="P429" s="115">
        <v>6.076374352583E-2</v>
      </c>
      <c r="Q429" s="114">
        <v>1.4657969336648613E-2</v>
      </c>
      <c r="R429" s="114">
        <v>1.5037309172236259E-2</v>
      </c>
      <c r="S429" s="114">
        <v>1.5364545832956758E-2</v>
      </c>
      <c r="T429" s="114">
        <v>1.570391918398837E-2</v>
      </c>
      <c r="U429" s="115">
        <v>6.076374352583E-2</v>
      </c>
      <c r="V429" s="115">
        <f t="shared" si="120"/>
        <v>0</v>
      </c>
      <c r="W429" s="122">
        <v>0</v>
      </c>
      <c r="X429" s="116">
        <v>0</v>
      </c>
      <c r="Y429" s="116">
        <v>0</v>
      </c>
      <c r="Z429" s="116">
        <v>0</v>
      </c>
      <c r="AA429" s="116" t="str">
        <f t="shared" si="121"/>
        <v>SODRA SKOGSAGARNA0.060763743525830.06076374352583</v>
      </c>
      <c r="AB429" s="117">
        <v>0</v>
      </c>
      <c r="AC429" s="115">
        <f t="shared" si="122"/>
        <v>0</v>
      </c>
      <c r="AD429" s="117">
        <f t="shared" si="137"/>
        <v>0</v>
      </c>
      <c r="AE429" s="117">
        <f t="shared" si="137"/>
        <v>0</v>
      </c>
      <c r="AF429" s="117">
        <f t="shared" si="137"/>
        <v>0</v>
      </c>
      <c r="AG429" s="117">
        <f t="shared" si="137"/>
        <v>0</v>
      </c>
      <c r="AH429" s="115">
        <v>0</v>
      </c>
      <c r="AI429" s="118"/>
      <c r="AJ429" s="118"/>
      <c r="AK429" s="118"/>
      <c r="AL429" s="118"/>
      <c r="AM429" s="118"/>
      <c r="AN429" s="118"/>
      <c r="AO429" s="118"/>
      <c r="AP429" s="118"/>
      <c r="AQ429" s="118"/>
      <c r="AR429" s="118"/>
      <c r="AS429" s="119"/>
      <c r="AT429" s="120">
        <v>0</v>
      </c>
      <c r="AU429" s="120">
        <f t="shared" si="123"/>
        <v>0</v>
      </c>
      <c r="AV429" s="120">
        <v>0</v>
      </c>
      <c r="AW429" s="120">
        <f t="shared" si="124"/>
        <v>0</v>
      </c>
      <c r="AX429" s="120">
        <v>0</v>
      </c>
      <c r="AY429" s="120">
        <f t="shared" si="125"/>
        <v>0</v>
      </c>
      <c r="AZ429" s="120">
        <v>0</v>
      </c>
      <c r="BA429" s="120">
        <f t="shared" si="126"/>
        <v>0</v>
      </c>
      <c r="BB429" s="120">
        <v>3.9366000000000003E-8</v>
      </c>
      <c r="BC429" s="120">
        <f t="shared" si="127"/>
        <v>-3.9366000000000003E-8</v>
      </c>
      <c r="BD429" s="120" t="str">
        <f t="shared" si="128"/>
        <v>SODRA SKOGSAGARNA0.020067711723830.060763743525830.06076374352583</v>
      </c>
      <c r="BE429" s="121">
        <f>VLOOKUP(BD429,'[1]Microsoft-Base Data'!$AR:$AX,2,0)</f>
        <v>0</v>
      </c>
      <c r="BF429" s="121">
        <f>VLOOKUP(BD429,'[1]Microsoft-Base Data'!$AR:$AX,3,0)</f>
        <v>1</v>
      </c>
      <c r="BG429" s="121">
        <f>VLOOKUP(BD429,'[1]Microsoft-Base Data'!$AR:$AX,4,0)</f>
        <v>0</v>
      </c>
      <c r="BH429" s="121">
        <f>VLOOKUP(BD429,'[1]Microsoft-Base Data'!$AR:$AX,5,0)</f>
        <v>0</v>
      </c>
      <c r="BI429" s="121">
        <f>VLOOKUP(BD429,'[1]Microsoft-Base Data'!$AR:$AX,6,0)</f>
        <v>0</v>
      </c>
      <c r="BJ429" s="121">
        <f>VLOOKUP(BD429,'[1]Microsoft-Base Data'!$AR:$AX,7,0)</f>
        <v>0</v>
      </c>
      <c r="BK429" s="120">
        <f t="shared" si="129"/>
        <v>0</v>
      </c>
      <c r="BL429" s="120">
        <f t="shared" si="130"/>
        <v>6.076374352583E-2</v>
      </c>
      <c r="BM429" s="120">
        <f t="shared" si="131"/>
        <v>0</v>
      </c>
      <c r="BN429" s="120">
        <f t="shared" si="132"/>
        <v>0</v>
      </c>
      <c r="BO429" s="120">
        <f t="shared" si="133"/>
        <v>0</v>
      </c>
      <c r="BP429" s="120">
        <f t="shared" si="134"/>
        <v>0</v>
      </c>
      <c r="BQ429" s="120">
        <f t="shared" si="135"/>
        <v>6.076374352583E-2</v>
      </c>
      <c r="BR429" s="119"/>
      <c r="BS429" s="119"/>
      <c r="BT429" s="119"/>
      <c r="BU429" s="119"/>
    </row>
    <row r="430" spans="1:73">
      <c r="A430" s="8" t="s">
        <v>907</v>
      </c>
      <c r="B430" s="65" t="s">
        <v>123</v>
      </c>
      <c r="C430" s="8" t="s">
        <v>248</v>
      </c>
      <c r="D430" s="8" t="s">
        <v>615</v>
      </c>
      <c r="E430" s="8" t="s">
        <v>283</v>
      </c>
      <c r="F430" s="8"/>
      <c r="G430" s="65"/>
      <c r="H430" s="65" t="s">
        <v>613</v>
      </c>
      <c r="I430" s="8"/>
      <c r="J430" s="8" t="s">
        <v>614</v>
      </c>
      <c r="K430" s="8" t="s">
        <v>614</v>
      </c>
      <c r="L430" s="116">
        <v>0</v>
      </c>
      <c r="M430" s="116">
        <v>0</v>
      </c>
      <c r="N430" s="116">
        <v>2.949378530601E-2</v>
      </c>
      <c r="O430" s="114">
        <v>2.949378530601E-2</v>
      </c>
      <c r="P430" s="115">
        <v>5.898757061202E-2</v>
      </c>
      <c r="Q430" s="114">
        <v>1.4229505147371901E-2</v>
      </c>
      <c r="R430" s="114">
        <v>1.4597756575596799E-2</v>
      </c>
      <c r="S430" s="114">
        <v>1.4915427846506674E-2</v>
      </c>
      <c r="T430" s="114">
        <v>1.5244881042544624E-2</v>
      </c>
      <c r="U430" s="115">
        <v>5.8987570612019993E-2</v>
      </c>
      <c r="V430" s="115">
        <f t="shared" si="120"/>
        <v>0</v>
      </c>
      <c r="W430" s="122">
        <v>0</v>
      </c>
      <c r="X430" s="116">
        <v>0</v>
      </c>
      <c r="Y430" s="116">
        <v>0</v>
      </c>
      <c r="Z430" s="116">
        <v>0</v>
      </c>
      <c r="AA430" s="116" t="str">
        <f t="shared" si="121"/>
        <v>SAUDI TELECOM COMPANY0.058987570612020.05898757061202</v>
      </c>
      <c r="AB430" s="117">
        <v>0</v>
      </c>
      <c r="AC430" s="115">
        <f t="shared" si="122"/>
        <v>0</v>
      </c>
      <c r="AD430" s="117">
        <f t="shared" si="137"/>
        <v>0</v>
      </c>
      <c r="AE430" s="117">
        <f t="shared" si="137"/>
        <v>0</v>
      </c>
      <c r="AF430" s="117">
        <f t="shared" si="137"/>
        <v>0</v>
      </c>
      <c r="AG430" s="117">
        <f t="shared" si="137"/>
        <v>0</v>
      </c>
      <c r="AH430" s="115">
        <v>0</v>
      </c>
      <c r="AI430" s="118"/>
      <c r="AJ430" s="118"/>
      <c r="AK430" s="118"/>
      <c r="AL430" s="118"/>
      <c r="AM430" s="118"/>
      <c r="AN430" s="118"/>
      <c r="AO430" s="118"/>
      <c r="AP430" s="118"/>
      <c r="AQ430" s="118"/>
      <c r="AR430" s="118"/>
      <c r="AS430" s="119"/>
      <c r="AT430" s="120">
        <v>0</v>
      </c>
      <c r="AU430" s="120">
        <f t="shared" si="123"/>
        <v>0</v>
      </c>
      <c r="AV430" s="120">
        <v>0</v>
      </c>
      <c r="AW430" s="120">
        <f t="shared" si="124"/>
        <v>0</v>
      </c>
      <c r="AX430" s="120">
        <v>0</v>
      </c>
      <c r="AY430" s="120">
        <f t="shared" si="125"/>
        <v>0</v>
      </c>
      <c r="AZ430" s="120">
        <v>0</v>
      </c>
      <c r="BA430" s="120">
        <f t="shared" si="126"/>
        <v>0</v>
      </c>
      <c r="BB430" s="120">
        <v>0</v>
      </c>
      <c r="BC430" s="120">
        <f t="shared" si="127"/>
        <v>0</v>
      </c>
      <c r="BD430" s="120" t="str">
        <f t="shared" si="128"/>
        <v>SAUDI TELECOM COMPANY0.029493785306010.058987570612020.05898757061202</v>
      </c>
      <c r="BE430" s="121">
        <f>VLOOKUP(BD430,'[1]Microsoft-Base Data'!$AR:$AX,2,0)</f>
        <v>0</v>
      </c>
      <c r="BF430" s="121">
        <f>VLOOKUP(BD430,'[1]Microsoft-Base Data'!$AR:$AX,3,0)</f>
        <v>1</v>
      </c>
      <c r="BG430" s="121">
        <f>VLOOKUP(BD430,'[1]Microsoft-Base Data'!$AR:$AX,4,0)</f>
        <v>0</v>
      </c>
      <c r="BH430" s="121">
        <f>VLOOKUP(BD430,'[1]Microsoft-Base Data'!$AR:$AX,5,0)</f>
        <v>0</v>
      </c>
      <c r="BI430" s="121">
        <f>VLOOKUP(BD430,'[1]Microsoft-Base Data'!$AR:$AX,6,0)</f>
        <v>0</v>
      </c>
      <c r="BJ430" s="121">
        <f>VLOOKUP(BD430,'[1]Microsoft-Base Data'!$AR:$AX,7,0)</f>
        <v>0</v>
      </c>
      <c r="BK430" s="120">
        <f t="shared" si="129"/>
        <v>0</v>
      </c>
      <c r="BL430" s="120">
        <f t="shared" si="130"/>
        <v>5.8987570612019993E-2</v>
      </c>
      <c r="BM430" s="120">
        <f t="shared" si="131"/>
        <v>0</v>
      </c>
      <c r="BN430" s="120">
        <f t="shared" si="132"/>
        <v>0</v>
      </c>
      <c r="BO430" s="120">
        <f t="shared" si="133"/>
        <v>0</v>
      </c>
      <c r="BP430" s="120">
        <f t="shared" si="134"/>
        <v>0</v>
      </c>
      <c r="BQ430" s="120">
        <f t="shared" si="135"/>
        <v>5.8987570612019993E-2</v>
      </c>
      <c r="BR430" s="119"/>
      <c r="BS430" s="119"/>
      <c r="BT430" s="119"/>
      <c r="BU430" s="119"/>
    </row>
    <row r="431" spans="1:73">
      <c r="A431" s="8" t="s">
        <v>289</v>
      </c>
      <c r="B431" s="8" t="s">
        <v>92</v>
      </c>
      <c r="C431" s="8" t="s">
        <v>533</v>
      </c>
      <c r="D431" s="8" t="s">
        <v>568</v>
      </c>
      <c r="E431" s="8" t="s">
        <v>283</v>
      </c>
      <c r="F431" s="8" t="s">
        <v>612</v>
      </c>
      <c r="G431" s="65">
        <v>115</v>
      </c>
      <c r="H431" s="65" t="s">
        <v>613</v>
      </c>
      <c r="I431" s="8"/>
      <c r="J431" s="8" t="s">
        <v>614</v>
      </c>
      <c r="K431" s="8" t="s">
        <v>614</v>
      </c>
      <c r="L431" s="116">
        <v>2.7362634082779998E-2</v>
      </c>
      <c r="M431" s="116">
        <v>8.2955018988499999E-3</v>
      </c>
      <c r="N431" s="116">
        <v>1.143599501635E-2</v>
      </c>
      <c r="O431" s="114">
        <v>1.143599501635E-2</v>
      </c>
      <c r="P431" s="115">
        <v>5.8530126014330004E-2</v>
      </c>
      <c r="Q431" s="114">
        <v>1.4119156302862262E-2</v>
      </c>
      <c r="R431" s="114">
        <v>1.4484551966310186E-2</v>
      </c>
      <c r="S431" s="114">
        <v>1.479975971812254E-2</v>
      </c>
      <c r="T431" s="114">
        <v>1.5126658027035023E-2</v>
      </c>
      <c r="U431" s="115">
        <v>5.8530126014330004E-2</v>
      </c>
      <c r="V431" s="115">
        <f t="shared" si="120"/>
        <v>0</v>
      </c>
      <c r="W431" s="122">
        <v>0</v>
      </c>
      <c r="X431" s="116">
        <v>0</v>
      </c>
      <c r="Y431" s="116">
        <v>0</v>
      </c>
      <c r="Z431" s="116">
        <v>0</v>
      </c>
      <c r="AA431" s="116" t="str">
        <f t="shared" si="121"/>
        <v>UBER TECHNOLOGIES, INC.0.058530126014330.05853012601433</v>
      </c>
      <c r="AB431" s="117">
        <v>0</v>
      </c>
      <c r="AC431" s="115">
        <f t="shared" si="122"/>
        <v>0</v>
      </c>
      <c r="AD431" s="117">
        <f t="shared" si="137"/>
        <v>0</v>
      </c>
      <c r="AE431" s="117">
        <f t="shared" si="137"/>
        <v>0</v>
      </c>
      <c r="AF431" s="117">
        <f t="shared" si="137"/>
        <v>0</v>
      </c>
      <c r="AG431" s="117">
        <f t="shared" si="137"/>
        <v>0</v>
      </c>
      <c r="AH431" s="115">
        <v>0</v>
      </c>
      <c r="AI431" s="118"/>
      <c r="AJ431" s="118"/>
      <c r="AK431" s="118"/>
      <c r="AL431" s="118"/>
      <c r="AM431" s="118"/>
      <c r="AN431" s="118"/>
      <c r="AO431" s="118"/>
      <c r="AP431" s="118"/>
      <c r="AQ431" s="118"/>
      <c r="AR431" s="118"/>
      <c r="AS431" s="119"/>
      <c r="AT431" s="120">
        <v>0</v>
      </c>
      <c r="AU431" s="120">
        <f t="shared" si="123"/>
        <v>0</v>
      </c>
      <c r="AV431" s="120">
        <v>0</v>
      </c>
      <c r="AW431" s="120">
        <f t="shared" si="124"/>
        <v>0</v>
      </c>
      <c r="AX431" s="120">
        <v>0</v>
      </c>
      <c r="AY431" s="120">
        <f t="shared" si="125"/>
        <v>0</v>
      </c>
      <c r="AZ431" s="120">
        <v>0</v>
      </c>
      <c r="BA431" s="120">
        <f t="shared" si="126"/>
        <v>0</v>
      </c>
      <c r="BB431" s="120">
        <v>0</v>
      </c>
      <c r="BC431" s="120">
        <f t="shared" si="127"/>
        <v>0</v>
      </c>
      <c r="BD431" s="120" t="str">
        <f t="shared" si="128"/>
        <v>UBER TECHNOLOGIES, INC.0.011435995016350.058530126014330.05853012601433</v>
      </c>
      <c r="BE431" s="121">
        <f>VLOOKUP(BD431,'[1]Microsoft-Base Data'!$AR:$AX,2,0)</f>
        <v>0.15546503901191305</v>
      </c>
      <c r="BF431" s="121">
        <f>VLOOKUP(BD431,'[1]Microsoft-Base Data'!$AR:$AX,3,0)</f>
        <v>0.844534960988087</v>
      </c>
      <c r="BG431" s="121">
        <f>VLOOKUP(BD431,'[1]Microsoft-Base Data'!$AR:$AX,4,0)</f>
        <v>0</v>
      </c>
      <c r="BH431" s="121">
        <f>VLOOKUP(BD431,'[1]Microsoft-Base Data'!$AR:$AX,5,0)</f>
        <v>0</v>
      </c>
      <c r="BI431" s="121">
        <f>VLOOKUP(BD431,'[1]Microsoft-Base Data'!$AR:$AX,6,0)</f>
        <v>0</v>
      </c>
      <c r="BJ431" s="121">
        <f>VLOOKUP(BD431,'[1]Microsoft-Base Data'!$AR:$AX,7,0)</f>
        <v>0</v>
      </c>
      <c r="BK431" s="120">
        <f t="shared" si="129"/>
        <v>9.0993883241900012E-3</v>
      </c>
      <c r="BL431" s="120">
        <f t="shared" si="130"/>
        <v>4.9430737690140003E-2</v>
      </c>
      <c r="BM431" s="120">
        <f t="shared" si="131"/>
        <v>0</v>
      </c>
      <c r="BN431" s="120">
        <f t="shared" si="132"/>
        <v>0</v>
      </c>
      <c r="BO431" s="120">
        <f t="shared" si="133"/>
        <v>0</v>
      </c>
      <c r="BP431" s="120">
        <f t="shared" si="134"/>
        <v>0</v>
      </c>
      <c r="BQ431" s="120">
        <f t="shared" si="135"/>
        <v>5.0340676522559004E-2</v>
      </c>
      <c r="BR431" s="119"/>
      <c r="BS431" s="119"/>
      <c r="BT431" s="119"/>
      <c r="BU431" s="119"/>
    </row>
    <row r="432" spans="1:73">
      <c r="A432" s="8" t="s">
        <v>908</v>
      </c>
      <c r="B432" s="65" t="s">
        <v>92</v>
      </c>
      <c r="C432" s="8" t="s">
        <v>93</v>
      </c>
      <c r="D432" s="8" t="s">
        <v>615</v>
      </c>
      <c r="E432" s="8" t="s">
        <v>283</v>
      </c>
      <c r="F432" s="8"/>
      <c r="G432" s="65"/>
      <c r="H432" s="65" t="s">
        <v>613</v>
      </c>
      <c r="I432" s="8"/>
      <c r="J432" s="8" t="s">
        <v>614</v>
      </c>
      <c r="K432" s="8" t="s">
        <v>614</v>
      </c>
      <c r="L432" s="116">
        <v>1.4285599634100001E-2</v>
      </c>
      <c r="M432" s="116">
        <v>1.535839241622E-2</v>
      </c>
      <c r="N432" s="116">
        <v>1.4163304842510001E-2</v>
      </c>
      <c r="O432" s="114">
        <v>1.4163304842510001E-2</v>
      </c>
      <c r="P432" s="115">
        <v>5.7970601735340001E-2</v>
      </c>
      <c r="Q432" s="114">
        <v>1.3984182891932442E-2</v>
      </c>
      <c r="R432" s="114">
        <v>1.4346085520954186E-2</v>
      </c>
      <c r="S432" s="114">
        <v>1.4658280014431478E-2</v>
      </c>
      <c r="T432" s="114">
        <v>1.4982053308021893E-2</v>
      </c>
      <c r="U432" s="115">
        <v>5.7970601735340001E-2</v>
      </c>
      <c r="V432" s="115">
        <f t="shared" si="120"/>
        <v>0</v>
      </c>
      <c r="W432" s="122">
        <v>0</v>
      </c>
      <c r="X432" s="116">
        <v>0</v>
      </c>
      <c r="Y432" s="116">
        <v>0</v>
      </c>
      <c r="Z432" s="116">
        <v>0</v>
      </c>
      <c r="AA432" s="116" t="str">
        <f t="shared" si="121"/>
        <v>ACTIVISION0.057970601735340.05797060173534</v>
      </c>
      <c r="AB432" s="117">
        <v>0</v>
      </c>
      <c r="AC432" s="115">
        <f t="shared" si="122"/>
        <v>0</v>
      </c>
      <c r="AD432" s="117">
        <f t="shared" si="137"/>
        <v>0</v>
      </c>
      <c r="AE432" s="117">
        <f t="shared" si="137"/>
        <v>0</v>
      </c>
      <c r="AF432" s="117">
        <f t="shared" si="137"/>
        <v>0</v>
      </c>
      <c r="AG432" s="117">
        <f t="shared" si="137"/>
        <v>0</v>
      </c>
      <c r="AH432" s="115">
        <v>0</v>
      </c>
      <c r="AI432" s="118"/>
      <c r="AJ432" s="118"/>
      <c r="AK432" s="118"/>
      <c r="AL432" s="118"/>
      <c r="AM432" s="118"/>
      <c r="AN432" s="118"/>
      <c r="AO432" s="118"/>
      <c r="AP432" s="118"/>
      <c r="AQ432" s="118"/>
      <c r="AR432" s="118"/>
      <c r="AS432" s="119"/>
      <c r="AT432" s="120">
        <v>0</v>
      </c>
      <c r="AU432" s="120">
        <f t="shared" si="123"/>
        <v>0</v>
      </c>
      <c r="AV432" s="120">
        <v>0</v>
      </c>
      <c r="AW432" s="120">
        <f t="shared" si="124"/>
        <v>0</v>
      </c>
      <c r="AX432" s="120">
        <v>0</v>
      </c>
      <c r="AY432" s="120">
        <f t="shared" si="125"/>
        <v>0</v>
      </c>
      <c r="AZ432" s="120">
        <v>0</v>
      </c>
      <c r="BA432" s="120">
        <f t="shared" si="126"/>
        <v>0</v>
      </c>
      <c r="BB432" s="120">
        <v>0</v>
      </c>
      <c r="BC432" s="120">
        <f t="shared" si="127"/>
        <v>0</v>
      </c>
      <c r="BD432" s="120" t="str">
        <f t="shared" si="128"/>
        <v>ACTIVISION0.014163304842510.057970601735340.05797060173534</v>
      </c>
      <c r="BE432" s="121">
        <f>VLOOKUP(BD432,'[1]Microsoft-Base Data'!$AR:$AX,2,0)</f>
        <v>0</v>
      </c>
      <c r="BF432" s="121">
        <f>VLOOKUP(BD432,'[1]Microsoft-Base Data'!$AR:$AX,3,0)</f>
        <v>0</v>
      </c>
      <c r="BG432" s="121">
        <f>VLOOKUP(BD432,'[1]Microsoft-Base Data'!$AR:$AX,4,0)</f>
        <v>0</v>
      </c>
      <c r="BH432" s="121">
        <f>VLOOKUP(BD432,'[1]Microsoft-Base Data'!$AR:$AX,5,0)</f>
        <v>1</v>
      </c>
      <c r="BI432" s="121">
        <f>VLOOKUP(BD432,'[1]Microsoft-Base Data'!$AR:$AX,6,0)</f>
        <v>0</v>
      </c>
      <c r="BJ432" s="121">
        <f>VLOOKUP(BD432,'[1]Microsoft-Base Data'!$AR:$AX,7,0)</f>
        <v>0</v>
      </c>
      <c r="BK432" s="120">
        <f t="shared" si="129"/>
        <v>0</v>
      </c>
      <c r="BL432" s="120">
        <f t="shared" si="130"/>
        <v>0</v>
      </c>
      <c r="BM432" s="120">
        <f t="shared" si="131"/>
        <v>0</v>
      </c>
      <c r="BN432" s="120">
        <f t="shared" si="132"/>
        <v>5.7970601735340001E-2</v>
      </c>
      <c r="BO432" s="120">
        <f t="shared" si="133"/>
        <v>0</v>
      </c>
      <c r="BP432" s="120">
        <f t="shared" si="134"/>
        <v>0</v>
      </c>
      <c r="BQ432" s="120">
        <f t="shared" si="135"/>
        <v>2.0750906596758677E-2</v>
      </c>
      <c r="BR432" s="119"/>
      <c r="BS432" s="119"/>
      <c r="BT432" s="119"/>
      <c r="BU432" s="119"/>
    </row>
    <row r="433" spans="1:73">
      <c r="A433" s="8" t="s">
        <v>909</v>
      </c>
      <c r="B433" s="65" t="s">
        <v>123</v>
      </c>
      <c r="C433" s="8" t="s">
        <v>495</v>
      </c>
      <c r="D433" s="8" t="s">
        <v>615</v>
      </c>
      <c r="E433" s="8" t="s">
        <v>283</v>
      </c>
      <c r="F433" s="8"/>
      <c r="G433" s="65"/>
      <c r="H433" s="65" t="s">
        <v>613</v>
      </c>
      <c r="I433" s="8"/>
      <c r="J433" s="8" t="s">
        <v>614</v>
      </c>
      <c r="K433" s="8" t="s">
        <v>614</v>
      </c>
      <c r="L433" s="116">
        <v>0</v>
      </c>
      <c r="M433" s="116">
        <v>0</v>
      </c>
      <c r="N433" s="116">
        <v>2.8044998600000003E-2</v>
      </c>
      <c r="O433" s="114">
        <v>2.8044998600000003E-2</v>
      </c>
      <c r="P433" s="115">
        <v>5.6089997200000005E-2</v>
      </c>
      <c r="Q433" s="114">
        <v>1.3530526780345803E-2</v>
      </c>
      <c r="R433" s="114">
        <v>1.3880689049510717E-2</v>
      </c>
      <c r="S433" s="114">
        <v>1.4182755747816553E-2</v>
      </c>
      <c r="T433" s="114">
        <v>1.4496025622326934E-2</v>
      </c>
      <c r="U433" s="115">
        <v>5.6089997200000005E-2</v>
      </c>
      <c r="V433" s="115">
        <f t="shared" si="120"/>
        <v>0</v>
      </c>
      <c r="W433" s="122">
        <v>0</v>
      </c>
      <c r="X433" s="116">
        <v>0</v>
      </c>
      <c r="Y433" s="116">
        <v>0</v>
      </c>
      <c r="Z433" s="116">
        <v>0</v>
      </c>
      <c r="AA433" s="116" t="str">
        <f t="shared" si="121"/>
        <v>GOODMAN FIELDER0.05608999720.0560899972</v>
      </c>
      <c r="AB433" s="117">
        <v>0</v>
      </c>
      <c r="AC433" s="115">
        <f t="shared" si="122"/>
        <v>0</v>
      </c>
      <c r="AD433" s="117">
        <f t="shared" si="137"/>
        <v>0</v>
      </c>
      <c r="AE433" s="117">
        <f t="shared" si="137"/>
        <v>0</v>
      </c>
      <c r="AF433" s="117">
        <f t="shared" si="137"/>
        <v>0</v>
      </c>
      <c r="AG433" s="117">
        <f t="shared" si="137"/>
        <v>0</v>
      </c>
      <c r="AH433" s="115">
        <v>0</v>
      </c>
      <c r="AI433" s="118"/>
      <c r="AJ433" s="118"/>
      <c r="AK433" s="118"/>
      <c r="AL433" s="118"/>
      <c r="AM433" s="118"/>
      <c r="AN433" s="118"/>
      <c r="AO433" s="118"/>
      <c r="AP433" s="118"/>
      <c r="AQ433" s="118"/>
      <c r="AR433" s="118"/>
      <c r="AS433" s="119"/>
      <c r="AT433" s="120">
        <v>0</v>
      </c>
      <c r="AU433" s="120">
        <f t="shared" si="123"/>
        <v>0</v>
      </c>
      <c r="AV433" s="120">
        <v>0</v>
      </c>
      <c r="AW433" s="120">
        <f t="shared" si="124"/>
        <v>0</v>
      </c>
      <c r="AX433" s="120">
        <v>0</v>
      </c>
      <c r="AY433" s="120">
        <f t="shared" si="125"/>
        <v>0</v>
      </c>
      <c r="AZ433" s="120">
        <v>0</v>
      </c>
      <c r="BA433" s="120">
        <f t="shared" si="126"/>
        <v>0</v>
      </c>
      <c r="BB433" s="120">
        <v>0</v>
      </c>
      <c r="BC433" s="120">
        <f t="shared" si="127"/>
        <v>0</v>
      </c>
      <c r="BD433" s="120" t="str">
        <f t="shared" si="128"/>
        <v>GOODMAN FIELDER0.02804499860.05608999720.0560899972</v>
      </c>
      <c r="BE433" s="121">
        <f>VLOOKUP(BD433,'[1]Microsoft-Base Data'!$AR:$AX,2,0)</f>
        <v>0</v>
      </c>
      <c r="BF433" s="121">
        <f>VLOOKUP(BD433,'[1]Microsoft-Base Data'!$AR:$AX,3,0)</f>
        <v>1</v>
      </c>
      <c r="BG433" s="121">
        <f>VLOOKUP(BD433,'[1]Microsoft-Base Data'!$AR:$AX,4,0)</f>
        <v>0</v>
      </c>
      <c r="BH433" s="121">
        <f>VLOOKUP(BD433,'[1]Microsoft-Base Data'!$AR:$AX,5,0)</f>
        <v>0</v>
      </c>
      <c r="BI433" s="121">
        <f>VLOOKUP(BD433,'[1]Microsoft-Base Data'!$AR:$AX,6,0)</f>
        <v>0</v>
      </c>
      <c r="BJ433" s="121">
        <f>VLOOKUP(BD433,'[1]Microsoft-Base Data'!$AR:$AX,7,0)</f>
        <v>0</v>
      </c>
      <c r="BK433" s="120">
        <f t="shared" si="129"/>
        <v>0</v>
      </c>
      <c r="BL433" s="120">
        <f t="shared" si="130"/>
        <v>5.6089997200000005E-2</v>
      </c>
      <c r="BM433" s="120">
        <f t="shared" si="131"/>
        <v>0</v>
      </c>
      <c r="BN433" s="120">
        <f t="shared" si="132"/>
        <v>0</v>
      </c>
      <c r="BO433" s="120">
        <f t="shared" si="133"/>
        <v>0</v>
      </c>
      <c r="BP433" s="120">
        <f t="shared" si="134"/>
        <v>0</v>
      </c>
      <c r="BQ433" s="120">
        <f t="shared" si="135"/>
        <v>5.6089997200000005E-2</v>
      </c>
      <c r="BR433" s="119"/>
      <c r="BS433" s="119"/>
      <c r="BT433" s="119"/>
      <c r="BU433" s="119"/>
    </row>
    <row r="434" spans="1:73">
      <c r="A434" s="65" t="s">
        <v>910</v>
      </c>
      <c r="B434" s="65" t="s">
        <v>92</v>
      </c>
      <c r="C434" s="8" t="s">
        <v>231</v>
      </c>
      <c r="D434" s="8" t="s">
        <v>615</v>
      </c>
      <c r="E434" s="8" t="s">
        <v>283</v>
      </c>
      <c r="F434" s="8"/>
      <c r="G434" s="65"/>
      <c r="H434" s="65" t="s">
        <v>613</v>
      </c>
      <c r="I434" s="8"/>
      <c r="J434" s="65" t="s">
        <v>614</v>
      </c>
      <c r="K434" s="65" t="s">
        <v>614</v>
      </c>
      <c r="L434" s="113">
        <v>1.5710581443029999E-2</v>
      </c>
      <c r="M434" s="113">
        <v>1.2344224782799999E-2</v>
      </c>
      <c r="N434" s="113">
        <v>1.3968912534880001E-2</v>
      </c>
      <c r="O434" s="114">
        <v>1.3968912534880001E-2</v>
      </c>
      <c r="P434" s="115">
        <v>5.5992631295589998E-2</v>
      </c>
      <c r="Q434" s="114">
        <v>1.3507039313009787E-2</v>
      </c>
      <c r="R434" s="114">
        <v>1.3856593739997317E-2</v>
      </c>
      <c r="S434" s="114">
        <v>1.4158136084608362E-2</v>
      </c>
      <c r="T434" s="114">
        <v>1.4470862157974532E-2</v>
      </c>
      <c r="U434" s="115">
        <v>5.5992631295589998E-2</v>
      </c>
      <c r="V434" s="115">
        <f t="shared" si="120"/>
        <v>0</v>
      </c>
      <c r="W434" s="122">
        <v>0</v>
      </c>
      <c r="X434" s="116">
        <v>0</v>
      </c>
      <c r="Y434" s="116">
        <v>0</v>
      </c>
      <c r="Z434" s="116">
        <v>0</v>
      </c>
      <c r="AA434" s="116" t="str">
        <f t="shared" si="121"/>
        <v>BRITISH AMERICAN0.055992631295590.05599263129559</v>
      </c>
      <c r="AB434" s="117">
        <v>0</v>
      </c>
      <c r="AC434" s="115">
        <f t="shared" si="122"/>
        <v>0</v>
      </c>
      <c r="AD434" s="117">
        <f t="shared" si="137"/>
        <v>0</v>
      </c>
      <c r="AE434" s="117">
        <f t="shared" si="137"/>
        <v>0</v>
      </c>
      <c r="AF434" s="117">
        <f t="shared" si="137"/>
        <v>0</v>
      </c>
      <c r="AG434" s="117">
        <f t="shared" si="137"/>
        <v>0</v>
      </c>
      <c r="AH434" s="115">
        <v>0</v>
      </c>
      <c r="AI434" s="118"/>
      <c r="AJ434" s="118"/>
      <c r="AK434" s="118"/>
      <c r="AL434" s="118"/>
      <c r="AM434" s="118"/>
      <c r="AN434" s="118"/>
      <c r="AO434" s="118"/>
      <c r="AP434" s="118"/>
      <c r="AQ434" s="118"/>
      <c r="AR434" s="118"/>
      <c r="AS434" s="119"/>
      <c r="AT434" s="120">
        <v>0</v>
      </c>
      <c r="AU434" s="120">
        <f t="shared" si="123"/>
        <v>0</v>
      </c>
      <c r="AV434" s="120">
        <v>0</v>
      </c>
      <c r="AW434" s="120">
        <f t="shared" si="124"/>
        <v>0</v>
      </c>
      <c r="AX434" s="120">
        <v>0</v>
      </c>
      <c r="AY434" s="120">
        <f t="shared" si="125"/>
        <v>0</v>
      </c>
      <c r="AZ434" s="120">
        <v>0</v>
      </c>
      <c r="BA434" s="120">
        <f t="shared" si="126"/>
        <v>0</v>
      </c>
      <c r="BB434" s="120">
        <v>0</v>
      </c>
      <c r="BC434" s="120">
        <f t="shared" si="127"/>
        <v>0</v>
      </c>
      <c r="BD434" s="120" t="str">
        <f t="shared" si="128"/>
        <v>BRITISH AMERICAN0.013968912534880.055992631295590.05599263129559</v>
      </c>
      <c r="BE434" s="121">
        <f>VLOOKUP(BD434,'[1]Microsoft-Base Data'!$AR:$AX,2,0)</f>
        <v>0.99999963091886634</v>
      </c>
      <c r="BF434" s="121">
        <f>VLOOKUP(BD434,'[1]Microsoft-Base Data'!$AR:$AX,3,0)</f>
        <v>3.6908113369787945E-7</v>
      </c>
      <c r="BG434" s="121">
        <f>VLOOKUP(BD434,'[1]Microsoft-Base Data'!$AR:$AX,4,0)</f>
        <v>0</v>
      </c>
      <c r="BH434" s="121">
        <f>VLOOKUP(BD434,'[1]Microsoft-Base Data'!$AR:$AX,5,0)</f>
        <v>0</v>
      </c>
      <c r="BI434" s="121">
        <f>VLOOKUP(BD434,'[1]Microsoft-Base Data'!$AR:$AX,6,0)</f>
        <v>0</v>
      </c>
      <c r="BJ434" s="121">
        <f>VLOOKUP(BD434,'[1]Microsoft-Base Data'!$AR:$AX,7,0)</f>
        <v>0</v>
      </c>
      <c r="BK434" s="120">
        <f t="shared" si="129"/>
        <v>5.5992610629766161E-2</v>
      </c>
      <c r="BL434" s="120">
        <f t="shared" si="130"/>
        <v>2.0665823837303719E-8</v>
      </c>
      <c r="BM434" s="120">
        <f t="shared" si="131"/>
        <v>0</v>
      </c>
      <c r="BN434" s="120">
        <f t="shared" si="132"/>
        <v>0</v>
      </c>
      <c r="BO434" s="120">
        <f t="shared" si="133"/>
        <v>0</v>
      </c>
      <c r="BP434" s="120">
        <f t="shared" si="134"/>
        <v>0</v>
      </c>
      <c r="BQ434" s="120">
        <f t="shared" si="135"/>
        <v>5.5992817288004534E-3</v>
      </c>
      <c r="BR434" s="119"/>
      <c r="BS434" s="119"/>
      <c r="BT434" s="119"/>
      <c r="BU434" s="119"/>
    </row>
    <row r="435" spans="1:73">
      <c r="A435" s="8" t="s">
        <v>911</v>
      </c>
      <c r="B435" s="65" t="s">
        <v>4</v>
      </c>
      <c r="C435" s="8" t="s">
        <v>81</v>
      </c>
      <c r="D435" s="8" t="s">
        <v>615</v>
      </c>
      <c r="E435" s="8" t="s">
        <v>283</v>
      </c>
      <c r="F435" s="8"/>
      <c r="G435" s="65"/>
      <c r="H435" s="65" t="s">
        <v>613</v>
      </c>
      <c r="I435" s="8"/>
      <c r="J435" s="8" t="s">
        <v>614</v>
      </c>
      <c r="K435" s="8" t="s">
        <v>614</v>
      </c>
      <c r="L435" s="116">
        <v>1.4847940885050001E-2</v>
      </c>
      <c r="M435" s="116">
        <v>1.7779998536010002E-2</v>
      </c>
      <c r="N435" s="116">
        <v>1.1323350544949999E-2</v>
      </c>
      <c r="O435" s="114">
        <v>1.1323350544949999E-2</v>
      </c>
      <c r="P435" s="115">
        <v>5.5274640510959996E-2</v>
      </c>
      <c r="Q435" s="114">
        <v>1.3333839205603154E-2</v>
      </c>
      <c r="R435" s="114">
        <v>1.3678911313194427E-2</v>
      </c>
      <c r="S435" s="114">
        <v>1.3976586995003657E-2</v>
      </c>
      <c r="T435" s="114">
        <v>1.4285302997158758E-2</v>
      </c>
      <c r="U435" s="115">
        <v>5.5274640510959996E-2</v>
      </c>
      <c r="V435" s="115">
        <f t="shared" si="120"/>
        <v>0</v>
      </c>
      <c r="W435" s="122">
        <v>0</v>
      </c>
      <c r="X435" s="116">
        <v>0</v>
      </c>
      <c r="Y435" s="116">
        <v>0</v>
      </c>
      <c r="Z435" s="116">
        <v>0</v>
      </c>
      <c r="AA435" s="116" t="str">
        <f t="shared" si="121"/>
        <v>NISA TODAY'S (HOLDING) LTD0.055274640510960.05527464051096</v>
      </c>
      <c r="AB435" s="117">
        <v>0</v>
      </c>
      <c r="AC435" s="115">
        <f t="shared" si="122"/>
        <v>0</v>
      </c>
      <c r="AD435" s="117">
        <f t="shared" si="137"/>
        <v>0</v>
      </c>
      <c r="AE435" s="117">
        <f t="shared" si="137"/>
        <v>0</v>
      </c>
      <c r="AF435" s="117">
        <f t="shared" si="137"/>
        <v>0</v>
      </c>
      <c r="AG435" s="117">
        <f t="shared" si="137"/>
        <v>0</v>
      </c>
      <c r="AH435" s="115">
        <v>0</v>
      </c>
      <c r="AI435" s="118"/>
      <c r="AJ435" s="118"/>
      <c r="AK435" s="118"/>
      <c r="AL435" s="118"/>
      <c r="AM435" s="118"/>
      <c r="AN435" s="118"/>
      <c r="AO435" s="118"/>
      <c r="AP435" s="118"/>
      <c r="AQ435" s="118"/>
      <c r="AR435" s="118"/>
      <c r="AS435" s="119"/>
      <c r="AT435" s="120">
        <v>0</v>
      </c>
      <c r="AU435" s="120">
        <f t="shared" si="123"/>
        <v>0</v>
      </c>
      <c r="AV435" s="120">
        <v>0</v>
      </c>
      <c r="AW435" s="120">
        <f t="shared" si="124"/>
        <v>0</v>
      </c>
      <c r="AX435" s="120">
        <v>0</v>
      </c>
      <c r="AY435" s="120">
        <f t="shared" si="125"/>
        <v>0</v>
      </c>
      <c r="AZ435" s="120">
        <v>0</v>
      </c>
      <c r="BA435" s="120">
        <f t="shared" si="126"/>
        <v>0</v>
      </c>
      <c r="BB435" s="120">
        <v>0</v>
      </c>
      <c r="BC435" s="120">
        <f t="shared" si="127"/>
        <v>0</v>
      </c>
      <c r="BD435" s="120" t="str">
        <f t="shared" si="128"/>
        <v>NISA TODAY'S (HOLDING) LTD0.011323350544950.055274640510960.05527464051096</v>
      </c>
      <c r="BE435" s="121">
        <f>VLOOKUP(BD435,'[1]Microsoft-Base Data'!$AR:$AX,2,0)</f>
        <v>1</v>
      </c>
      <c r="BF435" s="121">
        <f>VLOOKUP(BD435,'[1]Microsoft-Base Data'!$AR:$AX,3,0)</f>
        <v>0</v>
      </c>
      <c r="BG435" s="121">
        <f>VLOOKUP(BD435,'[1]Microsoft-Base Data'!$AR:$AX,4,0)</f>
        <v>0</v>
      </c>
      <c r="BH435" s="121">
        <f>VLOOKUP(BD435,'[1]Microsoft-Base Data'!$AR:$AX,5,0)</f>
        <v>0</v>
      </c>
      <c r="BI435" s="121">
        <f>VLOOKUP(BD435,'[1]Microsoft-Base Data'!$AR:$AX,6,0)</f>
        <v>0</v>
      </c>
      <c r="BJ435" s="121">
        <f>VLOOKUP(BD435,'[1]Microsoft-Base Data'!$AR:$AX,7,0)</f>
        <v>0</v>
      </c>
      <c r="BK435" s="120">
        <f t="shared" si="129"/>
        <v>5.5274640510959996E-2</v>
      </c>
      <c r="BL435" s="120">
        <f t="shared" si="130"/>
        <v>0</v>
      </c>
      <c r="BM435" s="120">
        <f t="shared" si="131"/>
        <v>0</v>
      </c>
      <c r="BN435" s="120">
        <f t="shared" si="132"/>
        <v>0</v>
      </c>
      <c r="BO435" s="120">
        <f t="shared" si="133"/>
        <v>0</v>
      </c>
      <c r="BP435" s="120">
        <f t="shared" si="134"/>
        <v>0</v>
      </c>
      <c r="BQ435" s="120">
        <f t="shared" si="135"/>
        <v>5.527464051096E-3</v>
      </c>
      <c r="BR435" s="119"/>
      <c r="BS435" s="119"/>
      <c r="BT435" s="119"/>
      <c r="BU435" s="119"/>
    </row>
    <row r="436" spans="1:73">
      <c r="A436" s="65" t="s">
        <v>912</v>
      </c>
      <c r="B436" s="65" t="s">
        <v>92</v>
      </c>
      <c r="C436" s="8" t="s">
        <v>101</v>
      </c>
      <c r="D436" s="8" t="s">
        <v>615</v>
      </c>
      <c r="E436" s="8" t="s">
        <v>283</v>
      </c>
      <c r="F436" s="8"/>
      <c r="G436" s="65"/>
      <c r="H436" s="65" t="s">
        <v>613</v>
      </c>
      <c r="I436" s="8"/>
      <c r="J436" s="65" t="s">
        <v>614</v>
      </c>
      <c r="K436" s="65" t="s">
        <v>614</v>
      </c>
      <c r="L436" s="113">
        <v>8.8759615216199989E-3</v>
      </c>
      <c r="M436" s="113">
        <v>1.3993323336949999E-2</v>
      </c>
      <c r="N436" s="113">
        <v>1.6000537689010001E-2</v>
      </c>
      <c r="O436" s="114">
        <v>1.6000537689010001E-2</v>
      </c>
      <c r="P436" s="115">
        <v>5.4870360236589991E-2</v>
      </c>
      <c r="Q436" s="114">
        <v>1.3236315130862625E-2</v>
      </c>
      <c r="R436" s="114">
        <v>1.3578863371359606E-2</v>
      </c>
      <c r="S436" s="114">
        <v>1.3874361844864944E-2</v>
      </c>
      <c r="T436" s="114">
        <v>1.4180819889502818E-2</v>
      </c>
      <c r="U436" s="115">
        <v>5.4870360236589991E-2</v>
      </c>
      <c r="V436" s="115">
        <f t="shared" si="120"/>
        <v>0</v>
      </c>
      <c r="W436" s="122">
        <v>0</v>
      </c>
      <c r="X436" s="116">
        <v>0</v>
      </c>
      <c r="Y436" s="116">
        <v>0</v>
      </c>
      <c r="Z436" s="116">
        <v>0</v>
      </c>
      <c r="AA436" s="116" t="str">
        <f t="shared" si="121"/>
        <v>COOPERVISION INC.0.054870360236590.05487036023659</v>
      </c>
      <c r="AB436" s="117">
        <v>0</v>
      </c>
      <c r="AC436" s="115">
        <f t="shared" si="122"/>
        <v>0</v>
      </c>
      <c r="AD436" s="117">
        <f t="shared" si="137"/>
        <v>0</v>
      </c>
      <c r="AE436" s="117">
        <f t="shared" si="137"/>
        <v>0</v>
      </c>
      <c r="AF436" s="117">
        <f t="shared" si="137"/>
        <v>0</v>
      </c>
      <c r="AG436" s="117">
        <f t="shared" si="137"/>
        <v>0</v>
      </c>
      <c r="AH436" s="115">
        <v>0</v>
      </c>
      <c r="AI436" s="118"/>
      <c r="AJ436" s="118"/>
      <c r="AK436" s="118"/>
      <c r="AL436" s="118"/>
      <c r="AM436" s="118"/>
      <c r="AN436" s="118"/>
      <c r="AO436" s="118"/>
      <c r="AP436" s="118"/>
      <c r="AQ436" s="118"/>
      <c r="AR436" s="118"/>
      <c r="AS436" s="119"/>
      <c r="AT436" s="120">
        <v>0</v>
      </c>
      <c r="AU436" s="120">
        <f t="shared" si="123"/>
        <v>0</v>
      </c>
      <c r="AV436" s="120">
        <v>0</v>
      </c>
      <c r="AW436" s="120">
        <f t="shared" si="124"/>
        <v>0</v>
      </c>
      <c r="AX436" s="120">
        <v>0</v>
      </c>
      <c r="AY436" s="120">
        <f t="shared" si="125"/>
        <v>0</v>
      </c>
      <c r="AZ436" s="120">
        <v>0</v>
      </c>
      <c r="BA436" s="120">
        <f t="shared" si="126"/>
        <v>0</v>
      </c>
      <c r="BB436" s="120">
        <v>0</v>
      </c>
      <c r="BC436" s="120">
        <f t="shared" si="127"/>
        <v>0</v>
      </c>
      <c r="BD436" s="120" t="str">
        <f t="shared" si="128"/>
        <v>COOPERVISION INC.0.016000537689010.054870360236590.05487036023659</v>
      </c>
      <c r="BE436" s="121">
        <f>VLOOKUP(BD436,'[1]Microsoft-Base Data'!$AR:$AX,2,0)</f>
        <v>0.80463736709729705</v>
      </c>
      <c r="BF436" s="121">
        <f>VLOOKUP(BD436,'[1]Microsoft-Base Data'!$AR:$AX,3,0)</f>
        <v>0.19536263290270295</v>
      </c>
      <c r="BG436" s="121">
        <f>VLOOKUP(BD436,'[1]Microsoft-Base Data'!$AR:$AX,4,0)</f>
        <v>0</v>
      </c>
      <c r="BH436" s="121">
        <f>VLOOKUP(BD436,'[1]Microsoft-Base Data'!$AR:$AX,5,0)</f>
        <v>0</v>
      </c>
      <c r="BI436" s="121">
        <f>VLOOKUP(BD436,'[1]Microsoft-Base Data'!$AR:$AX,6,0)</f>
        <v>0</v>
      </c>
      <c r="BJ436" s="121">
        <f>VLOOKUP(BD436,'[1]Microsoft-Base Data'!$AR:$AX,7,0)</f>
        <v>0</v>
      </c>
      <c r="BK436" s="120">
        <f t="shared" si="129"/>
        <v>4.4150742192449993E-2</v>
      </c>
      <c r="BL436" s="120">
        <f t="shared" si="130"/>
        <v>1.0719618044139999E-2</v>
      </c>
      <c r="BM436" s="120">
        <f t="shared" si="131"/>
        <v>0</v>
      </c>
      <c r="BN436" s="120">
        <f t="shared" si="132"/>
        <v>0</v>
      </c>
      <c r="BO436" s="120">
        <f t="shared" si="133"/>
        <v>0</v>
      </c>
      <c r="BP436" s="120">
        <f t="shared" si="134"/>
        <v>0</v>
      </c>
      <c r="BQ436" s="120">
        <f t="shared" si="135"/>
        <v>1.5134692263385E-2</v>
      </c>
      <c r="BR436" s="119"/>
      <c r="BS436" s="119"/>
      <c r="BT436" s="119"/>
      <c r="BU436" s="119"/>
    </row>
    <row r="437" spans="1:73">
      <c r="A437" s="8" t="s">
        <v>913</v>
      </c>
      <c r="B437" s="65" t="s">
        <v>4</v>
      </c>
      <c r="C437" s="8" t="s">
        <v>81</v>
      </c>
      <c r="D437" s="8" t="s">
        <v>615</v>
      </c>
      <c r="E437" s="8" t="s">
        <v>283</v>
      </c>
      <c r="F437" s="8"/>
      <c r="G437" s="65"/>
      <c r="H437" s="65" t="s">
        <v>613</v>
      </c>
      <c r="I437" s="8"/>
      <c r="J437" s="8" t="s">
        <v>614</v>
      </c>
      <c r="K437" s="8" t="s">
        <v>614</v>
      </c>
      <c r="L437" s="116">
        <v>1.1625753818680001E-2</v>
      </c>
      <c r="M437" s="116">
        <v>1.2191440521149999E-2</v>
      </c>
      <c r="N437" s="116">
        <v>1.203076050831E-2</v>
      </c>
      <c r="O437" s="114">
        <v>1.203076050831E-2</v>
      </c>
      <c r="P437" s="115">
        <v>4.7878715356450004E-2</v>
      </c>
      <c r="Q437" s="114">
        <v>1.1549728519847395E-2</v>
      </c>
      <c r="R437" s="114">
        <v>1.1848628866626437E-2</v>
      </c>
      <c r="S437" s="114">
        <v>1.2106474582240912E-2</v>
      </c>
      <c r="T437" s="114">
        <v>1.2373883387735259E-2</v>
      </c>
      <c r="U437" s="115">
        <v>4.7878715356450011E-2</v>
      </c>
      <c r="V437" s="115">
        <f t="shared" si="120"/>
        <v>0</v>
      </c>
      <c r="W437" s="122">
        <v>0</v>
      </c>
      <c r="X437" s="116">
        <v>0</v>
      </c>
      <c r="Y437" s="116">
        <v>0</v>
      </c>
      <c r="Z437" s="116">
        <v>0</v>
      </c>
      <c r="AA437" s="116" t="str">
        <f t="shared" si="121"/>
        <v>OPEL VAXHUALL FINANCE0.047878715356450.04787871535645</v>
      </c>
      <c r="AB437" s="117">
        <v>0</v>
      </c>
      <c r="AC437" s="115">
        <f t="shared" si="122"/>
        <v>0</v>
      </c>
      <c r="AD437" s="117">
        <f t="shared" si="137"/>
        <v>0</v>
      </c>
      <c r="AE437" s="117">
        <f t="shared" si="137"/>
        <v>0</v>
      </c>
      <c r="AF437" s="117">
        <f t="shared" si="137"/>
        <v>0</v>
      </c>
      <c r="AG437" s="117">
        <f t="shared" si="137"/>
        <v>0</v>
      </c>
      <c r="AH437" s="115">
        <v>0</v>
      </c>
      <c r="AI437" s="118"/>
      <c r="AJ437" s="118"/>
      <c r="AK437" s="118"/>
      <c r="AL437" s="118"/>
      <c r="AM437" s="118"/>
      <c r="AN437" s="118"/>
      <c r="AO437" s="118"/>
      <c r="AP437" s="118"/>
      <c r="AQ437" s="118"/>
      <c r="AR437" s="118"/>
      <c r="AS437" s="119"/>
      <c r="AT437" s="120">
        <v>0</v>
      </c>
      <c r="AU437" s="120">
        <f t="shared" si="123"/>
        <v>0</v>
      </c>
      <c r="AV437" s="120">
        <v>0</v>
      </c>
      <c r="AW437" s="120">
        <f t="shared" si="124"/>
        <v>0</v>
      </c>
      <c r="AX437" s="120">
        <v>0</v>
      </c>
      <c r="AY437" s="120">
        <f t="shared" si="125"/>
        <v>0</v>
      </c>
      <c r="AZ437" s="120">
        <v>0</v>
      </c>
      <c r="BA437" s="120">
        <f t="shared" si="126"/>
        <v>0</v>
      </c>
      <c r="BB437" s="120">
        <v>0</v>
      </c>
      <c r="BC437" s="120">
        <f t="shared" si="127"/>
        <v>0</v>
      </c>
      <c r="BD437" s="120" t="str">
        <f t="shared" si="128"/>
        <v>OPEL VAXHUALL FINANCE0.012030760508310.047878715356450.04787871535645</v>
      </c>
      <c r="BE437" s="121">
        <f>VLOOKUP(BD437,'[1]Microsoft-Base Data'!$AR:$AX,2,0)</f>
        <v>1</v>
      </c>
      <c r="BF437" s="121">
        <f>VLOOKUP(BD437,'[1]Microsoft-Base Data'!$AR:$AX,3,0)</f>
        <v>0</v>
      </c>
      <c r="BG437" s="121">
        <f>VLOOKUP(BD437,'[1]Microsoft-Base Data'!$AR:$AX,4,0)</f>
        <v>0</v>
      </c>
      <c r="BH437" s="121">
        <f>VLOOKUP(BD437,'[1]Microsoft-Base Data'!$AR:$AX,5,0)</f>
        <v>0</v>
      </c>
      <c r="BI437" s="121">
        <f>VLOOKUP(BD437,'[1]Microsoft-Base Data'!$AR:$AX,6,0)</f>
        <v>0</v>
      </c>
      <c r="BJ437" s="121">
        <f>VLOOKUP(BD437,'[1]Microsoft-Base Data'!$AR:$AX,7,0)</f>
        <v>0</v>
      </c>
      <c r="BK437" s="120">
        <f t="shared" si="129"/>
        <v>4.7878715356450011E-2</v>
      </c>
      <c r="BL437" s="120">
        <f t="shared" si="130"/>
        <v>0</v>
      </c>
      <c r="BM437" s="120">
        <f t="shared" si="131"/>
        <v>0</v>
      </c>
      <c r="BN437" s="120">
        <f t="shared" si="132"/>
        <v>0</v>
      </c>
      <c r="BO437" s="120">
        <f t="shared" si="133"/>
        <v>0</v>
      </c>
      <c r="BP437" s="120">
        <f t="shared" si="134"/>
        <v>0</v>
      </c>
      <c r="BQ437" s="120">
        <f t="shared" si="135"/>
        <v>4.7878715356450014E-3</v>
      </c>
      <c r="BR437" s="119"/>
      <c r="BS437" s="119"/>
      <c r="BT437" s="119"/>
      <c r="BU437" s="119"/>
    </row>
    <row r="438" spans="1:73">
      <c r="A438" s="8" t="s">
        <v>914</v>
      </c>
      <c r="B438" s="65" t="s">
        <v>123</v>
      </c>
      <c r="C438" s="8" t="s">
        <v>124</v>
      </c>
      <c r="D438" s="8" t="s">
        <v>615</v>
      </c>
      <c r="E438" s="8" t="s">
        <v>283</v>
      </c>
      <c r="F438" s="8"/>
      <c r="G438" s="65">
        <v>74</v>
      </c>
      <c r="H438" s="65" t="s">
        <v>613</v>
      </c>
      <c r="I438" s="8"/>
      <c r="J438" s="8" t="s">
        <v>614</v>
      </c>
      <c r="K438" s="8" t="s">
        <v>614</v>
      </c>
      <c r="L438" s="116">
        <v>0</v>
      </c>
      <c r="M438" s="116">
        <v>7.4055616419999959E-5</v>
      </c>
      <c r="N438" s="116">
        <v>2.2917080056340002E-2</v>
      </c>
      <c r="O438" s="114">
        <v>2.2917080056340002E-2</v>
      </c>
      <c r="P438" s="115">
        <v>4.5908215729100005E-2</v>
      </c>
      <c r="Q438" s="114">
        <v>1.1074387116576285E-2</v>
      </c>
      <c r="R438" s="114">
        <v>1.1360985900592877E-2</v>
      </c>
      <c r="S438" s="114">
        <v>1.1608219700604572E-2</v>
      </c>
      <c r="T438" s="114">
        <v>1.1864623011326266E-2</v>
      </c>
      <c r="U438" s="115">
        <v>4.5908215729099998E-2</v>
      </c>
      <c r="V438" s="115">
        <f t="shared" si="120"/>
        <v>0</v>
      </c>
      <c r="W438" s="122">
        <v>0</v>
      </c>
      <c r="X438" s="116">
        <v>0</v>
      </c>
      <c r="Y438" s="116">
        <v>0</v>
      </c>
      <c r="Z438" s="116">
        <v>0.41413559989999998</v>
      </c>
      <c r="AA438" s="116" t="str">
        <f t="shared" si="121"/>
        <v>AMP LIFE SERVICES PTY LTD0.04590821572910.0459082157291</v>
      </c>
      <c r="AB438" s="117">
        <v>0</v>
      </c>
      <c r="AC438" s="115">
        <f t="shared" si="122"/>
        <v>0.41413559989999998</v>
      </c>
      <c r="AD438" s="117">
        <f t="shared" si="137"/>
        <v>8.9121981098480005E-2</v>
      </c>
      <c r="AE438" s="117">
        <f t="shared" si="137"/>
        <v>9.0281560778200015E-2</v>
      </c>
      <c r="AF438" s="117">
        <f t="shared" si="137"/>
        <v>0.132523391968</v>
      </c>
      <c r="AG438" s="117">
        <f t="shared" si="137"/>
        <v>0.10220866605531997</v>
      </c>
      <c r="AH438" s="115">
        <v>0.41413559990000004</v>
      </c>
      <c r="AI438" s="118"/>
      <c r="AJ438" s="118"/>
      <c r="AK438" s="118"/>
      <c r="AL438" s="118"/>
      <c r="AM438" s="118"/>
      <c r="AN438" s="118"/>
      <c r="AO438" s="118"/>
      <c r="AP438" s="118"/>
      <c r="AQ438" s="118"/>
      <c r="AR438" s="118"/>
      <c r="AS438" s="119"/>
      <c r="AT438" s="120">
        <v>0</v>
      </c>
      <c r="AU438" s="120">
        <f t="shared" si="123"/>
        <v>0</v>
      </c>
      <c r="AV438" s="120">
        <v>0</v>
      </c>
      <c r="AW438" s="120">
        <f t="shared" si="124"/>
        <v>8.9121981098480005E-2</v>
      </c>
      <c r="AX438" s="120">
        <v>0</v>
      </c>
      <c r="AY438" s="120">
        <f t="shared" si="125"/>
        <v>9.0281560778200015E-2</v>
      </c>
      <c r="AZ438" s="120">
        <v>0</v>
      </c>
      <c r="BA438" s="120">
        <f t="shared" si="126"/>
        <v>0.132523391968</v>
      </c>
      <c r="BB438" s="120">
        <v>0</v>
      </c>
      <c r="BC438" s="120">
        <f t="shared" si="127"/>
        <v>0.10220866605531997</v>
      </c>
      <c r="BD438" s="120" t="str">
        <f t="shared" si="128"/>
        <v>AMP LIFE SERVICES PTY LTD0.022917080056340.04590821572910.0459082157291</v>
      </c>
      <c r="BE438" s="121">
        <f>VLOOKUP(BD438,'[1]Microsoft-Base Data'!$AR:$AX,2,0)</f>
        <v>0</v>
      </c>
      <c r="BF438" s="121">
        <f>VLOOKUP(BD438,'[1]Microsoft-Base Data'!$AR:$AX,3,0)</f>
        <v>1</v>
      </c>
      <c r="BG438" s="121">
        <f>VLOOKUP(BD438,'[1]Microsoft-Base Data'!$AR:$AX,4,0)</f>
        <v>0</v>
      </c>
      <c r="BH438" s="121">
        <f>VLOOKUP(BD438,'[1]Microsoft-Base Data'!$AR:$AX,5,0)</f>
        <v>0</v>
      </c>
      <c r="BI438" s="121">
        <f>VLOOKUP(BD438,'[1]Microsoft-Base Data'!$AR:$AX,6,0)</f>
        <v>0</v>
      </c>
      <c r="BJ438" s="121">
        <f>VLOOKUP(BD438,'[1]Microsoft-Base Data'!$AR:$AX,7,0)</f>
        <v>0</v>
      </c>
      <c r="BK438" s="120">
        <f t="shared" si="129"/>
        <v>0</v>
      </c>
      <c r="BL438" s="120">
        <f t="shared" si="130"/>
        <v>4.5908215729099998E-2</v>
      </c>
      <c r="BM438" s="120">
        <f t="shared" si="131"/>
        <v>0</v>
      </c>
      <c r="BN438" s="120">
        <f t="shared" si="132"/>
        <v>0</v>
      </c>
      <c r="BO438" s="120">
        <f t="shared" si="133"/>
        <v>0</v>
      </c>
      <c r="BP438" s="120">
        <f t="shared" si="134"/>
        <v>0</v>
      </c>
      <c r="BQ438" s="120">
        <f t="shared" si="135"/>
        <v>4.5908215729099998E-2</v>
      </c>
      <c r="BR438" s="119"/>
      <c r="BS438" s="119"/>
      <c r="BT438" s="119"/>
      <c r="BU438" s="119"/>
    </row>
    <row r="439" spans="1:73">
      <c r="A439" s="65" t="s">
        <v>915</v>
      </c>
      <c r="B439" s="65" t="s">
        <v>4</v>
      </c>
      <c r="C439" s="8" t="s">
        <v>81</v>
      </c>
      <c r="D439" s="8" t="s">
        <v>615</v>
      </c>
      <c r="E439" s="8" t="s">
        <v>283</v>
      </c>
      <c r="F439" s="8"/>
      <c r="G439" s="65"/>
      <c r="H439" s="65" t="s">
        <v>613</v>
      </c>
      <c r="I439" s="8"/>
      <c r="J439" s="65" t="s">
        <v>614</v>
      </c>
      <c r="K439" s="65" t="s">
        <v>614</v>
      </c>
      <c r="L439" s="113">
        <v>4.4655000000000002E-10</v>
      </c>
      <c r="M439" s="113">
        <v>1.4128247252920001E-2</v>
      </c>
      <c r="N439" s="113">
        <v>1.5515576904810001E-2</v>
      </c>
      <c r="O439" s="114">
        <v>1.5515576904810001E-2</v>
      </c>
      <c r="P439" s="115">
        <v>4.5159401509090001E-2</v>
      </c>
      <c r="Q439" s="114">
        <v>1.0893751506607863E-2</v>
      </c>
      <c r="R439" s="114">
        <v>1.1175675544688443E-2</v>
      </c>
      <c r="S439" s="114">
        <v>1.1418876685574191E-2</v>
      </c>
      <c r="T439" s="114">
        <v>1.1671097772219504E-2</v>
      </c>
      <c r="U439" s="115">
        <v>4.5159401509090001E-2</v>
      </c>
      <c r="V439" s="115">
        <f t="shared" si="120"/>
        <v>0</v>
      </c>
      <c r="W439" s="122">
        <v>0</v>
      </c>
      <c r="X439" s="116">
        <v>0</v>
      </c>
      <c r="Y439" s="116">
        <v>0</v>
      </c>
      <c r="Z439" s="116">
        <v>0</v>
      </c>
      <c r="AA439" s="116" t="str">
        <f t="shared" si="121"/>
        <v>TUI UK AG0.045159401509090.04515940150909</v>
      </c>
      <c r="AB439" s="117">
        <v>0</v>
      </c>
      <c r="AC439" s="115">
        <f t="shared" si="122"/>
        <v>0</v>
      </c>
      <c r="AD439" s="117">
        <f t="shared" si="137"/>
        <v>0</v>
      </c>
      <c r="AE439" s="117">
        <f t="shared" si="137"/>
        <v>0</v>
      </c>
      <c r="AF439" s="117">
        <f t="shared" si="137"/>
        <v>0</v>
      </c>
      <c r="AG439" s="117">
        <f t="shared" si="137"/>
        <v>0</v>
      </c>
      <c r="AH439" s="115">
        <v>0</v>
      </c>
      <c r="AI439" s="118"/>
      <c r="AJ439" s="118"/>
      <c r="AK439" s="118"/>
      <c r="AL439" s="118"/>
      <c r="AM439" s="118"/>
      <c r="AN439" s="118"/>
      <c r="AO439" s="118"/>
      <c r="AP439" s="118"/>
      <c r="AQ439" s="118"/>
      <c r="AR439" s="118"/>
      <c r="AS439" s="119"/>
      <c r="AT439" s="120">
        <v>0</v>
      </c>
      <c r="AU439" s="120">
        <f t="shared" si="123"/>
        <v>0</v>
      </c>
      <c r="AV439" s="120">
        <v>0</v>
      </c>
      <c r="AW439" s="120">
        <f t="shared" si="124"/>
        <v>0</v>
      </c>
      <c r="AX439" s="120">
        <v>0</v>
      </c>
      <c r="AY439" s="120">
        <f t="shared" si="125"/>
        <v>0</v>
      </c>
      <c r="AZ439" s="120">
        <v>0</v>
      </c>
      <c r="BA439" s="120">
        <f t="shared" si="126"/>
        <v>0</v>
      </c>
      <c r="BB439" s="120">
        <v>0</v>
      </c>
      <c r="BC439" s="120">
        <f t="shared" si="127"/>
        <v>0</v>
      </c>
      <c r="BD439" s="120" t="str">
        <f t="shared" si="128"/>
        <v>TUI UK AG0.015515576904810.045159401509090.04515940150909</v>
      </c>
      <c r="BE439" s="121">
        <f>VLOOKUP(BD439,'[1]Microsoft-Base Data'!$AR:$AX,2,0)</f>
        <v>1</v>
      </c>
      <c r="BF439" s="121">
        <f>VLOOKUP(BD439,'[1]Microsoft-Base Data'!$AR:$AX,3,0)</f>
        <v>0</v>
      </c>
      <c r="BG439" s="121">
        <f>VLOOKUP(BD439,'[1]Microsoft-Base Data'!$AR:$AX,4,0)</f>
        <v>0</v>
      </c>
      <c r="BH439" s="121">
        <f>VLOOKUP(BD439,'[1]Microsoft-Base Data'!$AR:$AX,5,0)</f>
        <v>0</v>
      </c>
      <c r="BI439" s="121">
        <f>VLOOKUP(BD439,'[1]Microsoft-Base Data'!$AR:$AX,6,0)</f>
        <v>0</v>
      </c>
      <c r="BJ439" s="121">
        <f>VLOOKUP(BD439,'[1]Microsoft-Base Data'!$AR:$AX,7,0)</f>
        <v>0</v>
      </c>
      <c r="BK439" s="120">
        <f t="shared" si="129"/>
        <v>4.5159401509090001E-2</v>
      </c>
      <c r="BL439" s="120">
        <f t="shared" si="130"/>
        <v>0</v>
      </c>
      <c r="BM439" s="120">
        <f t="shared" si="131"/>
        <v>0</v>
      </c>
      <c r="BN439" s="120">
        <f t="shared" si="132"/>
        <v>0</v>
      </c>
      <c r="BO439" s="120">
        <f t="shared" si="133"/>
        <v>0</v>
      </c>
      <c r="BP439" s="120">
        <f t="shared" si="134"/>
        <v>0</v>
      </c>
      <c r="BQ439" s="120">
        <f t="shared" si="135"/>
        <v>4.5159401509090001E-3</v>
      </c>
      <c r="BR439" s="119"/>
      <c r="BS439" s="119"/>
      <c r="BT439" s="119"/>
      <c r="BU439" s="119"/>
    </row>
    <row r="440" spans="1:73">
      <c r="A440" s="65" t="s">
        <v>916</v>
      </c>
      <c r="B440" s="65" t="s">
        <v>123</v>
      </c>
      <c r="C440" s="8" t="s">
        <v>124</v>
      </c>
      <c r="D440" s="8" t="s">
        <v>615</v>
      </c>
      <c r="E440" s="8" t="s">
        <v>283</v>
      </c>
      <c r="F440" s="8"/>
      <c r="G440" s="65"/>
      <c r="H440" s="65" t="s">
        <v>613</v>
      </c>
      <c r="I440" s="8"/>
      <c r="J440" s="65" t="s">
        <v>614</v>
      </c>
      <c r="K440" s="65" t="s">
        <v>614</v>
      </c>
      <c r="L440" s="113">
        <v>1.0919366325390001E-2</v>
      </c>
      <c r="M440" s="113">
        <v>1.0530113896279999E-2</v>
      </c>
      <c r="N440" s="113">
        <v>1.0695607115240001E-2</v>
      </c>
      <c r="O440" s="114">
        <v>1.0695607115240001E-2</v>
      </c>
      <c r="P440" s="115">
        <v>4.2840694452150004E-2</v>
      </c>
      <c r="Q440" s="114">
        <v>1.0334412417717636E-2</v>
      </c>
      <c r="R440" s="114">
        <v>1.0601861081130398E-2</v>
      </c>
      <c r="S440" s="114">
        <v>1.0832575072435253E-2</v>
      </c>
      <c r="T440" s="114">
        <v>1.1071845880866717E-2</v>
      </c>
      <c r="U440" s="115">
        <v>4.2840694452150004E-2</v>
      </c>
      <c r="V440" s="115">
        <f t="shared" si="120"/>
        <v>0</v>
      </c>
      <c r="W440" s="122">
        <v>0</v>
      </c>
      <c r="X440" s="116">
        <v>0</v>
      </c>
      <c r="Y440" s="116">
        <v>0</v>
      </c>
      <c r="Z440" s="116">
        <v>0</v>
      </c>
      <c r="AA440" s="116" t="str">
        <f t="shared" si="121"/>
        <v>TRANSPORT FOR NSW0.042840694452150.04284069445215</v>
      </c>
      <c r="AB440" s="117">
        <v>0</v>
      </c>
      <c r="AC440" s="115">
        <f t="shared" si="122"/>
        <v>0</v>
      </c>
      <c r="AD440" s="117">
        <f t="shared" si="137"/>
        <v>0</v>
      </c>
      <c r="AE440" s="117">
        <f t="shared" si="137"/>
        <v>0</v>
      </c>
      <c r="AF440" s="117">
        <f t="shared" si="137"/>
        <v>0</v>
      </c>
      <c r="AG440" s="117">
        <f t="shared" si="137"/>
        <v>0</v>
      </c>
      <c r="AH440" s="115">
        <v>0</v>
      </c>
      <c r="AI440" s="118"/>
      <c r="AJ440" s="118"/>
      <c r="AK440" s="118"/>
      <c r="AL440" s="118"/>
      <c r="AM440" s="118"/>
      <c r="AN440" s="118"/>
      <c r="AO440" s="118"/>
      <c r="AP440" s="118"/>
      <c r="AQ440" s="118"/>
      <c r="AR440" s="118"/>
      <c r="AS440" s="119"/>
      <c r="AT440" s="120">
        <v>0</v>
      </c>
      <c r="AU440" s="120">
        <f t="shared" si="123"/>
        <v>0</v>
      </c>
      <c r="AV440" s="120">
        <v>0</v>
      </c>
      <c r="AW440" s="120">
        <f t="shared" si="124"/>
        <v>0</v>
      </c>
      <c r="AX440" s="120">
        <v>0</v>
      </c>
      <c r="AY440" s="120">
        <f t="shared" si="125"/>
        <v>0</v>
      </c>
      <c r="AZ440" s="120">
        <v>0</v>
      </c>
      <c r="BA440" s="120">
        <f t="shared" si="126"/>
        <v>0</v>
      </c>
      <c r="BB440" s="120">
        <v>0</v>
      </c>
      <c r="BC440" s="120">
        <f t="shared" si="127"/>
        <v>0</v>
      </c>
      <c r="BD440" s="120" t="str">
        <f t="shared" si="128"/>
        <v>TRANSPORT FOR NSW0.010695607115240.042840694452150.04284069445215</v>
      </c>
      <c r="BE440" s="121">
        <f>VLOOKUP(BD440,'[1]Microsoft-Base Data'!$AR:$AX,2,0)</f>
        <v>0</v>
      </c>
      <c r="BF440" s="121">
        <f>VLOOKUP(BD440,'[1]Microsoft-Base Data'!$AR:$AX,3,0)</f>
        <v>-2.0749755311573574E-2</v>
      </c>
      <c r="BG440" s="121">
        <f>VLOOKUP(BD440,'[1]Microsoft-Base Data'!$AR:$AX,4,0)</f>
        <v>0</v>
      </c>
      <c r="BH440" s="121">
        <f>VLOOKUP(BD440,'[1]Microsoft-Base Data'!$AR:$AX,5,0)</f>
        <v>1.0207497553115736</v>
      </c>
      <c r="BI440" s="121">
        <f>VLOOKUP(BD440,'[1]Microsoft-Base Data'!$AR:$AX,6,0)</f>
        <v>0</v>
      </c>
      <c r="BJ440" s="121">
        <f>VLOOKUP(BD440,'[1]Microsoft-Base Data'!$AR:$AX,7,0)</f>
        <v>0</v>
      </c>
      <c r="BK440" s="120">
        <f t="shared" si="129"/>
        <v>0</v>
      </c>
      <c r="BL440" s="120">
        <f t="shared" si="130"/>
        <v>-8.8893392726000007E-4</v>
      </c>
      <c r="BM440" s="120">
        <f t="shared" si="131"/>
        <v>0</v>
      </c>
      <c r="BN440" s="120">
        <f t="shared" si="132"/>
        <v>4.3729628379410003E-2</v>
      </c>
      <c r="BO440" s="120">
        <f t="shared" si="133"/>
        <v>0</v>
      </c>
      <c r="BP440" s="120">
        <f t="shared" si="134"/>
        <v>0</v>
      </c>
      <c r="BQ440" s="120">
        <f t="shared" si="135"/>
        <v>1.4764335261748918E-2</v>
      </c>
      <c r="BR440" s="119"/>
      <c r="BS440" s="119"/>
      <c r="BT440" s="119"/>
      <c r="BU440" s="119"/>
    </row>
    <row r="441" spans="1:73">
      <c r="A441" s="8" t="s">
        <v>917</v>
      </c>
      <c r="B441" s="65" t="s">
        <v>123</v>
      </c>
      <c r="C441" s="8" t="s">
        <v>248</v>
      </c>
      <c r="D441" s="8" t="s">
        <v>615</v>
      </c>
      <c r="E441" s="8" t="s">
        <v>283</v>
      </c>
      <c r="F441" s="8"/>
      <c r="G441" s="65"/>
      <c r="H441" s="65" t="s">
        <v>613</v>
      </c>
      <c r="I441" s="8"/>
      <c r="J441" s="8" t="s">
        <v>614</v>
      </c>
      <c r="K441" s="8" t="s">
        <v>614</v>
      </c>
      <c r="L441" s="116">
        <v>9.8365508559999995E-3</v>
      </c>
      <c r="M441" s="116">
        <v>9.8365508100000006E-3</v>
      </c>
      <c r="N441" s="116">
        <v>9.8365507999999997E-3</v>
      </c>
      <c r="O441" s="114">
        <v>9.8365507999999997E-3</v>
      </c>
      <c r="P441" s="115">
        <v>3.9346203265999996E-2</v>
      </c>
      <c r="Q441" s="114">
        <v>9.4914402490920858E-3</v>
      </c>
      <c r="R441" s="114">
        <v>9.7370732764841157E-3</v>
      </c>
      <c r="S441" s="114">
        <v>9.9489680581695567E-3</v>
      </c>
      <c r="T441" s="114">
        <v>1.016872168225424E-2</v>
      </c>
      <c r="U441" s="115">
        <v>3.9346203265999996E-2</v>
      </c>
      <c r="V441" s="115">
        <f t="shared" si="120"/>
        <v>0</v>
      </c>
      <c r="W441" s="122">
        <v>0</v>
      </c>
      <c r="X441" s="116">
        <v>0</v>
      </c>
      <c r="Y441" s="116">
        <v>0</v>
      </c>
      <c r="Z441" s="116">
        <v>0</v>
      </c>
      <c r="AA441" s="116" t="str">
        <f t="shared" si="121"/>
        <v>PRINCE FAHD BIN SULTAN HOSPITAL0.0393462032660.039346203266</v>
      </c>
      <c r="AB441" s="117">
        <v>0</v>
      </c>
      <c r="AC441" s="115">
        <f t="shared" si="122"/>
        <v>0</v>
      </c>
      <c r="AD441" s="117">
        <f t="shared" si="137"/>
        <v>0</v>
      </c>
      <c r="AE441" s="117">
        <f t="shared" si="137"/>
        <v>0</v>
      </c>
      <c r="AF441" s="117">
        <f t="shared" si="137"/>
        <v>0</v>
      </c>
      <c r="AG441" s="117">
        <f t="shared" si="137"/>
        <v>0</v>
      </c>
      <c r="AH441" s="115">
        <v>0</v>
      </c>
      <c r="AI441" s="118"/>
      <c r="AJ441" s="118"/>
      <c r="AK441" s="118"/>
      <c r="AL441" s="118"/>
      <c r="AM441" s="118"/>
      <c r="AN441" s="118"/>
      <c r="AO441" s="118"/>
      <c r="AP441" s="118"/>
      <c r="AQ441" s="118"/>
      <c r="AR441" s="118"/>
      <c r="AS441" s="119"/>
      <c r="AT441" s="120">
        <v>0</v>
      </c>
      <c r="AU441" s="120">
        <f t="shared" si="123"/>
        <v>0</v>
      </c>
      <c r="AV441" s="120">
        <v>0</v>
      </c>
      <c r="AW441" s="120">
        <f t="shared" si="124"/>
        <v>0</v>
      </c>
      <c r="AX441" s="120">
        <v>0</v>
      </c>
      <c r="AY441" s="120">
        <f t="shared" si="125"/>
        <v>0</v>
      </c>
      <c r="AZ441" s="120">
        <v>0</v>
      </c>
      <c r="BA441" s="120">
        <f t="shared" si="126"/>
        <v>0</v>
      </c>
      <c r="BB441" s="120">
        <v>0</v>
      </c>
      <c r="BC441" s="120">
        <f t="shared" si="127"/>
        <v>0</v>
      </c>
      <c r="BD441" s="120" t="str">
        <f t="shared" si="128"/>
        <v>PRINCE FAHD BIN SULTAN HOSPITAL0.00983655080.0393462032660.039346203266</v>
      </c>
      <c r="BE441" s="121">
        <f>VLOOKUP(BD441,'[1]Microsoft-Base Data'!$AR:$AX,2,0)</f>
        <v>0</v>
      </c>
      <c r="BF441" s="121">
        <f>VLOOKUP(BD441,'[1]Microsoft-Base Data'!$AR:$AX,3,0)</f>
        <v>-0.24999999815738258</v>
      </c>
      <c r="BG441" s="121">
        <f>VLOOKUP(BD441,'[1]Microsoft-Base Data'!$AR:$AX,4,0)</f>
        <v>0</v>
      </c>
      <c r="BH441" s="121">
        <f>VLOOKUP(BD441,'[1]Microsoft-Base Data'!$AR:$AX,5,0)</f>
        <v>1.2499999981573826</v>
      </c>
      <c r="BI441" s="121">
        <f>VLOOKUP(BD441,'[1]Microsoft-Base Data'!$AR:$AX,6,0)</f>
        <v>0</v>
      </c>
      <c r="BJ441" s="121">
        <f>VLOOKUP(BD441,'[1]Microsoft-Base Data'!$AR:$AX,7,0)</f>
        <v>0</v>
      </c>
      <c r="BK441" s="120">
        <f t="shared" si="129"/>
        <v>0</v>
      </c>
      <c r="BL441" s="120">
        <f t="shared" si="130"/>
        <v>-9.836550744E-3</v>
      </c>
      <c r="BM441" s="120">
        <f t="shared" si="131"/>
        <v>0</v>
      </c>
      <c r="BN441" s="120">
        <f t="shared" si="132"/>
        <v>4.9182754009999996E-2</v>
      </c>
      <c r="BO441" s="120">
        <f t="shared" si="133"/>
        <v>0</v>
      </c>
      <c r="BP441" s="120">
        <f t="shared" si="134"/>
        <v>0</v>
      </c>
      <c r="BQ441" s="120">
        <f t="shared" si="135"/>
        <v>7.7686957789233381E-3</v>
      </c>
      <c r="BR441" s="119"/>
      <c r="BS441" s="119"/>
      <c r="BT441" s="119"/>
      <c r="BU441" s="119"/>
    </row>
    <row r="442" spans="1:73">
      <c r="A442" s="8" t="s">
        <v>918</v>
      </c>
      <c r="B442" s="65" t="s">
        <v>92</v>
      </c>
      <c r="C442" s="8" t="s">
        <v>519</v>
      </c>
      <c r="D442" s="8" t="s">
        <v>615</v>
      </c>
      <c r="E442" s="8" t="s">
        <v>283</v>
      </c>
      <c r="F442" s="8"/>
      <c r="G442" s="65"/>
      <c r="H442" s="65" t="s">
        <v>613</v>
      </c>
      <c r="I442" s="8"/>
      <c r="J442" s="8" t="s">
        <v>614</v>
      </c>
      <c r="K442" s="8" t="s">
        <v>614</v>
      </c>
      <c r="L442" s="116">
        <v>2.2254353934709998E-2</v>
      </c>
      <c r="M442" s="116">
        <v>0</v>
      </c>
      <c r="N442" s="116">
        <v>8.4265462085199999E-3</v>
      </c>
      <c r="O442" s="114">
        <v>8.4265462085199999E-3</v>
      </c>
      <c r="P442" s="115">
        <v>3.9107446351749994E-2</v>
      </c>
      <c r="Q442" s="114">
        <v>9.4338451878776351E-3</v>
      </c>
      <c r="R442" s="114">
        <v>9.6779876881338822E-3</v>
      </c>
      <c r="S442" s="114">
        <v>9.8885966699194215E-3</v>
      </c>
      <c r="T442" s="114">
        <v>1.0107016805819057E-2</v>
      </c>
      <c r="U442" s="115">
        <v>3.9107446351749994E-2</v>
      </c>
      <c r="V442" s="115">
        <f t="shared" si="120"/>
        <v>0</v>
      </c>
      <c r="W442" s="122">
        <v>0</v>
      </c>
      <c r="X442" s="116">
        <v>0</v>
      </c>
      <c r="Y442" s="116">
        <v>0</v>
      </c>
      <c r="Z442" s="116">
        <v>0</v>
      </c>
      <c r="AA442" s="116" t="str">
        <f t="shared" si="121"/>
        <v>HIBU0.039107446351750.03910744635175</v>
      </c>
      <c r="AB442" s="117">
        <v>0</v>
      </c>
      <c r="AC442" s="115">
        <f t="shared" si="122"/>
        <v>0</v>
      </c>
      <c r="AD442" s="117">
        <f t="shared" si="137"/>
        <v>0</v>
      </c>
      <c r="AE442" s="117">
        <f t="shared" si="137"/>
        <v>0</v>
      </c>
      <c r="AF442" s="117">
        <f t="shared" si="137"/>
        <v>0</v>
      </c>
      <c r="AG442" s="117">
        <f t="shared" si="137"/>
        <v>0</v>
      </c>
      <c r="AH442" s="115">
        <v>0</v>
      </c>
      <c r="AI442" s="118"/>
      <c r="AJ442" s="118"/>
      <c r="AK442" s="118"/>
      <c r="AL442" s="118"/>
      <c r="AM442" s="118"/>
      <c r="AN442" s="118"/>
      <c r="AO442" s="118"/>
      <c r="AP442" s="118"/>
      <c r="AQ442" s="118"/>
      <c r="AR442" s="118"/>
      <c r="AS442" s="119"/>
      <c r="AT442" s="120">
        <v>0</v>
      </c>
      <c r="AU442" s="120">
        <f t="shared" si="123"/>
        <v>0</v>
      </c>
      <c r="AV442" s="120">
        <v>0</v>
      </c>
      <c r="AW442" s="120">
        <f t="shared" si="124"/>
        <v>0</v>
      </c>
      <c r="AX442" s="120">
        <v>0.4353227388</v>
      </c>
      <c r="AY442" s="120">
        <f t="shared" si="125"/>
        <v>-0.4353227388</v>
      </c>
      <c r="AZ442" s="120">
        <v>0</v>
      </c>
      <c r="BA442" s="120">
        <f t="shared" si="126"/>
        <v>0</v>
      </c>
      <c r="BB442" s="120">
        <v>0</v>
      </c>
      <c r="BC442" s="120">
        <f t="shared" si="127"/>
        <v>0</v>
      </c>
      <c r="BD442" s="120" t="str">
        <f t="shared" si="128"/>
        <v>HIBU0.008426546208520.039107446351750.03910744635175</v>
      </c>
      <c r="BE442" s="121">
        <f>VLOOKUP(BD442,'[1]Microsoft-Base Data'!$AR:$AX,2,0)</f>
        <v>1</v>
      </c>
      <c r="BF442" s="121">
        <f>VLOOKUP(BD442,'[1]Microsoft-Base Data'!$AR:$AX,3,0)</f>
        <v>0</v>
      </c>
      <c r="BG442" s="121">
        <f>VLOOKUP(BD442,'[1]Microsoft-Base Data'!$AR:$AX,4,0)</f>
        <v>0</v>
      </c>
      <c r="BH442" s="121">
        <f>VLOOKUP(BD442,'[1]Microsoft-Base Data'!$AR:$AX,5,0)</f>
        <v>0</v>
      </c>
      <c r="BI442" s="121">
        <f>VLOOKUP(BD442,'[1]Microsoft-Base Data'!$AR:$AX,6,0)</f>
        <v>0</v>
      </c>
      <c r="BJ442" s="121">
        <f>VLOOKUP(BD442,'[1]Microsoft-Base Data'!$AR:$AX,7,0)</f>
        <v>0</v>
      </c>
      <c r="BK442" s="120">
        <f t="shared" si="129"/>
        <v>3.9107446351749994E-2</v>
      </c>
      <c r="BL442" s="120">
        <f t="shared" si="130"/>
        <v>0</v>
      </c>
      <c r="BM442" s="120">
        <f t="shared" si="131"/>
        <v>0</v>
      </c>
      <c r="BN442" s="120">
        <f t="shared" si="132"/>
        <v>0</v>
      </c>
      <c r="BO442" s="120">
        <f t="shared" si="133"/>
        <v>0</v>
      </c>
      <c r="BP442" s="120">
        <f t="shared" si="134"/>
        <v>0</v>
      </c>
      <c r="BQ442" s="120">
        <f t="shared" si="135"/>
        <v>3.9107446351749993E-3</v>
      </c>
      <c r="BR442" s="119"/>
      <c r="BS442" s="119"/>
      <c r="BT442" s="119"/>
      <c r="BU442" s="119"/>
    </row>
    <row r="443" spans="1:73">
      <c r="A443" s="8" t="s">
        <v>863</v>
      </c>
      <c r="B443" s="65" t="s">
        <v>4</v>
      </c>
      <c r="C443" s="8" t="s">
        <v>81</v>
      </c>
      <c r="D443" s="8" t="s">
        <v>615</v>
      </c>
      <c r="E443" s="8" t="s">
        <v>283</v>
      </c>
      <c r="F443" s="8"/>
      <c r="G443" s="65"/>
      <c r="H443" s="65" t="s">
        <v>613</v>
      </c>
      <c r="I443" s="8"/>
      <c r="J443" s="8" t="s">
        <v>614</v>
      </c>
      <c r="K443" s="8" t="s">
        <v>614</v>
      </c>
      <c r="L443" s="116">
        <v>0</v>
      </c>
      <c r="M443" s="116">
        <v>0</v>
      </c>
      <c r="N443" s="116">
        <v>1.9392023933259998E-2</v>
      </c>
      <c r="O443" s="114">
        <v>1.9392023933259998E-2</v>
      </c>
      <c r="P443" s="115">
        <v>3.8784047866519997E-2</v>
      </c>
      <c r="Q443" s="114">
        <v>9.3558321359331828E-3</v>
      </c>
      <c r="R443" s="114">
        <v>9.59795570316954E-3</v>
      </c>
      <c r="S443" s="114">
        <v>9.8068230569011115E-3</v>
      </c>
      <c r="T443" s="114">
        <v>1.0023436970516162E-2</v>
      </c>
      <c r="U443" s="115">
        <v>3.8784047866519997E-2</v>
      </c>
      <c r="V443" s="115">
        <f t="shared" si="120"/>
        <v>0</v>
      </c>
      <c r="W443" s="122">
        <v>0</v>
      </c>
      <c r="X443" s="116">
        <v>0</v>
      </c>
      <c r="Y443" s="116">
        <v>0</v>
      </c>
      <c r="Z443" s="116">
        <v>0</v>
      </c>
      <c r="AA443" s="116" t="str">
        <f t="shared" si="121"/>
        <v>BARCLAYS BANK PLC0.038784047866520.03878404786652</v>
      </c>
      <c r="AB443" s="117">
        <v>0</v>
      </c>
      <c r="AC443" s="115">
        <f t="shared" si="122"/>
        <v>0</v>
      </c>
      <c r="AD443" s="117">
        <f t="shared" si="137"/>
        <v>0</v>
      </c>
      <c r="AE443" s="117">
        <f t="shared" si="137"/>
        <v>0</v>
      </c>
      <c r="AF443" s="117">
        <f t="shared" si="137"/>
        <v>0</v>
      </c>
      <c r="AG443" s="117">
        <f t="shared" si="137"/>
        <v>0</v>
      </c>
      <c r="AH443" s="115">
        <v>0</v>
      </c>
      <c r="AI443" s="118"/>
      <c r="AJ443" s="118"/>
      <c r="AK443" s="118"/>
      <c r="AL443" s="118"/>
      <c r="AM443" s="118"/>
      <c r="AN443" s="118"/>
      <c r="AO443" s="118"/>
      <c r="AP443" s="118"/>
      <c r="AQ443" s="118"/>
      <c r="AR443" s="118"/>
      <c r="AS443" s="119"/>
      <c r="AT443" s="120">
        <v>0</v>
      </c>
      <c r="AU443" s="120">
        <f t="shared" si="123"/>
        <v>0</v>
      </c>
      <c r="AV443" s="120">
        <v>0</v>
      </c>
      <c r="AW443" s="120">
        <f t="shared" si="124"/>
        <v>0</v>
      </c>
      <c r="AX443" s="120">
        <v>0</v>
      </c>
      <c r="AY443" s="120">
        <f t="shared" si="125"/>
        <v>0</v>
      </c>
      <c r="AZ443" s="120">
        <v>0</v>
      </c>
      <c r="BA443" s="120">
        <f t="shared" si="126"/>
        <v>0</v>
      </c>
      <c r="BB443" s="120">
        <v>0</v>
      </c>
      <c r="BC443" s="120">
        <f t="shared" si="127"/>
        <v>0</v>
      </c>
      <c r="BD443" s="120" t="str">
        <f t="shared" si="128"/>
        <v>BARCLAYS BANK PLC0.019392023933260.038784047866520.03878404786652</v>
      </c>
      <c r="BE443" s="121">
        <f>VLOOKUP(BD443,'[1]Microsoft-Base Data'!$AR:$AX,2,0)</f>
        <v>0.89375275727904424</v>
      </c>
      <c r="BF443" s="121">
        <f>VLOOKUP(BD443,'[1]Microsoft-Base Data'!$AR:$AX,3,0)</f>
        <v>0</v>
      </c>
      <c r="BG443" s="121">
        <f>VLOOKUP(BD443,'[1]Microsoft-Base Data'!$AR:$AX,4,0)</f>
        <v>0</v>
      </c>
      <c r="BH443" s="121">
        <f>VLOOKUP(BD443,'[1]Microsoft-Base Data'!$AR:$AX,5,0)</f>
        <v>0.10624724272095587</v>
      </c>
      <c r="BI443" s="121">
        <f>VLOOKUP(BD443,'[1]Microsoft-Base Data'!$AR:$AX,6,0)</f>
        <v>0</v>
      </c>
      <c r="BJ443" s="121">
        <f>VLOOKUP(BD443,'[1]Microsoft-Base Data'!$AR:$AX,7,0)</f>
        <v>0</v>
      </c>
      <c r="BK443" s="120">
        <f t="shared" si="129"/>
        <v>3.4663349719144677E-2</v>
      </c>
      <c r="BL443" s="120">
        <f t="shared" si="130"/>
        <v>0</v>
      </c>
      <c r="BM443" s="120">
        <f t="shared" si="131"/>
        <v>0</v>
      </c>
      <c r="BN443" s="120">
        <f t="shared" si="132"/>
        <v>4.120698147375321E-3</v>
      </c>
      <c r="BO443" s="120">
        <f t="shared" si="133"/>
        <v>0</v>
      </c>
      <c r="BP443" s="120">
        <f t="shared" si="134"/>
        <v>0</v>
      </c>
      <c r="BQ443" s="120">
        <f t="shared" si="135"/>
        <v>4.9413623100815363E-3</v>
      </c>
      <c r="BR443" s="119"/>
      <c r="BS443" s="119"/>
      <c r="BT443" s="119"/>
      <c r="BU443" s="119"/>
    </row>
    <row r="444" spans="1:73">
      <c r="A444" s="8" t="s">
        <v>919</v>
      </c>
      <c r="B444" s="65" t="s">
        <v>4</v>
      </c>
      <c r="C444" s="8" t="s">
        <v>157</v>
      </c>
      <c r="D444" s="8" t="s">
        <v>615</v>
      </c>
      <c r="E444" s="8" t="s">
        <v>283</v>
      </c>
      <c r="F444" s="8"/>
      <c r="G444" s="65"/>
      <c r="H444" s="65" t="s">
        <v>613</v>
      </c>
      <c r="I444" s="8"/>
      <c r="J444" s="8" t="s">
        <v>614</v>
      </c>
      <c r="K444" s="8" t="s">
        <v>614</v>
      </c>
      <c r="L444" s="116">
        <v>1.2626320288439645E-2</v>
      </c>
      <c r="M444" s="116">
        <v>1.1084210862040001E-2</v>
      </c>
      <c r="N444" s="116">
        <v>7.4755925894800009E-3</v>
      </c>
      <c r="O444" s="114">
        <v>7.4755925894800009E-3</v>
      </c>
      <c r="P444" s="115">
        <v>3.8661716329439648E-2</v>
      </c>
      <c r="Q444" s="114">
        <v>9.3263222371780703E-3</v>
      </c>
      <c r="R444" s="114">
        <v>9.5676821051676308E-3</v>
      </c>
      <c r="S444" s="114">
        <v>9.7758906554520787E-3</v>
      </c>
      <c r="T444" s="114">
        <v>9.9918213316418682E-3</v>
      </c>
      <c r="U444" s="115">
        <v>3.8661716329439641E-2</v>
      </c>
      <c r="V444" s="115">
        <f t="shared" si="120"/>
        <v>0</v>
      </c>
      <c r="W444" s="122">
        <v>0</v>
      </c>
      <c r="X444" s="116">
        <v>0</v>
      </c>
      <c r="Y444" s="116">
        <v>2.9212800000000001E-2</v>
      </c>
      <c r="Z444" s="116">
        <v>2.9212800000000001E-2</v>
      </c>
      <c r="AA444" s="116" t="str">
        <f t="shared" si="121"/>
        <v>DHL0.03866171632943960.0386617163294396</v>
      </c>
      <c r="AB444" s="117">
        <v>0</v>
      </c>
      <c r="AC444" s="115">
        <f t="shared" si="122"/>
        <v>5.8425600000000001E-2</v>
      </c>
      <c r="AD444" s="117">
        <f t="shared" si="137"/>
        <v>1.257318912E-2</v>
      </c>
      <c r="AE444" s="117">
        <f t="shared" si="137"/>
        <v>1.27367808E-2</v>
      </c>
      <c r="AF444" s="117">
        <f t="shared" si="137"/>
        <v>1.8696192E-2</v>
      </c>
      <c r="AG444" s="117">
        <f t="shared" si="137"/>
        <v>1.4419438079999994E-2</v>
      </c>
      <c r="AH444" s="115">
        <v>5.8425600000000001E-2</v>
      </c>
      <c r="AI444" s="118"/>
      <c r="AJ444" s="118"/>
      <c r="AK444" s="118"/>
      <c r="AL444" s="118"/>
      <c r="AM444" s="118"/>
      <c r="AN444" s="118"/>
      <c r="AO444" s="118"/>
      <c r="AP444" s="118"/>
      <c r="AQ444" s="118"/>
      <c r="AR444" s="118"/>
      <c r="AS444" s="119"/>
      <c r="AT444" s="120">
        <v>0</v>
      </c>
      <c r="AU444" s="120">
        <f t="shared" si="123"/>
        <v>0</v>
      </c>
      <c r="AV444" s="120">
        <v>2.3662368000000003E-2</v>
      </c>
      <c r="AW444" s="120">
        <f t="shared" si="124"/>
        <v>-1.1089178880000003E-2</v>
      </c>
      <c r="AX444" s="120">
        <v>0</v>
      </c>
      <c r="AY444" s="120">
        <f t="shared" si="125"/>
        <v>1.27367808E-2</v>
      </c>
      <c r="AZ444" s="120">
        <v>0</v>
      </c>
      <c r="BA444" s="120">
        <f t="shared" si="126"/>
        <v>1.8696192E-2</v>
      </c>
      <c r="BB444" s="120">
        <v>0</v>
      </c>
      <c r="BC444" s="120">
        <f t="shared" si="127"/>
        <v>1.4419438079999994E-2</v>
      </c>
      <c r="BD444" s="120" t="str">
        <f t="shared" si="128"/>
        <v>DHL0.007475592589480.03866171632943960.0386617163294396</v>
      </c>
      <c r="BE444" s="121">
        <f>VLOOKUP(BD444,'[1]Microsoft-Base Data'!$AR:$AX,2,0)</f>
        <v>0.11143879571270739</v>
      </c>
      <c r="BF444" s="121">
        <f>VLOOKUP(BD444,'[1]Microsoft-Base Data'!$AR:$AX,3,0)</f>
        <v>0.88856120428729268</v>
      </c>
      <c r="BG444" s="121">
        <f>VLOOKUP(BD444,'[1]Microsoft-Base Data'!$AR:$AX,4,0)</f>
        <v>0</v>
      </c>
      <c r="BH444" s="121">
        <f>VLOOKUP(BD444,'[1]Microsoft-Base Data'!$AR:$AX,5,0)</f>
        <v>0</v>
      </c>
      <c r="BI444" s="121">
        <f>VLOOKUP(BD444,'[1]Microsoft-Base Data'!$AR:$AX,6,0)</f>
        <v>0</v>
      </c>
      <c r="BJ444" s="121">
        <f>VLOOKUP(BD444,'[1]Microsoft-Base Data'!$AR:$AX,7,0)</f>
        <v>0</v>
      </c>
      <c r="BK444" s="120">
        <f t="shared" si="129"/>
        <v>4.3084151079390677E-3</v>
      </c>
      <c r="BL444" s="120">
        <f t="shared" si="130"/>
        <v>3.4353301221500578E-2</v>
      </c>
      <c r="BM444" s="120">
        <f t="shared" si="131"/>
        <v>0</v>
      </c>
      <c r="BN444" s="120">
        <f t="shared" si="132"/>
        <v>0</v>
      </c>
      <c r="BO444" s="120">
        <f t="shared" si="133"/>
        <v>0</v>
      </c>
      <c r="BP444" s="120">
        <f t="shared" si="134"/>
        <v>0</v>
      </c>
      <c r="BQ444" s="120">
        <f t="shared" si="135"/>
        <v>3.4784142732294486E-2</v>
      </c>
      <c r="BR444" s="119"/>
      <c r="BS444" s="119"/>
      <c r="BT444" s="119"/>
      <c r="BU444" s="119"/>
    </row>
    <row r="445" spans="1:73">
      <c r="A445" s="8" t="s">
        <v>920</v>
      </c>
      <c r="B445" s="65" t="s">
        <v>4</v>
      </c>
      <c r="C445" s="8" t="s">
        <v>81</v>
      </c>
      <c r="D445" s="8" t="s">
        <v>615</v>
      </c>
      <c r="E445" s="8" t="s">
        <v>283</v>
      </c>
      <c r="F445" s="8"/>
      <c r="G445" s="65"/>
      <c r="H445" s="65" t="s">
        <v>613</v>
      </c>
      <c r="I445" s="8"/>
      <c r="J445" s="8" t="s">
        <v>614</v>
      </c>
      <c r="K445" s="8" t="s">
        <v>614</v>
      </c>
      <c r="L445" s="116">
        <v>2.7958448835889996E-2</v>
      </c>
      <c r="M445" s="116">
        <v>1.0670839670400001E-2</v>
      </c>
      <c r="N445" s="116">
        <v>0</v>
      </c>
      <c r="O445" s="114">
        <v>0</v>
      </c>
      <c r="P445" s="115">
        <v>3.8629288506289994E-2</v>
      </c>
      <c r="Q445" s="114">
        <v>9.3184997099636339E-3</v>
      </c>
      <c r="R445" s="114">
        <v>9.5596571354375041E-3</v>
      </c>
      <c r="S445" s="114">
        <v>9.767691049138584E-3</v>
      </c>
      <c r="T445" s="114">
        <v>9.9834406117502716E-3</v>
      </c>
      <c r="U445" s="115">
        <v>3.8629288506289994E-2</v>
      </c>
      <c r="V445" s="115">
        <f t="shared" si="120"/>
        <v>0</v>
      </c>
      <c r="W445" s="122">
        <v>0</v>
      </c>
      <c r="X445" s="116">
        <v>0</v>
      </c>
      <c r="Y445" s="116">
        <v>0</v>
      </c>
      <c r="Z445" s="116">
        <v>0</v>
      </c>
      <c r="AA445" s="116" t="str">
        <f t="shared" si="121"/>
        <v>VIRIDIAN0.038629288506290.03862928850629</v>
      </c>
      <c r="AB445" s="117">
        <v>0</v>
      </c>
      <c r="AC445" s="115">
        <f t="shared" si="122"/>
        <v>0</v>
      </c>
      <c r="AD445" s="117">
        <f t="shared" si="137"/>
        <v>0</v>
      </c>
      <c r="AE445" s="117">
        <f t="shared" si="137"/>
        <v>0</v>
      </c>
      <c r="AF445" s="117">
        <f t="shared" si="137"/>
        <v>0</v>
      </c>
      <c r="AG445" s="117">
        <f t="shared" si="137"/>
        <v>0</v>
      </c>
      <c r="AH445" s="115">
        <v>0</v>
      </c>
      <c r="AI445" s="118"/>
      <c r="AJ445" s="118"/>
      <c r="AK445" s="118"/>
      <c r="AL445" s="118"/>
      <c r="AM445" s="118"/>
      <c r="AN445" s="118"/>
      <c r="AO445" s="118"/>
      <c r="AP445" s="118"/>
      <c r="AQ445" s="118"/>
      <c r="AR445" s="118"/>
      <c r="AS445" s="119"/>
      <c r="AT445" s="120">
        <v>0</v>
      </c>
      <c r="AU445" s="120">
        <f t="shared" si="123"/>
        <v>0</v>
      </c>
      <c r="AV445" s="120">
        <v>0</v>
      </c>
      <c r="AW445" s="120">
        <f t="shared" si="124"/>
        <v>0</v>
      </c>
      <c r="AX445" s="120">
        <v>0</v>
      </c>
      <c r="AY445" s="120">
        <f t="shared" si="125"/>
        <v>0</v>
      </c>
      <c r="AZ445" s="120">
        <v>0</v>
      </c>
      <c r="BA445" s="120">
        <f t="shared" si="126"/>
        <v>0</v>
      </c>
      <c r="BB445" s="120">
        <v>0</v>
      </c>
      <c r="BC445" s="120">
        <f t="shared" si="127"/>
        <v>0</v>
      </c>
      <c r="BD445" s="120" t="str">
        <f t="shared" si="128"/>
        <v>VIRIDIAN00.038629288506290.03862928850629</v>
      </c>
      <c r="BE445" s="121">
        <f>VLOOKUP(BD445,'[1]Microsoft-Base Data'!$AR:$AX,2,0)</f>
        <v>1</v>
      </c>
      <c r="BF445" s="121">
        <f>VLOOKUP(BD445,'[1]Microsoft-Base Data'!$AR:$AX,3,0)</f>
        <v>0</v>
      </c>
      <c r="BG445" s="121">
        <f>VLOOKUP(BD445,'[1]Microsoft-Base Data'!$AR:$AX,4,0)</f>
        <v>0</v>
      </c>
      <c r="BH445" s="121">
        <f>VLOOKUP(BD445,'[1]Microsoft-Base Data'!$AR:$AX,5,0)</f>
        <v>0</v>
      </c>
      <c r="BI445" s="121">
        <f>VLOOKUP(BD445,'[1]Microsoft-Base Data'!$AR:$AX,6,0)</f>
        <v>0</v>
      </c>
      <c r="BJ445" s="121">
        <f>VLOOKUP(BD445,'[1]Microsoft-Base Data'!$AR:$AX,7,0)</f>
        <v>0</v>
      </c>
      <c r="BK445" s="120">
        <f t="shared" si="129"/>
        <v>3.8629288506289994E-2</v>
      </c>
      <c r="BL445" s="120">
        <f t="shared" si="130"/>
        <v>0</v>
      </c>
      <c r="BM445" s="120">
        <f t="shared" si="131"/>
        <v>0</v>
      </c>
      <c r="BN445" s="120">
        <f t="shared" si="132"/>
        <v>0</v>
      </c>
      <c r="BO445" s="120">
        <f t="shared" si="133"/>
        <v>0</v>
      </c>
      <c r="BP445" s="120">
        <f t="shared" si="134"/>
        <v>0</v>
      </c>
      <c r="BQ445" s="120">
        <f t="shared" si="135"/>
        <v>3.8629288506289994E-3</v>
      </c>
      <c r="BR445" s="119"/>
      <c r="BS445" s="119"/>
      <c r="BT445" s="119"/>
      <c r="BU445" s="119"/>
    </row>
    <row r="446" spans="1:73">
      <c r="A446" s="8" t="s">
        <v>921</v>
      </c>
      <c r="B446" s="65" t="s">
        <v>4</v>
      </c>
      <c r="C446" s="8" t="s">
        <v>81</v>
      </c>
      <c r="D446" s="8" t="s">
        <v>615</v>
      </c>
      <c r="E446" s="8" t="s">
        <v>283</v>
      </c>
      <c r="F446" s="8"/>
      <c r="G446" s="65"/>
      <c r="H446" s="65" t="s">
        <v>613</v>
      </c>
      <c r="I446" s="8"/>
      <c r="J446" s="8" t="s">
        <v>614</v>
      </c>
      <c r="K446" s="8" t="s">
        <v>614</v>
      </c>
      <c r="L446" s="116">
        <v>1.3412900072259999E-2</v>
      </c>
      <c r="M446" s="116">
        <v>2.3429404154730001E-2</v>
      </c>
      <c r="N446" s="116">
        <v>0</v>
      </c>
      <c r="O446" s="114">
        <v>0</v>
      </c>
      <c r="P446" s="115">
        <v>3.6842304226990003E-2</v>
      </c>
      <c r="Q446" s="114">
        <v>8.887427507180112E-3</v>
      </c>
      <c r="R446" s="114">
        <v>9.1174290313981755E-3</v>
      </c>
      <c r="S446" s="114">
        <v>9.3158393318327429E-3</v>
      </c>
      <c r="T446" s="114">
        <v>9.5216083565789669E-3</v>
      </c>
      <c r="U446" s="115">
        <v>3.6842304226989996E-2</v>
      </c>
      <c r="V446" s="115">
        <f t="shared" si="120"/>
        <v>0</v>
      </c>
      <c r="W446" s="122">
        <v>0</v>
      </c>
      <c r="X446" s="116">
        <v>0</v>
      </c>
      <c r="Y446" s="116">
        <v>3.9132E-2</v>
      </c>
      <c r="Z446" s="116">
        <v>0</v>
      </c>
      <c r="AA446" s="116" t="str">
        <f t="shared" si="121"/>
        <v>NORGREN EUROPEAN LOGISTICS0.036842304226990.03684230422699</v>
      </c>
      <c r="AB446" s="117">
        <v>2</v>
      </c>
      <c r="AC446" s="115">
        <f t="shared" si="122"/>
        <v>2.0391319999999999</v>
      </c>
      <c r="AD446" s="117">
        <f t="shared" si="137"/>
        <v>0.4388212064</v>
      </c>
      <c r="AE446" s="117">
        <f t="shared" si="137"/>
        <v>0.44453077599999996</v>
      </c>
      <c r="AF446" s="117">
        <f t="shared" si="137"/>
        <v>0.65252224000000003</v>
      </c>
      <c r="AG446" s="117">
        <f t="shared" si="137"/>
        <v>0.50325777759999979</v>
      </c>
      <c r="AH446" s="115">
        <v>2.0391319999999999</v>
      </c>
      <c r="AI446" s="118"/>
      <c r="AJ446" s="118"/>
      <c r="AK446" s="118"/>
      <c r="AL446" s="118"/>
      <c r="AM446" s="118"/>
      <c r="AN446" s="118"/>
      <c r="AO446" s="118"/>
      <c r="AP446" s="118"/>
      <c r="AQ446" s="118"/>
      <c r="AR446" s="118"/>
      <c r="AS446" s="119"/>
      <c r="AT446" s="120">
        <v>0</v>
      </c>
      <c r="AU446" s="120">
        <f t="shared" si="123"/>
        <v>2</v>
      </c>
      <c r="AV446" s="120">
        <v>0</v>
      </c>
      <c r="AW446" s="120">
        <f t="shared" si="124"/>
        <v>0.4388212064</v>
      </c>
      <c r="AX446" s="120">
        <v>0</v>
      </c>
      <c r="AY446" s="120">
        <f t="shared" si="125"/>
        <v>0.44453077599999996</v>
      </c>
      <c r="AZ446" s="120">
        <v>0</v>
      </c>
      <c r="BA446" s="120">
        <f t="shared" si="126"/>
        <v>0.65252224000000003</v>
      </c>
      <c r="BB446" s="120">
        <v>0</v>
      </c>
      <c r="BC446" s="120">
        <f t="shared" si="127"/>
        <v>0.50325777759999979</v>
      </c>
      <c r="BD446" s="120" t="str">
        <f t="shared" si="128"/>
        <v>NORGREN EUROPEAN LOGISTICS00.036842304226990.03684230422699</v>
      </c>
      <c r="BE446" s="121">
        <f>VLOOKUP(BD446,'[1]Microsoft-Base Data'!$AR:$AX,2,0)</f>
        <v>0.36406246443277429</v>
      </c>
      <c r="BF446" s="121">
        <f>VLOOKUP(BD446,'[1]Microsoft-Base Data'!$AR:$AX,3,0)</f>
        <v>0</v>
      </c>
      <c r="BG446" s="121">
        <f>VLOOKUP(BD446,'[1]Microsoft-Base Data'!$AR:$AX,4,0)</f>
        <v>0</v>
      </c>
      <c r="BH446" s="121">
        <f>VLOOKUP(BD446,'[1]Microsoft-Base Data'!$AR:$AX,5,0)</f>
        <v>0.63593753556722554</v>
      </c>
      <c r="BI446" s="121">
        <f>VLOOKUP(BD446,'[1]Microsoft-Base Data'!$AR:$AX,6,0)</f>
        <v>0</v>
      </c>
      <c r="BJ446" s="121">
        <f>VLOOKUP(BD446,'[1]Microsoft-Base Data'!$AR:$AX,7,0)</f>
        <v>0</v>
      </c>
      <c r="BK446" s="120">
        <f t="shared" si="129"/>
        <v>1.3412900072259995E-2</v>
      </c>
      <c r="BL446" s="120">
        <f t="shared" si="130"/>
        <v>0</v>
      </c>
      <c r="BM446" s="120">
        <f t="shared" si="131"/>
        <v>0</v>
      </c>
      <c r="BN446" s="120">
        <f t="shared" si="132"/>
        <v>2.3429404154729994E-2</v>
      </c>
      <c r="BO446" s="120">
        <f t="shared" si="133"/>
        <v>0</v>
      </c>
      <c r="BP446" s="120">
        <f t="shared" si="134"/>
        <v>0</v>
      </c>
      <c r="BQ446" s="120">
        <f t="shared" si="135"/>
        <v>9.7279784782571058E-3</v>
      </c>
      <c r="BR446" s="119"/>
      <c r="BS446" s="119"/>
      <c r="BT446" s="119"/>
      <c r="BU446" s="119"/>
    </row>
    <row r="447" spans="1:73">
      <c r="A447" s="8" t="s">
        <v>922</v>
      </c>
      <c r="B447" s="65" t="s">
        <v>69</v>
      </c>
      <c r="C447" s="8" t="s">
        <v>129</v>
      </c>
      <c r="D447" s="8" t="s">
        <v>615</v>
      </c>
      <c r="E447" s="8" t="s">
        <v>283</v>
      </c>
      <c r="F447" s="8"/>
      <c r="G447" s="65"/>
      <c r="H447" s="65" t="s">
        <v>613</v>
      </c>
      <c r="I447" s="8"/>
      <c r="J447" s="8" t="s">
        <v>614</v>
      </c>
      <c r="K447" s="8" t="s">
        <v>614</v>
      </c>
      <c r="L447" s="116">
        <v>8.4610698292500001E-3</v>
      </c>
      <c r="M447" s="116">
        <v>8.63275669232E-3</v>
      </c>
      <c r="N447" s="116">
        <v>9.7954273523499988E-3</v>
      </c>
      <c r="O447" s="114">
        <v>9.7954273523499988E-3</v>
      </c>
      <c r="P447" s="115">
        <v>3.6684681226269999E-2</v>
      </c>
      <c r="Q447" s="114">
        <v>8.8494042884440551E-3</v>
      </c>
      <c r="R447" s="114">
        <v>9.0784217935792177E-3</v>
      </c>
      <c r="S447" s="114">
        <v>9.2759832321528228E-3</v>
      </c>
      <c r="T447" s="114">
        <v>9.480871912093904E-3</v>
      </c>
      <c r="U447" s="115">
        <v>3.6684681226269999E-2</v>
      </c>
      <c r="V447" s="115">
        <f t="shared" si="120"/>
        <v>0</v>
      </c>
      <c r="W447" s="115"/>
      <c r="X447" s="116">
        <v>0</v>
      </c>
      <c r="Y447" s="116">
        <v>0</v>
      </c>
      <c r="Z447" s="116">
        <v>0</v>
      </c>
      <c r="AA447" s="116" t="str">
        <f t="shared" si="121"/>
        <v>SIERRA ATLANTIC SOFTWARE SERVI0.036684681226270.03668468122627</v>
      </c>
      <c r="AB447" s="117">
        <v>0</v>
      </c>
      <c r="AC447" s="115">
        <f t="shared" si="122"/>
        <v>0</v>
      </c>
      <c r="AD447" s="117">
        <f t="shared" si="137"/>
        <v>0</v>
      </c>
      <c r="AE447" s="117">
        <f t="shared" si="137"/>
        <v>0</v>
      </c>
      <c r="AF447" s="117">
        <f t="shared" si="137"/>
        <v>0</v>
      </c>
      <c r="AG447" s="117">
        <f t="shared" si="137"/>
        <v>0</v>
      </c>
      <c r="AH447" s="115">
        <v>0</v>
      </c>
      <c r="AI447" s="118"/>
      <c r="AJ447" s="118"/>
      <c r="AK447" s="118"/>
      <c r="AL447" s="118"/>
      <c r="AM447" s="118"/>
      <c r="AN447" s="118"/>
      <c r="AO447" s="118"/>
      <c r="AP447" s="118"/>
      <c r="AQ447" s="118"/>
      <c r="AR447" s="118"/>
      <c r="AS447" s="119"/>
      <c r="AT447" s="120">
        <v>0</v>
      </c>
      <c r="AU447" s="120">
        <f t="shared" si="123"/>
        <v>0</v>
      </c>
      <c r="AV447" s="120">
        <v>0</v>
      </c>
      <c r="AW447" s="120">
        <f t="shared" si="124"/>
        <v>0</v>
      </c>
      <c r="AX447" s="120">
        <v>0</v>
      </c>
      <c r="AY447" s="120">
        <f t="shared" si="125"/>
        <v>0</v>
      </c>
      <c r="AZ447" s="120">
        <v>0</v>
      </c>
      <c r="BA447" s="120">
        <f t="shared" si="126"/>
        <v>0</v>
      </c>
      <c r="BB447" s="120">
        <v>0</v>
      </c>
      <c r="BC447" s="120">
        <f t="shared" si="127"/>
        <v>0</v>
      </c>
      <c r="BD447" s="120" t="str">
        <f t="shared" si="128"/>
        <v>SIERRA ATLANTIC SOFTWARE SERVI0.009795427352350.036684681226270.03668468122627</v>
      </c>
      <c r="BE447" s="121">
        <f>VLOOKUP(BD447,'[1]Microsoft-Base Data'!$AR:$AX,2,0)</f>
        <v>0</v>
      </c>
      <c r="BF447" s="121">
        <f>VLOOKUP(BD447,'[1]Microsoft-Base Data'!$AR:$AX,3,0)</f>
        <v>1</v>
      </c>
      <c r="BG447" s="121">
        <f>VLOOKUP(BD447,'[1]Microsoft-Base Data'!$AR:$AX,4,0)</f>
        <v>0</v>
      </c>
      <c r="BH447" s="121">
        <f>VLOOKUP(BD447,'[1]Microsoft-Base Data'!$AR:$AX,5,0)</f>
        <v>0</v>
      </c>
      <c r="BI447" s="121">
        <f>VLOOKUP(BD447,'[1]Microsoft-Base Data'!$AR:$AX,6,0)</f>
        <v>0</v>
      </c>
      <c r="BJ447" s="121">
        <f>VLOOKUP(BD447,'[1]Microsoft-Base Data'!$AR:$AX,7,0)</f>
        <v>0</v>
      </c>
      <c r="BK447" s="120">
        <f t="shared" si="129"/>
        <v>0</v>
      </c>
      <c r="BL447" s="120">
        <f t="shared" si="130"/>
        <v>3.6684681226269999E-2</v>
      </c>
      <c r="BM447" s="120">
        <f t="shared" si="131"/>
        <v>0</v>
      </c>
      <c r="BN447" s="120">
        <f t="shared" si="132"/>
        <v>0</v>
      </c>
      <c r="BO447" s="120">
        <f t="shared" si="133"/>
        <v>0</v>
      </c>
      <c r="BP447" s="120">
        <f t="shared" si="134"/>
        <v>0</v>
      </c>
      <c r="BQ447" s="120">
        <f t="shared" si="135"/>
        <v>3.6684681226269999E-2</v>
      </c>
      <c r="BR447" s="119"/>
      <c r="BS447" s="119"/>
      <c r="BT447" s="119"/>
      <c r="BU447" s="119"/>
    </row>
    <row r="448" spans="1:73">
      <c r="A448" s="8" t="s">
        <v>923</v>
      </c>
      <c r="B448" s="65" t="s">
        <v>123</v>
      </c>
      <c r="C448" s="8" t="s">
        <v>700</v>
      </c>
      <c r="D448" s="8" t="s">
        <v>615</v>
      </c>
      <c r="E448" s="8" t="s">
        <v>283</v>
      </c>
      <c r="F448" s="8"/>
      <c r="G448" s="65"/>
      <c r="H448" s="65" t="s">
        <v>613</v>
      </c>
      <c r="I448" s="8"/>
      <c r="J448" s="8" t="s">
        <v>614</v>
      </c>
      <c r="K448" s="8" t="s">
        <v>614</v>
      </c>
      <c r="L448" s="116">
        <v>1.264463369242E-2</v>
      </c>
      <c r="M448" s="116">
        <v>8.1970517109200003E-3</v>
      </c>
      <c r="N448" s="116">
        <v>7.8012147911700001E-3</v>
      </c>
      <c r="O448" s="114">
        <v>7.8012147911700001E-3</v>
      </c>
      <c r="P448" s="115">
        <v>3.6444114985679996E-2</v>
      </c>
      <c r="Q448" s="114">
        <v>8.7913727654767102E-3</v>
      </c>
      <c r="R448" s="114">
        <v>9.0188884480963682E-3</v>
      </c>
      <c r="S448" s="114">
        <v>9.2151543428360214E-3</v>
      </c>
      <c r="T448" s="114">
        <v>9.4186994292708957E-3</v>
      </c>
      <c r="U448" s="115">
        <v>3.6444114985679996E-2</v>
      </c>
      <c r="V448" s="115">
        <f t="shared" si="120"/>
        <v>0</v>
      </c>
      <c r="W448" s="122">
        <v>0</v>
      </c>
      <c r="X448" s="116">
        <v>0</v>
      </c>
      <c r="Y448" s="116">
        <v>0</v>
      </c>
      <c r="Z448" s="116">
        <v>0</v>
      </c>
      <c r="AA448" s="116" t="str">
        <f t="shared" si="121"/>
        <v>PT. XL AXIATA, TBK.0.036444114985680.03644411498568</v>
      </c>
      <c r="AB448" s="117">
        <v>0</v>
      </c>
      <c r="AC448" s="115">
        <f t="shared" si="122"/>
        <v>0</v>
      </c>
      <c r="AD448" s="117">
        <f t="shared" ref="AD448:AG467" si="138">AD$1*$AH448</f>
        <v>0</v>
      </c>
      <c r="AE448" s="117">
        <f t="shared" si="138"/>
        <v>0</v>
      </c>
      <c r="AF448" s="117">
        <f t="shared" si="138"/>
        <v>0</v>
      </c>
      <c r="AG448" s="117">
        <f t="shared" si="138"/>
        <v>0</v>
      </c>
      <c r="AH448" s="115">
        <v>0</v>
      </c>
      <c r="AI448" s="118"/>
      <c r="AJ448" s="118"/>
      <c r="AK448" s="118"/>
      <c r="AL448" s="118"/>
      <c r="AM448" s="118"/>
      <c r="AN448" s="118"/>
      <c r="AO448" s="118"/>
      <c r="AP448" s="118"/>
      <c r="AQ448" s="118"/>
      <c r="AR448" s="118"/>
      <c r="AS448" s="119"/>
      <c r="AT448" s="120">
        <v>0</v>
      </c>
      <c r="AU448" s="120">
        <f t="shared" si="123"/>
        <v>0</v>
      </c>
      <c r="AV448" s="120">
        <v>0</v>
      </c>
      <c r="AW448" s="120">
        <f t="shared" si="124"/>
        <v>0</v>
      </c>
      <c r="AX448" s="120">
        <v>0</v>
      </c>
      <c r="AY448" s="120">
        <f t="shared" si="125"/>
        <v>0</v>
      </c>
      <c r="AZ448" s="120">
        <v>0</v>
      </c>
      <c r="BA448" s="120">
        <f t="shared" si="126"/>
        <v>0</v>
      </c>
      <c r="BB448" s="120">
        <v>0</v>
      </c>
      <c r="BC448" s="120">
        <f t="shared" si="127"/>
        <v>0</v>
      </c>
      <c r="BD448" s="120" t="str">
        <f t="shared" si="128"/>
        <v>PT. XL AXIATA, TBK.0.007801214791170.036444114985680.03644411498568</v>
      </c>
      <c r="BE448" s="121">
        <f>VLOOKUP(BD448,'[1]Microsoft-Base Data'!$AR:$AX,2,0)</f>
        <v>1</v>
      </c>
      <c r="BF448" s="121">
        <f>VLOOKUP(BD448,'[1]Microsoft-Base Data'!$AR:$AX,3,0)</f>
        <v>0</v>
      </c>
      <c r="BG448" s="121">
        <f>VLOOKUP(BD448,'[1]Microsoft-Base Data'!$AR:$AX,4,0)</f>
        <v>0</v>
      </c>
      <c r="BH448" s="121">
        <f>VLOOKUP(BD448,'[1]Microsoft-Base Data'!$AR:$AX,5,0)</f>
        <v>0</v>
      </c>
      <c r="BI448" s="121">
        <f>VLOOKUP(BD448,'[1]Microsoft-Base Data'!$AR:$AX,6,0)</f>
        <v>0</v>
      </c>
      <c r="BJ448" s="121">
        <f>VLOOKUP(BD448,'[1]Microsoft-Base Data'!$AR:$AX,7,0)</f>
        <v>0</v>
      </c>
      <c r="BK448" s="120">
        <f t="shared" si="129"/>
        <v>3.6444114985679996E-2</v>
      </c>
      <c r="BL448" s="120">
        <f t="shared" si="130"/>
        <v>0</v>
      </c>
      <c r="BM448" s="120">
        <f t="shared" si="131"/>
        <v>0</v>
      </c>
      <c r="BN448" s="120">
        <f t="shared" si="132"/>
        <v>0</v>
      </c>
      <c r="BO448" s="120">
        <f t="shared" si="133"/>
        <v>0</v>
      </c>
      <c r="BP448" s="120">
        <f t="shared" si="134"/>
        <v>0</v>
      </c>
      <c r="BQ448" s="120">
        <f t="shared" si="135"/>
        <v>3.6444114985679996E-3</v>
      </c>
      <c r="BR448" s="119"/>
      <c r="BS448" s="119"/>
      <c r="BT448" s="119"/>
      <c r="BU448" s="119"/>
    </row>
    <row r="449" spans="1:73">
      <c r="A449" s="8" t="s">
        <v>924</v>
      </c>
      <c r="B449" s="65" t="s">
        <v>4</v>
      </c>
      <c r="C449" s="8" t="s">
        <v>492</v>
      </c>
      <c r="D449" s="8" t="s">
        <v>615</v>
      </c>
      <c r="E449" s="8" t="s">
        <v>283</v>
      </c>
      <c r="F449" s="8"/>
      <c r="G449" s="65"/>
      <c r="H449" s="65" t="s">
        <v>613</v>
      </c>
      <c r="I449" s="8"/>
      <c r="J449" s="8" t="s">
        <v>614</v>
      </c>
      <c r="K449" s="8" t="s">
        <v>614</v>
      </c>
      <c r="L449" s="116">
        <v>0</v>
      </c>
      <c r="M449" s="116">
        <v>7.5355415182399993E-3</v>
      </c>
      <c r="N449" s="116">
        <v>1.408798553059E-2</v>
      </c>
      <c r="O449" s="114">
        <v>1.408798553059E-2</v>
      </c>
      <c r="P449" s="115">
        <v>3.5711512579419999E-2</v>
      </c>
      <c r="Q449" s="114">
        <v>8.6146479130595893E-3</v>
      </c>
      <c r="R449" s="114">
        <v>8.837590057904644E-3</v>
      </c>
      <c r="S449" s="114">
        <v>9.0299106005124231E-3</v>
      </c>
      <c r="T449" s="114">
        <v>9.2293640079433425E-3</v>
      </c>
      <c r="U449" s="115">
        <v>3.5711512579419999E-2</v>
      </c>
      <c r="V449" s="115">
        <f t="shared" si="120"/>
        <v>0</v>
      </c>
      <c r="W449" s="122">
        <v>0</v>
      </c>
      <c r="X449" s="116">
        <v>0</v>
      </c>
      <c r="Y449" s="116">
        <v>0</v>
      </c>
      <c r="Z449" s="116">
        <v>0</v>
      </c>
      <c r="AA449" s="116" t="str">
        <f t="shared" si="121"/>
        <v>TENNET0.035711512579420.03571151257942</v>
      </c>
      <c r="AB449" s="117">
        <v>0</v>
      </c>
      <c r="AC449" s="115">
        <f t="shared" si="122"/>
        <v>0</v>
      </c>
      <c r="AD449" s="117">
        <f t="shared" si="138"/>
        <v>0</v>
      </c>
      <c r="AE449" s="117">
        <f t="shared" si="138"/>
        <v>0</v>
      </c>
      <c r="AF449" s="117">
        <f t="shared" si="138"/>
        <v>0</v>
      </c>
      <c r="AG449" s="117">
        <f t="shared" si="138"/>
        <v>0</v>
      </c>
      <c r="AH449" s="115">
        <v>0</v>
      </c>
      <c r="AI449" s="118"/>
      <c r="AJ449" s="118"/>
      <c r="AK449" s="118"/>
      <c r="AL449" s="118"/>
      <c r="AM449" s="118"/>
      <c r="AN449" s="118"/>
      <c r="AO449" s="118"/>
      <c r="AP449" s="118"/>
      <c r="AQ449" s="118"/>
      <c r="AR449" s="118"/>
      <c r="AS449" s="119"/>
      <c r="AT449" s="120">
        <v>0</v>
      </c>
      <c r="AU449" s="120">
        <f t="shared" si="123"/>
        <v>0</v>
      </c>
      <c r="AV449" s="120">
        <v>0</v>
      </c>
      <c r="AW449" s="120">
        <f t="shared" si="124"/>
        <v>0</v>
      </c>
      <c r="AX449" s="120">
        <v>0</v>
      </c>
      <c r="AY449" s="120">
        <f t="shared" si="125"/>
        <v>0</v>
      </c>
      <c r="AZ449" s="120">
        <v>0</v>
      </c>
      <c r="BA449" s="120">
        <f t="shared" si="126"/>
        <v>0</v>
      </c>
      <c r="BB449" s="120">
        <v>0</v>
      </c>
      <c r="BC449" s="120">
        <f t="shared" si="127"/>
        <v>0</v>
      </c>
      <c r="BD449" s="120" t="str">
        <f t="shared" si="128"/>
        <v>TENNET0.014087985530590.035711512579420.03571151257942</v>
      </c>
      <c r="BE449" s="121">
        <f>VLOOKUP(BD449,'[1]Microsoft-Base Data'!$AR:$AX,2,0)</f>
        <v>1</v>
      </c>
      <c r="BF449" s="121">
        <f>VLOOKUP(BD449,'[1]Microsoft-Base Data'!$AR:$AX,3,0)</f>
        <v>0</v>
      </c>
      <c r="BG449" s="121">
        <f>VLOOKUP(BD449,'[1]Microsoft-Base Data'!$AR:$AX,4,0)</f>
        <v>0</v>
      </c>
      <c r="BH449" s="121">
        <f>VLOOKUP(BD449,'[1]Microsoft-Base Data'!$AR:$AX,5,0)</f>
        <v>0</v>
      </c>
      <c r="BI449" s="121">
        <f>VLOOKUP(BD449,'[1]Microsoft-Base Data'!$AR:$AX,6,0)</f>
        <v>0</v>
      </c>
      <c r="BJ449" s="121">
        <f>VLOOKUP(BD449,'[1]Microsoft-Base Data'!$AR:$AX,7,0)</f>
        <v>0</v>
      </c>
      <c r="BK449" s="120">
        <f t="shared" si="129"/>
        <v>3.5711512579419999E-2</v>
      </c>
      <c r="BL449" s="120">
        <f t="shared" si="130"/>
        <v>0</v>
      </c>
      <c r="BM449" s="120">
        <f t="shared" si="131"/>
        <v>0</v>
      </c>
      <c r="BN449" s="120">
        <f t="shared" si="132"/>
        <v>0</v>
      </c>
      <c r="BO449" s="120">
        <f t="shared" si="133"/>
        <v>0</v>
      </c>
      <c r="BP449" s="120">
        <f t="shared" si="134"/>
        <v>0</v>
      </c>
      <c r="BQ449" s="120">
        <f t="shared" si="135"/>
        <v>3.5711512579420001E-3</v>
      </c>
      <c r="BR449" s="119"/>
      <c r="BS449" s="119"/>
      <c r="BT449" s="119"/>
      <c r="BU449" s="119"/>
    </row>
    <row r="450" spans="1:73">
      <c r="A450" s="8" t="s">
        <v>925</v>
      </c>
      <c r="B450" s="65" t="s">
        <v>123</v>
      </c>
      <c r="C450" s="8" t="s">
        <v>248</v>
      </c>
      <c r="D450" s="8" t="s">
        <v>615</v>
      </c>
      <c r="E450" s="8" t="s">
        <v>283</v>
      </c>
      <c r="F450" s="8"/>
      <c r="G450" s="65"/>
      <c r="H450" s="65" t="s">
        <v>613</v>
      </c>
      <c r="I450" s="8"/>
      <c r="J450" s="8" t="s">
        <v>614</v>
      </c>
      <c r="K450" s="8" t="s">
        <v>614</v>
      </c>
      <c r="L450" s="116">
        <v>0</v>
      </c>
      <c r="M450" s="116">
        <v>0</v>
      </c>
      <c r="N450" s="116">
        <v>1.6294253216230001E-2</v>
      </c>
      <c r="O450" s="114">
        <v>1.6294253216230001E-2</v>
      </c>
      <c r="P450" s="115">
        <v>3.2588506432460002E-2</v>
      </c>
      <c r="Q450" s="114">
        <v>7.8612886615703256E-3</v>
      </c>
      <c r="R450" s="114">
        <v>8.0647343012696191E-3</v>
      </c>
      <c r="S450" s="114">
        <v>8.2402362273202023E-3</v>
      </c>
      <c r="T450" s="114">
        <v>8.4222472422998459E-3</v>
      </c>
      <c r="U450" s="115">
        <v>3.2588506432459995E-2</v>
      </c>
      <c r="V450" s="115">
        <f t="shared" si="120"/>
        <v>0</v>
      </c>
      <c r="W450" s="122">
        <v>0</v>
      </c>
      <c r="X450" s="116">
        <v>0</v>
      </c>
      <c r="Y450" s="116">
        <v>0</v>
      </c>
      <c r="Z450" s="116">
        <v>0</v>
      </c>
      <c r="AA450" s="116" t="str">
        <f t="shared" si="121"/>
        <v>SAUDI ARABIAN AIRLINES0.032588506432460.03258850643246</v>
      </c>
      <c r="AB450" s="117">
        <v>0</v>
      </c>
      <c r="AC450" s="115">
        <f t="shared" si="122"/>
        <v>0</v>
      </c>
      <c r="AD450" s="117">
        <f t="shared" si="138"/>
        <v>0</v>
      </c>
      <c r="AE450" s="117">
        <f t="shared" si="138"/>
        <v>0</v>
      </c>
      <c r="AF450" s="117">
        <f t="shared" si="138"/>
        <v>0</v>
      </c>
      <c r="AG450" s="117">
        <f t="shared" si="138"/>
        <v>0</v>
      </c>
      <c r="AH450" s="115">
        <v>0</v>
      </c>
      <c r="AI450" s="118"/>
      <c r="AJ450" s="118"/>
      <c r="AK450" s="118"/>
      <c r="AL450" s="118"/>
      <c r="AM450" s="118"/>
      <c r="AN450" s="118"/>
      <c r="AO450" s="118"/>
      <c r="AP450" s="118"/>
      <c r="AQ450" s="118"/>
      <c r="AR450" s="118"/>
      <c r="AS450" s="119"/>
      <c r="AT450" s="120">
        <v>0</v>
      </c>
      <c r="AU450" s="120">
        <f t="shared" si="123"/>
        <v>0</v>
      </c>
      <c r="AV450" s="120">
        <v>0</v>
      </c>
      <c r="AW450" s="120">
        <f t="shared" si="124"/>
        <v>0</v>
      </c>
      <c r="AX450" s="120">
        <v>0</v>
      </c>
      <c r="AY450" s="120">
        <f t="shared" si="125"/>
        <v>0</v>
      </c>
      <c r="AZ450" s="120">
        <v>0</v>
      </c>
      <c r="BA450" s="120">
        <f t="shared" si="126"/>
        <v>0</v>
      </c>
      <c r="BB450" s="120">
        <v>0</v>
      </c>
      <c r="BC450" s="120">
        <f t="shared" si="127"/>
        <v>0</v>
      </c>
      <c r="BD450" s="120" t="str">
        <f t="shared" si="128"/>
        <v>SAUDI ARABIAN AIRLINES0.016294253216230.032588506432460.03258850643246</v>
      </c>
      <c r="BE450" s="121">
        <f>VLOOKUP(BD450,'[1]Microsoft-Base Data'!$AR:$AX,2,0)</f>
        <v>0.59287181090187602</v>
      </c>
      <c r="BF450" s="121">
        <f>VLOOKUP(BD450,'[1]Microsoft-Base Data'!$AR:$AX,3,0)</f>
        <v>0</v>
      </c>
      <c r="BG450" s="121">
        <f>VLOOKUP(BD450,'[1]Microsoft-Base Data'!$AR:$AX,4,0)</f>
        <v>0</v>
      </c>
      <c r="BH450" s="121">
        <f>VLOOKUP(BD450,'[1]Microsoft-Base Data'!$AR:$AX,5,0)</f>
        <v>0.40712818909812387</v>
      </c>
      <c r="BI450" s="121">
        <f>VLOOKUP(BD450,'[1]Microsoft-Base Data'!$AR:$AX,6,0)</f>
        <v>0</v>
      </c>
      <c r="BJ450" s="121">
        <f>VLOOKUP(BD450,'[1]Microsoft-Base Data'!$AR:$AX,7,0)</f>
        <v>0</v>
      </c>
      <c r="BK450" s="120">
        <f t="shared" si="129"/>
        <v>1.9320806823199994E-2</v>
      </c>
      <c r="BL450" s="120">
        <f t="shared" si="130"/>
        <v>0</v>
      </c>
      <c r="BM450" s="120">
        <f t="shared" si="131"/>
        <v>0</v>
      </c>
      <c r="BN450" s="120">
        <f t="shared" si="132"/>
        <v>1.3267699609259999E-2</v>
      </c>
      <c r="BO450" s="120">
        <f t="shared" si="133"/>
        <v>0</v>
      </c>
      <c r="BP450" s="120">
        <f t="shared" si="134"/>
        <v>0</v>
      </c>
      <c r="BQ450" s="120">
        <f t="shared" si="135"/>
        <v>6.6813292169917967E-3</v>
      </c>
      <c r="BR450" s="119"/>
      <c r="BS450" s="119"/>
      <c r="BT450" s="119"/>
      <c r="BU450" s="119"/>
    </row>
    <row r="451" spans="1:73">
      <c r="A451" s="65" t="s">
        <v>926</v>
      </c>
      <c r="B451" s="65" t="s">
        <v>123</v>
      </c>
      <c r="C451" s="8" t="s">
        <v>927</v>
      </c>
      <c r="D451" s="8" t="s">
        <v>615</v>
      </c>
      <c r="E451" s="8" t="s">
        <v>283</v>
      </c>
      <c r="F451" s="8"/>
      <c r="G451" s="65"/>
      <c r="H451" s="65" t="s">
        <v>613</v>
      </c>
      <c r="I451" s="8"/>
      <c r="J451" s="65" t="s">
        <v>614</v>
      </c>
      <c r="K451" s="65" t="s">
        <v>614</v>
      </c>
      <c r="L451" s="113">
        <v>8.3769230389999991E-3</v>
      </c>
      <c r="M451" s="113">
        <v>7.7538461700000002E-3</v>
      </c>
      <c r="N451" s="113">
        <v>7.7538460999999996E-3</v>
      </c>
      <c r="O451" s="114">
        <v>7.7538460999999996E-3</v>
      </c>
      <c r="P451" s="115">
        <v>3.1638461409E-2</v>
      </c>
      <c r="Q451" s="114">
        <v>7.632110371783218E-3</v>
      </c>
      <c r="R451" s="114">
        <v>7.8296250088469195E-3</v>
      </c>
      <c r="S451" s="114">
        <v>8.0000105687394636E-3</v>
      </c>
      <c r="T451" s="114">
        <v>8.1767154596304008E-3</v>
      </c>
      <c r="U451" s="115">
        <v>3.1638461409000007E-2</v>
      </c>
      <c r="V451" s="115">
        <f t="shared" si="120"/>
        <v>0</v>
      </c>
      <c r="W451" s="122">
        <v>0</v>
      </c>
      <c r="X451" s="116">
        <v>0</v>
      </c>
      <c r="Y451" s="116">
        <v>0</v>
      </c>
      <c r="Z451" s="116">
        <v>0</v>
      </c>
      <c r="AA451" s="116" t="str">
        <f t="shared" si="121"/>
        <v>BNP PARIBAS0.0316384614090.031638461409</v>
      </c>
      <c r="AB451" s="117">
        <v>0</v>
      </c>
      <c r="AC451" s="115">
        <f t="shared" si="122"/>
        <v>0</v>
      </c>
      <c r="AD451" s="117">
        <f t="shared" si="138"/>
        <v>0</v>
      </c>
      <c r="AE451" s="117">
        <f t="shared" si="138"/>
        <v>0</v>
      </c>
      <c r="AF451" s="117">
        <f t="shared" si="138"/>
        <v>0</v>
      </c>
      <c r="AG451" s="117">
        <f t="shared" si="138"/>
        <v>0</v>
      </c>
      <c r="AH451" s="115">
        <v>0</v>
      </c>
      <c r="AI451" s="118"/>
      <c r="AJ451" s="118"/>
      <c r="AK451" s="118"/>
      <c r="AL451" s="118"/>
      <c r="AM451" s="118"/>
      <c r="AN451" s="118"/>
      <c r="AO451" s="118"/>
      <c r="AP451" s="118"/>
      <c r="AQ451" s="118"/>
      <c r="AR451" s="118"/>
      <c r="AS451" s="119"/>
      <c r="AT451" s="120">
        <v>0</v>
      </c>
      <c r="AU451" s="120">
        <f t="shared" si="123"/>
        <v>0</v>
      </c>
      <c r="AV451" s="120">
        <v>0</v>
      </c>
      <c r="AW451" s="120">
        <f t="shared" si="124"/>
        <v>0</v>
      </c>
      <c r="AX451" s="120">
        <v>0</v>
      </c>
      <c r="AY451" s="120">
        <f t="shared" si="125"/>
        <v>0</v>
      </c>
      <c r="AZ451" s="120">
        <v>0</v>
      </c>
      <c r="BA451" s="120">
        <f t="shared" si="126"/>
        <v>0</v>
      </c>
      <c r="BB451" s="120">
        <v>0</v>
      </c>
      <c r="BC451" s="120">
        <f t="shared" si="127"/>
        <v>0</v>
      </c>
      <c r="BD451" s="120" t="str">
        <f t="shared" si="128"/>
        <v>BNP PARIBAS0.00775384610.0316384614090.031638461409</v>
      </c>
      <c r="BE451" s="121">
        <f>VLOOKUP(BD451,'[1]Microsoft-Base Data'!$AR:$AX,2,0)</f>
        <v>1</v>
      </c>
      <c r="BF451" s="121">
        <f>VLOOKUP(BD451,'[1]Microsoft-Base Data'!$AR:$AX,3,0)</f>
        <v>0</v>
      </c>
      <c r="BG451" s="121">
        <f>VLOOKUP(BD451,'[1]Microsoft-Base Data'!$AR:$AX,4,0)</f>
        <v>0</v>
      </c>
      <c r="BH451" s="121">
        <f>VLOOKUP(BD451,'[1]Microsoft-Base Data'!$AR:$AX,5,0)</f>
        <v>0</v>
      </c>
      <c r="BI451" s="121">
        <f>VLOOKUP(BD451,'[1]Microsoft-Base Data'!$AR:$AX,6,0)</f>
        <v>0</v>
      </c>
      <c r="BJ451" s="121">
        <f>VLOOKUP(BD451,'[1]Microsoft-Base Data'!$AR:$AX,7,0)</f>
        <v>0</v>
      </c>
      <c r="BK451" s="120">
        <f t="shared" si="129"/>
        <v>3.1638461409000007E-2</v>
      </c>
      <c r="BL451" s="120">
        <f t="shared" si="130"/>
        <v>0</v>
      </c>
      <c r="BM451" s="120">
        <f t="shared" si="131"/>
        <v>0</v>
      </c>
      <c r="BN451" s="120">
        <f t="shared" si="132"/>
        <v>0</v>
      </c>
      <c r="BO451" s="120">
        <f t="shared" si="133"/>
        <v>0</v>
      </c>
      <c r="BP451" s="120">
        <f t="shared" si="134"/>
        <v>0</v>
      </c>
      <c r="BQ451" s="120">
        <f t="shared" si="135"/>
        <v>3.163846140900001E-3</v>
      </c>
      <c r="BR451" s="119"/>
      <c r="BS451" s="119"/>
      <c r="BT451" s="119"/>
      <c r="BU451" s="119"/>
    </row>
    <row r="452" spans="1:73">
      <c r="A452" s="8" t="s">
        <v>928</v>
      </c>
      <c r="B452" s="65" t="s">
        <v>69</v>
      </c>
      <c r="C452" s="8" t="s">
        <v>148</v>
      </c>
      <c r="D452" s="8" t="s">
        <v>615</v>
      </c>
      <c r="E452" s="8" t="s">
        <v>283</v>
      </c>
      <c r="F452" s="8"/>
      <c r="G452" s="65"/>
      <c r="H452" s="65" t="s">
        <v>613</v>
      </c>
      <c r="I452" s="8"/>
      <c r="J452" s="8" t="s">
        <v>614</v>
      </c>
      <c r="K452" s="8" t="s">
        <v>614</v>
      </c>
      <c r="L452" s="116">
        <v>1.174978301424E-2</v>
      </c>
      <c r="M452" s="116">
        <v>1.147541656E-2</v>
      </c>
      <c r="N452" s="116">
        <v>4.1728788000000008E-3</v>
      </c>
      <c r="O452" s="114">
        <v>4.1728788000000008E-3</v>
      </c>
      <c r="P452" s="115">
        <v>3.1570957174240001E-2</v>
      </c>
      <c r="Q452" s="114">
        <v>7.6158264013463832E-3</v>
      </c>
      <c r="R452" s="114">
        <v>7.8129196185990346E-3</v>
      </c>
      <c r="S452" s="114">
        <v>7.9829416416341455E-3</v>
      </c>
      <c r="T452" s="114">
        <v>8.1592695126604387E-3</v>
      </c>
      <c r="U452" s="115">
        <v>3.1570957174240001E-2</v>
      </c>
      <c r="V452" s="115">
        <f t="shared" si="120"/>
        <v>0</v>
      </c>
      <c r="W452" s="115"/>
      <c r="X452" s="116">
        <v>0</v>
      </c>
      <c r="Y452" s="116">
        <v>0</v>
      </c>
      <c r="Z452" s="116">
        <v>0</v>
      </c>
      <c r="AA452" s="116" t="str">
        <f t="shared" si="121"/>
        <v>GENPACT INTERNATIONAL0.031570957174240.03157095717424</v>
      </c>
      <c r="AB452" s="117">
        <v>0</v>
      </c>
      <c r="AC452" s="115">
        <f t="shared" si="122"/>
        <v>0</v>
      </c>
      <c r="AD452" s="117">
        <f t="shared" si="138"/>
        <v>0</v>
      </c>
      <c r="AE452" s="117">
        <f t="shared" si="138"/>
        <v>0</v>
      </c>
      <c r="AF452" s="117">
        <f t="shared" si="138"/>
        <v>0</v>
      </c>
      <c r="AG452" s="117">
        <f t="shared" si="138"/>
        <v>0</v>
      </c>
      <c r="AH452" s="115">
        <v>0</v>
      </c>
      <c r="AI452" s="118"/>
      <c r="AJ452" s="118"/>
      <c r="AK452" s="118"/>
      <c r="AL452" s="118"/>
      <c r="AM452" s="118"/>
      <c r="AN452" s="118"/>
      <c r="AO452" s="118"/>
      <c r="AP452" s="118"/>
      <c r="AQ452" s="118"/>
      <c r="AR452" s="118"/>
      <c r="AS452" s="119"/>
      <c r="AT452" s="120">
        <v>0</v>
      </c>
      <c r="AU452" s="120">
        <f t="shared" si="123"/>
        <v>0</v>
      </c>
      <c r="AV452" s="120">
        <v>0</v>
      </c>
      <c r="AW452" s="120">
        <f t="shared" si="124"/>
        <v>0</v>
      </c>
      <c r="AX452" s="120">
        <v>0</v>
      </c>
      <c r="AY452" s="120">
        <f t="shared" si="125"/>
        <v>0</v>
      </c>
      <c r="AZ452" s="120">
        <v>0</v>
      </c>
      <c r="BA452" s="120">
        <f t="shared" si="126"/>
        <v>0</v>
      </c>
      <c r="BB452" s="120">
        <v>0</v>
      </c>
      <c r="BC452" s="120">
        <f t="shared" si="127"/>
        <v>0</v>
      </c>
      <c r="BD452" s="120" t="str">
        <f t="shared" si="128"/>
        <v>GENPACT INTERNATIONAL0.00417287880.031570957174240.03157095717424</v>
      </c>
      <c r="BE452" s="121">
        <f>VLOOKUP(BD452,'[1]Microsoft-Base Data'!$AR:$AX,2,0)</f>
        <v>0</v>
      </c>
      <c r="BF452" s="121">
        <f>VLOOKUP(BD452,'[1]Microsoft-Base Data'!$AR:$AX,3,0)</f>
        <v>0</v>
      </c>
      <c r="BG452" s="121">
        <f>VLOOKUP(BD452,'[1]Microsoft-Base Data'!$AR:$AX,4,0)</f>
        <v>0</v>
      </c>
      <c r="BH452" s="121">
        <f>VLOOKUP(BD452,'[1]Microsoft-Base Data'!$AR:$AX,5,0)</f>
        <v>1</v>
      </c>
      <c r="BI452" s="121">
        <f>VLOOKUP(BD452,'[1]Microsoft-Base Data'!$AR:$AX,6,0)</f>
        <v>0</v>
      </c>
      <c r="BJ452" s="121">
        <f>VLOOKUP(BD452,'[1]Microsoft-Base Data'!$AR:$AX,7,0)</f>
        <v>0</v>
      </c>
      <c r="BK452" s="120">
        <f t="shared" si="129"/>
        <v>0</v>
      </c>
      <c r="BL452" s="120">
        <f t="shared" si="130"/>
        <v>0</v>
      </c>
      <c r="BM452" s="120">
        <f t="shared" si="131"/>
        <v>0</v>
      </c>
      <c r="BN452" s="120">
        <f t="shared" si="132"/>
        <v>3.1570957174240001E-2</v>
      </c>
      <c r="BO452" s="120">
        <f t="shared" si="133"/>
        <v>0</v>
      </c>
      <c r="BP452" s="120">
        <f t="shared" si="134"/>
        <v>0</v>
      </c>
      <c r="BQ452" s="120">
        <f t="shared" si="135"/>
        <v>1.1301003679138026E-2</v>
      </c>
      <c r="BR452" s="119"/>
      <c r="BS452" s="119"/>
      <c r="BT452" s="119"/>
      <c r="BU452" s="119"/>
    </row>
    <row r="453" spans="1:73">
      <c r="A453" s="8" t="s">
        <v>929</v>
      </c>
      <c r="B453" s="65" t="s">
        <v>4</v>
      </c>
      <c r="C453" s="8" t="s">
        <v>81</v>
      </c>
      <c r="D453" s="8" t="s">
        <v>615</v>
      </c>
      <c r="E453" s="8" t="s">
        <v>283</v>
      </c>
      <c r="F453" s="8"/>
      <c r="G453" s="65"/>
      <c r="H453" s="65" t="s">
        <v>613</v>
      </c>
      <c r="I453" s="8"/>
      <c r="J453" s="8" t="s">
        <v>614</v>
      </c>
      <c r="K453" s="8" t="s">
        <v>614</v>
      </c>
      <c r="L453" s="116">
        <v>0</v>
      </c>
      <c r="M453" s="116">
        <v>1.4213555125889999E-2</v>
      </c>
      <c r="N453" s="116">
        <v>8.2701915028299995E-3</v>
      </c>
      <c r="O453" s="114">
        <v>8.2701915028299995E-3</v>
      </c>
      <c r="P453" s="115">
        <v>3.0753938131549998E-2</v>
      </c>
      <c r="Q453" s="114">
        <v>7.4187378189071312E-3</v>
      </c>
      <c r="R453" s="114">
        <v>7.6107304967370547E-3</v>
      </c>
      <c r="S453" s="114">
        <v>7.7763525508472535E-3</v>
      </c>
      <c r="T453" s="114">
        <v>7.9481172650585543E-3</v>
      </c>
      <c r="U453" s="115">
        <v>3.0753938131549995E-2</v>
      </c>
      <c r="V453" s="115">
        <f t="shared" si="120"/>
        <v>0</v>
      </c>
      <c r="W453" s="122">
        <v>0</v>
      </c>
      <c r="X453" s="116">
        <v>0</v>
      </c>
      <c r="Y453" s="116">
        <v>0</v>
      </c>
      <c r="Z453" s="116">
        <v>0</v>
      </c>
      <c r="AA453" s="116" t="str">
        <f t="shared" si="121"/>
        <v>JCB0.030753938131550.03075393813155</v>
      </c>
      <c r="AB453" s="117">
        <v>0</v>
      </c>
      <c r="AC453" s="115">
        <f t="shared" si="122"/>
        <v>0</v>
      </c>
      <c r="AD453" s="117">
        <f t="shared" si="138"/>
        <v>0</v>
      </c>
      <c r="AE453" s="117">
        <f t="shared" si="138"/>
        <v>0</v>
      </c>
      <c r="AF453" s="117">
        <f t="shared" si="138"/>
        <v>0</v>
      </c>
      <c r="AG453" s="117">
        <f t="shared" si="138"/>
        <v>0</v>
      </c>
      <c r="AH453" s="115">
        <v>0</v>
      </c>
      <c r="AI453" s="118"/>
      <c r="AJ453" s="118"/>
      <c r="AK453" s="118"/>
      <c r="AL453" s="118"/>
      <c r="AM453" s="118"/>
      <c r="AN453" s="118"/>
      <c r="AO453" s="118"/>
      <c r="AP453" s="118"/>
      <c r="AQ453" s="118"/>
      <c r="AR453" s="118"/>
      <c r="AS453" s="119"/>
      <c r="AT453" s="120">
        <v>0</v>
      </c>
      <c r="AU453" s="120">
        <f t="shared" si="123"/>
        <v>0</v>
      </c>
      <c r="AV453" s="120">
        <v>0</v>
      </c>
      <c r="AW453" s="120">
        <f t="shared" si="124"/>
        <v>0</v>
      </c>
      <c r="AX453" s="120">
        <v>0</v>
      </c>
      <c r="AY453" s="120">
        <f t="shared" si="125"/>
        <v>0</v>
      </c>
      <c r="AZ453" s="120">
        <v>0</v>
      </c>
      <c r="BA453" s="120">
        <f t="shared" si="126"/>
        <v>0</v>
      </c>
      <c r="BB453" s="120">
        <v>0</v>
      </c>
      <c r="BC453" s="120">
        <f t="shared" si="127"/>
        <v>0</v>
      </c>
      <c r="BD453" s="120" t="str">
        <f t="shared" si="128"/>
        <v>JCB0.008270191502830.030753938131550.03075393813155</v>
      </c>
      <c r="BE453" s="121">
        <f>VLOOKUP(BD453,'[1]Microsoft-Base Data'!$AR:$AX,2,0)</f>
        <v>0.93747783631302073</v>
      </c>
      <c r="BF453" s="121">
        <f>VLOOKUP(BD453,'[1]Microsoft-Base Data'!$AR:$AX,3,0)</f>
        <v>6.2522163686979187E-2</v>
      </c>
      <c r="BG453" s="121">
        <f>VLOOKUP(BD453,'[1]Microsoft-Base Data'!$AR:$AX,4,0)</f>
        <v>0</v>
      </c>
      <c r="BH453" s="121">
        <f>VLOOKUP(BD453,'[1]Microsoft-Base Data'!$AR:$AX,5,0)</f>
        <v>0</v>
      </c>
      <c r="BI453" s="121">
        <f>VLOOKUP(BD453,'[1]Microsoft-Base Data'!$AR:$AX,6,0)</f>
        <v>0</v>
      </c>
      <c r="BJ453" s="121">
        <f>VLOOKUP(BD453,'[1]Microsoft-Base Data'!$AR:$AX,7,0)</f>
        <v>0</v>
      </c>
      <c r="BK453" s="120">
        <f t="shared" si="129"/>
        <v>2.8831135377669993E-2</v>
      </c>
      <c r="BL453" s="120">
        <f t="shared" si="130"/>
        <v>1.9228027538799996E-3</v>
      </c>
      <c r="BM453" s="120">
        <f t="shared" si="131"/>
        <v>0</v>
      </c>
      <c r="BN453" s="120">
        <f t="shared" si="132"/>
        <v>0</v>
      </c>
      <c r="BO453" s="120">
        <f t="shared" si="133"/>
        <v>0</v>
      </c>
      <c r="BP453" s="120">
        <f t="shared" si="134"/>
        <v>0</v>
      </c>
      <c r="BQ453" s="120">
        <f t="shared" si="135"/>
        <v>4.8059162916469986E-3</v>
      </c>
      <c r="BR453" s="119"/>
      <c r="BS453" s="119"/>
      <c r="BT453" s="119"/>
      <c r="BU453" s="119"/>
    </row>
    <row r="454" spans="1:73">
      <c r="A454" s="8" t="s">
        <v>930</v>
      </c>
      <c r="B454" s="65" t="s">
        <v>92</v>
      </c>
      <c r="C454" s="8" t="s">
        <v>101</v>
      </c>
      <c r="D454" s="8" t="s">
        <v>615</v>
      </c>
      <c r="E454" s="8" t="s">
        <v>283</v>
      </c>
      <c r="F454" s="8"/>
      <c r="G454" s="65"/>
      <c r="H454" s="65" t="s">
        <v>613</v>
      </c>
      <c r="I454" s="8"/>
      <c r="J454" s="8" t="s">
        <v>614</v>
      </c>
      <c r="K454" s="8" t="s">
        <v>614</v>
      </c>
      <c r="L454" s="116">
        <v>5.8419644978999997E-3</v>
      </c>
      <c r="M454" s="116">
        <v>2.1808009103790001E-2</v>
      </c>
      <c r="N454" s="116">
        <v>0</v>
      </c>
      <c r="O454" s="114">
        <v>0</v>
      </c>
      <c r="P454" s="115">
        <v>2.7649973601690001E-2</v>
      </c>
      <c r="Q454" s="114">
        <v>6.6699719552405492E-3</v>
      </c>
      <c r="R454" s="114">
        <v>6.8425870021658463E-3</v>
      </c>
      <c r="S454" s="114">
        <v>6.991492986317082E-3</v>
      </c>
      <c r="T454" s="114">
        <v>7.1459216579665202E-3</v>
      </c>
      <c r="U454" s="115">
        <v>2.7649973601689998E-2</v>
      </c>
      <c r="V454" s="115">
        <f t="shared" si="120"/>
        <v>0</v>
      </c>
      <c r="W454" s="122">
        <v>0</v>
      </c>
      <c r="X454" s="116">
        <v>0.73512663</v>
      </c>
      <c r="Y454" s="116">
        <v>0</v>
      </c>
      <c r="Z454" s="116">
        <v>0</v>
      </c>
      <c r="AA454" s="116" t="str">
        <f t="shared" si="121"/>
        <v>INOVALON INC.0.027649973601690.02764997360169</v>
      </c>
      <c r="AB454" s="117">
        <v>0</v>
      </c>
      <c r="AC454" s="115">
        <f t="shared" si="122"/>
        <v>0.73512663</v>
      </c>
      <c r="AD454" s="117">
        <f t="shared" si="138"/>
        <v>0.158199250776</v>
      </c>
      <c r="AE454" s="117">
        <f t="shared" si="138"/>
        <v>0.16025760534</v>
      </c>
      <c r="AF454" s="117">
        <f t="shared" si="138"/>
        <v>0.2352405216</v>
      </c>
      <c r="AG454" s="117">
        <f t="shared" si="138"/>
        <v>0.18142925228399992</v>
      </c>
      <c r="AH454" s="115">
        <v>0.73512663</v>
      </c>
      <c r="AI454" s="118"/>
      <c r="AJ454" s="118"/>
      <c r="AK454" s="118"/>
      <c r="AL454" s="118"/>
      <c r="AM454" s="118"/>
      <c r="AN454" s="118"/>
      <c r="AO454" s="118"/>
      <c r="AP454" s="118"/>
      <c r="AQ454" s="118"/>
      <c r="AR454" s="118"/>
      <c r="AS454" s="119"/>
      <c r="AT454" s="120">
        <v>0</v>
      </c>
      <c r="AU454" s="120">
        <f t="shared" si="123"/>
        <v>0</v>
      </c>
      <c r="AV454" s="120">
        <v>0</v>
      </c>
      <c r="AW454" s="120">
        <f t="shared" si="124"/>
        <v>0.158199250776</v>
      </c>
      <c r="AX454" s="120">
        <v>0</v>
      </c>
      <c r="AY454" s="120">
        <f t="shared" si="125"/>
        <v>0.16025760534</v>
      </c>
      <c r="AZ454" s="120">
        <v>0</v>
      </c>
      <c r="BA454" s="120">
        <f t="shared" si="126"/>
        <v>0.2352405216</v>
      </c>
      <c r="BB454" s="120">
        <v>0</v>
      </c>
      <c r="BC454" s="120">
        <f t="shared" si="127"/>
        <v>0.18142925228399992</v>
      </c>
      <c r="BD454" s="120" t="str">
        <f t="shared" si="128"/>
        <v>INOVALON INC.00.027649973601690.02764997360169</v>
      </c>
      <c r="BE454" s="121">
        <f>VLOOKUP(BD454,'[1]Microsoft-Base Data'!$AR:$AX,2,0)</f>
        <v>0</v>
      </c>
      <c r="BF454" s="121">
        <f>VLOOKUP(BD454,'[1]Microsoft-Base Data'!$AR:$AX,3,0)</f>
        <v>0.4472460593793896</v>
      </c>
      <c r="BG454" s="121">
        <f>VLOOKUP(BD454,'[1]Microsoft-Base Data'!$AR:$AX,4,0)</f>
        <v>0</v>
      </c>
      <c r="BH454" s="121">
        <f>VLOOKUP(BD454,'[1]Microsoft-Base Data'!$AR:$AX,5,0)</f>
        <v>0.55275394062061045</v>
      </c>
      <c r="BI454" s="121">
        <f>VLOOKUP(BD454,'[1]Microsoft-Base Data'!$AR:$AX,6,0)</f>
        <v>0</v>
      </c>
      <c r="BJ454" s="121">
        <f>VLOOKUP(BD454,'[1]Microsoft-Base Data'!$AR:$AX,7,0)</f>
        <v>0</v>
      </c>
      <c r="BK454" s="120">
        <f t="shared" si="129"/>
        <v>0</v>
      </c>
      <c r="BL454" s="120">
        <f t="shared" si="130"/>
        <v>1.2366341735299999E-2</v>
      </c>
      <c r="BM454" s="120">
        <f t="shared" si="131"/>
        <v>0</v>
      </c>
      <c r="BN454" s="120">
        <f t="shared" si="132"/>
        <v>1.528363186639E-2</v>
      </c>
      <c r="BO454" s="120">
        <f t="shared" si="133"/>
        <v>0</v>
      </c>
      <c r="BP454" s="120">
        <f t="shared" si="134"/>
        <v>0</v>
      </c>
      <c r="BQ454" s="120">
        <f t="shared" si="135"/>
        <v>1.7837204686949562E-2</v>
      </c>
      <c r="BR454" s="119"/>
      <c r="BS454" s="119"/>
      <c r="BT454" s="119"/>
      <c r="BU454" s="119"/>
    </row>
    <row r="455" spans="1:73">
      <c r="A455" s="8" t="s">
        <v>931</v>
      </c>
      <c r="B455" s="65" t="s">
        <v>92</v>
      </c>
      <c r="C455" s="8" t="s">
        <v>519</v>
      </c>
      <c r="D455" s="8" t="s">
        <v>615</v>
      </c>
      <c r="E455" s="8" t="s">
        <v>283</v>
      </c>
      <c r="F455" s="8"/>
      <c r="G455" s="65">
        <v>95</v>
      </c>
      <c r="H455" s="65" t="s">
        <v>613</v>
      </c>
      <c r="I455" s="8"/>
      <c r="J455" s="8" t="s">
        <v>614</v>
      </c>
      <c r="K455" s="8" t="s">
        <v>614</v>
      </c>
      <c r="L455" s="116">
        <v>1.2501119561200001E-2</v>
      </c>
      <c r="M455" s="116">
        <v>7.40151265641E-3</v>
      </c>
      <c r="N455" s="116">
        <v>3.85728526005E-3</v>
      </c>
      <c r="O455" s="114">
        <v>3.85728526005E-3</v>
      </c>
      <c r="P455" s="115">
        <v>2.7617202737710005E-2</v>
      </c>
      <c r="Q455" s="114">
        <v>6.6620666766734052E-3</v>
      </c>
      <c r="R455" s="114">
        <v>6.8344771395254878E-3</v>
      </c>
      <c r="S455" s="114">
        <v>6.9832066396835471E-3</v>
      </c>
      <c r="T455" s="114">
        <v>7.1374522818275646E-3</v>
      </c>
      <c r="U455" s="115">
        <v>2.7617202737710005E-2</v>
      </c>
      <c r="V455" s="115">
        <f t="shared" si="120"/>
        <v>0</v>
      </c>
      <c r="W455" s="122">
        <v>0</v>
      </c>
      <c r="X455" s="116">
        <v>0</v>
      </c>
      <c r="Y455" s="116">
        <v>0</v>
      </c>
      <c r="Z455" s="116">
        <v>0</v>
      </c>
      <c r="AA455" s="116" t="str">
        <f t="shared" si="121"/>
        <v>THE MCGRAW-HILL0.027617202737710.02761720273771</v>
      </c>
      <c r="AB455" s="117">
        <v>0</v>
      </c>
      <c r="AC455" s="115">
        <f t="shared" si="122"/>
        <v>0</v>
      </c>
      <c r="AD455" s="117">
        <f t="shared" si="138"/>
        <v>0</v>
      </c>
      <c r="AE455" s="117">
        <f t="shared" si="138"/>
        <v>0</v>
      </c>
      <c r="AF455" s="117">
        <f t="shared" si="138"/>
        <v>0</v>
      </c>
      <c r="AG455" s="117">
        <f t="shared" si="138"/>
        <v>0</v>
      </c>
      <c r="AH455" s="115">
        <v>0</v>
      </c>
      <c r="AI455" s="118"/>
      <c r="AJ455" s="118"/>
      <c r="AK455" s="118"/>
      <c r="AL455" s="118"/>
      <c r="AM455" s="118"/>
      <c r="AN455" s="118"/>
      <c r="AO455" s="118"/>
      <c r="AP455" s="118"/>
      <c r="AQ455" s="118"/>
      <c r="AR455" s="118"/>
      <c r="AS455" s="119"/>
      <c r="AT455" s="120">
        <v>0</v>
      </c>
      <c r="AU455" s="120">
        <f t="shared" si="123"/>
        <v>0</v>
      </c>
      <c r="AV455" s="120">
        <v>0</v>
      </c>
      <c r="AW455" s="120">
        <f t="shared" si="124"/>
        <v>0</v>
      </c>
      <c r="AX455" s="120">
        <v>0</v>
      </c>
      <c r="AY455" s="120">
        <f t="shared" si="125"/>
        <v>0</v>
      </c>
      <c r="AZ455" s="120">
        <v>0</v>
      </c>
      <c r="BA455" s="120">
        <f t="shared" si="126"/>
        <v>0</v>
      </c>
      <c r="BB455" s="120">
        <v>0</v>
      </c>
      <c r="BC455" s="120">
        <f t="shared" si="127"/>
        <v>0</v>
      </c>
      <c r="BD455" s="120" t="str">
        <f t="shared" si="128"/>
        <v>THE MCGRAW-HILL0.003857285260050.027617202737710.02761720273771</v>
      </c>
      <c r="BE455" s="121">
        <f>VLOOKUP(BD455,'[1]Microsoft-Base Data'!$AR:$AX,2,0)</f>
        <v>1</v>
      </c>
      <c r="BF455" s="121">
        <f>VLOOKUP(BD455,'[1]Microsoft-Base Data'!$AR:$AX,3,0)</f>
        <v>0</v>
      </c>
      <c r="BG455" s="121">
        <f>VLOOKUP(BD455,'[1]Microsoft-Base Data'!$AR:$AX,4,0)</f>
        <v>0</v>
      </c>
      <c r="BH455" s="121">
        <f>VLOOKUP(BD455,'[1]Microsoft-Base Data'!$AR:$AX,5,0)</f>
        <v>0</v>
      </c>
      <c r="BI455" s="121">
        <f>VLOOKUP(BD455,'[1]Microsoft-Base Data'!$AR:$AX,6,0)</f>
        <v>0</v>
      </c>
      <c r="BJ455" s="121">
        <f>VLOOKUP(BD455,'[1]Microsoft-Base Data'!$AR:$AX,7,0)</f>
        <v>0</v>
      </c>
      <c r="BK455" s="120">
        <f t="shared" si="129"/>
        <v>2.7617202737710005E-2</v>
      </c>
      <c r="BL455" s="120">
        <f t="shared" si="130"/>
        <v>0</v>
      </c>
      <c r="BM455" s="120">
        <f t="shared" si="131"/>
        <v>0</v>
      </c>
      <c r="BN455" s="120">
        <f t="shared" si="132"/>
        <v>0</v>
      </c>
      <c r="BO455" s="120">
        <f t="shared" si="133"/>
        <v>0</v>
      </c>
      <c r="BP455" s="120">
        <f t="shared" si="134"/>
        <v>0</v>
      </c>
      <c r="BQ455" s="120">
        <f t="shared" si="135"/>
        <v>2.7617202737710007E-3</v>
      </c>
      <c r="BR455" s="119"/>
      <c r="BS455" s="119"/>
      <c r="BT455" s="119"/>
      <c r="BU455" s="119"/>
    </row>
    <row r="456" spans="1:73">
      <c r="A456" s="8" t="s">
        <v>932</v>
      </c>
      <c r="B456" s="65" t="s">
        <v>123</v>
      </c>
      <c r="C456" s="8" t="s">
        <v>495</v>
      </c>
      <c r="D456" s="8" t="s">
        <v>615</v>
      </c>
      <c r="E456" s="8" t="s">
        <v>283</v>
      </c>
      <c r="F456" s="8"/>
      <c r="G456" s="65"/>
      <c r="H456" s="65" t="s">
        <v>613</v>
      </c>
      <c r="I456" s="8"/>
      <c r="J456" s="8" t="s">
        <v>614</v>
      </c>
      <c r="K456" s="8" t="s">
        <v>614</v>
      </c>
      <c r="L456" s="116">
        <v>0</v>
      </c>
      <c r="M456" s="116">
        <v>0</v>
      </c>
      <c r="N456" s="116">
        <v>1.3753059879811519E-2</v>
      </c>
      <c r="O456" s="114">
        <v>1.3753059879811519E-2</v>
      </c>
      <c r="P456" s="115">
        <v>2.7506119759623037E-2</v>
      </c>
      <c r="Q456" s="114">
        <v>6.6352702551209664E-3</v>
      </c>
      <c r="R456" s="114">
        <v>6.8069872419592456E-3</v>
      </c>
      <c r="S456" s="114">
        <v>6.9551185165850583E-3</v>
      </c>
      <c r="T456" s="114">
        <v>7.1087437459577667E-3</v>
      </c>
      <c r="U456" s="115">
        <v>2.7506119759623041E-2</v>
      </c>
      <c r="V456" s="115">
        <f t="shared" ref="V456:V519" si="139">U456-P456</f>
        <v>0</v>
      </c>
      <c r="W456" s="122">
        <v>0</v>
      </c>
      <c r="X456" s="116">
        <v>0</v>
      </c>
      <c r="Y456" s="116">
        <v>0</v>
      </c>
      <c r="Z456" s="116">
        <v>0</v>
      </c>
      <c r="AA456" s="116" t="str">
        <f t="shared" ref="AA456:AA519" si="140">A456&amp;P456&amp;U456</f>
        <v>HARMAN INTERNATIONAL INDUSTRIES INC0.0275061197596230.027506119759623</v>
      </c>
      <c r="AB456" s="117">
        <v>0</v>
      </c>
      <c r="AC456" s="115">
        <f t="shared" ref="AC456:AC519" si="141">SUM(X456:AB456)</f>
        <v>0</v>
      </c>
      <c r="AD456" s="117">
        <f t="shared" si="138"/>
        <v>0</v>
      </c>
      <c r="AE456" s="117">
        <f t="shared" si="138"/>
        <v>0</v>
      </c>
      <c r="AF456" s="117">
        <f t="shared" si="138"/>
        <v>0</v>
      </c>
      <c r="AG456" s="117">
        <f t="shared" si="138"/>
        <v>0</v>
      </c>
      <c r="AH456" s="115">
        <v>0</v>
      </c>
      <c r="AI456" s="118"/>
      <c r="AJ456" s="118"/>
      <c r="AK456" s="118"/>
      <c r="AL456" s="118"/>
      <c r="AM456" s="118"/>
      <c r="AN456" s="118"/>
      <c r="AO456" s="118"/>
      <c r="AP456" s="118"/>
      <c r="AQ456" s="118"/>
      <c r="AR456" s="118"/>
      <c r="AS456" s="119"/>
      <c r="AT456" s="120">
        <v>0</v>
      </c>
      <c r="AU456" s="120">
        <f t="shared" ref="AU456:AU519" si="142">AB456-AT456</f>
        <v>0</v>
      </c>
      <c r="AV456" s="120">
        <v>0</v>
      </c>
      <c r="AW456" s="120">
        <f t="shared" ref="AW456:AW519" si="143">AD456-AV456</f>
        <v>0</v>
      </c>
      <c r="AX456" s="120">
        <v>0</v>
      </c>
      <c r="AY456" s="120">
        <f t="shared" ref="AY456:AY519" si="144">AE456-AX456</f>
        <v>0</v>
      </c>
      <c r="AZ456" s="120">
        <v>0</v>
      </c>
      <c r="BA456" s="120">
        <f t="shared" ref="BA456:BA519" si="145">AF456-AZ456</f>
        <v>0</v>
      </c>
      <c r="BB456" s="120">
        <v>0</v>
      </c>
      <c r="BC456" s="120">
        <f t="shared" ref="BC456:BC519" si="146">AG456-BB456</f>
        <v>0</v>
      </c>
      <c r="BD456" s="120" t="str">
        <f t="shared" ref="BD456:BD519" si="147">A456&amp;O456&amp;P456&amp;U456</f>
        <v>HARMAN INTERNATIONAL INDUSTRIES INC0.01375305987981150.0275061197596230.027506119759623</v>
      </c>
      <c r="BE456" s="121">
        <f>VLOOKUP(BD456,'[1]Microsoft-Base Data'!$AR:$AX,2,0)</f>
        <v>1</v>
      </c>
      <c r="BF456" s="121">
        <f>VLOOKUP(BD456,'[1]Microsoft-Base Data'!$AR:$AX,3,0)</f>
        <v>0</v>
      </c>
      <c r="BG456" s="121">
        <f>VLOOKUP(BD456,'[1]Microsoft-Base Data'!$AR:$AX,4,0)</f>
        <v>0</v>
      </c>
      <c r="BH456" s="121">
        <f>VLOOKUP(BD456,'[1]Microsoft-Base Data'!$AR:$AX,5,0)</f>
        <v>0</v>
      </c>
      <c r="BI456" s="121">
        <f>VLOOKUP(BD456,'[1]Microsoft-Base Data'!$AR:$AX,6,0)</f>
        <v>0</v>
      </c>
      <c r="BJ456" s="121">
        <f>VLOOKUP(BD456,'[1]Microsoft-Base Data'!$AR:$AX,7,0)</f>
        <v>0</v>
      </c>
      <c r="BK456" s="120">
        <f t="shared" ref="BK456:BK519" si="148">BE456*$U456</f>
        <v>2.7506119759623041E-2</v>
      </c>
      <c r="BL456" s="120">
        <f t="shared" ref="BL456:BL519" si="149">BF456*$U456</f>
        <v>0</v>
      </c>
      <c r="BM456" s="120">
        <f t="shared" ref="BM456:BM519" si="150">BG456*$U456</f>
        <v>0</v>
      </c>
      <c r="BN456" s="120">
        <f t="shared" ref="BN456:BN519" si="151">BH456*$U456</f>
        <v>0</v>
      </c>
      <c r="BO456" s="120">
        <f t="shared" ref="BO456:BO519" si="152">BI456*$U456</f>
        <v>0</v>
      </c>
      <c r="BP456" s="120">
        <f t="shared" ref="BP456:BP519" si="153">BJ456*$U456</f>
        <v>0</v>
      </c>
      <c r="BQ456" s="120">
        <f t="shared" ref="BQ456:BQ519" si="154">(BK456*BK$2)+(BL456*BL$2)+(BM456*BM$2)+(BN456*BN$2)+(BO456*BO$2)+(BP456*BP$2)</f>
        <v>2.7506119759623041E-3</v>
      </c>
      <c r="BR456" s="119"/>
      <c r="BS456" s="119"/>
      <c r="BT456" s="119"/>
      <c r="BU456" s="119"/>
    </row>
    <row r="457" spans="1:73">
      <c r="A457" s="8" t="s">
        <v>933</v>
      </c>
      <c r="B457" s="65" t="s">
        <v>92</v>
      </c>
      <c r="C457" s="8" t="s">
        <v>533</v>
      </c>
      <c r="D457" s="8" t="s">
        <v>615</v>
      </c>
      <c r="E457" s="8" t="s">
        <v>283</v>
      </c>
      <c r="F457" s="8"/>
      <c r="G457" s="65"/>
      <c r="H457" s="65" t="s">
        <v>613</v>
      </c>
      <c r="I457" s="8"/>
      <c r="J457" s="8" t="s">
        <v>614</v>
      </c>
      <c r="K457" s="8" t="s">
        <v>614</v>
      </c>
      <c r="L457" s="116">
        <v>2.4252732644900001E-3</v>
      </c>
      <c r="M457" s="116">
        <v>7.9382959464200011E-3</v>
      </c>
      <c r="N457" s="116">
        <v>8.0770853232800012E-3</v>
      </c>
      <c r="O457" s="114">
        <v>8.0770853232800012E-3</v>
      </c>
      <c r="P457" s="115">
        <v>2.6517739857470003E-2</v>
      </c>
      <c r="Q457" s="114">
        <v>6.3968444857711833E-3</v>
      </c>
      <c r="R457" s="114">
        <v>6.5623911505090556E-3</v>
      </c>
      <c r="S457" s="114">
        <v>6.7051996105757829E-3</v>
      </c>
      <c r="T457" s="114">
        <v>6.8533046106139814E-3</v>
      </c>
      <c r="U457" s="115">
        <v>2.6517739857470003E-2</v>
      </c>
      <c r="V457" s="115">
        <f t="shared" si="139"/>
        <v>0</v>
      </c>
      <c r="W457" s="122">
        <v>0</v>
      </c>
      <c r="X457" s="116">
        <v>0</v>
      </c>
      <c r="Y457" s="116">
        <v>0</v>
      </c>
      <c r="Z457" s="116">
        <v>0</v>
      </c>
      <c r="AA457" s="116" t="str">
        <f t="shared" si="140"/>
        <v>HERTZ0.026517739857470.02651773985747</v>
      </c>
      <c r="AB457" s="117">
        <v>0</v>
      </c>
      <c r="AC457" s="115">
        <f t="shared" si="141"/>
        <v>0</v>
      </c>
      <c r="AD457" s="117">
        <f t="shared" si="138"/>
        <v>0</v>
      </c>
      <c r="AE457" s="117">
        <f t="shared" si="138"/>
        <v>0</v>
      </c>
      <c r="AF457" s="117">
        <f t="shared" si="138"/>
        <v>0</v>
      </c>
      <c r="AG457" s="117">
        <f t="shared" si="138"/>
        <v>0</v>
      </c>
      <c r="AH457" s="115">
        <v>0</v>
      </c>
      <c r="AI457" s="118"/>
      <c r="AJ457" s="118"/>
      <c r="AK457" s="118"/>
      <c r="AL457" s="118"/>
      <c r="AM457" s="118"/>
      <c r="AN457" s="118"/>
      <c r="AO457" s="118"/>
      <c r="AP457" s="118"/>
      <c r="AQ457" s="118"/>
      <c r="AR457" s="118"/>
      <c r="AS457" s="119"/>
      <c r="AT457" s="120">
        <v>0</v>
      </c>
      <c r="AU457" s="120">
        <f t="shared" si="142"/>
        <v>0</v>
      </c>
      <c r="AV457" s="120">
        <v>0</v>
      </c>
      <c r="AW457" s="120">
        <f t="shared" si="143"/>
        <v>0</v>
      </c>
      <c r="AX457" s="120">
        <v>0</v>
      </c>
      <c r="AY457" s="120">
        <f t="shared" si="144"/>
        <v>0</v>
      </c>
      <c r="AZ457" s="120">
        <v>0</v>
      </c>
      <c r="BA457" s="120">
        <f t="shared" si="145"/>
        <v>0</v>
      </c>
      <c r="BB457" s="120">
        <v>0</v>
      </c>
      <c r="BC457" s="120">
        <f t="shared" si="146"/>
        <v>0</v>
      </c>
      <c r="BD457" s="120" t="str">
        <f t="shared" si="147"/>
        <v>HERTZ0.008077085323280.026517739857470.02651773985747</v>
      </c>
      <c r="BE457" s="121">
        <f>VLOOKUP(BD457,'[1]Microsoft-Base Data'!$AR:$AX,2,0)</f>
        <v>0</v>
      </c>
      <c r="BF457" s="121">
        <f>VLOOKUP(BD457,'[1]Microsoft-Base Data'!$AR:$AX,3,0)</f>
        <v>1</v>
      </c>
      <c r="BG457" s="121">
        <f>VLOOKUP(BD457,'[1]Microsoft-Base Data'!$AR:$AX,4,0)</f>
        <v>0</v>
      </c>
      <c r="BH457" s="121">
        <f>VLOOKUP(BD457,'[1]Microsoft-Base Data'!$AR:$AX,5,0)</f>
        <v>0</v>
      </c>
      <c r="BI457" s="121">
        <f>VLOOKUP(BD457,'[1]Microsoft-Base Data'!$AR:$AX,6,0)</f>
        <v>0</v>
      </c>
      <c r="BJ457" s="121">
        <f>VLOOKUP(BD457,'[1]Microsoft-Base Data'!$AR:$AX,7,0)</f>
        <v>0</v>
      </c>
      <c r="BK457" s="120">
        <f t="shared" si="148"/>
        <v>0</v>
      </c>
      <c r="BL457" s="120">
        <f t="shared" si="149"/>
        <v>2.6517739857470003E-2</v>
      </c>
      <c r="BM457" s="120">
        <f t="shared" si="150"/>
        <v>0</v>
      </c>
      <c r="BN457" s="120">
        <f t="shared" si="151"/>
        <v>0</v>
      </c>
      <c r="BO457" s="120">
        <f t="shared" si="152"/>
        <v>0</v>
      </c>
      <c r="BP457" s="120">
        <f t="shared" si="153"/>
        <v>0</v>
      </c>
      <c r="BQ457" s="120">
        <f t="shared" si="154"/>
        <v>2.6517739857470003E-2</v>
      </c>
      <c r="BR457" s="119"/>
      <c r="BS457" s="119"/>
      <c r="BT457" s="119"/>
      <c r="BU457" s="119"/>
    </row>
    <row r="458" spans="1:73">
      <c r="A458" s="8" t="s">
        <v>934</v>
      </c>
      <c r="B458" s="65" t="s">
        <v>123</v>
      </c>
      <c r="C458" s="8" t="s">
        <v>248</v>
      </c>
      <c r="D458" s="8" t="s">
        <v>615</v>
      </c>
      <c r="E458" s="8" t="s">
        <v>283</v>
      </c>
      <c r="F458" s="8"/>
      <c r="G458" s="65"/>
      <c r="H458" s="65" t="s">
        <v>613</v>
      </c>
      <c r="I458" s="8"/>
      <c r="J458" s="8" t="s">
        <v>614</v>
      </c>
      <c r="K458" s="8" t="s">
        <v>614</v>
      </c>
      <c r="L458" s="116">
        <v>1.2831964629000001E-2</v>
      </c>
      <c r="M458" s="116">
        <v>0</v>
      </c>
      <c r="N458" s="116">
        <v>4.2773215000000003E-3</v>
      </c>
      <c r="O458" s="114">
        <v>4.2773215000000003E-3</v>
      </c>
      <c r="P458" s="115">
        <v>2.1386607629E-2</v>
      </c>
      <c r="Q458" s="114">
        <v>5.1590672438994577E-3</v>
      </c>
      <c r="R458" s="114">
        <v>5.2925809438628853E-3</v>
      </c>
      <c r="S458" s="114">
        <v>5.4077562385133632E-3</v>
      </c>
      <c r="T458" s="114">
        <v>5.5272032027242936E-3</v>
      </c>
      <c r="U458" s="115">
        <v>2.1386607629E-2</v>
      </c>
      <c r="V458" s="115">
        <f t="shared" si="139"/>
        <v>0</v>
      </c>
      <c r="W458" s="122">
        <v>0</v>
      </c>
      <c r="X458" s="116">
        <v>0</v>
      </c>
      <c r="Y458" s="116">
        <v>0</v>
      </c>
      <c r="Z458" s="116">
        <v>0</v>
      </c>
      <c r="AA458" s="116" t="str">
        <f t="shared" si="140"/>
        <v>MOHAMMAD DOSSARY HOSPITAL0.0213866076290.021386607629</v>
      </c>
      <c r="AB458" s="117">
        <v>0</v>
      </c>
      <c r="AC458" s="115">
        <f t="shared" si="141"/>
        <v>0</v>
      </c>
      <c r="AD458" s="117">
        <f t="shared" si="138"/>
        <v>0</v>
      </c>
      <c r="AE458" s="117">
        <f t="shared" si="138"/>
        <v>0</v>
      </c>
      <c r="AF458" s="117">
        <f t="shared" si="138"/>
        <v>0</v>
      </c>
      <c r="AG458" s="117">
        <f t="shared" si="138"/>
        <v>0</v>
      </c>
      <c r="AH458" s="115">
        <v>0</v>
      </c>
      <c r="AI458" s="118"/>
      <c r="AJ458" s="118"/>
      <c r="AK458" s="118"/>
      <c r="AL458" s="118"/>
      <c r="AM458" s="118"/>
      <c r="AN458" s="118"/>
      <c r="AO458" s="118"/>
      <c r="AP458" s="118"/>
      <c r="AQ458" s="118"/>
      <c r="AR458" s="118"/>
      <c r="AS458" s="119"/>
      <c r="AT458" s="120">
        <v>0</v>
      </c>
      <c r="AU458" s="120">
        <f t="shared" si="142"/>
        <v>0</v>
      </c>
      <c r="AV458" s="120">
        <v>0</v>
      </c>
      <c r="AW458" s="120">
        <f t="shared" si="143"/>
        <v>0</v>
      </c>
      <c r="AX458" s="120">
        <v>0</v>
      </c>
      <c r="AY458" s="120">
        <f t="shared" si="144"/>
        <v>0</v>
      </c>
      <c r="AZ458" s="120">
        <v>0</v>
      </c>
      <c r="BA458" s="120">
        <f t="shared" si="145"/>
        <v>0</v>
      </c>
      <c r="BB458" s="120">
        <v>0</v>
      </c>
      <c r="BC458" s="120">
        <f t="shared" si="146"/>
        <v>0</v>
      </c>
      <c r="BD458" s="120" t="str">
        <f t="shared" si="147"/>
        <v>MOHAMMAD DOSSARY HOSPITAL0.00427732150.0213866076290.021386607629</v>
      </c>
      <c r="BE458" s="121">
        <f>VLOOKUP(BD458,'[1]Microsoft-Base Data'!$AR:$AX,2,0)</f>
        <v>0</v>
      </c>
      <c r="BF458" s="121">
        <f>VLOOKUP(BD458,'[1]Microsoft-Base Data'!$AR:$AX,3,0)</f>
        <v>0</v>
      </c>
      <c r="BG458" s="121">
        <f>VLOOKUP(BD458,'[1]Microsoft-Base Data'!$AR:$AX,4,0)</f>
        <v>0</v>
      </c>
      <c r="BH458" s="121">
        <f>VLOOKUP(BD458,'[1]Microsoft-Base Data'!$AR:$AX,5,0)</f>
        <v>1</v>
      </c>
      <c r="BI458" s="121">
        <f>VLOOKUP(BD458,'[1]Microsoft-Base Data'!$AR:$AX,6,0)</f>
        <v>0</v>
      </c>
      <c r="BJ458" s="121">
        <f>VLOOKUP(BD458,'[1]Microsoft-Base Data'!$AR:$AX,7,0)</f>
        <v>0</v>
      </c>
      <c r="BK458" s="120">
        <f t="shared" si="148"/>
        <v>0</v>
      </c>
      <c r="BL458" s="120">
        <f t="shared" si="149"/>
        <v>0</v>
      </c>
      <c r="BM458" s="120">
        <f t="shared" si="150"/>
        <v>0</v>
      </c>
      <c r="BN458" s="120">
        <f t="shared" si="151"/>
        <v>2.1386607629E-2</v>
      </c>
      <c r="BO458" s="120">
        <f t="shared" si="152"/>
        <v>0</v>
      </c>
      <c r="BP458" s="120">
        <f t="shared" si="153"/>
        <v>0</v>
      </c>
      <c r="BQ458" s="120">
        <f t="shared" si="154"/>
        <v>7.6554578363184677E-3</v>
      </c>
      <c r="BR458" s="119"/>
      <c r="BS458" s="119"/>
      <c r="BT458" s="119"/>
      <c r="BU458" s="119"/>
    </row>
    <row r="459" spans="1:73">
      <c r="A459" s="8" t="s">
        <v>935</v>
      </c>
      <c r="B459" s="65" t="s">
        <v>69</v>
      </c>
      <c r="C459" s="8" t="s">
        <v>129</v>
      </c>
      <c r="D459" s="8" t="s">
        <v>615</v>
      </c>
      <c r="E459" s="8" t="s">
        <v>283</v>
      </c>
      <c r="F459" s="8"/>
      <c r="G459" s="65"/>
      <c r="H459" s="65" t="s">
        <v>613</v>
      </c>
      <c r="I459" s="8"/>
      <c r="J459" s="8" t="s">
        <v>614</v>
      </c>
      <c r="K459" s="8" t="s">
        <v>614</v>
      </c>
      <c r="L459" s="116">
        <v>7.4123702059999998E-3</v>
      </c>
      <c r="M459" s="116">
        <v>7.3471296737000012E-3</v>
      </c>
      <c r="N459" s="116">
        <v>3.2854360882499998E-3</v>
      </c>
      <c r="O459" s="114">
        <v>3.2854360882499998E-3</v>
      </c>
      <c r="P459" s="115">
        <v>2.13303720562E-2</v>
      </c>
      <c r="Q459" s="114">
        <v>5.1455016000812688E-3</v>
      </c>
      <c r="R459" s="114">
        <v>5.278664228966742E-3</v>
      </c>
      <c r="S459" s="114">
        <v>5.3935366729370446E-3</v>
      </c>
      <c r="T459" s="114">
        <v>5.5126695542149478E-3</v>
      </c>
      <c r="U459" s="115">
        <v>2.1330372056200003E-2</v>
      </c>
      <c r="V459" s="115">
        <f t="shared" si="139"/>
        <v>0</v>
      </c>
      <c r="W459" s="115"/>
      <c r="X459" s="116">
        <v>0</v>
      </c>
      <c r="Y459" s="116">
        <v>0</v>
      </c>
      <c r="Z459" s="116">
        <v>0</v>
      </c>
      <c r="AA459" s="116" t="str">
        <f t="shared" si="140"/>
        <v>BELLCANADA0.02133037205620.0213303720562</v>
      </c>
      <c r="AB459" s="117">
        <v>0</v>
      </c>
      <c r="AC459" s="115">
        <f t="shared" si="141"/>
        <v>0</v>
      </c>
      <c r="AD459" s="117">
        <f t="shared" si="138"/>
        <v>0</v>
      </c>
      <c r="AE459" s="117">
        <f t="shared" si="138"/>
        <v>0</v>
      </c>
      <c r="AF459" s="117">
        <f t="shared" si="138"/>
        <v>0</v>
      </c>
      <c r="AG459" s="117">
        <f t="shared" si="138"/>
        <v>0</v>
      </c>
      <c r="AH459" s="115">
        <v>0</v>
      </c>
      <c r="AI459" s="118"/>
      <c r="AJ459" s="118"/>
      <c r="AK459" s="118"/>
      <c r="AL459" s="118"/>
      <c r="AM459" s="118"/>
      <c r="AN459" s="118"/>
      <c r="AO459" s="118"/>
      <c r="AP459" s="118"/>
      <c r="AQ459" s="118"/>
      <c r="AR459" s="118"/>
      <c r="AS459" s="119"/>
      <c r="AT459" s="120">
        <v>0</v>
      </c>
      <c r="AU459" s="120">
        <f t="shared" si="142"/>
        <v>0</v>
      </c>
      <c r="AV459" s="120">
        <v>0</v>
      </c>
      <c r="AW459" s="120">
        <f t="shared" si="143"/>
        <v>0</v>
      </c>
      <c r="AX459" s="120">
        <v>0</v>
      </c>
      <c r="AY459" s="120">
        <f t="shared" si="144"/>
        <v>0</v>
      </c>
      <c r="AZ459" s="120">
        <v>0</v>
      </c>
      <c r="BA459" s="120">
        <f t="shared" si="145"/>
        <v>0</v>
      </c>
      <c r="BB459" s="120">
        <v>0</v>
      </c>
      <c r="BC459" s="120">
        <f t="shared" si="146"/>
        <v>0</v>
      </c>
      <c r="BD459" s="120" t="str">
        <f t="shared" si="147"/>
        <v>BELLCANADA0.003285436088250.02133037205620.0213303720562</v>
      </c>
      <c r="BE459" s="121">
        <f>VLOOKUP(BD459,'[1]Microsoft-Base Data'!$AR:$AX,2,0)</f>
        <v>0</v>
      </c>
      <c r="BF459" s="121">
        <f>VLOOKUP(BD459,'[1]Microsoft-Base Data'!$AR:$AX,3,0)</f>
        <v>1</v>
      </c>
      <c r="BG459" s="121">
        <f>VLOOKUP(BD459,'[1]Microsoft-Base Data'!$AR:$AX,4,0)</f>
        <v>0</v>
      </c>
      <c r="BH459" s="121">
        <f>VLOOKUP(BD459,'[1]Microsoft-Base Data'!$AR:$AX,5,0)</f>
        <v>0</v>
      </c>
      <c r="BI459" s="121">
        <f>VLOOKUP(BD459,'[1]Microsoft-Base Data'!$AR:$AX,6,0)</f>
        <v>0</v>
      </c>
      <c r="BJ459" s="121">
        <f>VLOOKUP(BD459,'[1]Microsoft-Base Data'!$AR:$AX,7,0)</f>
        <v>0</v>
      </c>
      <c r="BK459" s="120">
        <f t="shared" si="148"/>
        <v>0</v>
      </c>
      <c r="BL459" s="120">
        <f t="shared" si="149"/>
        <v>2.1330372056200003E-2</v>
      </c>
      <c r="BM459" s="120">
        <f t="shared" si="150"/>
        <v>0</v>
      </c>
      <c r="BN459" s="120">
        <f t="shared" si="151"/>
        <v>0</v>
      </c>
      <c r="BO459" s="120">
        <f t="shared" si="152"/>
        <v>0</v>
      </c>
      <c r="BP459" s="120">
        <f t="shared" si="153"/>
        <v>0</v>
      </c>
      <c r="BQ459" s="120">
        <f t="shared" si="154"/>
        <v>2.1330372056200003E-2</v>
      </c>
      <c r="BR459" s="119"/>
      <c r="BS459" s="119"/>
      <c r="BT459" s="119"/>
      <c r="BU459" s="119"/>
    </row>
    <row r="460" spans="1:73">
      <c r="A460" s="8" t="s">
        <v>936</v>
      </c>
      <c r="B460" s="65" t="s">
        <v>123</v>
      </c>
      <c r="C460" s="8" t="s">
        <v>537</v>
      </c>
      <c r="D460" s="8" t="s">
        <v>615</v>
      </c>
      <c r="E460" s="8" t="s">
        <v>283</v>
      </c>
      <c r="F460" s="8"/>
      <c r="G460" s="65"/>
      <c r="H460" s="65" t="s">
        <v>613</v>
      </c>
      <c r="I460" s="8"/>
      <c r="J460" s="8" t="s">
        <v>614</v>
      </c>
      <c r="K460" s="8" t="s">
        <v>614</v>
      </c>
      <c r="L460" s="116">
        <v>1.9666734776666667E-2</v>
      </c>
      <c r="M460" s="116">
        <v>0</v>
      </c>
      <c r="N460" s="116">
        <v>0</v>
      </c>
      <c r="O460" s="114">
        <v>0</v>
      </c>
      <c r="P460" s="115">
        <v>1.9666734776666667E-2</v>
      </c>
      <c r="Q460" s="114">
        <v>4.7441842549716942E-3</v>
      </c>
      <c r="R460" s="114">
        <v>4.8669610212444181E-3</v>
      </c>
      <c r="S460" s="114">
        <v>4.9728741240613371E-3</v>
      </c>
      <c r="T460" s="114">
        <v>5.0827153763892173E-3</v>
      </c>
      <c r="U460" s="115">
        <v>1.9666734776666667E-2</v>
      </c>
      <c r="V460" s="115">
        <f t="shared" si="139"/>
        <v>0</v>
      </c>
      <c r="W460" s="122">
        <v>0</v>
      </c>
      <c r="X460" s="116">
        <v>0</v>
      </c>
      <c r="Y460" s="116">
        <v>0</v>
      </c>
      <c r="Z460" s="116">
        <v>0</v>
      </c>
      <c r="AA460" s="116" t="str">
        <f t="shared" si="140"/>
        <v>SOUTH AFRICAN RESERVE BANK0.01966673477666670.0196667347766667</v>
      </c>
      <c r="AB460" s="117">
        <v>0</v>
      </c>
      <c r="AC460" s="115">
        <f t="shared" si="141"/>
        <v>0</v>
      </c>
      <c r="AD460" s="117">
        <f t="shared" si="138"/>
        <v>0</v>
      </c>
      <c r="AE460" s="117">
        <f t="shared" si="138"/>
        <v>0</v>
      </c>
      <c r="AF460" s="117">
        <f t="shared" si="138"/>
        <v>0</v>
      </c>
      <c r="AG460" s="117">
        <f t="shared" si="138"/>
        <v>0</v>
      </c>
      <c r="AH460" s="115">
        <v>0</v>
      </c>
      <c r="AI460" s="118"/>
      <c r="AJ460" s="118"/>
      <c r="AK460" s="118"/>
      <c r="AL460" s="118"/>
      <c r="AM460" s="118"/>
      <c r="AN460" s="118"/>
      <c r="AO460" s="118"/>
      <c r="AP460" s="118"/>
      <c r="AQ460" s="118"/>
      <c r="AR460" s="118"/>
      <c r="AS460" s="119"/>
      <c r="AT460" s="120">
        <v>0</v>
      </c>
      <c r="AU460" s="120">
        <f t="shared" si="142"/>
        <v>0</v>
      </c>
      <c r="AV460" s="120">
        <v>0</v>
      </c>
      <c r="AW460" s="120">
        <f t="shared" si="143"/>
        <v>0</v>
      </c>
      <c r="AX460" s="120">
        <v>0</v>
      </c>
      <c r="AY460" s="120">
        <f t="shared" si="144"/>
        <v>0</v>
      </c>
      <c r="AZ460" s="120">
        <v>0</v>
      </c>
      <c r="BA460" s="120">
        <f t="shared" si="145"/>
        <v>0</v>
      </c>
      <c r="BB460" s="120">
        <v>0</v>
      </c>
      <c r="BC460" s="120">
        <f t="shared" si="146"/>
        <v>0</v>
      </c>
      <c r="BD460" s="120" t="str">
        <f t="shared" si="147"/>
        <v>SOUTH AFRICAN RESERVE BANK00.01966673477666670.0196667347766667</v>
      </c>
      <c r="BE460" s="121">
        <f>VLOOKUP(BD460,'[1]Microsoft-Base Data'!$AR:$AX,2,0)</f>
        <v>0</v>
      </c>
      <c r="BF460" s="121">
        <f>VLOOKUP(BD460,'[1]Microsoft-Base Data'!$AR:$AX,3,0)</f>
        <v>1</v>
      </c>
      <c r="BG460" s="121">
        <f>VLOOKUP(BD460,'[1]Microsoft-Base Data'!$AR:$AX,4,0)</f>
        <v>0</v>
      </c>
      <c r="BH460" s="121">
        <f>VLOOKUP(BD460,'[1]Microsoft-Base Data'!$AR:$AX,5,0)</f>
        <v>0</v>
      </c>
      <c r="BI460" s="121">
        <f>VLOOKUP(BD460,'[1]Microsoft-Base Data'!$AR:$AX,6,0)</f>
        <v>0</v>
      </c>
      <c r="BJ460" s="121">
        <f>VLOOKUP(BD460,'[1]Microsoft-Base Data'!$AR:$AX,7,0)</f>
        <v>0</v>
      </c>
      <c r="BK460" s="120">
        <f t="shared" si="148"/>
        <v>0</v>
      </c>
      <c r="BL460" s="120">
        <f t="shared" si="149"/>
        <v>1.9666734776666667E-2</v>
      </c>
      <c r="BM460" s="120">
        <f t="shared" si="150"/>
        <v>0</v>
      </c>
      <c r="BN460" s="120">
        <f t="shared" si="151"/>
        <v>0</v>
      </c>
      <c r="BO460" s="120">
        <f t="shared" si="152"/>
        <v>0</v>
      </c>
      <c r="BP460" s="120">
        <f t="shared" si="153"/>
        <v>0</v>
      </c>
      <c r="BQ460" s="120">
        <f t="shared" si="154"/>
        <v>1.9666734776666667E-2</v>
      </c>
      <c r="BR460" s="119"/>
      <c r="BS460" s="119"/>
      <c r="BT460" s="119"/>
      <c r="BU460" s="119"/>
    </row>
    <row r="461" spans="1:73">
      <c r="A461" s="8" t="s">
        <v>937</v>
      </c>
      <c r="B461" s="65" t="s">
        <v>92</v>
      </c>
      <c r="C461" s="8" t="s">
        <v>533</v>
      </c>
      <c r="D461" s="8" t="s">
        <v>615</v>
      </c>
      <c r="E461" s="8" t="s">
        <v>283</v>
      </c>
      <c r="F461" s="8"/>
      <c r="G461" s="65">
        <v>53</v>
      </c>
      <c r="H461" s="65" t="s">
        <v>613</v>
      </c>
      <c r="I461" s="8"/>
      <c r="J461" s="8" t="s">
        <v>614</v>
      </c>
      <c r="K461" s="8" t="s">
        <v>614</v>
      </c>
      <c r="L461" s="116">
        <v>1.3105783481000002E-3</v>
      </c>
      <c r="M461" s="116">
        <v>4.6069571921800003E-3</v>
      </c>
      <c r="N461" s="116">
        <v>6.8193678733700002E-3</v>
      </c>
      <c r="O461" s="114">
        <v>6.8193678733700002E-3</v>
      </c>
      <c r="P461" s="115">
        <v>1.9556271287020002E-2</v>
      </c>
      <c r="Q461" s="114">
        <v>4.7175372719172066E-3</v>
      </c>
      <c r="R461" s="114">
        <v>4.8396244295587044E-3</v>
      </c>
      <c r="S461" s="114">
        <v>4.9449426430323079E-3</v>
      </c>
      <c r="T461" s="114">
        <v>5.0541669425117827E-3</v>
      </c>
      <c r="U461" s="115">
        <v>1.9556271287020002E-2</v>
      </c>
      <c r="V461" s="115">
        <f t="shared" si="139"/>
        <v>0</v>
      </c>
      <c r="W461" s="122">
        <v>0</v>
      </c>
      <c r="X461" s="116">
        <v>0</v>
      </c>
      <c r="Y461" s="116">
        <v>0</v>
      </c>
      <c r="Z461" s="116">
        <v>0</v>
      </c>
      <c r="AA461" s="116" t="str">
        <f t="shared" si="140"/>
        <v>FERGUSON ENETERPRISE INC0.019556271287020.01955627128702</v>
      </c>
      <c r="AB461" s="117">
        <v>0</v>
      </c>
      <c r="AC461" s="115">
        <f t="shared" si="141"/>
        <v>0</v>
      </c>
      <c r="AD461" s="117">
        <f t="shared" si="138"/>
        <v>0</v>
      </c>
      <c r="AE461" s="117">
        <f t="shared" si="138"/>
        <v>0</v>
      </c>
      <c r="AF461" s="117">
        <f t="shared" si="138"/>
        <v>0</v>
      </c>
      <c r="AG461" s="117">
        <f t="shared" si="138"/>
        <v>0</v>
      </c>
      <c r="AH461" s="115">
        <v>0</v>
      </c>
      <c r="AI461" s="118"/>
      <c r="AJ461" s="118"/>
      <c r="AK461" s="118"/>
      <c r="AL461" s="118"/>
      <c r="AM461" s="118"/>
      <c r="AN461" s="118"/>
      <c r="AO461" s="118"/>
      <c r="AP461" s="118"/>
      <c r="AQ461" s="118"/>
      <c r="AR461" s="118"/>
      <c r="AS461" s="119"/>
      <c r="AT461" s="120">
        <v>0</v>
      </c>
      <c r="AU461" s="120">
        <f t="shared" si="142"/>
        <v>0</v>
      </c>
      <c r="AV461" s="120">
        <v>0</v>
      </c>
      <c r="AW461" s="120">
        <f t="shared" si="143"/>
        <v>0</v>
      </c>
      <c r="AX461" s="120">
        <v>0</v>
      </c>
      <c r="AY461" s="120">
        <f t="shared" si="144"/>
        <v>0</v>
      </c>
      <c r="AZ461" s="120">
        <v>0</v>
      </c>
      <c r="BA461" s="120">
        <f t="shared" si="145"/>
        <v>0</v>
      </c>
      <c r="BB461" s="120">
        <v>0</v>
      </c>
      <c r="BC461" s="120">
        <f t="shared" si="146"/>
        <v>0</v>
      </c>
      <c r="BD461" s="120" t="str">
        <f t="shared" si="147"/>
        <v>FERGUSON ENETERPRISE INC0.006819367873370.019556271287020.01955627128702</v>
      </c>
      <c r="BE461" s="121">
        <f>VLOOKUP(BD461,'[1]Microsoft-Base Data'!$AR:$AX,2,0)</f>
        <v>1</v>
      </c>
      <c r="BF461" s="121">
        <f>VLOOKUP(BD461,'[1]Microsoft-Base Data'!$AR:$AX,3,0)</f>
        <v>0</v>
      </c>
      <c r="BG461" s="121">
        <f>VLOOKUP(BD461,'[1]Microsoft-Base Data'!$AR:$AX,4,0)</f>
        <v>0</v>
      </c>
      <c r="BH461" s="121">
        <f>VLOOKUP(BD461,'[1]Microsoft-Base Data'!$AR:$AX,5,0)</f>
        <v>0</v>
      </c>
      <c r="BI461" s="121">
        <f>VLOOKUP(BD461,'[1]Microsoft-Base Data'!$AR:$AX,6,0)</f>
        <v>0</v>
      </c>
      <c r="BJ461" s="121">
        <f>VLOOKUP(BD461,'[1]Microsoft-Base Data'!$AR:$AX,7,0)</f>
        <v>0</v>
      </c>
      <c r="BK461" s="120">
        <f t="shared" si="148"/>
        <v>1.9556271287020002E-2</v>
      </c>
      <c r="BL461" s="120">
        <f t="shared" si="149"/>
        <v>0</v>
      </c>
      <c r="BM461" s="120">
        <f t="shared" si="150"/>
        <v>0</v>
      </c>
      <c r="BN461" s="120">
        <f t="shared" si="151"/>
        <v>0</v>
      </c>
      <c r="BO461" s="120">
        <f t="shared" si="152"/>
        <v>0</v>
      </c>
      <c r="BP461" s="120">
        <f t="shared" si="153"/>
        <v>0</v>
      </c>
      <c r="BQ461" s="120">
        <f t="shared" si="154"/>
        <v>1.9556271287020002E-3</v>
      </c>
      <c r="BR461" s="119"/>
      <c r="BS461" s="119"/>
      <c r="BT461" s="119"/>
      <c r="BU461" s="119"/>
    </row>
    <row r="462" spans="1:73">
      <c r="A462" s="8" t="s">
        <v>938</v>
      </c>
      <c r="B462" s="65" t="s">
        <v>4</v>
      </c>
      <c r="C462" s="8" t="s">
        <v>81</v>
      </c>
      <c r="D462" s="8" t="s">
        <v>615</v>
      </c>
      <c r="E462" s="8" t="s">
        <v>283</v>
      </c>
      <c r="F462" s="8"/>
      <c r="G462" s="65"/>
      <c r="H462" s="65" t="s">
        <v>613</v>
      </c>
      <c r="I462" s="8"/>
      <c r="J462" s="8" t="s">
        <v>614</v>
      </c>
      <c r="K462" s="8" t="s">
        <v>614</v>
      </c>
      <c r="L462" s="116">
        <v>0</v>
      </c>
      <c r="M462" s="116">
        <v>1.8062241598120001E-2</v>
      </c>
      <c r="N462" s="116">
        <v>3.5030443587000004E-4</v>
      </c>
      <c r="O462" s="114">
        <v>3.5030443587000004E-4</v>
      </c>
      <c r="P462" s="115">
        <v>1.8762850469859999E-2</v>
      </c>
      <c r="Q462" s="114">
        <v>4.5261412628144065E-3</v>
      </c>
      <c r="R462" s="114">
        <v>4.6432752015646856E-3</v>
      </c>
      <c r="S462" s="114">
        <v>4.7443205318403797E-3</v>
      </c>
      <c r="T462" s="114">
        <v>4.8491134736405274E-3</v>
      </c>
      <c r="U462" s="115">
        <v>1.8762850469859999E-2</v>
      </c>
      <c r="V462" s="115">
        <f t="shared" si="139"/>
        <v>0</v>
      </c>
      <c r="W462" s="122">
        <v>0</v>
      </c>
      <c r="X462" s="116">
        <v>0</v>
      </c>
      <c r="Y462" s="116">
        <v>0</v>
      </c>
      <c r="Z462" s="116">
        <v>0</v>
      </c>
      <c r="AA462" s="116" t="str">
        <f t="shared" si="140"/>
        <v>BAE SYSTEMS APPLIED INTELLIGENCE LI0.018762850469860.01876285046986</v>
      </c>
      <c r="AB462" s="117">
        <v>0</v>
      </c>
      <c r="AC462" s="115">
        <f t="shared" si="141"/>
        <v>0</v>
      </c>
      <c r="AD462" s="117">
        <f t="shared" si="138"/>
        <v>0</v>
      </c>
      <c r="AE462" s="117">
        <f t="shared" si="138"/>
        <v>0</v>
      </c>
      <c r="AF462" s="117">
        <f t="shared" si="138"/>
        <v>0</v>
      </c>
      <c r="AG462" s="117">
        <f t="shared" si="138"/>
        <v>0</v>
      </c>
      <c r="AH462" s="115">
        <v>0</v>
      </c>
      <c r="AI462" s="118"/>
      <c r="AJ462" s="118"/>
      <c r="AK462" s="118"/>
      <c r="AL462" s="118"/>
      <c r="AM462" s="118"/>
      <c r="AN462" s="118"/>
      <c r="AO462" s="118"/>
      <c r="AP462" s="118"/>
      <c r="AQ462" s="118"/>
      <c r="AR462" s="118"/>
      <c r="AS462" s="119"/>
      <c r="AT462" s="120">
        <v>0</v>
      </c>
      <c r="AU462" s="120">
        <f t="shared" si="142"/>
        <v>0</v>
      </c>
      <c r="AV462" s="120">
        <v>0</v>
      </c>
      <c r="AW462" s="120">
        <f t="shared" si="143"/>
        <v>0</v>
      </c>
      <c r="AX462" s="120">
        <v>0</v>
      </c>
      <c r="AY462" s="120">
        <f t="shared" si="144"/>
        <v>0</v>
      </c>
      <c r="AZ462" s="120">
        <v>0</v>
      </c>
      <c r="BA462" s="120">
        <f t="shared" si="145"/>
        <v>0</v>
      </c>
      <c r="BB462" s="120">
        <v>0</v>
      </c>
      <c r="BC462" s="120">
        <f t="shared" si="146"/>
        <v>0</v>
      </c>
      <c r="BD462" s="120" t="str">
        <f t="shared" si="147"/>
        <v>BAE SYSTEMS APPLIED INTELLIGENCE LI0.000350304435870.018762850469860.01876285046986</v>
      </c>
      <c r="BE462" s="121">
        <f>VLOOKUP(BD462,'[1]Microsoft-Base Data'!$AR:$AX,2,0)</f>
        <v>0</v>
      </c>
      <c r="BF462" s="121">
        <f>VLOOKUP(BD462,'[1]Microsoft-Base Data'!$AR:$AX,3,0)</f>
        <v>1</v>
      </c>
      <c r="BG462" s="121">
        <f>VLOOKUP(BD462,'[1]Microsoft-Base Data'!$AR:$AX,4,0)</f>
        <v>0</v>
      </c>
      <c r="BH462" s="121">
        <f>VLOOKUP(BD462,'[1]Microsoft-Base Data'!$AR:$AX,5,0)</f>
        <v>0</v>
      </c>
      <c r="BI462" s="121">
        <f>VLOOKUP(BD462,'[1]Microsoft-Base Data'!$AR:$AX,6,0)</f>
        <v>0</v>
      </c>
      <c r="BJ462" s="121">
        <f>VLOOKUP(BD462,'[1]Microsoft-Base Data'!$AR:$AX,7,0)</f>
        <v>0</v>
      </c>
      <c r="BK462" s="120">
        <f t="shared" si="148"/>
        <v>0</v>
      </c>
      <c r="BL462" s="120">
        <f t="shared" si="149"/>
        <v>1.8762850469859999E-2</v>
      </c>
      <c r="BM462" s="120">
        <f t="shared" si="150"/>
        <v>0</v>
      </c>
      <c r="BN462" s="120">
        <f t="shared" si="151"/>
        <v>0</v>
      </c>
      <c r="BO462" s="120">
        <f t="shared" si="152"/>
        <v>0</v>
      </c>
      <c r="BP462" s="120">
        <f t="shared" si="153"/>
        <v>0</v>
      </c>
      <c r="BQ462" s="120">
        <f t="shared" si="154"/>
        <v>1.8762850469859999E-2</v>
      </c>
      <c r="BR462" s="119"/>
      <c r="BS462" s="119"/>
      <c r="BT462" s="119"/>
      <c r="BU462" s="119"/>
    </row>
    <row r="463" spans="1:73">
      <c r="A463" s="65" t="s">
        <v>939</v>
      </c>
      <c r="B463" s="65" t="s">
        <v>123</v>
      </c>
      <c r="C463" s="8" t="s">
        <v>248</v>
      </c>
      <c r="D463" s="8" t="s">
        <v>615</v>
      </c>
      <c r="E463" s="8" t="s">
        <v>283</v>
      </c>
      <c r="F463" s="8"/>
      <c r="G463" s="65"/>
      <c r="H463" s="65" t="s">
        <v>613</v>
      </c>
      <c r="I463" s="8"/>
      <c r="J463" s="65" t="s">
        <v>614</v>
      </c>
      <c r="K463" s="65" t="s">
        <v>614</v>
      </c>
      <c r="L463" s="113">
        <v>0</v>
      </c>
      <c r="M463" s="113">
        <v>0</v>
      </c>
      <c r="N463" s="113">
        <v>9.1533664563500008E-3</v>
      </c>
      <c r="O463" s="114">
        <v>9.1533664563500008E-3</v>
      </c>
      <c r="P463" s="115">
        <v>1.8306732912700002E-2</v>
      </c>
      <c r="Q463" s="114">
        <v>4.4161125387955141E-3</v>
      </c>
      <c r="R463" s="114">
        <v>4.5303989973034323E-3</v>
      </c>
      <c r="S463" s="114">
        <v>4.6289879551168599E-3</v>
      </c>
      <c r="T463" s="114">
        <v>4.7312334214841961E-3</v>
      </c>
      <c r="U463" s="115">
        <v>1.8306732912700005E-2</v>
      </c>
      <c r="V463" s="115">
        <f t="shared" si="139"/>
        <v>0</v>
      </c>
      <c r="W463" s="122">
        <v>0</v>
      </c>
      <c r="X463" s="116">
        <v>0</v>
      </c>
      <c r="Y463" s="116">
        <v>0</v>
      </c>
      <c r="Z463" s="116">
        <v>0</v>
      </c>
      <c r="AA463" s="116" t="str">
        <f t="shared" si="140"/>
        <v>INTEGRATED TELECOM CO LTD0.01830673291270.0183067329127</v>
      </c>
      <c r="AB463" s="117">
        <v>0</v>
      </c>
      <c r="AC463" s="115">
        <f t="shared" si="141"/>
        <v>0</v>
      </c>
      <c r="AD463" s="117">
        <f t="shared" si="138"/>
        <v>0</v>
      </c>
      <c r="AE463" s="117">
        <f t="shared" si="138"/>
        <v>0</v>
      </c>
      <c r="AF463" s="117">
        <f t="shared" si="138"/>
        <v>0</v>
      </c>
      <c r="AG463" s="117">
        <f t="shared" si="138"/>
        <v>0</v>
      </c>
      <c r="AH463" s="115">
        <v>0</v>
      </c>
      <c r="AI463" s="118"/>
      <c r="AJ463" s="118"/>
      <c r="AK463" s="118"/>
      <c r="AL463" s="118"/>
      <c r="AM463" s="118"/>
      <c r="AN463" s="118"/>
      <c r="AO463" s="118"/>
      <c r="AP463" s="118"/>
      <c r="AQ463" s="118"/>
      <c r="AR463" s="118"/>
      <c r="AS463" s="119"/>
      <c r="AT463" s="120">
        <v>0</v>
      </c>
      <c r="AU463" s="120">
        <f t="shared" si="142"/>
        <v>0</v>
      </c>
      <c r="AV463" s="120">
        <v>0</v>
      </c>
      <c r="AW463" s="120">
        <f t="shared" si="143"/>
        <v>0</v>
      </c>
      <c r="AX463" s="120">
        <v>0</v>
      </c>
      <c r="AY463" s="120">
        <f t="shared" si="144"/>
        <v>0</v>
      </c>
      <c r="AZ463" s="120">
        <v>0</v>
      </c>
      <c r="BA463" s="120">
        <f t="shared" si="145"/>
        <v>0</v>
      </c>
      <c r="BB463" s="120">
        <v>0</v>
      </c>
      <c r="BC463" s="120">
        <f t="shared" si="146"/>
        <v>0</v>
      </c>
      <c r="BD463" s="120" t="str">
        <f t="shared" si="147"/>
        <v>INTEGRATED TELECOM CO LTD0.009153366456350.01830673291270.0183067329127</v>
      </c>
      <c r="BE463" s="121">
        <f>VLOOKUP(BD463,'[1]Microsoft-Base Data'!$AR:$AX,2,0)</f>
        <v>0.98798256351643277</v>
      </c>
      <c r="BF463" s="121">
        <f>VLOOKUP(BD463,'[1]Microsoft-Base Data'!$AR:$AX,3,0)</f>
        <v>1.2017436483567122E-2</v>
      </c>
      <c r="BG463" s="121">
        <f>VLOOKUP(BD463,'[1]Microsoft-Base Data'!$AR:$AX,4,0)</f>
        <v>0</v>
      </c>
      <c r="BH463" s="121">
        <f>VLOOKUP(BD463,'[1]Microsoft-Base Data'!$AR:$AX,5,0)</f>
        <v>0</v>
      </c>
      <c r="BI463" s="121">
        <f>VLOOKUP(BD463,'[1]Microsoft-Base Data'!$AR:$AX,6,0)</f>
        <v>0</v>
      </c>
      <c r="BJ463" s="121">
        <f>VLOOKUP(BD463,'[1]Microsoft-Base Data'!$AR:$AX,7,0)</f>
        <v>0</v>
      </c>
      <c r="BK463" s="120">
        <f t="shared" si="148"/>
        <v>1.8086732912700004E-2</v>
      </c>
      <c r="BL463" s="120">
        <f t="shared" si="149"/>
        <v>2.2000000000000003E-4</v>
      </c>
      <c r="BM463" s="120">
        <f t="shared" si="150"/>
        <v>0</v>
      </c>
      <c r="BN463" s="120">
        <f t="shared" si="151"/>
        <v>0</v>
      </c>
      <c r="BO463" s="120">
        <f t="shared" si="152"/>
        <v>0</v>
      </c>
      <c r="BP463" s="120">
        <f t="shared" si="153"/>
        <v>0</v>
      </c>
      <c r="BQ463" s="120">
        <f t="shared" si="154"/>
        <v>2.0286732912700007E-3</v>
      </c>
      <c r="BR463" s="119"/>
      <c r="BS463" s="119"/>
      <c r="BT463" s="119"/>
      <c r="BU463" s="119"/>
    </row>
    <row r="464" spans="1:73">
      <c r="A464" s="8" t="s">
        <v>940</v>
      </c>
      <c r="B464" s="65" t="s">
        <v>69</v>
      </c>
      <c r="C464" s="8" t="s">
        <v>113</v>
      </c>
      <c r="D464" s="8" t="s">
        <v>615</v>
      </c>
      <c r="E464" s="8" t="s">
        <v>283</v>
      </c>
      <c r="F464" s="8"/>
      <c r="G464" s="65"/>
      <c r="H464" s="65" t="s">
        <v>613</v>
      </c>
      <c r="I464" s="8"/>
      <c r="J464" s="8" t="s">
        <v>614</v>
      </c>
      <c r="K464" s="8" t="s">
        <v>614</v>
      </c>
      <c r="L464" s="116">
        <v>4.0050303712719174E-3</v>
      </c>
      <c r="M464" s="116">
        <v>4.0730393221800002E-3</v>
      </c>
      <c r="N464" s="116">
        <v>4.5379992118999993E-3</v>
      </c>
      <c r="O464" s="114">
        <v>4.5379992118999993E-3</v>
      </c>
      <c r="P464" s="115">
        <v>1.7154068117251915E-2</v>
      </c>
      <c r="Q464" s="114">
        <v>4.1380565098754025E-3</v>
      </c>
      <c r="R464" s="114">
        <v>4.2451470379053528E-3</v>
      </c>
      <c r="S464" s="114">
        <v>4.337528442386716E-3</v>
      </c>
      <c r="T464" s="114">
        <v>4.4333361270844432E-3</v>
      </c>
      <c r="U464" s="115">
        <v>1.7154068117251915E-2</v>
      </c>
      <c r="V464" s="115">
        <f t="shared" si="139"/>
        <v>0</v>
      </c>
      <c r="W464" s="115"/>
      <c r="X464" s="116">
        <v>0</v>
      </c>
      <c r="Y464" s="116">
        <v>0</v>
      </c>
      <c r="Z464" s="116">
        <v>0</v>
      </c>
      <c r="AA464" s="116" t="str">
        <f t="shared" si="140"/>
        <v>TEXAS INSTRUMENTS0.01715406811725190.0171540681172519</v>
      </c>
      <c r="AB464" s="117">
        <v>0</v>
      </c>
      <c r="AC464" s="115">
        <f t="shared" si="141"/>
        <v>0</v>
      </c>
      <c r="AD464" s="117">
        <f t="shared" si="138"/>
        <v>0</v>
      </c>
      <c r="AE464" s="117">
        <f t="shared" si="138"/>
        <v>0</v>
      </c>
      <c r="AF464" s="117">
        <f t="shared" si="138"/>
        <v>0</v>
      </c>
      <c r="AG464" s="117">
        <f t="shared" si="138"/>
        <v>0</v>
      </c>
      <c r="AH464" s="115">
        <v>0</v>
      </c>
      <c r="AI464" s="118"/>
      <c r="AJ464" s="118"/>
      <c r="AK464" s="118"/>
      <c r="AL464" s="118"/>
      <c r="AM464" s="118"/>
      <c r="AN464" s="118"/>
      <c r="AO464" s="118"/>
      <c r="AP464" s="118"/>
      <c r="AQ464" s="118"/>
      <c r="AR464" s="118"/>
      <c r="AS464" s="119"/>
      <c r="AT464" s="120">
        <v>0</v>
      </c>
      <c r="AU464" s="120">
        <f t="shared" si="142"/>
        <v>0</v>
      </c>
      <c r="AV464" s="120">
        <v>0</v>
      </c>
      <c r="AW464" s="120">
        <f t="shared" si="143"/>
        <v>0</v>
      </c>
      <c r="AX464" s="120">
        <v>0</v>
      </c>
      <c r="AY464" s="120">
        <f t="shared" si="144"/>
        <v>0</v>
      </c>
      <c r="AZ464" s="120">
        <v>0</v>
      </c>
      <c r="BA464" s="120">
        <f t="shared" si="145"/>
        <v>0</v>
      </c>
      <c r="BB464" s="120">
        <v>0</v>
      </c>
      <c r="BC464" s="120">
        <f t="shared" si="146"/>
        <v>0</v>
      </c>
      <c r="BD464" s="120" t="str">
        <f t="shared" si="147"/>
        <v>TEXAS INSTRUMENTS0.00453799921190.01715406811725190.0171540681172519</v>
      </c>
      <c r="BE464" s="121">
        <f>VLOOKUP(BD464,'[1]Microsoft-Base Data'!$AR:$AX,2,0)</f>
        <v>1.0000078221310051</v>
      </c>
      <c r="BF464" s="121">
        <f>VLOOKUP(BD464,'[1]Microsoft-Base Data'!$AR:$AX,3,0)</f>
        <v>-7.8221310050385711E-6</v>
      </c>
      <c r="BG464" s="121">
        <f>VLOOKUP(BD464,'[1]Microsoft-Base Data'!$AR:$AX,4,0)</f>
        <v>0</v>
      </c>
      <c r="BH464" s="121">
        <f>VLOOKUP(BD464,'[1]Microsoft-Base Data'!$AR:$AX,5,0)</f>
        <v>0</v>
      </c>
      <c r="BI464" s="121">
        <f>VLOOKUP(BD464,'[1]Microsoft-Base Data'!$AR:$AX,6,0)</f>
        <v>0</v>
      </c>
      <c r="BJ464" s="121">
        <f>VLOOKUP(BD464,'[1]Microsoft-Base Data'!$AR:$AX,7,0)</f>
        <v>0</v>
      </c>
      <c r="BK464" s="120">
        <f t="shared" si="148"/>
        <v>1.7154202298619997E-2</v>
      </c>
      <c r="BL464" s="120">
        <f t="shared" si="149"/>
        <v>-1.3418136808249983E-7</v>
      </c>
      <c r="BM464" s="120">
        <f t="shared" si="150"/>
        <v>0</v>
      </c>
      <c r="BN464" s="120">
        <f t="shared" si="151"/>
        <v>0</v>
      </c>
      <c r="BO464" s="120">
        <f t="shared" si="152"/>
        <v>0</v>
      </c>
      <c r="BP464" s="120">
        <f t="shared" si="153"/>
        <v>0</v>
      </c>
      <c r="BQ464" s="120">
        <f t="shared" si="154"/>
        <v>1.7152860484939171E-3</v>
      </c>
      <c r="BR464" s="119"/>
      <c r="BS464" s="119"/>
      <c r="BT464" s="119"/>
      <c r="BU464" s="119"/>
    </row>
    <row r="465" spans="1:73">
      <c r="A465" s="8" t="s">
        <v>941</v>
      </c>
      <c r="B465" s="65" t="s">
        <v>92</v>
      </c>
      <c r="C465" s="8" t="s">
        <v>169</v>
      </c>
      <c r="D465" s="8" t="s">
        <v>615</v>
      </c>
      <c r="E465" s="8" t="s">
        <v>283</v>
      </c>
      <c r="F465" s="8"/>
      <c r="G465" s="65"/>
      <c r="H465" s="65" t="s">
        <v>613</v>
      </c>
      <c r="I465" s="8"/>
      <c r="J465" s="8" t="s">
        <v>614</v>
      </c>
      <c r="K465" s="8" t="s">
        <v>614</v>
      </c>
      <c r="L465" s="116">
        <v>0</v>
      </c>
      <c r="M465" s="116">
        <v>9.3994108096599992E-3</v>
      </c>
      <c r="N465" s="116">
        <v>3.5744784441799999E-3</v>
      </c>
      <c r="O465" s="114">
        <v>3.5744784441799999E-3</v>
      </c>
      <c r="P465" s="115">
        <v>1.6548367698020001E-2</v>
      </c>
      <c r="Q465" s="114">
        <v>3.9919440807008816E-3</v>
      </c>
      <c r="R465" s="114">
        <v>4.0952533029041237E-3</v>
      </c>
      <c r="S465" s="114">
        <v>4.1843727723715222E-3</v>
      </c>
      <c r="T465" s="114">
        <v>4.2767975420434732E-3</v>
      </c>
      <c r="U465" s="115">
        <v>1.6548367698020004E-2</v>
      </c>
      <c r="V465" s="115">
        <f t="shared" si="139"/>
        <v>0</v>
      </c>
      <c r="W465" s="122">
        <v>0</v>
      </c>
      <c r="X465" s="116">
        <v>0</v>
      </c>
      <c r="Y465" s="116">
        <v>0</v>
      </c>
      <c r="Z465" s="116">
        <v>0</v>
      </c>
      <c r="AA465" s="116" t="str">
        <f t="shared" si="140"/>
        <v>P&amp;G0.016548367698020.01654836769802</v>
      </c>
      <c r="AB465" s="117">
        <v>0</v>
      </c>
      <c r="AC465" s="115">
        <f t="shared" si="141"/>
        <v>0</v>
      </c>
      <c r="AD465" s="117">
        <f t="shared" si="138"/>
        <v>0</v>
      </c>
      <c r="AE465" s="117">
        <f t="shared" si="138"/>
        <v>0</v>
      </c>
      <c r="AF465" s="117">
        <f t="shared" si="138"/>
        <v>0</v>
      </c>
      <c r="AG465" s="117">
        <f t="shared" si="138"/>
        <v>0</v>
      </c>
      <c r="AH465" s="115">
        <v>0</v>
      </c>
      <c r="AI465" s="118"/>
      <c r="AJ465" s="118"/>
      <c r="AK465" s="118"/>
      <c r="AL465" s="118"/>
      <c r="AM465" s="118"/>
      <c r="AN465" s="118"/>
      <c r="AO465" s="118"/>
      <c r="AP465" s="118"/>
      <c r="AQ465" s="118"/>
      <c r="AR465" s="118"/>
      <c r="AS465" s="119"/>
      <c r="AT465" s="120">
        <v>0</v>
      </c>
      <c r="AU465" s="120">
        <f t="shared" si="142"/>
        <v>0</v>
      </c>
      <c r="AV465" s="120">
        <v>0</v>
      </c>
      <c r="AW465" s="120">
        <f t="shared" si="143"/>
        <v>0</v>
      </c>
      <c r="AX465" s="120">
        <v>0</v>
      </c>
      <c r="AY465" s="120">
        <f t="shared" si="144"/>
        <v>0</v>
      </c>
      <c r="AZ465" s="120">
        <v>0</v>
      </c>
      <c r="BA465" s="120">
        <f t="shared" si="145"/>
        <v>0</v>
      </c>
      <c r="BB465" s="120">
        <v>0</v>
      </c>
      <c r="BC465" s="120">
        <f t="shared" si="146"/>
        <v>0</v>
      </c>
      <c r="BD465" s="120" t="str">
        <f t="shared" si="147"/>
        <v>P&amp;G0.003574478444180.016548367698020.01654836769802</v>
      </c>
      <c r="BE465" s="121">
        <f>VLOOKUP(BD465,'[1]Microsoft-Base Data'!$AR:$AX,2,0)</f>
        <v>0</v>
      </c>
      <c r="BF465" s="121">
        <f>VLOOKUP(BD465,'[1]Microsoft-Base Data'!$AR:$AX,3,0)</f>
        <v>0</v>
      </c>
      <c r="BG465" s="121">
        <f>VLOOKUP(BD465,'[1]Microsoft-Base Data'!$AR:$AX,4,0)</f>
        <v>0</v>
      </c>
      <c r="BH465" s="121">
        <f>VLOOKUP(BD465,'[1]Microsoft-Base Data'!$AR:$AX,5,0)</f>
        <v>1</v>
      </c>
      <c r="BI465" s="121">
        <f>VLOOKUP(BD465,'[1]Microsoft-Base Data'!$AR:$AX,6,0)</f>
        <v>0</v>
      </c>
      <c r="BJ465" s="121">
        <f>VLOOKUP(BD465,'[1]Microsoft-Base Data'!$AR:$AX,7,0)</f>
        <v>0</v>
      </c>
      <c r="BK465" s="120">
        <f t="shared" si="148"/>
        <v>0</v>
      </c>
      <c r="BL465" s="120">
        <f t="shared" si="149"/>
        <v>0</v>
      </c>
      <c r="BM465" s="120">
        <f t="shared" si="150"/>
        <v>0</v>
      </c>
      <c r="BN465" s="120">
        <f t="shared" si="151"/>
        <v>1.6548367698020004E-2</v>
      </c>
      <c r="BO465" s="120">
        <f t="shared" si="152"/>
        <v>0</v>
      </c>
      <c r="BP465" s="120">
        <f t="shared" si="153"/>
        <v>0</v>
      </c>
      <c r="BQ465" s="120">
        <f t="shared" si="154"/>
        <v>5.9235823357184879E-3</v>
      </c>
      <c r="BR465" s="119"/>
      <c r="BS465" s="119"/>
      <c r="BT465" s="119"/>
      <c r="BU465" s="119"/>
    </row>
    <row r="466" spans="1:73">
      <c r="A466" s="8" t="s">
        <v>942</v>
      </c>
      <c r="B466" s="65" t="s">
        <v>123</v>
      </c>
      <c r="C466" s="8" t="s">
        <v>495</v>
      </c>
      <c r="D466" s="8" t="s">
        <v>615</v>
      </c>
      <c r="E466" s="8" t="s">
        <v>283</v>
      </c>
      <c r="F466" s="8"/>
      <c r="G466" s="65"/>
      <c r="H466" s="65" t="s">
        <v>613</v>
      </c>
      <c r="I466" s="8"/>
      <c r="J466" s="8" t="s">
        <v>614</v>
      </c>
      <c r="K466" s="8" t="s">
        <v>614</v>
      </c>
      <c r="L466" s="116">
        <v>0</v>
      </c>
      <c r="M466" s="116">
        <v>0</v>
      </c>
      <c r="N466" s="116">
        <v>7.9522184400000005E-3</v>
      </c>
      <c r="O466" s="114">
        <v>7.9522184400000005E-3</v>
      </c>
      <c r="P466" s="115">
        <v>1.5904436880000001E-2</v>
      </c>
      <c r="Q466" s="114">
        <v>3.8366093755333513E-3</v>
      </c>
      <c r="R466" s="114">
        <v>3.9358986246989932E-3</v>
      </c>
      <c r="S466" s="114">
        <v>4.0215502734167645E-3</v>
      </c>
      <c r="T466" s="114">
        <v>4.1103786063508918E-3</v>
      </c>
      <c r="U466" s="115">
        <v>1.5904436880000001E-2</v>
      </c>
      <c r="V466" s="115">
        <f t="shared" si="139"/>
        <v>0</v>
      </c>
      <c r="W466" s="122">
        <v>0</v>
      </c>
      <c r="X466" s="116">
        <v>0</v>
      </c>
      <c r="Y466" s="116">
        <v>0</v>
      </c>
      <c r="Z466" s="116">
        <v>0</v>
      </c>
      <c r="AA466" s="116" t="str">
        <f t="shared" si="140"/>
        <v>INTERNATIONAL SYSTEMS ENGINEERING C0.015904436880.01590443688</v>
      </c>
      <c r="AB466" s="117">
        <v>0</v>
      </c>
      <c r="AC466" s="115">
        <f t="shared" si="141"/>
        <v>0</v>
      </c>
      <c r="AD466" s="117">
        <f t="shared" si="138"/>
        <v>0</v>
      </c>
      <c r="AE466" s="117">
        <f t="shared" si="138"/>
        <v>0</v>
      </c>
      <c r="AF466" s="117">
        <f t="shared" si="138"/>
        <v>0</v>
      </c>
      <c r="AG466" s="117">
        <f t="shared" si="138"/>
        <v>0</v>
      </c>
      <c r="AH466" s="115">
        <v>0</v>
      </c>
      <c r="AI466" s="118"/>
      <c r="AJ466" s="118"/>
      <c r="AK466" s="118"/>
      <c r="AL466" s="118"/>
      <c r="AM466" s="118"/>
      <c r="AN466" s="118"/>
      <c r="AO466" s="118"/>
      <c r="AP466" s="118"/>
      <c r="AQ466" s="118"/>
      <c r="AR466" s="118"/>
      <c r="AS466" s="119"/>
      <c r="AT466" s="120">
        <v>0</v>
      </c>
      <c r="AU466" s="120">
        <f t="shared" si="142"/>
        <v>0</v>
      </c>
      <c r="AV466" s="120">
        <v>0</v>
      </c>
      <c r="AW466" s="120">
        <f t="shared" si="143"/>
        <v>0</v>
      </c>
      <c r="AX466" s="120">
        <v>0</v>
      </c>
      <c r="AY466" s="120">
        <f t="shared" si="144"/>
        <v>0</v>
      </c>
      <c r="AZ466" s="120">
        <v>0</v>
      </c>
      <c r="BA466" s="120">
        <f t="shared" si="145"/>
        <v>0</v>
      </c>
      <c r="BB466" s="120">
        <v>0</v>
      </c>
      <c r="BC466" s="120">
        <f t="shared" si="146"/>
        <v>0</v>
      </c>
      <c r="BD466" s="120" t="str">
        <f t="shared" si="147"/>
        <v>INTERNATIONAL SYSTEMS ENGINEERING C0.007952218440.015904436880.01590443688</v>
      </c>
      <c r="BE466" s="121">
        <f>VLOOKUP(BD466,'[1]Microsoft-Base Data'!$AR:$AX,2,0)</f>
        <v>1</v>
      </c>
      <c r="BF466" s="121">
        <f>VLOOKUP(BD466,'[1]Microsoft-Base Data'!$AR:$AX,3,0)</f>
        <v>0</v>
      </c>
      <c r="BG466" s="121">
        <f>VLOOKUP(BD466,'[1]Microsoft-Base Data'!$AR:$AX,4,0)</f>
        <v>0</v>
      </c>
      <c r="BH466" s="121">
        <f>VLOOKUP(BD466,'[1]Microsoft-Base Data'!$AR:$AX,5,0)</f>
        <v>0</v>
      </c>
      <c r="BI466" s="121">
        <f>VLOOKUP(BD466,'[1]Microsoft-Base Data'!$AR:$AX,6,0)</f>
        <v>0</v>
      </c>
      <c r="BJ466" s="121">
        <f>VLOOKUP(BD466,'[1]Microsoft-Base Data'!$AR:$AX,7,0)</f>
        <v>0</v>
      </c>
      <c r="BK466" s="120">
        <f t="shared" si="148"/>
        <v>1.5904436880000001E-2</v>
      </c>
      <c r="BL466" s="120">
        <f t="shared" si="149"/>
        <v>0</v>
      </c>
      <c r="BM466" s="120">
        <f t="shared" si="150"/>
        <v>0</v>
      </c>
      <c r="BN466" s="120">
        <f t="shared" si="151"/>
        <v>0</v>
      </c>
      <c r="BO466" s="120">
        <f t="shared" si="152"/>
        <v>0</v>
      </c>
      <c r="BP466" s="120">
        <f t="shared" si="153"/>
        <v>0</v>
      </c>
      <c r="BQ466" s="120">
        <f t="shared" si="154"/>
        <v>1.5904436880000003E-3</v>
      </c>
      <c r="BR466" s="119"/>
      <c r="BS466" s="119"/>
      <c r="BT466" s="119"/>
      <c r="BU466" s="119"/>
    </row>
    <row r="467" spans="1:73">
      <c r="A467" s="65" t="s">
        <v>943</v>
      </c>
      <c r="B467" s="65" t="s">
        <v>69</v>
      </c>
      <c r="C467" s="8" t="s">
        <v>495</v>
      </c>
      <c r="D467" s="8" t="s">
        <v>615</v>
      </c>
      <c r="E467" s="8" t="s">
        <v>283</v>
      </c>
      <c r="F467" s="8"/>
      <c r="G467" s="65"/>
      <c r="H467" s="65" t="s">
        <v>613</v>
      </c>
      <c r="I467" s="8"/>
      <c r="J467" s="65" t="s">
        <v>614</v>
      </c>
      <c r="K467" s="65" t="s">
        <v>614</v>
      </c>
      <c r="L467" s="113">
        <v>0</v>
      </c>
      <c r="M467" s="113">
        <v>0</v>
      </c>
      <c r="N467" s="113">
        <v>7.7923515823999992E-3</v>
      </c>
      <c r="O467" s="114">
        <v>7.7923515823999992E-3</v>
      </c>
      <c r="P467" s="115">
        <v>1.5584703164799998E-2</v>
      </c>
      <c r="Q467" s="114">
        <v>3.7594803719310289E-3</v>
      </c>
      <c r="R467" s="114">
        <v>3.8567735667406015E-3</v>
      </c>
      <c r="S467" s="114">
        <v>3.9407033236325785E-3</v>
      </c>
      <c r="T467" s="114">
        <v>4.0277459024957918E-3</v>
      </c>
      <c r="U467" s="115">
        <v>1.5584703164800002E-2</v>
      </c>
      <c r="V467" s="115">
        <f t="shared" si="139"/>
        <v>0</v>
      </c>
      <c r="W467" s="115"/>
      <c r="X467" s="116">
        <v>0</v>
      </c>
      <c r="Y467" s="116">
        <v>0</v>
      </c>
      <c r="Z467" s="116">
        <v>0</v>
      </c>
      <c r="AA467" s="116" t="str">
        <f t="shared" si="140"/>
        <v>BLACK &amp; VEATCH0.01558470316480.0155847031648</v>
      </c>
      <c r="AB467" s="117">
        <v>0</v>
      </c>
      <c r="AC467" s="115">
        <f t="shared" si="141"/>
        <v>0</v>
      </c>
      <c r="AD467" s="117">
        <f t="shared" si="138"/>
        <v>0</v>
      </c>
      <c r="AE467" s="117">
        <f t="shared" si="138"/>
        <v>0</v>
      </c>
      <c r="AF467" s="117">
        <f t="shared" si="138"/>
        <v>0</v>
      </c>
      <c r="AG467" s="117">
        <f t="shared" si="138"/>
        <v>0</v>
      </c>
      <c r="AH467" s="115">
        <v>0</v>
      </c>
      <c r="AI467" s="118"/>
      <c r="AJ467" s="118"/>
      <c r="AK467" s="118"/>
      <c r="AL467" s="118"/>
      <c r="AM467" s="118"/>
      <c r="AN467" s="118"/>
      <c r="AO467" s="118"/>
      <c r="AP467" s="118"/>
      <c r="AQ467" s="118"/>
      <c r="AR467" s="118"/>
      <c r="AS467" s="119"/>
      <c r="AT467" s="120">
        <v>0</v>
      </c>
      <c r="AU467" s="120">
        <f t="shared" si="142"/>
        <v>0</v>
      </c>
      <c r="AV467" s="120">
        <v>0</v>
      </c>
      <c r="AW467" s="120">
        <f t="shared" si="143"/>
        <v>0</v>
      </c>
      <c r="AX467" s="120">
        <v>0</v>
      </c>
      <c r="AY467" s="120">
        <f t="shared" si="144"/>
        <v>0</v>
      </c>
      <c r="AZ467" s="120">
        <v>0</v>
      </c>
      <c r="BA467" s="120">
        <f t="shared" si="145"/>
        <v>0</v>
      </c>
      <c r="BB467" s="120">
        <v>0</v>
      </c>
      <c r="BC467" s="120">
        <f t="shared" si="146"/>
        <v>0</v>
      </c>
      <c r="BD467" s="120" t="str">
        <f t="shared" si="147"/>
        <v>BLACK &amp; VEATCH0.00779235158240.01558470316480.0155847031648</v>
      </c>
      <c r="BE467" s="121">
        <f>VLOOKUP(BD467,'[1]Microsoft-Base Data'!$AR:$AX,2,0)</f>
        <v>1</v>
      </c>
      <c r="BF467" s="121">
        <f>VLOOKUP(BD467,'[1]Microsoft-Base Data'!$AR:$AX,3,0)</f>
        <v>0</v>
      </c>
      <c r="BG467" s="121">
        <f>VLOOKUP(BD467,'[1]Microsoft-Base Data'!$AR:$AX,4,0)</f>
        <v>0</v>
      </c>
      <c r="BH467" s="121">
        <f>VLOOKUP(BD467,'[1]Microsoft-Base Data'!$AR:$AX,5,0)</f>
        <v>0</v>
      </c>
      <c r="BI467" s="121">
        <f>VLOOKUP(BD467,'[1]Microsoft-Base Data'!$AR:$AX,6,0)</f>
        <v>0</v>
      </c>
      <c r="BJ467" s="121">
        <f>VLOOKUP(BD467,'[1]Microsoft-Base Data'!$AR:$AX,7,0)</f>
        <v>0</v>
      </c>
      <c r="BK467" s="120">
        <f t="shared" si="148"/>
        <v>1.5584703164800002E-2</v>
      </c>
      <c r="BL467" s="120">
        <f t="shared" si="149"/>
        <v>0</v>
      </c>
      <c r="BM467" s="120">
        <f t="shared" si="150"/>
        <v>0</v>
      </c>
      <c r="BN467" s="120">
        <f t="shared" si="151"/>
        <v>0</v>
      </c>
      <c r="BO467" s="120">
        <f t="shared" si="152"/>
        <v>0</v>
      </c>
      <c r="BP467" s="120">
        <f t="shared" si="153"/>
        <v>0</v>
      </c>
      <c r="BQ467" s="120">
        <f t="shared" si="154"/>
        <v>1.5584703164800004E-3</v>
      </c>
      <c r="BR467" s="119"/>
      <c r="BS467" s="119"/>
      <c r="BT467" s="119"/>
      <c r="BU467" s="119"/>
    </row>
    <row r="468" spans="1:73">
      <c r="A468" s="8" t="s">
        <v>944</v>
      </c>
      <c r="B468" s="65" t="s">
        <v>69</v>
      </c>
      <c r="C468" s="8" t="s">
        <v>511</v>
      </c>
      <c r="D468" s="8" t="s">
        <v>615</v>
      </c>
      <c r="E468" s="8" t="s">
        <v>283</v>
      </c>
      <c r="F468" s="8"/>
      <c r="G468" s="65"/>
      <c r="H468" s="65" t="s">
        <v>613</v>
      </c>
      <c r="I468" s="8"/>
      <c r="J468" s="8" t="s">
        <v>614</v>
      </c>
      <c r="K468" s="8" t="s">
        <v>614</v>
      </c>
      <c r="L468" s="116">
        <v>0</v>
      </c>
      <c r="M468" s="116">
        <v>0</v>
      </c>
      <c r="N468" s="116">
        <v>7.7687499999999996E-3</v>
      </c>
      <c r="O468" s="114">
        <v>7.7687499999999996E-3</v>
      </c>
      <c r="P468" s="115">
        <v>1.5537499999999999E-2</v>
      </c>
      <c r="Q468" s="114">
        <v>3.7480936057101974E-3</v>
      </c>
      <c r="R468" s="114">
        <v>3.8450921175437807E-3</v>
      </c>
      <c r="S468" s="114">
        <v>3.9287676668256222E-3</v>
      </c>
      <c r="T468" s="114">
        <v>4.0155466099203998E-3</v>
      </c>
      <c r="U468" s="115">
        <v>1.5537499999999999E-2</v>
      </c>
      <c r="V468" s="115">
        <f t="shared" si="139"/>
        <v>0</v>
      </c>
      <c r="W468" s="115"/>
      <c r="X468" s="116">
        <v>0</v>
      </c>
      <c r="Y468" s="116">
        <v>8.5557090000000002E-2</v>
      </c>
      <c r="Z468" s="116">
        <v>0</v>
      </c>
      <c r="AA468" s="116" t="str">
        <f t="shared" si="140"/>
        <v>CBCINNOVIS, INC.0.01553750.0155375</v>
      </c>
      <c r="AB468" s="117">
        <v>0</v>
      </c>
      <c r="AC468" s="115">
        <f t="shared" si="141"/>
        <v>8.5557090000000002E-2</v>
      </c>
      <c r="AD468" s="117">
        <f t="shared" ref="AD468:AG487" si="155">AD$1*$AH468</f>
        <v>1.8411885768E-2</v>
      </c>
      <c r="AE468" s="117">
        <f t="shared" si="155"/>
        <v>1.8651445620000002E-2</v>
      </c>
      <c r="AF468" s="117">
        <f t="shared" si="155"/>
        <v>2.7378268800000001E-2</v>
      </c>
      <c r="AG468" s="117">
        <f t="shared" si="155"/>
        <v>2.1115489811999993E-2</v>
      </c>
      <c r="AH468" s="115">
        <v>8.5557090000000002E-2</v>
      </c>
      <c r="AI468" s="118"/>
      <c r="AJ468" s="118"/>
      <c r="AK468" s="118"/>
      <c r="AL468" s="118"/>
      <c r="AM468" s="118"/>
      <c r="AN468" s="118"/>
      <c r="AO468" s="118"/>
      <c r="AP468" s="118"/>
      <c r="AQ468" s="118"/>
      <c r="AR468" s="118"/>
      <c r="AS468" s="119"/>
      <c r="AT468" s="120">
        <v>0</v>
      </c>
      <c r="AU468" s="120">
        <f t="shared" si="142"/>
        <v>0</v>
      </c>
      <c r="AV468" s="120">
        <v>0</v>
      </c>
      <c r="AW468" s="120">
        <f t="shared" si="143"/>
        <v>1.8411885768E-2</v>
      </c>
      <c r="AX468" s="120">
        <v>6.9301242900000004E-2</v>
      </c>
      <c r="AY468" s="120">
        <f t="shared" si="144"/>
        <v>-5.0649797280000006E-2</v>
      </c>
      <c r="AZ468" s="120">
        <v>6.2371118609999998E-2</v>
      </c>
      <c r="BA468" s="120">
        <f t="shared" si="145"/>
        <v>-3.4992849809999997E-2</v>
      </c>
      <c r="BB468" s="120">
        <v>6.2371118609999998E-2</v>
      </c>
      <c r="BC468" s="120">
        <f t="shared" si="146"/>
        <v>-4.1255628798000002E-2</v>
      </c>
      <c r="BD468" s="120" t="str">
        <f t="shared" si="147"/>
        <v>CBCINNOVIS, INC.0.007768750.01553750.0155375</v>
      </c>
      <c r="BE468" s="121">
        <f>VLOOKUP(BD468,'[1]Microsoft-Base Data'!$AR:$AX,2,0)</f>
        <v>0</v>
      </c>
      <c r="BF468" s="121">
        <f>VLOOKUP(BD468,'[1]Microsoft-Base Data'!$AR:$AX,3,0)</f>
        <v>1</v>
      </c>
      <c r="BG468" s="121">
        <f>VLOOKUP(BD468,'[1]Microsoft-Base Data'!$AR:$AX,4,0)</f>
        <v>0</v>
      </c>
      <c r="BH468" s="121">
        <f>VLOOKUP(BD468,'[1]Microsoft-Base Data'!$AR:$AX,5,0)</f>
        <v>0</v>
      </c>
      <c r="BI468" s="121">
        <f>VLOOKUP(BD468,'[1]Microsoft-Base Data'!$AR:$AX,6,0)</f>
        <v>0</v>
      </c>
      <c r="BJ468" s="121">
        <f>VLOOKUP(BD468,'[1]Microsoft-Base Data'!$AR:$AX,7,0)</f>
        <v>0</v>
      </c>
      <c r="BK468" s="120">
        <f t="shared" si="148"/>
        <v>0</v>
      </c>
      <c r="BL468" s="120">
        <f t="shared" si="149"/>
        <v>1.5537499999999999E-2</v>
      </c>
      <c r="BM468" s="120">
        <f t="shared" si="150"/>
        <v>0</v>
      </c>
      <c r="BN468" s="120">
        <f t="shared" si="151"/>
        <v>0</v>
      </c>
      <c r="BO468" s="120">
        <f t="shared" si="152"/>
        <v>0</v>
      </c>
      <c r="BP468" s="120">
        <f t="shared" si="153"/>
        <v>0</v>
      </c>
      <c r="BQ468" s="120">
        <f t="shared" si="154"/>
        <v>1.5537499999999999E-2</v>
      </c>
      <c r="BR468" s="119"/>
      <c r="BS468" s="119"/>
      <c r="BT468" s="119"/>
      <c r="BU468" s="119"/>
    </row>
    <row r="469" spans="1:73">
      <c r="A469" s="8" t="s">
        <v>945</v>
      </c>
      <c r="B469" s="65" t="s">
        <v>69</v>
      </c>
      <c r="C469" s="8" t="s">
        <v>504</v>
      </c>
      <c r="D469" s="8" t="s">
        <v>615</v>
      </c>
      <c r="E469" s="8" t="s">
        <v>283</v>
      </c>
      <c r="F469" s="8"/>
      <c r="G469" s="65"/>
      <c r="H469" s="65" t="s">
        <v>613</v>
      </c>
      <c r="I469" s="8"/>
      <c r="J469" s="8" t="s">
        <v>614</v>
      </c>
      <c r="K469" s="8" t="s">
        <v>614</v>
      </c>
      <c r="L469" s="116">
        <v>1.5197777604759998E-2</v>
      </c>
      <c r="M469" s="116">
        <v>0</v>
      </c>
      <c r="N469" s="116">
        <v>0</v>
      </c>
      <c r="O469" s="114">
        <v>0</v>
      </c>
      <c r="P469" s="115">
        <v>1.5197777604759998E-2</v>
      </c>
      <c r="Q469" s="114">
        <v>3.6661427553600378E-3</v>
      </c>
      <c r="R469" s="114">
        <v>3.7610204262105273E-3</v>
      </c>
      <c r="S469" s="114">
        <v>3.8428664367618748E-3</v>
      </c>
      <c r="T469" s="114">
        <v>3.9277479864275582E-3</v>
      </c>
      <c r="U469" s="115">
        <v>1.5197777604759998E-2</v>
      </c>
      <c r="V469" s="115">
        <f t="shared" si="139"/>
        <v>0</v>
      </c>
      <c r="W469" s="115"/>
      <c r="X469" s="116">
        <v>0</v>
      </c>
      <c r="Y469" s="116">
        <v>0</v>
      </c>
      <c r="Z469" s="116">
        <v>0</v>
      </c>
      <c r="AA469" s="116" t="str">
        <f t="shared" si="140"/>
        <v>GUTTMAN ENERGY0.015197777604760.01519777760476</v>
      </c>
      <c r="AB469" s="117">
        <v>0</v>
      </c>
      <c r="AC469" s="115">
        <f t="shared" si="141"/>
        <v>0</v>
      </c>
      <c r="AD469" s="117">
        <f t="shared" si="155"/>
        <v>0</v>
      </c>
      <c r="AE469" s="117">
        <f t="shared" si="155"/>
        <v>0</v>
      </c>
      <c r="AF469" s="117">
        <f t="shared" si="155"/>
        <v>0</v>
      </c>
      <c r="AG469" s="117">
        <f t="shared" si="155"/>
        <v>0</v>
      </c>
      <c r="AH469" s="115">
        <v>0</v>
      </c>
      <c r="AI469" s="118"/>
      <c r="AJ469" s="118"/>
      <c r="AK469" s="118"/>
      <c r="AL469" s="118"/>
      <c r="AM469" s="118"/>
      <c r="AN469" s="118"/>
      <c r="AO469" s="118"/>
      <c r="AP469" s="118"/>
      <c r="AQ469" s="118"/>
      <c r="AR469" s="118"/>
      <c r="AS469" s="119"/>
      <c r="AT469" s="120">
        <v>0</v>
      </c>
      <c r="AU469" s="120">
        <f t="shared" si="142"/>
        <v>0</v>
      </c>
      <c r="AV469" s="120">
        <v>0</v>
      </c>
      <c r="AW469" s="120">
        <f t="shared" si="143"/>
        <v>0</v>
      </c>
      <c r="AX469" s="120">
        <v>0</v>
      </c>
      <c r="AY469" s="120">
        <f t="shared" si="144"/>
        <v>0</v>
      </c>
      <c r="AZ469" s="120">
        <v>0</v>
      </c>
      <c r="BA469" s="120">
        <f t="shared" si="145"/>
        <v>0</v>
      </c>
      <c r="BB469" s="120">
        <v>0</v>
      </c>
      <c r="BC469" s="120">
        <f t="shared" si="146"/>
        <v>0</v>
      </c>
      <c r="BD469" s="120" t="str">
        <f t="shared" si="147"/>
        <v>GUTTMAN ENERGY00.015197777604760.01519777760476</v>
      </c>
      <c r="BE469" s="121">
        <f>VLOOKUP(BD469,'[1]Microsoft-Base Data'!$AR:$AX,2,0)</f>
        <v>0.78915863034366318</v>
      </c>
      <c r="BF469" s="121">
        <f>VLOOKUP(BD469,'[1]Microsoft-Base Data'!$AR:$AX,3,0)</f>
        <v>0.21084136965633682</v>
      </c>
      <c r="BG469" s="121">
        <f>VLOOKUP(BD469,'[1]Microsoft-Base Data'!$AR:$AX,4,0)</f>
        <v>0</v>
      </c>
      <c r="BH469" s="121">
        <f>VLOOKUP(BD469,'[1]Microsoft-Base Data'!$AR:$AX,5,0)</f>
        <v>0</v>
      </c>
      <c r="BI469" s="121">
        <f>VLOOKUP(BD469,'[1]Microsoft-Base Data'!$AR:$AX,6,0)</f>
        <v>0</v>
      </c>
      <c r="BJ469" s="121">
        <f>VLOOKUP(BD469,'[1]Microsoft-Base Data'!$AR:$AX,7,0)</f>
        <v>0</v>
      </c>
      <c r="BK469" s="120">
        <f t="shared" si="148"/>
        <v>1.1993457358839998E-2</v>
      </c>
      <c r="BL469" s="120">
        <f t="shared" si="149"/>
        <v>3.2043202459199997E-3</v>
      </c>
      <c r="BM469" s="120">
        <f t="shared" si="150"/>
        <v>0</v>
      </c>
      <c r="BN469" s="120">
        <f t="shared" si="151"/>
        <v>0</v>
      </c>
      <c r="BO469" s="120">
        <f t="shared" si="152"/>
        <v>0</v>
      </c>
      <c r="BP469" s="120">
        <f t="shared" si="153"/>
        <v>0</v>
      </c>
      <c r="BQ469" s="120">
        <f t="shared" si="154"/>
        <v>4.4036659818039994E-3</v>
      </c>
      <c r="BR469" s="119"/>
      <c r="BS469" s="119"/>
      <c r="BT469" s="119"/>
      <c r="BU469" s="119"/>
    </row>
    <row r="470" spans="1:73">
      <c r="A470" s="8" t="s">
        <v>946</v>
      </c>
      <c r="B470" s="65" t="s">
        <v>123</v>
      </c>
      <c r="C470" s="8" t="s">
        <v>124</v>
      </c>
      <c r="D470" s="8" t="s">
        <v>615</v>
      </c>
      <c r="E470" s="8" t="s">
        <v>283</v>
      </c>
      <c r="F470" s="8"/>
      <c r="G470" s="65"/>
      <c r="H470" s="65" t="s">
        <v>613</v>
      </c>
      <c r="I470" s="8"/>
      <c r="J470" s="8" t="s">
        <v>614</v>
      </c>
      <c r="K470" s="8" t="s">
        <v>614</v>
      </c>
      <c r="L470" s="116">
        <v>1.482954046272E-2</v>
      </c>
      <c r="M470" s="116">
        <v>0</v>
      </c>
      <c r="N470" s="116">
        <v>0</v>
      </c>
      <c r="O470" s="114">
        <v>0</v>
      </c>
      <c r="P470" s="115">
        <v>1.482954046272E-2</v>
      </c>
      <c r="Q470" s="114">
        <v>3.577313324791085E-3</v>
      </c>
      <c r="R470" s="114">
        <v>3.6698921409493951E-3</v>
      </c>
      <c r="S470" s="114">
        <v>3.7497550496422604E-3</v>
      </c>
      <c r="T470" s="114">
        <v>3.8325799473372612E-3</v>
      </c>
      <c r="U470" s="115">
        <v>1.4829540462720002E-2</v>
      </c>
      <c r="V470" s="115">
        <f t="shared" si="139"/>
        <v>0</v>
      </c>
      <c r="W470" s="122">
        <v>0</v>
      </c>
      <c r="X470" s="116">
        <v>0</v>
      </c>
      <c r="Y470" s="116">
        <v>1.5800399999999999E-2</v>
      </c>
      <c r="Z470" s="116">
        <v>0</v>
      </c>
      <c r="AA470" s="116" t="str">
        <f t="shared" si="140"/>
        <v>MELBOURNE WATER CORPORATION0.014829540462720.01482954046272</v>
      </c>
      <c r="AB470" s="117">
        <v>0</v>
      </c>
      <c r="AC470" s="115">
        <f t="shared" si="141"/>
        <v>1.5800399999999999E-2</v>
      </c>
      <c r="AD470" s="117">
        <f t="shared" si="155"/>
        <v>3.4002460799999997E-3</v>
      </c>
      <c r="AE470" s="117">
        <f t="shared" si="155"/>
        <v>3.4444871999999996E-3</v>
      </c>
      <c r="AF470" s="117">
        <f t="shared" si="155"/>
        <v>5.056128E-3</v>
      </c>
      <c r="AG470" s="117">
        <f t="shared" si="155"/>
        <v>3.8995387199999986E-3</v>
      </c>
      <c r="AH470" s="115">
        <v>1.5800399999999999E-2</v>
      </c>
      <c r="AI470" s="118"/>
      <c r="AJ470" s="118"/>
      <c r="AK470" s="118"/>
      <c r="AL470" s="118"/>
      <c r="AM470" s="118"/>
      <c r="AN470" s="118"/>
      <c r="AO470" s="118"/>
      <c r="AP470" s="118"/>
      <c r="AQ470" s="118"/>
      <c r="AR470" s="118"/>
      <c r="AS470" s="119"/>
      <c r="AT470" s="120">
        <v>0</v>
      </c>
      <c r="AU470" s="120">
        <f t="shared" si="142"/>
        <v>0</v>
      </c>
      <c r="AV470" s="120">
        <v>0</v>
      </c>
      <c r="AW470" s="120">
        <f t="shared" si="143"/>
        <v>3.4002460799999997E-3</v>
      </c>
      <c r="AX470" s="120">
        <v>0</v>
      </c>
      <c r="AY470" s="120">
        <f t="shared" si="144"/>
        <v>3.4444871999999996E-3</v>
      </c>
      <c r="AZ470" s="120">
        <v>0</v>
      </c>
      <c r="BA470" s="120">
        <f t="shared" si="145"/>
        <v>5.056128E-3</v>
      </c>
      <c r="BB470" s="120">
        <v>0</v>
      </c>
      <c r="BC470" s="120">
        <f t="shared" si="146"/>
        <v>3.8995387199999986E-3</v>
      </c>
      <c r="BD470" s="120" t="str">
        <f t="shared" si="147"/>
        <v>MELBOURNE WATER CORPORATION00.014829540462720.01482954046272</v>
      </c>
      <c r="BE470" s="121">
        <f>VLOOKUP(BD470,'[1]Microsoft-Base Data'!$AR:$AX,2,0)</f>
        <v>1.000000392526661</v>
      </c>
      <c r="BF470" s="121">
        <f>VLOOKUP(BD470,'[1]Microsoft-Base Data'!$AR:$AX,3,0)</f>
        <v>-3.9252666086541212E-7</v>
      </c>
      <c r="BG470" s="121">
        <f>VLOOKUP(BD470,'[1]Microsoft-Base Data'!$AR:$AX,4,0)</f>
        <v>0</v>
      </c>
      <c r="BH470" s="121">
        <f>VLOOKUP(BD470,'[1]Microsoft-Base Data'!$AR:$AX,5,0)</f>
        <v>0</v>
      </c>
      <c r="BI470" s="121">
        <f>VLOOKUP(BD470,'[1]Microsoft-Base Data'!$AR:$AX,6,0)</f>
        <v>0</v>
      </c>
      <c r="BJ470" s="121">
        <f>VLOOKUP(BD470,'[1]Microsoft-Base Data'!$AR:$AX,7,0)</f>
        <v>0</v>
      </c>
      <c r="BK470" s="120">
        <f t="shared" si="148"/>
        <v>1.4829546283710002E-2</v>
      </c>
      <c r="BL470" s="120">
        <f t="shared" si="149"/>
        <v>-5.8209900000000006E-9</v>
      </c>
      <c r="BM470" s="120">
        <f t="shared" si="150"/>
        <v>0</v>
      </c>
      <c r="BN470" s="120">
        <f t="shared" si="151"/>
        <v>0</v>
      </c>
      <c r="BO470" s="120">
        <f t="shared" si="152"/>
        <v>0</v>
      </c>
      <c r="BP470" s="120">
        <f t="shared" si="153"/>
        <v>0</v>
      </c>
      <c r="BQ470" s="120">
        <f t="shared" si="154"/>
        <v>1.4829488073810004E-3</v>
      </c>
      <c r="BR470" s="119"/>
      <c r="BS470" s="119"/>
      <c r="BT470" s="119"/>
      <c r="BU470" s="119"/>
    </row>
    <row r="471" spans="1:73">
      <c r="A471" s="8" t="s">
        <v>947</v>
      </c>
      <c r="B471" s="65" t="s">
        <v>123</v>
      </c>
      <c r="C471" s="8" t="s">
        <v>495</v>
      </c>
      <c r="D471" s="8" t="s">
        <v>615</v>
      </c>
      <c r="E471" s="8" t="s">
        <v>283</v>
      </c>
      <c r="F471" s="8"/>
      <c r="G471" s="65"/>
      <c r="H471" s="65" t="s">
        <v>613</v>
      </c>
      <c r="I471" s="8"/>
      <c r="J471" s="8" t="s">
        <v>614</v>
      </c>
      <c r="K471" s="8" t="s">
        <v>614</v>
      </c>
      <c r="L471" s="116">
        <v>0</v>
      </c>
      <c r="M471" s="116">
        <v>0</v>
      </c>
      <c r="N471" s="116">
        <v>6.6110033333333339E-3</v>
      </c>
      <c r="O471" s="114">
        <v>6.6110033333333339E-3</v>
      </c>
      <c r="P471" s="115">
        <v>1.3222006666666668E-2</v>
      </c>
      <c r="Q471" s="114">
        <v>3.189529759741975E-3</v>
      </c>
      <c r="R471" s="114">
        <v>3.2720729597497233E-3</v>
      </c>
      <c r="S471" s="114">
        <v>3.3432786666164329E-3</v>
      </c>
      <c r="T471" s="114">
        <v>3.4171252805585365E-3</v>
      </c>
      <c r="U471" s="115">
        <v>1.3222006666666668E-2</v>
      </c>
      <c r="V471" s="115">
        <f t="shared" si="139"/>
        <v>0</v>
      </c>
      <c r="W471" s="122">
        <v>0</v>
      </c>
      <c r="X471" s="116">
        <v>0</v>
      </c>
      <c r="Y471" s="116">
        <v>0</v>
      </c>
      <c r="Z471" s="116">
        <v>0</v>
      </c>
      <c r="AA471" s="116" t="str">
        <f t="shared" si="140"/>
        <v>PREMIUM WINE BRANDS P LTD0.01322200666666670.0132220066666667</v>
      </c>
      <c r="AB471" s="117">
        <v>0</v>
      </c>
      <c r="AC471" s="115">
        <f t="shared" si="141"/>
        <v>0</v>
      </c>
      <c r="AD471" s="117">
        <f t="shared" si="155"/>
        <v>0</v>
      </c>
      <c r="AE471" s="117">
        <f t="shared" si="155"/>
        <v>0</v>
      </c>
      <c r="AF471" s="117">
        <f t="shared" si="155"/>
        <v>0</v>
      </c>
      <c r="AG471" s="117">
        <f t="shared" si="155"/>
        <v>0</v>
      </c>
      <c r="AH471" s="115">
        <v>0</v>
      </c>
      <c r="AI471" s="118"/>
      <c r="AJ471" s="118"/>
      <c r="AK471" s="118"/>
      <c r="AL471" s="118"/>
      <c r="AM471" s="118"/>
      <c r="AN471" s="118"/>
      <c r="AO471" s="118"/>
      <c r="AP471" s="118"/>
      <c r="AQ471" s="118"/>
      <c r="AR471" s="118"/>
      <c r="AS471" s="119"/>
      <c r="AT471" s="120">
        <v>0</v>
      </c>
      <c r="AU471" s="120">
        <f t="shared" si="142"/>
        <v>0</v>
      </c>
      <c r="AV471" s="120">
        <v>0</v>
      </c>
      <c r="AW471" s="120">
        <f t="shared" si="143"/>
        <v>0</v>
      </c>
      <c r="AX471" s="120">
        <v>0</v>
      </c>
      <c r="AY471" s="120">
        <f t="shared" si="144"/>
        <v>0</v>
      </c>
      <c r="AZ471" s="120">
        <v>0</v>
      </c>
      <c r="BA471" s="120">
        <f t="shared" si="145"/>
        <v>0</v>
      </c>
      <c r="BB471" s="120">
        <v>0</v>
      </c>
      <c r="BC471" s="120">
        <f t="shared" si="146"/>
        <v>0</v>
      </c>
      <c r="BD471" s="120" t="str">
        <f t="shared" si="147"/>
        <v>PREMIUM WINE BRANDS P LTD0.006611003333333330.01322200666666670.0132220066666667</v>
      </c>
      <c r="BE471" s="121">
        <f>VLOOKUP(BD471,'[1]Microsoft-Base Data'!$AR:$AX,2,0)</f>
        <v>0.33333333417368316</v>
      </c>
      <c r="BF471" s="121">
        <f>VLOOKUP(BD471,'[1]Microsoft-Base Data'!$AR:$AX,3,0)</f>
        <v>0.66666666582631684</v>
      </c>
      <c r="BG471" s="121">
        <f>VLOOKUP(BD471,'[1]Microsoft-Base Data'!$AR:$AX,4,0)</f>
        <v>0</v>
      </c>
      <c r="BH471" s="121">
        <f>VLOOKUP(BD471,'[1]Microsoft-Base Data'!$AR:$AX,5,0)</f>
        <v>0</v>
      </c>
      <c r="BI471" s="121">
        <f>VLOOKUP(BD471,'[1]Microsoft-Base Data'!$AR:$AX,6,0)</f>
        <v>0</v>
      </c>
      <c r="BJ471" s="121">
        <f>VLOOKUP(BD471,'[1]Microsoft-Base Data'!$AR:$AX,7,0)</f>
        <v>0</v>
      </c>
      <c r="BK471" s="120">
        <f t="shared" si="148"/>
        <v>4.4073355666666668E-3</v>
      </c>
      <c r="BL471" s="120">
        <f t="shared" si="149"/>
        <v>8.814671100000001E-3</v>
      </c>
      <c r="BM471" s="120">
        <f t="shared" si="150"/>
        <v>0</v>
      </c>
      <c r="BN471" s="120">
        <f t="shared" si="151"/>
        <v>0</v>
      </c>
      <c r="BO471" s="120">
        <f t="shared" si="152"/>
        <v>0</v>
      </c>
      <c r="BP471" s="120">
        <f t="shared" si="153"/>
        <v>0</v>
      </c>
      <c r="BQ471" s="120">
        <f t="shared" si="154"/>
        <v>9.2554046566666673E-3</v>
      </c>
      <c r="BR471" s="119"/>
      <c r="BS471" s="119"/>
      <c r="BT471" s="119"/>
      <c r="BU471" s="119"/>
    </row>
    <row r="472" spans="1:73">
      <c r="A472" s="8" t="s">
        <v>948</v>
      </c>
      <c r="B472" s="65" t="s">
        <v>69</v>
      </c>
      <c r="C472" s="8" t="s">
        <v>113</v>
      </c>
      <c r="D472" s="8" t="s">
        <v>615</v>
      </c>
      <c r="E472" s="8" t="s">
        <v>283</v>
      </c>
      <c r="F472" s="8"/>
      <c r="G472" s="65"/>
      <c r="H472" s="65" t="s">
        <v>613</v>
      </c>
      <c r="I472" s="8"/>
      <c r="J472" s="8" t="s">
        <v>614</v>
      </c>
      <c r="K472" s="8" t="s">
        <v>614</v>
      </c>
      <c r="L472" s="116">
        <v>9.5681594338399983E-3</v>
      </c>
      <c r="M472" s="116">
        <v>2.37015157004E-3</v>
      </c>
      <c r="N472" s="116">
        <v>6.1799999999999995E-4</v>
      </c>
      <c r="O472" s="114">
        <v>6.1799999999999995E-4</v>
      </c>
      <c r="P472" s="115">
        <v>1.317431100388E-2</v>
      </c>
      <c r="Q472" s="114">
        <v>3.1780241887871354E-3</v>
      </c>
      <c r="R472" s="114">
        <v>3.260269631220549E-3</v>
      </c>
      <c r="S472" s="114">
        <v>3.3312184781817376E-3</v>
      </c>
      <c r="T472" s="114">
        <v>3.4047987056905777E-3</v>
      </c>
      <c r="U472" s="115">
        <v>1.317431100388E-2</v>
      </c>
      <c r="V472" s="115">
        <f t="shared" si="139"/>
        <v>0</v>
      </c>
      <c r="W472" s="115"/>
      <c r="X472" s="116">
        <v>0</v>
      </c>
      <c r="Y472" s="116">
        <v>0</v>
      </c>
      <c r="Z472" s="116">
        <v>0</v>
      </c>
      <c r="AA472" s="116" t="str">
        <f t="shared" si="140"/>
        <v>AVAGO0.013174311003880.01317431100388</v>
      </c>
      <c r="AB472" s="117">
        <v>0</v>
      </c>
      <c r="AC472" s="115">
        <f t="shared" si="141"/>
        <v>0</v>
      </c>
      <c r="AD472" s="117">
        <f t="shared" si="155"/>
        <v>0</v>
      </c>
      <c r="AE472" s="117">
        <f t="shared" si="155"/>
        <v>0</v>
      </c>
      <c r="AF472" s="117">
        <f t="shared" si="155"/>
        <v>0</v>
      </c>
      <c r="AG472" s="117">
        <f t="shared" si="155"/>
        <v>0</v>
      </c>
      <c r="AH472" s="115">
        <v>0</v>
      </c>
      <c r="AI472" s="118"/>
      <c r="AJ472" s="118"/>
      <c r="AK472" s="118"/>
      <c r="AL472" s="118"/>
      <c r="AM472" s="118"/>
      <c r="AN472" s="118"/>
      <c r="AO472" s="118"/>
      <c r="AP472" s="118"/>
      <c r="AQ472" s="118"/>
      <c r="AR472" s="118"/>
      <c r="AS472" s="119"/>
      <c r="AT472" s="120">
        <v>0</v>
      </c>
      <c r="AU472" s="120">
        <f t="shared" si="142"/>
        <v>0</v>
      </c>
      <c r="AV472" s="120">
        <v>0</v>
      </c>
      <c r="AW472" s="120">
        <f t="shared" si="143"/>
        <v>0</v>
      </c>
      <c r="AX472" s="120">
        <v>0</v>
      </c>
      <c r="AY472" s="120">
        <f t="shared" si="144"/>
        <v>0</v>
      </c>
      <c r="AZ472" s="120">
        <v>0</v>
      </c>
      <c r="BA472" s="120">
        <f t="shared" si="145"/>
        <v>0</v>
      </c>
      <c r="BB472" s="120">
        <v>0</v>
      </c>
      <c r="BC472" s="120">
        <f t="shared" si="146"/>
        <v>0</v>
      </c>
      <c r="BD472" s="120" t="str">
        <f t="shared" si="147"/>
        <v>AVAGO0.0006180.013174311003880.01317431100388</v>
      </c>
      <c r="BE472" s="121">
        <f>VLOOKUP(BD472,'[1]Microsoft-Base Data'!$AR:$AX,2,0)</f>
        <v>0.85259576084061617</v>
      </c>
      <c r="BF472" s="121">
        <f>VLOOKUP(BD472,'[1]Microsoft-Base Data'!$AR:$AX,3,0)</f>
        <v>0.14740423915938389</v>
      </c>
      <c r="BG472" s="121">
        <f>VLOOKUP(BD472,'[1]Microsoft-Base Data'!$AR:$AX,4,0)</f>
        <v>0</v>
      </c>
      <c r="BH472" s="121">
        <f>VLOOKUP(BD472,'[1]Microsoft-Base Data'!$AR:$AX,5,0)</f>
        <v>0</v>
      </c>
      <c r="BI472" s="121">
        <f>VLOOKUP(BD472,'[1]Microsoft-Base Data'!$AR:$AX,6,0)</f>
        <v>0</v>
      </c>
      <c r="BJ472" s="121">
        <f>VLOOKUP(BD472,'[1]Microsoft-Base Data'!$AR:$AX,7,0)</f>
        <v>0</v>
      </c>
      <c r="BK472" s="120">
        <f t="shared" si="148"/>
        <v>1.123236171390397E-2</v>
      </c>
      <c r="BL472" s="120">
        <f t="shared" si="149"/>
        <v>1.9419492899760303E-3</v>
      </c>
      <c r="BM472" s="120">
        <f t="shared" si="150"/>
        <v>0</v>
      </c>
      <c r="BN472" s="120">
        <f t="shared" si="151"/>
        <v>0</v>
      </c>
      <c r="BO472" s="120">
        <f t="shared" si="152"/>
        <v>0</v>
      </c>
      <c r="BP472" s="120">
        <f t="shared" si="153"/>
        <v>0</v>
      </c>
      <c r="BQ472" s="120">
        <f t="shared" si="154"/>
        <v>3.0651854613664275E-3</v>
      </c>
      <c r="BR472" s="119"/>
      <c r="BS472" s="119"/>
      <c r="BT472" s="119"/>
      <c r="BU472" s="119"/>
    </row>
    <row r="473" spans="1:73">
      <c r="A473" s="8" t="s">
        <v>949</v>
      </c>
      <c r="B473" s="65" t="s">
        <v>69</v>
      </c>
      <c r="C473" s="8" t="s">
        <v>504</v>
      </c>
      <c r="D473" s="8" t="s">
        <v>615</v>
      </c>
      <c r="E473" s="8" t="s">
        <v>283</v>
      </c>
      <c r="F473" s="8"/>
      <c r="G473" s="65"/>
      <c r="H473" s="65" t="s">
        <v>613</v>
      </c>
      <c r="I473" s="8"/>
      <c r="J473" s="8" t="s">
        <v>614</v>
      </c>
      <c r="K473" s="8" t="s">
        <v>614</v>
      </c>
      <c r="L473" s="116">
        <v>0</v>
      </c>
      <c r="M473" s="116">
        <v>0</v>
      </c>
      <c r="N473" s="116">
        <v>6.4748854383599999E-3</v>
      </c>
      <c r="O473" s="114">
        <v>6.4748854383599999E-3</v>
      </c>
      <c r="P473" s="115">
        <v>1.294977087672E-2</v>
      </c>
      <c r="Q473" s="114">
        <v>3.1238586270922845E-3</v>
      </c>
      <c r="R473" s="114">
        <v>3.2047022958696112E-3</v>
      </c>
      <c r="S473" s="114">
        <v>3.2744419059216492E-3</v>
      </c>
      <c r="T473" s="114">
        <v>3.3467680478364548E-3</v>
      </c>
      <c r="U473" s="115">
        <v>1.294977087672E-2</v>
      </c>
      <c r="V473" s="115">
        <f t="shared" si="139"/>
        <v>0</v>
      </c>
      <c r="W473" s="115"/>
      <c r="X473" s="116">
        <v>0</v>
      </c>
      <c r="Y473" s="116">
        <v>0</v>
      </c>
      <c r="Z473" s="116">
        <v>0</v>
      </c>
      <c r="AA473" s="116" t="str">
        <f t="shared" si="140"/>
        <v>HILCORP ALASKA LLC0.012949770876720.01294977087672</v>
      </c>
      <c r="AB473" s="117">
        <v>0</v>
      </c>
      <c r="AC473" s="115">
        <f t="shared" si="141"/>
        <v>0</v>
      </c>
      <c r="AD473" s="117">
        <f t="shared" si="155"/>
        <v>0</v>
      </c>
      <c r="AE473" s="117">
        <f t="shared" si="155"/>
        <v>0</v>
      </c>
      <c r="AF473" s="117">
        <f t="shared" si="155"/>
        <v>0</v>
      </c>
      <c r="AG473" s="117">
        <f t="shared" si="155"/>
        <v>0</v>
      </c>
      <c r="AH473" s="115">
        <v>0</v>
      </c>
      <c r="AI473" s="118"/>
      <c r="AJ473" s="118"/>
      <c r="AK473" s="118"/>
      <c r="AL473" s="118"/>
      <c r="AM473" s="118"/>
      <c r="AN473" s="118"/>
      <c r="AO473" s="118"/>
      <c r="AP473" s="118"/>
      <c r="AQ473" s="118"/>
      <c r="AR473" s="118"/>
      <c r="AS473" s="119"/>
      <c r="AT473" s="120">
        <v>0</v>
      </c>
      <c r="AU473" s="120">
        <f t="shared" si="142"/>
        <v>0</v>
      </c>
      <c r="AV473" s="120">
        <v>0</v>
      </c>
      <c r="AW473" s="120">
        <f t="shared" si="143"/>
        <v>0</v>
      </c>
      <c r="AX473" s="120">
        <v>0</v>
      </c>
      <c r="AY473" s="120">
        <f t="shared" si="144"/>
        <v>0</v>
      </c>
      <c r="AZ473" s="120">
        <v>0</v>
      </c>
      <c r="BA473" s="120">
        <f t="shared" si="145"/>
        <v>0</v>
      </c>
      <c r="BB473" s="120">
        <v>0</v>
      </c>
      <c r="BC473" s="120">
        <f t="shared" si="146"/>
        <v>0</v>
      </c>
      <c r="BD473" s="120" t="str">
        <f t="shared" si="147"/>
        <v>HILCORP ALASKA LLC0.006474885438360.012949770876720.01294977087672</v>
      </c>
      <c r="BE473" s="121">
        <f>VLOOKUP(BD473,'[1]Microsoft-Base Data'!$AR:$AX,2,0)</f>
        <v>1</v>
      </c>
      <c r="BF473" s="121">
        <f>VLOOKUP(BD473,'[1]Microsoft-Base Data'!$AR:$AX,3,0)</f>
        <v>0</v>
      </c>
      <c r="BG473" s="121">
        <f>VLOOKUP(BD473,'[1]Microsoft-Base Data'!$AR:$AX,4,0)</f>
        <v>0</v>
      </c>
      <c r="BH473" s="121">
        <f>VLOOKUP(BD473,'[1]Microsoft-Base Data'!$AR:$AX,5,0)</f>
        <v>0</v>
      </c>
      <c r="BI473" s="121">
        <f>VLOOKUP(BD473,'[1]Microsoft-Base Data'!$AR:$AX,6,0)</f>
        <v>0</v>
      </c>
      <c r="BJ473" s="121">
        <f>VLOOKUP(BD473,'[1]Microsoft-Base Data'!$AR:$AX,7,0)</f>
        <v>0</v>
      </c>
      <c r="BK473" s="120">
        <f t="shared" si="148"/>
        <v>1.294977087672E-2</v>
      </c>
      <c r="BL473" s="120">
        <f t="shared" si="149"/>
        <v>0</v>
      </c>
      <c r="BM473" s="120">
        <f t="shared" si="150"/>
        <v>0</v>
      </c>
      <c r="BN473" s="120">
        <f t="shared" si="151"/>
        <v>0</v>
      </c>
      <c r="BO473" s="120">
        <f t="shared" si="152"/>
        <v>0</v>
      </c>
      <c r="BP473" s="120">
        <f t="shared" si="153"/>
        <v>0</v>
      </c>
      <c r="BQ473" s="120">
        <f t="shared" si="154"/>
        <v>1.294977087672E-3</v>
      </c>
      <c r="BR473" s="119"/>
      <c r="BS473" s="119"/>
      <c r="BT473" s="119"/>
      <c r="BU473" s="119"/>
    </row>
    <row r="474" spans="1:73">
      <c r="A474" s="8" t="s">
        <v>950</v>
      </c>
      <c r="B474" s="8" t="s">
        <v>92</v>
      </c>
      <c r="C474" s="8" t="s">
        <v>231</v>
      </c>
      <c r="D474" s="8" t="s">
        <v>615</v>
      </c>
      <c r="E474" s="8" t="s">
        <v>283</v>
      </c>
      <c r="F474" s="8"/>
      <c r="G474" s="65"/>
      <c r="H474" s="65" t="s">
        <v>613</v>
      </c>
      <c r="I474" s="8"/>
      <c r="J474" s="8" t="s">
        <v>614</v>
      </c>
      <c r="K474" s="8" t="s">
        <v>614</v>
      </c>
      <c r="L474" s="116">
        <v>5.0385315862899998E-3</v>
      </c>
      <c r="M474" s="116">
        <v>0</v>
      </c>
      <c r="N474" s="116">
        <v>3.8190954751999998E-3</v>
      </c>
      <c r="O474" s="114">
        <v>3.8190954751999998E-3</v>
      </c>
      <c r="P474" s="115">
        <v>1.2676722536689999E-2</v>
      </c>
      <c r="Q474" s="114">
        <v>3.0579914839021813E-3</v>
      </c>
      <c r="R474" s="114">
        <v>3.1371305488087733E-3</v>
      </c>
      <c r="S474" s="114">
        <v>3.2053996861443187E-3</v>
      </c>
      <c r="T474" s="114">
        <v>3.2762008178347261E-3</v>
      </c>
      <c r="U474" s="115">
        <v>1.2676722536689999E-2</v>
      </c>
      <c r="V474" s="115">
        <f t="shared" si="139"/>
        <v>0</v>
      </c>
      <c r="W474" s="122">
        <v>0</v>
      </c>
      <c r="X474" s="116">
        <v>0</v>
      </c>
      <c r="Y474" s="116">
        <v>0</v>
      </c>
      <c r="Z474" s="116">
        <v>0</v>
      </c>
      <c r="AA474" s="116" t="str">
        <f t="shared" si="140"/>
        <v>VALE0.012676722536690.01267672253669</v>
      </c>
      <c r="AB474" s="117">
        <v>9.9000000000000005E-2</v>
      </c>
      <c r="AC474" s="115">
        <f t="shared" si="141"/>
        <v>9.9000000000000005E-2</v>
      </c>
      <c r="AD474" s="117">
        <f t="shared" si="155"/>
        <v>2.1304800000000002E-2</v>
      </c>
      <c r="AE474" s="117">
        <f t="shared" si="155"/>
        <v>2.1582E-2</v>
      </c>
      <c r="AF474" s="117">
        <f t="shared" si="155"/>
        <v>3.168E-2</v>
      </c>
      <c r="AG474" s="117">
        <f t="shared" si="155"/>
        <v>2.4433199999999992E-2</v>
      </c>
      <c r="AH474" s="115">
        <v>9.9000000000000005E-2</v>
      </c>
      <c r="AI474" s="118"/>
      <c r="AJ474" s="118"/>
      <c r="AK474" s="118"/>
      <c r="AL474" s="118"/>
      <c r="AM474" s="118"/>
      <c r="AN474" s="118"/>
      <c r="AO474" s="118"/>
      <c r="AP474" s="118"/>
      <c r="AQ474" s="118"/>
      <c r="AR474" s="118"/>
      <c r="AS474" s="119"/>
      <c r="AT474" s="120">
        <v>0</v>
      </c>
      <c r="AU474" s="120">
        <f t="shared" si="142"/>
        <v>9.9000000000000005E-2</v>
      </c>
      <c r="AV474" s="120">
        <v>0</v>
      </c>
      <c r="AW474" s="120">
        <f t="shared" si="143"/>
        <v>2.1304800000000002E-2</v>
      </c>
      <c r="AX474" s="120">
        <v>0</v>
      </c>
      <c r="AY474" s="120">
        <f t="shared" si="144"/>
        <v>2.1582E-2</v>
      </c>
      <c r="AZ474" s="120">
        <v>0</v>
      </c>
      <c r="BA474" s="120">
        <f t="shared" si="145"/>
        <v>3.168E-2</v>
      </c>
      <c r="BB474" s="120">
        <v>0</v>
      </c>
      <c r="BC474" s="120">
        <f t="shared" si="146"/>
        <v>2.4433199999999992E-2</v>
      </c>
      <c r="BD474" s="120" t="str">
        <f t="shared" si="147"/>
        <v>VALE0.00381909547520.012676722536690.01267672253669</v>
      </c>
      <c r="BE474" s="121">
        <f>VLOOKUP(BD474,'[1]Microsoft-Base Data'!$AR:$AX,2,0)</f>
        <v>0</v>
      </c>
      <c r="BF474" s="121">
        <f>VLOOKUP(BD474,'[1]Microsoft-Base Data'!$AR:$AX,3,0)</f>
        <v>0.39746326952467981</v>
      </c>
      <c r="BG474" s="121">
        <f>VLOOKUP(BD474,'[1]Microsoft-Base Data'!$AR:$AX,4,0)</f>
        <v>0</v>
      </c>
      <c r="BH474" s="121">
        <f>VLOOKUP(BD474,'[1]Microsoft-Base Data'!$AR:$AX,5,0)</f>
        <v>0.60253673047532019</v>
      </c>
      <c r="BI474" s="121">
        <f>VLOOKUP(BD474,'[1]Microsoft-Base Data'!$AR:$AX,6,0)</f>
        <v>0</v>
      </c>
      <c r="BJ474" s="121">
        <f>VLOOKUP(BD474,'[1]Microsoft-Base Data'!$AR:$AX,7,0)</f>
        <v>0</v>
      </c>
      <c r="BK474" s="120">
        <f t="shared" si="148"/>
        <v>0</v>
      </c>
      <c r="BL474" s="120">
        <f t="shared" si="149"/>
        <v>5.0385315862899998E-3</v>
      </c>
      <c r="BM474" s="120">
        <f t="shared" si="150"/>
        <v>0</v>
      </c>
      <c r="BN474" s="120">
        <f t="shared" si="151"/>
        <v>7.6381909503999996E-3</v>
      </c>
      <c r="BO474" s="120">
        <f t="shared" si="152"/>
        <v>0</v>
      </c>
      <c r="BP474" s="120">
        <f t="shared" si="153"/>
        <v>0</v>
      </c>
      <c r="BQ474" s="120">
        <f t="shared" si="154"/>
        <v>7.7726654789063588E-3</v>
      </c>
      <c r="BR474" s="119"/>
      <c r="BS474" s="119"/>
      <c r="BT474" s="119"/>
      <c r="BU474" s="119"/>
    </row>
    <row r="475" spans="1:73">
      <c r="A475" s="8" t="s">
        <v>901</v>
      </c>
      <c r="B475" s="65" t="s">
        <v>92</v>
      </c>
      <c r="C475" s="8" t="s">
        <v>533</v>
      </c>
      <c r="D475" s="8" t="s">
        <v>615</v>
      </c>
      <c r="E475" s="8" t="s">
        <v>283</v>
      </c>
      <c r="F475" s="8"/>
      <c r="G475" s="65"/>
      <c r="H475" s="65" t="s">
        <v>613</v>
      </c>
      <c r="I475" s="8"/>
      <c r="J475" s="8" t="s">
        <v>614</v>
      </c>
      <c r="K475" s="8" t="s">
        <v>614</v>
      </c>
      <c r="L475" s="116">
        <v>0</v>
      </c>
      <c r="M475" s="116">
        <v>0</v>
      </c>
      <c r="N475" s="116">
        <v>6.0935592554099997E-3</v>
      </c>
      <c r="O475" s="114">
        <v>6.0935592554099997E-3</v>
      </c>
      <c r="P475" s="115">
        <v>1.2187118510819999E-2</v>
      </c>
      <c r="Q475" s="114">
        <v>2.9398848567940027E-3</v>
      </c>
      <c r="R475" s="114">
        <v>3.0159673899614399E-3</v>
      </c>
      <c r="S475" s="114">
        <v>3.0815998170285845E-3</v>
      </c>
      <c r="T475" s="114">
        <v>3.1496664470359705E-3</v>
      </c>
      <c r="U475" s="115">
        <v>1.2187118510819998E-2</v>
      </c>
      <c r="V475" s="115">
        <f t="shared" si="139"/>
        <v>0</v>
      </c>
      <c r="W475" s="122">
        <v>0</v>
      </c>
      <c r="X475" s="116">
        <v>0</v>
      </c>
      <c r="Y475" s="116">
        <v>0</v>
      </c>
      <c r="Z475" s="116">
        <v>0</v>
      </c>
      <c r="AA475" s="116" t="str">
        <f t="shared" si="140"/>
        <v>LOWE0.012187118510820.01218711851082</v>
      </c>
      <c r="AB475" s="117">
        <v>0</v>
      </c>
      <c r="AC475" s="115">
        <f t="shared" si="141"/>
        <v>0</v>
      </c>
      <c r="AD475" s="117">
        <f t="shared" si="155"/>
        <v>0</v>
      </c>
      <c r="AE475" s="117">
        <f t="shared" si="155"/>
        <v>0</v>
      </c>
      <c r="AF475" s="117">
        <f t="shared" si="155"/>
        <v>0</v>
      </c>
      <c r="AG475" s="117">
        <f t="shared" si="155"/>
        <v>0</v>
      </c>
      <c r="AH475" s="115">
        <v>0</v>
      </c>
      <c r="AI475" s="118"/>
      <c r="AJ475" s="118"/>
      <c r="AK475" s="118"/>
      <c r="AL475" s="118"/>
      <c r="AM475" s="118"/>
      <c r="AN475" s="118"/>
      <c r="AO475" s="118"/>
      <c r="AP475" s="118"/>
      <c r="AQ475" s="118"/>
      <c r="AR475" s="118"/>
      <c r="AS475" s="119"/>
      <c r="AT475" s="120">
        <v>6.2667143999999994E-2</v>
      </c>
      <c r="AU475" s="120">
        <f t="shared" si="142"/>
        <v>-6.2667143999999994E-2</v>
      </c>
      <c r="AV475" s="120">
        <v>0</v>
      </c>
      <c r="AW475" s="120">
        <f t="shared" si="143"/>
        <v>0</v>
      </c>
      <c r="AX475" s="120">
        <v>0</v>
      </c>
      <c r="AY475" s="120">
        <f t="shared" si="144"/>
        <v>0</v>
      </c>
      <c r="AZ475" s="120">
        <v>4.5684347976000003E-2</v>
      </c>
      <c r="BA475" s="120">
        <f t="shared" si="145"/>
        <v>-4.5684347976000003E-2</v>
      </c>
      <c r="BB475" s="120">
        <v>0</v>
      </c>
      <c r="BC475" s="120">
        <f t="shared" si="146"/>
        <v>0</v>
      </c>
      <c r="BD475" s="120" t="str">
        <f t="shared" si="147"/>
        <v>LOWE0.006093559255410.012187118510820.01218711851082</v>
      </c>
      <c r="BE475" s="121">
        <f>VLOOKUP(BD475,'[1]Microsoft-Base Data'!$AR:$AX,2,0)</f>
        <v>0.47667744526433625</v>
      </c>
      <c r="BF475" s="121">
        <f>VLOOKUP(BD475,'[1]Microsoft-Base Data'!$AR:$AX,3,0)</f>
        <v>0.5233225547356638</v>
      </c>
      <c r="BG475" s="121">
        <f>VLOOKUP(BD475,'[1]Microsoft-Base Data'!$AR:$AX,4,0)</f>
        <v>0</v>
      </c>
      <c r="BH475" s="121">
        <f>VLOOKUP(BD475,'[1]Microsoft-Base Data'!$AR:$AX,5,0)</f>
        <v>0</v>
      </c>
      <c r="BI475" s="121">
        <f>VLOOKUP(BD475,'[1]Microsoft-Base Data'!$AR:$AX,6,0)</f>
        <v>0</v>
      </c>
      <c r="BJ475" s="121">
        <f>VLOOKUP(BD475,'[1]Microsoft-Base Data'!$AR:$AX,7,0)</f>
        <v>0</v>
      </c>
      <c r="BK475" s="120">
        <f t="shared" si="148"/>
        <v>5.8093245168713784E-3</v>
      </c>
      <c r="BL475" s="120">
        <f t="shared" si="149"/>
        <v>6.3777939939486201E-3</v>
      </c>
      <c r="BM475" s="120">
        <f t="shared" si="150"/>
        <v>0</v>
      </c>
      <c r="BN475" s="120">
        <f t="shared" si="151"/>
        <v>0</v>
      </c>
      <c r="BO475" s="120">
        <f t="shared" si="152"/>
        <v>0</v>
      </c>
      <c r="BP475" s="120">
        <f t="shared" si="153"/>
        <v>0</v>
      </c>
      <c r="BQ475" s="120">
        <f t="shared" si="154"/>
        <v>6.9587264456357576E-3</v>
      </c>
      <c r="BR475" s="119"/>
      <c r="BS475" s="119"/>
      <c r="BT475" s="119"/>
      <c r="BU475" s="119"/>
    </row>
    <row r="476" spans="1:73">
      <c r="A476" s="8" t="s">
        <v>951</v>
      </c>
      <c r="B476" s="65" t="s">
        <v>123</v>
      </c>
      <c r="C476" s="8" t="s">
        <v>248</v>
      </c>
      <c r="D476" s="8" t="s">
        <v>615</v>
      </c>
      <c r="E476" s="8" t="s">
        <v>283</v>
      </c>
      <c r="F476" s="8"/>
      <c r="G476" s="65"/>
      <c r="H476" s="65" t="s">
        <v>613</v>
      </c>
      <c r="I476" s="8"/>
      <c r="J476" s="8" t="s">
        <v>614</v>
      </c>
      <c r="K476" s="8" t="s">
        <v>614</v>
      </c>
      <c r="L476" s="116">
        <v>1.2063116007420001E-2</v>
      </c>
      <c r="M476" s="116">
        <v>0</v>
      </c>
      <c r="N476" s="116">
        <v>0</v>
      </c>
      <c r="O476" s="114">
        <v>0</v>
      </c>
      <c r="P476" s="115">
        <v>1.2063116007420001E-2</v>
      </c>
      <c r="Q476" s="114">
        <v>2.9099718727176979E-3</v>
      </c>
      <c r="R476" s="114">
        <v>2.9852802750215189E-3</v>
      </c>
      <c r="S476" s="114">
        <v>3.050244899830622E-3</v>
      </c>
      <c r="T476" s="114">
        <v>3.117618959850162E-3</v>
      </c>
      <c r="U476" s="115">
        <v>1.2063116007420001E-2</v>
      </c>
      <c r="V476" s="115">
        <f t="shared" si="139"/>
        <v>0</v>
      </c>
      <c r="W476" s="122">
        <v>0</v>
      </c>
      <c r="X476" s="116">
        <v>5.0127986400000005E-2</v>
      </c>
      <c r="Y476" s="116">
        <v>0</v>
      </c>
      <c r="Z476" s="116">
        <v>0</v>
      </c>
      <c r="AA476" s="116" t="str">
        <f t="shared" si="140"/>
        <v>KING SALMAN ARMED FORCES HOSPITAL0.012063116007420.01206311600742</v>
      </c>
      <c r="AB476" s="117">
        <v>0</v>
      </c>
      <c r="AC476" s="115">
        <f t="shared" si="141"/>
        <v>5.0127986400000005E-2</v>
      </c>
      <c r="AD476" s="117">
        <f t="shared" si="155"/>
        <v>1.0787542673280002E-2</v>
      </c>
      <c r="AE476" s="117">
        <f t="shared" si="155"/>
        <v>1.0927901035200001E-2</v>
      </c>
      <c r="AF476" s="117">
        <f t="shared" si="155"/>
        <v>1.6040955648000003E-2</v>
      </c>
      <c r="AG476" s="117">
        <f t="shared" si="155"/>
        <v>1.2371587043519996E-2</v>
      </c>
      <c r="AH476" s="115">
        <v>5.0127986400000005E-2</v>
      </c>
      <c r="AI476" s="118"/>
      <c r="AJ476" s="118"/>
      <c r="AK476" s="118"/>
      <c r="AL476" s="118"/>
      <c r="AM476" s="118"/>
      <c r="AN476" s="118"/>
      <c r="AO476" s="118"/>
      <c r="AP476" s="118"/>
      <c r="AQ476" s="118"/>
      <c r="AR476" s="118"/>
      <c r="AS476" s="119"/>
      <c r="AT476" s="120">
        <v>0</v>
      </c>
      <c r="AU476" s="120">
        <f t="shared" si="142"/>
        <v>0</v>
      </c>
      <c r="AV476" s="120">
        <v>0</v>
      </c>
      <c r="AW476" s="120">
        <f t="shared" si="143"/>
        <v>1.0787542673280002E-2</v>
      </c>
      <c r="AX476" s="120">
        <v>0</v>
      </c>
      <c r="AY476" s="120">
        <f t="shared" si="144"/>
        <v>1.0927901035200001E-2</v>
      </c>
      <c r="AZ476" s="120">
        <v>0</v>
      </c>
      <c r="BA476" s="120">
        <f t="shared" si="145"/>
        <v>1.6040955648000003E-2</v>
      </c>
      <c r="BB476" s="120">
        <v>0</v>
      </c>
      <c r="BC476" s="120">
        <f t="shared" si="146"/>
        <v>1.2371587043519996E-2</v>
      </c>
      <c r="BD476" s="120" t="str">
        <f t="shared" si="147"/>
        <v>KING SALMAN ARMED FORCES HOSPITAL00.012063116007420.01206311600742</v>
      </c>
      <c r="BE476" s="121">
        <f>VLOOKUP(BD476,'[1]Microsoft-Base Data'!$AR:$AX,2,0)</f>
        <v>0.73556109581074547</v>
      </c>
      <c r="BF476" s="121">
        <f>VLOOKUP(BD476,'[1]Microsoft-Base Data'!$AR:$AX,3,0)</f>
        <v>0</v>
      </c>
      <c r="BG476" s="121">
        <f>VLOOKUP(BD476,'[1]Microsoft-Base Data'!$AR:$AX,4,0)</f>
        <v>0</v>
      </c>
      <c r="BH476" s="121">
        <f>VLOOKUP(BD476,'[1]Microsoft-Base Data'!$AR:$AX,5,0)</f>
        <v>0.26443890418925453</v>
      </c>
      <c r="BI476" s="121">
        <f>VLOOKUP(BD476,'[1]Microsoft-Base Data'!$AR:$AX,6,0)</f>
        <v>0</v>
      </c>
      <c r="BJ476" s="121">
        <f>VLOOKUP(BD476,'[1]Microsoft-Base Data'!$AR:$AX,7,0)</f>
        <v>0</v>
      </c>
      <c r="BK476" s="120">
        <f t="shared" si="148"/>
        <v>8.8731588293099999E-3</v>
      </c>
      <c r="BL476" s="120">
        <f t="shared" si="149"/>
        <v>0</v>
      </c>
      <c r="BM476" s="120">
        <f t="shared" si="150"/>
        <v>0</v>
      </c>
      <c r="BN476" s="120">
        <f t="shared" si="151"/>
        <v>3.18995717811E-3</v>
      </c>
      <c r="BO476" s="120">
        <f t="shared" si="152"/>
        <v>0</v>
      </c>
      <c r="BP476" s="120">
        <f t="shared" si="153"/>
        <v>0</v>
      </c>
      <c r="BQ476" s="120">
        <f t="shared" si="154"/>
        <v>2.0291791975956645E-3</v>
      </c>
      <c r="BR476" s="119"/>
      <c r="BS476" s="119"/>
      <c r="BT476" s="119"/>
      <c r="BU476" s="119"/>
    </row>
    <row r="477" spans="1:73">
      <c r="A477" s="65" t="s">
        <v>910</v>
      </c>
      <c r="B477" s="65" t="s">
        <v>4</v>
      </c>
      <c r="C477" s="8" t="s">
        <v>81</v>
      </c>
      <c r="D477" s="8" t="s">
        <v>615</v>
      </c>
      <c r="E477" s="8" t="s">
        <v>283</v>
      </c>
      <c r="F477" s="8"/>
      <c r="G477" s="65"/>
      <c r="H477" s="65" t="s">
        <v>613</v>
      </c>
      <c r="I477" s="8"/>
      <c r="J477" s="65" t="s">
        <v>614</v>
      </c>
      <c r="K477" s="65" t="s">
        <v>614</v>
      </c>
      <c r="L477" s="113">
        <v>0</v>
      </c>
      <c r="M477" s="113">
        <v>0</v>
      </c>
      <c r="N477" s="113">
        <v>5.8492100631599995E-3</v>
      </c>
      <c r="O477" s="114">
        <v>5.8492100631599995E-3</v>
      </c>
      <c r="P477" s="115">
        <v>1.1698420126319999E-2</v>
      </c>
      <c r="Q477" s="114">
        <v>2.821996696532355E-3</v>
      </c>
      <c r="R477" s="114">
        <v>2.8950283517572679E-3</v>
      </c>
      <c r="S477" s="114">
        <v>2.9580289457910294E-3</v>
      </c>
      <c r="T477" s="114">
        <v>3.0233661322393462E-3</v>
      </c>
      <c r="U477" s="115">
        <v>1.1698420126319999E-2</v>
      </c>
      <c r="V477" s="115">
        <f t="shared" si="139"/>
        <v>0</v>
      </c>
      <c r="W477" s="122">
        <v>0</v>
      </c>
      <c r="X477" s="116">
        <v>0</v>
      </c>
      <c r="Y477" s="116">
        <v>0</v>
      </c>
      <c r="Z477" s="116">
        <v>0</v>
      </c>
      <c r="AA477" s="116" t="str">
        <f t="shared" si="140"/>
        <v>BRITISH AMERICAN0.011698420126320.01169842012632</v>
      </c>
      <c r="AB477" s="117">
        <v>0</v>
      </c>
      <c r="AC477" s="115">
        <f t="shared" si="141"/>
        <v>0</v>
      </c>
      <c r="AD477" s="117">
        <f t="shared" si="155"/>
        <v>0</v>
      </c>
      <c r="AE477" s="117">
        <f t="shared" si="155"/>
        <v>0</v>
      </c>
      <c r="AF477" s="117">
        <f t="shared" si="155"/>
        <v>0</v>
      </c>
      <c r="AG477" s="117">
        <f t="shared" si="155"/>
        <v>0</v>
      </c>
      <c r="AH477" s="115">
        <v>0</v>
      </c>
      <c r="AI477" s="118"/>
      <c r="AJ477" s="118"/>
      <c r="AK477" s="118"/>
      <c r="AL477" s="118"/>
      <c r="AM477" s="118"/>
      <c r="AN477" s="118"/>
      <c r="AO477" s="118"/>
      <c r="AP477" s="118"/>
      <c r="AQ477" s="118"/>
      <c r="AR477" s="118"/>
      <c r="AS477" s="119"/>
      <c r="AT477" s="120">
        <v>0</v>
      </c>
      <c r="AU477" s="120">
        <f t="shared" si="142"/>
        <v>0</v>
      </c>
      <c r="AV477" s="120">
        <v>0</v>
      </c>
      <c r="AW477" s="120">
        <f t="shared" si="143"/>
        <v>0</v>
      </c>
      <c r="AX477" s="120">
        <v>0</v>
      </c>
      <c r="AY477" s="120">
        <f t="shared" si="144"/>
        <v>0</v>
      </c>
      <c r="AZ477" s="120">
        <v>0</v>
      </c>
      <c r="BA477" s="120">
        <f t="shared" si="145"/>
        <v>0</v>
      </c>
      <c r="BB477" s="120">
        <v>0</v>
      </c>
      <c r="BC477" s="120">
        <f t="shared" si="146"/>
        <v>0</v>
      </c>
      <c r="BD477" s="120" t="str">
        <f t="shared" si="147"/>
        <v>BRITISH AMERICAN0.005849210063160.011698420126320.01169842012632</v>
      </c>
      <c r="BE477" s="121">
        <f>VLOOKUP(BD477,'[1]Microsoft-Base Data'!$AR:$AX,2,0)</f>
        <v>0.99999963091886634</v>
      </c>
      <c r="BF477" s="121">
        <f>VLOOKUP(BD477,'[1]Microsoft-Base Data'!$AR:$AX,3,0)</f>
        <v>3.6908113369787945E-7</v>
      </c>
      <c r="BG477" s="121">
        <f>VLOOKUP(BD477,'[1]Microsoft-Base Data'!$AR:$AX,4,0)</f>
        <v>0</v>
      </c>
      <c r="BH477" s="121">
        <f>VLOOKUP(BD477,'[1]Microsoft-Base Data'!$AR:$AX,5,0)</f>
        <v>0</v>
      </c>
      <c r="BI477" s="121">
        <f>VLOOKUP(BD477,'[1]Microsoft-Base Data'!$AR:$AX,6,0)</f>
        <v>0</v>
      </c>
      <c r="BJ477" s="121">
        <f>VLOOKUP(BD477,'[1]Microsoft-Base Data'!$AR:$AX,7,0)</f>
        <v>0</v>
      </c>
      <c r="BK477" s="120">
        <f t="shared" si="148"/>
        <v>1.1698415808653837E-2</v>
      </c>
      <c r="BL477" s="120">
        <f t="shared" si="149"/>
        <v>4.3176661626962749E-9</v>
      </c>
      <c r="BM477" s="120">
        <f t="shared" si="150"/>
        <v>0</v>
      </c>
      <c r="BN477" s="120">
        <f t="shared" si="151"/>
        <v>0</v>
      </c>
      <c r="BO477" s="120">
        <f t="shared" si="152"/>
        <v>0</v>
      </c>
      <c r="BP477" s="120">
        <f t="shared" si="153"/>
        <v>0</v>
      </c>
      <c r="BQ477" s="120">
        <f t="shared" si="154"/>
        <v>1.1698458985315466E-3</v>
      </c>
      <c r="BR477" s="119"/>
      <c r="BS477" s="119"/>
      <c r="BT477" s="119"/>
      <c r="BU477" s="119"/>
    </row>
    <row r="478" spans="1:73">
      <c r="A478" s="8" t="s">
        <v>952</v>
      </c>
      <c r="B478" s="65" t="s">
        <v>4</v>
      </c>
      <c r="C478" s="8" t="s">
        <v>88</v>
      </c>
      <c r="D478" s="8" t="s">
        <v>615</v>
      </c>
      <c r="E478" s="8" t="s">
        <v>283</v>
      </c>
      <c r="F478" s="8"/>
      <c r="G478" s="65"/>
      <c r="H478" s="65" t="s">
        <v>613</v>
      </c>
      <c r="I478" s="8"/>
      <c r="J478" s="8" t="s">
        <v>614</v>
      </c>
      <c r="K478" s="8" t="s">
        <v>614</v>
      </c>
      <c r="L478" s="116">
        <v>0</v>
      </c>
      <c r="M478" s="116">
        <v>9.6485083696E-3</v>
      </c>
      <c r="N478" s="116">
        <v>0</v>
      </c>
      <c r="O478" s="114">
        <v>0</v>
      </c>
      <c r="P478" s="115">
        <v>9.6485083696E-3</v>
      </c>
      <c r="Q478" s="114">
        <v>2.327498794834374E-3</v>
      </c>
      <c r="R478" s="114">
        <v>2.3877331281096799E-3</v>
      </c>
      <c r="S478" s="114">
        <v>2.439694140986702E-3</v>
      </c>
      <c r="T478" s="114">
        <v>2.4935823056692441E-3</v>
      </c>
      <c r="U478" s="115">
        <v>9.6485083696E-3</v>
      </c>
      <c r="V478" s="115">
        <f t="shared" si="139"/>
        <v>0</v>
      </c>
      <c r="W478" s="122">
        <v>0</v>
      </c>
      <c r="X478" s="116">
        <v>0</v>
      </c>
      <c r="Y478" s="116">
        <v>0</v>
      </c>
      <c r="Z478" s="116">
        <v>0</v>
      </c>
      <c r="AA478" s="116" t="str">
        <f t="shared" si="140"/>
        <v>SGS GROUP CUSTOMER SA0.00964850836960.0096485083696</v>
      </c>
      <c r="AB478" s="117">
        <v>0</v>
      </c>
      <c r="AC478" s="115">
        <f t="shared" si="141"/>
        <v>0</v>
      </c>
      <c r="AD478" s="117">
        <f t="shared" si="155"/>
        <v>0</v>
      </c>
      <c r="AE478" s="117">
        <f t="shared" si="155"/>
        <v>0</v>
      </c>
      <c r="AF478" s="117">
        <f t="shared" si="155"/>
        <v>0</v>
      </c>
      <c r="AG478" s="117">
        <f t="shared" si="155"/>
        <v>0</v>
      </c>
      <c r="AH478" s="115">
        <v>0</v>
      </c>
      <c r="AI478" s="118"/>
      <c r="AJ478" s="118"/>
      <c r="AK478" s="118"/>
      <c r="AL478" s="118"/>
      <c r="AM478" s="118"/>
      <c r="AN478" s="118"/>
      <c r="AO478" s="118"/>
      <c r="AP478" s="118"/>
      <c r="AQ478" s="118"/>
      <c r="AR478" s="118"/>
      <c r="AS478" s="119"/>
      <c r="AT478" s="120">
        <v>0</v>
      </c>
      <c r="AU478" s="120">
        <f t="shared" si="142"/>
        <v>0</v>
      </c>
      <c r="AV478" s="120">
        <v>0</v>
      </c>
      <c r="AW478" s="120">
        <f t="shared" si="143"/>
        <v>0</v>
      </c>
      <c r="AX478" s="120">
        <v>0</v>
      </c>
      <c r="AY478" s="120">
        <f t="shared" si="144"/>
        <v>0</v>
      </c>
      <c r="AZ478" s="120">
        <v>0</v>
      </c>
      <c r="BA478" s="120">
        <f t="shared" si="145"/>
        <v>0</v>
      </c>
      <c r="BB478" s="120">
        <v>0</v>
      </c>
      <c r="BC478" s="120">
        <f t="shared" si="146"/>
        <v>0</v>
      </c>
      <c r="BD478" s="120" t="str">
        <f t="shared" si="147"/>
        <v>SGS GROUP CUSTOMER SA00.00964850836960.0096485083696</v>
      </c>
      <c r="BE478" s="121">
        <f>VLOOKUP(BD478,'[1]Microsoft-Base Data'!$AR:$AX,2,0)</f>
        <v>0.41201614781983203</v>
      </c>
      <c r="BF478" s="121">
        <f>VLOOKUP(BD478,'[1]Microsoft-Base Data'!$AR:$AX,3,0)</f>
        <v>0</v>
      </c>
      <c r="BG478" s="121">
        <f>VLOOKUP(BD478,'[1]Microsoft-Base Data'!$AR:$AX,4,0)</f>
        <v>0.58798385218016802</v>
      </c>
      <c r="BH478" s="121">
        <f>VLOOKUP(BD478,'[1]Microsoft-Base Data'!$AR:$AX,5,0)</f>
        <v>0</v>
      </c>
      <c r="BI478" s="121">
        <f>VLOOKUP(BD478,'[1]Microsoft-Base Data'!$AR:$AX,6,0)</f>
        <v>0</v>
      </c>
      <c r="BJ478" s="121">
        <f>VLOOKUP(BD478,'[1]Microsoft-Base Data'!$AR:$AX,7,0)</f>
        <v>0</v>
      </c>
      <c r="BK478" s="120">
        <f t="shared" si="148"/>
        <v>3.9753412506500002E-3</v>
      </c>
      <c r="BL478" s="120">
        <f t="shared" si="149"/>
        <v>0</v>
      </c>
      <c r="BM478" s="120">
        <f t="shared" si="150"/>
        <v>5.6731671189500007E-3</v>
      </c>
      <c r="BN478" s="120">
        <f t="shared" si="151"/>
        <v>0</v>
      </c>
      <c r="BO478" s="120">
        <f t="shared" si="152"/>
        <v>0</v>
      </c>
      <c r="BP478" s="120">
        <f t="shared" si="153"/>
        <v>0</v>
      </c>
      <c r="BQ478" s="120">
        <f t="shared" si="154"/>
        <v>3.2341176845400005E-3</v>
      </c>
      <c r="BR478" s="119"/>
      <c r="BS478" s="119"/>
      <c r="BT478" s="119"/>
      <c r="BU478" s="119"/>
    </row>
    <row r="479" spans="1:73">
      <c r="A479" s="8" t="s">
        <v>941</v>
      </c>
      <c r="B479" s="65" t="s">
        <v>92</v>
      </c>
      <c r="C479" s="8" t="s">
        <v>169</v>
      </c>
      <c r="D479" s="8" t="s">
        <v>615</v>
      </c>
      <c r="E479" s="8" t="s">
        <v>283</v>
      </c>
      <c r="F479" s="8"/>
      <c r="G479" s="65"/>
      <c r="H479" s="65" t="s">
        <v>613</v>
      </c>
      <c r="I479" s="8"/>
      <c r="J479" s="8" t="s">
        <v>614</v>
      </c>
      <c r="K479" s="8" t="s">
        <v>614</v>
      </c>
      <c r="L479" s="116">
        <v>0</v>
      </c>
      <c r="M479" s="116">
        <v>0</v>
      </c>
      <c r="N479" s="116">
        <v>4.7876475653999993E-3</v>
      </c>
      <c r="O479" s="114">
        <v>4.7876475653999993E-3</v>
      </c>
      <c r="P479" s="115">
        <v>9.5752951307999986E-3</v>
      </c>
      <c r="Q479" s="114">
        <v>2.30983764779015E-3</v>
      </c>
      <c r="R479" s="114">
        <v>2.369614920714041E-3</v>
      </c>
      <c r="S479" s="114">
        <v>2.4211816515011969E-3</v>
      </c>
      <c r="T479" s="114">
        <v>2.4746609107946091E-3</v>
      </c>
      <c r="U479" s="115">
        <v>9.5752951307999969E-3</v>
      </c>
      <c r="V479" s="115">
        <f t="shared" si="139"/>
        <v>0</v>
      </c>
      <c r="W479" s="122">
        <v>0</v>
      </c>
      <c r="X479" s="116">
        <v>0</v>
      </c>
      <c r="Y479" s="116">
        <v>0</v>
      </c>
      <c r="Z479" s="116">
        <v>0</v>
      </c>
      <c r="AA479" s="116" t="str">
        <f t="shared" si="140"/>
        <v>P&amp;G0.00957529513080.0095752951308</v>
      </c>
      <c r="AB479" s="117">
        <v>0</v>
      </c>
      <c r="AC479" s="115">
        <f t="shared" si="141"/>
        <v>0</v>
      </c>
      <c r="AD479" s="117">
        <f t="shared" si="155"/>
        <v>0</v>
      </c>
      <c r="AE479" s="117">
        <f t="shared" si="155"/>
        <v>0</v>
      </c>
      <c r="AF479" s="117">
        <f t="shared" si="155"/>
        <v>0</v>
      </c>
      <c r="AG479" s="117">
        <f t="shared" si="155"/>
        <v>0</v>
      </c>
      <c r="AH479" s="115">
        <v>0</v>
      </c>
      <c r="AI479" s="118"/>
      <c r="AJ479" s="118"/>
      <c r="AK479" s="118"/>
      <c r="AL479" s="118"/>
      <c r="AM479" s="118"/>
      <c r="AN479" s="118"/>
      <c r="AO479" s="118"/>
      <c r="AP479" s="118"/>
      <c r="AQ479" s="118"/>
      <c r="AR479" s="118"/>
      <c r="AS479" s="119"/>
      <c r="AT479" s="120">
        <v>0</v>
      </c>
      <c r="AU479" s="120">
        <f t="shared" si="142"/>
        <v>0</v>
      </c>
      <c r="AV479" s="120">
        <v>0</v>
      </c>
      <c r="AW479" s="120">
        <f t="shared" si="143"/>
        <v>0</v>
      </c>
      <c r="AX479" s="120">
        <v>0</v>
      </c>
      <c r="AY479" s="120">
        <f t="shared" si="144"/>
        <v>0</v>
      </c>
      <c r="AZ479" s="120">
        <v>0</v>
      </c>
      <c r="BA479" s="120">
        <f t="shared" si="145"/>
        <v>0</v>
      </c>
      <c r="BB479" s="120">
        <v>0</v>
      </c>
      <c r="BC479" s="120">
        <f t="shared" si="146"/>
        <v>0</v>
      </c>
      <c r="BD479" s="120" t="str">
        <f t="shared" si="147"/>
        <v>P&amp;G0.00478764756540.00957529513080.0095752951308</v>
      </c>
      <c r="BE479" s="121">
        <f>VLOOKUP(BD479,'[1]Microsoft-Base Data'!$AR:$AX,2,0)</f>
        <v>0</v>
      </c>
      <c r="BF479" s="121">
        <f>VLOOKUP(BD479,'[1]Microsoft-Base Data'!$AR:$AX,3,0)</f>
        <v>0</v>
      </c>
      <c r="BG479" s="121">
        <f>VLOOKUP(BD479,'[1]Microsoft-Base Data'!$AR:$AX,4,0)</f>
        <v>0</v>
      </c>
      <c r="BH479" s="121">
        <f>VLOOKUP(BD479,'[1]Microsoft-Base Data'!$AR:$AX,5,0)</f>
        <v>1</v>
      </c>
      <c r="BI479" s="121">
        <f>VLOOKUP(BD479,'[1]Microsoft-Base Data'!$AR:$AX,6,0)</f>
        <v>0</v>
      </c>
      <c r="BJ479" s="121">
        <f>VLOOKUP(BD479,'[1]Microsoft-Base Data'!$AR:$AX,7,0)</f>
        <v>0</v>
      </c>
      <c r="BK479" s="120">
        <f t="shared" si="148"/>
        <v>0</v>
      </c>
      <c r="BL479" s="120">
        <f t="shared" si="149"/>
        <v>0</v>
      </c>
      <c r="BM479" s="120">
        <f t="shared" si="150"/>
        <v>0</v>
      </c>
      <c r="BN479" s="120">
        <f t="shared" si="151"/>
        <v>9.5752951307999969E-3</v>
      </c>
      <c r="BO479" s="120">
        <f t="shared" si="152"/>
        <v>0</v>
      </c>
      <c r="BP479" s="120">
        <f t="shared" si="153"/>
        <v>0</v>
      </c>
      <c r="BQ479" s="120">
        <f t="shared" si="154"/>
        <v>3.4275313511969285E-3</v>
      </c>
      <c r="BR479" s="119"/>
      <c r="BS479" s="119"/>
      <c r="BT479" s="119"/>
      <c r="BU479" s="119"/>
    </row>
    <row r="480" spans="1:73">
      <c r="A480" s="8" t="s">
        <v>953</v>
      </c>
      <c r="B480" s="65" t="s">
        <v>123</v>
      </c>
      <c r="C480" s="8" t="s">
        <v>124</v>
      </c>
      <c r="D480" s="8" t="s">
        <v>615</v>
      </c>
      <c r="E480" s="8" t="s">
        <v>283</v>
      </c>
      <c r="F480" s="8"/>
      <c r="G480" s="65"/>
      <c r="H480" s="65" t="s">
        <v>613</v>
      </c>
      <c r="I480" s="8"/>
      <c r="J480" s="8" t="s">
        <v>614</v>
      </c>
      <c r="K480" s="8" t="s">
        <v>614</v>
      </c>
      <c r="L480" s="116">
        <v>0</v>
      </c>
      <c r="M480" s="116">
        <v>0</v>
      </c>
      <c r="N480" s="116">
        <v>4.4538750166666667E-3</v>
      </c>
      <c r="O480" s="114">
        <v>4.4538750166666667E-3</v>
      </c>
      <c r="P480" s="115">
        <v>8.9077500333333334E-3</v>
      </c>
      <c r="Q480" s="114">
        <v>2.1488064966179543E-3</v>
      </c>
      <c r="R480" s="114">
        <v>2.204416375750304E-3</v>
      </c>
      <c r="S480" s="114">
        <v>2.2523881136041744E-3</v>
      </c>
      <c r="T480" s="114">
        <v>2.3021390473609007E-3</v>
      </c>
      <c r="U480" s="115">
        <v>8.9077500333333316E-3</v>
      </c>
      <c r="V480" s="115">
        <f t="shared" si="139"/>
        <v>0</v>
      </c>
      <c r="W480" s="122">
        <v>0</v>
      </c>
      <c r="X480" s="116">
        <v>0</v>
      </c>
      <c r="Y480" s="116">
        <v>0</v>
      </c>
      <c r="Z480" s="116">
        <v>0</v>
      </c>
      <c r="AA480" s="116" t="str">
        <f t="shared" si="140"/>
        <v>STUART ALEXANDER &amp; CO P LTD0.008907750033333330.00890775003333333</v>
      </c>
      <c r="AB480" s="117">
        <v>0</v>
      </c>
      <c r="AC480" s="115">
        <f t="shared" si="141"/>
        <v>0</v>
      </c>
      <c r="AD480" s="117">
        <f t="shared" si="155"/>
        <v>0</v>
      </c>
      <c r="AE480" s="117">
        <f t="shared" si="155"/>
        <v>0</v>
      </c>
      <c r="AF480" s="117">
        <f t="shared" si="155"/>
        <v>0</v>
      </c>
      <c r="AG480" s="117">
        <f t="shared" si="155"/>
        <v>0</v>
      </c>
      <c r="AH480" s="115">
        <v>0</v>
      </c>
      <c r="AI480" s="118"/>
      <c r="AJ480" s="118"/>
      <c r="AK480" s="118"/>
      <c r="AL480" s="118"/>
      <c r="AM480" s="118"/>
      <c r="AN480" s="118"/>
      <c r="AO480" s="118"/>
      <c r="AP480" s="118"/>
      <c r="AQ480" s="118"/>
      <c r="AR480" s="118"/>
      <c r="AS480" s="119"/>
      <c r="AT480" s="120">
        <v>0</v>
      </c>
      <c r="AU480" s="120">
        <f t="shared" si="142"/>
        <v>0</v>
      </c>
      <c r="AV480" s="120">
        <v>0</v>
      </c>
      <c r="AW480" s="120">
        <f t="shared" si="143"/>
        <v>0</v>
      </c>
      <c r="AX480" s="120">
        <v>0</v>
      </c>
      <c r="AY480" s="120">
        <f t="shared" si="144"/>
        <v>0</v>
      </c>
      <c r="AZ480" s="120">
        <v>0</v>
      </c>
      <c r="BA480" s="120">
        <f t="shared" si="145"/>
        <v>0</v>
      </c>
      <c r="BB480" s="120">
        <v>0</v>
      </c>
      <c r="BC480" s="120">
        <f t="shared" si="146"/>
        <v>0</v>
      </c>
      <c r="BD480" s="120" t="str">
        <f t="shared" si="147"/>
        <v>STUART ALEXANDER &amp; CO P LTD0.004453875016666670.008907750033333330.00890775003333333</v>
      </c>
      <c r="BE480" s="121">
        <f>VLOOKUP(BD480,'[1]Microsoft-Base Data'!$AR:$AX,2,0)</f>
        <v>0.33333333208598009</v>
      </c>
      <c r="BF480" s="121">
        <f>VLOOKUP(BD480,'[1]Microsoft-Base Data'!$AR:$AX,3,0)</f>
        <v>0.66666666791401996</v>
      </c>
      <c r="BG480" s="121">
        <f>VLOOKUP(BD480,'[1]Microsoft-Base Data'!$AR:$AX,4,0)</f>
        <v>0</v>
      </c>
      <c r="BH480" s="121">
        <f>VLOOKUP(BD480,'[1]Microsoft-Base Data'!$AR:$AX,5,0)</f>
        <v>0</v>
      </c>
      <c r="BI480" s="121">
        <f>VLOOKUP(BD480,'[1]Microsoft-Base Data'!$AR:$AX,6,0)</f>
        <v>0</v>
      </c>
      <c r="BJ480" s="121">
        <f>VLOOKUP(BD480,'[1]Microsoft-Base Data'!$AR:$AX,7,0)</f>
        <v>0</v>
      </c>
      <c r="BK480" s="120">
        <f t="shared" si="148"/>
        <v>2.9692499999999997E-3</v>
      </c>
      <c r="BL480" s="120">
        <f t="shared" si="149"/>
        <v>5.9385000333333328E-3</v>
      </c>
      <c r="BM480" s="120">
        <f t="shared" si="150"/>
        <v>0</v>
      </c>
      <c r="BN480" s="120">
        <f t="shared" si="151"/>
        <v>0</v>
      </c>
      <c r="BO480" s="120">
        <f t="shared" si="152"/>
        <v>0</v>
      </c>
      <c r="BP480" s="120">
        <f t="shared" si="153"/>
        <v>0</v>
      </c>
      <c r="BQ480" s="120">
        <f t="shared" si="154"/>
        <v>6.2354250333333328E-3</v>
      </c>
      <c r="BR480" s="119"/>
      <c r="BS480" s="119"/>
      <c r="BT480" s="119"/>
      <c r="BU480" s="119"/>
    </row>
    <row r="481" spans="1:73">
      <c r="A481" s="8" t="s">
        <v>954</v>
      </c>
      <c r="B481" s="65" t="s">
        <v>4</v>
      </c>
      <c r="C481" s="8" t="s">
        <v>197</v>
      </c>
      <c r="D481" s="8" t="s">
        <v>615</v>
      </c>
      <c r="E481" s="8" t="s">
        <v>283</v>
      </c>
      <c r="F481" s="8"/>
      <c r="G481" s="65"/>
      <c r="H481" s="65" t="s">
        <v>613</v>
      </c>
      <c r="I481" s="8"/>
      <c r="J481" s="8" t="s">
        <v>614</v>
      </c>
      <c r="K481" s="8" t="s">
        <v>614</v>
      </c>
      <c r="L481" s="116">
        <v>0</v>
      </c>
      <c r="M481" s="116">
        <v>0</v>
      </c>
      <c r="N481" s="116">
        <v>4.3394057391599999E-3</v>
      </c>
      <c r="O481" s="114">
        <v>4.3394057391599999E-3</v>
      </c>
      <c r="P481" s="115">
        <v>8.6788114783199997E-3</v>
      </c>
      <c r="Q481" s="114">
        <v>2.0935799071314857E-3</v>
      </c>
      <c r="R481" s="114">
        <v>2.1477605538173269E-3</v>
      </c>
      <c r="S481" s="114">
        <v>2.1944993674979049E-3</v>
      </c>
      <c r="T481" s="114">
        <v>2.2429716498732826E-3</v>
      </c>
      <c r="U481" s="115">
        <v>8.6788114783199997E-3</v>
      </c>
      <c r="V481" s="115">
        <f t="shared" si="139"/>
        <v>0</v>
      </c>
      <c r="W481" s="122">
        <v>0</v>
      </c>
      <c r="X481" s="116">
        <v>0</v>
      </c>
      <c r="Y481" s="116">
        <v>0</v>
      </c>
      <c r="Z481" s="116">
        <v>0</v>
      </c>
      <c r="AA481" s="116" t="str">
        <f t="shared" si="140"/>
        <v>VALMET CORPORATION0.008678811478320.00867881147832</v>
      </c>
      <c r="AB481" s="117">
        <v>0</v>
      </c>
      <c r="AC481" s="115">
        <f t="shared" si="141"/>
        <v>0</v>
      </c>
      <c r="AD481" s="117">
        <f t="shared" si="155"/>
        <v>0</v>
      </c>
      <c r="AE481" s="117">
        <f t="shared" si="155"/>
        <v>0</v>
      </c>
      <c r="AF481" s="117">
        <f t="shared" si="155"/>
        <v>0</v>
      </c>
      <c r="AG481" s="117">
        <f t="shared" si="155"/>
        <v>0</v>
      </c>
      <c r="AH481" s="115">
        <v>0</v>
      </c>
      <c r="AI481" s="118"/>
      <c r="AJ481" s="118"/>
      <c r="AK481" s="118"/>
      <c r="AL481" s="118"/>
      <c r="AM481" s="118"/>
      <c r="AN481" s="118"/>
      <c r="AO481" s="118"/>
      <c r="AP481" s="118"/>
      <c r="AQ481" s="118"/>
      <c r="AR481" s="118"/>
      <c r="AS481" s="119"/>
      <c r="AT481" s="120">
        <v>0</v>
      </c>
      <c r="AU481" s="120">
        <f t="shared" si="142"/>
        <v>0</v>
      </c>
      <c r="AV481" s="120">
        <v>0</v>
      </c>
      <c r="AW481" s="120">
        <f t="shared" si="143"/>
        <v>0</v>
      </c>
      <c r="AX481" s="120">
        <v>0</v>
      </c>
      <c r="AY481" s="120">
        <f t="shared" si="144"/>
        <v>0</v>
      </c>
      <c r="AZ481" s="120">
        <v>0</v>
      </c>
      <c r="BA481" s="120">
        <f t="shared" si="145"/>
        <v>0</v>
      </c>
      <c r="BB481" s="120">
        <v>0</v>
      </c>
      <c r="BC481" s="120">
        <f t="shared" si="146"/>
        <v>0</v>
      </c>
      <c r="BD481" s="120" t="str">
        <f t="shared" si="147"/>
        <v>VALMET CORPORATION0.004339405739160.008678811478320.00867881147832</v>
      </c>
      <c r="BE481" s="121">
        <f>VLOOKUP(BD481,'[1]Microsoft-Base Data'!$AR:$AX,2,0)</f>
        <v>1</v>
      </c>
      <c r="BF481" s="121">
        <f>VLOOKUP(BD481,'[1]Microsoft-Base Data'!$AR:$AX,3,0)</f>
        <v>0</v>
      </c>
      <c r="BG481" s="121">
        <f>VLOOKUP(BD481,'[1]Microsoft-Base Data'!$AR:$AX,4,0)</f>
        <v>0</v>
      </c>
      <c r="BH481" s="121">
        <f>VLOOKUP(BD481,'[1]Microsoft-Base Data'!$AR:$AX,5,0)</f>
        <v>0</v>
      </c>
      <c r="BI481" s="121">
        <f>VLOOKUP(BD481,'[1]Microsoft-Base Data'!$AR:$AX,6,0)</f>
        <v>0</v>
      </c>
      <c r="BJ481" s="121">
        <f>VLOOKUP(BD481,'[1]Microsoft-Base Data'!$AR:$AX,7,0)</f>
        <v>0</v>
      </c>
      <c r="BK481" s="120">
        <f t="shared" si="148"/>
        <v>8.6788114783199997E-3</v>
      </c>
      <c r="BL481" s="120">
        <f t="shared" si="149"/>
        <v>0</v>
      </c>
      <c r="BM481" s="120">
        <f t="shared" si="150"/>
        <v>0</v>
      </c>
      <c r="BN481" s="120">
        <f t="shared" si="151"/>
        <v>0</v>
      </c>
      <c r="BO481" s="120">
        <f t="shared" si="152"/>
        <v>0</v>
      </c>
      <c r="BP481" s="120">
        <f t="shared" si="153"/>
        <v>0</v>
      </c>
      <c r="BQ481" s="120">
        <f t="shared" si="154"/>
        <v>8.6788114783200004E-4</v>
      </c>
      <c r="BR481" s="119"/>
      <c r="BS481" s="119"/>
      <c r="BT481" s="119"/>
      <c r="BU481" s="119"/>
    </row>
    <row r="482" spans="1:73">
      <c r="A482" s="65" t="s">
        <v>955</v>
      </c>
      <c r="B482" s="65" t="s">
        <v>123</v>
      </c>
      <c r="C482" s="8" t="s">
        <v>248</v>
      </c>
      <c r="D482" s="8" t="s">
        <v>615</v>
      </c>
      <c r="E482" s="8" t="s">
        <v>283</v>
      </c>
      <c r="F482" s="8"/>
      <c r="G482" s="65"/>
      <c r="H482" s="65" t="s">
        <v>613</v>
      </c>
      <c r="I482" s="8"/>
      <c r="J482" s="65" t="s">
        <v>614</v>
      </c>
      <c r="K482" s="65" t="s">
        <v>614</v>
      </c>
      <c r="L482" s="113">
        <v>0</v>
      </c>
      <c r="M482" s="113">
        <v>0</v>
      </c>
      <c r="N482" s="113">
        <v>4.2500000000000003E-3</v>
      </c>
      <c r="O482" s="114">
        <v>4.2500000000000003E-3</v>
      </c>
      <c r="P482" s="115">
        <v>8.5000000000000006E-3</v>
      </c>
      <c r="Q482" s="114">
        <v>2.0504454158350237E-3</v>
      </c>
      <c r="R482" s="114">
        <v>2.1035097666369839E-3</v>
      </c>
      <c r="S482" s="114">
        <v>2.149285610170091E-3</v>
      </c>
      <c r="T482" s="114">
        <v>2.1967592073579016E-3</v>
      </c>
      <c r="U482" s="115">
        <v>8.4999999999999989E-3</v>
      </c>
      <c r="V482" s="115">
        <f t="shared" si="139"/>
        <v>0</v>
      </c>
      <c r="W482" s="122">
        <v>0</v>
      </c>
      <c r="X482" s="116">
        <v>0</v>
      </c>
      <c r="Y482" s="116">
        <v>0</v>
      </c>
      <c r="Z482" s="116">
        <v>0</v>
      </c>
      <c r="AA482" s="116" t="str">
        <f t="shared" si="140"/>
        <v>BUPA ARABIA FOR CO-OPERATIVE INSURA0.00850.0085</v>
      </c>
      <c r="AB482" s="117">
        <v>0</v>
      </c>
      <c r="AC482" s="115">
        <f t="shared" si="141"/>
        <v>0</v>
      </c>
      <c r="AD482" s="117">
        <f t="shared" si="155"/>
        <v>0</v>
      </c>
      <c r="AE482" s="117">
        <f t="shared" si="155"/>
        <v>0</v>
      </c>
      <c r="AF482" s="117">
        <f t="shared" si="155"/>
        <v>0</v>
      </c>
      <c r="AG482" s="117">
        <f t="shared" si="155"/>
        <v>0</v>
      </c>
      <c r="AH482" s="115">
        <v>0</v>
      </c>
      <c r="AI482" s="118"/>
      <c r="AJ482" s="118"/>
      <c r="AK482" s="118"/>
      <c r="AL482" s="118"/>
      <c r="AM482" s="118"/>
      <c r="AN482" s="118"/>
      <c r="AO482" s="118"/>
      <c r="AP482" s="118"/>
      <c r="AQ482" s="118"/>
      <c r="AR482" s="118"/>
      <c r="AS482" s="119"/>
      <c r="AT482" s="120">
        <v>0</v>
      </c>
      <c r="AU482" s="120">
        <f t="shared" si="142"/>
        <v>0</v>
      </c>
      <c r="AV482" s="120">
        <v>0</v>
      </c>
      <c r="AW482" s="120">
        <f t="shared" si="143"/>
        <v>0</v>
      </c>
      <c r="AX482" s="120">
        <v>0</v>
      </c>
      <c r="AY482" s="120">
        <f t="shared" si="144"/>
        <v>0</v>
      </c>
      <c r="AZ482" s="120">
        <v>0</v>
      </c>
      <c r="BA482" s="120">
        <f t="shared" si="145"/>
        <v>0</v>
      </c>
      <c r="BB482" s="120">
        <v>0</v>
      </c>
      <c r="BC482" s="120">
        <f t="shared" si="146"/>
        <v>0</v>
      </c>
      <c r="BD482" s="120" t="str">
        <f t="shared" si="147"/>
        <v>BUPA ARABIA FOR CO-OPERATIVE INSURA0.004250.00850.0085</v>
      </c>
      <c r="BE482" s="121">
        <f>VLOOKUP(BD482,'[1]Microsoft-Base Data'!$AR:$AX,2,0)</f>
        <v>0</v>
      </c>
      <c r="BF482" s="121">
        <f>VLOOKUP(BD482,'[1]Microsoft-Base Data'!$AR:$AX,3,0)</f>
        <v>0</v>
      </c>
      <c r="BG482" s="121">
        <f>VLOOKUP(BD482,'[1]Microsoft-Base Data'!$AR:$AX,4,0)</f>
        <v>0</v>
      </c>
      <c r="BH482" s="121">
        <f>VLOOKUP(BD482,'[1]Microsoft-Base Data'!$AR:$AX,5,0)</f>
        <v>1</v>
      </c>
      <c r="BI482" s="121">
        <f>VLOOKUP(BD482,'[1]Microsoft-Base Data'!$AR:$AX,6,0)</f>
        <v>0</v>
      </c>
      <c r="BJ482" s="121">
        <f>VLOOKUP(BD482,'[1]Microsoft-Base Data'!$AR:$AX,7,0)</f>
        <v>0</v>
      </c>
      <c r="BK482" s="120">
        <f t="shared" si="148"/>
        <v>0</v>
      </c>
      <c r="BL482" s="120">
        <f t="shared" si="149"/>
        <v>0</v>
      </c>
      <c r="BM482" s="120">
        <f t="shared" si="150"/>
        <v>0</v>
      </c>
      <c r="BN482" s="120">
        <f t="shared" si="151"/>
        <v>8.4999999999999989E-3</v>
      </c>
      <c r="BO482" s="120">
        <f t="shared" si="152"/>
        <v>0</v>
      </c>
      <c r="BP482" s="120">
        <f t="shared" si="153"/>
        <v>0</v>
      </c>
      <c r="BQ482" s="120">
        <f t="shared" si="154"/>
        <v>3.042623343426888E-3</v>
      </c>
      <c r="BR482" s="119"/>
      <c r="BS482" s="119"/>
      <c r="BT482" s="119"/>
      <c r="BU482" s="119"/>
    </row>
    <row r="483" spans="1:73">
      <c r="A483" s="8" t="s">
        <v>941</v>
      </c>
      <c r="B483" s="65" t="s">
        <v>92</v>
      </c>
      <c r="C483" s="8" t="s">
        <v>169</v>
      </c>
      <c r="D483" s="8" t="s">
        <v>615</v>
      </c>
      <c r="E483" s="8" t="s">
        <v>283</v>
      </c>
      <c r="F483" s="8"/>
      <c r="G483" s="65"/>
      <c r="H483" s="65" t="s">
        <v>613</v>
      </c>
      <c r="I483" s="8"/>
      <c r="J483" s="8" t="s">
        <v>614</v>
      </c>
      <c r="K483" s="8" t="s">
        <v>614</v>
      </c>
      <c r="L483" s="116">
        <v>0</v>
      </c>
      <c r="M483" s="116">
        <v>0</v>
      </c>
      <c r="N483" s="116">
        <v>4.1701672469799996E-3</v>
      </c>
      <c r="O483" s="114">
        <v>4.1701672469799996E-3</v>
      </c>
      <c r="P483" s="115">
        <v>8.3403344939599992E-3</v>
      </c>
      <c r="Q483" s="114">
        <v>2.0119294858436474E-3</v>
      </c>
      <c r="R483" s="114">
        <v>2.0639970664781395E-3</v>
      </c>
      <c r="S483" s="114">
        <v>2.1089130484557026E-3</v>
      </c>
      <c r="T483" s="114">
        <v>2.1554948931825097E-3</v>
      </c>
      <c r="U483" s="115">
        <v>8.3403344939599992E-3</v>
      </c>
      <c r="V483" s="115">
        <f t="shared" si="139"/>
        <v>0</v>
      </c>
      <c r="W483" s="122">
        <v>0</v>
      </c>
      <c r="X483" s="116">
        <v>0</v>
      </c>
      <c r="Y483" s="116">
        <v>0</v>
      </c>
      <c r="Z483" s="116">
        <v>0</v>
      </c>
      <c r="AA483" s="116" t="str">
        <f t="shared" si="140"/>
        <v>P&amp;G0.008340334493960.00834033449396</v>
      </c>
      <c r="AB483" s="117">
        <v>0</v>
      </c>
      <c r="AC483" s="115">
        <f t="shared" si="141"/>
        <v>0</v>
      </c>
      <c r="AD483" s="117">
        <f t="shared" si="155"/>
        <v>0</v>
      </c>
      <c r="AE483" s="117">
        <f t="shared" si="155"/>
        <v>0</v>
      </c>
      <c r="AF483" s="117">
        <f t="shared" si="155"/>
        <v>0</v>
      </c>
      <c r="AG483" s="117">
        <f t="shared" si="155"/>
        <v>0</v>
      </c>
      <c r="AH483" s="115">
        <v>0</v>
      </c>
      <c r="AI483" s="118"/>
      <c r="AJ483" s="118"/>
      <c r="AK483" s="118"/>
      <c r="AL483" s="118"/>
      <c r="AM483" s="118"/>
      <c r="AN483" s="118"/>
      <c r="AO483" s="118"/>
      <c r="AP483" s="118"/>
      <c r="AQ483" s="118"/>
      <c r="AR483" s="118"/>
      <c r="AS483" s="119"/>
      <c r="AT483" s="120">
        <v>0</v>
      </c>
      <c r="AU483" s="120">
        <f t="shared" si="142"/>
        <v>0</v>
      </c>
      <c r="AV483" s="120">
        <v>0</v>
      </c>
      <c r="AW483" s="120">
        <f t="shared" si="143"/>
        <v>0</v>
      </c>
      <c r="AX483" s="120">
        <v>0</v>
      </c>
      <c r="AY483" s="120">
        <f t="shared" si="144"/>
        <v>0</v>
      </c>
      <c r="AZ483" s="120">
        <v>0</v>
      </c>
      <c r="BA483" s="120">
        <f t="shared" si="145"/>
        <v>0</v>
      </c>
      <c r="BB483" s="120">
        <v>0</v>
      </c>
      <c r="BC483" s="120">
        <f t="shared" si="146"/>
        <v>0</v>
      </c>
      <c r="BD483" s="120" t="str">
        <f t="shared" si="147"/>
        <v>P&amp;G0.004170167246980.008340334493960.00834033449396</v>
      </c>
      <c r="BE483" s="121">
        <f>VLOOKUP(BD483,'[1]Microsoft-Base Data'!$AR:$AX,2,0)</f>
        <v>0</v>
      </c>
      <c r="BF483" s="121">
        <f>VLOOKUP(BD483,'[1]Microsoft-Base Data'!$AR:$AX,3,0)</f>
        <v>0</v>
      </c>
      <c r="BG483" s="121">
        <f>VLOOKUP(BD483,'[1]Microsoft-Base Data'!$AR:$AX,4,0)</f>
        <v>0</v>
      </c>
      <c r="BH483" s="121">
        <f>VLOOKUP(BD483,'[1]Microsoft-Base Data'!$AR:$AX,5,0)</f>
        <v>1</v>
      </c>
      <c r="BI483" s="121">
        <f>VLOOKUP(BD483,'[1]Microsoft-Base Data'!$AR:$AX,6,0)</f>
        <v>0</v>
      </c>
      <c r="BJ483" s="121">
        <f>VLOOKUP(BD483,'[1]Microsoft-Base Data'!$AR:$AX,7,0)</f>
        <v>0</v>
      </c>
      <c r="BK483" s="120">
        <f t="shared" si="148"/>
        <v>0</v>
      </c>
      <c r="BL483" s="120">
        <f t="shared" si="149"/>
        <v>0</v>
      </c>
      <c r="BM483" s="120">
        <f t="shared" si="150"/>
        <v>0</v>
      </c>
      <c r="BN483" s="120">
        <f t="shared" si="151"/>
        <v>8.3403344939599992E-3</v>
      </c>
      <c r="BO483" s="120">
        <f t="shared" si="152"/>
        <v>0</v>
      </c>
      <c r="BP483" s="120">
        <f t="shared" si="153"/>
        <v>0</v>
      </c>
      <c r="BQ483" s="120">
        <f t="shared" si="154"/>
        <v>2.9854701674483738E-3</v>
      </c>
      <c r="BR483" s="119"/>
      <c r="BS483" s="119"/>
      <c r="BT483" s="119"/>
      <c r="BU483" s="119"/>
    </row>
    <row r="484" spans="1:73">
      <c r="A484" s="8" t="s">
        <v>956</v>
      </c>
      <c r="B484" s="65" t="s">
        <v>92</v>
      </c>
      <c r="C484" s="8" t="s">
        <v>519</v>
      </c>
      <c r="D484" s="8" t="s">
        <v>615</v>
      </c>
      <c r="E484" s="8" t="s">
        <v>283</v>
      </c>
      <c r="F484" s="8"/>
      <c r="G484" s="65"/>
      <c r="H484" s="65" t="s">
        <v>613</v>
      </c>
      <c r="I484" s="8"/>
      <c r="J484" s="8" t="s">
        <v>614</v>
      </c>
      <c r="K484" s="8" t="s">
        <v>614</v>
      </c>
      <c r="L484" s="116">
        <v>8.2000116085499987E-3</v>
      </c>
      <c r="M484" s="116">
        <v>0</v>
      </c>
      <c r="N484" s="116">
        <v>0</v>
      </c>
      <c r="O484" s="114">
        <v>0</v>
      </c>
      <c r="P484" s="115">
        <v>8.2000116085499987E-3</v>
      </c>
      <c r="Q484" s="114">
        <v>1.9780795544170966E-3</v>
      </c>
      <c r="R484" s="114">
        <v>2.0292711182495959E-3</v>
      </c>
      <c r="S484" s="114">
        <v>2.0734314062922604E-3</v>
      </c>
      <c r="T484" s="114">
        <v>2.1192295295910457E-3</v>
      </c>
      <c r="U484" s="115">
        <v>8.2000116085499987E-3</v>
      </c>
      <c r="V484" s="115">
        <f t="shared" si="139"/>
        <v>0</v>
      </c>
      <c r="W484" s="122">
        <v>0</v>
      </c>
      <c r="X484" s="116">
        <v>0</v>
      </c>
      <c r="Y484" s="116">
        <v>0</v>
      </c>
      <c r="Z484" s="116">
        <v>0</v>
      </c>
      <c r="AA484" s="116" t="str">
        <f t="shared" si="140"/>
        <v>THE MCCLATCHY0.008200011608550.00820001160855</v>
      </c>
      <c r="AB484" s="117">
        <v>0</v>
      </c>
      <c r="AC484" s="115">
        <f t="shared" si="141"/>
        <v>0</v>
      </c>
      <c r="AD484" s="117">
        <f t="shared" si="155"/>
        <v>0</v>
      </c>
      <c r="AE484" s="117">
        <f t="shared" si="155"/>
        <v>0</v>
      </c>
      <c r="AF484" s="117">
        <f t="shared" si="155"/>
        <v>0</v>
      </c>
      <c r="AG484" s="117">
        <f t="shared" si="155"/>
        <v>0</v>
      </c>
      <c r="AH484" s="115">
        <v>0</v>
      </c>
      <c r="AI484" s="118"/>
      <c r="AJ484" s="118"/>
      <c r="AK484" s="118"/>
      <c r="AL484" s="118"/>
      <c r="AM484" s="118"/>
      <c r="AN484" s="118"/>
      <c r="AO484" s="118"/>
      <c r="AP484" s="118"/>
      <c r="AQ484" s="118"/>
      <c r="AR484" s="118"/>
      <c r="AS484" s="119"/>
      <c r="AT484" s="120">
        <v>0</v>
      </c>
      <c r="AU484" s="120">
        <f t="shared" si="142"/>
        <v>0</v>
      </c>
      <c r="AV484" s="120">
        <v>0</v>
      </c>
      <c r="AW484" s="120">
        <f t="shared" si="143"/>
        <v>0</v>
      </c>
      <c r="AX484" s="120">
        <v>0</v>
      </c>
      <c r="AY484" s="120">
        <f t="shared" si="144"/>
        <v>0</v>
      </c>
      <c r="AZ484" s="120">
        <v>0</v>
      </c>
      <c r="BA484" s="120">
        <f t="shared" si="145"/>
        <v>0</v>
      </c>
      <c r="BB484" s="120">
        <v>0</v>
      </c>
      <c r="BC484" s="120">
        <f t="shared" si="146"/>
        <v>0</v>
      </c>
      <c r="BD484" s="120" t="str">
        <f t="shared" si="147"/>
        <v>THE MCCLATCHY00.008200011608550.00820001160855</v>
      </c>
      <c r="BE484" s="121">
        <f>VLOOKUP(BD484,'[1]Microsoft-Base Data'!$AR:$AX,2,0)</f>
        <v>0.50847449008883638</v>
      </c>
      <c r="BF484" s="121">
        <f>VLOOKUP(BD484,'[1]Microsoft-Base Data'!$AR:$AX,3,0)</f>
        <v>0</v>
      </c>
      <c r="BG484" s="121">
        <f>VLOOKUP(BD484,'[1]Microsoft-Base Data'!$AR:$AX,4,0)</f>
        <v>0</v>
      </c>
      <c r="BH484" s="121">
        <f>VLOOKUP(BD484,'[1]Microsoft-Base Data'!$AR:$AX,5,0)</f>
        <v>0.49152550991116367</v>
      </c>
      <c r="BI484" s="121">
        <f>VLOOKUP(BD484,'[1]Microsoft-Base Data'!$AR:$AX,6,0)</f>
        <v>0</v>
      </c>
      <c r="BJ484" s="121">
        <f>VLOOKUP(BD484,'[1]Microsoft-Base Data'!$AR:$AX,7,0)</f>
        <v>0</v>
      </c>
      <c r="BK484" s="120">
        <f t="shared" si="148"/>
        <v>4.16949672138E-3</v>
      </c>
      <c r="BL484" s="120">
        <f t="shared" si="149"/>
        <v>0</v>
      </c>
      <c r="BM484" s="120">
        <f t="shared" si="150"/>
        <v>0</v>
      </c>
      <c r="BN484" s="120">
        <f t="shared" si="151"/>
        <v>4.0305148871699996E-3</v>
      </c>
      <c r="BO484" s="120">
        <f t="shared" si="152"/>
        <v>0</v>
      </c>
      <c r="BP484" s="120">
        <f t="shared" si="153"/>
        <v>0</v>
      </c>
      <c r="BQ484" s="120">
        <f t="shared" si="154"/>
        <v>1.8596953994007095E-3</v>
      </c>
      <c r="BR484" s="119"/>
      <c r="BS484" s="119"/>
      <c r="BT484" s="119"/>
      <c r="BU484" s="119"/>
    </row>
    <row r="485" spans="1:73">
      <c r="A485" s="8" t="s">
        <v>919</v>
      </c>
      <c r="B485" s="65" t="s">
        <v>4</v>
      </c>
      <c r="C485" s="8" t="s">
        <v>157</v>
      </c>
      <c r="D485" s="8" t="s">
        <v>615</v>
      </c>
      <c r="E485" s="8" t="s">
        <v>283</v>
      </c>
      <c r="F485" s="8"/>
      <c r="G485" s="65"/>
      <c r="H485" s="65" t="s">
        <v>613</v>
      </c>
      <c r="I485" s="8"/>
      <c r="J485" s="8" t="s">
        <v>614</v>
      </c>
      <c r="K485" s="8" t="s">
        <v>614</v>
      </c>
      <c r="L485" s="116">
        <v>0</v>
      </c>
      <c r="M485" s="116">
        <v>0</v>
      </c>
      <c r="N485" s="116">
        <v>3.9394135948599999E-3</v>
      </c>
      <c r="O485" s="114">
        <v>3.9394135948599999E-3</v>
      </c>
      <c r="P485" s="115">
        <v>7.8788271897199998E-3</v>
      </c>
      <c r="Q485" s="114">
        <v>1.9006005992138488E-3</v>
      </c>
      <c r="R485" s="114">
        <v>1.9497870521436517E-3</v>
      </c>
      <c r="S485" s="114">
        <v>1.9922176357508297E-3</v>
      </c>
      <c r="T485" s="114">
        <v>2.0362219026116694E-3</v>
      </c>
      <c r="U485" s="115">
        <v>7.8788271897199998E-3</v>
      </c>
      <c r="V485" s="115">
        <f t="shared" si="139"/>
        <v>0</v>
      </c>
      <c r="W485" s="122">
        <v>0</v>
      </c>
      <c r="X485" s="116">
        <v>0</v>
      </c>
      <c r="Y485" s="116">
        <v>0</v>
      </c>
      <c r="Z485" s="116">
        <v>0</v>
      </c>
      <c r="AA485" s="116" t="str">
        <f t="shared" si="140"/>
        <v>DHL0.007878827189720.00787882718972</v>
      </c>
      <c r="AB485" s="117">
        <v>0</v>
      </c>
      <c r="AC485" s="115">
        <f t="shared" si="141"/>
        <v>0</v>
      </c>
      <c r="AD485" s="117">
        <f t="shared" si="155"/>
        <v>0</v>
      </c>
      <c r="AE485" s="117">
        <f t="shared" si="155"/>
        <v>0</v>
      </c>
      <c r="AF485" s="117">
        <f t="shared" si="155"/>
        <v>0</v>
      </c>
      <c r="AG485" s="117">
        <f t="shared" si="155"/>
        <v>0</v>
      </c>
      <c r="AH485" s="115">
        <v>0</v>
      </c>
      <c r="AI485" s="118"/>
      <c r="AJ485" s="118"/>
      <c r="AK485" s="118"/>
      <c r="AL485" s="118"/>
      <c r="AM485" s="118"/>
      <c r="AN485" s="118"/>
      <c r="AO485" s="118"/>
      <c r="AP485" s="118"/>
      <c r="AQ485" s="118"/>
      <c r="AR485" s="118"/>
      <c r="AS485" s="119"/>
      <c r="AT485" s="120">
        <v>0</v>
      </c>
      <c r="AU485" s="120">
        <f t="shared" si="142"/>
        <v>0</v>
      </c>
      <c r="AV485" s="120">
        <v>2.3662368000000003E-2</v>
      </c>
      <c r="AW485" s="120">
        <f t="shared" si="143"/>
        <v>-2.3662368000000003E-2</v>
      </c>
      <c r="AX485" s="120">
        <v>0</v>
      </c>
      <c r="AY485" s="120">
        <f t="shared" si="144"/>
        <v>0</v>
      </c>
      <c r="AZ485" s="120">
        <v>0</v>
      </c>
      <c r="BA485" s="120">
        <f t="shared" si="145"/>
        <v>0</v>
      </c>
      <c r="BB485" s="120">
        <v>0</v>
      </c>
      <c r="BC485" s="120">
        <f t="shared" si="146"/>
        <v>0</v>
      </c>
      <c r="BD485" s="120" t="str">
        <f t="shared" si="147"/>
        <v>DHL0.003939413594860.007878827189720.00787882718972</v>
      </c>
      <c r="BE485" s="121">
        <f>VLOOKUP(BD485,'[1]Microsoft-Base Data'!$AR:$AX,2,0)</f>
        <v>0.11143879571270739</v>
      </c>
      <c r="BF485" s="121">
        <f>VLOOKUP(BD485,'[1]Microsoft-Base Data'!$AR:$AX,3,0)</f>
        <v>0.88856120428729268</v>
      </c>
      <c r="BG485" s="121">
        <f>VLOOKUP(BD485,'[1]Microsoft-Base Data'!$AR:$AX,4,0)</f>
        <v>0</v>
      </c>
      <c r="BH485" s="121">
        <f>VLOOKUP(BD485,'[1]Microsoft-Base Data'!$AR:$AX,5,0)</f>
        <v>0</v>
      </c>
      <c r="BI485" s="121">
        <f>VLOOKUP(BD485,'[1]Microsoft-Base Data'!$AR:$AX,6,0)</f>
        <v>0</v>
      </c>
      <c r="BJ485" s="121">
        <f>VLOOKUP(BD485,'[1]Microsoft-Base Data'!$AR:$AX,7,0)</f>
        <v>0</v>
      </c>
      <c r="BK485" s="120">
        <f t="shared" si="148"/>
        <v>8.780070136509315E-4</v>
      </c>
      <c r="BL485" s="120">
        <f t="shared" si="149"/>
        <v>7.0008201760690687E-3</v>
      </c>
      <c r="BM485" s="120">
        <f t="shared" si="150"/>
        <v>0</v>
      </c>
      <c r="BN485" s="120">
        <f t="shared" si="151"/>
        <v>0</v>
      </c>
      <c r="BO485" s="120">
        <f t="shared" si="152"/>
        <v>0</v>
      </c>
      <c r="BP485" s="120">
        <f t="shared" si="153"/>
        <v>0</v>
      </c>
      <c r="BQ485" s="120">
        <f t="shared" si="154"/>
        <v>7.0886208774341621E-3</v>
      </c>
      <c r="BR485" s="119"/>
      <c r="BS485" s="119"/>
      <c r="BT485" s="119"/>
      <c r="BU485" s="119"/>
    </row>
    <row r="486" spans="1:73">
      <c r="A486" s="8" t="s">
        <v>957</v>
      </c>
      <c r="B486" s="65" t="s">
        <v>69</v>
      </c>
      <c r="C486" s="8" t="s">
        <v>504</v>
      </c>
      <c r="D486" s="8" t="s">
        <v>615</v>
      </c>
      <c r="E486" s="8" t="s">
        <v>283</v>
      </c>
      <c r="F486" s="8"/>
      <c r="G486" s="65"/>
      <c r="H486" s="65" t="s">
        <v>613</v>
      </c>
      <c r="I486" s="8"/>
      <c r="J486" s="8" t="s">
        <v>614</v>
      </c>
      <c r="K486" s="8" t="s">
        <v>614</v>
      </c>
      <c r="L486" s="116">
        <v>7.4838720933899996E-3</v>
      </c>
      <c r="M486" s="116">
        <v>0</v>
      </c>
      <c r="N486" s="116">
        <v>0</v>
      </c>
      <c r="O486" s="114">
        <v>0</v>
      </c>
      <c r="P486" s="115">
        <v>7.4838720933899996E-3</v>
      </c>
      <c r="Q486" s="114">
        <v>1.805326026657316E-3</v>
      </c>
      <c r="R486" s="114">
        <v>1.8520468283185687E-3</v>
      </c>
      <c r="S486" s="114">
        <v>1.8923504233737225E-3</v>
      </c>
      <c r="T486" s="114">
        <v>1.9341488150403925E-3</v>
      </c>
      <c r="U486" s="115">
        <v>7.4838720933899996E-3</v>
      </c>
      <c r="V486" s="115">
        <f t="shared" si="139"/>
        <v>0</v>
      </c>
      <c r="W486" s="115"/>
      <c r="X486" s="116">
        <v>0</v>
      </c>
      <c r="Y486" s="116">
        <v>0</v>
      </c>
      <c r="Z486" s="116">
        <v>0</v>
      </c>
      <c r="AA486" s="116" t="str">
        <f t="shared" si="140"/>
        <v>CENTRAL HUDSON GAS0.007483872093390.00748387209339</v>
      </c>
      <c r="AB486" s="117">
        <v>0</v>
      </c>
      <c r="AC486" s="115">
        <f t="shared" si="141"/>
        <v>0</v>
      </c>
      <c r="AD486" s="117">
        <f t="shared" si="155"/>
        <v>0</v>
      </c>
      <c r="AE486" s="117">
        <f t="shared" si="155"/>
        <v>0</v>
      </c>
      <c r="AF486" s="117">
        <f t="shared" si="155"/>
        <v>0</v>
      </c>
      <c r="AG486" s="117">
        <f t="shared" si="155"/>
        <v>0</v>
      </c>
      <c r="AH486" s="115">
        <v>0</v>
      </c>
      <c r="AI486" s="118"/>
      <c r="AJ486" s="118"/>
      <c r="AK486" s="118"/>
      <c r="AL486" s="118"/>
      <c r="AM486" s="118"/>
      <c r="AN486" s="118"/>
      <c r="AO486" s="118"/>
      <c r="AP486" s="118"/>
      <c r="AQ486" s="118"/>
      <c r="AR486" s="118"/>
      <c r="AS486" s="119"/>
      <c r="AT486" s="120">
        <v>0</v>
      </c>
      <c r="AU486" s="120">
        <f t="shared" si="142"/>
        <v>0</v>
      </c>
      <c r="AV486" s="120">
        <v>0</v>
      </c>
      <c r="AW486" s="120">
        <f t="shared" si="143"/>
        <v>0</v>
      </c>
      <c r="AX486" s="120">
        <v>0</v>
      </c>
      <c r="AY486" s="120">
        <f t="shared" si="144"/>
        <v>0</v>
      </c>
      <c r="AZ486" s="120">
        <v>0</v>
      </c>
      <c r="BA486" s="120">
        <f t="shared" si="145"/>
        <v>0</v>
      </c>
      <c r="BB486" s="120">
        <v>0</v>
      </c>
      <c r="BC486" s="120">
        <f t="shared" si="146"/>
        <v>0</v>
      </c>
      <c r="BD486" s="120" t="str">
        <f t="shared" si="147"/>
        <v>CENTRAL HUDSON GAS00.007483872093390.00748387209339</v>
      </c>
      <c r="BE486" s="121">
        <f>VLOOKUP(BD486,'[1]Microsoft-Base Data'!$AR:$AX,2,0)</f>
        <v>1</v>
      </c>
      <c r="BF486" s="121">
        <f>VLOOKUP(BD486,'[1]Microsoft-Base Data'!$AR:$AX,3,0)</f>
        <v>0</v>
      </c>
      <c r="BG486" s="121">
        <f>VLOOKUP(BD486,'[1]Microsoft-Base Data'!$AR:$AX,4,0)</f>
        <v>0</v>
      </c>
      <c r="BH486" s="121">
        <f>VLOOKUP(BD486,'[1]Microsoft-Base Data'!$AR:$AX,5,0)</f>
        <v>0</v>
      </c>
      <c r="BI486" s="121">
        <f>VLOOKUP(BD486,'[1]Microsoft-Base Data'!$AR:$AX,6,0)</f>
        <v>0</v>
      </c>
      <c r="BJ486" s="121">
        <f>VLOOKUP(BD486,'[1]Microsoft-Base Data'!$AR:$AX,7,0)</f>
        <v>0</v>
      </c>
      <c r="BK486" s="120">
        <f t="shared" si="148"/>
        <v>7.4838720933899996E-3</v>
      </c>
      <c r="BL486" s="120">
        <f t="shared" si="149"/>
        <v>0</v>
      </c>
      <c r="BM486" s="120">
        <f t="shared" si="150"/>
        <v>0</v>
      </c>
      <c r="BN486" s="120">
        <f t="shared" si="151"/>
        <v>0</v>
      </c>
      <c r="BO486" s="120">
        <f t="shared" si="152"/>
        <v>0</v>
      </c>
      <c r="BP486" s="120">
        <f t="shared" si="153"/>
        <v>0</v>
      </c>
      <c r="BQ486" s="120">
        <f t="shared" si="154"/>
        <v>7.4838720933900001E-4</v>
      </c>
      <c r="BR486" s="119"/>
      <c r="BS486" s="119"/>
      <c r="BT486" s="119"/>
      <c r="BU486" s="119"/>
    </row>
    <row r="487" spans="1:73">
      <c r="A487" s="8" t="s">
        <v>958</v>
      </c>
      <c r="B487" s="8" t="s">
        <v>123</v>
      </c>
      <c r="C487" s="8" t="s">
        <v>700</v>
      </c>
      <c r="D487" s="8" t="s">
        <v>615</v>
      </c>
      <c r="E487" s="8" t="s">
        <v>283</v>
      </c>
      <c r="F487" s="8"/>
      <c r="G487" s="65"/>
      <c r="H487" s="65" t="s">
        <v>613</v>
      </c>
      <c r="I487" s="8"/>
      <c r="J487" s="8" t="s">
        <v>614</v>
      </c>
      <c r="K487" s="8" t="s">
        <v>614</v>
      </c>
      <c r="L487" s="116">
        <v>4.4474175953399999E-3</v>
      </c>
      <c r="M487" s="116">
        <v>2.6142241484799996E-3</v>
      </c>
      <c r="N487" s="116">
        <v>0</v>
      </c>
      <c r="O487" s="114">
        <v>0</v>
      </c>
      <c r="P487" s="115">
        <v>7.0616417438199991E-3</v>
      </c>
      <c r="Q487" s="114">
        <v>1.7034718755158775E-3</v>
      </c>
      <c r="R487" s="114">
        <v>1.7475567501902107E-3</v>
      </c>
      <c r="S487" s="114">
        <v>1.7855864687257356E-3</v>
      </c>
      <c r="T487" s="114">
        <v>1.8250266493881754E-3</v>
      </c>
      <c r="U487" s="115">
        <v>7.0616417438199991E-3</v>
      </c>
      <c r="V487" s="115">
        <f t="shared" si="139"/>
        <v>0</v>
      </c>
      <c r="W487" s="122">
        <v>0</v>
      </c>
      <c r="X487" s="116">
        <v>2.6328730099999999E-2</v>
      </c>
      <c r="Y487" s="116">
        <v>0</v>
      </c>
      <c r="Z487" s="116">
        <v>0</v>
      </c>
      <c r="AA487" s="116" t="str">
        <f t="shared" si="140"/>
        <v>SAMSUNG0.007061641743820.00706164174382</v>
      </c>
      <c r="AB487" s="117">
        <v>0</v>
      </c>
      <c r="AC487" s="115">
        <f t="shared" si="141"/>
        <v>2.6328730099999999E-2</v>
      </c>
      <c r="AD487" s="117">
        <f t="shared" si="155"/>
        <v>5.6659427175200011E-3</v>
      </c>
      <c r="AE487" s="117">
        <f t="shared" si="155"/>
        <v>5.7396631618000004E-3</v>
      </c>
      <c r="AF487" s="117">
        <f t="shared" si="155"/>
        <v>8.4251936320000019E-3</v>
      </c>
      <c r="AG487" s="117">
        <f t="shared" si="155"/>
        <v>6.4979305886799987E-3</v>
      </c>
      <c r="AH487" s="115">
        <v>2.6328730100000003E-2</v>
      </c>
      <c r="AI487" s="118"/>
      <c r="AJ487" s="118"/>
      <c r="AK487" s="118"/>
      <c r="AL487" s="118"/>
      <c r="AM487" s="118"/>
      <c r="AN487" s="118"/>
      <c r="AO487" s="118"/>
      <c r="AP487" s="118"/>
      <c r="AQ487" s="118"/>
      <c r="AR487" s="118"/>
      <c r="AS487" s="119"/>
      <c r="AT487" s="120">
        <v>0</v>
      </c>
      <c r="AU487" s="120">
        <f t="shared" si="142"/>
        <v>0</v>
      </c>
      <c r="AV487" s="120">
        <v>2.1326271300000001E-2</v>
      </c>
      <c r="AW487" s="120">
        <f t="shared" si="143"/>
        <v>-1.5660328582479999E-2</v>
      </c>
      <c r="AX487" s="120">
        <v>0</v>
      </c>
      <c r="AY487" s="120">
        <f t="shared" si="144"/>
        <v>5.7396631618000004E-3</v>
      </c>
      <c r="AZ487" s="120">
        <v>0</v>
      </c>
      <c r="BA487" s="120">
        <f t="shared" si="145"/>
        <v>8.4251936320000019E-3</v>
      </c>
      <c r="BB487" s="120">
        <v>0</v>
      </c>
      <c r="BC487" s="120">
        <f t="shared" si="146"/>
        <v>6.4979305886799987E-3</v>
      </c>
      <c r="BD487" s="120" t="str">
        <f t="shared" si="147"/>
        <v>SAMSUNG00.007061641743820.00706164174382</v>
      </c>
      <c r="BE487" s="121">
        <f>VLOOKUP(BD487,'[1]Microsoft-Base Data'!$AR:$AX,2,0)</f>
        <v>1</v>
      </c>
      <c r="BF487" s="121">
        <f>VLOOKUP(BD487,'[1]Microsoft-Base Data'!$AR:$AX,3,0)</f>
        <v>0</v>
      </c>
      <c r="BG487" s="121">
        <f>VLOOKUP(BD487,'[1]Microsoft-Base Data'!$AR:$AX,4,0)</f>
        <v>0</v>
      </c>
      <c r="BH487" s="121">
        <f>VLOOKUP(BD487,'[1]Microsoft-Base Data'!$AR:$AX,5,0)</f>
        <v>0</v>
      </c>
      <c r="BI487" s="121">
        <f>VLOOKUP(BD487,'[1]Microsoft-Base Data'!$AR:$AX,6,0)</f>
        <v>0</v>
      </c>
      <c r="BJ487" s="121">
        <f>VLOOKUP(BD487,'[1]Microsoft-Base Data'!$AR:$AX,7,0)</f>
        <v>0</v>
      </c>
      <c r="BK487" s="120">
        <f t="shared" si="148"/>
        <v>7.0616417438199991E-3</v>
      </c>
      <c r="BL487" s="120">
        <f t="shared" si="149"/>
        <v>0</v>
      </c>
      <c r="BM487" s="120">
        <f t="shared" si="150"/>
        <v>0</v>
      </c>
      <c r="BN487" s="120">
        <f t="shared" si="151"/>
        <v>0</v>
      </c>
      <c r="BO487" s="120">
        <f t="shared" si="152"/>
        <v>0</v>
      </c>
      <c r="BP487" s="120">
        <f t="shared" si="153"/>
        <v>0</v>
      </c>
      <c r="BQ487" s="120">
        <f t="shared" si="154"/>
        <v>7.0616417438199995E-4</v>
      </c>
      <c r="BR487" s="119"/>
      <c r="BS487" s="119"/>
      <c r="BT487" s="119"/>
      <c r="BU487" s="119"/>
    </row>
    <row r="488" spans="1:73">
      <c r="A488" s="8" t="s">
        <v>959</v>
      </c>
      <c r="B488" s="65" t="s">
        <v>69</v>
      </c>
      <c r="C488" s="8" t="s">
        <v>113</v>
      </c>
      <c r="D488" s="8" t="s">
        <v>615</v>
      </c>
      <c r="E488" s="8" t="s">
        <v>283</v>
      </c>
      <c r="F488" s="8"/>
      <c r="G488" s="65"/>
      <c r="H488" s="65" t="s">
        <v>613</v>
      </c>
      <c r="I488" s="8"/>
      <c r="J488" s="8" t="s">
        <v>614</v>
      </c>
      <c r="K488" s="8" t="s">
        <v>614</v>
      </c>
      <c r="L488" s="116">
        <v>5.9102200659500006E-3</v>
      </c>
      <c r="M488" s="116">
        <v>0</v>
      </c>
      <c r="N488" s="116">
        <v>0</v>
      </c>
      <c r="O488" s="114">
        <v>0</v>
      </c>
      <c r="P488" s="115">
        <v>5.9102200659500006E-3</v>
      </c>
      <c r="Q488" s="114">
        <v>1.4257157224474529E-3</v>
      </c>
      <c r="R488" s="114">
        <v>1.4626124272587887E-3</v>
      </c>
      <c r="S488" s="114">
        <v>1.4944412871393956E-3</v>
      </c>
      <c r="T488" s="114">
        <v>1.5274506291043633E-3</v>
      </c>
      <c r="U488" s="115">
        <v>5.9102200659500014E-3</v>
      </c>
      <c r="V488" s="115">
        <f t="shared" si="139"/>
        <v>0</v>
      </c>
      <c r="W488" s="115"/>
      <c r="X488" s="116">
        <v>0</v>
      </c>
      <c r="Y488" s="116">
        <v>0</v>
      </c>
      <c r="Z488" s="116">
        <v>0</v>
      </c>
      <c r="AA488" s="116" t="str">
        <f t="shared" si="140"/>
        <v>RICOH USA INC.0.005910220065950.00591022006595</v>
      </c>
      <c r="AB488" s="117">
        <v>0</v>
      </c>
      <c r="AC488" s="115">
        <f t="shared" si="141"/>
        <v>0</v>
      </c>
      <c r="AD488" s="117">
        <f t="shared" ref="AD488:AG507" si="156">AD$1*$AH488</f>
        <v>0</v>
      </c>
      <c r="AE488" s="117">
        <f t="shared" si="156"/>
        <v>0</v>
      </c>
      <c r="AF488" s="117">
        <f t="shared" si="156"/>
        <v>0</v>
      </c>
      <c r="AG488" s="117">
        <f t="shared" si="156"/>
        <v>0</v>
      </c>
      <c r="AH488" s="115">
        <v>0</v>
      </c>
      <c r="AI488" s="118"/>
      <c r="AJ488" s="118"/>
      <c r="AK488" s="118"/>
      <c r="AL488" s="118"/>
      <c r="AM488" s="118"/>
      <c r="AN488" s="118"/>
      <c r="AO488" s="118"/>
      <c r="AP488" s="118"/>
      <c r="AQ488" s="118"/>
      <c r="AR488" s="118"/>
      <c r="AS488" s="119"/>
      <c r="AT488" s="120">
        <v>0</v>
      </c>
      <c r="AU488" s="120">
        <f t="shared" si="142"/>
        <v>0</v>
      </c>
      <c r="AV488" s="120">
        <v>0</v>
      </c>
      <c r="AW488" s="120">
        <f t="shared" si="143"/>
        <v>0</v>
      </c>
      <c r="AX488" s="120">
        <v>0</v>
      </c>
      <c r="AY488" s="120">
        <f t="shared" si="144"/>
        <v>0</v>
      </c>
      <c r="AZ488" s="120">
        <v>0</v>
      </c>
      <c r="BA488" s="120">
        <f t="shared" si="145"/>
        <v>0</v>
      </c>
      <c r="BB488" s="120">
        <v>0</v>
      </c>
      <c r="BC488" s="120">
        <f t="shared" si="146"/>
        <v>0</v>
      </c>
      <c r="BD488" s="120" t="str">
        <f t="shared" si="147"/>
        <v>RICOH USA INC.00.005910220065950.00591022006595</v>
      </c>
      <c r="BE488" s="121">
        <f>VLOOKUP(BD488,'[1]Microsoft-Base Data'!$AR:$AX,2,0)</f>
        <v>0</v>
      </c>
      <c r="BF488" s="121">
        <f>VLOOKUP(BD488,'[1]Microsoft-Base Data'!$AR:$AX,3,0)</f>
        <v>0</v>
      </c>
      <c r="BG488" s="121">
        <f>VLOOKUP(BD488,'[1]Microsoft-Base Data'!$AR:$AX,4,0)</f>
        <v>0</v>
      </c>
      <c r="BH488" s="121">
        <f>VLOOKUP(BD488,'[1]Microsoft-Base Data'!$AR:$AX,5,0)</f>
        <v>1</v>
      </c>
      <c r="BI488" s="121">
        <f>VLOOKUP(BD488,'[1]Microsoft-Base Data'!$AR:$AX,6,0)</f>
        <v>0</v>
      </c>
      <c r="BJ488" s="121">
        <f>VLOOKUP(BD488,'[1]Microsoft-Base Data'!$AR:$AX,7,0)</f>
        <v>0</v>
      </c>
      <c r="BK488" s="120">
        <f t="shared" si="148"/>
        <v>0</v>
      </c>
      <c r="BL488" s="120">
        <f t="shared" si="149"/>
        <v>0</v>
      </c>
      <c r="BM488" s="120">
        <f t="shared" si="150"/>
        <v>0</v>
      </c>
      <c r="BN488" s="120">
        <f t="shared" si="151"/>
        <v>5.9102200659500014E-3</v>
      </c>
      <c r="BO488" s="120">
        <f t="shared" si="152"/>
        <v>0</v>
      </c>
      <c r="BP488" s="120">
        <f t="shared" si="153"/>
        <v>0</v>
      </c>
      <c r="BQ488" s="120">
        <f t="shared" si="154"/>
        <v>2.1155968867587619E-3</v>
      </c>
      <c r="BR488" s="119"/>
      <c r="BS488" s="119"/>
      <c r="BT488" s="119"/>
      <c r="BU488" s="119"/>
    </row>
    <row r="489" spans="1:73">
      <c r="A489" s="8" t="s">
        <v>960</v>
      </c>
      <c r="B489" s="65" t="s">
        <v>4</v>
      </c>
      <c r="C489" s="8" t="s">
        <v>81</v>
      </c>
      <c r="D489" s="8" t="s">
        <v>615</v>
      </c>
      <c r="E489" s="8" t="s">
        <v>283</v>
      </c>
      <c r="F489" s="8"/>
      <c r="G489" s="65"/>
      <c r="H489" s="65" t="s">
        <v>613</v>
      </c>
      <c r="I489" s="8"/>
      <c r="J489" s="8" t="s">
        <v>614</v>
      </c>
      <c r="K489" s="8" t="s">
        <v>614</v>
      </c>
      <c r="L489" s="116">
        <v>0</v>
      </c>
      <c r="M489" s="116">
        <v>5.0853682607999995E-3</v>
      </c>
      <c r="N489" s="116">
        <v>0</v>
      </c>
      <c r="O489" s="114">
        <v>0</v>
      </c>
      <c r="P489" s="115">
        <v>5.0853682607999995E-3</v>
      </c>
      <c r="Q489" s="114">
        <v>1.2267376515517983E-3</v>
      </c>
      <c r="R489" s="114">
        <v>1.2584849180633567E-3</v>
      </c>
      <c r="S489" s="114">
        <v>1.2858716265121343E-3</v>
      </c>
      <c r="T489" s="114">
        <v>1.3142740646727104E-3</v>
      </c>
      <c r="U489" s="115">
        <v>5.0853682607999995E-3</v>
      </c>
      <c r="V489" s="115">
        <f t="shared" si="139"/>
        <v>0</v>
      </c>
      <c r="W489" s="122">
        <v>0</v>
      </c>
      <c r="X489" s="116">
        <v>0</v>
      </c>
      <c r="Y489" s="116">
        <v>0</v>
      </c>
      <c r="Z489" s="116">
        <v>0</v>
      </c>
      <c r="AA489" s="116" t="str">
        <f t="shared" si="140"/>
        <v>MCLAREN AUTOMOTIVE LTD.0.00508536826080.0050853682608</v>
      </c>
      <c r="AB489" s="117">
        <v>0</v>
      </c>
      <c r="AC489" s="115">
        <f t="shared" si="141"/>
        <v>0</v>
      </c>
      <c r="AD489" s="117">
        <f t="shared" si="156"/>
        <v>0</v>
      </c>
      <c r="AE489" s="117">
        <f t="shared" si="156"/>
        <v>0</v>
      </c>
      <c r="AF489" s="117">
        <f t="shared" si="156"/>
        <v>0</v>
      </c>
      <c r="AG489" s="117">
        <f t="shared" si="156"/>
        <v>0</v>
      </c>
      <c r="AH489" s="115">
        <v>0</v>
      </c>
      <c r="AI489" s="118"/>
      <c r="AJ489" s="118"/>
      <c r="AK489" s="118"/>
      <c r="AL489" s="118"/>
      <c r="AM489" s="118"/>
      <c r="AN489" s="118"/>
      <c r="AO489" s="118"/>
      <c r="AP489" s="118"/>
      <c r="AQ489" s="118"/>
      <c r="AR489" s="118"/>
      <c r="AS489" s="119"/>
      <c r="AT489" s="120">
        <v>0</v>
      </c>
      <c r="AU489" s="120">
        <f t="shared" si="142"/>
        <v>0</v>
      </c>
      <c r="AV489" s="120">
        <v>0</v>
      </c>
      <c r="AW489" s="120">
        <f t="shared" si="143"/>
        <v>0</v>
      </c>
      <c r="AX489" s="120">
        <v>0</v>
      </c>
      <c r="AY489" s="120">
        <f t="shared" si="144"/>
        <v>0</v>
      </c>
      <c r="AZ489" s="120">
        <v>0</v>
      </c>
      <c r="BA489" s="120">
        <f t="shared" si="145"/>
        <v>0</v>
      </c>
      <c r="BB489" s="120">
        <v>0</v>
      </c>
      <c r="BC489" s="120">
        <f t="shared" si="146"/>
        <v>0</v>
      </c>
      <c r="BD489" s="120" t="str">
        <f t="shared" si="147"/>
        <v>MCLAREN AUTOMOTIVE LTD.00.00508536826080.0050853682608</v>
      </c>
      <c r="BE489" s="121">
        <f>VLOOKUP(BD489,'[1]Microsoft-Base Data'!$AR:$AX,2,0)</f>
        <v>0.56470317146279536</v>
      </c>
      <c r="BF489" s="121">
        <f>VLOOKUP(BD489,'[1]Microsoft-Base Data'!$AR:$AX,3,0)</f>
        <v>0</v>
      </c>
      <c r="BG489" s="121">
        <f>VLOOKUP(BD489,'[1]Microsoft-Base Data'!$AR:$AX,4,0)</f>
        <v>0.43529682853720458</v>
      </c>
      <c r="BH489" s="121">
        <f>VLOOKUP(BD489,'[1]Microsoft-Base Data'!$AR:$AX,5,0)</f>
        <v>0</v>
      </c>
      <c r="BI489" s="121">
        <f>VLOOKUP(BD489,'[1]Microsoft-Base Data'!$AR:$AX,6,0)</f>
        <v>0</v>
      </c>
      <c r="BJ489" s="121">
        <f>VLOOKUP(BD489,'[1]Microsoft-Base Data'!$AR:$AX,7,0)</f>
        <v>0</v>
      </c>
      <c r="BK489" s="120">
        <f t="shared" si="148"/>
        <v>2.8717235849299995E-3</v>
      </c>
      <c r="BL489" s="120">
        <f t="shared" si="149"/>
        <v>0</v>
      </c>
      <c r="BM489" s="120">
        <f t="shared" si="150"/>
        <v>2.2136446758699996E-3</v>
      </c>
      <c r="BN489" s="120">
        <f t="shared" si="151"/>
        <v>0</v>
      </c>
      <c r="BO489" s="120">
        <f t="shared" si="152"/>
        <v>0</v>
      </c>
      <c r="BP489" s="120">
        <f t="shared" si="153"/>
        <v>0</v>
      </c>
      <c r="BQ489" s="120">
        <f t="shared" si="154"/>
        <v>1.3939946964279999E-3</v>
      </c>
      <c r="BR489" s="119"/>
      <c r="BS489" s="119"/>
      <c r="BT489" s="119"/>
      <c r="BU489" s="119"/>
    </row>
    <row r="490" spans="1:73">
      <c r="A490" s="8" t="s">
        <v>961</v>
      </c>
      <c r="B490" s="65" t="s">
        <v>4</v>
      </c>
      <c r="C490" s="8" t="s">
        <v>294</v>
      </c>
      <c r="D490" s="8" t="s">
        <v>615</v>
      </c>
      <c r="E490" s="8" t="s">
        <v>283</v>
      </c>
      <c r="F490" s="8"/>
      <c r="G490" s="65"/>
      <c r="H490" s="65" t="s">
        <v>613</v>
      </c>
      <c r="I490" s="8"/>
      <c r="J490" s="8" t="s">
        <v>614</v>
      </c>
      <c r="K490" s="8" t="s">
        <v>614</v>
      </c>
      <c r="L490" s="116">
        <v>4.5094851872299994E-3</v>
      </c>
      <c r="M490" s="116">
        <v>0</v>
      </c>
      <c r="N490" s="116">
        <v>0</v>
      </c>
      <c r="O490" s="114">
        <v>0</v>
      </c>
      <c r="P490" s="115">
        <v>4.5094851872299994E-3</v>
      </c>
      <c r="Q490" s="114">
        <v>1.0878180270507878E-3</v>
      </c>
      <c r="R490" s="114">
        <v>1.1159701333933072E-3</v>
      </c>
      <c r="S490" s="114">
        <v>1.1402554849633665E-3</v>
      </c>
      <c r="T490" s="114">
        <v>1.1654415418225379E-3</v>
      </c>
      <c r="U490" s="115">
        <v>4.5094851872299994E-3</v>
      </c>
      <c r="V490" s="115">
        <f t="shared" si="139"/>
        <v>0</v>
      </c>
      <c r="W490" s="122">
        <v>0</v>
      </c>
      <c r="X490" s="116">
        <v>0</v>
      </c>
      <c r="Y490" s="116">
        <v>0</v>
      </c>
      <c r="Z490" s="116">
        <v>0</v>
      </c>
      <c r="AA490" s="116" t="str">
        <f t="shared" si="140"/>
        <v>AIRBUS S.A.S0.004509485187230.00450948518723</v>
      </c>
      <c r="AB490" s="117">
        <v>0</v>
      </c>
      <c r="AC490" s="115">
        <f t="shared" si="141"/>
        <v>0</v>
      </c>
      <c r="AD490" s="117">
        <f t="shared" si="156"/>
        <v>0</v>
      </c>
      <c r="AE490" s="117">
        <f t="shared" si="156"/>
        <v>0</v>
      </c>
      <c r="AF490" s="117">
        <f t="shared" si="156"/>
        <v>0</v>
      </c>
      <c r="AG490" s="117">
        <f t="shared" si="156"/>
        <v>0</v>
      </c>
      <c r="AH490" s="115">
        <v>0</v>
      </c>
      <c r="AI490" s="118"/>
      <c r="AJ490" s="118"/>
      <c r="AK490" s="118"/>
      <c r="AL490" s="118"/>
      <c r="AM490" s="118"/>
      <c r="AN490" s="118"/>
      <c r="AO490" s="118"/>
      <c r="AP490" s="118"/>
      <c r="AQ490" s="118"/>
      <c r="AR490" s="118"/>
      <c r="AS490" s="119"/>
      <c r="AT490" s="120">
        <v>0</v>
      </c>
      <c r="AU490" s="120">
        <f t="shared" si="142"/>
        <v>0</v>
      </c>
      <c r="AV490" s="120">
        <v>0</v>
      </c>
      <c r="AW490" s="120">
        <f t="shared" si="143"/>
        <v>0</v>
      </c>
      <c r="AX490" s="120">
        <v>0</v>
      </c>
      <c r="AY490" s="120">
        <f t="shared" si="144"/>
        <v>0</v>
      </c>
      <c r="AZ490" s="120">
        <v>0</v>
      </c>
      <c r="BA490" s="120">
        <f t="shared" si="145"/>
        <v>0</v>
      </c>
      <c r="BB490" s="120">
        <v>0</v>
      </c>
      <c r="BC490" s="120">
        <f t="shared" si="146"/>
        <v>0</v>
      </c>
      <c r="BD490" s="120" t="str">
        <f t="shared" si="147"/>
        <v>AIRBUS S.A.S00.004509485187230.00450948518723</v>
      </c>
      <c r="BE490" s="121">
        <f>VLOOKUP(BD490,'[1]Microsoft-Base Data'!$AR:$AX,2,0)</f>
        <v>0</v>
      </c>
      <c r="BF490" s="121">
        <f>VLOOKUP(BD490,'[1]Microsoft-Base Data'!$AR:$AX,3,0)</f>
        <v>1</v>
      </c>
      <c r="BG490" s="121">
        <f>VLOOKUP(BD490,'[1]Microsoft-Base Data'!$AR:$AX,4,0)</f>
        <v>0</v>
      </c>
      <c r="BH490" s="121">
        <f>VLOOKUP(BD490,'[1]Microsoft-Base Data'!$AR:$AX,5,0)</f>
        <v>0</v>
      </c>
      <c r="BI490" s="121">
        <f>VLOOKUP(BD490,'[1]Microsoft-Base Data'!$AR:$AX,6,0)</f>
        <v>0</v>
      </c>
      <c r="BJ490" s="121">
        <f>VLOOKUP(BD490,'[1]Microsoft-Base Data'!$AR:$AX,7,0)</f>
        <v>0</v>
      </c>
      <c r="BK490" s="120">
        <f t="shared" si="148"/>
        <v>0</v>
      </c>
      <c r="BL490" s="120">
        <f t="shared" si="149"/>
        <v>4.5094851872299994E-3</v>
      </c>
      <c r="BM490" s="120">
        <f t="shared" si="150"/>
        <v>0</v>
      </c>
      <c r="BN490" s="120">
        <f t="shared" si="151"/>
        <v>0</v>
      </c>
      <c r="BO490" s="120">
        <f t="shared" si="152"/>
        <v>0</v>
      </c>
      <c r="BP490" s="120">
        <f t="shared" si="153"/>
        <v>0</v>
      </c>
      <c r="BQ490" s="120">
        <f t="shared" si="154"/>
        <v>4.5094851872299994E-3</v>
      </c>
      <c r="BR490" s="119"/>
      <c r="BS490" s="119"/>
      <c r="BT490" s="119"/>
      <c r="BU490" s="119"/>
    </row>
    <row r="491" spans="1:73">
      <c r="A491" s="65" t="s">
        <v>962</v>
      </c>
      <c r="B491" s="65" t="s">
        <v>69</v>
      </c>
      <c r="C491" s="8" t="s">
        <v>148</v>
      </c>
      <c r="D491" s="8" t="s">
        <v>615</v>
      </c>
      <c r="E491" s="8" t="s">
        <v>283</v>
      </c>
      <c r="F491" s="8"/>
      <c r="G491" s="65"/>
      <c r="H491" s="65" t="s">
        <v>613</v>
      </c>
      <c r="I491" s="8"/>
      <c r="J491" s="65" t="s">
        <v>614</v>
      </c>
      <c r="K491" s="65" t="s">
        <v>614</v>
      </c>
      <c r="L491" s="113">
        <v>0</v>
      </c>
      <c r="M491" s="113">
        <v>0</v>
      </c>
      <c r="N491" s="113">
        <v>2.1554467879899997E-3</v>
      </c>
      <c r="O491" s="114">
        <v>2.1554467879899997E-3</v>
      </c>
      <c r="P491" s="115">
        <v>4.3108935759799995E-3</v>
      </c>
      <c r="Q491" s="114">
        <v>1.0399119965906873E-3</v>
      </c>
      <c r="R491" s="114">
        <v>1.066824322353713E-3</v>
      </c>
      <c r="S491" s="114">
        <v>1.0900401799798234E-3</v>
      </c>
      <c r="T491" s="114">
        <v>1.1141170770557758E-3</v>
      </c>
      <c r="U491" s="115">
        <v>4.3108935759799995E-3</v>
      </c>
      <c r="V491" s="115">
        <f t="shared" si="139"/>
        <v>0</v>
      </c>
      <c r="W491" s="115"/>
      <c r="X491" s="116">
        <v>0</v>
      </c>
      <c r="Y491" s="116">
        <v>0</v>
      </c>
      <c r="Z491" s="116">
        <v>0</v>
      </c>
      <c r="AA491" s="116" t="str">
        <f t="shared" si="140"/>
        <v>FORD MOTORS0.004310893575980.00431089357598</v>
      </c>
      <c r="AB491" s="117">
        <v>0</v>
      </c>
      <c r="AC491" s="115">
        <f t="shared" si="141"/>
        <v>0</v>
      </c>
      <c r="AD491" s="117">
        <f t="shared" si="156"/>
        <v>0</v>
      </c>
      <c r="AE491" s="117">
        <f t="shared" si="156"/>
        <v>0</v>
      </c>
      <c r="AF491" s="117">
        <f t="shared" si="156"/>
        <v>0</v>
      </c>
      <c r="AG491" s="117">
        <f t="shared" si="156"/>
        <v>0</v>
      </c>
      <c r="AH491" s="115">
        <v>0</v>
      </c>
      <c r="AI491" s="118"/>
      <c r="AJ491" s="118"/>
      <c r="AK491" s="118"/>
      <c r="AL491" s="118"/>
      <c r="AM491" s="118"/>
      <c r="AN491" s="118"/>
      <c r="AO491" s="118"/>
      <c r="AP491" s="118"/>
      <c r="AQ491" s="118"/>
      <c r="AR491" s="118"/>
      <c r="AS491" s="119"/>
      <c r="AT491" s="120">
        <v>0</v>
      </c>
      <c r="AU491" s="120">
        <f t="shared" si="142"/>
        <v>0</v>
      </c>
      <c r="AV491" s="120">
        <v>0</v>
      </c>
      <c r="AW491" s="120">
        <f t="shared" si="143"/>
        <v>0</v>
      </c>
      <c r="AX491" s="120">
        <v>0</v>
      </c>
      <c r="AY491" s="120">
        <f t="shared" si="144"/>
        <v>0</v>
      </c>
      <c r="AZ491" s="120">
        <v>0</v>
      </c>
      <c r="BA491" s="120">
        <f t="shared" si="145"/>
        <v>0</v>
      </c>
      <c r="BB491" s="120">
        <v>0</v>
      </c>
      <c r="BC491" s="120">
        <f t="shared" si="146"/>
        <v>0</v>
      </c>
      <c r="BD491" s="120" t="str">
        <f t="shared" si="147"/>
        <v>FORD MOTORS0.002155446787990.004310893575980.00431089357598</v>
      </c>
      <c r="BE491" s="121">
        <f>VLOOKUP(BD491,'[1]Microsoft-Base Data'!$AR:$AX,2,0)</f>
        <v>1</v>
      </c>
      <c r="BF491" s="121">
        <f>VLOOKUP(BD491,'[1]Microsoft-Base Data'!$AR:$AX,3,0)</f>
        <v>0</v>
      </c>
      <c r="BG491" s="121">
        <f>VLOOKUP(BD491,'[1]Microsoft-Base Data'!$AR:$AX,4,0)</f>
        <v>0</v>
      </c>
      <c r="BH491" s="121">
        <f>VLOOKUP(BD491,'[1]Microsoft-Base Data'!$AR:$AX,5,0)</f>
        <v>0</v>
      </c>
      <c r="BI491" s="121">
        <f>VLOOKUP(BD491,'[1]Microsoft-Base Data'!$AR:$AX,6,0)</f>
        <v>0</v>
      </c>
      <c r="BJ491" s="121">
        <f>VLOOKUP(BD491,'[1]Microsoft-Base Data'!$AR:$AX,7,0)</f>
        <v>0</v>
      </c>
      <c r="BK491" s="120">
        <f t="shared" si="148"/>
        <v>4.3108935759799995E-3</v>
      </c>
      <c r="BL491" s="120">
        <f t="shared" si="149"/>
        <v>0</v>
      </c>
      <c r="BM491" s="120">
        <f t="shared" si="150"/>
        <v>0</v>
      </c>
      <c r="BN491" s="120">
        <f t="shared" si="151"/>
        <v>0</v>
      </c>
      <c r="BO491" s="120">
        <f t="shared" si="152"/>
        <v>0</v>
      </c>
      <c r="BP491" s="120">
        <f t="shared" si="153"/>
        <v>0</v>
      </c>
      <c r="BQ491" s="120">
        <f t="shared" si="154"/>
        <v>4.3108935759799999E-4</v>
      </c>
      <c r="BR491" s="119"/>
      <c r="BS491" s="119"/>
      <c r="BT491" s="119"/>
      <c r="BU491" s="119"/>
    </row>
    <row r="492" spans="1:73">
      <c r="A492" s="8" t="s">
        <v>259</v>
      </c>
      <c r="B492" s="8" t="s">
        <v>92</v>
      </c>
      <c r="C492" s="8" t="s">
        <v>93</v>
      </c>
      <c r="D492" s="8" t="s">
        <v>568</v>
      </c>
      <c r="E492" s="8" t="s">
        <v>226</v>
      </c>
      <c r="F492" s="8" t="s">
        <v>612</v>
      </c>
      <c r="G492" s="65">
        <v>77</v>
      </c>
      <c r="H492" s="65" t="s">
        <v>613</v>
      </c>
      <c r="I492" s="8"/>
      <c r="J492" s="8" t="s">
        <v>614</v>
      </c>
      <c r="K492" s="8" t="s">
        <v>614</v>
      </c>
      <c r="L492" s="116">
        <v>3.9999962958100002E-3</v>
      </c>
      <c r="M492" s="116">
        <v>1.6150003878999999E-4</v>
      </c>
      <c r="N492" s="116">
        <v>0</v>
      </c>
      <c r="O492" s="114">
        <v>0</v>
      </c>
      <c r="P492" s="115">
        <v>4.1614963346000003E-3</v>
      </c>
      <c r="Q492" s="114">
        <v>1.0038730685052735E-3</v>
      </c>
      <c r="R492" s="114">
        <v>1.0298527274888365E-3</v>
      </c>
      <c r="S492" s="114">
        <v>1.0522640222036892E-3</v>
      </c>
      <c r="T492" s="114">
        <v>1.0755065164022011E-3</v>
      </c>
      <c r="U492" s="115">
        <v>4.1614963346000003E-3</v>
      </c>
      <c r="V492" s="115">
        <f t="shared" si="139"/>
        <v>0</v>
      </c>
      <c r="W492" s="122">
        <v>0</v>
      </c>
      <c r="X492" s="116">
        <v>0</v>
      </c>
      <c r="Y492" s="116">
        <v>0</v>
      </c>
      <c r="Z492" s="116">
        <v>0</v>
      </c>
      <c r="AA492" s="116" t="str">
        <f t="shared" si="140"/>
        <v>IBM0.00416149633460.0041614963346</v>
      </c>
      <c r="AB492" s="117">
        <v>0</v>
      </c>
      <c r="AC492" s="115">
        <f t="shared" si="141"/>
        <v>0</v>
      </c>
      <c r="AD492" s="117">
        <f t="shared" si="156"/>
        <v>0</v>
      </c>
      <c r="AE492" s="117">
        <f t="shared" si="156"/>
        <v>0</v>
      </c>
      <c r="AF492" s="117">
        <f t="shared" si="156"/>
        <v>0</v>
      </c>
      <c r="AG492" s="117">
        <f t="shared" si="156"/>
        <v>0</v>
      </c>
      <c r="AH492" s="115">
        <v>0</v>
      </c>
      <c r="AI492" s="118"/>
      <c r="AJ492" s="118"/>
      <c r="AK492" s="118"/>
      <c r="AL492" s="118"/>
      <c r="AM492" s="118"/>
      <c r="AN492" s="118"/>
      <c r="AO492" s="118"/>
      <c r="AP492" s="118"/>
      <c r="AQ492" s="118"/>
      <c r="AR492" s="118"/>
      <c r="AS492" s="119"/>
      <c r="AT492" s="120">
        <v>0</v>
      </c>
      <c r="AU492" s="120">
        <f t="shared" si="142"/>
        <v>0</v>
      </c>
      <c r="AV492" s="120">
        <v>0</v>
      </c>
      <c r="AW492" s="120">
        <f t="shared" si="143"/>
        <v>0</v>
      </c>
      <c r="AX492" s="120">
        <v>0</v>
      </c>
      <c r="AY492" s="120">
        <f t="shared" si="144"/>
        <v>0</v>
      </c>
      <c r="AZ492" s="120">
        <v>0</v>
      </c>
      <c r="BA492" s="120">
        <f t="shared" si="145"/>
        <v>0</v>
      </c>
      <c r="BB492" s="120">
        <v>0</v>
      </c>
      <c r="BC492" s="120">
        <f t="shared" si="146"/>
        <v>0</v>
      </c>
      <c r="BD492" s="120" t="str">
        <f t="shared" si="147"/>
        <v>IBM00.00416149633460.0041614963346</v>
      </c>
      <c r="BE492" s="121">
        <f>VLOOKUP(BD492,'[1]Microsoft-Base Data'!$AR:$AX,2,0)</f>
        <v>0</v>
      </c>
      <c r="BF492" s="121">
        <f>VLOOKUP(BD492,'[1]Microsoft-Base Data'!$AR:$AX,3,0)</f>
        <v>1</v>
      </c>
      <c r="BG492" s="121">
        <f>VLOOKUP(BD492,'[1]Microsoft-Base Data'!$AR:$AX,4,0)</f>
        <v>0</v>
      </c>
      <c r="BH492" s="121">
        <f>VLOOKUP(BD492,'[1]Microsoft-Base Data'!$AR:$AX,5,0)</f>
        <v>0</v>
      </c>
      <c r="BI492" s="121">
        <f>VLOOKUP(BD492,'[1]Microsoft-Base Data'!$AR:$AX,6,0)</f>
        <v>0</v>
      </c>
      <c r="BJ492" s="121">
        <f>VLOOKUP(BD492,'[1]Microsoft-Base Data'!$AR:$AX,7,0)</f>
        <v>0</v>
      </c>
      <c r="BK492" s="120">
        <f t="shared" si="148"/>
        <v>0</v>
      </c>
      <c r="BL492" s="120">
        <f t="shared" si="149"/>
        <v>4.1614963346000003E-3</v>
      </c>
      <c r="BM492" s="120">
        <f t="shared" si="150"/>
        <v>0</v>
      </c>
      <c r="BN492" s="120">
        <f t="shared" si="151"/>
        <v>0</v>
      </c>
      <c r="BO492" s="120">
        <f t="shared" si="152"/>
        <v>0</v>
      </c>
      <c r="BP492" s="120">
        <f t="shared" si="153"/>
        <v>0</v>
      </c>
      <c r="BQ492" s="120">
        <f t="shared" si="154"/>
        <v>4.1614963346000003E-3</v>
      </c>
      <c r="BR492" s="119"/>
      <c r="BS492" s="119"/>
      <c r="BT492" s="119"/>
      <c r="BU492" s="119"/>
    </row>
    <row r="493" spans="1:73">
      <c r="A493" s="8" t="s">
        <v>963</v>
      </c>
      <c r="B493" s="65" t="s">
        <v>123</v>
      </c>
      <c r="C493" s="8" t="s">
        <v>248</v>
      </c>
      <c r="D493" s="8" t="s">
        <v>615</v>
      </c>
      <c r="E493" s="8" t="s">
        <v>283</v>
      </c>
      <c r="F493" s="8"/>
      <c r="G493" s="65"/>
      <c r="H493" s="65" t="s">
        <v>613</v>
      </c>
      <c r="I493" s="8"/>
      <c r="J493" s="8" t="s">
        <v>614</v>
      </c>
      <c r="K493" s="8" t="s">
        <v>614</v>
      </c>
      <c r="L493" s="116">
        <v>0</v>
      </c>
      <c r="M493" s="116">
        <v>0</v>
      </c>
      <c r="N493" s="116">
        <v>2.0527542212900006E-3</v>
      </c>
      <c r="O493" s="114">
        <v>2.0527542212900006E-3</v>
      </c>
      <c r="P493" s="115">
        <v>4.1055084425800012E-3</v>
      </c>
      <c r="Q493" s="114">
        <v>9.9036717244237074E-4</v>
      </c>
      <c r="R493" s="114">
        <v>1.0159973065856029E-3</v>
      </c>
      <c r="S493" s="114">
        <v>1.038107084478708E-3</v>
      </c>
      <c r="T493" s="114">
        <v>1.0610368790733196E-3</v>
      </c>
      <c r="U493" s="115">
        <v>4.1055084425800012E-3</v>
      </c>
      <c r="V493" s="115">
        <f t="shared" si="139"/>
        <v>0</v>
      </c>
      <c r="W493" s="122">
        <v>0</v>
      </c>
      <c r="X493" s="116">
        <v>0</v>
      </c>
      <c r="Y493" s="116">
        <v>0</v>
      </c>
      <c r="Z493" s="116">
        <v>0</v>
      </c>
      <c r="AA493" s="116" t="str">
        <f t="shared" si="140"/>
        <v>EMIRATES NATIONAL OIL COMPANY ENOC0.004105508442580.00410550844258</v>
      </c>
      <c r="AB493" s="117">
        <v>0</v>
      </c>
      <c r="AC493" s="115">
        <f t="shared" si="141"/>
        <v>0</v>
      </c>
      <c r="AD493" s="117">
        <f t="shared" si="156"/>
        <v>0</v>
      </c>
      <c r="AE493" s="117">
        <f t="shared" si="156"/>
        <v>0</v>
      </c>
      <c r="AF493" s="117">
        <f t="shared" si="156"/>
        <v>0</v>
      </c>
      <c r="AG493" s="117">
        <f t="shared" si="156"/>
        <v>0</v>
      </c>
      <c r="AH493" s="115">
        <v>0</v>
      </c>
      <c r="AI493" s="118"/>
      <c r="AJ493" s="118"/>
      <c r="AK493" s="118"/>
      <c r="AL493" s="118"/>
      <c r="AM493" s="118"/>
      <c r="AN493" s="118"/>
      <c r="AO493" s="118"/>
      <c r="AP493" s="118"/>
      <c r="AQ493" s="118"/>
      <c r="AR493" s="118"/>
      <c r="AS493" s="119"/>
      <c r="AT493" s="120">
        <v>0</v>
      </c>
      <c r="AU493" s="120">
        <f t="shared" si="142"/>
        <v>0</v>
      </c>
      <c r="AV493" s="120">
        <v>0</v>
      </c>
      <c r="AW493" s="120">
        <f t="shared" si="143"/>
        <v>0</v>
      </c>
      <c r="AX493" s="120">
        <v>0</v>
      </c>
      <c r="AY493" s="120">
        <f t="shared" si="144"/>
        <v>0</v>
      </c>
      <c r="AZ493" s="120">
        <v>0</v>
      </c>
      <c r="BA493" s="120">
        <f t="shared" si="145"/>
        <v>0</v>
      </c>
      <c r="BB493" s="120">
        <v>0</v>
      </c>
      <c r="BC493" s="120">
        <f t="shared" si="146"/>
        <v>0</v>
      </c>
      <c r="BD493" s="120" t="str">
        <f t="shared" si="147"/>
        <v>EMIRATES NATIONAL OIL COMPANY ENOC0.002052754221290.004105508442580.00410550844258</v>
      </c>
      <c r="BE493" s="121">
        <f>VLOOKUP(BD493,'[1]Microsoft-Base Data'!$AR:$AX,2,0)</f>
        <v>1</v>
      </c>
      <c r="BF493" s="121">
        <f>VLOOKUP(BD493,'[1]Microsoft-Base Data'!$AR:$AX,3,0)</f>
        <v>0</v>
      </c>
      <c r="BG493" s="121">
        <f>VLOOKUP(BD493,'[1]Microsoft-Base Data'!$AR:$AX,4,0)</f>
        <v>0</v>
      </c>
      <c r="BH493" s="121">
        <f>VLOOKUP(BD493,'[1]Microsoft-Base Data'!$AR:$AX,5,0)</f>
        <v>0</v>
      </c>
      <c r="BI493" s="121">
        <f>VLOOKUP(BD493,'[1]Microsoft-Base Data'!$AR:$AX,6,0)</f>
        <v>0</v>
      </c>
      <c r="BJ493" s="121">
        <f>VLOOKUP(BD493,'[1]Microsoft-Base Data'!$AR:$AX,7,0)</f>
        <v>0</v>
      </c>
      <c r="BK493" s="120">
        <f t="shared" si="148"/>
        <v>4.1055084425800012E-3</v>
      </c>
      <c r="BL493" s="120">
        <f t="shared" si="149"/>
        <v>0</v>
      </c>
      <c r="BM493" s="120">
        <f t="shared" si="150"/>
        <v>0</v>
      </c>
      <c r="BN493" s="120">
        <f t="shared" si="151"/>
        <v>0</v>
      </c>
      <c r="BO493" s="120">
        <f t="shared" si="152"/>
        <v>0</v>
      </c>
      <c r="BP493" s="120">
        <f t="shared" si="153"/>
        <v>0</v>
      </c>
      <c r="BQ493" s="120">
        <f t="shared" si="154"/>
        <v>4.1055084425800013E-4</v>
      </c>
      <c r="BR493" s="119"/>
      <c r="BS493" s="119"/>
      <c r="BT493" s="119"/>
      <c r="BU493" s="119"/>
    </row>
    <row r="494" spans="1:73">
      <c r="A494" s="8" t="s">
        <v>964</v>
      </c>
      <c r="B494" s="8" t="s">
        <v>92</v>
      </c>
      <c r="C494" s="8" t="s">
        <v>519</v>
      </c>
      <c r="D494" s="8" t="s">
        <v>568</v>
      </c>
      <c r="E494" s="8" t="s">
        <v>86</v>
      </c>
      <c r="F494" s="8" t="s">
        <v>612</v>
      </c>
      <c r="G494" s="65">
        <v>98</v>
      </c>
      <c r="H494" s="65" t="s">
        <v>613</v>
      </c>
      <c r="I494" s="8"/>
      <c r="J494" s="8" t="s">
        <v>614</v>
      </c>
      <c r="K494" s="8" t="s">
        <v>614</v>
      </c>
      <c r="L494" s="116">
        <v>3.7397825479699998E-3</v>
      </c>
      <c r="M494" s="116">
        <v>0</v>
      </c>
      <c r="N494" s="116">
        <v>0</v>
      </c>
      <c r="O494" s="114">
        <v>0</v>
      </c>
      <c r="P494" s="115">
        <v>3.7397825479699998E-3</v>
      </c>
      <c r="Q494" s="114">
        <v>9.0214352725940118E-4</v>
      </c>
      <c r="R494" s="114">
        <v>9.2549048408863989E-4</v>
      </c>
      <c r="S494" s="114">
        <v>9.4563068417848918E-4</v>
      </c>
      <c r="T494" s="114">
        <v>9.6651785244346951E-4</v>
      </c>
      <c r="U494" s="115">
        <v>3.7397825479699998E-3</v>
      </c>
      <c r="V494" s="115">
        <f t="shared" si="139"/>
        <v>0</v>
      </c>
      <c r="W494" s="122">
        <v>0</v>
      </c>
      <c r="X494" s="116">
        <v>0</v>
      </c>
      <c r="Y494" s="116">
        <v>0</v>
      </c>
      <c r="Z494" s="116">
        <v>0</v>
      </c>
      <c r="AA494" s="116" t="str">
        <f t="shared" si="140"/>
        <v>GOOGLE0.003739782547970.00373978254797</v>
      </c>
      <c r="AB494" s="117">
        <v>0</v>
      </c>
      <c r="AC494" s="115">
        <f t="shared" si="141"/>
        <v>0</v>
      </c>
      <c r="AD494" s="117">
        <f t="shared" si="156"/>
        <v>0</v>
      </c>
      <c r="AE494" s="117">
        <f t="shared" si="156"/>
        <v>0</v>
      </c>
      <c r="AF494" s="117">
        <f t="shared" si="156"/>
        <v>0</v>
      </c>
      <c r="AG494" s="117">
        <f t="shared" si="156"/>
        <v>0</v>
      </c>
      <c r="AH494" s="115">
        <v>0</v>
      </c>
      <c r="AI494" s="118"/>
      <c r="AJ494" s="118"/>
      <c r="AK494" s="118"/>
      <c r="AL494" s="118"/>
      <c r="AM494" s="118"/>
      <c r="AN494" s="118"/>
      <c r="AO494" s="118"/>
      <c r="AP494" s="118"/>
      <c r="AQ494" s="118"/>
      <c r="AR494" s="118"/>
      <c r="AS494" s="119"/>
      <c r="AT494" s="120">
        <v>0</v>
      </c>
      <c r="AU494" s="120">
        <f t="shared" si="142"/>
        <v>0</v>
      </c>
      <c r="AV494" s="120">
        <v>0</v>
      </c>
      <c r="AW494" s="120">
        <f t="shared" si="143"/>
        <v>0</v>
      </c>
      <c r="AX494" s="120">
        <v>0</v>
      </c>
      <c r="AY494" s="120">
        <f t="shared" si="144"/>
        <v>0</v>
      </c>
      <c r="AZ494" s="120">
        <v>0</v>
      </c>
      <c r="BA494" s="120">
        <f t="shared" si="145"/>
        <v>0</v>
      </c>
      <c r="BB494" s="120">
        <v>0</v>
      </c>
      <c r="BC494" s="120">
        <f t="shared" si="146"/>
        <v>0</v>
      </c>
      <c r="BD494" s="120" t="str">
        <f t="shared" si="147"/>
        <v>GOOGLE00.003739782547970.00373978254797</v>
      </c>
      <c r="BE494" s="121">
        <f>VLOOKUP(BD494,'[1]Microsoft-Base Data'!$AR:$AX,2,0)</f>
        <v>0</v>
      </c>
      <c r="BF494" s="121">
        <f>VLOOKUP(BD494,'[1]Microsoft-Base Data'!$AR:$AX,3,0)</f>
        <v>1</v>
      </c>
      <c r="BG494" s="121">
        <f>VLOOKUP(BD494,'[1]Microsoft-Base Data'!$AR:$AX,4,0)</f>
        <v>0</v>
      </c>
      <c r="BH494" s="121">
        <f>VLOOKUP(BD494,'[1]Microsoft-Base Data'!$AR:$AX,5,0)</f>
        <v>0</v>
      </c>
      <c r="BI494" s="121">
        <f>VLOOKUP(BD494,'[1]Microsoft-Base Data'!$AR:$AX,6,0)</f>
        <v>0</v>
      </c>
      <c r="BJ494" s="121">
        <f>VLOOKUP(BD494,'[1]Microsoft-Base Data'!$AR:$AX,7,0)</f>
        <v>0</v>
      </c>
      <c r="BK494" s="120">
        <f t="shared" si="148"/>
        <v>0</v>
      </c>
      <c r="BL494" s="120">
        <f t="shared" si="149"/>
        <v>3.7397825479699998E-3</v>
      </c>
      <c r="BM494" s="120">
        <f t="shared" si="150"/>
        <v>0</v>
      </c>
      <c r="BN494" s="120">
        <f t="shared" si="151"/>
        <v>0</v>
      </c>
      <c r="BO494" s="120">
        <f t="shared" si="152"/>
        <v>0</v>
      </c>
      <c r="BP494" s="120">
        <f t="shared" si="153"/>
        <v>0</v>
      </c>
      <c r="BQ494" s="120">
        <f t="shared" si="154"/>
        <v>3.7397825479699998E-3</v>
      </c>
      <c r="BR494" s="119"/>
      <c r="BS494" s="119"/>
      <c r="BT494" s="119"/>
      <c r="BU494" s="119"/>
    </row>
    <row r="495" spans="1:73">
      <c r="A495" s="8" t="s">
        <v>965</v>
      </c>
      <c r="B495" s="65" t="s">
        <v>123</v>
      </c>
      <c r="C495" s="8" t="s">
        <v>537</v>
      </c>
      <c r="D495" s="8" t="s">
        <v>615</v>
      </c>
      <c r="E495" s="8" t="s">
        <v>283</v>
      </c>
      <c r="F495" s="8"/>
      <c r="G495" s="65"/>
      <c r="H495" s="65" t="s">
        <v>613</v>
      </c>
      <c r="I495" s="8"/>
      <c r="J495" s="8" t="s">
        <v>614</v>
      </c>
      <c r="K495" s="8" t="s">
        <v>614</v>
      </c>
      <c r="L495" s="116">
        <v>3.44674467457E-3</v>
      </c>
      <c r="M495" s="116">
        <v>0</v>
      </c>
      <c r="N495" s="116">
        <v>0</v>
      </c>
      <c r="O495" s="114">
        <v>0</v>
      </c>
      <c r="P495" s="115">
        <v>3.44674467457E-3</v>
      </c>
      <c r="Q495" s="114">
        <v>8.3145433147362776E-4</v>
      </c>
      <c r="R495" s="114">
        <v>8.5297189247788316E-4</v>
      </c>
      <c r="S495" s="114">
        <v>8.715339683510227E-4</v>
      </c>
      <c r="T495" s="114">
        <v>8.9078448226746602E-4</v>
      </c>
      <c r="U495" s="115">
        <v>3.4467446745699995E-3</v>
      </c>
      <c r="V495" s="115">
        <f t="shared" si="139"/>
        <v>0</v>
      </c>
      <c r="W495" s="122">
        <v>0</v>
      </c>
      <c r="X495" s="116">
        <v>0</v>
      </c>
      <c r="Y495" s="116">
        <v>0</v>
      </c>
      <c r="Z495" s="116">
        <v>0</v>
      </c>
      <c r="AA495" s="116" t="str">
        <f t="shared" si="140"/>
        <v>AIRTEL AFRICA0.003446744674570.00344674467457</v>
      </c>
      <c r="AB495" s="117">
        <v>0</v>
      </c>
      <c r="AC495" s="115">
        <f t="shared" si="141"/>
        <v>0</v>
      </c>
      <c r="AD495" s="117">
        <f t="shared" si="156"/>
        <v>0</v>
      </c>
      <c r="AE495" s="117">
        <f t="shared" si="156"/>
        <v>0</v>
      </c>
      <c r="AF495" s="117">
        <f t="shared" si="156"/>
        <v>0</v>
      </c>
      <c r="AG495" s="117">
        <f t="shared" si="156"/>
        <v>0</v>
      </c>
      <c r="AH495" s="115">
        <v>0</v>
      </c>
      <c r="AI495" s="118"/>
      <c r="AJ495" s="118"/>
      <c r="AK495" s="118"/>
      <c r="AL495" s="118"/>
      <c r="AM495" s="118"/>
      <c r="AN495" s="118"/>
      <c r="AO495" s="118"/>
      <c r="AP495" s="118"/>
      <c r="AQ495" s="118"/>
      <c r="AR495" s="118"/>
      <c r="AS495" s="119"/>
      <c r="AT495" s="120">
        <v>0</v>
      </c>
      <c r="AU495" s="120">
        <f t="shared" si="142"/>
        <v>0</v>
      </c>
      <c r="AV495" s="120">
        <v>0</v>
      </c>
      <c r="AW495" s="120">
        <f t="shared" si="143"/>
        <v>0</v>
      </c>
      <c r="AX495" s="120">
        <v>0</v>
      </c>
      <c r="AY495" s="120">
        <f t="shared" si="144"/>
        <v>0</v>
      </c>
      <c r="AZ495" s="120">
        <v>0</v>
      </c>
      <c r="BA495" s="120">
        <f t="shared" si="145"/>
        <v>0</v>
      </c>
      <c r="BB495" s="120">
        <v>0</v>
      </c>
      <c r="BC495" s="120">
        <f t="shared" si="146"/>
        <v>0</v>
      </c>
      <c r="BD495" s="120" t="str">
        <f t="shared" si="147"/>
        <v>AIRTEL AFRICA00.003446744674570.00344674467457</v>
      </c>
      <c r="BE495" s="121">
        <f>VLOOKUP(BD495,'[1]Microsoft-Base Data'!$AR:$AX,2,0)</f>
        <v>1</v>
      </c>
      <c r="BF495" s="121">
        <f>VLOOKUP(BD495,'[1]Microsoft-Base Data'!$AR:$AX,3,0)</f>
        <v>0</v>
      </c>
      <c r="BG495" s="121">
        <f>VLOOKUP(BD495,'[1]Microsoft-Base Data'!$AR:$AX,4,0)</f>
        <v>0</v>
      </c>
      <c r="BH495" s="121">
        <f>VLOOKUP(BD495,'[1]Microsoft-Base Data'!$AR:$AX,5,0)</f>
        <v>0</v>
      </c>
      <c r="BI495" s="121">
        <f>VLOOKUP(BD495,'[1]Microsoft-Base Data'!$AR:$AX,6,0)</f>
        <v>0</v>
      </c>
      <c r="BJ495" s="121">
        <f>VLOOKUP(BD495,'[1]Microsoft-Base Data'!$AR:$AX,7,0)</f>
        <v>0</v>
      </c>
      <c r="BK495" s="120">
        <f t="shared" si="148"/>
        <v>3.4467446745699995E-3</v>
      </c>
      <c r="BL495" s="120">
        <f t="shared" si="149"/>
        <v>0</v>
      </c>
      <c r="BM495" s="120">
        <f t="shared" si="150"/>
        <v>0</v>
      </c>
      <c r="BN495" s="120">
        <f t="shared" si="151"/>
        <v>0</v>
      </c>
      <c r="BO495" s="120">
        <f t="shared" si="152"/>
        <v>0</v>
      </c>
      <c r="BP495" s="120">
        <f t="shared" si="153"/>
        <v>0</v>
      </c>
      <c r="BQ495" s="120">
        <f t="shared" si="154"/>
        <v>3.4467446745699998E-4</v>
      </c>
      <c r="BR495" s="119"/>
      <c r="BS495" s="119"/>
      <c r="BT495" s="119"/>
      <c r="BU495" s="119"/>
    </row>
    <row r="496" spans="1:73">
      <c r="A496" s="8" t="s">
        <v>966</v>
      </c>
      <c r="B496" s="65" t="s">
        <v>4</v>
      </c>
      <c r="C496" s="8" t="s">
        <v>81</v>
      </c>
      <c r="D496" s="8" t="s">
        <v>615</v>
      </c>
      <c r="E496" s="8" t="s">
        <v>283</v>
      </c>
      <c r="F496" s="8"/>
      <c r="G496" s="65"/>
      <c r="H496" s="65" t="s">
        <v>613</v>
      </c>
      <c r="I496" s="8"/>
      <c r="J496" s="8" t="s">
        <v>614</v>
      </c>
      <c r="K496" s="8" t="s">
        <v>614</v>
      </c>
      <c r="L496" s="116">
        <v>2.8784884356900004E-3</v>
      </c>
      <c r="M496" s="116">
        <v>0</v>
      </c>
      <c r="N496" s="116">
        <v>0</v>
      </c>
      <c r="O496" s="114">
        <v>0</v>
      </c>
      <c r="P496" s="115">
        <v>2.8784884356900004E-3</v>
      </c>
      <c r="Q496" s="114">
        <v>6.9437451970525755E-4</v>
      </c>
      <c r="R496" s="114">
        <v>7.1234453383829752E-4</v>
      </c>
      <c r="S496" s="114">
        <v>7.2784632633759213E-4</v>
      </c>
      <c r="T496" s="114">
        <v>7.4392305580885316E-4</v>
      </c>
      <c r="U496" s="115">
        <v>2.8784884356900004E-3</v>
      </c>
      <c r="V496" s="115">
        <f t="shared" si="139"/>
        <v>0</v>
      </c>
      <c r="W496" s="122">
        <v>0</v>
      </c>
      <c r="X496" s="116">
        <v>0</v>
      </c>
      <c r="Y496" s="116">
        <v>0</v>
      </c>
      <c r="Z496" s="116">
        <v>0</v>
      </c>
      <c r="AA496" s="116" t="str">
        <f t="shared" si="140"/>
        <v>DIAGEO PLC0.002878488435690.00287848843569</v>
      </c>
      <c r="AB496" s="117">
        <v>0</v>
      </c>
      <c r="AC496" s="115">
        <f t="shared" si="141"/>
        <v>0</v>
      </c>
      <c r="AD496" s="117">
        <f t="shared" si="156"/>
        <v>0</v>
      </c>
      <c r="AE496" s="117">
        <f t="shared" si="156"/>
        <v>0</v>
      </c>
      <c r="AF496" s="117">
        <f t="shared" si="156"/>
        <v>0</v>
      </c>
      <c r="AG496" s="117">
        <f t="shared" si="156"/>
        <v>0</v>
      </c>
      <c r="AH496" s="115">
        <v>0</v>
      </c>
      <c r="AI496" s="118"/>
      <c r="AJ496" s="118"/>
      <c r="AK496" s="118"/>
      <c r="AL496" s="118"/>
      <c r="AM496" s="118"/>
      <c r="AN496" s="118"/>
      <c r="AO496" s="118"/>
      <c r="AP496" s="118"/>
      <c r="AQ496" s="118"/>
      <c r="AR496" s="118"/>
      <c r="AS496" s="119"/>
      <c r="AT496" s="120">
        <v>0</v>
      </c>
      <c r="AU496" s="120">
        <f t="shared" si="142"/>
        <v>0</v>
      </c>
      <c r="AV496" s="120">
        <v>0</v>
      </c>
      <c r="AW496" s="120">
        <f t="shared" si="143"/>
        <v>0</v>
      </c>
      <c r="AX496" s="120">
        <v>0</v>
      </c>
      <c r="AY496" s="120">
        <f t="shared" si="144"/>
        <v>0</v>
      </c>
      <c r="AZ496" s="120">
        <v>0</v>
      </c>
      <c r="BA496" s="120">
        <f t="shared" si="145"/>
        <v>0</v>
      </c>
      <c r="BB496" s="120">
        <v>0</v>
      </c>
      <c r="BC496" s="120">
        <f t="shared" si="146"/>
        <v>0</v>
      </c>
      <c r="BD496" s="120" t="str">
        <f t="shared" si="147"/>
        <v>DIAGEO PLC00.002878488435690.00287848843569</v>
      </c>
      <c r="BE496" s="121">
        <f>VLOOKUP(BD496,'[1]Microsoft-Base Data'!$AR:$AX,2,0)</f>
        <v>0</v>
      </c>
      <c r="BF496" s="121">
        <f>VLOOKUP(BD496,'[1]Microsoft-Base Data'!$AR:$AX,3,0)</f>
        <v>1</v>
      </c>
      <c r="BG496" s="121">
        <f>VLOOKUP(BD496,'[1]Microsoft-Base Data'!$AR:$AX,4,0)</f>
        <v>0</v>
      </c>
      <c r="BH496" s="121">
        <f>VLOOKUP(BD496,'[1]Microsoft-Base Data'!$AR:$AX,5,0)</f>
        <v>0</v>
      </c>
      <c r="BI496" s="121">
        <f>VLOOKUP(BD496,'[1]Microsoft-Base Data'!$AR:$AX,6,0)</f>
        <v>0</v>
      </c>
      <c r="BJ496" s="121">
        <f>VLOOKUP(BD496,'[1]Microsoft-Base Data'!$AR:$AX,7,0)</f>
        <v>0</v>
      </c>
      <c r="BK496" s="120">
        <f t="shared" si="148"/>
        <v>0</v>
      </c>
      <c r="BL496" s="120">
        <f t="shared" si="149"/>
        <v>2.8784884356900004E-3</v>
      </c>
      <c r="BM496" s="120">
        <f t="shared" si="150"/>
        <v>0</v>
      </c>
      <c r="BN496" s="120">
        <f t="shared" si="151"/>
        <v>0</v>
      </c>
      <c r="BO496" s="120">
        <f t="shared" si="152"/>
        <v>0</v>
      </c>
      <c r="BP496" s="120">
        <f t="shared" si="153"/>
        <v>0</v>
      </c>
      <c r="BQ496" s="120">
        <f t="shared" si="154"/>
        <v>2.8784884356900004E-3</v>
      </c>
      <c r="BR496" s="119"/>
      <c r="BS496" s="119"/>
      <c r="BT496" s="119"/>
      <c r="BU496" s="119"/>
    </row>
    <row r="497" spans="1:73">
      <c r="A497" s="8" t="s">
        <v>967</v>
      </c>
      <c r="B497" s="65" t="s">
        <v>4</v>
      </c>
      <c r="C497" s="8" t="s">
        <v>81</v>
      </c>
      <c r="D497" s="8" t="s">
        <v>615</v>
      </c>
      <c r="E497" s="8" t="s">
        <v>283</v>
      </c>
      <c r="F497" s="8"/>
      <c r="G497" s="65"/>
      <c r="H497" s="65" t="s">
        <v>613</v>
      </c>
      <c r="I497" s="8"/>
      <c r="J497" s="8" t="s">
        <v>614</v>
      </c>
      <c r="K497" s="8" t="s">
        <v>614</v>
      </c>
      <c r="L497" s="116">
        <v>0</v>
      </c>
      <c r="M497" s="116">
        <v>0</v>
      </c>
      <c r="N497" s="116">
        <v>1.3467460349600002E-3</v>
      </c>
      <c r="O497" s="114">
        <v>1.3467460349600002E-3</v>
      </c>
      <c r="P497" s="115">
        <v>2.6934920699200004E-3</v>
      </c>
      <c r="Q497" s="114">
        <v>6.4974805498299452E-4</v>
      </c>
      <c r="R497" s="114">
        <v>6.6656316181599843E-4</v>
      </c>
      <c r="S497" s="114">
        <v>6.8106867611603637E-4</v>
      </c>
      <c r="T497" s="114">
        <v>6.9611217700497104E-4</v>
      </c>
      <c r="U497" s="115">
        <v>2.6934920699200004E-3</v>
      </c>
      <c r="V497" s="115">
        <f t="shared" si="139"/>
        <v>0</v>
      </c>
      <c r="W497" s="122">
        <v>0</v>
      </c>
      <c r="X497" s="116">
        <v>0</v>
      </c>
      <c r="Y497" s="116">
        <v>0</v>
      </c>
      <c r="Z497" s="116">
        <v>0</v>
      </c>
      <c r="AA497" s="116" t="str">
        <f t="shared" si="140"/>
        <v>EASYJET AIRLINES COMPANY0.002693492069920.00269349206992</v>
      </c>
      <c r="AB497" s="117">
        <v>0</v>
      </c>
      <c r="AC497" s="115">
        <f t="shared" si="141"/>
        <v>0</v>
      </c>
      <c r="AD497" s="117">
        <f t="shared" si="156"/>
        <v>0</v>
      </c>
      <c r="AE497" s="117">
        <f t="shared" si="156"/>
        <v>0</v>
      </c>
      <c r="AF497" s="117">
        <f t="shared" si="156"/>
        <v>0</v>
      </c>
      <c r="AG497" s="117">
        <f t="shared" si="156"/>
        <v>0</v>
      </c>
      <c r="AH497" s="115">
        <v>0</v>
      </c>
      <c r="AI497" s="118"/>
      <c r="AJ497" s="118"/>
      <c r="AK497" s="118"/>
      <c r="AL497" s="118"/>
      <c r="AM497" s="118"/>
      <c r="AN497" s="118"/>
      <c r="AO497" s="118"/>
      <c r="AP497" s="118"/>
      <c r="AQ497" s="118"/>
      <c r="AR497" s="118"/>
      <c r="AS497" s="119"/>
      <c r="AT497" s="120">
        <v>0</v>
      </c>
      <c r="AU497" s="120">
        <f t="shared" si="142"/>
        <v>0</v>
      </c>
      <c r="AV497" s="120">
        <v>0</v>
      </c>
      <c r="AW497" s="120">
        <f t="shared" si="143"/>
        <v>0</v>
      </c>
      <c r="AX497" s="120">
        <v>0</v>
      </c>
      <c r="AY497" s="120">
        <f t="shared" si="144"/>
        <v>0</v>
      </c>
      <c r="AZ497" s="120">
        <v>0</v>
      </c>
      <c r="BA497" s="120">
        <f t="shared" si="145"/>
        <v>0</v>
      </c>
      <c r="BB497" s="120">
        <v>0</v>
      </c>
      <c r="BC497" s="120">
        <f t="shared" si="146"/>
        <v>0</v>
      </c>
      <c r="BD497" s="120" t="str">
        <f t="shared" si="147"/>
        <v>EASYJET AIRLINES COMPANY0.001346746034960.002693492069920.00269349206992</v>
      </c>
      <c r="BE497" s="121">
        <f>VLOOKUP(BD497,'[1]Microsoft-Base Data'!$AR:$AX,2,0)</f>
        <v>0</v>
      </c>
      <c r="BF497" s="121">
        <f>VLOOKUP(BD497,'[1]Microsoft-Base Data'!$AR:$AX,3,0)</f>
        <v>1</v>
      </c>
      <c r="BG497" s="121">
        <f>VLOOKUP(BD497,'[1]Microsoft-Base Data'!$AR:$AX,4,0)</f>
        <v>0</v>
      </c>
      <c r="BH497" s="121">
        <f>VLOOKUP(BD497,'[1]Microsoft-Base Data'!$AR:$AX,5,0)</f>
        <v>0</v>
      </c>
      <c r="BI497" s="121">
        <f>VLOOKUP(BD497,'[1]Microsoft-Base Data'!$AR:$AX,6,0)</f>
        <v>0</v>
      </c>
      <c r="BJ497" s="121">
        <f>VLOOKUP(BD497,'[1]Microsoft-Base Data'!$AR:$AX,7,0)</f>
        <v>0</v>
      </c>
      <c r="BK497" s="120">
        <f t="shared" si="148"/>
        <v>0</v>
      </c>
      <c r="BL497" s="120">
        <f t="shared" si="149"/>
        <v>2.6934920699200004E-3</v>
      </c>
      <c r="BM497" s="120">
        <f t="shared" si="150"/>
        <v>0</v>
      </c>
      <c r="BN497" s="120">
        <f t="shared" si="151"/>
        <v>0</v>
      </c>
      <c r="BO497" s="120">
        <f t="shared" si="152"/>
        <v>0</v>
      </c>
      <c r="BP497" s="120">
        <f t="shared" si="153"/>
        <v>0</v>
      </c>
      <c r="BQ497" s="120">
        <f t="shared" si="154"/>
        <v>2.6934920699200004E-3</v>
      </c>
      <c r="BR497" s="119"/>
      <c r="BS497" s="119"/>
      <c r="BT497" s="119"/>
      <c r="BU497" s="119"/>
    </row>
    <row r="498" spans="1:73">
      <c r="A498" s="8" t="s">
        <v>968</v>
      </c>
      <c r="B498" s="65" t="s">
        <v>69</v>
      </c>
      <c r="C498" s="8" t="s">
        <v>70</v>
      </c>
      <c r="D498" s="8" t="s">
        <v>615</v>
      </c>
      <c r="E498" s="8" t="s">
        <v>283</v>
      </c>
      <c r="F498" s="8"/>
      <c r="G498" s="65"/>
      <c r="H498" s="65" t="s">
        <v>613</v>
      </c>
      <c r="I498" s="8"/>
      <c r="J498" s="8" t="s">
        <v>614</v>
      </c>
      <c r="K498" s="8" t="s">
        <v>614</v>
      </c>
      <c r="L498" s="116">
        <v>0</v>
      </c>
      <c r="M498" s="116">
        <v>0</v>
      </c>
      <c r="N498" s="116">
        <v>1.34575127212E-3</v>
      </c>
      <c r="O498" s="114">
        <v>1.34575127212E-3</v>
      </c>
      <c r="P498" s="115">
        <v>2.69150254424E-3</v>
      </c>
      <c r="Q498" s="114">
        <v>6.4926812394649537E-4</v>
      </c>
      <c r="R498" s="114">
        <v>6.6607081043966237E-4</v>
      </c>
      <c r="S498" s="114">
        <v>6.8056561036132003E-4</v>
      </c>
      <c r="T498" s="114">
        <v>6.9559799949252211E-4</v>
      </c>
      <c r="U498" s="115">
        <v>2.69150254424E-3</v>
      </c>
      <c r="V498" s="115">
        <f t="shared" si="139"/>
        <v>0</v>
      </c>
      <c r="W498" s="115"/>
      <c r="X498" s="116">
        <v>0</v>
      </c>
      <c r="Y498" s="116">
        <v>0</v>
      </c>
      <c r="Z498" s="116">
        <v>0</v>
      </c>
      <c r="AA498" s="116" t="str">
        <f t="shared" si="140"/>
        <v>FIL INDIA BUSINESS &amp; RESEARCH0.002691502544240.00269150254424</v>
      </c>
      <c r="AB498" s="117">
        <v>0</v>
      </c>
      <c r="AC498" s="115">
        <f t="shared" si="141"/>
        <v>0</v>
      </c>
      <c r="AD498" s="117">
        <f t="shared" si="156"/>
        <v>0</v>
      </c>
      <c r="AE498" s="117">
        <f t="shared" si="156"/>
        <v>0</v>
      </c>
      <c r="AF498" s="117">
        <f t="shared" si="156"/>
        <v>0</v>
      </c>
      <c r="AG498" s="117">
        <f t="shared" si="156"/>
        <v>0</v>
      </c>
      <c r="AH498" s="115">
        <v>0</v>
      </c>
      <c r="AI498" s="118"/>
      <c r="AJ498" s="118"/>
      <c r="AK498" s="118"/>
      <c r="AL498" s="118"/>
      <c r="AM498" s="118"/>
      <c r="AN498" s="118"/>
      <c r="AO498" s="118"/>
      <c r="AP498" s="118"/>
      <c r="AQ498" s="118"/>
      <c r="AR498" s="118"/>
      <c r="AS498" s="119"/>
      <c r="AT498" s="120">
        <v>0</v>
      </c>
      <c r="AU498" s="120">
        <f t="shared" si="142"/>
        <v>0</v>
      </c>
      <c r="AV498" s="120">
        <v>0</v>
      </c>
      <c r="AW498" s="120">
        <f t="shared" si="143"/>
        <v>0</v>
      </c>
      <c r="AX498" s="120">
        <v>0</v>
      </c>
      <c r="AY498" s="120">
        <f t="shared" si="144"/>
        <v>0</v>
      </c>
      <c r="AZ498" s="120">
        <v>0</v>
      </c>
      <c r="BA498" s="120">
        <f t="shared" si="145"/>
        <v>0</v>
      </c>
      <c r="BB498" s="120">
        <v>0</v>
      </c>
      <c r="BC498" s="120">
        <f t="shared" si="146"/>
        <v>0</v>
      </c>
      <c r="BD498" s="120" t="str">
        <f t="shared" si="147"/>
        <v>FIL INDIA BUSINESS &amp; RESEARCH0.001345751272120.002691502544240.00269150254424</v>
      </c>
      <c r="BE498" s="121">
        <f>VLOOKUP(BD498,'[1]Microsoft-Base Data'!$AR:$AX,2,0)</f>
        <v>1</v>
      </c>
      <c r="BF498" s="121">
        <f>VLOOKUP(BD498,'[1]Microsoft-Base Data'!$AR:$AX,3,0)</f>
        <v>0</v>
      </c>
      <c r="BG498" s="121">
        <f>VLOOKUP(BD498,'[1]Microsoft-Base Data'!$AR:$AX,4,0)</f>
        <v>0</v>
      </c>
      <c r="BH498" s="121">
        <f>VLOOKUP(BD498,'[1]Microsoft-Base Data'!$AR:$AX,5,0)</f>
        <v>0</v>
      </c>
      <c r="BI498" s="121">
        <f>VLOOKUP(BD498,'[1]Microsoft-Base Data'!$AR:$AX,6,0)</f>
        <v>0</v>
      </c>
      <c r="BJ498" s="121">
        <f>VLOOKUP(BD498,'[1]Microsoft-Base Data'!$AR:$AX,7,0)</f>
        <v>0</v>
      </c>
      <c r="BK498" s="120">
        <f t="shared" si="148"/>
        <v>2.69150254424E-3</v>
      </c>
      <c r="BL498" s="120">
        <f t="shared" si="149"/>
        <v>0</v>
      </c>
      <c r="BM498" s="120">
        <f t="shared" si="150"/>
        <v>0</v>
      </c>
      <c r="BN498" s="120">
        <f t="shared" si="151"/>
        <v>0</v>
      </c>
      <c r="BO498" s="120">
        <f t="shared" si="152"/>
        <v>0</v>
      </c>
      <c r="BP498" s="120">
        <f t="shared" si="153"/>
        <v>0</v>
      </c>
      <c r="BQ498" s="120">
        <f t="shared" si="154"/>
        <v>2.69150254424E-4</v>
      </c>
      <c r="BR498" s="119"/>
      <c r="BS498" s="119"/>
      <c r="BT498" s="119"/>
      <c r="BU498" s="119"/>
    </row>
    <row r="499" spans="1:73">
      <c r="A499" s="65" t="s">
        <v>969</v>
      </c>
      <c r="B499" s="65" t="s">
        <v>69</v>
      </c>
      <c r="C499" s="8" t="s">
        <v>148</v>
      </c>
      <c r="D499" s="8" t="s">
        <v>615</v>
      </c>
      <c r="E499" s="8" t="s">
        <v>283</v>
      </c>
      <c r="F499" s="8"/>
      <c r="G499" s="65"/>
      <c r="H499" s="65" t="s">
        <v>613</v>
      </c>
      <c r="I499" s="8"/>
      <c r="J499" s="65" t="s">
        <v>614</v>
      </c>
      <c r="K499" s="65" t="s">
        <v>614</v>
      </c>
      <c r="L499" s="113">
        <v>2.4704363577499997E-3</v>
      </c>
      <c r="M499" s="113">
        <v>0</v>
      </c>
      <c r="N499" s="113">
        <v>0</v>
      </c>
      <c r="O499" s="114">
        <v>0</v>
      </c>
      <c r="P499" s="115">
        <v>2.4704363577499997E-3</v>
      </c>
      <c r="Q499" s="114">
        <v>5.9594057704243054E-4</v>
      </c>
      <c r="R499" s="114">
        <v>6.113631772214379E-4</v>
      </c>
      <c r="S499" s="114">
        <v>6.2466744877095115E-4</v>
      </c>
      <c r="T499" s="114">
        <v>6.3846515471518007E-4</v>
      </c>
      <c r="U499" s="115">
        <v>2.4704363577499997E-3</v>
      </c>
      <c r="V499" s="115">
        <f t="shared" si="139"/>
        <v>0</v>
      </c>
      <c r="W499" s="115"/>
      <c r="X499" s="116">
        <v>0</v>
      </c>
      <c r="Y499" s="116">
        <v>0</v>
      </c>
      <c r="Z499" s="116">
        <v>0</v>
      </c>
      <c r="AA499" s="116" t="str">
        <f t="shared" si="140"/>
        <v>MAZDA MOTOR CORP0.002470436357750.00247043635775</v>
      </c>
      <c r="AB499" s="117">
        <v>0</v>
      </c>
      <c r="AC499" s="115">
        <f t="shared" si="141"/>
        <v>0</v>
      </c>
      <c r="AD499" s="117">
        <f t="shared" si="156"/>
        <v>0</v>
      </c>
      <c r="AE499" s="117">
        <f t="shared" si="156"/>
        <v>0</v>
      </c>
      <c r="AF499" s="117">
        <f t="shared" si="156"/>
        <v>0</v>
      </c>
      <c r="AG499" s="117">
        <f t="shared" si="156"/>
        <v>0</v>
      </c>
      <c r="AH499" s="115">
        <v>0</v>
      </c>
      <c r="AI499" s="118"/>
      <c r="AJ499" s="118"/>
      <c r="AK499" s="118"/>
      <c r="AL499" s="118"/>
      <c r="AM499" s="118"/>
      <c r="AN499" s="118"/>
      <c r="AO499" s="118"/>
      <c r="AP499" s="118"/>
      <c r="AQ499" s="118"/>
      <c r="AR499" s="118"/>
      <c r="AS499" s="119"/>
      <c r="AT499" s="120">
        <v>0</v>
      </c>
      <c r="AU499" s="120">
        <f t="shared" si="142"/>
        <v>0</v>
      </c>
      <c r="AV499" s="120">
        <v>0</v>
      </c>
      <c r="AW499" s="120">
        <f t="shared" si="143"/>
        <v>0</v>
      </c>
      <c r="AX499" s="120">
        <v>0</v>
      </c>
      <c r="AY499" s="120">
        <f t="shared" si="144"/>
        <v>0</v>
      </c>
      <c r="AZ499" s="120">
        <v>0</v>
      </c>
      <c r="BA499" s="120">
        <f t="shared" si="145"/>
        <v>0</v>
      </c>
      <c r="BB499" s="120">
        <v>0</v>
      </c>
      <c r="BC499" s="120">
        <f t="shared" si="146"/>
        <v>0</v>
      </c>
      <c r="BD499" s="120" t="str">
        <f t="shared" si="147"/>
        <v>MAZDA MOTOR CORP00.002470436357750.00247043635775</v>
      </c>
      <c r="BE499" s="121">
        <f>VLOOKUP(BD499,'[1]Microsoft-Base Data'!$AR:$AX,2,0)</f>
        <v>0</v>
      </c>
      <c r="BF499" s="121">
        <f>VLOOKUP(BD499,'[1]Microsoft-Base Data'!$AR:$AX,3,0)</f>
        <v>0</v>
      </c>
      <c r="BG499" s="121">
        <f>VLOOKUP(BD499,'[1]Microsoft-Base Data'!$AR:$AX,4,0)</f>
        <v>0</v>
      </c>
      <c r="BH499" s="121">
        <f>VLOOKUP(BD499,'[1]Microsoft-Base Data'!$AR:$AX,5,0)</f>
        <v>1</v>
      </c>
      <c r="BI499" s="121">
        <f>VLOOKUP(BD499,'[1]Microsoft-Base Data'!$AR:$AX,6,0)</f>
        <v>0</v>
      </c>
      <c r="BJ499" s="121">
        <f>VLOOKUP(BD499,'[1]Microsoft-Base Data'!$AR:$AX,7,0)</f>
        <v>0</v>
      </c>
      <c r="BK499" s="120">
        <f t="shared" si="148"/>
        <v>0</v>
      </c>
      <c r="BL499" s="120">
        <f t="shared" si="149"/>
        <v>0</v>
      </c>
      <c r="BM499" s="120">
        <f t="shared" si="150"/>
        <v>0</v>
      </c>
      <c r="BN499" s="120">
        <f t="shared" si="151"/>
        <v>2.4704363577499997E-3</v>
      </c>
      <c r="BO499" s="120">
        <f t="shared" si="152"/>
        <v>0</v>
      </c>
      <c r="BP499" s="120">
        <f t="shared" si="153"/>
        <v>0</v>
      </c>
      <c r="BQ499" s="120">
        <f t="shared" si="154"/>
        <v>8.8430674476948801E-4</v>
      </c>
      <c r="BR499" s="119"/>
      <c r="BS499" s="119"/>
      <c r="BT499" s="119"/>
      <c r="BU499" s="119"/>
    </row>
    <row r="500" spans="1:73">
      <c r="A500" s="8" t="s">
        <v>970</v>
      </c>
      <c r="B500" s="65" t="s">
        <v>123</v>
      </c>
      <c r="C500" s="8" t="s">
        <v>700</v>
      </c>
      <c r="D500" s="8" t="s">
        <v>615</v>
      </c>
      <c r="E500" s="8" t="s">
        <v>283</v>
      </c>
      <c r="F500" s="8"/>
      <c r="G500" s="65"/>
      <c r="H500" s="65" t="s">
        <v>613</v>
      </c>
      <c r="I500" s="8"/>
      <c r="J500" s="8" t="s">
        <v>614</v>
      </c>
      <c r="K500" s="8" t="s">
        <v>614</v>
      </c>
      <c r="L500" s="116">
        <v>2.1335E-3</v>
      </c>
      <c r="M500" s="116">
        <v>0</v>
      </c>
      <c r="N500" s="116">
        <v>0</v>
      </c>
      <c r="O500" s="114">
        <v>0</v>
      </c>
      <c r="P500" s="115">
        <v>2.1335E-3</v>
      </c>
      <c r="Q500" s="114">
        <v>5.1466179937459096E-4</v>
      </c>
      <c r="R500" s="114">
        <v>5.279809514258829E-4</v>
      </c>
      <c r="S500" s="114">
        <v>5.3947068815269283E-4</v>
      </c>
      <c r="T500" s="114">
        <v>5.513865610468333E-4</v>
      </c>
      <c r="U500" s="115">
        <v>2.1335E-3</v>
      </c>
      <c r="V500" s="115">
        <f t="shared" si="139"/>
        <v>0</v>
      </c>
      <c r="W500" s="122">
        <v>0</v>
      </c>
      <c r="X500" s="116">
        <v>0</v>
      </c>
      <c r="Y500" s="116">
        <v>0</v>
      </c>
      <c r="Z500" s="116">
        <v>0</v>
      </c>
      <c r="AA500" s="116" t="str">
        <f t="shared" si="140"/>
        <v>ASIAN DEVELOPMENT BANK0.00213350.0021335</v>
      </c>
      <c r="AB500" s="117">
        <v>0</v>
      </c>
      <c r="AC500" s="115">
        <f t="shared" si="141"/>
        <v>0</v>
      </c>
      <c r="AD500" s="117">
        <f t="shared" si="156"/>
        <v>0</v>
      </c>
      <c r="AE500" s="117">
        <f t="shared" si="156"/>
        <v>0</v>
      </c>
      <c r="AF500" s="117">
        <f t="shared" si="156"/>
        <v>0</v>
      </c>
      <c r="AG500" s="117">
        <f t="shared" si="156"/>
        <v>0</v>
      </c>
      <c r="AH500" s="115">
        <v>0</v>
      </c>
      <c r="AI500" s="118"/>
      <c r="AJ500" s="118"/>
      <c r="AK500" s="118"/>
      <c r="AL500" s="118"/>
      <c r="AM500" s="118"/>
      <c r="AN500" s="118"/>
      <c r="AO500" s="118"/>
      <c r="AP500" s="118"/>
      <c r="AQ500" s="118"/>
      <c r="AR500" s="118"/>
      <c r="AS500" s="119"/>
      <c r="AT500" s="120">
        <v>0</v>
      </c>
      <c r="AU500" s="120">
        <f t="shared" si="142"/>
        <v>0</v>
      </c>
      <c r="AV500" s="120">
        <v>0</v>
      </c>
      <c r="AW500" s="120">
        <f t="shared" si="143"/>
        <v>0</v>
      </c>
      <c r="AX500" s="120">
        <v>0</v>
      </c>
      <c r="AY500" s="120">
        <f t="shared" si="144"/>
        <v>0</v>
      </c>
      <c r="AZ500" s="120">
        <v>0</v>
      </c>
      <c r="BA500" s="120">
        <f t="shared" si="145"/>
        <v>0</v>
      </c>
      <c r="BB500" s="120">
        <v>0</v>
      </c>
      <c r="BC500" s="120">
        <f t="shared" si="146"/>
        <v>0</v>
      </c>
      <c r="BD500" s="120" t="str">
        <f t="shared" si="147"/>
        <v>ASIAN DEVELOPMENT BANK00.00213350.0021335</v>
      </c>
      <c r="BE500" s="121">
        <f>VLOOKUP(BD500,'[1]Microsoft-Base Data'!$AR:$AX,2,0)</f>
        <v>0</v>
      </c>
      <c r="BF500" s="121">
        <f>VLOOKUP(BD500,'[1]Microsoft-Base Data'!$AR:$AX,3,0)</f>
        <v>1</v>
      </c>
      <c r="BG500" s="121">
        <f>VLOOKUP(BD500,'[1]Microsoft-Base Data'!$AR:$AX,4,0)</f>
        <v>0</v>
      </c>
      <c r="BH500" s="121">
        <f>VLOOKUP(BD500,'[1]Microsoft-Base Data'!$AR:$AX,5,0)</f>
        <v>0</v>
      </c>
      <c r="BI500" s="121">
        <f>VLOOKUP(BD500,'[1]Microsoft-Base Data'!$AR:$AX,6,0)</f>
        <v>0</v>
      </c>
      <c r="BJ500" s="121">
        <f>VLOOKUP(BD500,'[1]Microsoft-Base Data'!$AR:$AX,7,0)</f>
        <v>0</v>
      </c>
      <c r="BK500" s="120">
        <f t="shared" si="148"/>
        <v>0</v>
      </c>
      <c r="BL500" s="120">
        <f t="shared" si="149"/>
        <v>2.1335E-3</v>
      </c>
      <c r="BM500" s="120">
        <f t="shared" si="150"/>
        <v>0</v>
      </c>
      <c r="BN500" s="120">
        <f t="shared" si="151"/>
        <v>0</v>
      </c>
      <c r="BO500" s="120">
        <f t="shared" si="152"/>
        <v>0</v>
      </c>
      <c r="BP500" s="120">
        <f t="shared" si="153"/>
        <v>0</v>
      </c>
      <c r="BQ500" s="120">
        <f t="shared" si="154"/>
        <v>2.1335E-3</v>
      </c>
      <c r="BR500" s="119"/>
      <c r="BS500" s="119"/>
      <c r="BT500" s="119"/>
      <c r="BU500" s="119"/>
    </row>
    <row r="501" spans="1:73">
      <c r="A501" s="8" t="s">
        <v>971</v>
      </c>
      <c r="B501" s="65" t="s">
        <v>123</v>
      </c>
      <c r="C501" s="8" t="s">
        <v>495</v>
      </c>
      <c r="D501" s="8" t="s">
        <v>615</v>
      </c>
      <c r="E501" s="8" t="s">
        <v>283</v>
      </c>
      <c r="F501" s="8"/>
      <c r="G501" s="65"/>
      <c r="H501" s="65" t="s">
        <v>613</v>
      </c>
      <c r="I501" s="8"/>
      <c r="J501" s="8" t="s">
        <v>614</v>
      </c>
      <c r="K501" s="8" t="s">
        <v>614</v>
      </c>
      <c r="L501" s="116">
        <v>0</v>
      </c>
      <c r="M501" s="116">
        <v>0</v>
      </c>
      <c r="N501" s="116">
        <v>1.0155918600000002E-3</v>
      </c>
      <c r="O501" s="114">
        <v>1.0155918600000002E-3</v>
      </c>
      <c r="P501" s="115">
        <v>2.0311837200000004E-3</v>
      </c>
      <c r="Q501" s="114">
        <v>4.8998015851679181E-4</v>
      </c>
      <c r="R501" s="114">
        <v>5.0266056386518137E-4</v>
      </c>
      <c r="S501" s="114">
        <v>5.13599287177383E-4</v>
      </c>
      <c r="T501" s="114">
        <v>5.2494371044064408E-4</v>
      </c>
      <c r="U501" s="115">
        <v>2.0311837200000004E-3</v>
      </c>
      <c r="V501" s="115">
        <f t="shared" si="139"/>
        <v>0</v>
      </c>
      <c r="W501" s="122">
        <v>0</v>
      </c>
      <c r="X501" s="116">
        <v>0</v>
      </c>
      <c r="Y501" s="116">
        <v>0</v>
      </c>
      <c r="Z501" s="116">
        <v>0</v>
      </c>
      <c r="AA501" s="116" t="str">
        <f t="shared" si="140"/>
        <v>THE FAMILY OFFICE0.002031183720.00203118372</v>
      </c>
      <c r="AB501" s="117">
        <v>0</v>
      </c>
      <c r="AC501" s="115">
        <f t="shared" si="141"/>
        <v>0</v>
      </c>
      <c r="AD501" s="117">
        <f t="shared" si="156"/>
        <v>0</v>
      </c>
      <c r="AE501" s="117">
        <f t="shared" si="156"/>
        <v>0</v>
      </c>
      <c r="AF501" s="117">
        <f t="shared" si="156"/>
        <v>0</v>
      </c>
      <c r="AG501" s="117">
        <f t="shared" si="156"/>
        <v>0</v>
      </c>
      <c r="AH501" s="115">
        <v>0</v>
      </c>
      <c r="AI501" s="118"/>
      <c r="AJ501" s="118"/>
      <c r="AK501" s="118"/>
      <c r="AL501" s="118"/>
      <c r="AM501" s="118"/>
      <c r="AN501" s="118"/>
      <c r="AO501" s="118"/>
      <c r="AP501" s="118"/>
      <c r="AQ501" s="118"/>
      <c r="AR501" s="118"/>
      <c r="AS501" s="119"/>
      <c r="AT501" s="120">
        <v>0</v>
      </c>
      <c r="AU501" s="120">
        <f t="shared" si="142"/>
        <v>0</v>
      </c>
      <c r="AV501" s="120">
        <v>0</v>
      </c>
      <c r="AW501" s="120">
        <f t="shared" si="143"/>
        <v>0</v>
      </c>
      <c r="AX501" s="120">
        <v>0</v>
      </c>
      <c r="AY501" s="120">
        <f t="shared" si="144"/>
        <v>0</v>
      </c>
      <c r="AZ501" s="120">
        <v>0</v>
      </c>
      <c r="BA501" s="120">
        <f t="shared" si="145"/>
        <v>0</v>
      </c>
      <c r="BB501" s="120">
        <v>0</v>
      </c>
      <c r="BC501" s="120">
        <f t="shared" si="146"/>
        <v>0</v>
      </c>
      <c r="BD501" s="120" t="str">
        <f t="shared" si="147"/>
        <v>THE FAMILY OFFICE0.001015591860.002031183720.00203118372</v>
      </c>
      <c r="BE501" s="121">
        <f>VLOOKUP(BD501,'[1]Microsoft-Base Data'!$AR:$AX,2,0)</f>
        <v>1</v>
      </c>
      <c r="BF501" s="121">
        <f>VLOOKUP(BD501,'[1]Microsoft-Base Data'!$AR:$AX,3,0)</f>
        <v>0</v>
      </c>
      <c r="BG501" s="121">
        <f>VLOOKUP(BD501,'[1]Microsoft-Base Data'!$AR:$AX,4,0)</f>
        <v>0</v>
      </c>
      <c r="BH501" s="121">
        <f>VLOOKUP(BD501,'[1]Microsoft-Base Data'!$AR:$AX,5,0)</f>
        <v>0</v>
      </c>
      <c r="BI501" s="121">
        <f>VLOOKUP(BD501,'[1]Microsoft-Base Data'!$AR:$AX,6,0)</f>
        <v>0</v>
      </c>
      <c r="BJ501" s="121">
        <f>VLOOKUP(BD501,'[1]Microsoft-Base Data'!$AR:$AX,7,0)</f>
        <v>0</v>
      </c>
      <c r="BK501" s="120">
        <f t="shared" si="148"/>
        <v>2.0311837200000004E-3</v>
      </c>
      <c r="BL501" s="120">
        <f t="shared" si="149"/>
        <v>0</v>
      </c>
      <c r="BM501" s="120">
        <f t="shared" si="150"/>
        <v>0</v>
      </c>
      <c r="BN501" s="120">
        <f t="shared" si="151"/>
        <v>0</v>
      </c>
      <c r="BO501" s="120">
        <f t="shared" si="152"/>
        <v>0</v>
      </c>
      <c r="BP501" s="120">
        <f t="shared" si="153"/>
        <v>0</v>
      </c>
      <c r="BQ501" s="120">
        <f t="shared" si="154"/>
        <v>2.0311837200000005E-4</v>
      </c>
      <c r="BR501" s="119"/>
      <c r="BS501" s="119"/>
      <c r="BT501" s="119"/>
      <c r="BU501" s="119"/>
    </row>
    <row r="502" spans="1:73">
      <c r="A502" s="8" t="s">
        <v>972</v>
      </c>
      <c r="B502" s="65" t="s">
        <v>123</v>
      </c>
      <c r="C502" s="8" t="s">
        <v>495</v>
      </c>
      <c r="D502" s="8" t="s">
        <v>615</v>
      </c>
      <c r="E502" s="8" t="s">
        <v>283</v>
      </c>
      <c r="F502" s="8"/>
      <c r="G502" s="65"/>
      <c r="H502" s="65" t="s">
        <v>613</v>
      </c>
      <c r="I502" s="8"/>
      <c r="J502" s="8" t="s">
        <v>614</v>
      </c>
      <c r="K502" s="8" t="s">
        <v>614</v>
      </c>
      <c r="L502" s="116">
        <v>0</v>
      </c>
      <c r="M502" s="116">
        <v>0</v>
      </c>
      <c r="N502" s="116">
        <v>1.0125853200000001E-3</v>
      </c>
      <c r="O502" s="114">
        <v>1.0125853200000001E-3</v>
      </c>
      <c r="P502" s="115">
        <v>2.0251706400000002E-3</v>
      </c>
      <c r="Q502" s="114">
        <v>4.8852963000843314E-4</v>
      </c>
      <c r="R502" s="114">
        <v>5.0117249651134965E-4</v>
      </c>
      <c r="S502" s="114">
        <v>5.1207883702246524E-4</v>
      </c>
      <c r="T502" s="114">
        <v>5.2338967645775231E-4</v>
      </c>
      <c r="U502" s="115">
        <v>2.0251706400000002E-3</v>
      </c>
      <c r="V502" s="115">
        <f t="shared" si="139"/>
        <v>0</v>
      </c>
      <c r="W502" s="122">
        <v>0</v>
      </c>
      <c r="X502" s="116">
        <v>0</v>
      </c>
      <c r="Y502" s="116">
        <v>0</v>
      </c>
      <c r="Z502" s="116">
        <v>0</v>
      </c>
      <c r="AA502" s="116" t="str">
        <f t="shared" si="140"/>
        <v>ADEX COMPANY, CONTRACTING, MAINTENA0.002025170640.00202517064</v>
      </c>
      <c r="AB502" s="117">
        <v>0</v>
      </c>
      <c r="AC502" s="115">
        <f t="shared" si="141"/>
        <v>0</v>
      </c>
      <c r="AD502" s="117">
        <f t="shared" si="156"/>
        <v>0</v>
      </c>
      <c r="AE502" s="117">
        <f t="shared" si="156"/>
        <v>0</v>
      </c>
      <c r="AF502" s="117">
        <f t="shared" si="156"/>
        <v>0</v>
      </c>
      <c r="AG502" s="117">
        <f t="shared" si="156"/>
        <v>0</v>
      </c>
      <c r="AH502" s="115">
        <v>0</v>
      </c>
      <c r="AI502" s="118"/>
      <c r="AJ502" s="118"/>
      <c r="AK502" s="118"/>
      <c r="AL502" s="118"/>
      <c r="AM502" s="118"/>
      <c r="AN502" s="118"/>
      <c r="AO502" s="118"/>
      <c r="AP502" s="118"/>
      <c r="AQ502" s="118"/>
      <c r="AR502" s="118"/>
      <c r="AS502" s="119"/>
      <c r="AT502" s="120">
        <v>0</v>
      </c>
      <c r="AU502" s="120">
        <f t="shared" si="142"/>
        <v>0</v>
      </c>
      <c r="AV502" s="120">
        <v>0</v>
      </c>
      <c r="AW502" s="120">
        <f t="shared" si="143"/>
        <v>0</v>
      </c>
      <c r="AX502" s="120">
        <v>0</v>
      </c>
      <c r="AY502" s="120">
        <f t="shared" si="144"/>
        <v>0</v>
      </c>
      <c r="AZ502" s="120">
        <v>0</v>
      </c>
      <c r="BA502" s="120">
        <f t="shared" si="145"/>
        <v>0</v>
      </c>
      <c r="BB502" s="120">
        <v>0</v>
      </c>
      <c r="BC502" s="120">
        <f t="shared" si="146"/>
        <v>0</v>
      </c>
      <c r="BD502" s="120" t="str">
        <f t="shared" si="147"/>
        <v>ADEX COMPANY, CONTRACTING, MAINTENA0.001012585320.002025170640.00202517064</v>
      </c>
      <c r="BE502" s="121">
        <f>VLOOKUP(BD502,'[1]Microsoft-Base Data'!$AR:$AX,2,0)</f>
        <v>1</v>
      </c>
      <c r="BF502" s="121">
        <f>VLOOKUP(BD502,'[1]Microsoft-Base Data'!$AR:$AX,3,0)</f>
        <v>0</v>
      </c>
      <c r="BG502" s="121">
        <f>VLOOKUP(BD502,'[1]Microsoft-Base Data'!$AR:$AX,4,0)</f>
        <v>0</v>
      </c>
      <c r="BH502" s="121">
        <f>VLOOKUP(BD502,'[1]Microsoft-Base Data'!$AR:$AX,5,0)</f>
        <v>0</v>
      </c>
      <c r="BI502" s="121">
        <f>VLOOKUP(BD502,'[1]Microsoft-Base Data'!$AR:$AX,6,0)</f>
        <v>0</v>
      </c>
      <c r="BJ502" s="121">
        <f>VLOOKUP(BD502,'[1]Microsoft-Base Data'!$AR:$AX,7,0)</f>
        <v>0</v>
      </c>
      <c r="BK502" s="120">
        <f t="shared" si="148"/>
        <v>2.0251706400000002E-3</v>
      </c>
      <c r="BL502" s="120">
        <f t="shared" si="149"/>
        <v>0</v>
      </c>
      <c r="BM502" s="120">
        <f t="shared" si="150"/>
        <v>0</v>
      </c>
      <c r="BN502" s="120">
        <f t="shared" si="151"/>
        <v>0</v>
      </c>
      <c r="BO502" s="120">
        <f t="shared" si="152"/>
        <v>0</v>
      </c>
      <c r="BP502" s="120">
        <f t="shared" si="153"/>
        <v>0</v>
      </c>
      <c r="BQ502" s="120">
        <f t="shared" si="154"/>
        <v>2.0251706400000003E-4</v>
      </c>
      <c r="BR502" s="119"/>
      <c r="BS502" s="119"/>
      <c r="BT502" s="119"/>
      <c r="BU502" s="119"/>
    </row>
    <row r="503" spans="1:73">
      <c r="A503" s="8" t="s">
        <v>973</v>
      </c>
      <c r="B503" s="65" t="s">
        <v>123</v>
      </c>
      <c r="C503" s="8" t="s">
        <v>700</v>
      </c>
      <c r="D503" s="8" t="s">
        <v>615</v>
      </c>
      <c r="E503" s="8" t="s">
        <v>283</v>
      </c>
      <c r="F503" s="8"/>
      <c r="G503" s="65"/>
      <c r="H503" s="65" t="s">
        <v>613</v>
      </c>
      <c r="I503" s="8"/>
      <c r="J503" s="8" t="s">
        <v>614</v>
      </c>
      <c r="K503" s="8" t="s">
        <v>614</v>
      </c>
      <c r="L503" s="116">
        <v>1.84966109383E-3</v>
      </c>
      <c r="M503" s="116">
        <v>0</v>
      </c>
      <c r="N503" s="116">
        <v>0</v>
      </c>
      <c r="O503" s="114">
        <v>0</v>
      </c>
      <c r="P503" s="115">
        <v>1.84966109383E-3</v>
      </c>
      <c r="Q503" s="114">
        <v>4.4619166008142574E-4</v>
      </c>
      <c r="R503" s="114">
        <v>4.5773884421645311E-4</v>
      </c>
      <c r="S503" s="114">
        <v>4.6769999678356348E-4</v>
      </c>
      <c r="T503" s="114">
        <v>4.7803059274855765E-4</v>
      </c>
      <c r="U503" s="115">
        <v>1.84966109383E-3</v>
      </c>
      <c r="V503" s="115">
        <f t="shared" si="139"/>
        <v>0</v>
      </c>
      <c r="W503" s="122">
        <v>0</v>
      </c>
      <c r="X503" s="116">
        <v>0</v>
      </c>
      <c r="Y503" s="116">
        <v>0</v>
      </c>
      <c r="Z503" s="116">
        <v>0</v>
      </c>
      <c r="AA503" s="116" t="str">
        <f t="shared" si="140"/>
        <v>SEMBCORP INDUSTRIES LTD.0.001849661093830.00184966109383</v>
      </c>
      <c r="AB503" s="117">
        <v>0</v>
      </c>
      <c r="AC503" s="115">
        <f t="shared" si="141"/>
        <v>0</v>
      </c>
      <c r="AD503" s="117">
        <f t="shared" si="156"/>
        <v>0</v>
      </c>
      <c r="AE503" s="117">
        <f t="shared" si="156"/>
        <v>0</v>
      </c>
      <c r="AF503" s="117">
        <f t="shared" si="156"/>
        <v>0</v>
      </c>
      <c r="AG503" s="117">
        <f t="shared" si="156"/>
        <v>0</v>
      </c>
      <c r="AH503" s="115">
        <v>0</v>
      </c>
      <c r="AI503" s="118"/>
      <c r="AJ503" s="118"/>
      <c r="AK503" s="118"/>
      <c r="AL503" s="118"/>
      <c r="AM503" s="118"/>
      <c r="AN503" s="118"/>
      <c r="AO503" s="118"/>
      <c r="AP503" s="118"/>
      <c r="AQ503" s="118"/>
      <c r="AR503" s="118"/>
      <c r="AS503" s="119"/>
      <c r="AT503" s="120">
        <v>0</v>
      </c>
      <c r="AU503" s="120">
        <f t="shared" si="142"/>
        <v>0</v>
      </c>
      <c r="AV503" s="120">
        <v>0</v>
      </c>
      <c r="AW503" s="120">
        <f t="shared" si="143"/>
        <v>0</v>
      </c>
      <c r="AX503" s="120">
        <v>0</v>
      </c>
      <c r="AY503" s="120">
        <f t="shared" si="144"/>
        <v>0</v>
      </c>
      <c r="AZ503" s="120">
        <v>0</v>
      </c>
      <c r="BA503" s="120">
        <f t="shared" si="145"/>
        <v>0</v>
      </c>
      <c r="BB503" s="120">
        <v>0</v>
      </c>
      <c r="BC503" s="120">
        <f t="shared" si="146"/>
        <v>0</v>
      </c>
      <c r="BD503" s="120" t="str">
        <f t="shared" si="147"/>
        <v>SEMBCORP INDUSTRIES LTD.00.001849661093830.00184966109383</v>
      </c>
      <c r="BE503" s="121">
        <f>VLOOKUP(BD503,'[1]Microsoft-Base Data'!$AR:$AX,2,0)</f>
        <v>1</v>
      </c>
      <c r="BF503" s="121">
        <f>VLOOKUP(BD503,'[1]Microsoft-Base Data'!$AR:$AX,3,0)</f>
        <v>0</v>
      </c>
      <c r="BG503" s="121">
        <f>VLOOKUP(BD503,'[1]Microsoft-Base Data'!$AR:$AX,4,0)</f>
        <v>0</v>
      </c>
      <c r="BH503" s="121">
        <f>VLOOKUP(BD503,'[1]Microsoft-Base Data'!$AR:$AX,5,0)</f>
        <v>0</v>
      </c>
      <c r="BI503" s="121">
        <f>VLOOKUP(BD503,'[1]Microsoft-Base Data'!$AR:$AX,6,0)</f>
        <v>0</v>
      </c>
      <c r="BJ503" s="121">
        <f>VLOOKUP(BD503,'[1]Microsoft-Base Data'!$AR:$AX,7,0)</f>
        <v>0</v>
      </c>
      <c r="BK503" s="120">
        <f t="shared" si="148"/>
        <v>1.84966109383E-3</v>
      </c>
      <c r="BL503" s="120">
        <f t="shared" si="149"/>
        <v>0</v>
      </c>
      <c r="BM503" s="120">
        <f t="shared" si="150"/>
        <v>0</v>
      </c>
      <c r="BN503" s="120">
        <f t="shared" si="151"/>
        <v>0</v>
      </c>
      <c r="BO503" s="120">
        <f t="shared" si="152"/>
        <v>0</v>
      </c>
      <c r="BP503" s="120">
        <f t="shared" si="153"/>
        <v>0</v>
      </c>
      <c r="BQ503" s="120">
        <f t="shared" si="154"/>
        <v>1.84966109383E-4</v>
      </c>
      <c r="BR503" s="119"/>
      <c r="BS503" s="119"/>
      <c r="BT503" s="119"/>
      <c r="BU503" s="119"/>
    </row>
    <row r="504" spans="1:73">
      <c r="A504" s="8" t="s">
        <v>974</v>
      </c>
      <c r="B504" s="65" t="s">
        <v>69</v>
      </c>
      <c r="C504" s="8" t="s">
        <v>113</v>
      </c>
      <c r="D504" s="8" t="s">
        <v>615</v>
      </c>
      <c r="E504" s="8" t="s">
        <v>283</v>
      </c>
      <c r="F504" s="8"/>
      <c r="G504" s="65"/>
      <c r="H504" s="65" t="s">
        <v>613</v>
      </c>
      <c r="I504" s="8"/>
      <c r="J504" s="8" t="s">
        <v>614</v>
      </c>
      <c r="K504" s="8" t="s">
        <v>614</v>
      </c>
      <c r="L504" s="116">
        <v>1.83932481663E-3</v>
      </c>
      <c r="M504" s="116">
        <v>0</v>
      </c>
      <c r="N504" s="116">
        <v>0</v>
      </c>
      <c r="O504" s="114">
        <v>0</v>
      </c>
      <c r="P504" s="115">
        <v>1.83932481663E-3</v>
      </c>
      <c r="Q504" s="114">
        <v>4.4369825158712691E-4</v>
      </c>
      <c r="R504" s="114">
        <v>4.5518090774105698E-4</v>
      </c>
      <c r="S504" s="114">
        <v>4.6508639538960005E-4</v>
      </c>
      <c r="T504" s="114">
        <v>4.7535926191221605E-4</v>
      </c>
      <c r="U504" s="115">
        <v>1.83932481663E-3</v>
      </c>
      <c r="V504" s="115">
        <f t="shared" si="139"/>
        <v>0</v>
      </c>
      <c r="W504" s="115"/>
      <c r="X504" s="116">
        <v>0</v>
      </c>
      <c r="Y504" s="116">
        <v>0</v>
      </c>
      <c r="Z504" s="116">
        <v>0</v>
      </c>
      <c r="AA504" s="116" t="str">
        <f t="shared" si="140"/>
        <v>TIVO INC0.001839324816630.00183932481663</v>
      </c>
      <c r="AB504" s="117">
        <v>0</v>
      </c>
      <c r="AC504" s="115">
        <f t="shared" si="141"/>
        <v>0</v>
      </c>
      <c r="AD504" s="117">
        <f t="shared" si="156"/>
        <v>0</v>
      </c>
      <c r="AE504" s="117">
        <f t="shared" si="156"/>
        <v>0</v>
      </c>
      <c r="AF504" s="117">
        <f t="shared" si="156"/>
        <v>0</v>
      </c>
      <c r="AG504" s="117">
        <f t="shared" si="156"/>
        <v>0</v>
      </c>
      <c r="AH504" s="115">
        <v>0</v>
      </c>
      <c r="AI504" s="118"/>
      <c r="AJ504" s="118"/>
      <c r="AK504" s="118"/>
      <c r="AL504" s="118"/>
      <c r="AM504" s="118"/>
      <c r="AN504" s="118"/>
      <c r="AO504" s="118"/>
      <c r="AP504" s="118"/>
      <c r="AQ504" s="118"/>
      <c r="AR504" s="118"/>
      <c r="AS504" s="119"/>
      <c r="AT504" s="120">
        <v>3.56724E-2</v>
      </c>
      <c r="AU504" s="120">
        <f t="shared" si="142"/>
        <v>-3.56724E-2</v>
      </c>
      <c r="AV504" s="120">
        <v>0</v>
      </c>
      <c r="AW504" s="120">
        <f t="shared" si="143"/>
        <v>0</v>
      </c>
      <c r="AX504" s="120">
        <v>0</v>
      </c>
      <c r="AY504" s="120">
        <f t="shared" si="144"/>
        <v>0</v>
      </c>
      <c r="AZ504" s="120">
        <v>0</v>
      </c>
      <c r="BA504" s="120">
        <f t="shared" si="145"/>
        <v>0</v>
      </c>
      <c r="BB504" s="120">
        <v>2.3404661640000001E-2</v>
      </c>
      <c r="BC504" s="120">
        <f t="shared" si="146"/>
        <v>-2.3404661640000001E-2</v>
      </c>
      <c r="BD504" s="120" t="str">
        <f t="shared" si="147"/>
        <v>TIVO INC00.001839324816630.00183932481663</v>
      </c>
      <c r="BE504" s="121">
        <f>VLOOKUP(BD504,'[1]Microsoft-Base Data'!$AR:$AX,2,0)</f>
        <v>0</v>
      </c>
      <c r="BF504" s="121">
        <f>VLOOKUP(BD504,'[1]Microsoft-Base Data'!$AR:$AX,3,0)</f>
        <v>1</v>
      </c>
      <c r="BG504" s="121">
        <f>VLOOKUP(BD504,'[1]Microsoft-Base Data'!$AR:$AX,4,0)</f>
        <v>0</v>
      </c>
      <c r="BH504" s="121">
        <f>VLOOKUP(BD504,'[1]Microsoft-Base Data'!$AR:$AX,5,0)</f>
        <v>0</v>
      </c>
      <c r="BI504" s="121">
        <f>VLOOKUP(BD504,'[1]Microsoft-Base Data'!$AR:$AX,6,0)</f>
        <v>0</v>
      </c>
      <c r="BJ504" s="121">
        <f>VLOOKUP(BD504,'[1]Microsoft-Base Data'!$AR:$AX,7,0)</f>
        <v>0</v>
      </c>
      <c r="BK504" s="120">
        <f t="shared" si="148"/>
        <v>0</v>
      </c>
      <c r="BL504" s="120">
        <f t="shared" si="149"/>
        <v>1.83932481663E-3</v>
      </c>
      <c r="BM504" s="120">
        <f t="shared" si="150"/>
        <v>0</v>
      </c>
      <c r="BN504" s="120">
        <f t="shared" si="151"/>
        <v>0</v>
      </c>
      <c r="BO504" s="120">
        <f t="shared" si="152"/>
        <v>0</v>
      </c>
      <c r="BP504" s="120">
        <f t="shared" si="153"/>
        <v>0</v>
      </c>
      <c r="BQ504" s="120">
        <f t="shared" si="154"/>
        <v>1.83932481663E-3</v>
      </c>
      <c r="BR504" s="119"/>
      <c r="BS504" s="119"/>
      <c r="BT504" s="119"/>
      <c r="BU504" s="119"/>
    </row>
    <row r="505" spans="1:73">
      <c r="A505" s="8" t="s">
        <v>975</v>
      </c>
      <c r="B505" s="65" t="s">
        <v>92</v>
      </c>
      <c r="C505" s="8" t="s">
        <v>169</v>
      </c>
      <c r="D505" s="8" t="s">
        <v>615</v>
      </c>
      <c r="E505" s="8" t="s">
        <v>283</v>
      </c>
      <c r="F505" s="8"/>
      <c r="G505" s="65"/>
      <c r="H505" s="65" t="s">
        <v>613</v>
      </c>
      <c r="I505" s="8"/>
      <c r="J505" s="8" t="s">
        <v>614</v>
      </c>
      <c r="K505" s="8" t="s">
        <v>614</v>
      </c>
      <c r="L505" s="116">
        <v>0</v>
      </c>
      <c r="M505" s="116">
        <v>0</v>
      </c>
      <c r="N505" s="116">
        <v>8.2488912483999997E-4</v>
      </c>
      <c r="O505" s="114">
        <v>8.2488912483999997E-4</v>
      </c>
      <c r="P505" s="115">
        <v>1.6497782496799999E-3</v>
      </c>
      <c r="Q505" s="114">
        <v>3.9797414696478647E-4</v>
      </c>
      <c r="R505" s="114">
        <v>4.0827348952789978E-4</v>
      </c>
      <c r="S505" s="114">
        <v>4.1715819435397919E-4</v>
      </c>
      <c r="T505" s="114">
        <v>4.263724188333345E-4</v>
      </c>
      <c r="U505" s="115">
        <v>1.6497782496799999E-3</v>
      </c>
      <c r="V505" s="115">
        <f t="shared" si="139"/>
        <v>0</v>
      </c>
      <c r="W505" s="122">
        <v>0</v>
      </c>
      <c r="X505" s="116">
        <v>0</v>
      </c>
      <c r="Y505" s="116">
        <v>0</v>
      </c>
      <c r="Z505" s="116">
        <v>0</v>
      </c>
      <c r="AA505" s="116" t="str">
        <f t="shared" si="140"/>
        <v>HERSHEY COMPANY0.001649778249680.00164977824968</v>
      </c>
      <c r="AB505" s="117">
        <v>0</v>
      </c>
      <c r="AC505" s="115">
        <f t="shared" si="141"/>
        <v>0</v>
      </c>
      <c r="AD505" s="117">
        <f t="shared" si="156"/>
        <v>0</v>
      </c>
      <c r="AE505" s="117">
        <f t="shared" si="156"/>
        <v>0</v>
      </c>
      <c r="AF505" s="117">
        <f t="shared" si="156"/>
        <v>0</v>
      </c>
      <c r="AG505" s="117">
        <f t="shared" si="156"/>
        <v>0</v>
      </c>
      <c r="AH505" s="115">
        <v>0</v>
      </c>
      <c r="AI505" s="118"/>
      <c r="AJ505" s="118"/>
      <c r="AK505" s="118"/>
      <c r="AL505" s="118"/>
      <c r="AM505" s="118"/>
      <c r="AN505" s="118"/>
      <c r="AO505" s="118"/>
      <c r="AP505" s="118"/>
      <c r="AQ505" s="118"/>
      <c r="AR505" s="118"/>
      <c r="AS505" s="119"/>
      <c r="AT505" s="120">
        <v>0</v>
      </c>
      <c r="AU505" s="120">
        <f t="shared" si="142"/>
        <v>0</v>
      </c>
      <c r="AV505" s="120">
        <v>0</v>
      </c>
      <c r="AW505" s="120">
        <f t="shared" si="143"/>
        <v>0</v>
      </c>
      <c r="AX505" s="120">
        <v>0</v>
      </c>
      <c r="AY505" s="120">
        <f t="shared" si="144"/>
        <v>0</v>
      </c>
      <c r="AZ505" s="120">
        <v>0</v>
      </c>
      <c r="BA505" s="120">
        <f t="shared" si="145"/>
        <v>0</v>
      </c>
      <c r="BB505" s="120">
        <v>0</v>
      </c>
      <c r="BC505" s="120">
        <f t="shared" si="146"/>
        <v>0</v>
      </c>
      <c r="BD505" s="120" t="str">
        <f t="shared" si="147"/>
        <v>HERSHEY COMPANY0.000824889124840.001649778249680.00164977824968</v>
      </c>
      <c r="BE505" s="121">
        <f>VLOOKUP(BD505,'[1]Microsoft-Base Data'!$AR:$AX,2,0)</f>
        <v>1</v>
      </c>
      <c r="BF505" s="121">
        <f>VLOOKUP(BD505,'[1]Microsoft-Base Data'!$AR:$AX,3,0)</f>
        <v>0</v>
      </c>
      <c r="BG505" s="121">
        <f>VLOOKUP(BD505,'[1]Microsoft-Base Data'!$AR:$AX,4,0)</f>
        <v>0</v>
      </c>
      <c r="BH505" s="121">
        <f>VLOOKUP(BD505,'[1]Microsoft-Base Data'!$AR:$AX,5,0)</f>
        <v>0</v>
      </c>
      <c r="BI505" s="121">
        <f>VLOOKUP(BD505,'[1]Microsoft-Base Data'!$AR:$AX,6,0)</f>
        <v>0</v>
      </c>
      <c r="BJ505" s="121">
        <f>VLOOKUP(BD505,'[1]Microsoft-Base Data'!$AR:$AX,7,0)</f>
        <v>0</v>
      </c>
      <c r="BK505" s="120">
        <f t="shared" si="148"/>
        <v>1.6497782496799999E-3</v>
      </c>
      <c r="BL505" s="120">
        <f t="shared" si="149"/>
        <v>0</v>
      </c>
      <c r="BM505" s="120">
        <f t="shared" si="150"/>
        <v>0</v>
      </c>
      <c r="BN505" s="120">
        <f t="shared" si="151"/>
        <v>0</v>
      </c>
      <c r="BO505" s="120">
        <f t="shared" si="152"/>
        <v>0</v>
      </c>
      <c r="BP505" s="120">
        <f t="shared" si="153"/>
        <v>0</v>
      </c>
      <c r="BQ505" s="120">
        <f t="shared" si="154"/>
        <v>1.6497782496800002E-4</v>
      </c>
      <c r="BR505" s="119"/>
      <c r="BS505" s="119"/>
      <c r="BT505" s="119"/>
      <c r="BU505" s="119"/>
    </row>
    <row r="506" spans="1:73">
      <c r="A506" s="65" t="s">
        <v>976</v>
      </c>
      <c r="B506" s="65" t="s">
        <v>92</v>
      </c>
      <c r="C506" s="8" t="s">
        <v>533</v>
      </c>
      <c r="D506" s="8" t="s">
        <v>615</v>
      </c>
      <c r="E506" s="8" t="s">
        <v>283</v>
      </c>
      <c r="F506" s="8"/>
      <c r="G506" s="65"/>
      <c r="H506" s="65" t="s">
        <v>613</v>
      </c>
      <c r="I506" s="8"/>
      <c r="J506" s="65" t="s">
        <v>614</v>
      </c>
      <c r="K506" s="65" t="s">
        <v>614</v>
      </c>
      <c r="L506" s="113">
        <v>0</v>
      </c>
      <c r="M506" s="113">
        <v>0</v>
      </c>
      <c r="N506" s="113">
        <v>7.3454258917000003E-4</v>
      </c>
      <c r="O506" s="114">
        <v>7.3454258917000003E-4</v>
      </c>
      <c r="P506" s="115">
        <v>1.4690851783400001E-3</v>
      </c>
      <c r="Q506" s="114">
        <v>3.5438576110569781E-4</v>
      </c>
      <c r="R506" s="114">
        <v>3.6355706125409709E-4</v>
      </c>
      <c r="S506" s="114">
        <v>3.7146866281415574E-4</v>
      </c>
      <c r="T506" s="114">
        <v>3.7967369316604943E-4</v>
      </c>
      <c r="U506" s="115">
        <v>1.4690851783400001E-3</v>
      </c>
      <c r="V506" s="115">
        <f t="shared" si="139"/>
        <v>0</v>
      </c>
      <c r="W506" s="122">
        <v>0</v>
      </c>
      <c r="X506" s="116">
        <v>0</v>
      </c>
      <c r="Y506" s="116">
        <v>0</v>
      </c>
      <c r="Z506" s="116">
        <v>0</v>
      </c>
      <c r="AA506" s="116" t="str">
        <f t="shared" si="140"/>
        <v>FORWARD AIR TECHNOLOGY &amp; LOGISTICS0.001469085178340.00146908517834</v>
      </c>
      <c r="AB506" s="117">
        <v>0</v>
      </c>
      <c r="AC506" s="115">
        <f t="shared" si="141"/>
        <v>0</v>
      </c>
      <c r="AD506" s="117">
        <f t="shared" si="156"/>
        <v>0</v>
      </c>
      <c r="AE506" s="117">
        <f t="shared" si="156"/>
        <v>0</v>
      </c>
      <c r="AF506" s="117">
        <f t="shared" si="156"/>
        <v>0</v>
      </c>
      <c r="AG506" s="117">
        <f t="shared" si="156"/>
        <v>0</v>
      </c>
      <c r="AH506" s="115">
        <v>0</v>
      </c>
      <c r="AI506" s="118"/>
      <c r="AJ506" s="118"/>
      <c r="AK506" s="118"/>
      <c r="AL506" s="118"/>
      <c r="AM506" s="118"/>
      <c r="AN506" s="118"/>
      <c r="AO506" s="118"/>
      <c r="AP506" s="118"/>
      <c r="AQ506" s="118"/>
      <c r="AR506" s="118"/>
      <c r="AS506" s="119"/>
      <c r="AT506" s="120">
        <v>0</v>
      </c>
      <c r="AU506" s="120">
        <f t="shared" si="142"/>
        <v>0</v>
      </c>
      <c r="AV506" s="120">
        <v>0</v>
      </c>
      <c r="AW506" s="120">
        <f t="shared" si="143"/>
        <v>0</v>
      </c>
      <c r="AX506" s="120">
        <v>0</v>
      </c>
      <c r="AY506" s="120">
        <f t="shared" si="144"/>
        <v>0</v>
      </c>
      <c r="AZ506" s="120">
        <v>0</v>
      </c>
      <c r="BA506" s="120">
        <f t="shared" si="145"/>
        <v>0</v>
      </c>
      <c r="BB506" s="120">
        <v>0</v>
      </c>
      <c r="BC506" s="120">
        <f t="shared" si="146"/>
        <v>0</v>
      </c>
      <c r="BD506" s="120" t="str">
        <f t="shared" si="147"/>
        <v>FORWARD AIR TECHNOLOGY &amp; LOGISTICS0.000734542589170.001469085178340.00146908517834</v>
      </c>
      <c r="BE506" s="121">
        <f>VLOOKUP(BD506,'[1]Microsoft-Base Data'!$AR:$AX,2,0)</f>
        <v>0</v>
      </c>
      <c r="BF506" s="121">
        <f>VLOOKUP(BD506,'[1]Microsoft-Base Data'!$AR:$AX,3,0)</f>
        <v>0</v>
      </c>
      <c r="BG506" s="121">
        <f>VLOOKUP(BD506,'[1]Microsoft-Base Data'!$AR:$AX,4,0)</f>
        <v>0</v>
      </c>
      <c r="BH506" s="121">
        <f>VLOOKUP(BD506,'[1]Microsoft-Base Data'!$AR:$AX,5,0)</f>
        <v>1</v>
      </c>
      <c r="BI506" s="121">
        <f>VLOOKUP(BD506,'[1]Microsoft-Base Data'!$AR:$AX,6,0)</f>
        <v>0</v>
      </c>
      <c r="BJ506" s="121">
        <f>VLOOKUP(BD506,'[1]Microsoft-Base Data'!$AR:$AX,7,0)</f>
        <v>0</v>
      </c>
      <c r="BK506" s="120">
        <f t="shared" si="148"/>
        <v>0</v>
      </c>
      <c r="BL506" s="120">
        <f t="shared" si="149"/>
        <v>0</v>
      </c>
      <c r="BM506" s="120">
        <f t="shared" si="150"/>
        <v>0</v>
      </c>
      <c r="BN506" s="120">
        <f t="shared" si="151"/>
        <v>1.4690851783400001E-3</v>
      </c>
      <c r="BO506" s="120">
        <f t="shared" si="152"/>
        <v>0</v>
      </c>
      <c r="BP506" s="120">
        <f t="shared" si="153"/>
        <v>0</v>
      </c>
      <c r="BQ506" s="120">
        <f t="shared" si="154"/>
        <v>5.2586739495291029E-4</v>
      </c>
      <c r="BR506" s="119"/>
      <c r="BS506" s="119"/>
      <c r="BT506" s="119"/>
      <c r="BU506" s="119"/>
    </row>
    <row r="507" spans="1:73">
      <c r="A507" s="8" t="s">
        <v>977</v>
      </c>
      <c r="B507" s="65" t="s">
        <v>123</v>
      </c>
      <c r="C507" s="8" t="s">
        <v>248</v>
      </c>
      <c r="D507" s="8" t="s">
        <v>615</v>
      </c>
      <c r="E507" s="8" t="s">
        <v>283</v>
      </c>
      <c r="F507" s="8"/>
      <c r="G507" s="65"/>
      <c r="H507" s="65" t="s">
        <v>613</v>
      </c>
      <c r="I507" s="8"/>
      <c r="J507" s="8" t="s">
        <v>614</v>
      </c>
      <c r="K507" s="8" t="s">
        <v>614</v>
      </c>
      <c r="L507" s="116">
        <v>0</v>
      </c>
      <c r="M507" s="116">
        <v>0</v>
      </c>
      <c r="N507" s="116">
        <v>7.1490151666666658E-4</v>
      </c>
      <c r="O507" s="114">
        <v>7.1490151666666658E-4</v>
      </c>
      <c r="P507" s="115">
        <v>1.4298030333333332E-3</v>
      </c>
      <c r="Q507" s="114">
        <v>3.4490977355827583E-4</v>
      </c>
      <c r="R507" s="114">
        <v>3.5383584058633544E-4</v>
      </c>
      <c r="S507" s="114">
        <v>3.6153589234363292E-4</v>
      </c>
      <c r="T507" s="114">
        <v>3.6952152684508897E-4</v>
      </c>
      <c r="U507" s="115">
        <v>1.4298030333333329E-3</v>
      </c>
      <c r="V507" s="115">
        <f t="shared" si="139"/>
        <v>0</v>
      </c>
      <c r="W507" s="122">
        <v>0</v>
      </c>
      <c r="X507" s="116">
        <v>0</v>
      </c>
      <c r="Y507" s="116">
        <v>0</v>
      </c>
      <c r="Z507" s="116">
        <v>0</v>
      </c>
      <c r="AA507" s="116" t="str">
        <f t="shared" si="140"/>
        <v>MINISTRY OF FOREIGN AFFAIRS - MIDDL0.001429803033333330.00142980303333333</v>
      </c>
      <c r="AB507" s="117">
        <v>0</v>
      </c>
      <c r="AC507" s="115">
        <f t="shared" si="141"/>
        <v>0</v>
      </c>
      <c r="AD507" s="117">
        <f t="shared" si="156"/>
        <v>0</v>
      </c>
      <c r="AE507" s="117">
        <f t="shared" si="156"/>
        <v>0</v>
      </c>
      <c r="AF507" s="117">
        <f t="shared" si="156"/>
        <v>0</v>
      </c>
      <c r="AG507" s="117">
        <f t="shared" si="156"/>
        <v>0</v>
      </c>
      <c r="AH507" s="115">
        <v>0</v>
      </c>
      <c r="AI507" s="118"/>
      <c r="AJ507" s="118"/>
      <c r="AK507" s="118"/>
      <c r="AL507" s="118"/>
      <c r="AM507" s="118"/>
      <c r="AN507" s="118"/>
      <c r="AO507" s="118"/>
      <c r="AP507" s="118"/>
      <c r="AQ507" s="118"/>
      <c r="AR507" s="118"/>
      <c r="AS507" s="119"/>
      <c r="AT507" s="120">
        <v>0</v>
      </c>
      <c r="AU507" s="120">
        <f t="shared" si="142"/>
        <v>0</v>
      </c>
      <c r="AV507" s="120">
        <v>0</v>
      </c>
      <c r="AW507" s="120">
        <f t="shared" si="143"/>
        <v>0</v>
      </c>
      <c r="AX507" s="120">
        <v>0</v>
      </c>
      <c r="AY507" s="120">
        <f t="shared" si="144"/>
        <v>0</v>
      </c>
      <c r="AZ507" s="120">
        <v>0</v>
      </c>
      <c r="BA507" s="120">
        <f t="shared" si="145"/>
        <v>0</v>
      </c>
      <c r="BB507" s="120">
        <v>0</v>
      </c>
      <c r="BC507" s="120">
        <f t="shared" si="146"/>
        <v>0</v>
      </c>
      <c r="BD507" s="120" t="str">
        <f t="shared" si="147"/>
        <v>MINISTRY OF FOREIGN AFFAIRS - MIDDL0.0007149015166666670.001429803033333330.00142980303333333</v>
      </c>
      <c r="BE507" s="121">
        <f>VLOOKUP(BD507,'[1]Microsoft-Base Data'!$AR:$AX,2,0)</f>
        <v>1</v>
      </c>
      <c r="BF507" s="121">
        <f>VLOOKUP(BD507,'[1]Microsoft-Base Data'!$AR:$AX,3,0)</f>
        <v>0</v>
      </c>
      <c r="BG507" s="121">
        <f>VLOOKUP(BD507,'[1]Microsoft-Base Data'!$AR:$AX,4,0)</f>
        <v>0</v>
      </c>
      <c r="BH507" s="121">
        <f>VLOOKUP(BD507,'[1]Microsoft-Base Data'!$AR:$AX,5,0)</f>
        <v>0</v>
      </c>
      <c r="BI507" s="121">
        <f>VLOOKUP(BD507,'[1]Microsoft-Base Data'!$AR:$AX,6,0)</f>
        <v>0</v>
      </c>
      <c r="BJ507" s="121">
        <f>VLOOKUP(BD507,'[1]Microsoft-Base Data'!$AR:$AX,7,0)</f>
        <v>0</v>
      </c>
      <c r="BK507" s="120">
        <f t="shared" si="148"/>
        <v>1.4298030333333329E-3</v>
      </c>
      <c r="BL507" s="120">
        <f t="shared" si="149"/>
        <v>0</v>
      </c>
      <c r="BM507" s="120">
        <f t="shared" si="150"/>
        <v>0</v>
      </c>
      <c r="BN507" s="120">
        <f t="shared" si="151"/>
        <v>0</v>
      </c>
      <c r="BO507" s="120">
        <f t="shared" si="152"/>
        <v>0</v>
      </c>
      <c r="BP507" s="120">
        <f t="shared" si="153"/>
        <v>0</v>
      </c>
      <c r="BQ507" s="120">
        <f t="shared" si="154"/>
        <v>1.4298030333333329E-4</v>
      </c>
      <c r="BR507" s="119"/>
      <c r="BS507" s="119"/>
      <c r="BT507" s="119"/>
      <c r="BU507" s="119"/>
    </row>
    <row r="508" spans="1:73">
      <c r="A508" s="8" t="s">
        <v>978</v>
      </c>
      <c r="B508" s="65" t="s">
        <v>69</v>
      </c>
      <c r="C508" s="8" t="s">
        <v>495</v>
      </c>
      <c r="D508" s="8" t="s">
        <v>615</v>
      </c>
      <c r="E508" s="8" t="s">
        <v>283</v>
      </c>
      <c r="F508" s="8"/>
      <c r="G508" s="65"/>
      <c r="H508" s="65" t="s">
        <v>613</v>
      </c>
      <c r="I508" s="8"/>
      <c r="J508" s="8" t="s">
        <v>614</v>
      </c>
      <c r="K508" s="8" t="s">
        <v>614</v>
      </c>
      <c r="L508" s="116">
        <v>0</v>
      </c>
      <c r="M508" s="116">
        <v>0</v>
      </c>
      <c r="N508" s="116">
        <v>7.0559084285714288E-4</v>
      </c>
      <c r="O508" s="114">
        <v>7.0559084285714288E-4</v>
      </c>
      <c r="P508" s="115">
        <v>1.4111816857142858E-3</v>
      </c>
      <c r="Q508" s="114">
        <v>3.4041776686861156E-4</v>
      </c>
      <c r="R508" s="114">
        <v>3.4922758334108737E-4</v>
      </c>
      <c r="S508" s="114">
        <v>3.5682735181662189E-4</v>
      </c>
      <c r="T508" s="114">
        <v>3.6470898368796495E-4</v>
      </c>
      <c r="U508" s="115">
        <v>1.4111816857142858E-3</v>
      </c>
      <c r="V508" s="115">
        <f t="shared" si="139"/>
        <v>0</v>
      </c>
      <c r="W508" s="115"/>
      <c r="X508" s="116">
        <v>0</v>
      </c>
      <c r="Y508" s="116">
        <v>0</v>
      </c>
      <c r="Z508" s="116">
        <v>0</v>
      </c>
      <c r="AA508" s="116" t="str">
        <f t="shared" si="140"/>
        <v>DARE FOODS LTD0.001411181685714290.00141118168571429</v>
      </c>
      <c r="AB508" s="117">
        <v>0</v>
      </c>
      <c r="AC508" s="115">
        <f t="shared" si="141"/>
        <v>0</v>
      </c>
      <c r="AD508" s="117">
        <f t="shared" ref="AD508:AG527" si="157">AD$1*$AH508</f>
        <v>0</v>
      </c>
      <c r="AE508" s="117">
        <f t="shared" si="157"/>
        <v>0</v>
      </c>
      <c r="AF508" s="117">
        <f t="shared" si="157"/>
        <v>0</v>
      </c>
      <c r="AG508" s="117">
        <f t="shared" si="157"/>
        <v>0</v>
      </c>
      <c r="AH508" s="115">
        <v>0</v>
      </c>
      <c r="AI508" s="118"/>
      <c r="AJ508" s="118"/>
      <c r="AK508" s="118"/>
      <c r="AL508" s="118"/>
      <c r="AM508" s="118"/>
      <c r="AN508" s="118"/>
      <c r="AO508" s="118"/>
      <c r="AP508" s="118"/>
      <c r="AQ508" s="118"/>
      <c r="AR508" s="118"/>
      <c r="AS508" s="119"/>
      <c r="AT508" s="120">
        <v>0</v>
      </c>
      <c r="AU508" s="120">
        <f t="shared" si="142"/>
        <v>0</v>
      </c>
      <c r="AV508" s="120">
        <v>0</v>
      </c>
      <c r="AW508" s="120">
        <f t="shared" si="143"/>
        <v>0</v>
      </c>
      <c r="AX508" s="120">
        <v>0</v>
      </c>
      <c r="AY508" s="120">
        <f t="shared" si="144"/>
        <v>0</v>
      </c>
      <c r="AZ508" s="120">
        <v>0</v>
      </c>
      <c r="BA508" s="120">
        <f t="shared" si="145"/>
        <v>0</v>
      </c>
      <c r="BB508" s="120">
        <v>0</v>
      </c>
      <c r="BC508" s="120">
        <f t="shared" si="146"/>
        <v>0</v>
      </c>
      <c r="BD508" s="120" t="str">
        <f t="shared" si="147"/>
        <v>DARE FOODS LTD0.0007055908428571430.001411181685714290.00141118168571429</v>
      </c>
      <c r="BE508" s="121">
        <f>VLOOKUP(BD508,'[1]Microsoft-Base Data'!$AR:$AX,2,0)</f>
        <v>0.49999999493838582</v>
      </c>
      <c r="BF508" s="121">
        <f>VLOOKUP(BD508,'[1]Microsoft-Base Data'!$AR:$AX,3,0)</f>
        <v>0.50000000506161413</v>
      </c>
      <c r="BG508" s="121">
        <f>VLOOKUP(BD508,'[1]Microsoft-Base Data'!$AR:$AX,4,0)</f>
        <v>0</v>
      </c>
      <c r="BH508" s="121">
        <f>VLOOKUP(BD508,'[1]Microsoft-Base Data'!$AR:$AX,5,0)</f>
        <v>0</v>
      </c>
      <c r="BI508" s="121">
        <f>VLOOKUP(BD508,'[1]Microsoft-Base Data'!$AR:$AX,6,0)</f>
        <v>0</v>
      </c>
      <c r="BJ508" s="121">
        <f>VLOOKUP(BD508,'[1]Microsoft-Base Data'!$AR:$AX,7,0)</f>
        <v>0</v>
      </c>
      <c r="BK508" s="120">
        <f t="shared" si="148"/>
        <v>7.0559083571428561E-4</v>
      </c>
      <c r="BL508" s="120">
        <f t="shared" si="149"/>
        <v>7.0559085000000004E-4</v>
      </c>
      <c r="BM508" s="120">
        <f t="shared" si="150"/>
        <v>0</v>
      </c>
      <c r="BN508" s="120">
        <f t="shared" si="151"/>
        <v>0</v>
      </c>
      <c r="BO508" s="120">
        <f t="shared" si="152"/>
        <v>0</v>
      </c>
      <c r="BP508" s="120">
        <f t="shared" si="153"/>
        <v>0</v>
      </c>
      <c r="BQ508" s="120">
        <f t="shared" si="154"/>
        <v>7.7614993357142856E-4</v>
      </c>
      <c r="BR508" s="119"/>
      <c r="BS508" s="119"/>
      <c r="BT508" s="119"/>
      <c r="BU508" s="119"/>
    </row>
    <row r="509" spans="1:73">
      <c r="A509" s="8" t="s">
        <v>978</v>
      </c>
      <c r="B509" s="65" t="s">
        <v>69</v>
      </c>
      <c r="C509" s="8" t="s">
        <v>495</v>
      </c>
      <c r="D509" s="8" t="s">
        <v>615</v>
      </c>
      <c r="E509" s="8" t="s">
        <v>283</v>
      </c>
      <c r="F509" s="8"/>
      <c r="G509" s="65"/>
      <c r="H509" s="65" t="s">
        <v>613</v>
      </c>
      <c r="I509" s="8"/>
      <c r="J509" s="8" t="s">
        <v>614</v>
      </c>
      <c r="K509" s="8" t="s">
        <v>614</v>
      </c>
      <c r="L509" s="116">
        <v>0</v>
      </c>
      <c r="M509" s="116">
        <v>0</v>
      </c>
      <c r="N509" s="116">
        <v>7.0559082857142856E-4</v>
      </c>
      <c r="O509" s="114">
        <v>7.0559082857142856E-4</v>
      </c>
      <c r="P509" s="115">
        <v>1.4111816571428571E-3</v>
      </c>
      <c r="Q509" s="114">
        <v>3.4041775997635803E-4</v>
      </c>
      <c r="R509" s="114">
        <v>3.4922757627046632E-4</v>
      </c>
      <c r="S509" s="114">
        <v>3.5682734459213243E-4</v>
      </c>
      <c r="T509" s="114">
        <v>3.6470897630390035E-4</v>
      </c>
      <c r="U509" s="115">
        <v>1.4111816571428571E-3</v>
      </c>
      <c r="V509" s="115">
        <f t="shared" si="139"/>
        <v>0</v>
      </c>
      <c r="W509" s="115"/>
      <c r="X509" s="116">
        <v>0</v>
      </c>
      <c r="Y509" s="116">
        <v>0</v>
      </c>
      <c r="Z509" s="116">
        <v>0</v>
      </c>
      <c r="AA509" s="116" t="str">
        <f t="shared" si="140"/>
        <v>DARE FOODS LTD0.001411181657142860.00141118165714286</v>
      </c>
      <c r="AB509" s="117">
        <v>0</v>
      </c>
      <c r="AC509" s="115">
        <f t="shared" si="141"/>
        <v>0</v>
      </c>
      <c r="AD509" s="117">
        <f t="shared" si="157"/>
        <v>0</v>
      </c>
      <c r="AE509" s="117">
        <f t="shared" si="157"/>
        <v>0</v>
      </c>
      <c r="AF509" s="117">
        <f t="shared" si="157"/>
        <v>0</v>
      </c>
      <c r="AG509" s="117">
        <f t="shared" si="157"/>
        <v>0</v>
      </c>
      <c r="AH509" s="115">
        <v>0</v>
      </c>
      <c r="AI509" s="118"/>
      <c r="AJ509" s="118"/>
      <c r="AK509" s="118"/>
      <c r="AL509" s="118"/>
      <c r="AM509" s="118"/>
      <c r="AN509" s="118"/>
      <c r="AO509" s="118"/>
      <c r="AP509" s="118"/>
      <c r="AQ509" s="118"/>
      <c r="AR509" s="118"/>
      <c r="AS509" s="119"/>
      <c r="AT509" s="120">
        <v>0</v>
      </c>
      <c r="AU509" s="120">
        <f t="shared" si="142"/>
        <v>0</v>
      </c>
      <c r="AV509" s="120">
        <v>0</v>
      </c>
      <c r="AW509" s="120">
        <f t="shared" si="143"/>
        <v>0</v>
      </c>
      <c r="AX509" s="120">
        <v>0</v>
      </c>
      <c r="AY509" s="120">
        <f t="shared" si="144"/>
        <v>0</v>
      </c>
      <c r="AZ509" s="120">
        <v>0</v>
      </c>
      <c r="BA509" s="120">
        <f t="shared" si="145"/>
        <v>0</v>
      </c>
      <c r="BB509" s="120">
        <v>0</v>
      </c>
      <c r="BC509" s="120">
        <f t="shared" si="146"/>
        <v>0</v>
      </c>
      <c r="BD509" s="120" t="str">
        <f t="shared" si="147"/>
        <v>DARE FOODS LTD0.0007055908285714290.001411181657142860.00141118165714286</v>
      </c>
      <c r="BE509" s="121">
        <f>VLOOKUP(BD509,'[1]Microsoft-Base Data'!$AR:$AX,2,0)</f>
        <v>0.49999999493838582</v>
      </c>
      <c r="BF509" s="121">
        <f>VLOOKUP(BD509,'[1]Microsoft-Base Data'!$AR:$AX,3,0)</f>
        <v>0.50000000506161413</v>
      </c>
      <c r="BG509" s="121">
        <f>VLOOKUP(BD509,'[1]Microsoft-Base Data'!$AR:$AX,4,0)</f>
        <v>0</v>
      </c>
      <c r="BH509" s="121">
        <f>VLOOKUP(BD509,'[1]Microsoft-Base Data'!$AR:$AX,5,0)</f>
        <v>0</v>
      </c>
      <c r="BI509" s="121">
        <f>VLOOKUP(BD509,'[1]Microsoft-Base Data'!$AR:$AX,6,0)</f>
        <v>0</v>
      </c>
      <c r="BJ509" s="121">
        <f>VLOOKUP(BD509,'[1]Microsoft-Base Data'!$AR:$AX,7,0)</f>
        <v>0</v>
      </c>
      <c r="BK509" s="120">
        <f t="shared" si="148"/>
        <v>7.0559082142857151E-4</v>
      </c>
      <c r="BL509" s="120">
        <f t="shared" si="149"/>
        <v>7.0559083571428561E-4</v>
      </c>
      <c r="BM509" s="120">
        <f t="shared" si="150"/>
        <v>0</v>
      </c>
      <c r="BN509" s="120">
        <f t="shared" si="151"/>
        <v>0</v>
      </c>
      <c r="BO509" s="120">
        <f t="shared" si="152"/>
        <v>0</v>
      </c>
      <c r="BP509" s="120">
        <f t="shared" si="153"/>
        <v>0</v>
      </c>
      <c r="BQ509" s="120">
        <f t="shared" si="154"/>
        <v>7.7614991785714279E-4</v>
      </c>
      <c r="BR509" s="119"/>
      <c r="BS509" s="119"/>
      <c r="BT509" s="119"/>
      <c r="BU509" s="119"/>
    </row>
    <row r="510" spans="1:73">
      <c r="A510" s="65" t="s">
        <v>979</v>
      </c>
      <c r="B510" s="65" t="s">
        <v>123</v>
      </c>
      <c r="C510" s="8" t="s">
        <v>248</v>
      </c>
      <c r="D510" s="8" t="s">
        <v>615</v>
      </c>
      <c r="E510" s="8" t="s">
        <v>283</v>
      </c>
      <c r="F510" s="8"/>
      <c r="G510" s="65"/>
      <c r="H510" s="65" t="s">
        <v>613</v>
      </c>
      <c r="I510" s="8"/>
      <c r="J510" s="65" t="s">
        <v>614</v>
      </c>
      <c r="K510" s="65" t="s">
        <v>614</v>
      </c>
      <c r="L510" s="113">
        <v>1.3637215453700001E-3</v>
      </c>
      <c r="M510" s="113">
        <v>0</v>
      </c>
      <c r="N510" s="113">
        <v>0</v>
      </c>
      <c r="O510" s="114">
        <v>0</v>
      </c>
      <c r="P510" s="115">
        <v>1.3637215453700001E-3</v>
      </c>
      <c r="Q510" s="114">
        <v>3.2896901072698481E-4</v>
      </c>
      <c r="R510" s="114">
        <v>3.3748253995989126E-4</v>
      </c>
      <c r="S510" s="114">
        <v>3.4482671691090115E-4</v>
      </c>
      <c r="T510" s="114">
        <v>3.5244327777222284E-4</v>
      </c>
      <c r="U510" s="115">
        <v>1.3637215453700001E-3</v>
      </c>
      <c r="V510" s="115">
        <f t="shared" si="139"/>
        <v>0</v>
      </c>
      <c r="W510" s="122">
        <v>0</v>
      </c>
      <c r="X510" s="116">
        <v>0</v>
      </c>
      <c r="Y510" s="116">
        <v>0</v>
      </c>
      <c r="Z510" s="116">
        <v>0</v>
      </c>
      <c r="AA510" s="116" t="str">
        <f t="shared" si="140"/>
        <v>TOTAL E&amp;P GOLFE LIMITED0.001363721545370.00136372154537</v>
      </c>
      <c r="AB510" s="117">
        <v>0</v>
      </c>
      <c r="AC510" s="115">
        <f t="shared" si="141"/>
        <v>0</v>
      </c>
      <c r="AD510" s="117">
        <f t="shared" si="157"/>
        <v>0</v>
      </c>
      <c r="AE510" s="117">
        <f t="shared" si="157"/>
        <v>0</v>
      </c>
      <c r="AF510" s="117">
        <f t="shared" si="157"/>
        <v>0</v>
      </c>
      <c r="AG510" s="117">
        <f t="shared" si="157"/>
        <v>0</v>
      </c>
      <c r="AH510" s="115">
        <v>0</v>
      </c>
      <c r="AI510" s="118"/>
      <c r="AJ510" s="118"/>
      <c r="AK510" s="118"/>
      <c r="AL510" s="118"/>
      <c r="AM510" s="118"/>
      <c r="AN510" s="118"/>
      <c r="AO510" s="118"/>
      <c r="AP510" s="118"/>
      <c r="AQ510" s="118"/>
      <c r="AR510" s="118"/>
      <c r="AS510" s="119"/>
      <c r="AT510" s="120">
        <v>0</v>
      </c>
      <c r="AU510" s="120">
        <f t="shared" si="142"/>
        <v>0</v>
      </c>
      <c r="AV510" s="120">
        <v>0</v>
      </c>
      <c r="AW510" s="120">
        <f t="shared" si="143"/>
        <v>0</v>
      </c>
      <c r="AX510" s="120">
        <v>0</v>
      </c>
      <c r="AY510" s="120">
        <f t="shared" si="144"/>
        <v>0</v>
      </c>
      <c r="AZ510" s="120">
        <v>0</v>
      </c>
      <c r="BA510" s="120">
        <f t="shared" si="145"/>
        <v>0</v>
      </c>
      <c r="BB510" s="120">
        <v>0</v>
      </c>
      <c r="BC510" s="120">
        <f t="shared" si="146"/>
        <v>0</v>
      </c>
      <c r="BD510" s="120" t="str">
        <f t="shared" si="147"/>
        <v>TOTAL E&amp;P GOLFE LIMITED00.001363721545370.00136372154537</v>
      </c>
      <c r="BE510" s="121">
        <f>VLOOKUP(BD510,'[1]Microsoft-Base Data'!$AR:$AX,2,0)</f>
        <v>1</v>
      </c>
      <c r="BF510" s="121">
        <f>VLOOKUP(BD510,'[1]Microsoft-Base Data'!$AR:$AX,3,0)</f>
        <v>0</v>
      </c>
      <c r="BG510" s="121">
        <f>VLOOKUP(BD510,'[1]Microsoft-Base Data'!$AR:$AX,4,0)</f>
        <v>0</v>
      </c>
      <c r="BH510" s="121">
        <f>VLOOKUP(BD510,'[1]Microsoft-Base Data'!$AR:$AX,5,0)</f>
        <v>0</v>
      </c>
      <c r="BI510" s="121">
        <f>VLOOKUP(BD510,'[1]Microsoft-Base Data'!$AR:$AX,6,0)</f>
        <v>0</v>
      </c>
      <c r="BJ510" s="121">
        <f>VLOOKUP(BD510,'[1]Microsoft-Base Data'!$AR:$AX,7,0)</f>
        <v>0</v>
      </c>
      <c r="BK510" s="120">
        <f t="shared" si="148"/>
        <v>1.3637215453700001E-3</v>
      </c>
      <c r="BL510" s="120">
        <f t="shared" si="149"/>
        <v>0</v>
      </c>
      <c r="BM510" s="120">
        <f t="shared" si="150"/>
        <v>0</v>
      </c>
      <c r="BN510" s="120">
        <f t="shared" si="151"/>
        <v>0</v>
      </c>
      <c r="BO510" s="120">
        <f t="shared" si="152"/>
        <v>0</v>
      </c>
      <c r="BP510" s="120">
        <f t="shared" si="153"/>
        <v>0</v>
      </c>
      <c r="BQ510" s="120">
        <f t="shared" si="154"/>
        <v>1.3637215453700001E-4</v>
      </c>
      <c r="BR510" s="119"/>
      <c r="BS510" s="119"/>
      <c r="BT510" s="119"/>
      <c r="BU510" s="119"/>
    </row>
    <row r="511" spans="1:73">
      <c r="A511" s="8" t="s">
        <v>980</v>
      </c>
      <c r="B511" s="65" t="s">
        <v>123</v>
      </c>
      <c r="C511" s="8" t="s">
        <v>498</v>
      </c>
      <c r="D511" s="8" t="s">
        <v>615</v>
      </c>
      <c r="E511" s="8" t="s">
        <v>283</v>
      </c>
      <c r="F511" s="8"/>
      <c r="G511" s="65"/>
      <c r="H511" s="65" t="s">
        <v>613</v>
      </c>
      <c r="I511" s="8"/>
      <c r="J511" s="8" t="s">
        <v>614</v>
      </c>
      <c r="K511" s="8" t="s">
        <v>614</v>
      </c>
      <c r="L511" s="116">
        <v>0</v>
      </c>
      <c r="M511" s="116">
        <v>7.8222850185000008E-4</v>
      </c>
      <c r="N511" s="116">
        <v>2.0973940949000001E-4</v>
      </c>
      <c r="O511" s="114">
        <v>2.0973940949000001E-4</v>
      </c>
      <c r="P511" s="115">
        <v>1.2017073208300001E-3</v>
      </c>
      <c r="Q511" s="114">
        <v>2.8988650202014843E-4</v>
      </c>
      <c r="R511" s="114">
        <v>2.973885983535375E-4</v>
      </c>
      <c r="S511" s="114">
        <v>3.0386026497599675E-4</v>
      </c>
      <c r="T511" s="114">
        <v>3.1057195548031747E-4</v>
      </c>
      <c r="U511" s="115">
        <v>1.2017073208300001E-3</v>
      </c>
      <c r="V511" s="115">
        <f t="shared" si="139"/>
        <v>0</v>
      </c>
      <c r="W511" s="122">
        <v>0</v>
      </c>
      <c r="X511" s="116">
        <v>0</v>
      </c>
      <c r="Y511" s="116">
        <v>0</v>
      </c>
      <c r="Z511" s="116">
        <v>0</v>
      </c>
      <c r="AA511" s="116" t="str">
        <f t="shared" si="140"/>
        <v>ANA INFORMATION SYSTEM0.001201707320830.00120170732083</v>
      </c>
      <c r="AB511" s="117">
        <v>0</v>
      </c>
      <c r="AC511" s="115">
        <f t="shared" si="141"/>
        <v>0</v>
      </c>
      <c r="AD511" s="117">
        <f t="shared" si="157"/>
        <v>0</v>
      </c>
      <c r="AE511" s="117">
        <f t="shared" si="157"/>
        <v>0</v>
      </c>
      <c r="AF511" s="117">
        <f t="shared" si="157"/>
        <v>0</v>
      </c>
      <c r="AG511" s="117">
        <f t="shared" si="157"/>
        <v>0</v>
      </c>
      <c r="AH511" s="115">
        <v>0</v>
      </c>
      <c r="AI511" s="118"/>
      <c r="AJ511" s="118"/>
      <c r="AK511" s="118"/>
      <c r="AL511" s="118"/>
      <c r="AM511" s="118"/>
      <c r="AN511" s="118"/>
      <c r="AO511" s="118"/>
      <c r="AP511" s="118"/>
      <c r="AQ511" s="118"/>
      <c r="AR511" s="118"/>
      <c r="AS511" s="119"/>
      <c r="AT511" s="120">
        <v>0</v>
      </c>
      <c r="AU511" s="120">
        <f t="shared" si="142"/>
        <v>0</v>
      </c>
      <c r="AV511" s="120">
        <v>0</v>
      </c>
      <c r="AW511" s="120">
        <f t="shared" si="143"/>
        <v>0</v>
      </c>
      <c r="AX511" s="120">
        <v>0</v>
      </c>
      <c r="AY511" s="120">
        <f t="shared" si="144"/>
        <v>0</v>
      </c>
      <c r="AZ511" s="120">
        <v>0</v>
      </c>
      <c r="BA511" s="120">
        <f t="shared" si="145"/>
        <v>0</v>
      </c>
      <c r="BB511" s="120">
        <v>0</v>
      </c>
      <c r="BC511" s="120">
        <f t="shared" si="146"/>
        <v>0</v>
      </c>
      <c r="BD511" s="120" t="str">
        <f t="shared" si="147"/>
        <v>ANA INFORMATION SYSTEM0.000209739409490.001201707320830.00120170732083</v>
      </c>
      <c r="BE511" s="121">
        <f>VLOOKUP(BD511,'[1]Microsoft-Base Data'!$AR:$AX,2,0)</f>
        <v>0</v>
      </c>
      <c r="BF511" s="121">
        <f>VLOOKUP(BD511,'[1]Microsoft-Base Data'!$AR:$AX,3,0)</f>
        <v>1</v>
      </c>
      <c r="BG511" s="121">
        <f>VLOOKUP(BD511,'[1]Microsoft-Base Data'!$AR:$AX,4,0)</f>
        <v>0</v>
      </c>
      <c r="BH511" s="121">
        <f>VLOOKUP(BD511,'[1]Microsoft-Base Data'!$AR:$AX,5,0)</f>
        <v>0</v>
      </c>
      <c r="BI511" s="121">
        <f>VLOOKUP(BD511,'[1]Microsoft-Base Data'!$AR:$AX,6,0)</f>
        <v>0</v>
      </c>
      <c r="BJ511" s="121">
        <f>VLOOKUP(BD511,'[1]Microsoft-Base Data'!$AR:$AX,7,0)</f>
        <v>0</v>
      </c>
      <c r="BK511" s="120">
        <f t="shared" si="148"/>
        <v>0</v>
      </c>
      <c r="BL511" s="120">
        <f t="shared" si="149"/>
        <v>1.2017073208300001E-3</v>
      </c>
      <c r="BM511" s="120">
        <f t="shared" si="150"/>
        <v>0</v>
      </c>
      <c r="BN511" s="120">
        <f t="shared" si="151"/>
        <v>0</v>
      </c>
      <c r="BO511" s="120">
        <f t="shared" si="152"/>
        <v>0</v>
      </c>
      <c r="BP511" s="120">
        <f t="shared" si="153"/>
        <v>0</v>
      </c>
      <c r="BQ511" s="120">
        <f t="shared" si="154"/>
        <v>1.2017073208300001E-3</v>
      </c>
      <c r="BR511" s="119"/>
      <c r="BS511" s="119"/>
      <c r="BT511" s="119"/>
      <c r="BU511" s="119"/>
    </row>
    <row r="512" spans="1:73">
      <c r="A512" s="8" t="s">
        <v>981</v>
      </c>
      <c r="B512" s="65" t="s">
        <v>123</v>
      </c>
      <c r="C512" s="8" t="s">
        <v>124</v>
      </c>
      <c r="D512" s="8" t="s">
        <v>615</v>
      </c>
      <c r="E512" s="8" t="s">
        <v>283</v>
      </c>
      <c r="F512" s="8"/>
      <c r="G512" s="65"/>
      <c r="H512" s="65" t="s">
        <v>613</v>
      </c>
      <c r="I512" s="8"/>
      <c r="J512" s="8" t="s">
        <v>614</v>
      </c>
      <c r="K512" s="8" t="s">
        <v>614</v>
      </c>
      <c r="L512" s="116">
        <v>0</v>
      </c>
      <c r="M512" s="116">
        <v>0</v>
      </c>
      <c r="N512" s="116">
        <v>5.9033494000000012E-4</v>
      </c>
      <c r="O512" s="114">
        <v>5.9033494000000012E-4</v>
      </c>
      <c r="P512" s="115">
        <v>1.1806698800000002E-3</v>
      </c>
      <c r="Q512" s="114">
        <v>2.8481166388946916E-4</v>
      </c>
      <c r="R512" s="114">
        <v>2.9218242632401368E-4</v>
      </c>
      <c r="S512" s="114">
        <v>2.9854079805238218E-4</v>
      </c>
      <c r="T512" s="114">
        <v>3.0513499173413523E-4</v>
      </c>
      <c r="U512" s="115">
        <v>1.1806698800000002E-3</v>
      </c>
      <c r="V512" s="115">
        <f t="shared" si="139"/>
        <v>0</v>
      </c>
      <c r="W512" s="122">
        <v>0</v>
      </c>
      <c r="X512" s="116">
        <v>0</v>
      </c>
      <c r="Y512" s="116">
        <v>0</v>
      </c>
      <c r="Z512" s="116">
        <v>0</v>
      </c>
      <c r="AA512" s="116" t="str">
        <f t="shared" si="140"/>
        <v>VILLA MARIA ESTATE0.001180669880.00118066988</v>
      </c>
      <c r="AB512" s="117">
        <v>0</v>
      </c>
      <c r="AC512" s="115">
        <f t="shared" si="141"/>
        <v>0</v>
      </c>
      <c r="AD512" s="117">
        <f t="shared" si="157"/>
        <v>0</v>
      </c>
      <c r="AE512" s="117">
        <f t="shared" si="157"/>
        <v>0</v>
      </c>
      <c r="AF512" s="117">
        <f t="shared" si="157"/>
        <v>0</v>
      </c>
      <c r="AG512" s="117">
        <f t="shared" si="157"/>
        <v>0</v>
      </c>
      <c r="AH512" s="115">
        <v>0</v>
      </c>
      <c r="AI512" s="118"/>
      <c r="AJ512" s="118"/>
      <c r="AK512" s="118"/>
      <c r="AL512" s="118"/>
      <c r="AM512" s="118"/>
      <c r="AN512" s="118"/>
      <c r="AO512" s="118"/>
      <c r="AP512" s="118"/>
      <c r="AQ512" s="118"/>
      <c r="AR512" s="118"/>
      <c r="AS512" s="119"/>
      <c r="AT512" s="120">
        <v>0</v>
      </c>
      <c r="AU512" s="120">
        <f t="shared" si="142"/>
        <v>0</v>
      </c>
      <c r="AV512" s="120">
        <v>0</v>
      </c>
      <c r="AW512" s="120">
        <f t="shared" si="143"/>
        <v>0</v>
      </c>
      <c r="AX512" s="120">
        <v>0</v>
      </c>
      <c r="AY512" s="120">
        <f t="shared" si="144"/>
        <v>0</v>
      </c>
      <c r="AZ512" s="120">
        <v>0</v>
      </c>
      <c r="BA512" s="120">
        <f t="shared" si="145"/>
        <v>0</v>
      </c>
      <c r="BB512" s="120">
        <v>0</v>
      </c>
      <c r="BC512" s="120">
        <f t="shared" si="146"/>
        <v>0</v>
      </c>
      <c r="BD512" s="120" t="str">
        <f t="shared" si="147"/>
        <v>VILLA MARIA ESTATE0.000590334940.001180669880.00118066988</v>
      </c>
      <c r="BE512" s="121">
        <f>VLOOKUP(BD512,'[1]Microsoft-Base Data'!$AR:$AX,2,0)</f>
        <v>1</v>
      </c>
      <c r="BF512" s="121">
        <f>VLOOKUP(BD512,'[1]Microsoft-Base Data'!$AR:$AX,3,0)</f>
        <v>0</v>
      </c>
      <c r="BG512" s="121">
        <f>VLOOKUP(BD512,'[1]Microsoft-Base Data'!$AR:$AX,4,0)</f>
        <v>0</v>
      </c>
      <c r="BH512" s="121">
        <f>VLOOKUP(BD512,'[1]Microsoft-Base Data'!$AR:$AX,5,0)</f>
        <v>0</v>
      </c>
      <c r="BI512" s="121">
        <f>VLOOKUP(BD512,'[1]Microsoft-Base Data'!$AR:$AX,6,0)</f>
        <v>0</v>
      </c>
      <c r="BJ512" s="121">
        <f>VLOOKUP(BD512,'[1]Microsoft-Base Data'!$AR:$AX,7,0)</f>
        <v>0</v>
      </c>
      <c r="BK512" s="120">
        <f t="shared" si="148"/>
        <v>1.1806698800000002E-3</v>
      </c>
      <c r="BL512" s="120">
        <f t="shared" si="149"/>
        <v>0</v>
      </c>
      <c r="BM512" s="120">
        <f t="shared" si="150"/>
        <v>0</v>
      </c>
      <c r="BN512" s="120">
        <f t="shared" si="151"/>
        <v>0</v>
      </c>
      <c r="BO512" s="120">
        <f t="shared" si="152"/>
        <v>0</v>
      </c>
      <c r="BP512" s="120">
        <f t="shared" si="153"/>
        <v>0</v>
      </c>
      <c r="BQ512" s="120">
        <f t="shared" si="154"/>
        <v>1.1806698800000003E-4</v>
      </c>
      <c r="BR512" s="119"/>
      <c r="BS512" s="119"/>
      <c r="BT512" s="119"/>
      <c r="BU512" s="119"/>
    </row>
    <row r="513" spans="1:73">
      <c r="A513" s="8" t="s">
        <v>982</v>
      </c>
      <c r="B513" s="65" t="s">
        <v>123</v>
      </c>
      <c r="C513" s="8" t="s">
        <v>495</v>
      </c>
      <c r="D513" s="8" t="s">
        <v>615</v>
      </c>
      <c r="E513" s="8" t="s">
        <v>283</v>
      </c>
      <c r="F513" s="8"/>
      <c r="G513" s="65"/>
      <c r="H513" s="65" t="s">
        <v>613</v>
      </c>
      <c r="I513" s="8"/>
      <c r="J513" s="8" t="s">
        <v>614</v>
      </c>
      <c r="K513" s="8" t="s">
        <v>614</v>
      </c>
      <c r="L513" s="116">
        <v>0</v>
      </c>
      <c r="M513" s="116">
        <v>0</v>
      </c>
      <c r="N513" s="116">
        <v>5.0199680000000005E-4</v>
      </c>
      <c r="O513" s="114">
        <v>5.0199680000000005E-4</v>
      </c>
      <c r="P513" s="115">
        <v>1.0039936000000001E-3</v>
      </c>
      <c r="Q513" s="114">
        <v>2.4219224407620029E-4</v>
      </c>
      <c r="R513" s="114">
        <v>2.4846004038129715E-4</v>
      </c>
      <c r="S513" s="114">
        <v>2.5386694084504309E-4</v>
      </c>
      <c r="T513" s="114">
        <v>2.5947437469745957E-4</v>
      </c>
      <c r="U513" s="115">
        <v>1.0039936000000001E-3</v>
      </c>
      <c r="V513" s="115">
        <f t="shared" si="139"/>
        <v>0</v>
      </c>
      <c r="W513" s="122">
        <v>0</v>
      </c>
      <c r="X513" s="116">
        <v>0</v>
      </c>
      <c r="Y513" s="116">
        <v>0</v>
      </c>
      <c r="Z513" s="116">
        <v>0</v>
      </c>
      <c r="AA513" s="116" t="str">
        <f t="shared" si="140"/>
        <v>SCHWARZKOPF P LTD0.00100399360.0010039936</v>
      </c>
      <c r="AB513" s="117">
        <v>0</v>
      </c>
      <c r="AC513" s="115">
        <f t="shared" si="141"/>
        <v>0</v>
      </c>
      <c r="AD513" s="117">
        <f t="shared" si="157"/>
        <v>0</v>
      </c>
      <c r="AE513" s="117">
        <f t="shared" si="157"/>
        <v>0</v>
      </c>
      <c r="AF513" s="117">
        <f t="shared" si="157"/>
        <v>0</v>
      </c>
      <c r="AG513" s="117">
        <f t="shared" si="157"/>
        <v>0</v>
      </c>
      <c r="AH513" s="115">
        <v>0</v>
      </c>
      <c r="AI513" s="118"/>
      <c r="AJ513" s="118"/>
      <c r="AK513" s="118"/>
      <c r="AL513" s="118"/>
      <c r="AM513" s="118"/>
      <c r="AN513" s="118"/>
      <c r="AO513" s="118"/>
      <c r="AP513" s="118"/>
      <c r="AQ513" s="118"/>
      <c r="AR513" s="118"/>
      <c r="AS513" s="119"/>
      <c r="AT513" s="120">
        <v>0</v>
      </c>
      <c r="AU513" s="120">
        <f t="shared" si="142"/>
        <v>0</v>
      </c>
      <c r="AV513" s="120">
        <v>0</v>
      </c>
      <c r="AW513" s="120">
        <f t="shared" si="143"/>
        <v>0</v>
      </c>
      <c r="AX513" s="120">
        <v>0</v>
      </c>
      <c r="AY513" s="120">
        <f t="shared" si="144"/>
        <v>0</v>
      </c>
      <c r="AZ513" s="120">
        <v>0</v>
      </c>
      <c r="BA513" s="120">
        <f t="shared" si="145"/>
        <v>0</v>
      </c>
      <c r="BB513" s="120">
        <v>0</v>
      </c>
      <c r="BC513" s="120">
        <f t="shared" si="146"/>
        <v>0</v>
      </c>
      <c r="BD513" s="120" t="str">
        <f t="shared" si="147"/>
        <v>SCHWARZKOPF P LTD0.00050199680.00100399360.0010039936</v>
      </c>
      <c r="BE513" s="121">
        <f>VLOOKUP(BD513,'[1]Microsoft-Base Data'!$AR:$AX,2,0)</f>
        <v>1</v>
      </c>
      <c r="BF513" s="121">
        <f>VLOOKUP(BD513,'[1]Microsoft-Base Data'!$AR:$AX,3,0)</f>
        <v>0</v>
      </c>
      <c r="BG513" s="121">
        <f>VLOOKUP(BD513,'[1]Microsoft-Base Data'!$AR:$AX,4,0)</f>
        <v>0</v>
      </c>
      <c r="BH513" s="121">
        <f>VLOOKUP(BD513,'[1]Microsoft-Base Data'!$AR:$AX,5,0)</f>
        <v>0</v>
      </c>
      <c r="BI513" s="121">
        <f>VLOOKUP(BD513,'[1]Microsoft-Base Data'!$AR:$AX,6,0)</f>
        <v>0</v>
      </c>
      <c r="BJ513" s="121">
        <f>VLOOKUP(BD513,'[1]Microsoft-Base Data'!$AR:$AX,7,0)</f>
        <v>0</v>
      </c>
      <c r="BK513" s="120">
        <f t="shared" si="148"/>
        <v>1.0039936000000001E-3</v>
      </c>
      <c r="BL513" s="120">
        <f t="shared" si="149"/>
        <v>0</v>
      </c>
      <c r="BM513" s="120">
        <f t="shared" si="150"/>
        <v>0</v>
      </c>
      <c r="BN513" s="120">
        <f t="shared" si="151"/>
        <v>0</v>
      </c>
      <c r="BO513" s="120">
        <f t="shared" si="152"/>
        <v>0</v>
      </c>
      <c r="BP513" s="120">
        <f t="shared" si="153"/>
        <v>0</v>
      </c>
      <c r="BQ513" s="120">
        <f t="shared" si="154"/>
        <v>1.0039936000000001E-4</v>
      </c>
      <c r="BR513" s="119"/>
      <c r="BS513" s="119"/>
      <c r="BT513" s="119"/>
      <c r="BU513" s="119"/>
    </row>
    <row r="514" spans="1:73">
      <c r="A514" s="8" t="s">
        <v>983</v>
      </c>
      <c r="B514" s="65" t="s">
        <v>123</v>
      </c>
      <c r="C514" s="8" t="s">
        <v>124</v>
      </c>
      <c r="D514" s="8" t="s">
        <v>615</v>
      </c>
      <c r="E514" s="8" t="s">
        <v>283</v>
      </c>
      <c r="F514" s="8"/>
      <c r="G514" s="65"/>
      <c r="H514" s="65" t="s">
        <v>613</v>
      </c>
      <c r="I514" s="8"/>
      <c r="J514" s="8" t="s">
        <v>614</v>
      </c>
      <c r="K514" s="8" t="s">
        <v>614</v>
      </c>
      <c r="L514" s="116">
        <v>9.3296551724137929E-4</v>
      </c>
      <c r="M514" s="116">
        <v>0</v>
      </c>
      <c r="N514" s="116">
        <v>0</v>
      </c>
      <c r="O514" s="114">
        <v>0</v>
      </c>
      <c r="P514" s="115">
        <v>9.3296551724137929E-4</v>
      </c>
      <c r="Q514" s="114">
        <v>2.2505821975996916E-4</v>
      </c>
      <c r="R514" s="114">
        <v>2.308825973473843E-4</v>
      </c>
      <c r="S514" s="114">
        <v>2.3590698364609324E-4</v>
      </c>
      <c r="T514" s="114">
        <v>2.411177164879326E-4</v>
      </c>
      <c r="U514" s="115">
        <v>9.3296551724137929E-4</v>
      </c>
      <c r="V514" s="115">
        <f t="shared" si="139"/>
        <v>0</v>
      </c>
      <c r="W514" s="122">
        <v>0</v>
      </c>
      <c r="X514" s="116">
        <v>0</v>
      </c>
      <c r="Y514" s="116">
        <v>0</v>
      </c>
      <c r="Z514" s="116">
        <v>0</v>
      </c>
      <c r="AA514" s="116" t="str">
        <f t="shared" si="140"/>
        <v>DEPARTMENT OF JUSTICE AND REGULATIO0.0009329655172413790.000932965517241379</v>
      </c>
      <c r="AB514" s="117">
        <v>0</v>
      </c>
      <c r="AC514" s="115">
        <f t="shared" si="141"/>
        <v>0</v>
      </c>
      <c r="AD514" s="117">
        <f t="shared" si="157"/>
        <v>0</v>
      </c>
      <c r="AE514" s="117">
        <f t="shared" si="157"/>
        <v>0</v>
      </c>
      <c r="AF514" s="117">
        <f t="shared" si="157"/>
        <v>0</v>
      </c>
      <c r="AG514" s="117">
        <f t="shared" si="157"/>
        <v>0</v>
      </c>
      <c r="AH514" s="115">
        <v>0</v>
      </c>
      <c r="AI514" s="118"/>
      <c r="AJ514" s="118"/>
      <c r="AK514" s="118"/>
      <c r="AL514" s="118"/>
      <c r="AM514" s="118"/>
      <c r="AN514" s="118"/>
      <c r="AO514" s="118"/>
      <c r="AP514" s="118"/>
      <c r="AQ514" s="118"/>
      <c r="AR514" s="118"/>
      <c r="AS514" s="119"/>
      <c r="AT514" s="120">
        <v>0</v>
      </c>
      <c r="AU514" s="120">
        <f t="shared" si="142"/>
        <v>0</v>
      </c>
      <c r="AV514" s="120">
        <v>0</v>
      </c>
      <c r="AW514" s="120">
        <f t="shared" si="143"/>
        <v>0</v>
      </c>
      <c r="AX514" s="120">
        <v>0</v>
      </c>
      <c r="AY514" s="120">
        <f t="shared" si="144"/>
        <v>0</v>
      </c>
      <c r="AZ514" s="120">
        <v>0</v>
      </c>
      <c r="BA514" s="120">
        <f t="shared" si="145"/>
        <v>0</v>
      </c>
      <c r="BB514" s="120">
        <v>0</v>
      </c>
      <c r="BC514" s="120">
        <f t="shared" si="146"/>
        <v>0</v>
      </c>
      <c r="BD514" s="120" t="str">
        <f t="shared" si="147"/>
        <v>DEPARTMENT OF JUSTICE AND REGULATIO00.0009329655172413790.000932965517241379</v>
      </c>
      <c r="BE514" s="121">
        <f>VLOOKUP(BD514,'[1]Microsoft-Base Data'!$AR:$AX,2,0)</f>
        <v>0</v>
      </c>
      <c r="BF514" s="121">
        <f>VLOOKUP(BD514,'[1]Microsoft-Base Data'!$AR:$AX,3,0)</f>
        <v>1</v>
      </c>
      <c r="BG514" s="121">
        <f>VLOOKUP(BD514,'[1]Microsoft-Base Data'!$AR:$AX,4,0)</f>
        <v>0</v>
      </c>
      <c r="BH514" s="121">
        <f>VLOOKUP(BD514,'[1]Microsoft-Base Data'!$AR:$AX,5,0)</f>
        <v>0</v>
      </c>
      <c r="BI514" s="121">
        <f>VLOOKUP(BD514,'[1]Microsoft-Base Data'!$AR:$AX,6,0)</f>
        <v>0</v>
      </c>
      <c r="BJ514" s="121">
        <f>VLOOKUP(BD514,'[1]Microsoft-Base Data'!$AR:$AX,7,0)</f>
        <v>0</v>
      </c>
      <c r="BK514" s="120">
        <f t="shared" si="148"/>
        <v>0</v>
      </c>
      <c r="BL514" s="120">
        <f t="shared" si="149"/>
        <v>9.3296551724137929E-4</v>
      </c>
      <c r="BM514" s="120">
        <f t="shared" si="150"/>
        <v>0</v>
      </c>
      <c r="BN514" s="120">
        <f t="shared" si="151"/>
        <v>0</v>
      </c>
      <c r="BO514" s="120">
        <f t="shared" si="152"/>
        <v>0</v>
      </c>
      <c r="BP514" s="120">
        <f t="shared" si="153"/>
        <v>0</v>
      </c>
      <c r="BQ514" s="120">
        <f t="shared" si="154"/>
        <v>9.3296551724137929E-4</v>
      </c>
      <c r="BR514" s="119"/>
      <c r="BS514" s="119"/>
      <c r="BT514" s="119"/>
      <c r="BU514" s="119"/>
    </row>
    <row r="515" spans="1:73">
      <c r="A515" s="65" t="s">
        <v>948</v>
      </c>
      <c r="B515" s="65" t="s">
        <v>69</v>
      </c>
      <c r="C515" s="8" t="s">
        <v>113</v>
      </c>
      <c r="D515" s="8" t="s">
        <v>615</v>
      </c>
      <c r="E515" s="8" t="s">
        <v>283</v>
      </c>
      <c r="F515" s="8"/>
      <c r="G515" s="65"/>
      <c r="H515" s="65" t="s">
        <v>613</v>
      </c>
      <c r="I515" s="8"/>
      <c r="J515" s="65" t="s">
        <v>614</v>
      </c>
      <c r="K515" s="65" t="s">
        <v>614</v>
      </c>
      <c r="L515" s="113">
        <v>0</v>
      </c>
      <c r="M515" s="113">
        <v>0</v>
      </c>
      <c r="N515" s="113">
        <v>4.1399999999999998E-4</v>
      </c>
      <c r="O515" s="114">
        <v>4.1399999999999998E-4</v>
      </c>
      <c r="P515" s="115">
        <v>8.2799999999999996E-4</v>
      </c>
      <c r="Q515" s="114">
        <v>1.9973750638957639E-4</v>
      </c>
      <c r="R515" s="114">
        <v>2.0490659844416736E-4</v>
      </c>
      <c r="S515" s="114">
        <v>2.0936570414362767E-4</v>
      </c>
      <c r="T515" s="114">
        <v>2.1399019102262852E-4</v>
      </c>
      <c r="U515" s="115">
        <v>8.2799999999999996E-4</v>
      </c>
      <c r="V515" s="115">
        <f t="shared" si="139"/>
        <v>0</v>
      </c>
      <c r="W515" s="115"/>
      <c r="X515" s="116">
        <v>0</v>
      </c>
      <c r="Y515" s="116">
        <v>0</v>
      </c>
      <c r="Z515" s="116">
        <v>0</v>
      </c>
      <c r="AA515" s="116" t="str">
        <f t="shared" si="140"/>
        <v>AVAGO0.0008280.000828</v>
      </c>
      <c r="AB515" s="117">
        <v>0</v>
      </c>
      <c r="AC515" s="115">
        <f t="shared" si="141"/>
        <v>0</v>
      </c>
      <c r="AD515" s="117">
        <f t="shared" si="157"/>
        <v>0</v>
      </c>
      <c r="AE515" s="117">
        <f t="shared" si="157"/>
        <v>0</v>
      </c>
      <c r="AF515" s="117">
        <f t="shared" si="157"/>
        <v>0</v>
      </c>
      <c r="AG515" s="117">
        <f t="shared" si="157"/>
        <v>0</v>
      </c>
      <c r="AH515" s="115">
        <v>0</v>
      </c>
      <c r="AI515" s="118"/>
      <c r="AJ515" s="118"/>
      <c r="AK515" s="118"/>
      <c r="AL515" s="118"/>
      <c r="AM515" s="118"/>
      <c r="AN515" s="118"/>
      <c r="AO515" s="118"/>
      <c r="AP515" s="118"/>
      <c r="AQ515" s="118"/>
      <c r="AR515" s="118"/>
      <c r="AS515" s="119"/>
      <c r="AT515" s="120">
        <v>0</v>
      </c>
      <c r="AU515" s="120">
        <f t="shared" si="142"/>
        <v>0</v>
      </c>
      <c r="AV515" s="120">
        <v>0</v>
      </c>
      <c r="AW515" s="120">
        <f t="shared" si="143"/>
        <v>0</v>
      </c>
      <c r="AX515" s="120">
        <v>0</v>
      </c>
      <c r="AY515" s="120">
        <f t="shared" si="144"/>
        <v>0</v>
      </c>
      <c r="AZ515" s="120">
        <v>0</v>
      </c>
      <c r="BA515" s="120">
        <f t="shared" si="145"/>
        <v>0</v>
      </c>
      <c r="BB515" s="120">
        <v>0</v>
      </c>
      <c r="BC515" s="120">
        <f t="shared" si="146"/>
        <v>0</v>
      </c>
      <c r="BD515" s="120" t="str">
        <f t="shared" si="147"/>
        <v>AVAGO0.0004140.0008280.000828</v>
      </c>
      <c r="BE515" s="121">
        <f>VLOOKUP(BD515,'[1]Microsoft-Base Data'!$AR:$AX,2,0)</f>
        <v>0.85259576084061617</v>
      </c>
      <c r="BF515" s="121">
        <f>VLOOKUP(BD515,'[1]Microsoft-Base Data'!$AR:$AX,3,0)</f>
        <v>0.14740423915938389</v>
      </c>
      <c r="BG515" s="121">
        <f>VLOOKUP(BD515,'[1]Microsoft-Base Data'!$AR:$AX,4,0)</f>
        <v>0</v>
      </c>
      <c r="BH515" s="121">
        <f>VLOOKUP(BD515,'[1]Microsoft-Base Data'!$AR:$AX,5,0)</f>
        <v>0</v>
      </c>
      <c r="BI515" s="121">
        <f>VLOOKUP(BD515,'[1]Microsoft-Base Data'!$AR:$AX,6,0)</f>
        <v>0</v>
      </c>
      <c r="BJ515" s="121">
        <f>VLOOKUP(BD515,'[1]Microsoft-Base Data'!$AR:$AX,7,0)</f>
        <v>0</v>
      </c>
      <c r="BK515" s="120">
        <f t="shared" si="148"/>
        <v>7.0594928997603015E-4</v>
      </c>
      <c r="BL515" s="120">
        <f t="shared" si="149"/>
        <v>1.2205071002396985E-4</v>
      </c>
      <c r="BM515" s="120">
        <f t="shared" si="150"/>
        <v>0</v>
      </c>
      <c r="BN515" s="120">
        <f t="shared" si="151"/>
        <v>0</v>
      </c>
      <c r="BO515" s="120">
        <f t="shared" si="152"/>
        <v>0</v>
      </c>
      <c r="BP515" s="120">
        <f t="shared" si="153"/>
        <v>0</v>
      </c>
      <c r="BQ515" s="120">
        <f t="shared" si="154"/>
        <v>1.9264563902157288E-4</v>
      </c>
      <c r="BR515" s="119"/>
      <c r="BS515" s="119"/>
      <c r="BT515" s="119"/>
      <c r="BU515" s="119"/>
    </row>
    <row r="516" spans="1:73">
      <c r="A516" s="8" t="s">
        <v>984</v>
      </c>
      <c r="B516" s="65" t="s">
        <v>123</v>
      </c>
      <c r="C516" s="8" t="s">
        <v>498</v>
      </c>
      <c r="D516" s="8" t="s">
        <v>615</v>
      </c>
      <c r="E516" s="8" t="s">
        <v>283</v>
      </c>
      <c r="F516" s="8"/>
      <c r="G516" s="65"/>
      <c r="H516" s="65" t="s">
        <v>613</v>
      </c>
      <c r="I516" s="8"/>
      <c r="J516" s="8" t="s">
        <v>614</v>
      </c>
      <c r="K516" s="8" t="s">
        <v>614</v>
      </c>
      <c r="L516" s="116">
        <v>0</v>
      </c>
      <c r="M516" s="116">
        <v>8.2789033705999999E-4</v>
      </c>
      <c r="N516" s="116">
        <v>0</v>
      </c>
      <c r="O516" s="114">
        <v>0</v>
      </c>
      <c r="P516" s="115">
        <v>8.2789033705999999E-4</v>
      </c>
      <c r="Q516" s="114">
        <v>1.9971105252221055E-4</v>
      </c>
      <c r="R516" s="114">
        <v>2.0487945996589349E-4</v>
      </c>
      <c r="S516" s="114">
        <v>2.0933797508728525E-4</v>
      </c>
      <c r="T516" s="114">
        <v>2.1396184948461081E-4</v>
      </c>
      <c r="U516" s="115">
        <v>8.278903370600001E-4</v>
      </c>
      <c r="V516" s="115">
        <f t="shared" si="139"/>
        <v>0</v>
      </c>
      <c r="W516" s="122">
        <v>0</v>
      </c>
      <c r="X516" s="116">
        <v>0</v>
      </c>
      <c r="Y516" s="116">
        <v>0</v>
      </c>
      <c r="Z516" s="116">
        <v>0</v>
      </c>
      <c r="AA516" s="116" t="str">
        <f t="shared" si="140"/>
        <v>OKIDATA0.000827890337060.00082789033706</v>
      </c>
      <c r="AB516" s="117">
        <v>0</v>
      </c>
      <c r="AC516" s="115">
        <f t="shared" si="141"/>
        <v>0</v>
      </c>
      <c r="AD516" s="117">
        <f t="shared" si="157"/>
        <v>0</v>
      </c>
      <c r="AE516" s="117">
        <f t="shared" si="157"/>
        <v>0</v>
      </c>
      <c r="AF516" s="117">
        <f t="shared" si="157"/>
        <v>0</v>
      </c>
      <c r="AG516" s="117">
        <f t="shared" si="157"/>
        <v>0</v>
      </c>
      <c r="AH516" s="115">
        <v>0</v>
      </c>
      <c r="AI516" s="118"/>
      <c r="AJ516" s="118"/>
      <c r="AK516" s="118"/>
      <c r="AL516" s="118"/>
      <c r="AM516" s="118"/>
      <c r="AN516" s="118"/>
      <c r="AO516" s="118"/>
      <c r="AP516" s="118"/>
      <c r="AQ516" s="118"/>
      <c r="AR516" s="118"/>
      <c r="AS516" s="119"/>
      <c r="AT516" s="120">
        <v>0</v>
      </c>
      <c r="AU516" s="120">
        <f t="shared" si="142"/>
        <v>0</v>
      </c>
      <c r="AV516" s="120">
        <v>0</v>
      </c>
      <c r="AW516" s="120">
        <f t="shared" si="143"/>
        <v>0</v>
      </c>
      <c r="AX516" s="120">
        <v>0</v>
      </c>
      <c r="AY516" s="120">
        <f t="shared" si="144"/>
        <v>0</v>
      </c>
      <c r="AZ516" s="120">
        <v>0</v>
      </c>
      <c r="BA516" s="120">
        <f t="shared" si="145"/>
        <v>0</v>
      </c>
      <c r="BB516" s="120">
        <v>0</v>
      </c>
      <c r="BC516" s="120">
        <f t="shared" si="146"/>
        <v>0</v>
      </c>
      <c r="BD516" s="120" t="str">
        <f t="shared" si="147"/>
        <v>OKIDATA00.000827890337060.00082789033706</v>
      </c>
      <c r="BE516" s="121">
        <f>VLOOKUP(BD516,'[1]Microsoft-Base Data'!$AR:$AX,2,0)</f>
        <v>1</v>
      </c>
      <c r="BF516" s="121">
        <f>VLOOKUP(BD516,'[1]Microsoft-Base Data'!$AR:$AX,3,0)</f>
        <v>0</v>
      </c>
      <c r="BG516" s="121">
        <f>VLOOKUP(BD516,'[1]Microsoft-Base Data'!$AR:$AX,4,0)</f>
        <v>0</v>
      </c>
      <c r="BH516" s="121">
        <f>VLOOKUP(BD516,'[1]Microsoft-Base Data'!$AR:$AX,5,0)</f>
        <v>0</v>
      </c>
      <c r="BI516" s="121">
        <f>VLOOKUP(BD516,'[1]Microsoft-Base Data'!$AR:$AX,6,0)</f>
        <v>0</v>
      </c>
      <c r="BJ516" s="121">
        <f>VLOOKUP(BD516,'[1]Microsoft-Base Data'!$AR:$AX,7,0)</f>
        <v>0</v>
      </c>
      <c r="BK516" s="120">
        <f t="shared" si="148"/>
        <v>8.278903370600001E-4</v>
      </c>
      <c r="BL516" s="120">
        <f t="shared" si="149"/>
        <v>0</v>
      </c>
      <c r="BM516" s="120">
        <f t="shared" si="150"/>
        <v>0</v>
      </c>
      <c r="BN516" s="120">
        <f t="shared" si="151"/>
        <v>0</v>
      </c>
      <c r="BO516" s="120">
        <f t="shared" si="152"/>
        <v>0</v>
      </c>
      <c r="BP516" s="120">
        <f t="shared" si="153"/>
        <v>0</v>
      </c>
      <c r="BQ516" s="120">
        <f t="shared" si="154"/>
        <v>8.278903370600001E-5</v>
      </c>
      <c r="BR516" s="119"/>
      <c r="BS516" s="119"/>
      <c r="BT516" s="119"/>
      <c r="BU516" s="119"/>
    </row>
    <row r="517" spans="1:73">
      <c r="A517" s="8" t="s">
        <v>985</v>
      </c>
      <c r="B517" s="65" t="s">
        <v>4</v>
      </c>
      <c r="C517" s="8" t="s">
        <v>81</v>
      </c>
      <c r="D517" s="8" t="s">
        <v>615</v>
      </c>
      <c r="E517" s="8" t="s">
        <v>283</v>
      </c>
      <c r="F517" s="8"/>
      <c r="G517" s="65"/>
      <c r="H517" s="65" t="s">
        <v>613</v>
      </c>
      <c r="I517" s="8"/>
      <c r="J517" s="8" t="s">
        <v>614</v>
      </c>
      <c r="K517" s="8" t="s">
        <v>614</v>
      </c>
      <c r="L517" s="116">
        <v>0</v>
      </c>
      <c r="M517" s="116">
        <v>0</v>
      </c>
      <c r="N517" s="116">
        <v>4.0006528053000001E-4</v>
      </c>
      <c r="O517" s="114">
        <v>4.0006528053000001E-4</v>
      </c>
      <c r="P517" s="115">
        <v>8.0013056106000003E-4</v>
      </c>
      <c r="Q517" s="114">
        <v>1.9301459305823322E-4</v>
      </c>
      <c r="R517" s="114">
        <v>1.9800969997346349E-4</v>
      </c>
      <c r="S517" s="114">
        <v>2.0231871778159758E-4</v>
      </c>
      <c r="T517" s="114">
        <v>2.0678755024670573E-4</v>
      </c>
      <c r="U517" s="115">
        <v>8.0013056105999992E-4</v>
      </c>
      <c r="V517" s="115">
        <f t="shared" si="139"/>
        <v>0</v>
      </c>
      <c r="W517" s="122">
        <v>0</v>
      </c>
      <c r="X517" s="116">
        <v>0</v>
      </c>
      <c r="Y517" s="116">
        <v>0</v>
      </c>
      <c r="Z517" s="116">
        <v>0</v>
      </c>
      <c r="AA517" s="116" t="str">
        <f t="shared" si="140"/>
        <v>MCLAREN TECHNOLOGY GROUP LIMITED0.000800130561060.00080013056106</v>
      </c>
      <c r="AB517" s="117">
        <v>0</v>
      </c>
      <c r="AC517" s="115">
        <f t="shared" si="141"/>
        <v>0</v>
      </c>
      <c r="AD517" s="117">
        <f t="shared" si="157"/>
        <v>0</v>
      </c>
      <c r="AE517" s="117">
        <f t="shared" si="157"/>
        <v>0</v>
      </c>
      <c r="AF517" s="117">
        <f t="shared" si="157"/>
        <v>0</v>
      </c>
      <c r="AG517" s="117">
        <f t="shared" si="157"/>
        <v>0</v>
      </c>
      <c r="AH517" s="115">
        <v>0</v>
      </c>
      <c r="AI517" s="118"/>
      <c r="AJ517" s="118"/>
      <c r="AK517" s="118"/>
      <c r="AL517" s="118"/>
      <c r="AM517" s="118"/>
      <c r="AN517" s="118"/>
      <c r="AO517" s="118"/>
      <c r="AP517" s="118"/>
      <c r="AQ517" s="118"/>
      <c r="AR517" s="118"/>
      <c r="AS517" s="119"/>
      <c r="AT517" s="120">
        <v>0</v>
      </c>
      <c r="AU517" s="120">
        <f t="shared" si="142"/>
        <v>0</v>
      </c>
      <c r="AV517" s="120">
        <v>0</v>
      </c>
      <c r="AW517" s="120">
        <f t="shared" si="143"/>
        <v>0</v>
      </c>
      <c r="AX517" s="120">
        <v>0</v>
      </c>
      <c r="AY517" s="120">
        <f t="shared" si="144"/>
        <v>0</v>
      </c>
      <c r="AZ517" s="120">
        <v>0</v>
      </c>
      <c r="BA517" s="120">
        <f t="shared" si="145"/>
        <v>0</v>
      </c>
      <c r="BB517" s="120">
        <v>0</v>
      </c>
      <c r="BC517" s="120">
        <f t="shared" si="146"/>
        <v>0</v>
      </c>
      <c r="BD517" s="120" t="str">
        <f t="shared" si="147"/>
        <v>MCLAREN TECHNOLOGY GROUP LIMITED0.000400065280530.000800130561060.00080013056106</v>
      </c>
      <c r="BE517" s="121">
        <f>VLOOKUP(BD517,'[1]Microsoft-Base Data'!$AR:$AX,2,0)</f>
        <v>1</v>
      </c>
      <c r="BF517" s="121">
        <f>VLOOKUP(BD517,'[1]Microsoft-Base Data'!$AR:$AX,3,0)</f>
        <v>0</v>
      </c>
      <c r="BG517" s="121">
        <f>VLOOKUP(BD517,'[1]Microsoft-Base Data'!$AR:$AX,4,0)</f>
        <v>0</v>
      </c>
      <c r="BH517" s="121">
        <f>VLOOKUP(BD517,'[1]Microsoft-Base Data'!$AR:$AX,5,0)</f>
        <v>0</v>
      </c>
      <c r="BI517" s="121">
        <f>VLOOKUP(BD517,'[1]Microsoft-Base Data'!$AR:$AX,6,0)</f>
        <v>0</v>
      </c>
      <c r="BJ517" s="121">
        <f>VLOOKUP(BD517,'[1]Microsoft-Base Data'!$AR:$AX,7,0)</f>
        <v>0</v>
      </c>
      <c r="BK517" s="120">
        <f t="shared" si="148"/>
        <v>8.0013056105999992E-4</v>
      </c>
      <c r="BL517" s="120">
        <f t="shared" si="149"/>
        <v>0</v>
      </c>
      <c r="BM517" s="120">
        <f t="shared" si="150"/>
        <v>0</v>
      </c>
      <c r="BN517" s="120">
        <f t="shared" si="151"/>
        <v>0</v>
      </c>
      <c r="BO517" s="120">
        <f t="shared" si="152"/>
        <v>0</v>
      </c>
      <c r="BP517" s="120">
        <f t="shared" si="153"/>
        <v>0</v>
      </c>
      <c r="BQ517" s="120">
        <f t="shared" si="154"/>
        <v>8.0013056105999994E-5</v>
      </c>
      <c r="BR517" s="119"/>
      <c r="BS517" s="119"/>
      <c r="BT517" s="119"/>
      <c r="BU517" s="119"/>
    </row>
    <row r="518" spans="1:73">
      <c r="A518" s="8" t="s">
        <v>986</v>
      </c>
      <c r="B518" s="65" t="s">
        <v>4</v>
      </c>
      <c r="C518" s="8" t="s">
        <v>197</v>
      </c>
      <c r="D518" s="8" t="s">
        <v>615</v>
      </c>
      <c r="E518" s="8" t="s">
        <v>283</v>
      </c>
      <c r="F518" s="8"/>
      <c r="G518" s="65"/>
      <c r="H518" s="65" t="s">
        <v>613</v>
      </c>
      <c r="I518" s="8"/>
      <c r="J518" s="8" t="s">
        <v>614</v>
      </c>
      <c r="K518" s="8" t="s">
        <v>614</v>
      </c>
      <c r="L518" s="116">
        <v>0</v>
      </c>
      <c r="M518" s="116">
        <v>0</v>
      </c>
      <c r="N518" s="116">
        <v>3.8314982924999999E-4</v>
      </c>
      <c r="O518" s="114">
        <v>3.8314982924999999E-4</v>
      </c>
      <c r="P518" s="115">
        <v>7.6629965849999999E-4</v>
      </c>
      <c r="Q518" s="114">
        <v>1.8485360257967871E-4</v>
      </c>
      <c r="R518" s="114">
        <v>1.8963750774415709E-4</v>
      </c>
      <c r="S518" s="114">
        <v>1.9376433283438879E-4</v>
      </c>
      <c r="T518" s="114">
        <v>1.9804421534177537E-4</v>
      </c>
      <c r="U518" s="115">
        <v>7.6629965849999999E-4</v>
      </c>
      <c r="V518" s="115">
        <f t="shared" si="139"/>
        <v>0</v>
      </c>
      <c r="W518" s="122">
        <v>0</v>
      </c>
      <c r="X518" s="116">
        <v>0</v>
      </c>
      <c r="Y518" s="116">
        <v>0</v>
      </c>
      <c r="Z518" s="116">
        <v>0</v>
      </c>
      <c r="AA518" s="116" t="str">
        <f t="shared" si="140"/>
        <v>KESKO OYJ0.00076629965850.0007662996585</v>
      </c>
      <c r="AB518" s="117">
        <v>0</v>
      </c>
      <c r="AC518" s="115">
        <f t="shared" si="141"/>
        <v>0</v>
      </c>
      <c r="AD518" s="117">
        <f t="shared" si="157"/>
        <v>0</v>
      </c>
      <c r="AE518" s="117">
        <f t="shared" si="157"/>
        <v>0</v>
      </c>
      <c r="AF518" s="117">
        <f t="shared" si="157"/>
        <v>0</v>
      </c>
      <c r="AG518" s="117">
        <f t="shared" si="157"/>
        <v>0</v>
      </c>
      <c r="AH518" s="115">
        <v>0</v>
      </c>
      <c r="AI518" s="118"/>
      <c r="AJ518" s="118"/>
      <c r="AK518" s="118"/>
      <c r="AL518" s="118"/>
      <c r="AM518" s="118"/>
      <c r="AN518" s="118"/>
      <c r="AO518" s="118"/>
      <c r="AP518" s="118"/>
      <c r="AQ518" s="118"/>
      <c r="AR518" s="118"/>
      <c r="AS518" s="119"/>
      <c r="AT518" s="120">
        <v>0</v>
      </c>
      <c r="AU518" s="120">
        <f t="shared" si="142"/>
        <v>0</v>
      </c>
      <c r="AV518" s="120">
        <v>0</v>
      </c>
      <c r="AW518" s="120">
        <f t="shared" si="143"/>
        <v>0</v>
      </c>
      <c r="AX518" s="120">
        <v>0</v>
      </c>
      <c r="AY518" s="120">
        <f t="shared" si="144"/>
        <v>0</v>
      </c>
      <c r="AZ518" s="120">
        <v>0</v>
      </c>
      <c r="BA518" s="120">
        <f t="shared" si="145"/>
        <v>0</v>
      </c>
      <c r="BB518" s="120">
        <v>0</v>
      </c>
      <c r="BC518" s="120">
        <f t="shared" si="146"/>
        <v>0</v>
      </c>
      <c r="BD518" s="120" t="str">
        <f t="shared" si="147"/>
        <v>KESKO OYJ0.000383149829250.00076629965850.0007662996585</v>
      </c>
      <c r="BE518" s="121">
        <f>VLOOKUP(BD518,'[1]Microsoft-Base Data'!$AR:$AX,2,0)</f>
        <v>0</v>
      </c>
      <c r="BF518" s="121">
        <f>VLOOKUP(BD518,'[1]Microsoft-Base Data'!$AR:$AX,3,0)</f>
        <v>1</v>
      </c>
      <c r="BG518" s="121">
        <f>VLOOKUP(BD518,'[1]Microsoft-Base Data'!$AR:$AX,4,0)</f>
        <v>0</v>
      </c>
      <c r="BH518" s="121">
        <f>VLOOKUP(BD518,'[1]Microsoft-Base Data'!$AR:$AX,5,0)</f>
        <v>0</v>
      </c>
      <c r="BI518" s="121">
        <f>VLOOKUP(BD518,'[1]Microsoft-Base Data'!$AR:$AX,6,0)</f>
        <v>0</v>
      </c>
      <c r="BJ518" s="121">
        <f>VLOOKUP(BD518,'[1]Microsoft-Base Data'!$AR:$AX,7,0)</f>
        <v>0</v>
      </c>
      <c r="BK518" s="120">
        <f t="shared" si="148"/>
        <v>0</v>
      </c>
      <c r="BL518" s="120">
        <f t="shared" si="149"/>
        <v>7.6629965849999999E-4</v>
      </c>
      <c r="BM518" s="120">
        <f t="shared" si="150"/>
        <v>0</v>
      </c>
      <c r="BN518" s="120">
        <f t="shared" si="151"/>
        <v>0</v>
      </c>
      <c r="BO518" s="120">
        <f t="shared" si="152"/>
        <v>0</v>
      </c>
      <c r="BP518" s="120">
        <f t="shared" si="153"/>
        <v>0</v>
      </c>
      <c r="BQ518" s="120">
        <f t="shared" si="154"/>
        <v>7.6629965849999999E-4</v>
      </c>
      <c r="BR518" s="119"/>
      <c r="BS518" s="119"/>
      <c r="BT518" s="119"/>
      <c r="BU518" s="119"/>
    </row>
    <row r="519" spans="1:73">
      <c r="A519" s="8" t="s">
        <v>987</v>
      </c>
      <c r="B519" s="65" t="s">
        <v>4</v>
      </c>
      <c r="C519" s="8" t="s">
        <v>197</v>
      </c>
      <c r="D519" s="8" t="s">
        <v>615</v>
      </c>
      <c r="E519" s="8" t="s">
        <v>283</v>
      </c>
      <c r="F519" s="8"/>
      <c r="G519" s="65"/>
      <c r="H519" s="65" t="s">
        <v>613</v>
      </c>
      <c r="I519" s="8"/>
      <c r="J519" s="8" t="s">
        <v>614</v>
      </c>
      <c r="K519" s="8" t="s">
        <v>614</v>
      </c>
      <c r="L519" s="116">
        <v>7.5285992137000008E-4</v>
      </c>
      <c r="M519" s="116">
        <v>0</v>
      </c>
      <c r="N519" s="116">
        <v>0</v>
      </c>
      <c r="O519" s="114">
        <v>0</v>
      </c>
      <c r="P519" s="115">
        <v>7.5285992137000008E-4</v>
      </c>
      <c r="Q519" s="114">
        <v>1.8161154994576859E-4</v>
      </c>
      <c r="R519" s="114">
        <v>1.8631155264839375E-4</v>
      </c>
      <c r="S519" s="114">
        <v>1.9036599946756791E-4</v>
      </c>
      <c r="T519" s="114">
        <v>1.9457081930826983E-4</v>
      </c>
      <c r="U519" s="115">
        <v>7.5285992137000008E-4</v>
      </c>
      <c r="V519" s="115">
        <f t="shared" si="139"/>
        <v>0</v>
      </c>
      <c r="W519" s="122">
        <v>0</v>
      </c>
      <c r="X519" s="116">
        <v>0</v>
      </c>
      <c r="Y519" s="116">
        <v>0</v>
      </c>
      <c r="Z519" s="116">
        <v>0</v>
      </c>
      <c r="AA519" s="116" t="str">
        <f t="shared" si="140"/>
        <v>STORA ENSO OYJ0.000752859921370.00075285992137</v>
      </c>
      <c r="AB519" s="117">
        <v>0</v>
      </c>
      <c r="AC519" s="115">
        <f t="shared" si="141"/>
        <v>0</v>
      </c>
      <c r="AD519" s="117">
        <f t="shared" si="157"/>
        <v>0</v>
      </c>
      <c r="AE519" s="117">
        <f t="shared" si="157"/>
        <v>0</v>
      </c>
      <c r="AF519" s="117">
        <f t="shared" si="157"/>
        <v>0</v>
      </c>
      <c r="AG519" s="117">
        <f t="shared" si="157"/>
        <v>0</v>
      </c>
      <c r="AH519" s="115">
        <v>0</v>
      </c>
      <c r="AI519" s="118"/>
      <c r="AJ519" s="118"/>
      <c r="AK519" s="118"/>
      <c r="AL519" s="118"/>
      <c r="AM519" s="118"/>
      <c r="AN519" s="118"/>
      <c r="AO519" s="118"/>
      <c r="AP519" s="118"/>
      <c r="AQ519" s="118"/>
      <c r="AR519" s="118"/>
      <c r="AS519" s="119"/>
      <c r="AT519" s="120">
        <v>0</v>
      </c>
      <c r="AU519" s="120">
        <f t="shared" si="142"/>
        <v>0</v>
      </c>
      <c r="AV519" s="120">
        <v>0</v>
      </c>
      <c r="AW519" s="120">
        <f t="shared" si="143"/>
        <v>0</v>
      </c>
      <c r="AX519" s="120">
        <v>0</v>
      </c>
      <c r="AY519" s="120">
        <f t="shared" si="144"/>
        <v>0</v>
      </c>
      <c r="AZ519" s="120">
        <v>0</v>
      </c>
      <c r="BA519" s="120">
        <f t="shared" si="145"/>
        <v>0</v>
      </c>
      <c r="BB519" s="120">
        <v>0</v>
      </c>
      <c r="BC519" s="120">
        <f t="shared" si="146"/>
        <v>0</v>
      </c>
      <c r="BD519" s="120" t="str">
        <f t="shared" si="147"/>
        <v>STORA ENSO OYJ00.000752859921370.00075285992137</v>
      </c>
      <c r="BE519" s="121">
        <f>VLOOKUP(BD519,'[1]Microsoft-Base Data'!$AR:$AX,2,0)</f>
        <v>1</v>
      </c>
      <c r="BF519" s="121">
        <f>VLOOKUP(BD519,'[1]Microsoft-Base Data'!$AR:$AX,3,0)</f>
        <v>0</v>
      </c>
      <c r="BG519" s="121">
        <f>VLOOKUP(BD519,'[1]Microsoft-Base Data'!$AR:$AX,4,0)</f>
        <v>0</v>
      </c>
      <c r="BH519" s="121">
        <f>VLOOKUP(BD519,'[1]Microsoft-Base Data'!$AR:$AX,5,0)</f>
        <v>0</v>
      </c>
      <c r="BI519" s="121">
        <f>VLOOKUP(BD519,'[1]Microsoft-Base Data'!$AR:$AX,6,0)</f>
        <v>0</v>
      </c>
      <c r="BJ519" s="121">
        <f>VLOOKUP(BD519,'[1]Microsoft-Base Data'!$AR:$AX,7,0)</f>
        <v>0</v>
      </c>
      <c r="BK519" s="120">
        <f t="shared" si="148"/>
        <v>7.5285992137000008E-4</v>
      </c>
      <c r="BL519" s="120">
        <f t="shared" si="149"/>
        <v>0</v>
      </c>
      <c r="BM519" s="120">
        <f t="shared" si="150"/>
        <v>0</v>
      </c>
      <c r="BN519" s="120">
        <f t="shared" si="151"/>
        <v>0</v>
      </c>
      <c r="BO519" s="120">
        <f t="shared" si="152"/>
        <v>0</v>
      </c>
      <c r="BP519" s="120">
        <f t="shared" si="153"/>
        <v>0</v>
      </c>
      <c r="BQ519" s="120">
        <f t="shared" si="154"/>
        <v>7.5285992137000019E-5</v>
      </c>
      <c r="BR519" s="119"/>
      <c r="BS519" s="119"/>
      <c r="BT519" s="119"/>
      <c r="BU519" s="119"/>
    </row>
    <row r="520" spans="1:73">
      <c r="A520" s="8" t="s">
        <v>988</v>
      </c>
      <c r="B520" s="65" t="s">
        <v>92</v>
      </c>
      <c r="C520" s="8" t="s">
        <v>533</v>
      </c>
      <c r="D520" s="8" t="s">
        <v>615</v>
      </c>
      <c r="E520" s="8" t="s">
        <v>283</v>
      </c>
      <c r="F520" s="8"/>
      <c r="G520" s="65"/>
      <c r="H520" s="65" t="s">
        <v>613</v>
      </c>
      <c r="I520" s="8"/>
      <c r="J520" s="8" t="s">
        <v>614</v>
      </c>
      <c r="K520" s="8" t="s">
        <v>614</v>
      </c>
      <c r="L520" s="116">
        <v>0</v>
      </c>
      <c r="M520" s="116">
        <v>0</v>
      </c>
      <c r="N520" s="116">
        <v>2.7622595399000001E-4</v>
      </c>
      <c r="O520" s="114">
        <v>2.7622595399000001E-4</v>
      </c>
      <c r="P520" s="115">
        <v>5.5245190798000002E-4</v>
      </c>
      <c r="Q520" s="114">
        <v>1.3326735084551804E-4</v>
      </c>
      <c r="R520" s="114">
        <v>1.3671623341566662E-4</v>
      </c>
      <c r="S520" s="114">
        <v>1.3969140425087355E-4</v>
      </c>
      <c r="T520" s="114">
        <v>1.4277691946794178E-4</v>
      </c>
      <c r="U520" s="115">
        <v>5.5245190798000002E-4</v>
      </c>
      <c r="V520" s="115">
        <f t="shared" ref="V520:V583" si="158">U520-P520</f>
        <v>0</v>
      </c>
      <c r="W520" s="122">
        <v>0</v>
      </c>
      <c r="X520" s="116">
        <v>0</v>
      </c>
      <c r="Y520" s="116">
        <v>0</v>
      </c>
      <c r="Z520" s="116">
        <v>0</v>
      </c>
      <c r="AA520" s="116" t="str">
        <f t="shared" ref="AA520:AA583" si="159">A520&amp;P520&amp;U520</f>
        <v>1-800-FLOWERS.COM0.000552451907980.00055245190798</v>
      </c>
      <c r="AB520" s="117">
        <v>0</v>
      </c>
      <c r="AC520" s="115">
        <f t="shared" ref="AC520:AC583" si="160">SUM(X520:AB520)</f>
        <v>0</v>
      </c>
      <c r="AD520" s="117">
        <f t="shared" si="157"/>
        <v>0</v>
      </c>
      <c r="AE520" s="117">
        <f t="shared" si="157"/>
        <v>0</v>
      </c>
      <c r="AF520" s="117">
        <f t="shared" si="157"/>
        <v>0</v>
      </c>
      <c r="AG520" s="117">
        <f t="shared" si="157"/>
        <v>0</v>
      </c>
      <c r="AH520" s="115">
        <v>0</v>
      </c>
      <c r="AI520" s="118"/>
      <c r="AJ520" s="118"/>
      <c r="AK520" s="118"/>
      <c r="AL520" s="118"/>
      <c r="AM520" s="118"/>
      <c r="AN520" s="118"/>
      <c r="AO520" s="118"/>
      <c r="AP520" s="118"/>
      <c r="AQ520" s="118"/>
      <c r="AR520" s="118"/>
      <c r="AS520" s="119"/>
      <c r="AT520" s="120">
        <v>0</v>
      </c>
      <c r="AU520" s="120">
        <f t="shared" ref="AU520:AU583" si="161">AB520-AT520</f>
        <v>0</v>
      </c>
      <c r="AV520" s="120">
        <v>0</v>
      </c>
      <c r="AW520" s="120">
        <f t="shared" ref="AW520:AW583" si="162">AD520-AV520</f>
        <v>0</v>
      </c>
      <c r="AX520" s="120">
        <v>0</v>
      </c>
      <c r="AY520" s="120">
        <f t="shared" ref="AY520:AY583" si="163">AE520-AX520</f>
        <v>0</v>
      </c>
      <c r="AZ520" s="120">
        <v>0</v>
      </c>
      <c r="BA520" s="120">
        <f t="shared" ref="BA520:BA583" si="164">AF520-AZ520</f>
        <v>0</v>
      </c>
      <c r="BB520" s="120">
        <v>0</v>
      </c>
      <c r="BC520" s="120">
        <f t="shared" ref="BC520:BC583" si="165">AG520-BB520</f>
        <v>0</v>
      </c>
      <c r="BD520" s="120" t="str">
        <f t="shared" ref="BD520:BD583" si="166">A520&amp;O520&amp;P520&amp;U520</f>
        <v>1-800-FLOWERS.COM0.000276225953990.000552451907980.00055245190798</v>
      </c>
      <c r="BE520" s="121">
        <f>VLOOKUP(BD520,'[1]Microsoft-Base Data'!$AR:$AX,2,0)</f>
        <v>0</v>
      </c>
      <c r="BF520" s="121">
        <f>VLOOKUP(BD520,'[1]Microsoft-Base Data'!$AR:$AX,3,0)</f>
        <v>0</v>
      </c>
      <c r="BG520" s="121">
        <f>VLOOKUP(BD520,'[1]Microsoft-Base Data'!$AR:$AX,4,0)</f>
        <v>0</v>
      </c>
      <c r="BH520" s="121">
        <f>VLOOKUP(BD520,'[1]Microsoft-Base Data'!$AR:$AX,5,0)</f>
        <v>1</v>
      </c>
      <c r="BI520" s="121">
        <f>VLOOKUP(BD520,'[1]Microsoft-Base Data'!$AR:$AX,6,0)</f>
        <v>0</v>
      </c>
      <c r="BJ520" s="121">
        <f>VLOOKUP(BD520,'[1]Microsoft-Base Data'!$AR:$AX,7,0)</f>
        <v>0</v>
      </c>
      <c r="BK520" s="120">
        <f t="shared" ref="BK520:BK583" si="167">BE520*$U520</f>
        <v>0</v>
      </c>
      <c r="BL520" s="120">
        <f t="shared" ref="BL520:BL583" si="168">BF520*$U520</f>
        <v>0</v>
      </c>
      <c r="BM520" s="120">
        <f t="shared" ref="BM520:BM583" si="169">BG520*$U520</f>
        <v>0</v>
      </c>
      <c r="BN520" s="120">
        <f t="shared" ref="BN520:BN583" si="170">BH520*$U520</f>
        <v>5.5245190798000002E-4</v>
      </c>
      <c r="BO520" s="120">
        <f t="shared" ref="BO520:BO583" si="171">BI520*$U520</f>
        <v>0</v>
      </c>
      <c r="BP520" s="120">
        <f t="shared" ref="BP520:BP583" si="172">BJ520*$U520</f>
        <v>0</v>
      </c>
      <c r="BQ520" s="120">
        <f t="shared" ref="BQ520:BQ583" si="173">(BK520*BK$2)+(BL520*BL$2)+(BM520*BM$2)+(BN520*BN$2)+(BO520*BO$2)+(BP520*BP$2)</f>
        <v>1.9775330251066721E-4</v>
      </c>
      <c r="BR520" s="119"/>
      <c r="BS520" s="119"/>
      <c r="BT520" s="119"/>
      <c r="BU520" s="119"/>
    </row>
    <row r="521" spans="1:73">
      <c r="A521" s="8" t="s">
        <v>241</v>
      </c>
      <c r="B521" s="8" t="s">
        <v>69</v>
      </c>
      <c r="C521" s="8" t="s">
        <v>113</v>
      </c>
      <c r="D521" s="8" t="s">
        <v>568</v>
      </c>
      <c r="E521" s="8" t="s">
        <v>226</v>
      </c>
      <c r="F521" s="8" t="s">
        <v>612</v>
      </c>
      <c r="G521" s="65">
        <v>37</v>
      </c>
      <c r="H521" s="65" t="s">
        <v>613</v>
      </c>
      <c r="I521" s="8"/>
      <c r="J521" s="8" t="s">
        <v>614</v>
      </c>
      <c r="K521" s="8" t="s">
        <v>614</v>
      </c>
      <c r="L521" s="116">
        <v>0</v>
      </c>
      <c r="M521" s="116">
        <v>0</v>
      </c>
      <c r="N521" s="116">
        <v>2.4514396366000002E-4</v>
      </c>
      <c r="O521" s="114">
        <v>2.4514396366000002E-4</v>
      </c>
      <c r="P521" s="115">
        <v>4.9028792732000003E-4</v>
      </c>
      <c r="Q521" s="114">
        <v>1.1827160388382936E-4</v>
      </c>
      <c r="R521" s="114">
        <v>1.2133240512727341E-4</v>
      </c>
      <c r="S521" s="114">
        <v>1.2397279847399948E-4</v>
      </c>
      <c r="T521" s="114">
        <v>1.2671111983489789E-4</v>
      </c>
      <c r="U521" s="115">
        <v>4.9028792732000014E-4</v>
      </c>
      <c r="V521" s="115">
        <f t="shared" si="158"/>
        <v>0</v>
      </c>
      <c r="W521" s="115"/>
      <c r="X521" s="116">
        <v>0</v>
      </c>
      <c r="Y521" s="116">
        <v>0</v>
      </c>
      <c r="Z521" s="116">
        <v>0</v>
      </c>
      <c r="AA521" s="116" t="str">
        <f t="shared" si="159"/>
        <v>DELL0.000490287927320.00049028792732</v>
      </c>
      <c r="AB521" s="117">
        <v>0</v>
      </c>
      <c r="AC521" s="115">
        <f t="shared" si="160"/>
        <v>0</v>
      </c>
      <c r="AD521" s="117">
        <f t="shared" si="157"/>
        <v>0</v>
      </c>
      <c r="AE521" s="117">
        <f t="shared" si="157"/>
        <v>0</v>
      </c>
      <c r="AF521" s="117">
        <f t="shared" si="157"/>
        <v>0</v>
      </c>
      <c r="AG521" s="117">
        <f t="shared" si="157"/>
        <v>0</v>
      </c>
      <c r="AH521" s="115">
        <v>0</v>
      </c>
      <c r="AI521" s="118"/>
      <c r="AJ521" s="118"/>
      <c r="AK521" s="118"/>
      <c r="AL521" s="118"/>
      <c r="AM521" s="118"/>
      <c r="AN521" s="118"/>
      <c r="AO521" s="118"/>
      <c r="AP521" s="118"/>
      <c r="AQ521" s="118"/>
      <c r="AR521" s="118"/>
      <c r="AS521" s="119"/>
      <c r="AT521" s="120">
        <v>0.65712474900000017</v>
      </c>
      <c r="AU521" s="120">
        <f t="shared" si="161"/>
        <v>-0.65712474900000017</v>
      </c>
      <c r="AV521" s="120">
        <v>0.1201392</v>
      </c>
      <c r="AW521" s="120">
        <f t="shared" si="162"/>
        <v>-0.1201392</v>
      </c>
      <c r="AX521" s="120">
        <v>0.23816793771000003</v>
      </c>
      <c r="AY521" s="120">
        <f t="shared" si="163"/>
        <v>-0.23816793771000003</v>
      </c>
      <c r="AZ521" s="120">
        <v>0.27535202831699995</v>
      </c>
      <c r="BA521" s="120">
        <f t="shared" si="164"/>
        <v>-0.27535202831699995</v>
      </c>
      <c r="BB521" s="120">
        <v>0.37725387832800006</v>
      </c>
      <c r="BC521" s="120">
        <f t="shared" si="165"/>
        <v>-0.37725387832800006</v>
      </c>
      <c r="BD521" s="120" t="str">
        <f t="shared" si="166"/>
        <v>DELL0.000245143963660.000490287927320.00049028792732</v>
      </c>
      <c r="BE521" s="121">
        <f>VLOOKUP(BD521,'[1]Microsoft-Base Data'!$AR:$AX,2,0)</f>
        <v>4.3067360751877198E-2</v>
      </c>
      <c r="BF521" s="121">
        <f>VLOOKUP(BD521,'[1]Microsoft-Base Data'!$AR:$AX,3,0)</f>
        <v>9.8316650607445641E-2</v>
      </c>
      <c r="BG521" s="121">
        <f>VLOOKUP(BD521,'[1]Microsoft-Base Data'!$AR:$AX,4,0)</f>
        <v>0</v>
      </c>
      <c r="BH521" s="121">
        <f>VLOOKUP(BD521,'[1]Microsoft-Base Data'!$AR:$AX,5,0)</f>
        <v>0.85861598864067712</v>
      </c>
      <c r="BI521" s="121">
        <f>VLOOKUP(BD521,'[1]Microsoft-Base Data'!$AR:$AX,6,0)</f>
        <v>0</v>
      </c>
      <c r="BJ521" s="121">
        <f>VLOOKUP(BD521,'[1]Microsoft-Base Data'!$AR:$AX,7,0)</f>
        <v>0</v>
      </c>
      <c r="BK521" s="120">
        <f t="shared" si="167"/>
        <v>2.1115407038180593E-5</v>
      </c>
      <c r="BL521" s="120">
        <f t="shared" si="168"/>
        <v>4.8203466847369159E-5</v>
      </c>
      <c r="BM521" s="120">
        <f t="shared" si="169"/>
        <v>0</v>
      </c>
      <c r="BN521" s="120">
        <f t="shared" si="170"/>
        <v>4.2096905343445037E-4</v>
      </c>
      <c r="BO521" s="120">
        <f t="shared" si="171"/>
        <v>0</v>
      </c>
      <c r="BP521" s="120">
        <f t="shared" si="172"/>
        <v>0</v>
      </c>
      <c r="BQ521" s="120">
        <f t="shared" si="173"/>
        <v>2.0100327447353778E-4</v>
      </c>
      <c r="BR521" s="119"/>
      <c r="BS521" s="119"/>
      <c r="BT521" s="119"/>
      <c r="BU521" s="119"/>
    </row>
    <row r="522" spans="1:73">
      <c r="A522" s="8" t="s">
        <v>989</v>
      </c>
      <c r="B522" s="65" t="s">
        <v>123</v>
      </c>
      <c r="C522" s="8" t="s">
        <v>248</v>
      </c>
      <c r="D522" s="8" t="s">
        <v>615</v>
      </c>
      <c r="E522" s="8" t="s">
        <v>283</v>
      </c>
      <c r="F522" s="8"/>
      <c r="G522" s="65"/>
      <c r="H522" s="65" t="s">
        <v>613</v>
      </c>
      <c r="I522" s="8"/>
      <c r="J522" s="8" t="s">
        <v>614</v>
      </c>
      <c r="K522" s="8" t="s">
        <v>614</v>
      </c>
      <c r="L522" s="116">
        <v>2.6925522509000001E-4</v>
      </c>
      <c r="M522" s="116">
        <v>0</v>
      </c>
      <c r="N522" s="116">
        <v>0</v>
      </c>
      <c r="O522" s="114">
        <v>0</v>
      </c>
      <c r="P522" s="115">
        <v>2.6925522509000001E-4</v>
      </c>
      <c r="Q522" s="114">
        <v>6.4952134350049163E-5</v>
      </c>
      <c r="R522" s="114">
        <v>6.6633058317041704E-5</v>
      </c>
      <c r="S522" s="114">
        <v>6.8083103617534805E-5</v>
      </c>
      <c r="T522" s="114">
        <v>6.9586928805374335E-5</v>
      </c>
      <c r="U522" s="115">
        <v>2.6925522509000001E-4</v>
      </c>
      <c r="V522" s="115">
        <f t="shared" si="158"/>
        <v>0</v>
      </c>
      <c r="W522" s="122">
        <v>0</v>
      </c>
      <c r="X522" s="116">
        <v>0</v>
      </c>
      <c r="Y522" s="116">
        <v>0</v>
      </c>
      <c r="Z522" s="116">
        <v>0</v>
      </c>
      <c r="AA522" s="116" t="str">
        <f t="shared" si="159"/>
        <v>DUBAI MULTI COMMODITIES CENTRE0.000269255225090.00026925522509</v>
      </c>
      <c r="AB522" s="117">
        <v>0</v>
      </c>
      <c r="AC522" s="115">
        <f t="shared" si="160"/>
        <v>0</v>
      </c>
      <c r="AD522" s="117">
        <f t="shared" si="157"/>
        <v>0</v>
      </c>
      <c r="AE522" s="117">
        <f t="shared" si="157"/>
        <v>0</v>
      </c>
      <c r="AF522" s="117">
        <f t="shared" si="157"/>
        <v>0</v>
      </c>
      <c r="AG522" s="117">
        <f t="shared" si="157"/>
        <v>0</v>
      </c>
      <c r="AH522" s="115">
        <v>0</v>
      </c>
      <c r="AI522" s="118"/>
      <c r="AJ522" s="118"/>
      <c r="AK522" s="118"/>
      <c r="AL522" s="118"/>
      <c r="AM522" s="118"/>
      <c r="AN522" s="118"/>
      <c r="AO522" s="118"/>
      <c r="AP522" s="118"/>
      <c r="AQ522" s="118"/>
      <c r="AR522" s="118"/>
      <c r="AS522" s="119"/>
      <c r="AT522" s="120">
        <v>0</v>
      </c>
      <c r="AU522" s="120">
        <f t="shared" si="161"/>
        <v>0</v>
      </c>
      <c r="AV522" s="120">
        <v>0</v>
      </c>
      <c r="AW522" s="120">
        <f t="shared" si="162"/>
        <v>0</v>
      </c>
      <c r="AX522" s="120">
        <v>0</v>
      </c>
      <c r="AY522" s="120">
        <f t="shared" si="163"/>
        <v>0</v>
      </c>
      <c r="AZ522" s="120">
        <v>0</v>
      </c>
      <c r="BA522" s="120">
        <f t="shared" si="164"/>
        <v>0</v>
      </c>
      <c r="BB522" s="120">
        <v>0</v>
      </c>
      <c r="BC522" s="120">
        <f t="shared" si="165"/>
        <v>0</v>
      </c>
      <c r="BD522" s="120" t="str">
        <f t="shared" si="166"/>
        <v>DUBAI MULTI COMMODITIES CENTRE00.000269255225090.00026925522509</v>
      </c>
      <c r="BE522" s="121">
        <f>VLOOKUP(BD522,'[1]Microsoft-Base Data'!$AR:$AX,2,0)</f>
        <v>0</v>
      </c>
      <c r="BF522" s="121">
        <f>VLOOKUP(BD522,'[1]Microsoft-Base Data'!$AR:$AX,3,0)</f>
        <v>1</v>
      </c>
      <c r="BG522" s="121">
        <f>VLOOKUP(BD522,'[1]Microsoft-Base Data'!$AR:$AX,4,0)</f>
        <v>0</v>
      </c>
      <c r="BH522" s="121">
        <f>VLOOKUP(BD522,'[1]Microsoft-Base Data'!$AR:$AX,5,0)</f>
        <v>0</v>
      </c>
      <c r="BI522" s="121">
        <f>VLOOKUP(BD522,'[1]Microsoft-Base Data'!$AR:$AX,6,0)</f>
        <v>0</v>
      </c>
      <c r="BJ522" s="121">
        <f>VLOOKUP(BD522,'[1]Microsoft-Base Data'!$AR:$AX,7,0)</f>
        <v>0</v>
      </c>
      <c r="BK522" s="120">
        <f t="shared" si="167"/>
        <v>0</v>
      </c>
      <c r="BL522" s="120">
        <f t="shared" si="168"/>
        <v>2.6925522509000001E-4</v>
      </c>
      <c r="BM522" s="120">
        <f t="shared" si="169"/>
        <v>0</v>
      </c>
      <c r="BN522" s="120">
        <f t="shared" si="170"/>
        <v>0</v>
      </c>
      <c r="BO522" s="120">
        <f t="shared" si="171"/>
        <v>0</v>
      </c>
      <c r="BP522" s="120">
        <f t="shared" si="172"/>
        <v>0</v>
      </c>
      <c r="BQ522" s="120">
        <f t="shared" si="173"/>
        <v>2.6925522509000001E-4</v>
      </c>
      <c r="BR522" s="119"/>
      <c r="BS522" s="119"/>
      <c r="BT522" s="119"/>
      <c r="BU522" s="119"/>
    </row>
    <row r="523" spans="1:73">
      <c r="A523" s="8" t="s">
        <v>990</v>
      </c>
      <c r="B523" s="65" t="s">
        <v>123</v>
      </c>
      <c r="C523" s="8" t="s">
        <v>248</v>
      </c>
      <c r="D523" s="8" t="s">
        <v>615</v>
      </c>
      <c r="E523" s="8" t="s">
        <v>283</v>
      </c>
      <c r="F523" s="8"/>
      <c r="G523" s="65"/>
      <c r="H523" s="65" t="s">
        <v>613</v>
      </c>
      <c r="I523" s="8"/>
      <c r="J523" s="8" t="s">
        <v>614</v>
      </c>
      <c r="K523" s="8" t="s">
        <v>614</v>
      </c>
      <c r="L523" s="116">
        <v>0</v>
      </c>
      <c r="M523" s="116">
        <v>9.1163234049999997E-5</v>
      </c>
      <c r="N523" s="116">
        <v>0</v>
      </c>
      <c r="O523" s="114">
        <v>0</v>
      </c>
      <c r="P523" s="115">
        <v>9.1163234049999997E-5</v>
      </c>
      <c r="Q523" s="114">
        <v>2.1991204158884446E-5</v>
      </c>
      <c r="R523" s="114">
        <v>2.2560323903810377E-5</v>
      </c>
      <c r="S523" s="114">
        <v>2.3051273778850946E-5</v>
      </c>
      <c r="T523" s="114">
        <v>2.3560432208454215E-5</v>
      </c>
      <c r="U523" s="115">
        <v>9.1163234049999983E-5</v>
      </c>
      <c r="V523" s="115">
        <f t="shared" si="158"/>
        <v>0</v>
      </c>
      <c r="W523" s="122">
        <v>0</v>
      </c>
      <c r="X523" s="116">
        <v>0</v>
      </c>
      <c r="Y523" s="116">
        <v>0</v>
      </c>
      <c r="Z523" s="116">
        <v>0</v>
      </c>
      <c r="AA523" s="116" t="str">
        <f t="shared" si="159"/>
        <v>MASHREQ BANK0.000091163234050.00009116323405</v>
      </c>
      <c r="AB523" s="117">
        <v>0</v>
      </c>
      <c r="AC523" s="115">
        <f t="shared" si="160"/>
        <v>0</v>
      </c>
      <c r="AD523" s="117">
        <f t="shared" si="157"/>
        <v>0</v>
      </c>
      <c r="AE523" s="117">
        <f t="shared" si="157"/>
        <v>0</v>
      </c>
      <c r="AF523" s="117">
        <f t="shared" si="157"/>
        <v>0</v>
      </c>
      <c r="AG523" s="117">
        <f t="shared" si="157"/>
        <v>0</v>
      </c>
      <c r="AH523" s="115">
        <v>0</v>
      </c>
      <c r="AI523" s="118"/>
      <c r="AJ523" s="118"/>
      <c r="AK523" s="118"/>
      <c r="AL523" s="118"/>
      <c r="AM523" s="118"/>
      <c r="AN523" s="118"/>
      <c r="AO523" s="118"/>
      <c r="AP523" s="118"/>
      <c r="AQ523" s="118"/>
      <c r="AR523" s="118"/>
      <c r="AS523" s="119"/>
      <c r="AT523" s="120">
        <v>0</v>
      </c>
      <c r="AU523" s="120">
        <f t="shared" si="161"/>
        <v>0</v>
      </c>
      <c r="AV523" s="120">
        <v>0</v>
      </c>
      <c r="AW523" s="120">
        <f t="shared" si="162"/>
        <v>0</v>
      </c>
      <c r="AX523" s="120">
        <v>0</v>
      </c>
      <c r="AY523" s="120">
        <f t="shared" si="163"/>
        <v>0</v>
      </c>
      <c r="AZ523" s="120">
        <v>0</v>
      </c>
      <c r="BA523" s="120">
        <f t="shared" si="164"/>
        <v>0</v>
      </c>
      <c r="BB523" s="120">
        <v>0</v>
      </c>
      <c r="BC523" s="120">
        <f t="shared" si="165"/>
        <v>0</v>
      </c>
      <c r="BD523" s="120" t="str">
        <f t="shared" si="166"/>
        <v>MASHREQ BANK00.000091163234050.00009116323405</v>
      </c>
      <c r="BE523" s="121">
        <f>VLOOKUP(BD523,'[1]Microsoft-Base Data'!$AR:$AX,2,0)</f>
        <v>0</v>
      </c>
      <c r="BF523" s="121">
        <f>VLOOKUP(BD523,'[1]Microsoft-Base Data'!$AR:$AX,3,0)</f>
        <v>0</v>
      </c>
      <c r="BG523" s="121">
        <f>VLOOKUP(BD523,'[1]Microsoft-Base Data'!$AR:$AX,4,0)</f>
        <v>0</v>
      </c>
      <c r="BH523" s="121">
        <f>VLOOKUP(BD523,'[1]Microsoft-Base Data'!$AR:$AX,5,0)</f>
        <v>1</v>
      </c>
      <c r="BI523" s="121">
        <f>VLOOKUP(BD523,'[1]Microsoft-Base Data'!$AR:$AX,6,0)</f>
        <v>0</v>
      </c>
      <c r="BJ523" s="121">
        <f>VLOOKUP(BD523,'[1]Microsoft-Base Data'!$AR:$AX,7,0)</f>
        <v>0</v>
      </c>
      <c r="BK523" s="120">
        <f t="shared" si="167"/>
        <v>0</v>
      </c>
      <c r="BL523" s="120">
        <f t="shared" si="168"/>
        <v>0</v>
      </c>
      <c r="BM523" s="120">
        <f t="shared" si="169"/>
        <v>0</v>
      </c>
      <c r="BN523" s="120">
        <f t="shared" si="170"/>
        <v>9.1163234049999983E-5</v>
      </c>
      <c r="BO523" s="120">
        <f t="shared" si="171"/>
        <v>0</v>
      </c>
      <c r="BP523" s="120">
        <f t="shared" si="172"/>
        <v>0</v>
      </c>
      <c r="BQ523" s="120">
        <f t="shared" si="173"/>
        <v>3.2632398115625754E-5</v>
      </c>
      <c r="BR523" s="119"/>
      <c r="BS523" s="119"/>
      <c r="BT523" s="119"/>
      <c r="BU523" s="119"/>
    </row>
    <row r="524" spans="1:73">
      <c r="A524" s="8" t="s">
        <v>991</v>
      </c>
      <c r="B524" s="65" t="s">
        <v>92</v>
      </c>
      <c r="C524" s="8" t="s">
        <v>519</v>
      </c>
      <c r="D524" s="8" t="s">
        <v>615</v>
      </c>
      <c r="E524" s="8" t="s">
        <v>283</v>
      </c>
      <c r="F524" s="8"/>
      <c r="G524" s="65"/>
      <c r="H524" s="65" t="s">
        <v>613</v>
      </c>
      <c r="I524" s="8"/>
      <c r="J524" s="8" t="s">
        <v>614</v>
      </c>
      <c r="K524" s="8" t="s">
        <v>614</v>
      </c>
      <c r="L524" s="116">
        <v>2.4367816091954023E-5</v>
      </c>
      <c r="M524" s="116">
        <v>0</v>
      </c>
      <c r="N524" s="116">
        <v>0</v>
      </c>
      <c r="O524" s="114">
        <v>0</v>
      </c>
      <c r="P524" s="115">
        <v>2.4367816091954023E-5</v>
      </c>
      <c r="Q524" s="114">
        <v>5.8782207999597701E-6</v>
      </c>
      <c r="R524" s="114">
        <v>6.0303457812987227E-6</v>
      </c>
      <c r="S524" s="114">
        <v>6.1615760562009374E-6</v>
      </c>
      <c r="T524" s="114">
        <v>6.297673454494593E-6</v>
      </c>
      <c r="U524" s="115">
        <v>2.4367816091954023E-5</v>
      </c>
      <c r="V524" s="115">
        <f t="shared" si="158"/>
        <v>0</v>
      </c>
      <c r="W524" s="122">
        <v>0</v>
      </c>
      <c r="X524" s="116">
        <v>0</v>
      </c>
      <c r="Y524" s="116">
        <v>0</v>
      </c>
      <c r="Z524" s="116">
        <v>0</v>
      </c>
      <c r="AA524" s="116" t="str">
        <f t="shared" si="159"/>
        <v>I DIRECT TECHNOLOGIES0.0000243678160919540.000024367816091954</v>
      </c>
      <c r="AB524" s="117">
        <v>0</v>
      </c>
      <c r="AC524" s="115">
        <f t="shared" si="160"/>
        <v>0</v>
      </c>
      <c r="AD524" s="117">
        <f t="shared" si="157"/>
        <v>0</v>
      </c>
      <c r="AE524" s="117">
        <f t="shared" si="157"/>
        <v>0</v>
      </c>
      <c r="AF524" s="117">
        <f t="shared" si="157"/>
        <v>0</v>
      </c>
      <c r="AG524" s="117">
        <f t="shared" si="157"/>
        <v>0</v>
      </c>
      <c r="AH524" s="115">
        <v>0</v>
      </c>
      <c r="AI524" s="118"/>
      <c r="AJ524" s="118"/>
      <c r="AK524" s="118"/>
      <c r="AL524" s="118"/>
      <c r="AM524" s="118"/>
      <c r="AN524" s="118"/>
      <c r="AO524" s="118"/>
      <c r="AP524" s="118"/>
      <c r="AQ524" s="118"/>
      <c r="AR524" s="118"/>
      <c r="AS524" s="119"/>
      <c r="AT524" s="120">
        <v>0</v>
      </c>
      <c r="AU524" s="120">
        <f t="shared" si="161"/>
        <v>0</v>
      </c>
      <c r="AV524" s="120">
        <v>0</v>
      </c>
      <c r="AW524" s="120">
        <f t="shared" si="162"/>
        <v>0</v>
      </c>
      <c r="AX524" s="120">
        <v>0</v>
      </c>
      <c r="AY524" s="120">
        <f t="shared" si="163"/>
        <v>0</v>
      </c>
      <c r="AZ524" s="120">
        <v>0</v>
      </c>
      <c r="BA524" s="120">
        <f t="shared" si="164"/>
        <v>0</v>
      </c>
      <c r="BB524" s="120">
        <v>0</v>
      </c>
      <c r="BC524" s="120">
        <f t="shared" si="165"/>
        <v>0</v>
      </c>
      <c r="BD524" s="120" t="str">
        <f t="shared" si="166"/>
        <v>I DIRECT TECHNOLOGIES00.0000243678160919540.000024367816091954</v>
      </c>
      <c r="BE524" s="121">
        <f>VLOOKUP(BD524,'[1]Microsoft-Base Data'!$AR:$AX,2,0)</f>
        <v>0</v>
      </c>
      <c r="BF524" s="121">
        <f>VLOOKUP(BD524,'[1]Microsoft-Base Data'!$AR:$AX,3,0)</f>
        <v>1</v>
      </c>
      <c r="BG524" s="121">
        <f>VLOOKUP(BD524,'[1]Microsoft-Base Data'!$AR:$AX,4,0)</f>
        <v>0</v>
      </c>
      <c r="BH524" s="121">
        <f>VLOOKUP(BD524,'[1]Microsoft-Base Data'!$AR:$AX,5,0)</f>
        <v>0</v>
      </c>
      <c r="BI524" s="121">
        <f>VLOOKUP(BD524,'[1]Microsoft-Base Data'!$AR:$AX,6,0)</f>
        <v>0</v>
      </c>
      <c r="BJ524" s="121">
        <f>VLOOKUP(BD524,'[1]Microsoft-Base Data'!$AR:$AX,7,0)</f>
        <v>0</v>
      </c>
      <c r="BK524" s="120">
        <f t="shared" si="167"/>
        <v>0</v>
      </c>
      <c r="BL524" s="120">
        <f t="shared" si="168"/>
        <v>2.4367816091954023E-5</v>
      </c>
      <c r="BM524" s="120">
        <f t="shared" si="169"/>
        <v>0</v>
      </c>
      <c r="BN524" s="120">
        <f t="shared" si="170"/>
        <v>0</v>
      </c>
      <c r="BO524" s="120">
        <f t="shared" si="171"/>
        <v>0</v>
      </c>
      <c r="BP524" s="120">
        <f t="shared" si="172"/>
        <v>0</v>
      </c>
      <c r="BQ524" s="120">
        <f t="shared" si="173"/>
        <v>2.4367816091954023E-5</v>
      </c>
      <c r="BR524" s="119"/>
      <c r="BS524" s="119"/>
      <c r="BT524" s="119"/>
      <c r="BU524" s="119"/>
    </row>
    <row r="525" spans="1:73">
      <c r="A525" s="8" t="s">
        <v>992</v>
      </c>
      <c r="B525" s="65" t="s">
        <v>92</v>
      </c>
      <c r="C525" s="8" t="s">
        <v>169</v>
      </c>
      <c r="D525" s="8" t="s">
        <v>615</v>
      </c>
      <c r="E525" s="8" t="s">
        <v>283</v>
      </c>
      <c r="F525" s="8"/>
      <c r="G525" s="65"/>
      <c r="H525" s="65" t="s">
        <v>613</v>
      </c>
      <c r="I525" s="8"/>
      <c r="J525" s="8" t="s">
        <v>614</v>
      </c>
      <c r="K525" s="8" t="s">
        <v>614</v>
      </c>
      <c r="L525" s="116">
        <v>0</v>
      </c>
      <c r="M525" s="116">
        <v>1.1643186E-7</v>
      </c>
      <c r="N525" s="116">
        <v>0</v>
      </c>
      <c r="O525" s="114">
        <v>0</v>
      </c>
      <c r="P525" s="115">
        <v>1.1643186E-7</v>
      </c>
      <c r="Q525" s="114">
        <v>2.8086726305193562E-8</v>
      </c>
      <c r="R525" s="114">
        <v>2.8813594665612941E-8</v>
      </c>
      <c r="S525" s="114">
        <v>2.9440626030981016E-8</v>
      </c>
      <c r="T525" s="114">
        <v>3.0090912998212492E-8</v>
      </c>
      <c r="U525" s="115">
        <v>1.1643186000000001E-7</v>
      </c>
      <c r="V525" s="115">
        <f t="shared" si="158"/>
        <v>0</v>
      </c>
      <c r="W525" s="122">
        <v>0</v>
      </c>
      <c r="X525" s="116">
        <v>0</v>
      </c>
      <c r="Y525" s="116">
        <v>0</v>
      </c>
      <c r="Z525" s="116">
        <v>0</v>
      </c>
      <c r="AA525" s="116" t="str">
        <f t="shared" si="159"/>
        <v>DEAN FOODS0.000000116431860.00000011643186</v>
      </c>
      <c r="AB525" s="117">
        <v>0</v>
      </c>
      <c r="AC525" s="115">
        <f t="shared" si="160"/>
        <v>0</v>
      </c>
      <c r="AD525" s="117">
        <f t="shared" si="157"/>
        <v>0</v>
      </c>
      <c r="AE525" s="117">
        <f t="shared" si="157"/>
        <v>0</v>
      </c>
      <c r="AF525" s="117">
        <f t="shared" si="157"/>
        <v>0</v>
      </c>
      <c r="AG525" s="117">
        <f t="shared" si="157"/>
        <v>0</v>
      </c>
      <c r="AH525" s="115">
        <v>0</v>
      </c>
      <c r="AI525" s="118"/>
      <c r="AJ525" s="118"/>
      <c r="AK525" s="118"/>
      <c r="AL525" s="118"/>
      <c r="AM525" s="118"/>
      <c r="AN525" s="118"/>
      <c r="AO525" s="118"/>
      <c r="AP525" s="118"/>
      <c r="AQ525" s="118"/>
      <c r="AR525" s="118"/>
      <c r="AS525" s="119"/>
      <c r="AT525" s="120">
        <v>0</v>
      </c>
      <c r="AU525" s="120">
        <f t="shared" si="161"/>
        <v>0</v>
      </c>
      <c r="AV525" s="120">
        <v>0</v>
      </c>
      <c r="AW525" s="120">
        <f t="shared" si="162"/>
        <v>0</v>
      </c>
      <c r="AX525" s="120">
        <v>0</v>
      </c>
      <c r="AY525" s="120">
        <f t="shared" si="163"/>
        <v>0</v>
      </c>
      <c r="AZ525" s="120">
        <v>0</v>
      </c>
      <c r="BA525" s="120">
        <f t="shared" si="164"/>
        <v>0</v>
      </c>
      <c r="BB525" s="120">
        <v>0</v>
      </c>
      <c r="BC525" s="120">
        <f t="shared" si="165"/>
        <v>0</v>
      </c>
      <c r="BD525" s="120" t="str">
        <f t="shared" si="166"/>
        <v>DEAN FOODS00.000000116431860.00000011643186</v>
      </c>
      <c r="BE525" s="121">
        <f>VLOOKUP(BD525,'[1]Microsoft-Base Data'!$AR:$AX,2,0)</f>
        <v>0</v>
      </c>
      <c r="BF525" s="121">
        <f>VLOOKUP(BD525,'[1]Microsoft-Base Data'!$AR:$AX,3,0)</f>
        <v>0</v>
      </c>
      <c r="BG525" s="121">
        <f>VLOOKUP(BD525,'[1]Microsoft-Base Data'!$AR:$AX,4,0)</f>
        <v>0</v>
      </c>
      <c r="BH525" s="121">
        <f>VLOOKUP(BD525,'[1]Microsoft-Base Data'!$AR:$AX,5,0)</f>
        <v>1</v>
      </c>
      <c r="BI525" s="121">
        <f>VLOOKUP(BD525,'[1]Microsoft-Base Data'!$AR:$AX,6,0)</f>
        <v>0</v>
      </c>
      <c r="BJ525" s="121">
        <f>VLOOKUP(BD525,'[1]Microsoft-Base Data'!$AR:$AX,7,0)</f>
        <v>0</v>
      </c>
      <c r="BK525" s="120">
        <f t="shared" si="167"/>
        <v>0</v>
      </c>
      <c r="BL525" s="120">
        <f t="shared" si="168"/>
        <v>0</v>
      </c>
      <c r="BM525" s="120">
        <f t="shared" si="169"/>
        <v>0</v>
      </c>
      <c r="BN525" s="120">
        <f t="shared" si="170"/>
        <v>1.1643186000000001E-7</v>
      </c>
      <c r="BO525" s="120">
        <f t="shared" si="171"/>
        <v>0</v>
      </c>
      <c r="BP525" s="120">
        <f t="shared" si="172"/>
        <v>0</v>
      </c>
      <c r="BQ525" s="120">
        <f t="shared" si="173"/>
        <v>4.1677446488777814E-8</v>
      </c>
      <c r="BR525" s="119"/>
      <c r="BS525" s="119"/>
      <c r="BT525" s="119"/>
      <c r="BU525" s="119"/>
    </row>
    <row r="526" spans="1:73">
      <c r="A526" s="8" t="s">
        <v>393</v>
      </c>
      <c r="B526" s="8" t="s">
        <v>69</v>
      </c>
      <c r="C526" s="8" t="s">
        <v>113</v>
      </c>
      <c r="D526" s="8" t="s">
        <v>615</v>
      </c>
      <c r="E526" s="8" t="s">
        <v>283</v>
      </c>
      <c r="F526" s="8"/>
      <c r="G526" s="65"/>
      <c r="H526" s="65" t="s">
        <v>613</v>
      </c>
      <c r="I526" s="8"/>
      <c r="J526" s="8" t="s">
        <v>614</v>
      </c>
      <c r="K526" s="8" t="s">
        <v>614</v>
      </c>
      <c r="L526" s="116">
        <v>0</v>
      </c>
      <c r="M526" s="116">
        <v>0</v>
      </c>
      <c r="N526" s="116">
        <v>0</v>
      </c>
      <c r="O526" s="114"/>
      <c r="P526" s="115">
        <v>0</v>
      </c>
      <c r="Q526" s="114">
        <v>0</v>
      </c>
      <c r="R526" s="114">
        <v>0</v>
      </c>
      <c r="S526" s="114">
        <v>0</v>
      </c>
      <c r="T526" s="114">
        <v>0</v>
      </c>
      <c r="U526" s="115">
        <v>0</v>
      </c>
      <c r="V526" s="115">
        <f t="shared" si="158"/>
        <v>0</v>
      </c>
      <c r="W526" s="115"/>
      <c r="X526" s="116">
        <v>0.50940379790000001</v>
      </c>
      <c r="Y526" s="116">
        <v>0.43236681170000002</v>
      </c>
      <c r="Z526" s="116">
        <v>3.7245109299999997</v>
      </c>
      <c r="AA526" s="116" t="str">
        <f t="shared" si="159"/>
        <v>HPI00</v>
      </c>
      <c r="AB526" s="117">
        <v>0.44262633999999995</v>
      </c>
      <c r="AC526" s="115">
        <f t="shared" si="160"/>
        <v>5.1089078796000003</v>
      </c>
      <c r="AD526" s="117">
        <f t="shared" si="157"/>
        <v>1.09943697568992</v>
      </c>
      <c r="AE526" s="117">
        <f t="shared" si="157"/>
        <v>1.1137419177528001</v>
      </c>
      <c r="AF526" s="117">
        <f t="shared" si="157"/>
        <v>1.6348505214720002</v>
      </c>
      <c r="AG526" s="117">
        <f t="shared" si="157"/>
        <v>1.2608784646852795</v>
      </c>
      <c r="AH526" s="115">
        <v>5.1089078796000003</v>
      </c>
      <c r="AI526" s="118"/>
      <c r="AJ526" s="118"/>
      <c r="AK526" s="118"/>
      <c r="AL526" s="118"/>
      <c r="AM526" s="118"/>
      <c r="AN526" s="118"/>
      <c r="AO526" s="118"/>
      <c r="AP526" s="118"/>
      <c r="AQ526" s="118"/>
      <c r="AR526" s="118"/>
      <c r="AS526" s="119"/>
      <c r="AT526" s="120">
        <v>0.46788262200000003</v>
      </c>
      <c r="AU526" s="120">
        <f t="shared" si="161"/>
        <v>-2.5256282000000074E-2</v>
      </c>
      <c r="AV526" s="120">
        <v>0.85784921099999967</v>
      </c>
      <c r="AW526" s="120">
        <f t="shared" si="162"/>
        <v>0.24158776468992038</v>
      </c>
      <c r="AX526" s="120">
        <v>0.97631313093000027</v>
      </c>
      <c r="AY526" s="120">
        <f t="shared" si="163"/>
        <v>0.1374287868227998</v>
      </c>
      <c r="AZ526" s="120">
        <v>4.6080593374500003</v>
      </c>
      <c r="BA526" s="120">
        <f t="shared" si="164"/>
        <v>-2.9732088159780004</v>
      </c>
      <c r="BB526" s="120">
        <v>-0.21696479046</v>
      </c>
      <c r="BC526" s="120">
        <f t="shared" si="165"/>
        <v>1.4778432551452796</v>
      </c>
      <c r="BD526" s="120" t="str">
        <f t="shared" si="166"/>
        <v>HPI00</v>
      </c>
      <c r="BE526" s="121">
        <f>VLOOKUP(BD526,'[1]Microsoft-Base Data'!$AR:$AX,2,0)</f>
        <v>0</v>
      </c>
      <c r="BF526" s="121">
        <f>VLOOKUP(BD526,'[1]Microsoft-Base Data'!$AR:$AX,3,0)</f>
        <v>0</v>
      </c>
      <c r="BG526" s="121">
        <f>VLOOKUP(BD526,'[1]Microsoft-Base Data'!$AR:$AX,4,0)</f>
        <v>0</v>
      </c>
      <c r="BH526" s="121">
        <f>VLOOKUP(BD526,'[1]Microsoft-Base Data'!$AR:$AX,5,0)</f>
        <v>0</v>
      </c>
      <c r="BI526" s="121">
        <f>VLOOKUP(BD526,'[1]Microsoft-Base Data'!$AR:$AX,6,0)</f>
        <v>0</v>
      </c>
      <c r="BJ526" s="121">
        <f>VLOOKUP(BD526,'[1]Microsoft-Base Data'!$AR:$AX,7,0)</f>
        <v>0</v>
      </c>
      <c r="BK526" s="120">
        <f t="shared" si="167"/>
        <v>0</v>
      </c>
      <c r="BL526" s="120">
        <f t="shared" si="168"/>
        <v>0</v>
      </c>
      <c r="BM526" s="120">
        <f t="shared" si="169"/>
        <v>0</v>
      </c>
      <c r="BN526" s="120">
        <f t="shared" si="170"/>
        <v>0</v>
      </c>
      <c r="BO526" s="120">
        <f t="shared" si="171"/>
        <v>0</v>
      </c>
      <c r="BP526" s="120">
        <f t="shared" si="172"/>
        <v>0</v>
      </c>
      <c r="BQ526" s="120">
        <f t="shared" si="173"/>
        <v>0</v>
      </c>
      <c r="BR526" s="119"/>
      <c r="BS526" s="119"/>
      <c r="BT526" s="119"/>
      <c r="BU526" s="119"/>
    </row>
    <row r="527" spans="1:73">
      <c r="A527" s="8" t="s">
        <v>993</v>
      </c>
      <c r="B527" s="65" t="s">
        <v>69</v>
      </c>
      <c r="C527" s="8" t="s">
        <v>511</v>
      </c>
      <c r="D527" s="8" t="s">
        <v>615</v>
      </c>
      <c r="E527" s="8" t="s">
        <v>283</v>
      </c>
      <c r="F527" s="8"/>
      <c r="G527" s="65">
        <v>76</v>
      </c>
      <c r="H527" s="65" t="s">
        <v>613</v>
      </c>
      <c r="I527" s="8"/>
      <c r="J527" s="8" t="s">
        <v>614</v>
      </c>
      <c r="K527" s="8" t="s">
        <v>614</v>
      </c>
      <c r="L527" s="116">
        <v>0</v>
      </c>
      <c r="M527" s="116">
        <v>0</v>
      </c>
      <c r="N527" s="116">
        <v>0</v>
      </c>
      <c r="O527" s="114"/>
      <c r="P527" s="115">
        <v>0</v>
      </c>
      <c r="Q527" s="114">
        <v>0</v>
      </c>
      <c r="R527" s="114">
        <v>0</v>
      </c>
      <c r="S527" s="114">
        <v>0</v>
      </c>
      <c r="T527" s="114">
        <v>0</v>
      </c>
      <c r="U527" s="115">
        <v>0</v>
      </c>
      <c r="V527" s="115">
        <f t="shared" si="158"/>
        <v>0</v>
      </c>
      <c r="W527" s="115"/>
      <c r="X527" s="116">
        <v>0.67871001000000009</v>
      </c>
      <c r="Y527" s="116">
        <v>2.2967144966999999</v>
      </c>
      <c r="Z527" s="116">
        <v>0.98432076000000002</v>
      </c>
      <c r="AA527" s="116" t="str">
        <f t="shared" si="159"/>
        <v>M &amp; I MORTGAGE00</v>
      </c>
      <c r="AB527" s="117">
        <v>0.2646</v>
      </c>
      <c r="AC527" s="115">
        <f t="shared" si="160"/>
        <v>4.2243452667000003</v>
      </c>
      <c r="AD527" s="117">
        <f t="shared" si="157"/>
        <v>0.90907910139384007</v>
      </c>
      <c r="AE527" s="117">
        <f t="shared" si="157"/>
        <v>0.92090726814060009</v>
      </c>
      <c r="AF527" s="117">
        <f t="shared" si="157"/>
        <v>1.3517904853440001</v>
      </c>
      <c r="AG527" s="117">
        <f t="shared" si="157"/>
        <v>1.0425684118215597</v>
      </c>
      <c r="AH527" s="115">
        <v>4.2243452667000003</v>
      </c>
      <c r="AI527" s="118"/>
      <c r="AJ527" s="118"/>
      <c r="AK527" s="118"/>
      <c r="AL527" s="118"/>
      <c r="AM527" s="118"/>
      <c r="AN527" s="118"/>
      <c r="AO527" s="118"/>
      <c r="AP527" s="118"/>
      <c r="AQ527" s="118"/>
      <c r="AR527" s="118"/>
      <c r="AS527" s="119"/>
      <c r="AT527" s="120">
        <v>0.23813999999999999</v>
      </c>
      <c r="AU527" s="120">
        <f t="shared" si="161"/>
        <v>2.6460000000000011E-2</v>
      </c>
      <c r="AV527" s="120">
        <v>0</v>
      </c>
      <c r="AW527" s="120">
        <f t="shared" si="162"/>
        <v>0.90907910139384007</v>
      </c>
      <c r="AX527" s="120">
        <v>0</v>
      </c>
      <c r="AY527" s="120">
        <f t="shared" si="163"/>
        <v>0.92090726814060009</v>
      </c>
      <c r="AZ527" s="120">
        <v>0</v>
      </c>
      <c r="BA527" s="120">
        <f t="shared" si="164"/>
        <v>1.3517904853440001</v>
      </c>
      <c r="BB527" s="120">
        <v>0.15624365400000001</v>
      </c>
      <c r="BC527" s="120">
        <f t="shared" si="165"/>
        <v>0.88632475782155962</v>
      </c>
      <c r="BD527" s="120" t="str">
        <f t="shared" si="166"/>
        <v>M &amp; I MORTGAGE00</v>
      </c>
      <c r="BE527" s="121">
        <f>VLOOKUP(BD527,'[1]Microsoft-Base Data'!$AR:$AX,2,0)</f>
        <v>0</v>
      </c>
      <c r="BF527" s="121">
        <f>VLOOKUP(BD527,'[1]Microsoft-Base Data'!$AR:$AX,3,0)</f>
        <v>0</v>
      </c>
      <c r="BG527" s="121">
        <f>VLOOKUP(BD527,'[1]Microsoft-Base Data'!$AR:$AX,4,0)</f>
        <v>0</v>
      </c>
      <c r="BH527" s="121">
        <f>VLOOKUP(BD527,'[1]Microsoft-Base Data'!$AR:$AX,5,0)</f>
        <v>0</v>
      </c>
      <c r="BI527" s="121">
        <f>VLOOKUP(BD527,'[1]Microsoft-Base Data'!$AR:$AX,6,0)</f>
        <v>0</v>
      </c>
      <c r="BJ527" s="121">
        <f>VLOOKUP(BD527,'[1]Microsoft-Base Data'!$AR:$AX,7,0)</f>
        <v>0</v>
      </c>
      <c r="BK527" s="120">
        <f t="shared" si="167"/>
        <v>0</v>
      </c>
      <c r="BL527" s="120">
        <f t="shared" si="168"/>
        <v>0</v>
      </c>
      <c r="BM527" s="120">
        <f t="shared" si="169"/>
        <v>0</v>
      </c>
      <c r="BN527" s="120">
        <f t="shared" si="170"/>
        <v>0</v>
      </c>
      <c r="BO527" s="120">
        <f t="shared" si="171"/>
        <v>0</v>
      </c>
      <c r="BP527" s="120">
        <f t="shared" si="172"/>
        <v>0</v>
      </c>
      <c r="BQ527" s="120">
        <f t="shared" si="173"/>
        <v>0</v>
      </c>
      <c r="BR527" s="119"/>
      <c r="BS527" s="119"/>
      <c r="BT527" s="119"/>
      <c r="BU527" s="119"/>
    </row>
    <row r="528" spans="1:73">
      <c r="A528" s="8" t="s">
        <v>241</v>
      </c>
      <c r="B528" s="8" t="s">
        <v>69</v>
      </c>
      <c r="C528" s="8" t="s">
        <v>113</v>
      </c>
      <c r="D528" s="8" t="s">
        <v>568</v>
      </c>
      <c r="E528" s="8" t="s">
        <v>226</v>
      </c>
      <c r="F528" s="8" t="s">
        <v>612</v>
      </c>
      <c r="G528" s="65">
        <v>37</v>
      </c>
      <c r="H528" s="65" t="s">
        <v>613</v>
      </c>
      <c r="I528" s="8"/>
      <c r="J528" s="8" t="s">
        <v>614</v>
      </c>
      <c r="K528" s="8" t="s">
        <v>614</v>
      </c>
      <c r="L528" s="116">
        <v>0</v>
      </c>
      <c r="M528" s="116">
        <v>0</v>
      </c>
      <c r="N528" s="116">
        <v>0</v>
      </c>
      <c r="O528" s="114"/>
      <c r="P528" s="115">
        <v>0</v>
      </c>
      <c r="Q528" s="114">
        <v>0</v>
      </c>
      <c r="R528" s="114">
        <v>0</v>
      </c>
      <c r="S528" s="114">
        <v>0</v>
      </c>
      <c r="T528" s="114">
        <v>0</v>
      </c>
      <c r="U528" s="115">
        <v>0</v>
      </c>
      <c r="V528" s="115">
        <f t="shared" si="158"/>
        <v>0</v>
      </c>
      <c r="W528" s="115"/>
      <c r="X528" s="116">
        <v>0.16456635</v>
      </c>
      <c r="Y528" s="116">
        <v>0.43422057139999998</v>
      </c>
      <c r="Z528" s="116">
        <v>0.52639520119999994</v>
      </c>
      <c r="AA528" s="116" t="str">
        <f t="shared" si="159"/>
        <v>DELL00</v>
      </c>
      <c r="AB528" s="117">
        <v>0.69619847000000001</v>
      </c>
      <c r="AC528" s="115">
        <f t="shared" si="160"/>
        <v>1.8213805926000002</v>
      </c>
      <c r="AD528" s="117">
        <f t="shared" ref="AD528:AG547" si="174">AD$1*$AH528</f>
        <v>0.39196110352752006</v>
      </c>
      <c r="AE528" s="117">
        <f t="shared" si="174"/>
        <v>0.39706096918680006</v>
      </c>
      <c r="AF528" s="117">
        <f t="shared" si="174"/>
        <v>0.58284178963200006</v>
      </c>
      <c r="AG528" s="117">
        <f t="shared" si="174"/>
        <v>0.44951673025367989</v>
      </c>
      <c r="AH528" s="115">
        <v>1.8213805926000002</v>
      </c>
      <c r="AI528" s="118"/>
      <c r="AJ528" s="118"/>
      <c r="AK528" s="118"/>
      <c r="AL528" s="118"/>
      <c r="AM528" s="118"/>
      <c r="AN528" s="118"/>
      <c r="AO528" s="118"/>
      <c r="AP528" s="118"/>
      <c r="AQ528" s="118"/>
      <c r="AR528" s="118"/>
      <c r="AS528" s="119"/>
      <c r="AT528" s="120">
        <v>0.65712474900000017</v>
      </c>
      <c r="AU528" s="120">
        <f t="shared" si="161"/>
        <v>3.9073720999999839E-2</v>
      </c>
      <c r="AV528" s="120">
        <v>0.1201392</v>
      </c>
      <c r="AW528" s="120">
        <f t="shared" si="162"/>
        <v>0.27182190352752006</v>
      </c>
      <c r="AX528" s="120">
        <v>0.23816793771000003</v>
      </c>
      <c r="AY528" s="120">
        <f t="shared" si="163"/>
        <v>0.15889303147680003</v>
      </c>
      <c r="AZ528" s="120">
        <v>0.27535202831699995</v>
      </c>
      <c r="BA528" s="120">
        <f t="shared" si="164"/>
        <v>0.30748976131500011</v>
      </c>
      <c r="BB528" s="120">
        <v>0.37725387832800006</v>
      </c>
      <c r="BC528" s="120">
        <f t="shared" si="165"/>
        <v>7.2262851925679827E-2</v>
      </c>
      <c r="BD528" s="120" t="str">
        <f t="shared" si="166"/>
        <v>DELL00</v>
      </c>
      <c r="BE528" s="121">
        <f>VLOOKUP(BD528,'[1]Microsoft-Base Data'!$AR:$AX,2,0)</f>
        <v>4.3067360751877198E-2</v>
      </c>
      <c r="BF528" s="121">
        <f>VLOOKUP(BD528,'[1]Microsoft-Base Data'!$AR:$AX,3,0)</f>
        <v>9.8316650607445641E-2</v>
      </c>
      <c r="BG528" s="121">
        <f>VLOOKUP(BD528,'[1]Microsoft-Base Data'!$AR:$AX,4,0)</f>
        <v>0</v>
      </c>
      <c r="BH528" s="121">
        <f>VLOOKUP(BD528,'[1]Microsoft-Base Data'!$AR:$AX,5,0)</f>
        <v>0.85861598864067712</v>
      </c>
      <c r="BI528" s="121">
        <f>VLOOKUP(BD528,'[1]Microsoft-Base Data'!$AR:$AX,6,0)</f>
        <v>0</v>
      </c>
      <c r="BJ528" s="121">
        <f>VLOOKUP(BD528,'[1]Microsoft-Base Data'!$AR:$AX,7,0)</f>
        <v>0</v>
      </c>
      <c r="BK528" s="120">
        <f t="shared" si="167"/>
        <v>0</v>
      </c>
      <c r="BL528" s="120">
        <f t="shared" si="168"/>
        <v>0</v>
      </c>
      <c r="BM528" s="120">
        <f t="shared" si="169"/>
        <v>0</v>
      </c>
      <c r="BN528" s="120">
        <f t="shared" si="170"/>
        <v>0</v>
      </c>
      <c r="BO528" s="120">
        <f t="shared" si="171"/>
        <v>0</v>
      </c>
      <c r="BP528" s="120">
        <f t="shared" si="172"/>
        <v>0</v>
      </c>
      <c r="BQ528" s="120">
        <f t="shared" si="173"/>
        <v>0</v>
      </c>
      <c r="BR528" s="119"/>
      <c r="BS528" s="119"/>
      <c r="BT528" s="119"/>
      <c r="BU528" s="119"/>
    </row>
    <row r="529" spans="1:73">
      <c r="A529" s="8" t="s">
        <v>994</v>
      </c>
      <c r="B529" s="65" t="s">
        <v>92</v>
      </c>
      <c r="C529" s="8" t="s">
        <v>231</v>
      </c>
      <c r="D529" s="8" t="s">
        <v>615</v>
      </c>
      <c r="E529" s="8" t="s">
        <v>283</v>
      </c>
      <c r="F529" s="8"/>
      <c r="G529" s="65"/>
      <c r="H529" s="65" t="s">
        <v>613</v>
      </c>
      <c r="I529" s="8"/>
      <c r="J529" s="8" t="s">
        <v>614</v>
      </c>
      <c r="K529" s="8" t="s">
        <v>614</v>
      </c>
      <c r="L529" s="116">
        <v>0</v>
      </c>
      <c r="M529" s="116">
        <v>0</v>
      </c>
      <c r="N529" s="116">
        <v>0</v>
      </c>
      <c r="O529" s="114"/>
      <c r="P529" s="115">
        <v>0</v>
      </c>
      <c r="Q529" s="114">
        <v>0</v>
      </c>
      <c r="R529" s="114">
        <v>0</v>
      </c>
      <c r="S529" s="114">
        <v>0</v>
      </c>
      <c r="T529" s="114">
        <v>0</v>
      </c>
      <c r="U529" s="115">
        <v>0</v>
      </c>
      <c r="V529" s="115">
        <f t="shared" si="158"/>
        <v>0</v>
      </c>
      <c r="W529" s="122" t="e">
        <v>#DIV/0!</v>
      </c>
      <c r="X529" s="116">
        <v>0</v>
      </c>
      <c r="Y529" s="116">
        <v>0</v>
      </c>
      <c r="Z529" s="116">
        <v>0.57099288000000004</v>
      </c>
      <c r="AA529" s="116" t="str">
        <f t="shared" si="159"/>
        <v>LATAM AIRLINES00</v>
      </c>
      <c r="AB529" s="117">
        <v>0.24008399999999999</v>
      </c>
      <c r="AC529" s="115">
        <f t="shared" si="160"/>
        <v>0.81107688</v>
      </c>
      <c r="AD529" s="117">
        <f t="shared" si="174"/>
        <v>0.174543744576</v>
      </c>
      <c r="AE529" s="117">
        <f t="shared" si="174"/>
        <v>0.17681475984</v>
      </c>
      <c r="AF529" s="117">
        <f t="shared" si="174"/>
        <v>0.25954460159999998</v>
      </c>
      <c r="AG529" s="117">
        <f t="shared" si="174"/>
        <v>0.20017377398399994</v>
      </c>
      <c r="AH529" s="115">
        <v>0.81107688</v>
      </c>
      <c r="AI529" s="118"/>
      <c r="AJ529" s="118"/>
      <c r="AK529" s="118"/>
      <c r="AL529" s="118"/>
      <c r="AM529" s="118"/>
      <c r="AN529" s="118"/>
      <c r="AO529" s="118"/>
      <c r="AP529" s="118"/>
      <c r="AQ529" s="118"/>
      <c r="AR529" s="118"/>
      <c r="AS529" s="119"/>
      <c r="AT529" s="120">
        <v>0.21607560000000001</v>
      </c>
      <c r="AU529" s="120">
        <f t="shared" si="161"/>
        <v>2.4008399999999985E-2</v>
      </c>
      <c r="AV529" s="120">
        <v>0.19446804000000001</v>
      </c>
      <c r="AW529" s="120">
        <f t="shared" si="162"/>
        <v>-1.992429542400001E-2</v>
      </c>
      <c r="AX529" s="120">
        <v>0</v>
      </c>
      <c r="AY529" s="120">
        <f t="shared" si="163"/>
        <v>0.17681475984</v>
      </c>
      <c r="AZ529" s="120">
        <v>0.15751911240000002</v>
      </c>
      <c r="BA529" s="120">
        <f t="shared" si="164"/>
        <v>0.10202548919999996</v>
      </c>
      <c r="BB529" s="120">
        <v>0</v>
      </c>
      <c r="BC529" s="120">
        <f t="shared" si="165"/>
        <v>0.20017377398399994</v>
      </c>
      <c r="BD529" s="120" t="str">
        <f t="shared" si="166"/>
        <v>LATAM AIRLINES00</v>
      </c>
      <c r="BE529" s="121">
        <f>VLOOKUP(BD529,'[1]Microsoft-Base Data'!$AR:$AX,2,0)</f>
        <v>0</v>
      </c>
      <c r="BF529" s="121">
        <f>VLOOKUP(BD529,'[1]Microsoft-Base Data'!$AR:$AX,3,0)</f>
        <v>0</v>
      </c>
      <c r="BG529" s="121">
        <f>VLOOKUP(BD529,'[1]Microsoft-Base Data'!$AR:$AX,4,0)</f>
        <v>0</v>
      </c>
      <c r="BH529" s="121">
        <f>VLOOKUP(BD529,'[1]Microsoft-Base Data'!$AR:$AX,5,0)</f>
        <v>0</v>
      </c>
      <c r="BI529" s="121">
        <f>VLOOKUP(BD529,'[1]Microsoft-Base Data'!$AR:$AX,6,0)</f>
        <v>0</v>
      </c>
      <c r="BJ529" s="121">
        <f>VLOOKUP(BD529,'[1]Microsoft-Base Data'!$AR:$AX,7,0)</f>
        <v>0</v>
      </c>
      <c r="BK529" s="120">
        <f t="shared" si="167"/>
        <v>0</v>
      </c>
      <c r="BL529" s="120">
        <f t="shared" si="168"/>
        <v>0</v>
      </c>
      <c r="BM529" s="120">
        <f t="shared" si="169"/>
        <v>0</v>
      </c>
      <c r="BN529" s="120">
        <f t="shared" si="170"/>
        <v>0</v>
      </c>
      <c r="BO529" s="120">
        <f t="shared" si="171"/>
        <v>0</v>
      </c>
      <c r="BP529" s="120">
        <f t="shared" si="172"/>
        <v>0</v>
      </c>
      <c r="BQ529" s="120">
        <f t="shared" si="173"/>
        <v>0</v>
      </c>
      <c r="BR529" s="119"/>
      <c r="BS529" s="119"/>
      <c r="BT529" s="119"/>
      <c r="BU529" s="119"/>
    </row>
    <row r="530" spans="1:73">
      <c r="A530" s="8" t="s">
        <v>995</v>
      </c>
      <c r="B530" s="8" t="s">
        <v>69</v>
      </c>
      <c r="C530" s="8" t="s">
        <v>495</v>
      </c>
      <c r="D530" s="8" t="s">
        <v>615</v>
      </c>
      <c r="E530" s="8" t="s">
        <v>283</v>
      </c>
      <c r="F530" s="8"/>
      <c r="G530" s="65"/>
      <c r="H530" s="65" t="s">
        <v>613</v>
      </c>
      <c r="I530" s="8"/>
      <c r="J530" s="8" t="s">
        <v>614</v>
      </c>
      <c r="K530" s="8" t="s">
        <v>614</v>
      </c>
      <c r="L530" s="116">
        <v>0</v>
      </c>
      <c r="M530" s="116">
        <v>0</v>
      </c>
      <c r="N530" s="116">
        <v>0</v>
      </c>
      <c r="O530" s="114"/>
      <c r="P530" s="115">
        <v>0</v>
      </c>
      <c r="Q530" s="114">
        <v>0</v>
      </c>
      <c r="R530" s="114">
        <v>0</v>
      </c>
      <c r="S530" s="114">
        <v>0</v>
      </c>
      <c r="T530" s="114">
        <v>0</v>
      </c>
      <c r="U530" s="115">
        <v>0</v>
      </c>
      <c r="V530" s="115">
        <f t="shared" si="158"/>
        <v>0</v>
      </c>
      <c r="W530" s="115"/>
      <c r="X530" s="116">
        <v>0</v>
      </c>
      <c r="Y530" s="116">
        <v>0.38122189000000001</v>
      </c>
      <c r="Z530" s="116">
        <v>0</v>
      </c>
      <c r="AA530" s="116" t="str">
        <f t="shared" si="159"/>
        <v>Barings Bdc, Inc.00</v>
      </c>
      <c r="AB530" s="117">
        <v>0.38122189000000001</v>
      </c>
      <c r="AC530" s="115">
        <f t="shared" si="160"/>
        <v>0.76244378000000002</v>
      </c>
      <c r="AD530" s="117">
        <f t="shared" si="174"/>
        <v>0.16407790145599999</v>
      </c>
      <c r="AE530" s="117">
        <f t="shared" si="174"/>
        <v>0.16621274403999997</v>
      </c>
      <c r="AF530" s="117">
        <f t="shared" si="174"/>
        <v>0.24398200959999997</v>
      </c>
      <c r="AG530" s="117">
        <f t="shared" si="174"/>
        <v>0.1881711249039999</v>
      </c>
      <c r="AH530" s="115">
        <v>0.7624437799999999</v>
      </c>
      <c r="AI530" s="118"/>
      <c r="AJ530" s="118"/>
      <c r="AK530" s="118"/>
      <c r="AL530" s="118"/>
      <c r="AM530" s="118"/>
      <c r="AN530" s="118"/>
      <c r="AO530" s="118"/>
      <c r="AP530" s="118"/>
      <c r="AQ530" s="118"/>
      <c r="AR530" s="118"/>
      <c r="AS530" s="119"/>
      <c r="AT530" s="120">
        <v>0.34309970099999998</v>
      </c>
      <c r="AU530" s="120">
        <f t="shared" si="161"/>
        <v>3.8122189000000029E-2</v>
      </c>
      <c r="AV530" s="120">
        <v>0</v>
      </c>
      <c r="AW530" s="120">
        <f t="shared" si="162"/>
        <v>0.16407790145599999</v>
      </c>
      <c r="AX530" s="120">
        <v>0.27791075781000002</v>
      </c>
      <c r="AY530" s="120">
        <f t="shared" si="163"/>
        <v>-0.11169801377000005</v>
      </c>
      <c r="AZ530" s="120">
        <v>0</v>
      </c>
      <c r="BA530" s="120">
        <f t="shared" si="164"/>
        <v>0.24398200959999997</v>
      </c>
      <c r="BB530" s="120">
        <v>0</v>
      </c>
      <c r="BC530" s="120">
        <f t="shared" si="165"/>
        <v>0.1881711249039999</v>
      </c>
      <c r="BD530" s="120" t="str">
        <f t="shared" si="166"/>
        <v>Barings Bdc, Inc.00</v>
      </c>
      <c r="BE530" s="121">
        <f>VLOOKUP(BD530,'[1]Microsoft-Base Data'!$AR:$AX,2,0)</f>
        <v>0</v>
      </c>
      <c r="BF530" s="121">
        <f>VLOOKUP(BD530,'[1]Microsoft-Base Data'!$AR:$AX,3,0)</f>
        <v>0</v>
      </c>
      <c r="BG530" s="121">
        <f>VLOOKUP(BD530,'[1]Microsoft-Base Data'!$AR:$AX,4,0)</f>
        <v>0</v>
      </c>
      <c r="BH530" s="121">
        <f>VLOOKUP(BD530,'[1]Microsoft-Base Data'!$AR:$AX,5,0)</f>
        <v>0</v>
      </c>
      <c r="BI530" s="121">
        <f>VLOOKUP(BD530,'[1]Microsoft-Base Data'!$AR:$AX,6,0)</f>
        <v>0</v>
      </c>
      <c r="BJ530" s="121">
        <f>VLOOKUP(BD530,'[1]Microsoft-Base Data'!$AR:$AX,7,0)</f>
        <v>0</v>
      </c>
      <c r="BK530" s="120">
        <f t="shared" si="167"/>
        <v>0</v>
      </c>
      <c r="BL530" s="120">
        <f t="shared" si="168"/>
        <v>0</v>
      </c>
      <c r="BM530" s="120">
        <f t="shared" si="169"/>
        <v>0</v>
      </c>
      <c r="BN530" s="120">
        <f t="shared" si="170"/>
        <v>0</v>
      </c>
      <c r="BO530" s="120">
        <f t="shared" si="171"/>
        <v>0</v>
      </c>
      <c r="BP530" s="120">
        <f t="shared" si="172"/>
        <v>0</v>
      </c>
      <c r="BQ530" s="120">
        <f t="shared" si="173"/>
        <v>0</v>
      </c>
      <c r="BR530" s="119"/>
      <c r="BS530" s="119"/>
      <c r="BT530" s="119"/>
      <c r="BU530" s="119"/>
    </row>
    <row r="531" spans="1:73">
      <c r="A531" s="8" t="s">
        <v>112</v>
      </c>
      <c r="B531" s="8" t="s">
        <v>69</v>
      </c>
      <c r="C531" s="8" t="s">
        <v>113</v>
      </c>
      <c r="D531" s="8" t="s">
        <v>615</v>
      </c>
      <c r="E531" s="8" t="s">
        <v>283</v>
      </c>
      <c r="F531" s="8"/>
      <c r="G531" s="65"/>
      <c r="H531" s="65" t="s">
        <v>613</v>
      </c>
      <c r="I531" s="8"/>
      <c r="J531" s="8" t="s">
        <v>614</v>
      </c>
      <c r="K531" s="8" t="s">
        <v>614</v>
      </c>
      <c r="L531" s="116">
        <v>0</v>
      </c>
      <c r="M531" s="116">
        <v>0</v>
      </c>
      <c r="N531" s="116">
        <v>0</v>
      </c>
      <c r="O531" s="114"/>
      <c r="P531" s="115">
        <v>0</v>
      </c>
      <c r="Q531" s="114">
        <v>0</v>
      </c>
      <c r="R531" s="114">
        <v>0</v>
      </c>
      <c r="S531" s="114">
        <v>0</v>
      </c>
      <c r="T531" s="114">
        <v>0</v>
      </c>
      <c r="U531" s="115">
        <v>0</v>
      </c>
      <c r="V531" s="115">
        <f t="shared" si="158"/>
        <v>0</v>
      </c>
      <c r="W531" s="115"/>
      <c r="X531" s="116">
        <v>1.1456350000000001E-2</v>
      </c>
      <c r="Y531" s="116">
        <v>5.1003400000000001E-3</v>
      </c>
      <c r="Z531" s="116">
        <v>3.4713800000000013E-3</v>
      </c>
      <c r="AA531" s="116" t="str">
        <f t="shared" si="159"/>
        <v>HPE00</v>
      </c>
      <c r="AB531" s="117">
        <v>0.48659409000000003</v>
      </c>
      <c r="AC531" s="115">
        <f t="shared" si="160"/>
        <v>0.50662216000000004</v>
      </c>
      <c r="AD531" s="117">
        <f t="shared" si="174"/>
        <v>0.10902508883200002</v>
      </c>
      <c r="AE531" s="117">
        <f t="shared" si="174"/>
        <v>0.11044363088</v>
      </c>
      <c r="AF531" s="117">
        <f t="shared" si="174"/>
        <v>0.16211909120000001</v>
      </c>
      <c r="AG531" s="117">
        <f t="shared" si="174"/>
        <v>0.12503434908799996</v>
      </c>
      <c r="AH531" s="115">
        <v>0.50662216000000004</v>
      </c>
      <c r="AI531" s="118"/>
      <c r="AJ531" s="118"/>
      <c r="AK531" s="118"/>
      <c r="AL531" s="118"/>
      <c r="AM531" s="118"/>
      <c r="AN531" s="118"/>
      <c r="AO531" s="118"/>
      <c r="AP531" s="118"/>
      <c r="AQ531" s="118"/>
      <c r="AR531" s="118"/>
      <c r="AS531" s="119"/>
      <c r="AT531" s="120">
        <v>0.18860887800000001</v>
      </c>
      <c r="AU531" s="120">
        <f t="shared" si="161"/>
        <v>0.29798521200000005</v>
      </c>
      <c r="AV531" s="120">
        <v>-9.6480315000000011E-3</v>
      </c>
      <c r="AW531" s="120">
        <f t="shared" si="162"/>
        <v>0.11867312033200002</v>
      </c>
      <c r="AX531" s="120">
        <v>5.7466195200000002E-3</v>
      </c>
      <c r="AY531" s="120">
        <f t="shared" si="163"/>
        <v>0.10469701136000001</v>
      </c>
      <c r="AZ531" s="120">
        <v>-7.8149055150000014E-3</v>
      </c>
      <c r="BA531" s="120">
        <f t="shared" si="164"/>
        <v>0.16993399671500001</v>
      </c>
      <c r="BB531" s="120">
        <v>0</v>
      </c>
      <c r="BC531" s="120">
        <f t="shared" si="165"/>
        <v>0.12503434908799996</v>
      </c>
      <c r="BD531" s="120" t="str">
        <f t="shared" si="166"/>
        <v>HPE00</v>
      </c>
      <c r="BE531" s="121">
        <f>VLOOKUP(BD531,'[1]Microsoft-Base Data'!$AR:$AX,2,0)</f>
        <v>0</v>
      </c>
      <c r="BF531" s="121">
        <f>VLOOKUP(BD531,'[1]Microsoft-Base Data'!$AR:$AX,3,0)</f>
        <v>0</v>
      </c>
      <c r="BG531" s="121">
        <f>VLOOKUP(BD531,'[1]Microsoft-Base Data'!$AR:$AX,4,0)</f>
        <v>0</v>
      </c>
      <c r="BH531" s="121">
        <f>VLOOKUP(BD531,'[1]Microsoft-Base Data'!$AR:$AX,5,0)</f>
        <v>0</v>
      </c>
      <c r="BI531" s="121">
        <f>VLOOKUP(BD531,'[1]Microsoft-Base Data'!$AR:$AX,6,0)</f>
        <v>0</v>
      </c>
      <c r="BJ531" s="121">
        <f>VLOOKUP(BD531,'[1]Microsoft-Base Data'!$AR:$AX,7,0)</f>
        <v>0</v>
      </c>
      <c r="BK531" s="120">
        <f t="shared" si="167"/>
        <v>0</v>
      </c>
      <c r="BL531" s="120">
        <f t="shared" si="168"/>
        <v>0</v>
      </c>
      <c r="BM531" s="120">
        <f t="shared" si="169"/>
        <v>0</v>
      </c>
      <c r="BN531" s="120">
        <f t="shared" si="170"/>
        <v>0</v>
      </c>
      <c r="BO531" s="120">
        <f t="shared" si="171"/>
        <v>0</v>
      </c>
      <c r="BP531" s="120">
        <f t="shared" si="172"/>
        <v>0</v>
      </c>
      <c r="BQ531" s="120">
        <f t="shared" si="173"/>
        <v>0</v>
      </c>
      <c r="BR531" s="119"/>
      <c r="BS531" s="119"/>
      <c r="BT531" s="119"/>
      <c r="BU531" s="119"/>
    </row>
    <row r="532" spans="1:73">
      <c r="A532" s="8" t="s">
        <v>734</v>
      </c>
      <c r="B532" s="65" t="s">
        <v>69</v>
      </c>
      <c r="C532" s="8" t="s">
        <v>148</v>
      </c>
      <c r="D532" s="8" t="s">
        <v>615</v>
      </c>
      <c r="E532" s="8" t="s">
        <v>283</v>
      </c>
      <c r="F532" s="8"/>
      <c r="G532" s="65"/>
      <c r="H532" s="65" t="s">
        <v>613</v>
      </c>
      <c r="I532" s="8"/>
      <c r="J532" s="8" t="s">
        <v>614</v>
      </c>
      <c r="K532" s="8" t="s">
        <v>614</v>
      </c>
      <c r="L532" s="116">
        <v>0</v>
      </c>
      <c r="M532" s="116">
        <v>0</v>
      </c>
      <c r="N532" s="116">
        <v>0</v>
      </c>
      <c r="O532" s="114"/>
      <c r="P532" s="115">
        <v>0</v>
      </c>
      <c r="Q532" s="114">
        <v>0</v>
      </c>
      <c r="R532" s="114">
        <v>0</v>
      </c>
      <c r="S532" s="114">
        <v>0</v>
      </c>
      <c r="T532" s="114">
        <v>0</v>
      </c>
      <c r="U532" s="115">
        <v>0</v>
      </c>
      <c r="V532" s="115">
        <f t="shared" si="158"/>
        <v>0</v>
      </c>
      <c r="W532" s="115"/>
      <c r="X532" s="116">
        <v>9.4943771999999996E-2</v>
      </c>
      <c r="Y532" s="116">
        <v>0.12756356600000002</v>
      </c>
      <c r="Z532" s="116">
        <v>0.27130793600000003</v>
      </c>
      <c r="AA532" s="116" t="str">
        <f t="shared" si="159"/>
        <v>3M00</v>
      </c>
      <c r="AB532" s="117">
        <v>0</v>
      </c>
      <c r="AC532" s="115">
        <f t="shared" si="160"/>
        <v>0.49381527400000003</v>
      </c>
      <c r="AD532" s="117">
        <f t="shared" si="174"/>
        <v>0.10626904696480001</v>
      </c>
      <c r="AE532" s="117">
        <f t="shared" si="174"/>
        <v>0.107651729732</v>
      </c>
      <c r="AF532" s="117">
        <f t="shared" si="174"/>
        <v>0.15802088768</v>
      </c>
      <c r="AG532" s="117">
        <f t="shared" si="174"/>
        <v>0.12187360962319996</v>
      </c>
      <c r="AH532" s="115">
        <v>0.49381527400000003</v>
      </c>
      <c r="AI532" s="118"/>
      <c r="AJ532" s="118"/>
      <c r="AK532" s="118"/>
      <c r="AL532" s="118"/>
      <c r="AM532" s="118"/>
      <c r="AN532" s="118"/>
      <c r="AO532" s="118"/>
      <c r="AP532" s="118"/>
      <c r="AQ532" s="118"/>
      <c r="AR532" s="118"/>
      <c r="AS532" s="119"/>
      <c r="AT532" s="120">
        <v>0</v>
      </c>
      <c r="AU532" s="120">
        <f t="shared" si="161"/>
        <v>0</v>
      </c>
      <c r="AV532" s="120">
        <v>0</v>
      </c>
      <c r="AW532" s="120">
        <f t="shared" si="162"/>
        <v>0.10626904696480001</v>
      </c>
      <c r="AX532" s="120">
        <v>0</v>
      </c>
      <c r="AY532" s="120">
        <f t="shared" si="163"/>
        <v>0.107651729732</v>
      </c>
      <c r="AZ532" s="120">
        <v>0.22780604834999998</v>
      </c>
      <c r="BA532" s="120">
        <f t="shared" si="164"/>
        <v>-6.9785160669999985E-2</v>
      </c>
      <c r="BB532" s="120">
        <v>0</v>
      </c>
      <c r="BC532" s="120">
        <f t="shared" si="165"/>
        <v>0.12187360962319996</v>
      </c>
      <c r="BD532" s="120" t="str">
        <f t="shared" si="166"/>
        <v>3M00</v>
      </c>
      <c r="BE532" s="121">
        <f>VLOOKUP(BD532,'[1]Microsoft-Base Data'!$AR:$AX,2,0)</f>
        <v>0.76097840312840059</v>
      </c>
      <c r="BF532" s="121">
        <f>VLOOKUP(BD532,'[1]Microsoft-Base Data'!$AR:$AX,3,0)</f>
        <v>7.0863186593775754E-3</v>
      </c>
      <c r="BG532" s="121">
        <f>VLOOKUP(BD532,'[1]Microsoft-Base Data'!$AR:$AX,4,0)</f>
        <v>6.8350073449224238E-2</v>
      </c>
      <c r="BH532" s="121">
        <f>VLOOKUP(BD532,'[1]Microsoft-Base Data'!$AR:$AX,5,0)</f>
        <v>0.14625202817425031</v>
      </c>
      <c r="BI532" s="121">
        <f>VLOOKUP(BD532,'[1]Microsoft-Base Data'!$AR:$AX,6,0)</f>
        <v>1.7333176588747307E-2</v>
      </c>
      <c r="BJ532" s="121">
        <f>VLOOKUP(BD532,'[1]Microsoft-Base Data'!$AR:$AX,7,0)</f>
        <v>0</v>
      </c>
      <c r="BK532" s="120">
        <f t="shared" si="167"/>
        <v>0</v>
      </c>
      <c r="BL532" s="120">
        <f t="shared" si="168"/>
        <v>0</v>
      </c>
      <c r="BM532" s="120">
        <f t="shared" si="169"/>
        <v>0</v>
      </c>
      <c r="BN532" s="120">
        <f t="shared" si="170"/>
        <v>0</v>
      </c>
      <c r="BO532" s="120">
        <f t="shared" si="171"/>
        <v>0</v>
      </c>
      <c r="BP532" s="120">
        <f t="shared" si="172"/>
        <v>0</v>
      </c>
      <c r="BQ532" s="120">
        <f t="shared" si="173"/>
        <v>0</v>
      </c>
      <c r="BR532" s="119"/>
      <c r="BS532" s="119"/>
      <c r="BT532" s="119"/>
      <c r="BU532" s="119"/>
    </row>
    <row r="533" spans="1:73">
      <c r="A533" s="8" t="s">
        <v>996</v>
      </c>
      <c r="B533" s="8" t="s">
        <v>92</v>
      </c>
      <c r="C533" s="8" t="s">
        <v>495</v>
      </c>
      <c r="D533" s="8" t="s">
        <v>615</v>
      </c>
      <c r="E533" s="8" t="s">
        <v>283</v>
      </c>
      <c r="F533" s="8"/>
      <c r="G533" s="65"/>
      <c r="H533" s="65" t="s">
        <v>613</v>
      </c>
      <c r="I533" s="8"/>
      <c r="J533" s="8" t="s">
        <v>614</v>
      </c>
      <c r="K533" s="8" t="s">
        <v>614</v>
      </c>
      <c r="L533" s="116">
        <v>0</v>
      </c>
      <c r="M533" s="116">
        <v>0</v>
      </c>
      <c r="N533" s="116">
        <v>0</v>
      </c>
      <c r="O533" s="114"/>
      <c r="P533" s="115">
        <v>0</v>
      </c>
      <c r="Q533" s="114">
        <v>0</v>
      </c>
      <c r="R533" s="114">
        <v>0</v>
      </c>
      <c r="S533" s="114">
        <v>0</v>
      </c>
      <c r="T533" s="114">
        <v>0</v>
      </c>
      <c r="U533" s="115">
        <v>0</v>
      </c>
      <c r="V533" s="115">
        <f t="shared" si="158"/>
        <v>0</v>
      </c>
      <c r="W533" s="122" t="e">
        <v>#DIV/0!</v>
      </c>
      <c r="X533" s="116">
        <v>0.47053962439999997</v>
      </c>
      <c r="Y533" s="116">
        <v>0</v>
      </c>
      <c r="Z533" s="116">
        <v>0</v>
      </c>
      <c r="AA533" s="116" t="str">
        <f t="shared" si="159"/>
        <v>Caixa Seguros Holding S.A.00</v>
      </c>
      <c r="AB533" s="117">
        <v>0</v>
      </c>
      <c r="AC533" s="115">
        <f t="shared" si="160"/>
        <v>0.47053962439999997</v>
      </c>
      <c r="AD533" s="117">
        <f t="shared" si="174"/>
        <v>0.10126012717088</v>
      </c>
      <c r="AE533" s="117">
        <f t="shared" si="174"/>
        <v>0.1025776381192</v>
      </c>
      <c r="AF533" s="117">
        <f t="shared" si="174"/>
        <v>0.15057267980799999</v>
      </c>
      <c r="AG533" s="117">
        <f t="shared" si="174"/>
        <v>0.11612917930191995</v>
      </c>
      <c r="AH533" s="115">
        <v>0.47053962439999997</v>
      </c>
      <c r="AI533" s="118"/>
      <c r="AJ533" s="118"/>
      <c r="AK533" s="118"/>
      <c r="AL533" s="118"/>
      <c r="AM533" s="118"/>
      <c r="AN533" s="118"/>
      <c r="AO533" s="118"/>
      <c r="AP533" s="118"/>
      <c r="AQ533" s="118"/>
      <c r="AR533" s="118"/>
      <c r="AS533" s="119"/>
      <c r="AT533" s="120">
        <v>0</v>
      </c>
      <c r="AU533" s="120">
        <f t="shared" si="161"/>
        <v>0</v>
      </c>
      <c r="AV533" s="120">
        <v>0</v>
      </c>
      <c r="AW533" s="120">
        <f t="shared" si="162"/>
        <v>0.10126012717088</v>
      </c>
      <c r="AX533" s="120">
        <v>0</v>
      </c>
      <c r="AY533" s="120">
        <f t="shared" si="163"/>
        <v>0.1025776381192</v>
      </c>
      <c r="AZ533" s="120">
        <v>0</v>
      </c>
      <c r="BA533" s="120">
        <f t="shared" si="164"/>
        <v>0.15057267980799999</v>
      </c>
      <c r="BB533" s="120">
        <v>0.30872104468200001</v>
      </c>
      <c r="BC533" s="120">
        <f t="shared" si="165"/>
        <v>-0.19259186538008005</v>
      </c>
      <c r="BD533" s="120" t="str">
        <f t="shared" si="166"/>
        <v>Caixa Seguros Holding S.A.00</v>
      </c>
      <c r="BE533" s="121">
        <f>VLOOKUP(BD533,'[1]Microsoft-Base Data'!$AR:$AX,2,0)</f>
        <v>0</v>
      </c>
      <c r="BF533" s="121">
        <f>VLOOKUP(BD533,'[1]Microsoft-Base Data'!$AR:$AX,3,0)</f>
        <v>0</v>
      </c>
      <c r="BG533" s="121">
        <f>VLOOKUP(BD533,'[1]Microsoft-Base Data'!$AR:$AX,4,0)</f>
        <v>0</v>
      </c>
      <c r="BH533" s="121">
        <f>VLOOKUP(BD533,'[1]Microsoft-Base Data'!$AR:$AX,5,0)</f>
        <v>0</v>
      </c>
      <c r="BI533" s="121">
        <f>VLOOKUP(BD533,'[1]Microsoft-Base Data'!$AR:$AX,6,0)</f>
        <v>0</v>
      </c>
      <c r="BJ533" s="121">
        <f>VLOOKUP(BD533,'[1]Microsoft-Base Data'!$AR:$AX,7,0)</f>
        <v>0</v>
      </c>
      <c r="BK533" s="120">
        <f t="shared" si="167"/>
        <v>0</v>
      </c>
      <c r="BL533" s="120">
        <f t="shared" si="168"/>
        <v>0</v>
      </c>
      <c r="BM533" s="120">
        <f t="shared" si="169"/>
        <v>0</v>
      </c>
      <c r="BN533" s="120">
        <f t="shared" si="170"/>
        <v>0</v>
      </c>
      <c r="BO533" s="120">
        <f t="shared" si="171"/>
        <v>0</v>
      </c>
      <c r="BP533" s="120">
        <f t="shared" si="172"/>
        <v>0</v>
      </c>
      <c r="BQ533" s="120">
        <f t="shared" si="173"/>
        <v>0</v>
      </c>
      <c r="BR533" s="119"/>
      <c r="BS533" s="119"/>
      <c r="BT533" s="119"/>
      <c r="BU533" s="119"/>
    </row>
    <row r="534" spans="1:73">
      <c r="A534" s="8" t="s">
        <v>997</v>
      </c>
      <c r="B534" s="8" t="s">
        <v>69</v>
      </c>
      <c r="C534" s="8" t="s">
        <v>504</v>
      </c>
      <c r="D534" s="8" t="s">
        <v>615</v>
      </c>
      <c r="E534" s="8" t="s">
        <v>283</v>
      </c>
      <c r="F534" s="8"/>
      <c r="G534" s="65"/>
      <c r="H534" s="65" t="s">
        <v>613</v>
      </c>
      <c r="I534" s="8"/>
      <c r="J534" s="8" t="s">
        <v>614</v>
      </c>
      <c r="K534" s="8" t="s">
        <v>614</v>
      </c>
      <c r="L534" s="116">
        <v>0</v>
      </c>
      <c r="M534" s="116">
        <v>0</v>
      </c>
      <c r="N534" s="116">
        <v>0</v>
      </c>
      <c r="O534" s="114"/>
      <c r="P534" s="115">
        <v>0</v>
      </c>
      <c r="Q534" s="114">
        <v>0</v>
      </c>
      <c r="R534" s="114">
        <v>0</v>
      </c>
      <c r="S534" s="114">
        <v>0</v>
      </c>
      <c r="T534" s="114">
        <v>0</v>
      </c>
      <c r="U534" s="115">
        <v>0</v>
      </c>
      <c r="V534" s="115">
        <f t="shared" si="158"/>
        <v>0</v>
      </c>
      <c r="W534" s="115"/>
      <c r="X534" s="116">
        <v>0</v>
      </c>
      <c r="Y534" s="116">
        <v>0.24510807000000001</v>
      </c>
      <c r="Z534" s="116">
        <v>0</v>
      </c>
      <c r="AA534" s="116" t="str">
        <f t="shared" si="159"/>
        <v>Hilcorp Alaska, LLC00</v>
      </c>
      <c r="AB534" s="117">
        <v>0.22500000000000001</v>
      </c>
      <c r="AC534" s="115">
        <f t="shared" si="160"/>
        <v>0.47010806999999999</v>
      </c>
      <c r="AD534" s="117">
        <f t="shared" si="174"/>
        <v>0.101167256664</v>
      </c>
      <c r="AE534" s="117">
        <f t="shared" si="174"/>
        <v>0.10248355926000001</v>
      </c>
      <c r="AF534" s="117">
        <f t="shared" si="174"/>
        <v>0.15043458240000002</v>
      </c>
      <c r="AG534" s="117">
        <f t="shared" si="174"/>
        <v>0.11602267167599997</v>
      </c>
      <c r="AH534" s="115">
        <v>0.47010807000000004</v>
      </c>
      <c r="AI534" s="118"/>
      <c r="AJ534" s="118"/>
      <c r="AK534" s="118"/>
      <c r="AL534" s="118"/>
      <c r="AM534" s="118"/>
      <c r="AN534" s="118"/>
      <c r="AO534" s="118"/>
      <c r="AP534" s="118"/>
      <c r="AQ534" s="118"/>
      <c r="AR534" s="118"/>
      <c r="AS534" s="119"/>
      <c r="AT534" s="120">
        <v>0</v>
      </c>
      <c r="AU534" s="120">
        <f t="shared" si="161"/>
        <v>0.22500000000000001</v>
      </c>
      <c r="AV534" s="120">
        <v>0</v>
      </c>
      <c r="AW534" s="120">
        <f t="shared" si="162"/>
        <v>0.101167256664</v>
      </c>
      <c r="AX534" s="120">
        <v>0</v>
      </c>
      <c r="AY534" s="120">
        <f t="shared" si="163"/>
        <v>0.10248355926000001</v>
      </c>
      <c r="AZ534" s="120">
        <v>0</v>
      </c>
      <c r="BA534" s="120">
        <f t="shared" si="164"/>
        <v>0.15043458240000002</v>
      </c>
      <c r="BB534" s="120">
        <v>0</v>
      </c>
      <c r="BC534" s="120">
        <f t="shared" si="165"/>
        <v>0.11602267167599997</v>
      </c>
      <c r="BD534" s="120" t="str">
        <f t="shared" si="166"/>
        <v>Hilcorp Alaska, LLC00</v>
      </c>
      <c r="BE534" s="121">
        <f>VLOOKUP(BD534,'[1]Microsoft-Base Data'!$AR:$AX,2,0)</f>
        <v>0</v>
      </c>
      <c r="BF534" s="121">
        <f>VLOOKUP(BD534,'[1]Microsoft-Base Data'!$AR:$AX,3,0)</f>
        <v>0</v>
      </c>
      <c r="BG534" s="121">
        <f>VLOOKUP(BD534,'[1]Microsoft-Base Data'!$AR:$AX,4,0)</f>
        <v>0</v>
      </c>
      <c r="BH534" s="121">
        <f>VLOOKUP(BD534,'[1]Microsoft-Base Data'!$AR:$AX,5,0)</f>
        <v>0</v>
      </c>
      <c r="BI534" s="121">
        <f>VLOOKUP(BD534,'[1]Microsoft-Base Data'!$AR:$AX,6,0)</f>
        <v>0</v>
      </c>
      <c r="BJ534" s="121">
        <f>VLOOKUP(BD534,'[1]Microsoft-Base Data'!$AR:$AX,7,0)</f>
        <v>0</v>
      </c>
      <c r="BK534" s="120">
        <f t="shared" si="167"/>
        <v>0</v>
      </c>
      <c r="BL534" s="120">
        <f t="shared" si="168"/>
        <v>0</v>
      </c>
      <c r="BM534" s="120">
        <f t="shared" si="169"/>
        <v>0</v>
      </c>
      <c r="BN534" s="120">
        <f t="shared" si="170"/>
        <v>0</v>
      </c>
      <c r="BO534" s="120">
        <f t="shared" si="171"/>
        <v>0</v>
      </c>
      <c r="BP534" s="120">
        <f t="shared" si="172"/>
        <v>0</v>
      </c>
      <c r="BQ534" s="120">
        <f t="shared" si="173"/>
        <v>0</v>
      </c>
      <c r="BR534" s="119"/>
      <c r="BS534" s="119"/>
      <c r="BT534" s="119"/>
      <c r="BU534" s="119"/>
    </row>
    <row r="535" spans="1:73">
      <c r="A535" s="8" t="s">
        <v>998</v>
      </c>
      <c r="B535" s="65" t="s">
        <v>4</v>
      </c>
      <c r="C535" s="8" t="s">
        <v>294</v>
      </c>
      <c r="D535" s="8" t="s">
        <v>615</v>
      </c>
      <c r="E535" s="8" t="s">
        <v>283</v>
      </c>
      <c r="F535" s="8"/>
      <c r="G535" s="65"/>
      <c r="H535" s="65" t="s">
        <v>613</v>
      </c>
      <c r="I535" s="8"/>
      <c r="J535" s="8" t="s">
        <v>614</v>
      </c>
      <c r="K535" s="8" t="s">
        <v>614</v>
      </c>
      <c r="L535" s="116">
        <v>0</v>
      </c>
      <c r="M535" s="116">
        <v>0</v>
      </c>
      <c r="N535" s="116">
        <v>0</v>
      </c>
      <c r="O535" s="114">
        <v>0</v>
      </c>
      <c r="P535" s="115">
        <v>0</v>
      </c>
      <c r="Q535" s="114">
        <v>0</v>
      </c>
      <c r="R535" s="114">
        <v>0</v>
      </c>
      <c r="S535" s="114">
        <v>0</v>
      </c>
      <c r="T535" s="114">
        <v>0</v>
      </c>
      <c r="U535" s="115">
        <v>0</v>
      </c>
      <c r="V535" s="115">
        <f t="shared" si="158"/>
        <v>0</v>
      </c>
      <c r="W535" s="122" t="e">
        <v>#DIV/0!</v>
      </c>
      <c r="X535" s="116">
        <v>0</v>
      </c>
      <c r="Y535" s="116">
        <v>0</v>
      </c>
      <c r="Z535" s="116">
        <v>0</v>
      </c>
      <c r="AA535" s="116" t="str">
        <f t="shared" si="159"/>
        <v>TAISHO PHARMACEUTICAL CO. LTD.00</v>
      </c>
      <c r="AB535" s="117">
        <v>0.45</v>
      </c>
      <c r="AC535" s="115">
        <f t="shared" si="160"/>
        <v>0.45</v>
      </c>
      <c r="AD535" s="117">
        <f t="shared" si="174"/>
        <v>9.6840000000000009E-2</v>
      </c>
      <c r="AE535" s="117">
        <f t="shared" si="174"/>
        <v>9.8100000000000021E-2</v>
      </c>
      <c r="AF535" s="117">
        <f t="shared" si="174"/>
        <v>0.14400000000000002</v>
      </c>
      <c r="AG535" s="117">
        <f t="shared" si="174"/>
        <v>0.11105999999999998</v>
      </c>
      <c r="AH535" s="115">
        <v>0.45000000000000007</v>
      </c>
      <c r="AI535" s="118"/>
      <c r="AJ535" s="118"/>
      <c r="AK535" s="118"/>
      <c r="AL535" s="118"/>
      <c r="AM535" s="118"/>
      <c r="AN535" s="118"/>
      <c r="AO535" s="118"/>
      <c r="AP535" s="118"/>
      <c r="AQ535" s="118"/>
      <c r="AR535" s="118"/>
      <c r="AS535" s="119"/>
      <c r="AT535" s="120">
        <v>0</v>
      </c>
      <c r="AU535" s="120">
        <f t="shared" si="161"/>
        <v>0.45</v>
      </c>
      <c r="AV535" s="120">
        <v>0</v>
      </c>
      <c r="AW535" s="120">
        <f t="shared" si="162"/>
        <v>9.6840000000000009E-2</v>
      </c>
      <c r="AX535" s="120">
        <v>0</v>
      </c>
      <c r="AY535" s="120">
        <f t="shared" si="163"/>
        <v>9.8100000000000021E-2</v>
      </c>
      <c r="AZ535" s="120">
        <v>0</v>
      </c>
      <c r="BA535" s="120">
        <f t="shared" si="164"/>
        <v>0.14400000000000002</v>
      </c>
      <c r="BB535" s="120">
        <v>0</v>
      </c>
      <c r="BC535" s="120">
        <f t="shared" si="165"/>
        <v>0.11105999999999998</v>
      </c>
      <c r="BD535" s="120" t="str">
        <f t="shared" si="166"/>
        <v>TAISHO PHARMACEUTICAL CO. LTD.000</v>
      </c>
      <c r="BE535" s="121">
        <f>VLOOKUP(BD535,'[1]Microsoft-Base Data'!$AR:$AX,2,0)</f>
        <v>0</v>
      </c>
      <c r="BF535" s="121">
        <f>VLOOKUP(BD535,'[1]Microsoft-Base Data'!$AR:$AX,3,0)</f>
        <v>0</v>
      </c>
      <c r="BG535" s="121">
        <f>VLOOKUP(BD535,'[1]Microsoft-Base Data'!$AR:$AX,4,0)</f>
        <v>0</v>
      </c>
      <c r="BH535" s="121">
        <f>VLOOKUP(BD535,'[1]Microsoft-Base Data'!$AR:$AX,5,0)</f>
        <v>0</v>
      </c>
      <c r="BI535" s="121">
        <f>VLOOKUP(BD535,'[1]Microsoft-Base Data'!$AR:$AX,6,0)</f>
        <v>0</v>
      </c>
      <c r="BJ535" s="121">
        <f>VLOOKUP(BD535,'[1]Microsoft-Base Data'!$AR:$AX,7,0)</f>
        <v>0</v>
      </c>
      <c r="BK535" s="120">
        <f t="shared" si="167"/>
        <v>0</v>
      </c>
      <c r="BL535" s="120">
        <f t="shared" si="168"/>
        <v>0</v>
      </c>
      <c r="BM535" s="120">
        <f t="shared" si="169"/>
        <v>0</v>
      </c>
      <c r="BN535" s="120">
        <f t="shared" si="170"/>
        <v>0</v>
      </c>
      <c r="BO535" s="120">
        <f t="shared" si="171"/>
        <v>0</v>
      </c>
      <c r="BP535" s="120">
        <f t="shared" si="172"/>
        <v>0</v>
      </c>
      <c r="BQ535" s="120">
        <f t="shared" si="173"/>
        <v>0</v>
      </c>
      <c r="BR535" s="119"/>
      <c r="BS535" s="119"/>
      <c r="BT535" s="119"/>
      <c r="BU535" s="119"/>
    </row>
    <row r="536" spans="1:73">
      <c r="A536" s="8" t="s">
        <v>402</v>
      </c>
      <c r="B536" s="65" t="s">
        <v>69</v>
      </c>
      <c r="C536" s="8" t="s">
        <v>113</v>
      </c>
      <c r="D536" s="8" t="s">
        <v>615</v>
      </c>
      <c r="E536" s="8" t="s">
        <v>283</v>
      </c>
      <c r="F536" s="8"/>
      <c r="G536" s="65"/>
      <c r="H536" s="65" t="s">
        <v>613</v>
      </c>
      <c r="I536" s="8"/>
      <c r="J536" s="8" t="s">
        <v>614</v>
      </c>
      <c r="K536" s="8" t="s">
        <v>614</v>
      </c>
      <c r="L536" s="116">
        <v>0</v>
      </c>
      <c r="M536" s="116">
        <v>0</v>
      </c>
      <c r="N536" s="116">
        <v>0</v>
      </c>
      <c r="O536" s="114"/>
      <c r="P536" s="115">
        <v>0</v>
      </c>
      <c r="Q536" s="114">
        <v>0</v>
      </c>
      <c r="R536" s="114">
        <v>0</v>
      </c>
      <c r="S536" s="114">
        <v>0</v>
      </c>
      <c r="T536" s="114">
        <v>0</v>
      </c>
      <c r="U536" s="115">
        <v>0</v>
      </c>
      <c r="V536" s="115">
        <f t="shared" si="158"/>
        <v>0</v>
      </c>
      <c r="W536" s="115"/>
      <c r="X536" s="116">
        <v>0.49882492790000005</v>
      </c>
      <c r="Y536" s="116">
        <v>0</v>
      </c>
      <c r="Z536" s="116">
        <v>-5.5068544999999997E-2</v>
      </c>
      <c r="AA536" s="116" t="str">
        <f t="shared" si="159"/>
        <v>XEROX00</v>
      </c>
      <c r="AB536" s="117">
        <v>0</v>
      </c>
      <c r="AC536" s="115">
        <f t="shared" si="160"/>
        <v>0.44375638290000008</v>
      </c>
      <c r="AD536" s="117">
        <f t="shared" si="174"/>
        <v>9.5496373600080023E-2</v>
      </c>
      <c r="AE536" s="117">
        <f t="shared" si="174"/>
        <v>9.6738891472200023E-2</v>
      </c>
      <c r="AF536" s="117">
        <f t="shared" si="174"/>
        <v>0.14200204252800003</v>
      </c>
      <c r="AG536" s="117">
        <f t="shared" si="174"/>
        <v>0.10951907529971998</v>
      </c>
      <c r="AH536" s="115">
        <v>0.44375638290000008</v>
      </c>
      <c r="AI536" s="118"/>
      <c r="AJ536" s="118"/>
      <c r="AK536" s="118"/>
      <c r="AL536" s="118"/>
      <c r="AM536" s="118"/>
      <c r="AN536" s="118"/>
      <c r="AO536" s="118"/>
      <c r="AP536" s="118"/>
      <c r="AQ536" s="118"/>
      <c r="AR536" s="118"/>
      <c r="AS536" s="119"/>
      <c r="AT536" s="120">
        <v>0</v>
      </c>
      <c r="AU536" s="120">
        <f t="shared" si="161"/>
        <v>0</v>
      </c>
      <c r="AV536" s="120">
        <v>0</v>
      </c>
      <c r="AW536" s="120">
        <f t="shared" si="162"/>
        <v>9.5496373600080023E-2</v>
      </c>
      <c r="AX536" s="120">
        <v>0</v>
      </c>
      <c r="AY536" s="120">
        <f t="shared" si="163"/>
        <v>9.6738891472200023E-2</v>
      </c>
      <c r="AZ536" s="120">
        <v>0</v>
      </c>
      <c r="BA536" s="120">
        <f t="shared" si="164"/>
        <v>0.14200204252800003</v>
      </c>
      <c r="BB536" s="120">
        <v>0</v>
      </c>
      <c r="BC536" s="120">
        <f t="shared" si="165"/>
        <v>0.10951907529971998</v>
      </c>
      <c r="BD536" s="120" t="str">
        <f t="shared" si="166"/>
        <v>XEROX00</v>
      </c>
      <c r="BE536" s="121">
        <f>VLOOKUP(BD536,'[1]Microsoft-Base Data'!$AR:$AX,2,0)</f>
        <v>0.54186973080180179</v>
      </c>
      <c r="BF536" s="121">
        <f>VLOOKUP(BD536,'[1]Microsoft-Base Data'!$AR:$AX,3,0)</f>
        <v>9.3076348557633123E-2</v>
      </c>
      <c r="BG536" s="121">
        <f>VLOOKUP(BD536,'[1]Microsoft-Base Data'!$AR:$AX,4,0)</f>
        <v>0</v>
      </c>
      <c r="BH536" s="121">
        <f>VLOOKUP(BD536,'[1]Microsoft-Base Data'!$AR:$AX,5,0)</f>
        <v>0.20846843871484338</v>
      </c>
      <c r="BI536" s="121">
        <f>VLOOKUP(BD536,'[1]Microsoft-Base Data'!$AR:$AX,6,0)</f>
        <v>0.15421149128313311</v>
      </c>
      <c r="BJ536" s="121">
        <f>VLOOKUP(BD536,'[1]Microsoft-Base Data'!$AR:$AX,7,0)</f>
        <v>2.3739906425887377E-3</v>
      </c>
      <c r="BK536" s="120">
        <f t="shared" si="167"/>
        <v>0</v>
      </c>
      <c r="BL536" s="120">
        <f t="shared" si="168"/>
        <v>0</v>
      </c>
      <c r="BM536" s="120">
        <f t="shared" si="169"/>
        <v>0</v>
      </c>
      <c r="BN536" s="120">
        <f t="shared" si="170"/>
        <v>0</v>
      </c>
      <c r="BO536" s="120">
        <f t="shared" si="171"/>
        <v>0</v>
      </c>
      <c r="BP536" s="120">
        <f t="shared" si="172"/>
        <v>0</v>
      </c>
      <c r="BQ536" s="120">
        <f t="shared" si="173"/>
        <v>0</v>
      </c>
      <c r="BR536" s="119"/>
      <c r="BS536" s="119"/>
      <c r="BT536" s="119"/>
      <c r="BU536" s="119"/>
    </row>
    <row r="537" spans="1:73">
      <c r="A537" s="8" t="s">
        <v>500</v>
      </c>
      <c r="B537" s="8" t="s">
        <v>123</v>
      </c>
      <c r="C537" s="8" t="s">
        <v>124</v>
      </c>
      <c r="D537" s="8" t="s">
        <v>568</v>
      </c>
      <c r="E537" s="8" t="s">
        <v>121</v>
      </c>
      <c r="F537" s="8" t="s">
        <v>612</v>
      </c>
      <c r="G537" s="65">
        <v>9</v>
      </c>
      <c r="H537" s="65" t="s">
        <v>613</v>
      </c>
      <c r="I537" s="8"/>
      <c r="J537" s="8" t="s">
        <v>614</v>
      </c>
      <c r="K537" s="8" t="s">
        <v>614</v>
      </c>
      <c r="L537" s="116">
        <v>0</v>
      </c>
      <c r="M537" s="116">
        <v>0</v>
      </c>
      <c r="N537" s="116">
        <v>0</v>
      </c>
      <c r="O537" s="114"/>
      <c r="P537" s="115">
        <v>0</v>
      </c>
      <c r="Q537" s="114">
        <v>0</v>
      </c>
      <c r="R537" s="114">
        <v>0</v>
      </c>
      <c r="S537" s="114">
        <v>0</v>
      </c>
      <c r="T537" s="114">
        <v>0</v>
      </c>
      <c r="U537" s="115">
        <v>0</v>
      </c>
      <c r="V537" s="115">
        <f t="shared" si="158"/>
        <v>0</v>
      </c>
      <c r="W537" s="170" t="e">
        <v>#DIV/0!</v>
      </c>
      <c r="X537" s="116">
        <v>0.36313200000000001</v>
      </c>
      <c r="Y537" s="116">
        <v>0</v>
      </c>
      <c r="Z537" s="116">
        <v>6.0000400000000002E-2</v>
      </c>
      <c r="AA537" s="116" t="str">
        <f t="shared" si="159"/>
        <v>ANZ BANK00</v>
      </c>
      <c r="AB537" s="117">
        <v>0</v>
      </c>
      <c r="AC537" s="115">
        <f t="shared" si="160"/>
        <v>0.42313240000000002</v>
      </c>
      <c r="AD537" s="117">
        <f t="shared" si="174"/>
        <v>9.1058092479999977E-2</v>
      </c>
      <c r="AE537" s="117">
        <f t="shared" si="174"/>
        <v>9.2242863199999983E-2</v>
      </c>
      <c r="AF537" s="117">
        <f t="shared" si="174"/>
        <v>0.13540236799999997</v>
      </c>
      <c r="AG537" s="117">
        <f t="shared" si="174"/>
        <v>0.10442907631999994</v>
      </c>
      <c r="AH537" s="115">
        <v>0.42313239999999991</v>
      </c>
      <c r="AI537" s="118"/>
      <c r="AJ537" s="118"/>
      <c r="AK537" s="118"/>
      <c r="AL537" s="118"/>
      <c r="AM537" s="118"/>
      <c r="AN537" s="118"/>
      <c r="AO537" s="118"/>
      <c r="AP537" s="118"/>
      <c r="AQ537" s="118"/>
      <c r="AR537" s="118"/>
      <c r="AS537" s="119"/>
      <c r="AT537" s="120">
        <v>0.59735880000000008</v>
      </c>
      <c r="AU537" s="120">
        <f t="shared" si="161"/>
        <v>-0.59735880000000008</v>
      </c>
      <c r="AV537" s="120">
        <v>1.3947092973000002</v>
      </c>
      <c r="AW537" s="120">
        <f t="shared" si="162"/>
        <v>-1.3036512048200002</v>
      </c>
      <c r="AX537" s="120">
        <v>2.2804635429000002</v>
      </c>
      <c r="AY537" s="120">
        <f t="shared" si="163"/>
        <v>-2.1882206797000001</v>
      </c>
      <c r="AZ537" s="120">
        <v>0.46149761186100002</v>
      </c>
      <c r="BA537" s="120">
        <f t="shared" si="164"/>
        <v>-0.32609524386100008</v>
      </c>
      <c r="BB537" s="120">
        <v>0</v>
      </c>
      <c r="BC537" s="120">
        <f t="shared" si="165"/>
        <v>0.10442907631999994</v>
      </c>
      <c r="BD537" s="120" t="str">
        <f t="shared" si="166"/>
        <v>ANZ BANK00</v>
      </c>
      <c r="BE537" s="121">
        <f>VLOOKUP(BD537,'[1]Microsoft-Base Data'!$AR:$AX,2,0)</f>
        <v>0.53467936846088826</v>
      </c>
      <c r="BF537" s="121">
        <f>VLOOKUP(BD537,'[1]Microsoft-Base Data'!$AR:$AX,3,0)</f>
        <v>0.10405490715941115</v>
      </c>
      <c r="BG537" s="121">
        <f>VLOOKUP(BD537,'[1]Microsoft-Base Data'!$AR:$AX,4,0)</f>
        <v>0</v>
      </c>
      <c r="BH537" s="121">
        <f>VLOOKUP(BD537,'[1]Microsoft-Base Data'!$AR:$AX,5,0)</f>
        <v>0.11829504177994951</v>
      </c>
      <c r="BI537" s="121">
        <f>VLOOKUP(BD537,'[1]Microsoft-Base Data'!$AR:$AX,6,0)</f>
        <v>0.24297068259975102</v>
      </c>
      <c r="BJ537" s="121">
        <f>VLOOKUP(BD537,'[1]Microsoft-Base Data'!$AR:$AX,7,0)</f>
        <v>0</v>
      </c>
      <c r="BK537" s="120">
        <f t="shared" si="167"/>
        <v>0</v>
      </c>
      <c r="BL537" s="120">
        <f t="shared" si="168"/>
        <v>0</v>
      </c>
      <c r="BM537" s="120">
        <f t="shared" si="169"/>
        <v>0</v>
      </c>
      <c r="BN537" s="120">
        <f t="shared" si="170"/>
        <v>0</v>
      </c>
      <c r="BO537" s="120">
        <f t="shared" si="171"/>
        <v>0</v>
      </c>
      <c r="BP537" s="120">
        <f t="shared" si="172"/>
        <v>0</v>
      </c>
      <c r="BQ537" s="120">
        <f t="shared" si="173"/>
        <v>0</v>
      </c>
      <c r="BR537" s="119"/>
      <c r="BS537" s="119"/>
      <c r="BT537" s="119"/>
      <c r="BU537" s="119"/>
    </row>
    <row r="538" spans="1:73">
      <c r="A538" s="8" t="s">
        <v>900</v>
      </c>
      <c r="B538" s="65" t="s">
        <v>69</v>
      </c>
      <c r="C538" s="8" t="s">
        <v>70</v>
      </c>
      <c r="D538" s="8" t="s">
        <v>615</v>
      </c>
      <c r="E538" s="8" t="s">
        <v>283</v>
      </c>
      <c r="F538" s="8"/>
      <c r="G538" s="65"/>
      <c r="H538" s="65" t="s">
        <v>613</v>
      </c>
      <c r="I538" s="8"/>
      <c r="J538" s="8" t="s">
        <v>614</v>
      </c>
      <c r="K538" s="8" t="s">
        <v>614</v>
      </c>
      <c r="L538" s="116">
        <v>0</v>
      </c>
      <c r="M538" s="116">
        <v>0</v>
      </c>
      <c r="N538" s="116">
        <v>0</v>
      </c>
      <c r="O538" s="114"/>
      <c r="P538" s="115">
        <v>0</v>
      </c>
      <c r="Q538" s="114">
        <v>0</v>
      </c>
      <c r="R538" s="114">
        <v>0</v>
      </c>
      <c r="S538" s="114">
        <v>0</v>
      </c>
      <c r="T538" s="114">
        <v>0</v>
      </c>
      <c r="U538" s="115">
        <v>0</v>
      </c>
      <c r="V538" s="115">
        <f t="shared" si="158"/>
        <v>0</v>
      </c>
      <c r="W538" s="115"/>
      <c r="X538" s="116">
        <v>0</v>
      </c>
      <c r="Y538" s="116">
        <v>0</v>
      </c>
      <c r="Z538" s="116">
        <v>0.1903858125</v>
      </c>
      <c r="AA538" s="116" t="str">
        <f t="shared" si="159"/>
        <v>FIDELITY INVESTMENTS00</v>
      </c>
      <c r="AB538" s="117">
        <v>0.19038580999999999</v>
      </c>
      <c r="AC538" s="115">
        <f t="shared" si="160"/>
        <v>0.38077162249999996</v>
      </c>
      <c r="AD538" s="117">
        <f t="shared" si="174"/>
        <v>8.1942053161999998E-2</v>
      </c>
      <c r="AE538" s="117">
        <f t="shared" si="174"/>
        <v>8.3008213704999986E-2</v>
      </c>
      <c r="AF538" s="117">
        <f t="shared" si="174"/>
        <v>0.12184691919999999</v>
      </c>
      <c r="AG538" s="117">
        <f t="shared" si="174"/>
        <v>9.397443643299995E-2</v>
      </c>
      <c r="AH538" s="115">
        <v>0.38077162249999996</v>
      </c>
      <c r="AI538" s="118"/>
      <c r="AJ538" s="118"/>
      <c r="AK538" s="118"/>
      <c r="AL538" s="118"/>
      <c r="AM538" s="118"/>
      <c r="AN538" s="118"/>
      <c r="AO538" s="118"/>
      <c r="AP538" s="118"/>
      <c r="AQ538" s="118"/>
      <c r="AR538" s="118"/>
      <c r="AS538" s="119"/>
      <c r="AT538" s="120">
        <v>0.17134722899999999</v>
      </c>
      <c r="AU538" s="120">
        <f t="shared" si="161"/>
        <v>1.9038580999999999E-2</v>
      </c>
      <c r="AV538" s="120">
        <v>0</v>
      </c>
      <c r="AW538" s="120">
        <f t="shared" si="162"/>
        <v>8.1942053161999998E-2</v>
      </c>
      <c r="AX538" s="120">
        <v>0.13879125549000002</v>
      </c>
      <c r="AY538" s="120">
        <f t="shared" si="163"/>
        <v>-5.5783041785000029E-2</v>
      </c>
      <c r="AZ538" s="120">
        <v>0</v>
      </c>
      <c r="BA538" s="120">
        <f t="shared" si="164"/>
        <v>0.12184691919999999</v>
      </c>
      <c r="BB538" s="120">
        <v>0</v>
      </c>
      <c r="BC538" s="120">
        <f t="shared" si="165"/>
        <v>9.397443643299995E-2</v>
      </c>
      <c r="BD538" s="120" t="str">
        <f t="shared" si="166"/>
        <v>FIDELITY INVESTMENTS00</v>
      </c>
      <c r="BE538" s="121">
        <f>VLOOKUP(BD538,'[1]Microsoft-Base Data'!$AR:$AX,2,0)</f>
        <v>1</v>
      </c>
      <c r="BF538" s="121">
        <f>VLOOKUP(BD538,'[1]Microsoft-Base Data'!$AR:$AX,3,0)</f>
        <v>0</v>
      </c>
      <c r="BG538" s="121">
        <f>VLOOKUP(BD538,'[1]Microsoft-Base Data'!$AR:$AX,4,0)</f>
        <v>0</v>
      </c>
      <c r="BH538" s="121">
        <f>VLOOKUP(BD538,'[1]Microsoft-Base Data'!$AR:$AX,5,0)</f>
        <v>0</v>
      </c>
      <c r="BI538" s="121">
        <f>VLOOKUP(BD538,'[1]Microsoft-Base Data'!$AR:$AX,6,0)</f>
        <v>0</v>
      </c>
      <c r="BJ538" s="121">
        <f>VLOOKUP(BD538,'[1]Microsoft-Base Data'!$AR:$AX,7,0)</f>
        <v>0</v>
      </c>
      <c r="BK538" s="120">
        <f t="shared" si="167"/>
        <v>0</v>
      </c>
      <c r="BL538" s="120">
        <f t="shared" si="168"/>
        <v>0</v>
      </c>
      <c r="BM538" s="120">
        <f t="shared" si="169"/>
        <v>0</v>
      </c>
      <c r="BN538" s="120">
        <f t="shared" si="170"/>
        <v>0</v>
      </c>
      <c r="BO538" s="120">
        <f t="shared" si="171"/>
        <v>0</v>
      </c>
      <c r="BP538" s="120">
        <f t="shared" si="172"/>
        <v>0</v>
      </c>
      <c r="BQ538" s="120">
        <f t="shared" si="173"/>
        <v>0</v>
      </c>
      <c r="BR538" s="119"/>
      <c r="BS538" s="119"/>
      <c r="BT538" s="119"/>
      <c r="BU538" s="119"/>
    </row>
    <row r="539" spans="1:73">
      <c r="A539" s="8" t="s">
        <v>695</v>
      </c>
      <c r="B539" s="65" t="s">
        <v>69</v>
      </c>
      <c r="C539" s="8" t="s">
        <v>113</v>
      </c>
      <c r="D539" s="8" t="s">
        <v>615</v>
      </c>
      <c r="E539" s="8" t="s">
        <v>283</v>
      </c>
      <c r="F539" s="8"/>
      <c r="G539" s="65"/>
      <c r="H539" s="65" t="s">
        <v>613</v>
      </c>
      <c r="I539" s="8"/>
      <c r="J539" s="8" t="s">
        <v>614</v>
      </c>
      <c r="K539" s="8" t="s">
        <v>614</v>
      </c>
      <c r="L539" s="116">
        <v>0</v>
      </c>
      <c r="M539" s="116">
        <v>0</v>
      </c>
      <c r="N539" s="116">
        <v>0</v>
      </c>
      <c r="O539" s="114"/>
      <c r="P539" s="115">
        <v>0</v>
      </c>
      <c r="Q539" s="114">
        <v>0</v>
      </c>
      <c r="R539" s="114">
        <v>0</v>
      </c>
      <c r="S539" s="114">
        <v>0</v>
      </c>
      <c r="T539" s="114">
        <v>0</v>
      </c>
      <c r="U539" s="115">
        <v>0</v>
      </c>
      <c r="V539" s="115">
        <f t="shared" si="158"/>
        <v>0</v>
      </c>
      <c r="W539" s="115"/>
      <c r="X539" s="116">
        <v>0</v>
      </c>
      <c r="Y539" s="116">
        <v>5.9564560199999998E-2</v>
      </c>
      <c r="Z539" s="116">
        <v>0</v>
      </c>
      <c r="AA539" s="116" t="str">
        <f t="shared" si="159"/>
        <v>HITACHI AMERICA ,LTD00</v>
      </c>
      <c r="AB539" s="117">
        <v>0.3</v>
      </c>
      <c r="AC539" s="115">
        <f t="shared" si="160"/>
        <v>0.35956456019999999</v>
      </c>
      <c r="AD539" s="117">
        <f t="shared" si="174"/>
        <v>7.7378293355039998E-2</v>
      </c>
      <c r="AE539" s="117">
        <f t="shared" si="174"/>
        <v>7.8385074123600004E-2</v>
      </c>
      <c r="AF539" s="117">
        <f t="shared" si="174"/>
        <v>0.115060659264</v>
      </c>
      <c r="AG539" s="117">
        <f t="shared" si="174"/>
        <v>8.8740533457359966E-2</v>
      </c>
      <c r="AH539" s="115">
        <v>0.35956456019999999</v>
      </c>
      <c r="AI539" s="118"/>
      <c r="AJ539" s="118"/>
      <c r="AK539" s="118"/>
      <c r="AL539" s="118"/>
      <c r="AM539" s="118"/>
      <c r="AN539" s="118"/>
      <c r="AO539" s="118"/>
      <c r="AP539" s="118"/>
      <c r="AQ539" s="118"/>
      <c r="AR539" s="118"/>
      <c r="AS539" s="119"/>
      <c r="AT539" s="120">
        <v>0</v>
      </c>
      <c r="AU539" s="120">
        <f t="shared" si="161"/>
        <v>0.3</v>
      </c>
      <c r="AV539" s="120">
        <v>0</v>
      </c>
      <c r="AW539" s="120">
        <f t="shared" si="162"/>
        <v>7.7378293355039998E-2</v>
      </c>
      <c r="AX539" s="120">
        <v>0</v>
      </c>
      <c r="AY539" s="120">
        <f t="shared" si="163"/>
        <v>7.8385074123600004E-2</v>
      </c>
      <c r="AZ539" s="120">
        <v>0</v>
      </c>
      <c r="BA539" s="120">
        <f t="shared" si="164"/>
        <v>0.115060659264</v>
      </c>
      <c r="BB539" s="120">
        <v>0</v>
      </c>
      <c r="BC539" s="120">
        <f t="shared" si="165"/>
        <v>8.8740533457359966E-2</v>
      </c>
      <c r="BD539" s="120" t="str">
        <f t="shared" si="166"/>
        <v>HITACHI AMERICA ,LTD00</v>
      </c>
      <c r="BE539" s="121">
        <f>VLOOKUP(BD539,'[1]Microsoft-Base Data'!$AR:$AX,2,0)</f>
        <v>0</v>
      </c>
      <c r="BF539" s="121">
        <f>VLOOKUP(BD539,'[1]Microsoft-Base Data'!$AR:$AX,3,0)</f>
        <v>0</v>
      </c>
      <c r="BG539" s="121">
        <f>VLOOKUP(BD539,'[1]Microsoft-Base Data'!$AR:$AX,4,0)</f>
        <v>0</v>
      </c>
      <c r="BH539" s="121">
        <f>VLOOKUP(BD539,'[1]Microsoft-Base Data'!$AR:$AX,5,0)</f>
        <v>0</v>
      </c>
      <c r="BI539" s="121">
        <f>VLOOKUP(BD539,'[1]Microsoft-Base Data'!$AR:$AX,6,0)</f>
        <v>0.63251953176876274</v>
      </c>
      <c r="BJ539" s="121">
        <f>VLOOKUP(BD539,'[1]Microsoft-Base Data'!$AR:$AX,7,0)</f>
        <v>0.36748046823123715</v>
      </c>
      <c r="BK539" s="120">
        <f t="shared" si="167"/>
        <v>0</v>
      </c>
      <c r="BL539" s="120">
        <f t="shared" si="168"/>
        <v>0</v>
      </c>
      <c r="BM539" s="120">
        <f t="shared" si="169"/>
        <v>0</v>
      </c>
      <c r="BN539" s="120">
        <f t="shared" si="170"/>
        <v>0</v>
      </c>
      <c r="BO539" s="120">
        <f t="shared" si="171"/>
        <v>0</v>
      </c>
      <c r="BP539" s="120">
        <f t="shared" si="172"/>
        <v>0</v>
      </c>
      <c r="BQ539" s="120">
        <f t="shared" si="173"/>
        <v>0</v>
      </c>
      <c r="BR539" s="119"/>
      <c r="BS539" s="119"/>
      <c r="BT539" s="119"/>
      <c r="BU539" s="119"/>
    </row>
    <row r="540" spans="1:73">
      <c r="A540" s="8" t="s">
        <v>999</v>
      </c>
      <c r="B540" s="8" t="s">
        <v>123</v>
      </c>
      <c r="C540" s="8" t="s">
        <v>495</v>
      </c>
      <c r="D540" s="8" t="s">
        <v>615</v>
      </c>
      <c r="E540" s="8" t="s">
        <v>283</v>
      </c>
      <c r="F540" s="8"/>
      <c r="G540" s="65"/>
      <c r="H540" s="65" t="s">
        <v>613</v>
      </c>
      <c r="I540" s="8"/>
      <c r="J540" s="8" t="s">
        <v>614</v>
      </c>
      <c r="K540" s="8" t="s">
        <v>614</v>
      </c>
      <c r="L540" s="116">
        <v>0</v>
      </c>
      <c r="M540" s="116">
        <v>0</v>
      </c>
      <c r="N540" s="116">
        <v>0</v>
      </c>
      <c r="O540" s="114"/>
      <c r="P540" s="115">
        <v>0</v>
      </c>
      <c r="Q540" s="114">
        <v>0</v>
      </c>
      <c r="R540" s="114">
        <v>0</v>
      </c>
      <c r="S540" s="114">
        <v>0</v>
      </c>
      <c r="T540" s="114">
        <v>0</v>
      </c>
      <c r="U540" s="115">
        <v>0</v>
      </c>
      <c r="V540" s="115">
        <f t="shared" si="158"/>
        <v>0</v>
      </c>
      <c r="W540" s="122" t="e">
        <v>#DIV/0!</v>
      </c>
      <c r="X540" s="116">
        <v>0</v>
      </c>
      <c r="Y540" s="116">
        <v>0.13083508190000001</v>
      </c>
      <c r="Z540" s="116">
        <v>0.19959216289999998</v>
      </c>
      <c r="AA540" s="116" t="str">
        <f t="shared" si="159"/>
        <v>Dubai Trade00</v>
      </c>
      <c r="AB540" s="117">
        <v>0</v>
      </c>
      <c r="AC540" s="115">
        <f t="shared" si="160"/>
        <v>0.33042724479999996</v>
      </c>
      <c r="AD540" s="117">
        <f t="shared" si="174"/>
        <v>7.1107943080959995E-2</v>
      </c>
      <c r="AE540" s="117">
        <f t="shared" si="174"/>
        <v>7.203313936639999E-2</v>
      </c>
      <c r="AF540" s="117">
        <f t="shared" si="174"/>
        <v>0.10573671833599999</v>
      </c>
      <c r="AG540" s="117">
        <f t="shared" si="174"/>
        <v>8.1549444016639966E-2</v>
      </c>
      <c r="AH540" s="115">
        <v>0.33042724479999996</v>
      </c>
      <c r="AI540" s="118"/>
      <c r="AJ540" s="118"/>
      <c r="AK540" s="118"/>
      <c r="AL540" s="118"/>
      <c r="AM540" s="118"/>
      <c r="AN540" s="118"/>
      <c r="AO540" s="118"/>
      <c r="AP540" s="118"/>
      <c r="AQ540" s="118"/>
      <c r="AR540" s="118"/>
      <c r="AS540" s="119"/>
      <c r="AT540" s="120">
        <v>0</v>
      </c>
      <c r="AU540" s="120">
        <f t="shared" si="161"/>
        <v>0</v>
      </c>
      <c r="AV540" s="120">
        <v>0</v>
      </c>
      <c r="AW540" s="120">
        <f t="shared" si="162"/>
        <v>7.1107943080959995E-2</v>
      </c>
      <c r="AX540" s="120">
        <v>0</v>
      </c>
      <c r="AY540" s="120">
        <f t="shared" si="163"/>
        <v>7.203313936639999E-2</v>
      </c>
      <c r="AZ540" s="120">
        <v>0</v>
      </c>
      <c r="BA540" s="120">
        <f t="shared" si="164"/>
        <v>0.10573671833599999</v>
      </c>
      <c r="BB540" s="120">
        <v>0</v>
      </c>
      <c r="BC540" s="120">
        <f t="shared" si="165"/>
        <v>8.1549444016639966E-2</v>
      </c>
      <c r="BD540" s="120" t="str">
        <f t="shared" si="166"/>
        <v>Dubai Trade00</v>
      </c>
      <c r="BE540" s="121">
        <f>VLOOKUP(BD540,'[1]Microsoft-Base Data'!$AR:$AX,2,0)</f>
        <v>0</v>
      </c>
      <c r="BF540" s="121">
        <f>VLOOKUP(BD540,'[1]Microsoft-Base Data'!$AR:$AX,3,0)</f>
        <v>0</v>
      </c>
      <c r="BG540" s="121">
        <f>VLOOKUP(BD540,'[1]Microsoft-Base Data'!$AR:$AX,4,0)</f>
        <v>0</v>
      </c>
      <c r="BH540" s="121">
        <f>VLOOKUP(BD540,'[1]Microsoft-Base Data'!$AR:$AX,5,0)</f>
        <v>0</v>
      </c>
      <c r="BI540" s="121">
        <f>VLOOKUP(BD540,'[1]Microsoft-Base Data'!$AR:$AX,6,0)</f>
        <v>0</v>
      </c>
      <c r="BJ540" s="121">
        <f>VLOOKUP(BD540,'[1]Microsoft-Base Data'!$AR:$AX,7,0)</f>
        <v>0</v>
      </c>
      <c r="BK540" s="120">
        <f t="shared" si="167"/>
        <v>0</v>
      </c>
      <c r="BL540" s="120">
        <f t="shared" si="168"/>
        <v>0</v>
      </c>
      <c r="BM540" s="120">
        <f t="shared" si="169"/>
        <v>0</v>
      </c>
      <c r="BN540" s="120">
        <f t="shared" si="170"/>
        <v>0</v>
      </c>
      <c r="BO540" s="120">
        <f t="shared" si="171"/>
        <v>0</v>
      </c>
      <c r="BP540" s="120">
        <f t="shared" si="172"/>
        <v>0</v>
      </c>
      <c r="BQ540" s="120">
        <f t="shared" si="173"/>
        <v>0</v>
      </c>
      <c r="BR540" s="119"/>
      <c r="BS540" s="119"/>
      <c r="BT540" s="119"/>
      <c r="BU540" s="119"/>
    </row>
    <row r="541" spans="1:73">
      <c r="A541" s="8" t="s">
        <v>1000</v>
      </c>
      <c r="B541" s="65" t="s">
        <v>123</v>
      </c>
      <c r="C541" s="8" t="s">
        <v>124</v>
      </c>
      <c r="D541" s="8" t="s">
        <v>615</v>
      </c>
      <c r="E541" s="8" t="s">
        <v>283</v>
      </c>
      <c r="F541" s="8"/>
      <c r="G541" s="65">
        <v>70</v>
      </c>
      <c r="H541" s="65" t="s">
        <v>613</v>
      </c>
      <c r="I541" s="8"/>
      <c r="J541" s="8" t="s">
        <v>614</v>
      </c>
      <c r="K541" s="8" t="s">
        <v>614</v>
      </c>
      <c r="L541" s="116">
        <v>0</v>
      </c>
      <c r="M541" s="116">
        <v>0</v>
      </c>
      <c r="N541" s="116">
        <v>0</v>
      </c>
      <c r="O541" s="114"/>
      <c r="P541" s="115">
        <v>0</v>
      </c>
      <c r="Q541" s="114">
        <v>0</v>
      </c>
      <c r="R541" s="114">
        <v>0</v>
      </c>
      <c r="S541" s="114">
        <v>0</v>
      </c>
      <c r="T541" s="114">
        <v>0</v>
      </c>
      <c r="U541" s="115">
        <v>0</v>
      </c>
      <c r="V541" s="115">
        <f t="shared" si="158"/>
        <v>0</v>
      </c>
      <c r="W541" s="122" t="e">
        <v>#DIV/0!</v>
      </c>
      <c r="X541" s="116">
        <v>0.28079999999999999</v>
      </c>
      <c r="Y541" s="116">
        <v>0</v>
      </c>
      <c r="Z541" s="116">
        <v>0</v>
      </c>
      <c r="AA541" s="116" t="str">
        <f t="shared" si="159"/>
        <v>CENTERLINK00</v>
      </c>
      <c r="AB541" s="117">
        <v>0</v>
      </c>
      <c r="AC541" s="115">
        <f t="shared" si="160"/>
        <v>0.28079999999999999</v>
      </c>
      <c r="AD541" s="117">
        <f t="shared" si="174"/>
        <v>6.0428160000000009E-2</v>
      </c>
      <c r="AE541" s="117">
        <f t="shared" si="174"/>
        <v>6.1214400000000009E-2</v>
      </c>
      <c r="AF541" s="117">
        <f t="shared" si="174"/>
        <v>8.9856000000000019E-2</v>
      </c>
      <c r="AG541" s="117">
        <f t="shared" si="174"/>
        <v>6.9301439999999992E-2</v>
      </c>
      <c r="AH541" s="115">
        <v>0.28080000000000005</v>
      </c>
      <c r="AI541" s="118"/>
      <c r="AJ541" s="118"/>
      <c r="AK541" s="118"/>
      <c r="AL541" s="118"/>
      <c r="AM541" s="118"/>
      <c r="AN541" s="118"/>
      <c r="AO541" s="118"/>
      <c r="AP541" s="118"/>
      <c r="AQ541" s="118"/>
      <c r="AR541" s="118"/>
      <c r="AS541" s="119"/>
      <c r="AT541" s="120">
        <v>0</v>
      </c>
      <c r="AU541" s="120">
        <f t="shared" si="161"/>
        <v>0</v>
      </c>
      <c r="AV541" s="120">
        <v>0.22744800000000001</v>
      </c>
      <c r="AW541" s="120">
        <f t="shared" si="162"/>
        <v>-0.16701984</v>
      </c>
      <c r="AX541" s="120">
        <v>0</v>
      </c>
      <c r="AY541" s="120">
        <f t="shared" si="163"/>
        <v>6.1214400000000009E-2</v>
      </c>
      <c r="AZ541" s="120">
        <v>0</v>
      </c>
      <c r="BA541" s="120">
        <f t="shared" si="164"/>
        <v>8.9856000000000019E-2</v>
      </c>
      <c r="BB541" s="120">
        <v>0</v>
      </c>
      <c r="BC541" s="120">
        <f t="shared" si="165"/>
        <v>6.9301439999999992E-2</v>
      </c>
      <c r="BD541" s="120" t="str">
        <f t="shared" si="166"/>
        <v>CENTERLINK00</v>
      </c>
      <c r="BE541" s="121">
        <f>VLOOKUP(BD541,'[1]Microsoft-Base Data'!$AR:$AX,2,0)</f>
        <v>0</v>
      </c>
      <c r="BF541" s="121">
        <f>VLOOKUP(BD541,'[1]Microsoft-Base Data'!$AR:$AX,3,0)</f>
        <v>0</v>
      </c>
      <c r="BG541" s="121">
        <f>VLOOKUP(BD541,'[1]Microsoft-Base Data'!$AR:$AX,4,0)</f>
        <v>0</v>
      </c>
      <c r="BH541" s="121">
        <f>VLOOKUP(BD541,'[1]Microsoft-Base Data'!$AR:$AX,5,0)</f>
        <v>0</v>
      </c>
      <c r="BI541" s="121">
        <f>VLOOKUP(BD541,'[1]Microsoft-Base Data'!$AR:$AX,6,0)</f>
        <v>0</v>
      </c>
      <c r="BJ541" s="121">
        <f>VLOOKUP(BD541,'[1]Microsoft-Base Data'!$AR:$AX,7,0)</f>
        <v>0</v>
      </c>
      <c r="BK541" s="120">
        <f t="shared" si="167"/>
        <v>0</v>
      </c>
      <c r="BL541" s="120">
        <f t="shared" si="168"/>
        <v>0</v>
      </c>
      <c r="BM541" s="120">
        <f t="shared" si="169"/>
        <v>0</v>
      </c>
      <c r="BN541" s="120">
        <f t="shared" si="170"/>
        <v>0</v>
      </c>
      <c r="BO541" s="120">
        <f t="shared" si="171"/>
        <v>0</v>
      </c>
      <c r="BP541" s="120">
        <f t="shared" si="172"/>
        <v>0</v>
      </c>
      <c r="BQ541" s="120">
        <f t="shared" si="173"/>
        <v>0</v>
      </c>
      <c r="BR541" s="119"/>
      <c r="BS541" s="119"/>
      <c r="BT541" s="119"/>
      <c r="BU541" s="119"/>
    </row>
    <row r="542" spans="1:73">
      <c r="A542" s="8" t="s">
        <v>1001</v>
      </c>
      <c r="B542" s="8" t="s">
        <v>92</v>
      </c>
      <c r="C542" s="8" t="s">
        <v>495</v>
      </c>
      <c r="D542" s="8" t="s">
        <v>615</v>
      </c>
      <c r="E542" s="8" t="s">
        <v>283</v>
      </c>
      <c r="F542" s="8"/>
      <c r="G542" s="65"/>
      <c r="H542" s="65" t="s">
        <v>613</v>
      </c>
      <c r="I542" s="8"/>
      <c r="J542" s="8" t="s">
        <v>614</v>
      </c>
      <c r="K542" s="8" t="s">
        <v>614</v>
      </c>
      <c r="L542" s="116">
        <v>0</v>
      </c>
      <c r="M542" s="116">
        <v>0</v>
      </c>
      <c r="N542" s="116">
        <v>0</v>
      </c>
      <c r="O542" s="114"/>
      <c r="P542" s="115">
        <v>0</v>
      </c>
      <c r="Q542" s="114">
        <v>0</v>
      </c>
      <c r="R542" s="114">
        <v>0</v>
      </c>
      <c r="S542" s="114">
        <v>0</v>
      </c>
      <c r="T542" s="114">
        <v>0</v>
      </c>
      <c r="U542" s="115">
        <v>0</v>
      </c>
      <c r="V542" s="115">
        <f t="shared" si="158"/>
        <v>0</v>
      </c>
      <c r="W542" s="122" t="e">
        <v>#DIV/0!</v>
      </c>
      <c r="X542" s="116">
        <v>0</v>
      </c>
      <c r="Y542" s="116">
        <v>0</v>
      </c>
      <c r="Z542" s="116">
        <v>0.23978102170000001</v>
      </c>
      <c r="AA542" s="116" t="str">
        <f t="shared" si="159"/>
        <v>Gentiva Health Services (USA) LLC00</v>
      </c>
      <c r="AB542" s="117">
        <v>0</v>
      </c>
      <c r="AC542" s="115">
        <f t="shared" si="160"/>
        <v>0.23978102170000001</v>
      </c>
      <c r="AD542" s="117">
        <f t="shared" si="174"/>
        <v>5.160087586984001E-2</v>
      </c>
      <c r="AE542" s="117">
        <f t="shared" si="174"/>
        <v>5.2272262730600011E-2</v>
      </c>
      <c r="AF542" s="117">
        <f t="shared" si="174"/>
        <v>7.6729926944000021E-2</v>
      </c>
      <c r="AG542" s="117">
        <f t="shared" si="174"/>
        <v>5.9177956155559985E-2</v>
      </c>
      <c r="AH542" s="115">
        <v>0.23978102170000004</v>
      </c>
      <c r="AI542" s="118"/>
      <c r="AJ542" s="118"/>
      <c r="AK542" s="118"/>
      <c r="AL542" s="118"/>
      <c r="AM542" s="118"/>
      <c r="AN542" s="118"/>
      <c r="AO542" s="118"/>
      <c r="AP542" s="118"/>
      <c r="AQ542" s="118"/>
      <c r="AR542" s="118"/>
      <c r="AS542" s="119"/>
      <c r="AT542" s="120">
        <v>0</v>
      </c>
      <c r="AU542" s="120">
        <f t="shared" si="161"/>
        <v>0</v>
      </c>
      <c r="AV542" s="120">
        <v>0</v>
      </c>
      <c r="AW542" s="120">
        <f t="shared" si="162"/>
        <v>5.160087586984001E-2</v>
      </c>
      <c r="AX542" s="120">
        <v>0</v>
      </c>
      <c r="AY542" s="120">
        <f t="shared" si="163"/>
        <v>5.2272262730600011E-2</v>
      </c>
      <c r="AZ542" s="120">
        <v>0</v>
      </c>
      <c r="BA542" s="120">
        <f t="shared" si="164"/>
        <v>7.6729926944000021E-2</v>
      </c>
      <c r="BB542" s="120">
        <v>0</v>
      </c>
      <c r="BC542" s="120">
        <f t="shared" si="165"/>
        <v>5.9177956155559985E-2</v>
      </c>
      <c r="BD542" s="120" t="str">
        <f t="shared" si="166"/>
        <v>Gentiva Health Services (USA) LLC00</v>
      </c>
      <c r="BE542" s="121">
        <f>VLOOKUP(BD542,'[1]Microsoft-Base Data'!$AR:$AX,2,0)</f>
        <v>0</v>
      </c>
      <c r="BF542" s="121">
        <f>VLOOKUP(BD542,'[1]Microsoft-Base Data'!$AR:$AX,3,0)</f>
        <v>0</v>
      </c>
      <c r="BG542" s="121">
        <f>VLOOKUP(BD542,'[1]Microsoft-Base Data'!$AR:$AX,4,0)</f>
        <v>0</v>
      </c>
      <c r="BH542" s="121">
        <f>VLOOKUP(BD542,'[1]Microsoft-Base Data'!$AR:$AX,5,0)</f>
        <v>0</v>
      </c>
      <c r="BI542" s="121">
        <f>VLOOKUP(BD542,'[1]Microsoft-Base Data'!$AR:$AX,6,0)</f>
        <v>0</v>
      </c>
      <c r="BJ542" s="121">
        <f>VLOOKUP(BD542,'[1]Microsoft-Base Data'!$AR:$AX,7,0)</f>
        <v>0</v>
      </c>
      <c r="BK542" s="120">
        <f t="shared" si="167"/>
        <v>0</v>
      </c>
      <c r="BL542" s="120">
        <f t="shared" si="168"/>
        <v>0</v>
      </c>
      <c r="BM542" s="120">
        <f t="shared" si="169"/>
        <v>0</v>
      </c>
      <c r="BN542" s="120">
        <f t="shared" si="170"/>
        <v>0</v>
      </c>
      <c r="BO542" s="120">
        <f t="shared" si="171"/>
        <v>0</v>
      </c>
      <c r="BP542" s="120">
        <f t="shared" si="172"/>
        <v>0</v>
      </c>
      <c r="BQ542" s="120">
        <f t="shared" si="173"/>
        <v>0</v>
      </c>
      <c r="BR542" s="119"/>
      <c r="BS542" s="119"/>
      <c r="BT542" s="119"/>
      <c r="BU542" s="119"/>
    </row>
    <row r="543" spans="1:73">
      <c r="A543" s="8" t="s">
        <v>1002</v>
      </c>
      <c r="B543" s="8" t="s">
        <v>4</v>
      </c>
      <c r="C543" s="8" t="s">
        <v>495</v>
      </c>
      <c r="D543" s="8" t="s">
        <v>615</v>
      </c>
      <c r="E543" s="8" t="s">
        <v>283</v>
      </c>
      <c r="F543" s="8"/>
      <c r="G543" s="65"/>
      <c r="H543" s="65" t="s">
        <v>613</v>
      </c>
      <c r="I543" s="8"/>
      <c r="J543" s="8" t="s">
        <v>614</v>
      </c>
      <c r="K543" s="8" t="s">
        <v>614</v>
      </c>
      <c r="L543" s="116">
        <v>0</v>
      </c>
      <c r="M543" s="116">
        <v>0</v>
      </c>
      <c r="N543" s="116">
        <v>0</v>
      </c>
      <c r="O543" s="114"/>
      <c r="P543" s="115">
        <v>0</v>
      </c>
      <c r="Q543" s="114">
        <v>0</v>
      </c>
      <c r="R543" s="114">
        <v>0</v>
      </c>
      <c r="S543" s="114">
        <v>0</v>
      </c>
      <c r="T543" s="114">
        <v>0</v>
      </c>
      <c r="U543" s="115">
        <v>0</v>
      </c>
      <c r="V543" s="115">
        <f t="shared" si="158"/>
        <v>0</v>
      </c>
      <c r="W543" s="122" t="e">
        <v>#DIV/0!</v>
      </c>
      <c r="X543" s="116">
        <v>0</v>
      </c>
      <c r="Y543" s="116">
        <v>5.3286599999999998E-3</v>
      </c>
      <c r="Z543" s="116">
        <v>0.22201593</v>
      </c>
      <c r="AA543" s="116" t="str">
        <f t="shared" si="159"/>
        <v>IHS HOLDING LIMITED00</v>
      </c>
      <c r="AB543" s="117">
        <v>0</v>
      </c>
      <c r="AC543" s="115">
        <f t="shared" si="160"/>
        <v>0.22734459000000001</v>
      </c>
      <c r="AD543" s="117">
        <f t="shared" si="174"/>
        <v>4.8924555768000005E-2</v>
      </c>
      <c r="AE543" s="117">
        <f t="shared" si="174"/>
        <v>4.9561120620000003E-2</v>
      </c>
      <c r="AF543" s="117">
        <f t="shared" si="174"/>
        <v>7.2750268800000004E-2</v>
      </c>
      <c r="AG543" s="117">
        <f t="shared" si="174"/>
        <v>5.610864481199998E-2</v>
      </c>
      <c r="AH543" s="115">
        <v>0.22734459000000001</v>
      </c>
      <c r="AI543" s="118"/>
      <c r="AJ543" s="118"/>
      <c r="AK543" s="118"/>
      <c r="AL543" s="118"/>
      <c r="AM543" s="118"/>
      <c r="AN543" s="118"/>
      <c r="AO543" s="118"/>
      <c r="AP543" s="118"/>
      <c r="AQ543" s="118"/>
      <c r="AR543" s="118"/>
      <c r="AS543" s="119"/>
      <c r="AT543" s="120">
        <v>0</v>
      </c>
      <c r="AU543" s="120">
        <f t="shared" si="161"/>
        <v>0</v>
      </c>
      <c r="AV543" s="120">
        <v>0.17983290330000001</v>
      </c>
      <c r="AW543" s="120">
        <f t="shared" si="162"/>
        <v>-0.13090834753200001</v>
      </c>
      <c r="AX543" s="120">
        <v>0</v>
      </c>
      <c r="AY543" s="120">
        <f t="shared" si="163"/>
        <v>4.9561120620000003E-2</v>
      </c>
      <c r="AZ543" s="120">
        <v>0.14566465167300002</v>
      </c>
      <c r="BA543" s="120">
        <f t="shared" si="164"/>
        <v>-7.2914382873000019E-2</v>
      </c>
      <c r="BB543" s="120">
        <v>0</v>
      </c>
      <c r="BC543" s="120">
        <f t="shared" si="165"/>
        <v>5.610864481199998E-2</v>
      </c>
      <c r="BD543" s="120" t="str">
        <f t="shared" si="166"/>
        <v>IHS HOLDING LIMITED00</v>
      </c>
      <c r="BE543" s="121">
        <f>VLOOKUP(BD543,'[1]Microsoft-Base Data'!$AR:$AX,2,0)</f>
        <v>0</v>
      </c>
      <c r="BF543" s="121">
        <f>VLOOKUP(BD543,'[1]Microsoft-Base Data'!$AR:$AX,3,0)</f>
        <v>0</v>
      </c>
      <c r="BG543" s="121">
        <f>VLOOKUP(BD543,'[1]Microsoft-Base Data'!$AR:$AX,4,0)</f>
        <v>0</v>
      </c>
      <c r="BH543" s="121">
        <f>VLOOKUP(BD543,'[1]Microsoft-Base Data'!$AR:$AX,5,0)</f>
        <v>0</v>
      </c>
      <c r="BI543" s="121">
        <f>VLOOKUP(BD543,'[1]Microsoft-Base Data'!$AR:$AX,6,0)</f>
        <v>0</v>
      </c>
      <c r="BJ543" s="121">
        <f>VLOOKUP(BD543,'[1]Microsoft-Base Data'!$AR:$AX,7,0)</f>
        <v>0</v>
      </c>
      <c r="BK543" s="120">
        <f t="shared" si="167"/>
        <v>0</v>
      </c>
      <c r="BL543" s="120">
        <f t="shared" si="168"/>
        <v>0</v>
      </c>
      <c r="BM543" s="120">
        <f t="shared" si="169"/>
        <v>0</v>
      </c>
      <c r="BN543" s="120">
        <f t="shared" si="170"/>
        <v>0</v>
      </c>
      <c r="BO543" s="120">
        <f t="shared" si="171"/>
        <v>0</v>
      </c>
      <c r="BP543" s="120">
        <f t="shared" si="172"/>
        <v>0</v>
      </c>
      <c r="BQ543" s="120">
        <f t="shared" si="173"/>
        <v>0</v>
      </c>
      <c r="BR543" s="119"/>
      <c r="BS543" s="119"/>
      <c r="BT543" s="119"/>
      <c r="BU543" s="119"/>
    </row>
    <row r="544" spans="1:73">
      <c r="A544" s="8" t="s">
        <v>1003</v>
      </c>
      <c r="B544" s="65" t="s">
        <v>4</v>
      </c>
      <c r="C544" s="8" t="s">
        <v>88</v>
      </c>
      <c r="D544" s="8" t="s">
        <v>615</v>
      </c>
      <c r="E544" s="8" t="s">
        <v>283</v>
      </c>
      <c r="F544" s="8"/>
      <c r="G544" s="65"/>
      <c r="H544" s="65" t="s">
        <v>613</v>
      </c>
      <c r="I544" s="8"/>
      <c r="J544" s="8" t="s">
        <v>614</v>
      </c>
      <c r="K544" s="8" t="s">
        <v>614</v>
      </c>
      <c r="L544" s="116">
        <v>0</v>
      </c>
      <c r="M544" s="116">
        <v>0</v>
      </c>
      <c r="N544" s="116">
        <v>0</v>
      </c>
      <c r="O544" s="114">
        <v>0</v>
      </c>
      <c r="P544" s="115">
        <v>0</v>
      </c>
      <c r="Q544" s="114">
        <v>0</v>
      </c>
      <c r="R544" s="114">
        <v>0</v>
      </c>
      <c r="S544" s="114">
        <v>0</v>
      </c>
      <c r="T544" s="114">
        <v>0</v>
      </c>
      <c r="U544" s="115">
        <v>0</v>
      </c>
      <c r="V544" s="115">
        <f t="shared" si="158"/>
        <v>0</v>
      </c>
      <c r="W544" s="122" t="e">
        <v>#DIV/0!</v>
      </c>
      <c r="X544" s="116">
        <v>0</v>
      </c>
      <c r="Y544" s="116">
        <v>0.14793187660000001</v>
      </c>
      <c r="Z544" s="116">
        <v>0</v>
      </c>
      <c r="AA544" s="116" t="str">
        <f t="shared" si="159"/>
        <v>GALDERMA S.A00</v>
      </c>
      <c r="AB544" s="117">
        <v>0</v>
      </c>
      <c r="AC544" s="115">
        <f t="shared" si="160"/>
        <v>0.14793187660000001</v>
      </c>
      <c r="AD544" s="117">
        <f t="shared" si="174"/>
        <v>4.477557435632E-2</v>
      </c>
      <c r="AE544" s="117">
        <f t="shared" si="174"/>
        <v>4.5358156178799999E-2</v>
      </c>
      <c r="AF544" s="117">
        <f t="shared" si="174"/>
        <v>6.6580779712000007E-2</v>
      </c>
      <c r="AG544" s="117">
        <f t="shared" si="174"/>
        <v>5.135042635287998E-2</v>
      </c>
      <c r="AH544" s="115">
        <v>0.2080649366</v>
      </c>
      <c r="AI544" s="118"/>
      <c r="AJ544" s="118"/>
      <c r="AK544" s="118"/>
      <c r="AL544" s="118"/>
      <c r="AM544" s="118"/>
      <c r="AN544" s="118"/>
      <c r="AO544" s="118"/>
      <c r="AP544" s="118"/>
      <c r="AQ544" s="118"/>
      <c r="AR544" s="118"/>
      <c r="AS544" s="119"/>
      <c r="AT544" s="120">
        <v>5.4119753999999999E-2</v>
      </c>
      <c r="AU544" s="120">
        <f t="shared" si="161"/>
        <v>-5.4119753999999999E-2</v>
      </c>
      <c r="AV544" s="120">
        <v>0</v>
      </c>
      <c r="AW544" s="120">
        <f t="shared" si="162"/>
        <v>4.477557435632E-2</v>
      </c>
      <c r="AX544" s="120">
        <v>0</v>
      </c>
      <c r="AY544" s="120">
        <f t="shared" si="163"/>
        <v>4.5358156178799999E-2</v>
      </c>
      <c r="AZ544" s="120">
        <v>3.9453300666000002E-2</v>
      </c>
      <c r="BA544" s="120">
        <f t="shared" si="164"/>
        <v>2.7127479046000005E-2</v>
      </c>
      <c r="BB544" s="120">
        <v>0</v>
      </c>
      <c r="BC544" s="120">
        <f t="shared" si="165"/>
        <v>5.135042635287998E-2</v>
      </c>
      <c r="BD544" s="120" t="str">
        <f t="shared" si="166"/>
        <v>GALDERMA S.A000</v>
      </c>
      <c r="BE544" s="121">
        <f>VLOOKUP(BD544,'[1]Microsoft-Base Data'!$AR:$AX,2,0)</f>
        <v>0</v>
      </c>
      <c r="BF544" s="121">
        <f>VLOOKUP(BD544,'[1]Microsoft-Base Data'!$AR:$AX,3,0)</f>
        <v>0</v>
      </c>
      <c r="BG544" s="121">
        <f>VLOOKUP(BD544,'[1]Microsoft-Base Data'!$AR:$AX,4,0)</f>
        <v>0</v>
      </c>
      <c r="BH544" s="121">
        <f>VLOOKUP(BD544,'[1]Microsoft-Base Data'!$AR:$AX,5,0)</f>
        <v>0</v>
      </c>
      <c r="BI544" s="121">
        <f>VLOOKUP(BD544,'[1]Microsoft-Base Data'!$AR:$AX,6,0)</f>
        <v>0</v>
      </c>
      <c r="BJ544" s="121">
        <f>VLOOKUP(BD544,'[1]Microsoft-Base Data'!$AR:$AX,7,0)</f>
        <v>0</v>
      </c>
      <c r="BK544" s="120">
        <f t="shared" si="167"/>
        <v>0</v>
      </c>
      <c r="BL544" s="120">
        <f t="shared" si="168"/>
        <v>0</v>
      </c>
      <c r="BM544" s="120">
        <f t="shared" si="169"/>
        <v>0</v>
      </c>
      <c r="BN544" s="120">
        <f t="shared" si="170"/>
        <v>0</v>
      </c>
      <c r="BO544" s="120">
        <f t="shared" si="171"/>
        <v>0</v>
      </c>
      <c r="BP544" s="120">
        <f t="shared" si="172"/>
        <v>0</v>
      </c>
      <c r="BQ544" s="120">
        <f t="shared" si="173"/>
        <v>0</v>
      </c>
      <c r="BR544" s="119"/>
      <c r="BS544" s="119"/>
      <c r="BT544" s="119"/>
      <c r="BU544" s="119"/>
    </row>
    <row r="545" spans="1:73">
      <c r="A545" s="8" t="s">
        <v>891</v>
      </c>
      <c r="B545" s="65" t="s">
        <v>4</v>
      </c>
      <c r="C545" s="8" t="s">
        <v>81</v>
      </c>
      <c r="D545" s="8" t="s">
        <v>615</v>
      </c>
      <c r="E545" s="8" t="s">
        <v>283</v>
      </c>
      <c r="F545" s="8"/>
      <c r="G545" s="65"/>
      <c r="H545" s="65" t="s">
        <v>613</v>
      </c>
      <c r="I545" s="8"/>
      <c r="J545" s="8" t="s">
        <v>614</v>
      </c>
      <c r="K545" s="8" t="s">
        <v>614</v>
      </c>
      <c r="L545" s="116">
        <v>0</v>
      </c>
      <c r="M545" s="116">
        <v>0</v>
      </c>
      <c r="N545" s="116">
        <v>0</v>
      </c>
      <c r="O545" s="114"/>
      <c r="P545" s="115">
        <v>0</v>
      </c>
      <c r="Q545" s="114">
        <v>0</v>
      </c>
      <c r="R545" s="114">
        <v>0</v>
      </c>
      <c r="S545" s="114">
        <v>0</v>
      </c>
      <c r="T545" s="114">
        <v>0</v>
      </c>
      <c r="U545" s="115">
        <v>0</v>
      </c>
      <c r="V545" s="115">
        <f t="shared" si="158"/>
        <v>0</v>
      </c>
      <c r="W545" s="122" t="e">
        <v>#DIV/0!</v>
      </c>
      <c r="X545" s="116">
        <v>0</v>
      </c>
      <c r="Y545" s="116">
        <v>4.2994147499999996E-2</v>
      </c>
      <c r="Z545" s="116">
        <v>0.15194003749999999</v>
      </c>
      <c r="AA545" s="116" t="str">
        <f t="shared" si="159"/>
        <v>IPIPELINE, INC.00</v>
      </c>
      <c r="AB545" s="117">
        <v>0</v>
      </c>
      <c r="AC545" s="115">
        <f t="shared" si="160"/>
        <v>0.19493418499999998</v>
      </c>
      <c r="AD545" s="117">
        <f t="shared" si="174"/>
        <v>4.1949836611999997E-2</v>
      </c>
      <c r="AE545" s="117">
        <f t="shared" si="174"/>
        <v>4.2495652329999994E-2</v>
      </c>
      <c r="AF545" s="117">
        <f t="shared" si="174"/>
        <v>6.2378939199999997E-2</v>
      </c>
      <c r="AG545" s="117">
        <f t="shared" si="174"/>
        <v>4.810975685799998E-2</v>
      </c>
      <c r="AH545" s="115">
        <v>0.19493418499999998</v>
      </c>
      <c r="AI545" s="118"/>
      <c r="AJ545" s="118"/>
      <c r="AK545" s="118"/>
      <c r="AL545" s="118"/>
      <c r="AM545" s="118"/>
      <c r="AN545" s="118"/>
      <c r="AO545" s="118"/>
      <c r="AP545" s="118"/>
      <c r="AQ545" s="118"/>
      <c r="AR545" s="118"/>
      <c r="AS545" s="119"/>
      <c r="AT545" s="120">
        <v>0</v>
      </c>
      <c r="AU545" s="120">
        <f t="shared" si="161"/>
        <v>0</v>
      </c>
      <c r="AV545" s="120">
        <v>9.9287734500000002E-2</v>
      </c>
      <c r="AW545" s="120">
        <f t="shared" si="162"/>
        <v>-5.7337897888000006E-2</v>
      </c>
      <c r="AX545" s="120">
        <v>0</v>
      </c>
      <c r="AY545" s="120">
        <f t="shared" si="163"/>
        <v>4.2495652329999994E-2</v>
      </c>
      <c r="AZ545" s="120">
        <v>0</v>
      </c>
      <c r="BA545" s="120">
        <f t="shared" si="164"/>
        <v>6.2378939199999997E-2</v>
      </c>
      <c r="BB545" s="120">
        <v>0</v>
      </c>
      <c r="BC545" s="120">
        <f t="shared" si="165"/>
        <v>4.810975685799998E-2</v>
      </c>
      <c r="BD545" s="120" t="str">
        <f t="shared" si="166"/>
        <v>IPIPELINE, INC.00</v>
      </c>
      <c r="BE545" s="121">
        <f>VLOOKUP(BD545,'[1]Microsoft-Base Data'!$AR:$AX,2,0)</f>
        <v>1.5315588314674788E-2</v>
      </c>
      <c r="BF545" s="121">
        <f>VLOOKUP(BD545,'[1]Microsoft-Base Data'!$AR:$AX,3,0)</f>
        <v>0</v>
      </c>
      <c r="BG545" s="121">
        <f>VLOOKUP(BD545,'[1]Microsoft-Base Data'!$AR:$AX,4,0)</f>
        <v>0</v>
      </c>
      <c r="BH545" s="121">
        <f>VLOOKUP(BD545,'[1]Microsoft-Base Data'!$AR:$AX,5,0)</f>
        <v>0.98468441168532517</v>
      </c>
      <c r="BI545" s="121">
        <f>VLOOKUP(BD545,'[1]Microsoft-Base Data'!$AR:$AX,6,0)</f>
        <v>0</v>
      </c>
      <c r="BJ545" s="121">
        <f>VLOOKUP(BD545,'[1]Microsoft-Base Data'!$AR:$AX,7,0)</f>
        <v>0</v>
      </c>
      <c r="BK545" s="120">
        <f t="shared" si="167"/>
        <v>0</v>
      </c>
      <c r="BL545" s="120">
        <f t="shared" si="168"/>
        <v>0</v>
      </c>
      <c r="BM545" s="120">
        <f t="shared" si="169"/>
        <v>0</v>
      </c>
      <c r="BN545" s="120">
        <f t="shared" si="170"/>
        <v>0</v>
      </c>
      <c r="BO545" s="120">
        <f t="shared" si="171"/>
        <v>0</v>
      </c>
      <c r="BP545" s="120">
        <f t="shared" si="172"/>
        <v>0</v>
      </c>
      <c r="BQ545" s="120">
        <f t="shared" si="173"/>
        <v>0</v>
      </c>
      <c r="BR545" s="119"/>
      <c r="BS545" s="119"/>
      <c r="BT545" s="119"/>
      <c r="BU545" s="119"/>
    </row>
    <row r="546" spans="1:73">
      <c r="A546" s="8" t="s">
        <v>1004</v>
      </c>
      <c r="B546" s="8" t="s">
        <v>92</v>
      </c>
      <c r="C546" s="8" t="s">
        <v>495</v>
      </c>
      <c r="D546" s="8" t="s">
        <v>615</v>
      </c>
      <c r="E546" s="8" t="s">
        <v>283</v>
      </c>
      <c r="F546" s="8"/>
      <c r="G546" s="65"/>
      <c r="H546" s="65" t="s">
        <v>613</v>
      </c>
      <c r="I546" s="8"/>
      <c r="J546" s="8" t="s">
        <v>614</v>
      </c>
      <c r="K546" s="8" t="s">
        <v>614</v>
      </c>
      <c r="L546" s="116">
        <v>0</v>
      </c>
      <c r="M546" s="116">
        <v>0</v>
      </c>
      <c r="N546" s="116">
        <v>0</v>
      </c>
      <c r="O546" s="114"/>
      <c r="P546" s="115">
        <v>0</v>
      </c>
      <c r="Q546" s="114">
        <v>0</v>
      </c>
      <c r="R546" s="114">
        <v>0</v>
      </c>
      <c r="S546" s="114">
        <v>0</v>
      </c>
      <c r="T546" s="114">
        <v>0</v>
      </c>
      <c r="U546" s="115">
        <v>0</v>
      </c>
      <c r="V546" s="115">
        <f t="shared" si="158"/>
        <v>0</v>
      </c>
      <c r="W546" s="122" t="e">
        <v>#DIV/0!</v>
      </c>
      <c r="X546" s="116">
        <v>0</v>
      </c>
      <c r="Y546" s="116">
        <v>0.11445092999999999</v>
      </c>
      <c r="Z546" s="116">
        <v>4.9861986900000002E-2</v>
      </c>
      <c r="AA546" s="116" t="str">
        <f t="shared" si="159"/>
        <v>BANCO ITAÚ00</v>
      </c>
      <c r="AB546" s="117">
        <v>0</v>
      </c>
      <c r="AC546" s="115">
        <f t="shared" si="160"/>
        <v>0.16431291689999999</v>
      </c>
      <c r="AD546" s="117">
        <f t="shared" si="174"/>
        <v>3.5360139716879999E-2</v>
      </c>
      <c r="AE546" s="117">
        <f t="shared" si="174"/>
        <v>3.58202158842E-2</v>
      </c>
      <c r="AF546" s="117">
        <f t="shared" si="174"/>
        <v>5.2580133407999996E-2</v>
      </c>
      <c r="AG546" s="117">
        <f t="shared" si="174"/>
        <v>4.0552427890919986E-2</v>
      </c>
      <c r="AH546" s="115">
        <v>0.16431291689999999</v>
      </c>
      <c r="AI546" s="118"/>
      <c r="AJ546" s="118"/>
      <c r="AK546" s="118"/>
      <c r="AL546" s="118"/>
      <c r="AM546" s="118"/>
      <c r="AN546" s="118"/>
      <c r="AO546" s="118"/>
      <c r="AP546" s="118"/>
      <c r="AQ546" s="118"/>
      <c r="AR546" s="118"/>
      <c r="AS546" s="119"/>
      <c r="AT546" s="120">
        <v>0.22756498200000003</v>
      </c>
      <c r="AU546" s="120">
        <f t="shared" si="161"/>
        <v>-0.22756498200000003</v>
      </c>
      <c r="AV546" s="120">
        <v>0</v>
      </c>
      <c r="AW546" s="120">
        <f t="shared" si="162"/>
        <v>3.5360139716879999E-2</v>
      </c>
      <c r="AX546" s="120">
        <v>0</v>
      </c>
      <c r="AY546" s="120">
        <f t="shared" si="163"/>
        <v>3.58202158842E-2</v>
      </c>
      <c r="AZ546" s="120">
        <v>0</v>
      </c>
      <c r="BA546" s="120">
        <f t="shared" si="164"/>
        <v>5.2580133407999996E-2</v>
      </c>
      <c r="BB546" s="120">
        <v>0.14930538469020002</v>
      </c>
      <c r="BC546" s="120">
        <f t="shared" si="165"/>
        <v>-0.10875295679928004</v>
      </c>
      <c r="BD546" s="120" t="str">
        <f t="shared" si="166"/>
        <v>BANCO ITAÚ00</v>
      </c>
      <c r="BE546" s="121">
        <f>VLOOKUP(BD546,'[1]Microsoft-Base Data'!$AR:$AX,2,0)</f>
        <v>0</v>
      </c>
      <c r="BF546" s="121">
        <f>VLOOKUP(BD546,'[1]Microsoft-Base Data'!$AR:$AX,3,0)</f>
        <v>0</v>
      </c>
      <c r="BG546" s="121">
        <f>VLOOKUP(BD546,'[1]Microsoft-Base Data'!$AR:$AX,4,0)</f>
        <v>0</v>
      </c>
      <c r="BH546" s="121">
        <f>VLOOKUP(BD546,'[1]Microsoft-Base Data'!$AR:$AX,5,0)</f>
        <v>0</v>
      </c>
      <c r="BI546" s="121">
        <f>VLOOKUP(BD546,'[1]Microsoft-Base Data'!$AR:$AX,6,0)</f>
        <v>0</v>
      </c>
      <c r="BJ546" s="121">
        <f>VLOOKUP(BD546,'[1]Microsoft-Base Data'!$AR:$AX,7,0)</f>
        <v>0</v>
      </c>
      <c r="BK546" s="120">
        <f t="shared" si="167"/>
        <v>0</v>
      </c>
      <c r="BL546" s="120">
        <f t="shared" si="168"/>
        <v>0</v>
      </c>
      <c r="BM546" s="120">
        <f t="shared" si="169"/>
        <v>0</v>
      </c>
      <c r="BN546" s="120">
        <f t="shared" si="170"/>
        <v>0</v>
      </c>
      <c r="BO546" s="120">
        <f t="shared" si="171"/>
        <v>0</v>
      </c>
      <c r="BP546" s="120">
        <f t="shared" si="172"/>
        <v>0</v>
      </c>
      <c r="BQ546" s="120">
        <f t="shared" si="173"/>
        <v>0</v>
      </c>
      <c r="BR546" s="119"/>
      <c r="BS546" s="119"/>
      <c r="BT546" s="119"/>
      <c r="BU546" s="119"/>
    </row>
    <row r="547" spans="1:73">
      <c r="A547" s="8" t="s">
        <v>1005</v>
      </c>
      <c r="B547" s="65" t="s">
        <v>92</v>
      </c>
      <c r="C547" s="8" t="s">
        <v>231</v>
      </c>
      <c r="D547" s="8" t="s">
        <v>615</v>
      </c>
      <c r="E547" s="8" t="s">
        <v>283</v>
      </c>
      <c r="F547" s="8"/>
      <c r="G547" s="65"/>
      <c r="H547" s="65" t="s">
        <v>613</v>
      </c>
      <c r="I547" s="8"/>
      <c r="J547" s="8" t="s">
        <v>614</v>
      </c>
      <c r="K547" s="8" t="s">
        <v>614</v>
      </c>
      <c r="L547" s="116">
        <v>0</v>
      </c>
      <c r="M547" s="116">
        <v>0</v>
      </c>
      <c r="N547" s="116">
        <v>0</v>
      </c>
      <c r="O547" s="114"/>
      <c r="P547" s="115">
        <v>0</v>
      </c>
      <c r="Q547" s="114">
        <v>0</v>
      </c>
      <c r="R547" s="114">
        <v>0</v>
      </c>
      <c r="S547" s="114">
        <v>0</v>
      </c>
      <c r="T547" s="114">
        <v>0</v>
      </c>
      <c r="U547" s="115">
        <v>0</v>
      </c>
      <c r="V547" s="115">
        <f t="shared" si="158"/>
        <v>0</v>
      </c>
      <c r="W547" s="122" t="e">
        <v>#DIV/0!</v>
      </c>
      <c r="X547" s="116">
        <v>5.3496497999999996E-2</v>
      </c>
      <c r="Y547" s="116">
        <v>0</v>
      </c>
      <c r="Z547" s="116">
        <v>0</v>
      </c>
      <c r="AA547" s="116" t="str">
        <f t="shared" si="159"/>
        <v>Adama Brasil00</v>
      </c>
      <c r="AB547" s="117">
        <v>9.8344779999999993E-2</v>
      </c>
      <c r="AC547" s="115">
        <f t="shared" si="160"/>
        <v>0.151841278</v>
      </c>
      <c r="AD547" s="117">
        <f t="shared" si="174"/>
        <v>3.2676243025600002E-2</v>
      </c>
      <c r="AE547" s="117">
        <f t="shared" si="174"/>
        <v>3.3101398604E-2</v>
      </c>
      <c r="AF547" s="117">
        <f t="shared" si="174"/>
        <v>4.8589208959999998E-2</v>
      </c>
      <c r="AG547" s="117">
        <f t="shared" si="174"/>
        <v>3.7474427410399982E-2</v>
      </c>
      <c r="AH547" s="115">
        <v>0.151841278</v>
      </c>
      <c r="AI547" s="118"/>
      <c r="AJ547" s="118"/>
      <c r="AK547" s="118"/>
      <c r="AL547" s="118"/>
      <c r="AM547" s="118"/>
      <c r="AN547" s="118"/>
      <c r="AO547" s="118"/>
      <c r="AP547" s="118"/>
      <c r="AQ547" s="118"/>
      <c r="AR547" s="118"/>
      <c r="AS547" s="119"/>
      <c r="AT547" s="120">
        <v>0</v>
      </c>
      <c r="AU547" s="120">
        <f t="shared" si="161"/>
        <v>9.8344779999999993E-2</v>
      </c>
      <c r="AV547" s="120">
        <v>0</v>
      </c>
      <c r="AW547" s="120">
        <f t="shared" si="162"/>
        <v>3.2676243025600002E-2</v>
      </c>
      <c r="AX547" s="120">
        <v>0</v>
      </c>
      <c r="AY547" s="120">
        <f t="shared" si="163"/>
        <v>3.3101398604E-2</v>
      </c>
      <c r="AZ547" s="120">
        <v>0</v>
      </c>
      <c r="BA547" s="120">
        <f t="shared" si="164"/>
        <v>4.8589208959999998E-2</v>
      </c>
      <c r="BB547" s="120">
        <v>0</v>
      </c>
      <c r="BC547" s="120">
        <f t="shared" si="165"/>
        <v>3.7474427410399982E-2</v>
      </c>
      <c r="BD547" s="120" t="str">
        <f t="shared" si="166"/>
        <v>Adama Brasil00</v>
      </c>
      <c r="BE547" s="121">
        <f>VLOOKUP(BD547,'[1]Microsoft-Base Data'!$AR:$AX,2,0)</f>
        <v>0</v>
      </c>
      <c r="BF547" s="121">
        <f>VLOOKUP(BD547,'[1]Microsoft-Base Data'!$AR:$AX,3,0)</f>
        <v>0</v>
      </c>
      <c r="BG547" s="121">
        <f>VLOOKUP(BD547,'[1]Microsoft-Base Data'!$AR:$AX,4,0)</f>
        <v>0</v>
      </c>
      <c r="BH547" s="121">
        <f>VLOOKUP(BD547,'[1]Microsoft-Base Data'!$AR:$AX,5,0)</f>
        <v>0</v>
      </c>
      <c r="BI547" s="121">
        <f>VLOOKUP(BD547,'[1]Microsoft-Base Data'!$AR:$AX,6,0)</f>
        <v>0</v>
      </c>
      <c r="BJ547" s="121">
        <f>VLOOKUP(BD547,'[1]Microsoft-Base Data'!$AR:$AX,7,0)</f>
        <v>0</v>
      </c>
      <c r="BK547" s="120">
        <f t="shared" si="167"/>
        <v>0</v>
      </c>
      <c r="BL547" s="120">
        <f t="shared" si="168"/>
        <v>0</v>
      </c>
      <c r="BM547" s="120">
        <f t="shared" si="169"/>
        <v>0</v>
      </c>
      <c r="BN547" s="120">
        <f t="shared" si="170"/>
        <v>0</v>
      </c>
      <c r="BO547" s="120">
        <f t="shared" si="171"/>
        <v>0</v>
      </c>
      <c r="BP547" s="120">
        <f t="shared" si="172"/>
        <v>0</v>
      </c>
      <c r="BQ547" s="120">
        <f t="shared" si="173"/>
        <v>0</v>
      </c>
      <c r="BR547" s="119"/>
      <c r="BS547" s="119"/>
      <c r="BT547" s="119"/>
      <c r="BU547" s="119"/>
    </row>
    <row r="548" spans="1:73">
      <c r="A548" s="8" t="s">
        <v>1006</v>
      </c>
      <c r="B548" s="8" t="s">
        <v>92</v>
      </c>
      <c r="C548" s="8" t="s">
        <v>495</v>
      </c>
      <c r="D548" s="8" t="s">
        <v>615</v>
      </c>
      <c r="E548" s="8" t="s">
        <v>283</v>
      </c>
      <c r="F548" s="8"/>
      <c r="G548" s="65"/>
      <c r="H548" s="65" t="s">
        <v>613</v>
      </c>
      <c r="I548" s="8"/>
      <c r="J548" s="8" t="s">
        <v>614</v>
      </c>
      <c r="K548" s="8" t="s">
        <v>614</v>
      </c>
      <c r="L548" s="116">
        <v>0</v>
      </c>
      <c r="M548" s="116">
        <v>0</v>
      </c>
      <c r="N548" s="116">
        <v>0</v>
      </c>
      <c r="O548" s="114"/>
      <c r="P548" s="115">
        <v>0</v>
      </c>
      <c r="Q548" s="114">
        <v>0</v>
      </c>
      <c r="R548" s="114">
        <v>0</v>
      </c>
      <c r="S548" s="114">
        <v>0</v>
      </c>
      <c r="T548" s="114">
        <v>0</v>
      </c>
      <c r="U548" s="115">
        <v>0</v>
      </c>
      <c r="V548" s="115">
        <f t="shared" si="158"/>
        <v>0</v>
      </c>
      <c r="W548" s="122" t="e">
        <v>#DIV/0!</v>
      </c>
      <c r="X548" s="116">
        <v>0</v>
      </c>
      <c r="Y548" s="116">
        <v>0</v>
      </c>
      <c r="Z548" s="116">
        <v>4.1346760000000003E-2</v>
      </c>
      <c r="AA548" s="116" t="str">
        <f t="shared" si="159"/>
        <v>SONY MUSIC00</v>
      </c>
      <c r="AB548" s="117">
        <v>0.10853325</v>
      </c>
      <c r="AC548" s="115">
        <f t="shared" si="160"/>
        <v>0.14988001000000001</v>
      </c>
      <c r="AD548" s="117">
        <f t="shared" ref="AD548:AG567" si="175">AD$1*$AH548</f>
        <v>3.2254178152000004E-2</v>
      </c>
      <c r="AE548" s="117">
        <f t="shared" si="175"/>
        <v>3.2673842180000003E-2</v>
      </c>
      <c r="AF548" s="117">
        <f t="shared" si="175"/>
        <v>4.7961603200000001E-2</v>
      </c>
      <c r="AG548" s="117">
        <f t="shared" si="175"/>
        <v>3.6990386467999986E-2</v>
      </c>
      <c r="AH548" s="115">
        <v>0.14988001000000001</v>
      </c>
      <c r="AI548" s="118"/>
      <c r="AJ548" s="118"/>
      <c r="AK548" s="118"/>
      <c r="AL548" s="118"/>
      <c r="AM548" s="118"/>
      <c r="AN548" s="118"/>
      <c r="AO548" s="118"/>
      <c r="AP548" s="118"/>
      <c r="AQ548" s="118"/>
      <c r="AR548" s="118"/>
      <c r="AS548" s="119"/>
      <c r="AT548" s="120">
        <v>0</v>
      </c>
      <c r="AU548" s="120">
        <f t="shared" si="161"/>
        <v>0.10853325</v>
      </c>
      <c r="AV548" s="120">
        <v>0</v>
      </c>
      <c r="AW548" s="120">
        <f t="shared" si="162"/>
        <v>3.2254178152000004E-2</v>
      </c>
      <c r="AX548" s="120">
        <v>0</v>
      </c>
      <c r="AY548" s="120">
        <f t="shared" si="163"/>
        <v>3.2673842180000003E-2</v>
      </c>
      <c r="AZ548" s="120">
        <v>0</v>
      </c>
      <c r="BA548" s="120">
        <f t="shared" si="164"/>
        <v>4.7961603200000001E-2</v>
      </c>
      <c r="BB548" s="120">
        <v>0</v>
      </c>
      <c r="BC548" s="120">
        <f t="shared" si="165"/>
        <v>3.6990386467999986E-2</v>
      </c>
      <c r="BD548" s="120" t="str">
        <f t="shared" si="166"/>
        <v>SONY MUSIC00</v>
      </c>
      <c r="BE548" s="121">
        <f>VLOOKUP(BD548,'[1]Microsoft-Base Data'!$AR:$AX,2,0)</f>
        <v>0</v>
      </c>
      <c r="BF548" s="121">
        <f>VLOOKUP(BD548,'[1]Microsoft-Base Data'!$AR:$AX,3,0)</f>
        <v>0</v>
      </c>
      <c r="BG548" s="121">
        <f>VLOOKUP(BD548,'[1]Microsoft-Base Data'!$AR:$AX,4,0)</f>
        <v>0</v>
      </c>
      <c r="BH548" s="121">
        <f>VLOOKUP(BD548,'[1]Microsoft-Base Data'!$AR:$AX,5,0)</f>
        <v>0</v>
      </c>
      <c r="BI548" s="121">
        <f>VLOOKUP(BD548,'[1]Microsoft-Base Data'!$AR:$AX,6,0)</f>
        <v>0</v>
      </c>
      <c r="BJ548" s="121">
        <f>VLOOKUP(BD548,'[1]Microsoft-Base Data'!$AR:$AX,7,0)</f>
        <v>0</v>
      </c>
      <c r="BK548" s="120">
        <f t="shared" si="167"/>
        <v>0</v>
      </c>
      <c r="BL548" s="120">
        <f t="shared" si="168"/>
        <v>0</v>
      </c>
      <c r="BM548" s="120">
        <f t="shared" si="169"/>
        <v>0</v>
      </c>
      <c r="BN548" s="120">
        <f t="shared" si="170"/>
        <v>0</v>
      </c>
      <c r="BO548" s="120">
        <f t="shared" si="171"/>
        <v>0</v>
      </c>
      <c r="BP548" s="120">
        <f t="shared" si="172"/>
        <v>0</v>
      </c>
      <c r="BQ548" s="120">
        <f t="shared" si="173"/>
        <v>0</v>
      </c>
      <c r="BR548" s="119"/>
      <c r="BS548" s="119"/>
      <c r="BT548" s="119"/>
      <c r="BU548" s="119"/>
    </row>
    <row r="549" spans="1:73">
      <c r="A549" s="65" t="s">
        <v>1007</v>
      </c>
      <c r="B549" s="65" t="s">
        <v>92</v>
      </c>
      <c r="C549" s="8" t="s">
        <v>533</v>
      </c>
      <c r="D549" s="8" t="s">
        <v>615</v>
      </c>
      <c r="E549" s="8" t="s">
        <v>283</v>
      </c>
      <c r="F549" s="8"/>
      <c r="G549" s="65"/>
      <c r="H549" s="65" t="s">
        <v>613</v>
      </c>
      <c r="I549" s="8"/>
      <c r="J549" s="65" t="s">
        <v>614</v>
      </c>
      <c r="K549" s="65" t="s">
        <v>614</v>
      </c>
      <c r="L549" s="113">
        <v>0</v>
      </c>
      <c r="M549" s="113">
        <v>0</v>
      </c>
      <c r="N549" s="113">
        <v>0</v>
      </c>
      <c r="O549" s="114"/>
      <c r="P549" s="115">
        <v>0</v>
      </c>
      <c r="Q549" s="114">
        <v>0</v>
      </c>
      <c r="R549" s="114">
        <v>0</v>
      </c>
      <c r="S549" s="114">
        <v>0</v>
      </c>
      <c r="T549" s="114">
        <v>0</v>
      </c>
      <c r="U549" s="115">
        <v>0</v>
      </c>
      <c r="V549" s="115">
        <f t="shared" si="158"/>
        <v>0</v>
      </c>
      <c r="W549" s="122" t="e">
        <v>#DIV/0!</v>
      </c>
      <c r="X549" s="116">
        <v>0</v>
      </c>
      <c r="Y549" s="116">
        <v>0</v>
      </c>
      <c r="Z549" s="116">
        <v>0</v>
      </c>
      <c r="AA549" s="116" t="str">
        <f t="shared" si="159"/>
        <v>PETCO00</v>
      </c>
      <c r="AB549" s="117">
        <v>0.11751172</v>
      </c>
      <c r="AC549" s="115">
        <f t="shared" si="160"/>
        <v>0.11751172</v>
      </c>
      <c r="AD549" s="117">
        <f t="shared" si="175"/>
        <v>2.5288522144E-2</v>
      </c>
      <c r="AE549" s="117">
        <f t="shared" si="175"/>
        <v>2.561755496E-2</v>
      </c>
      <c r="AF549" s="117">
        <f t="shared" si="175"/>
        <v>3.7603750400000004E-2</v>
      </c>
      <c r="AG549" s="117">
        <f t="shared" si="175"/>
        <v>2.9001892495999989E-2</v>
      </c>
      <c r="AH549" s="115">
        <v>0.11751172</v>
      </c>
      <c r="AI549" s="118"/>
      <c r="AJ549" s="118"/>
      <c r="AK549" s="118"/>
      <c r="AL549" s="118"/>
      <c r="AM549" s="118"/>
      <c r="AN549" s="118"/>
      <c r="AO549" s="118"/>
      <c r="AP549" s="118"/>
      <c r="AQ549" s="118"/>
      <c r="AR549" s="118"/>
      <c r="AS549" s="119"/>
      <c r="AT549" s="120">
        <v>0.10576054800000001</v>
      </c>
      <c r="AU549" s="120">
        <f t="shared" si="161"/>
        <v>1.175117199999999E-2</v>
      </c>
      <c r="AV549" s="120">
        <v>0</v>
      </c>
      <c r="AW549" s="120">
        <f t="shared" si="162"/>
        <v>2.5288522144E-2</v>
      </c>
      <c r="AX549" s="120">
        <v>0</v>
      </c>
      <c r="AY549" s="120">
        <f t="shared" si="163"/>
        <v>2.561755496E-2</v>
      </c>
      <c r="AZ549" s="120">
        <v>0</v>
      </c>
      <c r="BA549" s="120">
        <f t="shared" si="164"/>
        <v>3.7603750400000004E-2</v>
      </c>
      <c r="BB549" s="120">
        <v>0</v>
      </c>
      <c r="BC549" s="120">
        <f t="shared" si="165"/>
        <v>2.9001892495999989E-2</v>
      </c>
      <c r="BD549" s="120" t="str">
        <f t="shared" si="166"/>
        <v>PETCO00</v>
      </c>
      <c r="BE549" s="121">
        <f>VLOOKUP(BD549,'[1]Microsoft-Base Data'!$AR:$AX,2,0)</f>
        <v>0</v>
      </c>
      <c r="BF549" s="121">
        <f>VLOOKUP(BD549,'[1]Microsoft-Base Data'!$AR:$AX,3,0)</f>
        <v>0</v>
      </c>
      <c r="BG549" s="121">
        <f>VLOOKUP(BD549,'[1]Microsoft-Base Data'!$AR:$AX,4,0)</f>
        <v>0</v>
      </c>
      <c r="BH549" s="121">
        <f>VLOOKUP(BD549,'[1]Microsoft-Base Data'!$AR:$AX,5,0)</f>
        <v>0</v>
      </c>
      <c r="BI549" s="121">
        <f>VLOOKUP(BD549,'[1]Microsoft-Base Data'!$AR:$AX,6,0)</f>
        <v>0</v>
      </c>
      <c r="BJ549" s="121">
        <f>VLOOKUP(BD549,'[1]Microsoft-Base Data'!$AR:$AX,7,0)</f>
        <v>0</v>
      </c>
      <c r="BK549" s="120">
        <f t="shared" si="167"/>
        <v>0</v>
      </c>
      <c r="BL549" s="120">
        <f t="shared" si="168"/>
        <v>0</v>
      </c>
      <c r="BM549" s="120">
        <f t="shared" si="169"/>
        <v>0</v>
      </c>
      <c r="BN549" s="120">
        <f t="shared" si="170"/>
        <v>0</v>
      </c>
      <c r="BO549" s="120">
        <f t="shared" si="171"/>
        <v>0</v>
      </c>
      <c r="BP549" s="120">
        <f t="shared" si="172"/>
        <v>0</v>
      </c>
      <c r="BQ549" s="120">
        <f t="shared" si="173"/>
        <v>0</v>
      </c>
      <c r="BR549" s="119"/>
      <c r="BS549" s="119"/>
      <c r="BT549" s="119"/>
      <c r="BU549" s="119"/>
    </row>
    <row r="550" spans="1:73">
      <c r="A550" s="8" t="s">
        <v>1008</v>
      </c>
      <c r="B550" s="65" t="s">
        <v>92</v>
      </c>
      <c r="C550" s="8" t="s">
        <v>519</v>
      </c>
      <c r="D550" s="8" t="s">
        <v>615</v>
      </c>
      <c r="E550" s="8" t="s">
        <v>283</v>
      </c>
      <c r="F550" s="8"/>
      <c r="G550" s="65"/>
      <c r="H550" s="65" t="s">
        <v>613</v>
      </c>
      <c r="I550" s="8"/>
      <c r="J550" s="8" t="s">
        <v>614</v>
      </c>
      <c r="K550" s="8" t="s">
        <v>614</v>
      </c>
      <c r="L550" s="116">
        <v>0</v>
      </c>
      <c r="M550" s="116">
        <v>0</v>
      </c>
      <c r="N550" s="116">
        <v>0</v>
      </c>
      <c r="O550" s="114"/>
      <c r="P550" s="115">
        <v>0</v>
      </c>
      <c r="Q550" s="114">
        <v>0</v>
      </c>
      <c r="R550" s="114">
        <v>0</v>
      </c>
      <c r="S550" s="114">
        <v>0</v>
      </c>
      <c r="T550" s="114">
        <v>0</v>
      </c>
      <c r="U550" s="115">
        <v>0</v>
      </c>
      <c r="V550" s="115">
        <f t="shared" si="158"/>
        <v>0</v>
      </c>
      <c r="W550" s="122" t="e">
        <v>#DIV/0!</v>
      </c>
      <c r="X550" s="116">
        <v>6.9835510000000003E-2</v>
      </c>
      <c r="Y550" s="116">
        <v>0</v>
      </c>
      <c r="Z550" s="116">
        <v>4.7418010000000003E-2</v>
      </c>
      <c r="AA550" s="116" t="str">
        <f t="shared" si="159"/>
        <v>WOLTERS KLUWER UNITED STATES INC00</v>
      </c>
      <c r="AB550" s="117">
        <v>0</v>
      </c>
      <c r="AC550" s="115">
        <f t="shared" si="160"/>
        <v>0.11725352</v>
      </c>
      <c r="AD550" s="117">
        <f t="shared" si="175"/>
        <v>2.5232957504000002E-2</v>
      </c>
      <c r="AE550" s="117">
        <f t="shared" si="175"/>
        <v>2.5561267360000001E-2</v>
      </c>
      <c r="AF550" s="117">
        <f t="shared" si="175"/>
        <v>3.75211264E-2</v>
      </c>
      <c r="AG550" s="117">
        <f t="shared" si="175"/>
        <v>2.893816873599999E-2</v>
      </c>
      <c r="AH550" s="115">
        <v>0.11725352</v>
      </c>
      <c r="AI550" s="118"/>
      <c r="AJ550" s="118"/>
      <c r="AK550" s="118"/>
      <c r="AL550" s="118"/>
      <c r="AM550" s="118"/>
      <c r="AN550" s="118"/>
      <c r="AO550" s="118"/>
      <c r="AP550" s="118"/>
      <c r="AQ550" s="118"/>
      <c r="AR550" s="118"/>
      <c r="AS550" s="119"/>
      <c r="AT550" s="120">
        <v>0</v>
      </c>
      <c r="AU550" s="120">
        <f t="shared" si="161"/>
        <v>0</v>
      </c>
      <c r="AV550" s="120">
        <v>3.8408588100000002E-2</v>
      </c>
      <c r="AW550" s="120">
        <f t="shared" si="162"/>
        <v>-1.3175630596E-2</v>
      </c>
      <c r="AX550" s="120">
        <v>0</v>
      </c>
      <c r="AY550" s="120">
        <f t="shared" si="163"/>
        <v>2.5561267360000001E-2</v>
      </c>
      <c r="AZ550" s="120">
        <v>0</v>
      </c>
      <c r="BA550" s="120">
        <f t="shared" si="164"/>
        <v>3.75211264E-2</v>
      </c>
      <c r="BB550" s="120">
        <v>0</v>
      </c>
      <c r="BC550" s="120">
        <f t="shared" si="165"/>
        <v>2.893816873599999E-2</v>
      </c>
      <c r="BD550" s="120" t="str">
        <f t="shared" si="166"/>
        <v>WOLTERS KLUWER UNITED STATES INC00</v>
      </c>
      <c r="BE550" s="121">
        <f>VLOOKUP(BD550,'[1]Microsoft-Base Data'!$AR:$AX,2,0)</f>
        <v>0</v>
      </c>
      <c r="BF550" s="121">
        <f>VLOOKUP(BD550,'[1]Microsoft-Base Data'!$AR:$AX,3,0)</f>
        <v>0</v>
      </c>
      <c r="BG550" s="121">
        <f>VLOOKUP(BD550,'[1]Microsoft-Base Data'!$AR:$AX,4,0)</f>
        <v>0</v>
      </c>
      <c r="BH550" s="121">
        <f>VLOOKUP(BD550,'[1]Microsoft-Base Data'!$AR:$AX,5,0)</f>
        <v>0</v>
      </c>
      <c r="BI550" s="121">
        <f>VLOOKUP(BD550,'[1]Microsoft-Base Data'!$AR:$AX,6,0)</f>
        <v>0</v>
      </c>
      <c r="BJ550" s="121">
        <f>VLOOKUP(BD550,'[1]Microsoft-Base Data'!$AR:$AX,7,0)</f>
        <v>0</v>
      </c>
      <c r="BK550" s="120">
        <f t="shared" si="167"/>
        <v>0</v>
      </c>
      <c r="BL550" s="120">
        <f t="shared" si="168"/>
        <v>0</v>
      </c>
      <c r="BM550" s="120">
        <f t="shared" si="169"/>
        <v>0</v>
      </c>
      <c r="BN550" s="120">
        <f t="shared" si="170"/>
        <v>0</v>
      </c>
      <c r="BO550" s="120">
        <f t="shared" si="171"/>
        <v>0</v>
      </c>
      <c r="BP550" s="120">
        <f t="shared" si="172"/>
        <v>0</v>
      </c>
      <c r="BQ550" s="120">
        <f t="shared" si="173"/>
        <v>0</v>
      </c>
      <c r="BR550" s="119"/>
      <c r="BS550" s="119"/>
      <c r="BT550" s="119"/>
      <c r="BU550" s="119"/>
    </row>
    <row r="551" spans="1:73">
      <c r="A551" s="8" t="s">
        <v>795</v>
      </c>
      <c r="B551" s="65" t="s">
        <v>69</v>
      </c>
      <c r="C551" s="8" t="s">
        <v>113</v>
      </c>
      <c r="D551" s="8" t="s">
        <v>615</v>
      </c>
      <c r="E551" s="8" t="s">
        <v>283</v>
      </c>
      <c r="F551" s="8"/>
      <c r="G551" s="65"/>
      <c r="H551" s="65" t="s">
        <v>613</v>
      </c>
      <c r="I551" s="8"/>
      <c r="J551" s="8" t="s">
        <v>614</v>
      </c>
      <c r="K551" s="8" t="s">
        <v>614</v>
      </c>
      <c r="L551" s="116">
        <v>0</v>
      </c>
      <c r="M551" s="116">
        <v>0</v>
      </c>
      <c r="N551" s="116">
        <v>0</v>
      </c>
      <c r="O551" s="114"/>
      <c r="P551" s="115">
        <v>0</v>
      </c>
      <c r="Q551" s="114">
        <v>0</v>
      </c>
      <c r="R551" s="114">
        <v>0</v>
      </c>
      <c r="S551" s="114">
        <v>0</v>
      </c>
      <c r="T551" s="114">
        <v>0</v>
      </c>
      <c r="U551" s="115">
        <v>0</v>
      </c>
      <c r="V551" s="115">
        <f t="shared" si="158"/>
        <v>0</v>
      </c>
      <c r="W551" s="115"/>
      <c r="X551" s="116">
        <v>0.1103925152</v>
      </c>
      <c r="Y551" s="116">
        <v>0</v>
      </c>
      <c r="Z551" s="116">
        <v>0</v>
      </c>
      <c r="AA551" s="116" t="str">
        <f t="shared" si="159"/>
        <v>RICOH00</v>
      </c>
      <c r="AB551" s="117">
        <v>0</v>
      </c>
      <c r="AC551" s="115">
        <f t="shared" si="160"/>
        <v>0.1103925152</v>
      </c>
      <c r="AD551" s="117">
        <f t="shared" si="175"/>
        <v>2.3756469271040002E-2</v>
      </c>
      <c r="AE551" s="117">
        <f t="shared" si="175"/>
        <v>2.4065568313599999E-2</v>
      </c>
      <c r="AF551" s="117">
        <f t="shared" si="175"/>
        <v>3.5325604864E-2</v>
      </c>
      <c r="AG551" s="117">
        <f t="shared" si="175"/>
        <v>2.7244872751359991E-2</v>
      </c>
      <c r="AH551" s="115">
        <v>0.1103925152</v>
      </c>
      <c r="AI551" s="118"/>
      <c r="AJ551" s="118"/>
      <c r="AK551" s="118"/>
      <c r="AL551" s="118"/>
      <c r="AM551" s="118"/>
      <c r="AN551" s="118"/>
      <c r="AO551" s="118"/>
      <c r="AP551" s="118"/>
      <c r="AQ551" s="118"/>
      <c r="AR551" s="118"/>
      <c r="AS551" s="119"/>
      <c r="AT551" s="120">
        <v>0</v>
      </c>
      <c r="AU551" s="120">
        <f t="shared" si="161"/>
        <v>0</v>
      </c>
      <c r="AV551" s="120">
        <v>0</v>
      </c>
      <c r="AW551" s="120">
        <f t="shared" si="162"/>
        <v>2.3756469271040002E-2</v>
      </c>
      <c r="AX551" s="120">
        <v>0</v>
      </c>
      <c r="AY551" s="120">
        <f t="shared" si="163"/>
        <v>2.4065568313599999E-2</v>
      </c>
      <c r="AZ551" s="120">
        <v>0</v>
      </c>
      <c r="BA551" s="120">
        <f t="shared" si="164"/>
        <v>3.5325604864E-2</v>
      </c>
      <c r="BB551" s="120">
        <v>0</v>
      </c>
      <c r="BC551" s="120">
        <f t="shared" si="165"/>
        <v>2.7244872751359991E-2</v>
      </c>
      <c r="BD551" s="120" t="str">
        <f t="shared" si="166"/>
        <v>RICOH00</v>
      </c>
      <c r="BE551" s="121">
        <f>VLOOKUP(BD551,'[1]Microsoft-Base Data'!$AR:$AX,2,0)</f>
        <v>0</v>
      </c>
      <c r="BF551" s="121">
        <f>VLOOKUP(BD551,'[1]Microsoft-Base Data'!$AR:$AX,3,0)</f>
        <v>0</v>
      </c>
      <c r="BG551" s="121">
        <f>VLOOKUP(BD551,'[1]Microsoft-Base Data'!$AR:$AX,4,0)</f>
        <v>0</v>
      </c>
      <c r="BH551" s="121">
        <f>VLOOKUP(BD551,'[1]Microsoft-Base Data'!$AR:$AX,5,0)</f>
        <v>0.62801482161907585</v>
      </c>
      <c r="BI551" s="121">
        <f>VLOOKUP(BD551,'[1]Microsoft-Base Data'!$AR:$AX,6,0)</f>
        <v>0</v>
      </c>
      <c r="BJ551" s="121">
        <f>VLOOKUP(BD551,'[1]Microsoft-Base Data'!$AR:$AX,7,0)</f>
        <v>0.37198517838092415</v>
      </c>
      <c r="BK551" s="120">
        <f t="shared" si="167"/>
        <v>0</v>
      </c>
      <c r="BL551" s="120">
        <f t="shared" si="168"/>
        <v>0</v>
      </c>
      <c r="BM551" s="120">
        <f t="shared" si="169"/>
        <v>0</v>
      </c>
      <c r="BN551" s="120">
        <f t="shared" si="170"/>
        <v>0</v>
      </c>
      <c r="BO551" s="120">
        <f t="shared" si="171"/>
        <v>0</v>
      </c>
      <c r="BP551" s="120">
        <f t="shared" si="172"/>
        <v>0</v>
      </c>
      <c r="BQ551" s="120">
        <f t="shared" si="173"/>
        <v>0</v>
      </c>
      <c r="BR551" s="119"/>
      <c r="BS551" s="119"/>
      <c r="BT551" s="119"/>
      <c r="BU551" s="119"/>
    </row>
    <row r="552" spans="1:73">
      <c r="A552" s="8" t="s">
        <v>1009</v>
      </c>
      <c r="B552" s="8" t="s">
        <v>123</v>
      </c>
      <c r="C552" s="8" t="s">
        <v>495</v>
      </c>
      <c r="D552" s="8" t="s">
        <v>615</v>
      </c>
      <c r="E552" s="8" t="s">
        <v>283</v>
      </c>
      <c r="F552" s="8"/>
      <c r="G552" s="65"/>
      <c r="H552" s="65" t="s">
        <v>613</v>
      </c>
      <c r="I552" s="8"/>
      <c r="J552" s="8" t="s">
        <v>614</v>
      </c>
      <c r="K552" s="8" t="s">
        <v>614</v>
      </c>
      <c r="L552" s="116">
        <v>0</v>
      </c>
      <c r="M552" s="116">
        <v>0</v>
      </c>
      <c r="N552" s="116">
        <v>0</v>
      </c>
      <c r="O552" s="114"/>
      <c r="P552" s="115">
        <v>0</v>
      </c>
      <c r="Q552" s="114">
        <v>0</v>
      </c>
      <c r="R552" s="114">
        <v>0</v>
      </c>
      <c r="S552" s="114">
        <v>0</v>
      </c>
      <c r="T552" s="114">
        <v>0</v>
      </c>
      <c r="U552" s="115">
        <v>0</v>
      </c>
      <c r="V552" s="115">
        <f t="shared" si="158"/>
        <v>0</v>
      </c>
      <c r="W552" s="122" t="e">
        <v>#DIV/0!</v>
      </c>
      <c r="X552" s="116">
        <v>0</v>
      </c>
      <c r="Y552" s="116">
        <v>0.1093104629</v>
      </c>
      <c r="Z552" s="116">
        <v>0</v>
      </c>
      <c r="AA552" s="116" t="str">
        <f t="shared" si="159"/>
        <v>SAUDI ARAMCO-KACWC00</v>
      </c>
      <c r="AB552" s="117">
        <v>0</v>
      </c>
      <c r="AC552" s="115">
        <f t="shared" si="160"/>
        <v>0.1093104629</v>
      </c>
      <c r="AD552" s="117">
        <f t="shared" si="175"/>
        <v>2.3523611616080003E-2</v>
      </c>
      <c r="AE552" s="117">
        <f t="shared" si="175"/>
        <v>2.3829680912200002E-2</v>
      </c>
      <c r="AF552" s="117">
        <f t="shared" si="175"/>
        <v>3.4979348128000007E-2</v>
      </c>
      <c r="AG552" s="117">
        <f t="shared" si="175"/>
        <v>2.6977822243719994E-2</v>
      </c>
      <c r="AH552" s="115">
        <v>0.10931046290000002</v>
      </c>
      <c r="AI552" s="118"/>
      <c r="AJ552" s="118"/>
      <c r="AK552" s="118"/>
      <c r="AL552" s="118"/>
      <c r="AM552" s="118"/>
      <c r="AN552" s="118"/>
      <c r="AO552" s="118"/>
      <c r="AP552" s="118"/>
      <c r="AQ552" s="118"/>
      <c r="AR552" s="118"/>
      <c r="AS552" s="119"/>
      <c r="AT552" s="120">
        <v>0</v>
      </c>
      <c r="AU552" s="120">
        <f t="shared" si="161"/>
        <v>0</v>
      </c>
      <c r="AV552" s="120">
        <v>0</v>
      </c>
      <c r="AW552" s="120">
        <f t="shared" si="162"/>
        <v>2.3523611616080003E-2</v>
      </c>
      <c r="AX552" s="120">
        <v>0</v>
      </c>
      <c r="AY552" s="120">
        <f t="shared" si="163"/>
        <v>2.3829680912200002E-2</v>
      </c>
      <c r="AZ552" s="120">
        <v>0</v>
      </c>
      <c r="BA552" s="120">
        <f t="shared" si="164"/>
        <v>3.4979348128000007E-2</v>
      </c>
      <c r="BB552" s="120">
        <v>0</v>
      </c>
      <c r="BC552" s="120">
        <f t="shared" si="165"/>
        <v>2.6977822243719994E-2</v>
      </c>
      <c r="BD552" s="120" t="str">
        <f t="shared" si="166"/>
        <v>SAUDI ARAMCO-KACWC00</v>
      </c>
      <c r="BE552" s="121">
        <f>VLOOKUP(BD552,'[1]Microsoft-Base Data'!$AR:$AX,2,0)</f>
        <v>0</v>
      </c>
      <c r="BF552" s="121">
        <f>VLOOKUP(BD552,'[1]Microsoft-Base Data'!$AR:$AX,3,0)</f>
        <v>0</v>
      </c>
      <c r="BG552" s="121">
        <f>VLOOKUP(BD552,'[1]Microsoft-Base Data'!$AR:$AX,4,0)</f>
        <v>0</v>
      </c>
      <c r="BH552" s="121">
        <f>VLOOKUP(BD552,'[1]Microsoft-Base Data'!$AR:$AX,5,0)</f>
        <v>0</v>
      </c>
      <c r="BI552" s="121">
        <f>VLOOKUP(BD552,'[1]Microsoft-Base Data'!$AR:$AX,6,0)</f>
        <v>0</v>
      </c>
      <c r="BJ552" s="121">
        <f>VLOOKUP(BD552,'[1]Microsoft-Base Data'!$AR:$AX,7,0)</f>
        <v>0</v>
      </c>
      <c r="BK552" s="120">
        <f t="shared" si="167"/>
        <v>0</v>
      </c>
      <c r="BL552" s="120">
        <f t="shared" si="168"/>
        <v>0</v>
      </c>
      <c r="BM552" s="120">
        <f t="shared" si="169"/>
        <v>0</v>
      </c>
      <c r="BN552" s="120">
        <f t="shared" si="170"/>
        <v>0</v>
      </c>
      <c r="BO552" s="120">
        <f t="shared" si="171"/>
        <v>0</v>
      </c>
      <c r="BP552" s="120">
        <f t="shared" si="172"/>
        <v>0</v>
      </c>
      <c r="BQ552" s="120">
        <f t="shared" si="173"/>
        <v>0</v>
      </c>
      <c r="BR552" s="119"/>
      <c r="BS552" s="119"/>
      <c r="BT552" s="119"/>
      <c r="BU552" s="119"/>
    </row>
    <row r="553" spans="1:73">
      <c r="A553" s="8" t="s">
        <v>1010</v>
      </c>
      <c r="B553" s="8" t="s">
        <v>92</v>
      </c>
      <c r="C553" s="8" t="s">
        <v>533</v>
      </c>
      <c r="D553" s="8" t="s">
        <v>615</v>
      </c>
      <c r="E553" s="8" t="s">
        <v>283</v>
      </c>
      <c r="F553" s="8"/>
      <c r="G553" s="65"/>
      <c r="H553" s="65" t="s">
        <v>613</v>
      </c>
      <c r="I553" s="8"/>
      <c r="J553" s="8" t="s">
        <v>614</v>
      </c>
      <c r="K553" s="8" t="s">
        <v>614</v>
      </c>
      <c r="L553" s="116">
        <v>0</v>
      </c>
      <c r="M553" s="116">
        <v>0</v>
      </c>
      <c r="N553" s="116">
        <v>0</v>
      </c>
      <c r="O553" s="114"/>
      <c r="P553" s="115">
        <v>0</v>
      </c>
      <c r="Q553" s="114">
        <v>0</v>
      </c>
      <c r="R553" s="114">
        <v>0</v>
      </c>
      <c r="S553" s="114">
        <v>0</v>
      </c>
      <c r="T553" s="114">
        <v>0</v>
      </c>
      <c r="U553" s="115">
        <v>0</v>
      </c>
      <c r="V553" s="115">
        <f t="shared" si="158"/>
        <v>0</v>
      </c>
      <c r="W553" s="122" t="e">
        <v>#DIV/0!</v>
      </c>
      <c r="X553" s="116">
        <v>0</v>
      </c>
      <c r="Y553" s="116">
        <v>0</v>
      </c>
      <c r="Z553" s="116">
        <v>0.10591350000000001</v>
      </c>
      <c r="AA553" s="116" t="str">
        <f t="shared" si="159"/>
        <v>P.F. CHANG’S CHINA BISTRO00</v>
      </c>
      <c r="AB553" s="117">
        <v>0</v>
      </c>
      <c r="AC553" s="115">
        <f t="shared" si="160"/>
        <v>0.10591350000000001</v>
      </c>
      <c r="AD553" s="117">
        <f t="shared" si="175"/>
        <v>2.2792585200000003E-2</v>
      </c>
      <c r="AE553" s="117">
        <f t="shared" si="175"/>
        <v>2.3089143000000003E-2</v>
      </c>
      <c r="AF553" s="117">
        <f t="shared" si="175"/>
        <v>3.3892320000000004E-2</v>
      </c>
      <c r="AG553" s="117">
        <f t="shared" si="175"/>
        <v>2.6139451799999991E-2</v>
      </c>
      <c r="AH553" s="115">
        <v>0.10591350000000001</v>
      </c>
      <c r="AI553" s="118"/>
      <c r="AJ553" s="118"/>
      <c r="AK553" s="118"/>
      <c r="AL553" s="118"/>
      <c r="AM553" s="118"/>
      <c r="AN553" s="118"/>
      <c r="AO553" s="118"/>
      <c r="AP553" s="118"/>
      <c r="AQ553" s="118"/>
      <c r="AR553" s="118"/>
      <c r="AS553" s="119"/>
      <c r="AT553" s="120">
        <v>7.7858549999999999E-2</v>
      </c>
      <c r="AU553" s="120">
        <f t="shared" si="161"/>
        <v>-7.7858549999999999E-2</v>
      </c>
      <c r="AV553" s="120">
        <v>0</v>
      </c>
      <c r="AW553" s="120">
        <f t="shared" si="162"/>
        <v>2.2792585200000003E-2</v>
      </c>
      <c r="AX553" s="120">
        <v>6.3065425500000008E-2</v>
      </c>
      <c r="AY553" s="120">
        <f t="shared" si="163"/>
        <v>-3.9976282500000002E-2</v>
      </c>
      <c r="AZ553" s="120">
        <v>0</v>
      </c>
      <c r="BA553" s="120">
        <f t="shared" si="164"/>
        <v>3.3892320000000004E-2</v>
      </c>
      <c r="BB553" s="120">
        <v>0</v>
      </c>
      <c r="BC553" s="120">
        <f t="shared" si="165"/>
        <v>2.6139451799999991E-2</v>
      </c>
      <c r="BD553" s="120" t="str">
        <f t="shared" si="166"/>
        <v>P.F. CHANG’S CHINA BISTRO00</v>
      </c>
      <c r="BE553" s="121">
        <f>VLOOKUP(BD553,'[1]Microsoft-Base Data'!$AR:$AX,2,0)</f>
        <v>0</v>
      </c>
      <c r="BF553" s="121">
        <f>VLOOKUP(BD553,'[1]Microsoft-Base Data'!$AR:$AX,3,0)</f>
        <v>0</v>
      </c>
      <c r="BG553" s="121">
        <f>VLOOKUP(BD553,'[1]Microsoft-Base Data'!$AR:$AX,4,0)</f>
        <v>0</v>
      </c>
      <c r="BH553" s="121">
        <f>VLOOKUP(BD553,'[1]Microsoft-Base Data'!$AR:$AX,5,0)</f>
        <v>0</v>
      </c>
      <c r="BI553" s="121">
        <f>VLOOKUP(BD553,'[1]Microsoft-Base Data'!$AR:$AX,6,0)</f>
        <v>0</v>
      </c>
      <c r="BJ553" s="121">
        <f>VLOOKUP(BD553,'[1]Microsoft-Base Data'!$AR:$AX,7,0)</f>
        <v>0</v>
      </c>
      <c r="BK553" s="120">
        <f t="shared" si="167"/>
        <v>0</v>
      </c>
      <c r="BL553" s="120">
        <f t="shared" si="168"/>
        <v>0</v>
      </c>
      <c r="BM553" s="120">
        <f t="shared" si="169"/>
        <v>0</v>
      </c>
      <c r="BN553" s="120">
        <f t="shared" si="170"/>
        <v>0</v>
      </c>
      <c r="BO553" s="120">
        <f t="shared" si="171"/>
        <v>0</v>
      </c>
      <c r="BP553" s="120">
        <f t="shared" si="172"/>
        <v>0</v>
      </c>
      <c r="BQ553" s="120">
        <f t="shared" si="173"/>
        <v>0</v>
      </c>
      <c r="BR553" s="119"/>
      <c r="BS553" s="119"/>
      <c r="BT553" s="119"/>
      <c r="BU553" s="119"/>
    </row>
    <row r="554" spans="1:73">
      <c r="A554" s="8" t="s">
        <v>736</v>
      </c>
      <c r="B554" s="65" t="s">
        <v>69</v>
      </c>
      <c r="C554" s="8" t="s">
        <v>129</v>
      </c>
      <c r="D554" s="8" t="s">
        <v>615</v>
      </c>
      <c r="E554" s="8" t="s">
        <v>283</v>
      </c>
      <c r="F554" s="8"/>
      <c r="G554" s="65"/>
      <c r="H554" s="65" t="s">
        <v>613</v>
      </c>
      <c r="I554" s="8"/>
      <c r="J554" s="8" t="s">
        <v>614</v>
      </c>
      <c r="K554" s="8" t="s">
        <v>614</v>
      </c>
      <c r="L554" s="116">
        <v>0</v>
      </c>
      <c r="M554" s="116">
        <v>0</v>
      </c>
      <c r="N554" s="116">
        <v>0</v>
      </c>
      <c r="O554" s="114"/>
      <c r="P554" s="115">
        <v>0</v>
      </c>
      <c r="Q554" s="114">
        <v>0</v>
      </c>
      <c r="R554" s="114">
        <v>0</v>
      </c>
      <c r="S554" s="114">
        <v>0</v>
      </c>
      <c r="T554" s="114">
        <v>0</v>
      </c>
      <c r="U554" s="115">
        <v>0</v>
      </c>
      <c r="V554" s="115">
        <f t="shared" si="158"/>
        <v>0</v>
      </c>
      <c r="W554" s="115"/>
      <c r="X554" s="116">
        <v>1.9210319999999998E-3</v>
      </c>
      <c r="Y554" s="116">
        <v>9.6593600000000002E-2</v>
      </c>
      <c r="Z554" s="116">
        <v>6.4000000000000003E-3</v>
      </c>
      <c r="AA554" s="116" t="str">
        <f t="shared" si="159"/>
        <v>AÉROPORTS DE MONTRÉAL00</v>
      </c>
      <c r="AB554" s="117">
        <v>0</v>
      </c>
      <c r="AC554" s="115">
        <f t="shared" si="160"/>
        <v>0.10491463200000001</v>
      </c>
      <c r="AD554" s="117">
        <f t="shared" si="175"/>
        <v>2.2577628806400001E-2</v>
      </c>
      <c r="AE554" s="117">
        <f t="shared" si="175"/>
        <v>2.2871389776000003E-2</v>
      </c>
      <c r="AF554" s="117">
        <f t="shared" si="175"/>
        <v>3.3572682240000006E-2</v>
      </c>
      <c r="AG554" s="117">
        <f t="shared" si="175"/>
        <v>2.5892931177599991E-2</v>
      </c>
      <c r="AH554" s="115">
        <v>0.10491463200000001</v>
      </c>
      <c r="AI554" s="118"/>
      <c r="AJ554" s="118"/>
      <c r="AK554" s="118"/>
      <c r="AL554" s="118"/>
      <c r="AM554" s="118"/>
      <c r="AN554" s="118"/>
      <c r="AO554" s="118"/>
      <c r="AP554" s="118"/>
      <c r="AQ554" s="118"/>
      <c r="AR554" s="118"/>
      <c r="AS554" s="119"/>
      <c r="AT554" s="120">
        <v>5.7600000000000004E-3</v>
      </c>
      <c r="AU554" s="120">
        <f t="shared" si="161"/>
        <v>-5.7600000000000004E-3</v>
      </c>
      <c r="AV554" s="120">
        <v>5.1840000000000002E-3</v>
      </c>
      <c r="AW554" s="120">
        <f t="shared" si="162"/>
        <v>1.73936288064E-2</v>
      </c>
      <c r="AX554" s="120">
        <v>0</v>
      </c>
      <c r="AY554" s="120">
        <f t="shared" si="163"/>
        <v>2.2871389776000003E-2</v>
      </c>
      <c r="AZ554" s="120">
        <v>0</v>
      </c>
      <c r="BA554" s="120">
        <f t="shared" si="164"/>
        <v>3.3572682240000006E-2</v>
      </c>
      <c r="BB554" s="120">
        <v>0</v>
      </c>
      <c r="BC554" s="120">
        <f t="shared" si="165"/>
        <v>2.5892931177599991E-2</v>
      </c>
      <c r="BD554" s="120" t="str">
        <f t="shared" si="166"/>
        <v>AÉROPORTS DE MONTRÉAL00</v>
      </c>
      <c r="BE554" s="121">
        <f>VLOOKUP(BD554,'[1]Microsoft-Base Data'!$AR:$AX,2,0)</f>
        <v>0.53820862343484466</v>
      </c>
      <c r="BF554" s="121">
        <f>VLOOKUP(BD554,'[1]Microsoft-Base Data'!$AR:$AX,3,0)</f>
        <v>0.11629983889657559</v>
      </c>
      <c r="BG554" s="121">
        <f>VLOOKUP(BD554,'[1]Microsoft-Base Data'!$AR:$AX,4,0)</f>
        <v>0</v>
      </c>
      <c r="BH554" s="121">
        <f>VLOOKUP(BD554,'[1]Microsoft-Base Data'!$AR:$AX,5,0)</f>
        <v>0.27627776580729291</v>
      </c>
      <c r="BI554" s="121">
        <f>VLOOKUP(BD554,'[1]Microsoft-Base Data'!$AR:$AX,6,0)</f>
        <v>4.0496977121507884E-2</v>
      </c>
      <c r="BJ554" s="121">
        <f>VLOOKUP(BD554,'[1]Microsoft-Base Data'!$AR:$AX,7,0)</f>
        <v>2.8716794739778922E-2</v>
      </c>
      <c r="BK554" s="120">
        <f t="shared" si="167"/>
        <v>0</v>
      </c>
      <c r="BL554" s="120">
        <f t="shared" si="168"/>
        <v>0</v>
      </c>
      <c r="BM554" s="120">
        <f t="shared" si="169"/>
        <v>0</v>
      </c>
      <c r="BN554" s="120">
        <f t="shared" si="170"/>
        <v>0</v>
      </c>
      <c r="BO554" s="120">
        <f t="shared" si="171"/>
        <v>0</v>
      </c>
      <c r="BP554" s="120">
        <f t="shared" si="172"/>
        <v>0</v>
      </c>
      <c r="BQ554" s="120">
        <f t="shared" si="173"/>
        <v>0</v>
      </c>
      <c r="BR554" s="119"/>
      <c r="BS554" s="119"/>
      <c r="BT554" s="119"/>
      <c r="BU554" s="119"/>
    </row>
    <row r="555" spans="1:73">
      <c r="A555" s="8" t="s">
        <v>708</v>
      </c>
      <c r="B555" s="65" t="s">
        <v>69</v>
      </c>
      <c r="C555" s="8" t="s">
        <v>504</v>
      </c>
      <c r="D555" s="8" t="s">
        <v>615</v>
      </c>
      <c r="E555" s="8" t="s">
        <v>283</v>
      </c>
      <c r="F555" s="8"/>
      <c r="G555" s="65"/>
      <c r="H555" s="65" t="s">
        <v>613</v>
      </c>
      <c r="I555" s="8"/>
      <c r="J555" s="8" t="s">
        <v>614</v>
      </c>
      <c r="K555" s="8" t="s">
        <v>614</v>
      </c>
      <c r="L555" s="116">
        <v>0</v>
      </c>
      <c r="M555" s="116">
        <v>0</v>
      </c>
      <c r="N555" s="116">
        <v>0</v>
      </c>
      <c r="O555" s="114"/>
      <c r="P555" s="115">
        <v>0</v>
      </c>
      <c r="Q555" s="114">
        <v>0</v>
      </c>
      <c r="R555" s="114">
        <v>0</v>
      </c>
      <c r="S555" s="114">
        <v>0</v>
      </c>
      <c r="T555" s="114">
        <v>0</v>
      </c>
      <c r="U555" s="115">
        <v>0</v>
      </c>
      <c r="V555" s="115">
        <f t="shared" si="158"/>
        <v>0</v>
      </c>
      <c r="W555" s="115"/>
      <c r="X555" s="116">
        <v>0</v>
      </c>
      <c r="Y555" s="116">
        <v>0.1015502828</v>
      </c>
      <c r="Z555" s="116">
        <v>0</v>
      </c>
      <c r="AA555" s="116" t="str">
        <f t="shared" si="159"/>
        <v>ENSCO00</v>
      </c>
      <c r="AB555" s="117">
        <v>0</v>
      </c>
      <c r="AC555" s="115">
        <f t="shared" si="160"/>
        <v>0.1015502828</v>
      </c>
      <c r="AD555" s="117">
        <f t="shared" si="175"/>
        <v>2.1853620858560002E-2</v>
      </c>
      <c r="AE555" s="117">
        <f t="shared" si="175"/>
        <v>2.2137961650399999E-2</v>
      </c>
      <c r="AF555" s="117">
        <f t="shared" si="175"/>
        <v>3.2496090496000003E-2</v>
      </c>
      <c r="AG555" s="117">
        <f t="shared" si="175"/>
        <v>2.5062609795039992E-2</v>
      </c>
      <c r="AH555" s="115">
        <v>0.1015502828</v>
      </c>
      <c r="AI555" s="118"/>
      <c r="AJ555" s="118"/>
      <c r="AK555" s="118"/>
      <c r="AL555" s="118"/>
      <c r="AM555" s="118"/>
      <c r="AN555" s="118"/>
      <c r="AO555" s="118"/>
      <c r="AP555" s="118"/>
      <c r="AQ555" s="118"/>
      <c r="AR555" s="118"/>
      <c r="AS555" s="119"/>
      <c r="AT555" s="120">
        <v>0</v>
      </c>
      <c r="AU555" s="120">
        <f t="shared" si="161"/>
        <v>0</v>
      </c>
      <c r="AV555" s="120">
        <v>0</v>
      </c>
      <c r="AW555" s="120">
        <f t="shared" si="162"/>
        <v>2.1853620858560002E-2</v>
      </c>
      <c r="AX555" s="120">
        <v>0</v>
      </c>
      <c r="AY555" s="120">
        <f t="shared" si="163"/>
        <v>2.2137961650399999E-2</v>
      </c>
      <c r="AZ555" s="120">
        <v>0</v>
      </c>
      <c r="BA555" s="120">
        <f t="shared" si="164"/>
        <v>3.2496090496000003E-2</v>
      </c>
      <c r="BB555" s="120">
        <v>0</v>
      </c>
      <c r="BC555" s="120">
        <f t="shared" si="165"/>
        <v>2.5062609795039992E-2</v>
      </c>
      <c r="BD555" s="120" t="str">
        <f t="shared" si="166"/>
        <v>ENSCO00</v>
      </c>
      <c r="BE555" s="121">
        <f>VLOOKUP(BD555,'[1]Microsoft-Base Data'!$AR:$AX,2,0)</f>
        <v>0.34543331088572782</v>
      </c>
      <c r="BF555" s="121">
        <f>VLOOKUP(BD555,'[1]Microsoft-Base Data'!$AR:$AX,3,0)</f>
        <v>0</v>
      </c>
      <c r="BG555" s="121">
        <f>VLOOKUP(BD555,'[1]Microsoft-Base Data'!$AR:$AX,4,0)</f>
        <v>0</v>
      </c>
      <c r="BH555" s="121">
        <f>VLOOKUP(BD555,'[1]Microsoft-Base Data'!$AR:$AX,5,0)</f>
        <v>0</v>
      </c>
      <c r="BI555" s="121">
        <f>VLOOKUP(BD555,'[1]Microsoft-Base Data'!$AR:$AX,6,0)</f>
        <v>0.33946879971030025</v>
      </c>
      <c r="BJ555" s="121">
        <f>VLOOKUP(BD555,'[1]Microsoft-Base Data'!$AR:$AX,7,0)</f>
        <v>0.31509788940397193</v>
      </c>
      <c r="BK555" s="120">
        <f t="shared" si="167"/>
        <v>0</v>
      </c>
      <c r="BL555" s="120">
        <f t="shared" si="168"/>
        <v>0</v>
      </c>
      <c r="BM555" s="120">
        <f t="shared" si="169"/>
        <v>0</v>
      </c>
      <c r="BN555" s="120">
        <f t="shared" si="170"/>
        <v>0</v>
      </c>
      <c r="BO555" s="120">
        <f t="shared" si="171"/>
        <v>0</v>
      </c>
      <c r="BP555" s="120">
        <f t="shared" si="172"/>
        <v>0</v>
      </c>
      <c r="BQ555" s="120">
        <f t="shared" si="173"/>
        <v>0</v>
      </c>
      <c r="BR555" s="119"/>
      <c r="BS555" s="119"/>
      <c r="BT555" s="119"/>
      <c r="BU555" s="119"/>
    </row>
    <row r="556" spans="1:73">
      <c r="A556" s="8" t="s">
        <v>1011</v>
      </c>
      <c r="B556" s="65" t="s">
        <v>92</v>
      </c>
      <c r="C556" s="8" t="s">
        <v>533</v>
      </c>
      <c r="D556" s="8" t="s">
        <v>615</v>
      </c>
      <c r="E556" s="8" t="s">
        <v>283</v>
      </c>
      <c r="F556" s="8"/>
      <c r="G556" s="65"/>
      <c r="H556" s="65" t="s">
        <v>613</v>
      </c>
      <c r="I556" s="8"/>
      <c r="J556" s="8" t="s">
        <v>614</v>
      </c>
      <c r="K556" s="8" t="s">
        <v>614</v>
      </c>
      <c r="L556" s="116">
        <v>0</v>
      </c>
      <c r="M556" s="116">
        <v>0</v>
      </c>
      <c r="N556" s="116">
        <v>0</v>
      </c>
      <c r="O556" s="114"/>
      <c r="P556" s="115">
        <v>0</v>
      </c>
      <c r="Q556" s="114">
        <v>0</v>
      </c>
      <c r="R556" s="114">
        <v>0</v>
      </c>
      <c r="S556" s="114">
        <v>0</v>
      </c>
      <c r="T556" s="114">
        <v>0</v>
      </c>
      <c r="U556" s="115">
        <v>0</v>
      </c>
      <c r="V556" s="115">
        <f t="shared" si="158"/>
        <v>0</v>
      </c>
      <c r="W556" s="122" t="e">
        <v>#DIV/0!</v>
      </c>
      <c r="X556" s="116">
        <v>0</v>
      </c>
      <c r="Y556" s="116">
        <v>0</v>
      </c>
      <c r="Z556" s="116">
        <v>0</v>
      </c>
      <c r="AA556" s="116" t="str">
        <f t="shared" si="159"/>
        <v>AMERICAN BUREAU OF SHIPPING00</v>
      </c>
      <c r="AB556" s="117">
        <v>0.1</v>
      </c>
      <c r="AC556" s="115">
        <f t="shared" si="160"/>
        <v>0.1</v>
      </c>
      <c r="AD556" s="117">
        <f t="shared" si="175"/>
        <v>2.1520000000000001E-2</v>
      </c>
      <c r="AE556" s="117">
        <f t="shared" si="175"/>
        <v>2.18E-2</v>
      </c>
      <c r="AF556" s="117">
        <f t="shared" si="175"/>
        <v>3.2000000000000001E-2</v>
      </c>
      <c r="AG556" s="117">
        <f t="shared" si="175"/>
        <v>2.4679999999999994E-2</v>
      </c>
      <c r="AH556" s="115">
        <v>0.1</v>
      </c>
      <c r="AI556" s="118"/>
      <c r="AJ556" s="118"/>
      <c r="AK556" s="118"/>
      <c r="AL556" s="118"/>
      <c r="AM556" s="118"/>
      <c r="AN556" s="118"/>
      <c r="AO556" s="118"/>
      <c r="AP556" s="118"/>
      <c r="AQ556" s="118"/>
      <c r="AR556" s="118"/>
      <c r="AS556" s="119"/>
      <c r="AT556" s="120">
        <v>0</v>
      </c>
      <c r="AU556" s="120">
        <f t="shared" si="161"/>
        <v>0.1</v>
      </c>
      <c r="AV556" s="120">
        <v>0</v>
      </c>
      <c r="AW556" s="120">
        <f t="shared" si="162"/>
        <v>2.1520000000000001E-2</v>
      </c>
      <c r="AX556" s="120">
        <v>0</v>
      </c>
      <c r="AY556" s="120">
        <f t="shared" si="163"/>
        <v>2.18E-2</v>
      </c>
      <c r="AZ556" s="120">
        <v>0</v>
      </c>
      <c r="BA556" s="120">
        <f t="shared" si="164"/>
        <v>3.2000000000000001E-2</v>
      </c>
      <c r="BB556" s="120">
        <v>0</v>
      </c>
      <c r="BC556" s="120">
        <f t="shared" si="165"/>
        <v>2.4679999999999994E-2</v>
      </c>
      <c r="BD556" s="120" t="str">
        <f t="shared" si="166"/>
        <v>AMERICAN BUREAU OF SHIPPING00</v>
      </c>
      <c r="BE556" s="121">
        <f>VLOOKUP(BD556,'[1]Microsoft-Base Data'!$AR:$AX,2,0)</f>
        <v>0</v>
      </c>
      <c r="BF556" s="121">
        <f>VLOOKUP(BD556,'[1]Microsoft-Base Data'!$AR:$AX,3,0)</f>
        <v>0</v>
      </c>
      <c r="BG556" s="121">
        <f>VLOOKUP(BD556,'[1]Microsoft-Base Data'!$AR:$AX,4,0)</f>
        <v>0</v>
      </c>
      <c r="BH556" s="121">
        <f>VLOOKUP(BD556,'[1]Microsoft-Base Data'!$AR:$AX,5,0)</f>
        <v>0</v>
      </c>
      <c r="BI556" s="121">
        <f>VLOOKUP(BD556,'[1]Microsoft-Base Data'!$AR:$AX,6,0)</f>
        <v>0</v>
      </c>
      <c r="BJ556" s="121">
        <f>VLOOKUP(BD556,'[1]Microsoft-Base Data'!$AR:$AX,7,0)</f>
        <v>0</v>
      </c>
      <c r="BK556" s="120">
        <f t="shared" si="167"/>
        <v>0</v>
      </c>
      <c r="BL556" s="120">
        <f t="shared" si="168"/>
        <v>0</v>
      </c>
      <c r="BM556" s="120">
        <f t="shared" si="169"/>
        <v>0</v>
      </c>
      <c r="BN556" s="120">
        <f t="shared" si="170"/>
        <v>0</v>
      </c>
      <c r="BO556" s="120">
        <f t="shared" si="171"/>
        <v>0</v>
      </c>
      <c r="BP556" s="120">
        <f t="shared" si="172"/>
        <v>0</v>
      </c>
      <c r="BQ556" s="120">
        <f t="shared" si="173"/>
        <v>0</v>
      </c>
      <c r="BR556" s="119"/>
      <c r="BS556" s="119"/>
      <c r="BT556" s="119"/>
      <c r="BU556" s="119"/>
    </row>
    <row r="557" spans="1:73">
      <c r="A557" s="8" t="s">
        <v>1012</v>
      </c>
      <c r="B557" s="65" t="s">
        <v>92</v>
      </c>
      <c r="C557" s="8" t="s">
        <v>231</v>
      </c>
      <c r="D557" s="8" t="s">
        <v>615</v>
      </c>
      <c r="E557" s="8" t="s">
        <v>283</v>
      </c>
      <c r="F557" s="8"/>
      <c r="G557" s="65"/>
      <c r="H557" s="65" t="s">
        <v>613</v>
      </c>
      <c r="I557" s="8"/>
      <c r="J557" s="8" t="s">
        <v>614</v>
      </c>
      <c r="K557" s="8" t="s">
        <v>614</v>
      </c>
      <c r="L557" s="116">
        <v>0</v>
      </c>
      <c r="M557" s="116">
        <v>0</v>
      </c>
      <c r="N557" s="116">
        <v>0</v>
      </c>
      <c r="O557" s="114"/>
      <c r="P557" s="115">
        <v>0</v>
      </c>
      <c r="Q557" s="114">
        <v>0</v>
      </c>
      <c r="R557" s="114">
        <v>0</v>
      </c>
      <c r="S557" s="114">
        <v>0</v>
      </c>
      <c r="T557" s="114">
        <v>0</v>
      </c>
      <c r="U557" s="115">
        <v>0</v>
      </c>
      <c r="V557" s="115">
        <f t="shared" si="158"/>
        <v>0</v>
      </c>
      <c r="W557" s="122" t="e">
        <v>#DIV/0!</v>
      </c>
      <c r="X557" s="116">
        <v>8.6628271800000003E-2</v>
      </c>
      <c r="Y557" s="116">
        <v>0</v>
      </c>
      <c r="Z557" s="116">
        <v>0</v>
      </c>
      <c r="AA557" s="116" t="str">
        <f t="shared" si="159"/>
        <v>PORTO SEGURO00</v>
      </c>
      <c r="AB557" s="117">
        <v>0</v>
      </c>
      <c r="AC557" s="115">
        <f t="shared" si="160"/>
        <v>8.6628271800000003E-2</v>
      </c>
      <c r="AD557" s="117">
        <f t="shared" si="175"/>
        <v>1.8642404091360001E-2</v>
      </c>
      <c r="AE557" s="117">
        <f t="shared" si="175"/>
        <v>1.8884963252400001E-2</v>
      </c>
      <c r="AF557" s="117">
        <f t="shared" si="175"/>
        <v>2.7721046976000002E-2</v>
      </c>
      <c r="AG557" s="117">
        <f t="shared" si="175"/>
        <v>2.1379857480239992E-2</v>
      </c>
      <c r="AH557" s="115">
        <v>8.6628271800000003E-2</v>
      </c>
      <c r="AI557" s="118"/>
      <c r="AJ557" s="118"/>
      <c r="AK557" s="118"/>
      <c r="AL557" s="118"/>
      <c r="AM557" s="118"/>
      <c r="AN557" s="118"/>
      <c r="AO557" s="118"/>
      <c r="AP557" s="118"/>
      <c r="AQ557" s="118"/>
      <c r="AR557" s="118"/>
      <c r="AS557" s="119"/>
      <c r="AT557" s="120">
        <v>0</v>
      </c>
      <c r="AU557" s="120">
        <f t="shared" si="161"/>
        <v>0</v>
      </c>
      <c r="AV557" s="120">
        <v>7.016889870000001E-2</v>
      </c>
      <c r="AW557" s="120">
        <f t="shared" si="162"/>
        <v>-5.1526494608640006E-2</v>
      </c>
      <c r="AX557" s="120">
        <v>0</v>
      </c>
      <c r="AY557" s="120">
        <f t="shared" si="163"/>
        <v>1.8884963252400001E-2</v>
      </c>
      <c r="AZ557" s="120">
        <v>0</v>
      </c>
      <c r="BA557" s="120">
        <f t="shared" si="164"/>
        <v>2.7721046976000002E-2</v>
      </c>
      <c r="BB557" s="120">
        <v>0</v>
      </c>
      <c r="BC557" s="120">
        <f t="shared" si="165"/>
        <v>2.1379857480239992E-2</v>
      </c>
      <c r="BD557" s="120" t="str">
        <f t="shared" si="166"/>
        <v>PORTO SEGURO00</v>
      </c>
      <c r="BE557" s="121">
        <f>VLOOKUP(BD557,'[1]Microsoft-Base Data'!$AR:$AX,2,0)</f>
        <v>0</v>
      </c>
      <c r="BF557" s="121">
        <f>VLOOKUP(BD557,'[1]Microsoft-Base Data'!$AR:$AX,3,0)</f>
        <v>0</v>
      </c>
      <c r="BG557" s="121">
        <f>VLOOKUP(BD557,'[1]Microsoft-Base Data'!$AR:$AX,4,0)</f>
        <v>0</v>
      </c>
      <c r="BH557" s="121">
        <f>VLOOKUP(BD557,'[1]Microsoft-Base Data'!$AR:$AX,5,0)</f>
        <v>0</v>
      </c>
      <c r="BI557" s="121">
        <f>VLOOKUP(BD557,'[1]Microsoft-Base Data'!$AR:$AX,6,0)</f>
        <v>0</v>
      </c>
      <c r="BJ557" s="121">
        <f>VLOOKUP(BD557,'[1]Microsoft-Base Data'!$AR:$AX,7,0)</f>
        <v>0</v>
      </c>
      <c r="BK557" s="120">
        <f t="shared" si="167"/>
        <v>0</v>
      </c>
      <c r="BL557" s="120">
        <f t="shared" si="168"/>
        <v>0</v>
      </c>
      <c r="BM557" s="120">
        <f t="shared" si="169"/>
        <v>0</v>
      </c>
      <c r="BN557" s="120">
        <f t="shared" si="170"/>
        <v>0</v>
      </c>
      <c r="BO557" s="120">
        <f t="shared" si="171"/>
        <v>0</v>
      </c>
      <c r="BP557" s="120">
        <f t="shared" si="172"/>
        <v>0</v>
      </c>
      <c r="BQ557" s="120">
        <f t="shared" si="173"/>
        <v>0</v>
      </c>
      <c r="BR557" s="119"/>
      <c r="BS557" s="119"/>
      <c r="BT557" s="119"/>
      <c r="BU557" s="119"/>
    </row>
    <row r="558" spans="1:73">
      <c r="A558" s="8" t="s">
        <v>1013</v>
      </c>
      <c r="B558" s="65" t="s">
        <v>69</v>
      </c>
      <c r="C558" s="8" t="s">
        <v>504</v>
      </c>
      <c r="D558" s="8" t="s">
        <v>615</v>
      </c>
      <c r="E558" s="8" t="s">
        <v>283</v>
      </c>
      <c r="F558" s="8"/>
      <c r="G558" s="65"/>
      <c r="H558" s="65" t="s">
        <v>613</v>
      </c>
      <c r="I558" s="8"/>
      <c r="J558" s="8" t="s">
        <v>614</v>
      </c>
      <c r="K558" s="8" t="s">
        <v>614</v>
      </c>
      <c r="L558" s="116">
        <v>0</v>
      </c>
      <c r="M558" s="116">
        <v>0</v>
      </c>
      <c r="N558" s="116">
        <v>0</v>
      </c>
      <c r="O558" s="114"/>
      <c r="P558" s="115">
        <v>0</v>
      </c>
      <c r="Q558" s="114">
        <v>0</v>
      </c>
      <c r="R558" s="114">
        <v>0</v>
      </c>
      <c r="S558" s="114">
        <v>0</v>
      </c>
      <c r="T558" s="114">
        <v>0</v>
      </c>
      <c r="U558" s="115">
        <v>0</v>
      </c>
      <c r="V558" s="115">
        <f t="shared" si="158"/>
        <v>0</v>
      </c>
      <c r="W558" s="115"/>
      <c r="X558" s="116">
        <v>0</v>
      </c>
      <c r="Y558" s="116">
        <v>7.0339499999999999E-2</v>
      </c>
      <c r="Z558" s="116">
        <v>0</v>
      </c>
      <c r="AA558" s="116" t="str">
        <f t="shared" si="159"/>
        <v>USLBM HOLDINGS, LLC.00</v>
      </c>
      <c r="AB558" s="117">
        <v>0</v>
      </c>
      <c r="AC558" s="115">
        <f t="shared" si="160"/>
        <v>7.0339499999999999E-2</v>
      </c>
      <c r="AD558" s="117">
        <f t="shared" si="175"/>
        <v>1.5137060399999999E-2</v>
      </c>
      <c r="AE558" s="117">
        <f t="shared" si="175"/>
        <v>1.5334011E-2</v>
      </c>
      <c r="AF558" s="117">
        <f t="shared" si="175"/>
        <v>2.250864E-2</v>
      </c>
      <c r="AG558" s="117">
        <f t="shared" si="175"/>
        <v>1.7359788599999992E-2</v>
      </c>
      <c r="AH558" s="115">
        <v>7.0339499999999999E-2</v>
      </c>
      <c r="AI558" s="118"/>
      <c r="AJ558" s="118"/>
      <c r="AK558" s="118"/>
      <c r="AL558" s="118"/>
      <c r="AM558" s="118"/>
      <c r="AN558" s="118"/>
      <c r="AO558" s="118"/>
      <c r="AP558" s="118"/>
      <c r="AQ558" s="118"/>
      <c r="AR558" s="118"/>
      <c r="AS558" s="119"/>
      <c r="AT558" s="120">
        <v>0</v>
      </c>
      <c r="AU558" s="120">
        <f t="shared" si="161"/>
        <v>0</v>
      </c>
      <c r="AV558" s="120">
        <v>0</v>
      </c>
      <c r="AW558" s="120">
        <f t="shared" si="162"/>
        <v>1.5137060399999999E-2</v>
      </c>
      <c r="AX558" s="120">
        <v>0</v>
      </c>
      <c r="AY558" s="120">
        <f t="shared" si="163"/>
        <v>1.5334011E-2</v>
      </c>
      <c r="AZ558" s="120">
        <v>0</v>
      </c>
      <c r="BA558" s="120">
        <f t="shared" si="164"/>
        <v>2.250864E-2</v>
      </c>
      <c r="BB558" s="120">
        <v>0</v>
      </c>
      <c r="BC558" s="120">
        <f t="shared" si="165"/>
        <v>1.7359788599999992E-2</v>
      </c>
      <c r="BD558" s="120" t="str">
        <f t="shared" si="166"/>
        <v>USLBM HOLDINGS, LLC.00</v>
      </c>
      <c r="BE558" s="121">
        <f>VLOOKUP(BD558,'[1]Microsoft-Base Data'!$AR:$AX,2,0)</f>
        <v>0</v>
      </c>
      <c r="BF558" s="121">
        <f>VLOOKUP(BD558,'[1]Microsoft-Base Data'!$AR:$AX,3,0)</f>
        <v>0</v>
      </c>
      <c r="BG558" s="121">
        <f>VLOOKUP(BD558,'[1]Microsoft-Base Data'!$AR:$AX,4,0)</f>
        <v>0</v>
      </c>
      <c r="BH558" s="121">
        <f>VLOOKUP(BD558,'[1]Microsoft-Base Data'!$AR:$AX,5,0)</f>
        <v>0</v>
      </c>
      <c r="BI558" s="121">
        <f>VLOOKUP(BD558,'[1]Microsoft-Base Data'!$AR:$AX,6,0)</f>
        <v>0</v>
      </c>
      <c r="BJ558" s="121">
        <f>VLOOKUP(BD558,'[1]Microsoft-Base Data'!$AR:$AX,7,0)</f>
        <v>0</v>
      </c>
      <c r="BK558" s="120">
        <f t="shared" si="167"/>
        <v>0</v>
      </c>
      <c r="BL558" s="120">
        <f t="shared" si="168"/>
        <v>0</v>
      </c>
      <c r="BM558" s="120">
        <f t="shared" si="169"/>
        <v>0</v>
      </c>
      <c r="BN558" s="120">
        <f t="shared" si="170"/>
        <v>0</v>
      </c>
      <c r="BO558" s="120">
        <f t="shared" si="171"/>
        <v>0</v>
      </c>
      <c r="BP558" s="120">
        <f t="shared" si="172"/>
        <v>0</v>
      </c>
      <c r="BQ558" s="120">
        <f t="shared" si="173"/>
        <v>0</v>
      </c>
      <c r="BR558" s="119"/>
      <c r="BS558" s="119"/>
      <c r="BT558" s="119"/>
      <c r="BU558" s="119"/>
    </row>
    <row r="559" spans="1:73">
      <c r="A559" s="8" t="s">
        <v>1014</v>
      </c>
      <c r="B559" s="8" t="s">
        <v>4</v>
      </c>
      <c r="C559" s="8" t="s">
        <v>495</v>
      </c>
      <c r="D559" s="8" t="s">
        <v>615</v>
      </c>
      <c r="E559" s="8" t="s">
        <v>283</v>
      </c>
      <c r="F559" s="8"/>
      <c r="G559" s="65"/>
      <c r="H559" s="65" t="s">
        <v>613</v>
      </c>
      <c r="I559" s="8"/>
      <c r="J559" s="8" t="s">
        <v>614</v>
      </c>
      <c r="K559" s="8" t="s">
        <v>614</v>
      </c>
      <c r="L559" s="116">
        <v>0</v>
      </c>
      <c r="M559" s="116">
        <v>0</v>
      </c>
      <c r="N559" s="116">
        <v>0</v>
      </c>
      <c r="O559" s="114"/>
      <c r="P559" s="115">
        <v>0</v>
      </c>
      <c r="Q559" s="114">
        <v>0</v>
      </c>
      <c r="R559" s="114">
        <v>0</v>
      </c>
      <c r="S559" s="114">
        <v>0</v>
      </c>
      <c r="T559" s="114">
        <v>0</v>
      </c>
      <c r="U559" s="115">
        <v>0</v>
      </c>
      <c r="V559" s="115">
        <f t="shared" si="158"/>
        <v>0</v>
      </c>
      <c r="W559" s="122" t="e">
        <v>#DIV/0!</v>
      </c>
      <c r="X559" s="116">
        <v>0</v>
      </c>
      <c r="Y559" s="116">
        <v>3.6606374999999997E-2</v>
      </c>
      <c r="Z559" s="116">
        <v>3.1979012500000001E-2</v>
      </c>
      <c r="AA559" s="116" t="str">
        <f t="shared" si="159"/>
        <v>BAE Systems Applied Intelligence Limited00</v>
      </c>
      <c r="AB559" s="117">
        <v>0</v>
      </c>
      <c r="AC559" s="115">
        <f t="shared" si="160"/>
        <v>6.8585387499999997E-2</v>
      </c>
      <c r="AD559" s="117">
        <f t="shared" si="175"/>
        <v>1.475957539E-2</v>
      </c>
      <c r="AE559" s="117">
        <f t="shared" si="175"/>
        <v>1.4951614475E-2</v>
      </c>
      <c r="AF559" s="117">
        <f t="shared" si="175"/>
        <v>2.1947324000000001E-2</v>
      </c>
      <c r="AG559" s="117">
        <f t="shared" si="175"/>
        <v>1.6926873634999992E-2</v>
      </c>
      <c r="AH559" s="115">
        <v>6.8585387499999997E-2</v>
      </c>
      <c r="AI559" s="118"/>
      <c r="AJ559" s="118"/>
      <c r="AK559" s="118"/>
      <c r="AL559" s="118"/>
      <c r="AM559" s="118"/>
      <c r="AN559" s="118"/>
      <c r="AO559" s="118"/>
      <c r="AP559" s="118"/>
      <c r="AQ559" s="118"/>
      <c r="AR559" s="118"/>
      <c r="AS559" s="119"/>
      <c r="AT559" s="120">
        <v>0</v>
      </c>
      <c r="AU559" s="120">
        <f t="shared" si="161"/>
        <v>0</v>
      </c>
      <c r="AV559" s="120">
        <v>0</v>
      </c>
      <c r="AW559" s="120">
        <f t="shared" si="162"/>
        <v>1.475957539E-2</v>
      </c>
      <c r="AX559" s="120">
        <v>0</v>
      </c>
      <c r="AY559" s="120">
        <f t="shared" si="163"/>
        <v>1.4951614475E-2</v>
      </c>
      <c r="AZ559" s="120">
        <v>0</v>
      </c>
      <c r="BA559" s="120">
        <f t="shared" si="164"/>
        <v>2.1947324000000001E-2</v>
      </c>
      <c r="BB559" s="120">
        <v>0</v>
      </c>
      <c r="BC559" s="120">
        <f t="shared" si="165"/>
        <v>1.6926873634999992E-2</v>
      </c>
      <c r="BD559" s="120" t="str">
        <f t="shared" si="166"/>
        <v>BAE Systems Applied Intelligence Limited00</v>
      </c>
      <c r="BE559" s="121">
        <f>VLOOKUP(BD559,'[1]Microsoft-Base Data'!$AR:$AX,2,0)</f>
        <v>0</v>
      </c>
      <c r="BF559" s="121">
        <f>VLOOKUP(BD559,'[1]Microsoft-Base Data'!$AR:$AX,3,0)</f>
        <v>0</v>
      </c>
      <c r="BG559" s="121">
        <f>VLOOKUP(BD559,'[1]Microsoft-Base Data'!$AR:$AX,4,0)</f>
        <v>0</v>
      </c>
      <c r="BH559" s="121">
        <f>VLOOKUP(BD559,'[1]Microsoft-Base Data'!$AR:$AX,5,0)</f>
        <v>0</v>
      </c>
      <c r="BI559" s="121">
        <f>VLOOKUP(BD559,'[1]Microsoft-Base Data'!$AR:$AX,6,0)</f>
        <v>0</v>
      </c>
      <c r="BJ559" s="121">
        <f>VLOOKUP(BD559,'[1]Microsoft-Base Data'!$AR:$AX,7,0)</f>
        <v>0</v>
      </c>
      <c r="BK559" s="120">
        <f t="shared" si="167"/>
        <v>0</v>
      </c>
      <c r="BL559" s="120">
        <f t="shared" si="168"/>
        <v>0</v>
      </c>
      <c r="BM559" s="120">
        <f t="shared" si="169"/>
        <v>0</v>
      </c>
      <c r="BN559" s="120">
        <f t="shared" si="170"/>
        <v>0</v>
      </c>
      <c r="BO559" s="120">
        <f t="shared" si="171"/>
        <v>0</v>
      </c>
      <c r="BP559" s="120">
        <f t="shared" si="172"/>
        <v>0</v>
      </c>
      <c r="BQ559" s="120">
        <f t="shared" si="173"/>
        <v>0</v>
      </c>
      <c r="BR559" s="119"/>
      <c r="BS559" s="119"/>
      <c r="BT559" s="119"/>
      <c r="BU559" s="119"/>
    </row>
    <row r="560" spans="1:73">
      <c r="A560" s="8" t="s">
        <v>889</v>
      </c>
      <c r="B560" s="65" t="s">
        <v>69</v>
      </c>
      <c r="C560" s="8" t="s">
        <v>113</v>
      </c>
      <c r="D560" s="8" t="s">
        <v>615</v>
      </c>
      <c r="E560" s="8" t="s">
        <v>283</v>
      </c>
      <c r="F560" s="8"/>
      <c r="G560" s="65"/>
      <c r="H560" s="65" t="s">
        <v>613</v>
      </c>
      <c r="I560" s="8"/>
      <c r="J560" s="8" t="s">
        <v>614</v>
      </c>
      <c r="K560" s="8" t="s">
        <v>614</v>
      </c>
      <c r="L560" s="116">
        <v>0</v>
      </c>
      <c r="M560" s="116">
        <v>0</v>
      </c>
      <c r="N560" s="116">
        <v>0</v>
      </c>
      <c r="O560" s="114"/>
      <c r="P560" s="115">
        <v>0</v>
      </c>
      <c r="Q560" s="114">
        <v>0</v>
      </c>
      <c r="R560" s="114">
        <v>0</v>
      </c>
      <c r="S560" s="114">
        <v>0</v>
      </c>
      <c r="T560" s="114">
        <v>0</v>
      </c>
      <c r="U560" s="115">
        <v>0</v>
      </c>
      <c r="V560" s="115">
        <f t="shared" si="158"/>
        <v>0</v>
      </c>
      <c r="W560" s="115"/>
      <c r="X560" s="116">
        <v>0</v>
      </c>
      <c r="Y560" s="116">
        <v>5.7443750000000002E-2</v>
      </c>
      <c r="Z560" s="116">
        <v>0</v>
      </c>
      <c r="AA560" s="116" t="str">
        <f t="shared" si="159"/>
        <v>ARROW ELECTRONICS00</v>
      </c>
      <c r="AB560" s="117">
        <v>1.0000000000000001E-7</v>
      </c>
      <c r="AC560" s="115">
        <f t="shared" si="160"/>
        <v>5.7443850000000005E-2</v>
      </c>
      <c r="AD560" s="117">
        <f t="shared" si="175"/>
        <v>1.2361916520000002E-2</v>
      </c>
      <c r="AE560" s="117">
        <f t="shared" si="175"/>
        <v>1.25227593E-2</v>
      </c>
      <c r="AF560" s="117">
        <f t="shared" si="175"/>
        <v>1.8382032000000003E-2</v>
      </c>
      <c r="AG560" s="117">
        <f t="shared" si="175"/>
        <v>1.4177142179999996E-2</v>
      </c>
      <c r="AH560" s="115">
        <v>5.7443850000000005E-2</v>
      </c>
      <c r="AI560" s="118"/>
      <c r="AJ560" s="118"/>
      <c r="AK560" s="118"/>
      <c r="AL560" s="118"/>
      <c r="AM560" s="118"/>
      <c r="AN560" s="118"/>
      <c r="AO560" s="118"/>
      <c r="AP560" s="118"/>
      <c r="AQ560" s="118"/>
      <c r="AR560" s="118"/>
      <c r="AS560" s="119"/>
      <c r="AT560" s="120">
        <v>0</v>
      </c>
      <c r="AU560" s="120">
        <f t="shared" si="161"/>
        <v>1.0000000000000001E-7</v>
      </c>
      <c r="AV560" s="120">
        <v>0</v>
      </c>
      <c r="AW560" s="120">
        <f t="shared" si="162"/>
        <v>1.2361916520000002E-2</v>
      </c>
      <c r="AX560" s="120">
        <v>0</v>
      </c>
      <c r="AY560" s="120">
        <f t="shared" si="163"/>
        <v>1.25227593E-2</v>
      </c>
      <c r="AZ560" s="120">
        <v>0</v>
      </c>
      <c r="BA560" s="120">
        <f t="shared" si="164"/>
        <v>1.8382032000000003E-2</v>
      </c>
      <c r="BB560" s="120">
        <v>0</v>
      </c>
      <c r="BC560" s="120">
        <f t="shared" si="165"/>
        <v>1.4177142179999996E-2</v>
      </c>
      <c r="BD560" s="120" t="str">
        <f t="shared" si="166"/>
        <v>ARROW ELECTRONICS00</v>
      </c>
      <c r="BE560" s="121">
        <f>VLOOKUP(BD560,'[1]Microsoft-Base Data'!$AR:$AX,2,0)</f>
        <v>0</v>
      </c>
      <c r="BF560" s="121">
        <f>VLOOKUP(BD560,'[1]Microsoft-Base Data'!$AR:$AX,3,0)</f>
        <v>0.61867377631734222</v>
      </c>
      <c r="BG560" s="121">
        <f>VLOOKUP(BD560,'[1]Microsoft-Base Data'!$AR:$AX,4,0)</f>
        <v>0</v>
      </c>
      <c r="BH560" s="121">
        <f>VLOOKUP(BD560,'[1]Microsoft-Base Data'!$AR:$AX,5,0)</f>
        <v>0.38132622368265778</v>
      </c>
      <c r="BI560" s="121">
        <f>VLOOKUP(BD560,'[1]Microsoft-Base Data'!$AR:$AX,6,0)</f>
        <v>0</v>
      </c>
      <c r="BJ560" s="121">
        <f>VLOOKUP(BD560,'[1]Microsoft-Base Data'!$AR:$AX,7,0)</f>
        <v>0</v>
      </c>
      <c r="BK560" s="120">
        <f t="shared" si="167"/>
        <v>0</v>
      </c>
      <c r="BL560" s="120">
        <f t="shared" si="168"/>
        <v>0</v>
      </c>
      <c r="BM560" s="120">
        <f t="shared" si="169"/>
        <v>0</v>
      </c>
      <c r="BN560" s="120">
        <f t="shared" si="170"/>
        <v>0</v>
      </c>
      <c r="BO560" s="120">
        <f t="shared" si="171"/>
        <v>0</v>
      </c>
      <c r="BP560" s="120">
        <f t="shared" si="172"/>
        <v>0</v>
      </c>
      <c r="BQ560" s="120">
        <f t="shared" si="173"/>
        <v>0</v>
      </c>
      <c r="BR560" s="119"/>
      <c r="BS560" s="119"/>
      <c r="BT560" s="119"/>
      <c r="BU560" s="119"/>
    </row>
    <row r="561" spans="1:73">
      <c r="A561" s="65" t="s">
        <v>1015</v>
      </c>
      <c r="B561" s="65" t="s">
        <v>69</v>
      </c>
      <c r="C561" s="8" t="s">
        <v>495</v>
      </c>
      <c r="D561" s="8" t="s">
        <v>615</v>
      </c>
      <c r="E561" s="8" t="s">
        <v>283</v>
      </c>
      <c r="F561" s="8"/>
      <c r="G561" s="65"/>
      <c r="H561" s="65" t="s">
        <v>613</v>
      </c>
      <c r="I561" s="8"/>
      <c r="J561" s="65" t="s">
        <v>614</v>
      </c>
      <c r="K561" s="65" t="s">
        <v>614</v>
      </c>
      <c r="L561" s="113">
        <v>0</v>
      </c>
      <c r="M561" s="113">
        <v>0</v>
      </c>
      <c r="N561" s="113">
        <v>0</v>
      </c>
      <c r="O561" s="114"/>
      <c r="P561" s="115">
        <v>0</v>
      </c>
      <c r="Q561" s="114">
        <v>0</v>
      </c>
      <c r="R561" s="114">
        <v>0</v>
      </c>
      <c r="S561" s="114">
        <v>0</v>
      </c>
      <c r="T561" s="114">
        <v>0</v>
      </c>
      <c r="U561" s="115">
        <v>0</v>
      </c>
      <c r="V561" s="115">
        <f t="shared" si="158"/>
        <v>0</v>
      </c>
      <c r="W561" s="115"/>
      <c r="X561" s="116">
        <v>0</v>
      </c>
      <c r="Y561" s="116">
        <v>0</v>
      </c>
      <c r="Z561" s="116">
        <v>5.3266620000000001E-2</v>
      </c>
      <c r="AA561" s="116" t="str">
        <f t="shared" si="159"/>
        <v>Bimbo Bakehouse Inc00</v>
      </c>
      <c r="AB561" s="117">
        <v>0</v>
      </c>
      <c r="AC561" s="115">
        <f t="shared" si="160"/>
        <v>5.3266620000000001E-2</v>
      </c>
      <c r="AD561" s="117">
        <f t="shared" si="175"/>
        <v>1.1462976624000001E-2</v>
      </c>
      <c r="AE561" s="117">
        <f t="shared" si="175"/>
        <v>1.161212316E-2</v>
      </c>
      <c r="AF561" s="117">
        <f t="shared" si="175"/>
        <v>1.7045318400000002E-2</v>
      </c>
      <c r="AG561" s="117">
        <f t="shared" si="175"/>
        <v>1.3146201815999995E-2</v>
      </c>
      <c r="AH561" s="115">
        <v>5.3266620000000001E-2</v>
      </c>
      <c r="AI561" s="118"/>
      <c r="AJ561" s="118"/>
      <c r="AK561" s="118"/>
      <c r="AL561" s="118"/>
      <c r="AM561" s="118"/>
      <c r="AN561" s="118"/>
      <c r="AO561" s="118"/>
      <c r="AP561" s="118"/>
      <c r="AQ561" s="118"/>
      <c r="AR561" s="118"/>
      <c r="AS561" s="119"/>
      <c r="AT561" s="120">
        <v>0</v>
      </c>
      <c r="AU561" s="120">
        <f t="shared" si="161"/>
        <v>0</v>
      </c>
      <c r="AV561" s="120">
        <v>0</v>
      </c>
      <c r="AW561" s="120">
        <f t="shared" si="162"/>
        <v>1.1462976624000001E-2</v>
      </c>
      <c r="AX561" s="120">
        <v>0</v>
      </c>
      <c r="AY561" s="120">
        <f t="shared" si="163"/>
        <v>1.161212316E-2</v>
      </c>
      <c r="AZ561" s="120">
        <v>0</v>
      </c>
      <c r="BA561" s="120">
        <f t="shared" si="164"/>
        <v>1.7045318400000002E-2</v>
      </c>
      <c r="BB561" s="120">
        <v>0</v>
      </c>
      <c r="BC561" s="120">
        <f t="shared" si="165"/>
        <v>1.3146201815999995E-2</v>
      </c>
      <c r="BD561" s="120" t="str">
        <f t="shared" si="166"/>
        <v>Bimbo Bakehouse Inc00</v>
      </c>
      <c r="BE561" s="121">
        <f>VLOOKUP(BD561,'[1]Microsoft-Base Data'!$AR:$AX,2,0)</f>
        <v>0</v>
      </c>
      <c r="BF561" s="121">
        <f>VLOOKUP(BD561,'[1]Microsoft-Base Data'!$AR:$AX,3,0)</f>
        <v>0</v>
      </c>
      <c r="BG561" s="121">
        <f>VLOOKUP(BD561,'[1]Microsoft-Base Data'!$AR:$AX,4,0)</f>
        <v>0</v>
      </c>
      <c r="BH561" s="121">
        <f>VLOOKUP(BD561,'[1]Microsoft-Base Data'!$AR:$AX,5,0)</f>
        <v>0</v>
      </c>
      <c r="BI561" s="121">
        <f>VLOOKUP(BD561,'[1]Microsoft-Base Data'!$AR:$AX,6,0)</f>
        <v>0</v>
      </c>
      <c r="BJ561" s="121">
        <f>VLOOKUP(BD561,'[1]Microsoft-Base Data'!$AR:$AX,7,0)</f>
        <v>0</v>
      </c>
      <c r="BK561" s="120">
        <f t="shared" si="167"/>
        <v>0</v>
      </c>
      <c r="BL561" s="120">
        <f t="shared" si="168"/>
        <v>0</v>
      </c>
      <c r="BM561" s="120">
        <f t="shared" si="169"/>
        <v>0</v>
      </c>
      <c r="BN561" s="120">
        <f t="shared" si="170"/>
        <v>0</v>
      </c>
      <c r="BO561" s="120">
        <f t="shared" si="171"/>
        <v>0</v>
      </c>
      <c r="BP561" s="120">
        <f t="shared" si="172"/>
        <v>0</v>
      </c>
      <c r="BQ561" s="120">
        <f t="shared" si="173"/>
        <v>0</v>
      </c>
      <c r="BR561" s="119"/>
      <c r="BS561" s="119"/>
      <c r="BT561" s="119"/>
      <c r="BU561" s="119"/>
    </row>
    <row r="562" spans="1:73">
      <c r="A562" s="8" t="s">
        <v>1016</v>
      </c>
      <c r="B562" s="65" t="s">
        <v>123</v>
      </c>
      <c r="C562" s="8" t="s">
        <v>495</v>
      </c>
      <c r="D562" s="8" t="s">
        <v>615</v>
      </c>
      <c r="E562" s="8" t="s">
        <v>283</v>
      </c>
      <c r="F562" s="8"/>
      <c r="G562" s="65"/>
      <c r="H562" s="65" t="s">
        <v>613</v>
      </c>
      <c r="I562" s="8"/>
      <c r="J562" s="8" t="s">
        <v>614</v>
      </c>
      <c r="K562" s="8" t="s">
        <v>614</v>
      </c>
      <c r="L562" s="116">
        <v>0</v>
      </c>
      <c r="M562" s="116">
        <v>0</v>
      </c>
      <c r="N562" s="116">
        <v>0</v>
      </c>
      <c r="O562" s="114"/>
      <c r="P562" s="115">
        <v>0</v>
      </c>
      <c r="Q562" s="114">
        <v>0</v>
      </c>
      <c r="R562" s="114">
        <v>0</v>
      </c>
      <c r="S562" s="114">
        <v>0</v>
      </c>
      <c r="T562" s="114">
        <v>0</v>
      </c>
      <c r="U562" s="115">
        <v>0</v>
      </c>
      <c r="V562" s="115">
        <f t="shared" si="158"/>
        <v>0</v>
      </c>
      <c r="W562" s="122" t="e">
        <v>#DIV/0!</v>
      </c>
      <c r="X562" s="116">
        <v>0</v>
      </c>
      <c r="Y562" s="116">
        <v>0</v>
      </c>
      <c r="Z562" s="116">
        <v>5.1120079999999998E-2</v>
      </c>
      <c r="AA562" s="116" t="str">
        <f t="shared" si="159"/>
        <v>ENERGYAUSTRALIA SERVICES PTY LTD00</v>
      </c>
      <c r="AB562" s="117">
        <v>0</v>
      </c>
      <c r="AC562" s="115">
        <f t="shared" si="160"/>
        <v>5.1120079999999998E-2</v>
      </c>
      <c r="AD562" s="117">
        <f t="shared" si="175"/>
        <v>1.1001041216E-2</v>
      </c>
      <c r="AE562" s="117">
        <f t="shared" si="175"/>
        <v>1.114417744E-2</v>
      </c>
      <c r="AF562" s="117">
        <f t="shared" si="175"/>
        <v>1.63584256E-2</v>
      </c>
      <c r="AG562" s="117">
        <f t="shared" si="175"/>
        <v>1.2616435743999994E-2</v>
      </c>
      <c r="AH562" s="115">
        <v>5.1120079999999998E-2</v>
      </c>
      <c r="AI562" s="118"/>
      <c r="AJ562" s="118"/>
      <c r="AK562" s="118"/>
      <c r="AL562" s="118"/>
      <c r="AM562" s="118"/>
      <c r="AN562" s="118"/>
      <c r="AO562" s="118"/>
      <c r="AP562" s="118"/>
      <c r="AQ562" s="118"/>
      <c r="AR562" s="118"/>
      <c r="AS562" s="119"/>
      <c r="AT562" s="120">
        <v>4.6008071999999997E-2</v>
      </c>
      <c r="AU562" s="120">
        <f t="shared" si="161"/>
        <v>-4.6008071999999997E-2</v>
      </c>
      <c r="AV562" s="120">
        <v>4.1407264800000003E-2</v>
      </c>
      <c r="AW562" s="120">
        <f t="shared" si="162"/>
        <v>-3.0406223584000004E-2</v>
      </c>
      <c r="AX562" s="120">
        <v>0</v>
      </c>
      <c r="AY562" s="120">
        <f t="shared" si="163"/>
        <v>1.114417744E-2</v>
      </c>
      <c r="AZ562" s="120">
        <v>0</v>
      </c>
      <c r="BA562" s="120">
        <f t="shared" si="164"/>
        <v>1.63584256E-2</v>
      </c>
      <c r="BB562" s="120">
        <v>0</v>
      </c>
      <c r="BC562" s="120">
        <f t="shared" si="165"/>
        <v>1.2616435743999994E-2</v>
      </c>
      <c r="BD562" s="120" t="str">
        <f t="shared" si="166"/>
        <v>ENERGYAUSTRALIA SERVICES PTY LTD00</v>
      </c>
      <c r="BE562" s="121">
        <f>VLOOKUP(BD562,'[1]Microsoft-Base Data'!$AR:$AX,2,0)</f>
        <v>0</v>
      </c>
      <c r="BF562" s="121">
        <f>VLOOKUP(BD562,'[1]Microsoft-Base Data'!$AR:$AX,3,0)</f>
        <v>0</v>
      </c>
      <c r="BG562" s="121">
        <f>VLOOKUP(BD562,'[1]Microsoft-Base Data'!$AR:$AX,4,0)</f>
        <v>0</v>
      </c>
      <c r="BH562" s="121">
        <f>VLOOKUP(BD562,'[1]Microsoft-Base Data'!$AR:$AX,5,0)</f>
        <v>0</v>
      </c>
      <c r="BI562" s="121">
        <f>VLOOKUP(BD562,'[1]Microsoft-Base Data'!$AR:$AX,6,0)</f>
        <v>0</v>
      </c>
      <c r="BJ562" s="121">
        <f>VLOOKUP(BD562,'[1]Microsoft-Base Data'!$AR:$AX,7,0)</f>
        <v>0</v>
      </c>
      <c r="BK562" s="120">
        <f t="shared" si="167"/>
        <v>0</v>
      </c>
      <c r="BL562" s="120">
        <f t="shared" si="168"/>
        <v>0</v>
      </c>
      <c r="BM562" s="120">
        <f t="shared" si="169"/>
        <v>0</v>
      </c>
      <c r="BN562" s="120">
        <f t="shared" si="170"/>
        <v>0</v>
      </c>
      <c r="BO562" s="120">
        <f t="shared" si="171"/>
        <v>0</v>
      </c>
      <c r="BP562" s="120">
        <f t="shared" si="172"/>
        <v>0</v>
      </c>
      <c r="BQ562" s="120">
        <f t="shared" si="173"/>
        <v>0</v>
      </c>
      <c r="BR562" s="119"/>
      <c r="BS562" s="119"/>
      <c r="BT562" s="119"/>
      <c r="BU562" s="119"/>
    </row>
    <row r="563" spans="1:73">
      <c r="A563" s="8" t="s">
        <v>974</v>
      </c>
      <c r="B563" s="65" t="s">
        <v>69</v>
      </c>
      <c r="C563" s="8" t="s">
        <v>113</v>
      </c>
      <c r="D563" s="8" t="s">
        <v>615</v>
      </c>
      <c r="E563" s="8" t="s">
        <v>283</v>
      </c>
      <c r="F563" s="8"/>
      <c r="G563" s="65"/>
      <c r="H563" s="65" t="s">
        <v>613</v>
      </c>
      <c r="I563" s="8"/>
      <c r="J563" s="8" t="s">
        <v>614</v>
      </c>
      <c r="K563" s="8" t="s">
        <v>614</v>
      </c>
      <c r="L563" s="116">
        <v>0</v>
      </c>
      <c r="M563" s="116">
        <v>0</v>
      </c>
      <c r="N563" s="116">
        <v>0</v>
      </c>
      <c r="O563" s="114"/>
      <c r="P563" s="115">
        <v>0</v>
      </c>
      <c r="Q563" s="114">
        <v>0</v>
      </c>
      <c r="R563" s="114">
        <v>0</v>
      </c>
      <c r="S563" s="114">
        <v>0</v>
      </c>
      <c r="T563" s="114">
        <v>0</v>
      </c>
      <c r="U563" s="115">
        <v>0</v>
      </c>
      <c r="V563" s="115">
        <f t="shared" si="158"/>
        <v>0</v>
      </c>
      <c r="W563" s="115"/>
      <c r="X563" s="116">
        <v>0</v>
      </c>
      <c r="Y563" s="116">
        <v>0</v>
      </c>
      <c r="Z563" s="116">
        <v>0</v>
      </c>
      <c r="AA563" s="116" t="str">
        <f t="shared" si="159"/>
        <v>TIVO INC00</v>
      </c>
      <c r="AB563" s="117">
        <v>3.9635999999999998E-2</v>
      </c>
      <c r="AC563" s="115">
        <f t="shared" si="160"/>
        <v>3.9635999999999998E-2</v>
      </c>
      <c r="AD563" s="117">
        <f t="shared" si="175"/>
        <v>8.5296672000000004E-3</v>
      </c>
      <c r="AE563" s="117">
        <f t="shared" si="175"/>
        <v>8.640647999999999E-3</v>
      </c>
      <c r="AF563" s="117">
        <f t="shared" si="175"/>
        <v>1.268352E-2</v>
      </c>
      <c r="AG563" s="117">
        <f t="shared" si="175"/>
        <v>9.7821647999999962E-3</v>
      </c>
      <c r="AH563" s="115">
        <v>3.9635999999999998E-2</v>
      </c>
      <c r="AI563" s="118"/>
      <c r="AJ563" s="118"/>
      <c r="AK563" s="118"/>
      <c r="AL563" s="118"/>
      <c r="AM563" s="118"/>
      <c r="AN563" s="118"/>
      <c r="AO563" s="118"/>
      <c r="AP563" s="118"/>
      <c r="AQ563" s="118"/>
      <c r="AR563" s="118"/>
      <c r="AS563" s="119"/>
      <c r="AT563" s="120">
        <v>3.56724E-2</v>
      </c>
      <c r="AU563" s="120">
        <f t="shared" si="161"/>
        <v>3.9635999999999977E-3</v>
      </c>
      <c r="AV563" s="120">
        <v>0</v>
      </c>
      <c r="AW563" s="120">
        <f t="shared" si="162"/>
        <v>8.5296672000000004E-3</v>
      </c>
      <c r="AX563" s="120">
        <v>0</v>
      </c>
      <c r="AY563" s="120">
        <f t="shared" si="163"/>
        <v>8.640647999999999E-3</v>
      </c>
      <c r="AZ563" s="120">
        <v>0</v>
      </c>
      <c r="BA563" s="120">
        <f t="shared" si="164"/>
        <v>1.268352E-2</v>
      </c>
      <c r="BB563" s="120">
        <v>2.3404661640000001E-2</v>
      </c>
      <c r="BC563" s="120">
        <f t="shared" si="165"/>
        <v>-1.3622496840000005E-2</v>
      </c>
      <c r="BD563" s="120" t="str">
        <f t="shared" si="166"/>
        <v>TIVO INC00</v>
      </c>
      <c r="BE563" s="121">
        <f>VLOOKUP(BD563,'[1]Microsoft-Base Data'!$AR:$AX,2,0)</f>
        <v>0</v>
      </c>
      <c r="BF563" s="121">
        <f>VLOOKUP(BD563,'[1]Microsoft-Base Data'!$AR:$AX,3,0)</f>
        <v>1</v>
      </c>
      <c r="BG563" s="121">
        <f>VLOOKUP(BD563,'[1]Microsoft-Base Data'!$AR:$AX,4,0)</f>
        <v>0</v>
      </c>
      <c r="BH563" s="121">
        <f>VLOOKUP(BD563,'[1]Microsoft-Base Data'!$AR:$AX,5,0)</f>
        <v>0</v>
      </c>
      <c r="BI563" s="121">
        <f>VLOOKUP(BD563,'[1]Microsoft-Base Data'!$AR:$AX,6,0)</f>
        <v>0</v>
      </c>
      <c r="BJ563" s="121">
        <f>VLOOKUP(BD563,'[1]Microsoft-Base Data'!$AR:$AX,7,0)</f>
        <v>0</v>
      </c>
      <c r="BK563" s="120">
        <f t="shared" si="167"/>
        <v>0</v>
      </c>
      <c r="BL563" s="120">
        <f t="shared" si="168"/>
        <v>0</v>
      </c>
      <c r="BM563" s="120">
        <f t="shared" si="169"/>
        <v>0</v>
      </c>
      <c r="BN563" s="120">
        <f t="shared" si="170"/>
        <v>0</v>
      </c>
      <c r="BO563" s="120">
        <f t="shared" si="171"/>
        <v>0</v>
      </c>
      <c r="BP563" s="120">
        <f t="shared" si="172"/>
        <v>0</v>
      </c>
      <c r="BQ563" s="120">
        <f t="shared" si="173"/>
        <v>0</v>
      </c>
      <c r="BR563" s="119"/>
      <c r="BS563" s="119"/>
      <c r="BT563" s="119"/>
      <c r="BU563" s="119"/>
    </row>
    <row r="564" spans="1:73">
      <c r="A564" s="8" t="s">
        <v>1017</v>
      </c>
      <c r="B564" s="8" t="s">
        <v>92</v>
      </c>
      <c r="C564" s="8" t="s">
        <v>495</v>
      </c>
      <c r="D564" s="8" t="s">
        <v>615</v>
      </c>
      <c r="E564" s="8" t="s">
        <v>283</v>
      </c>
      <c r="F564" s="8"/>
      <c r="G564" s="65"/>
      <c r="H564" s="65" t="s">
        <v>613</v>
      </c>
      <c r="I564" s="8"/>
      <c r="J564" s="8" t="s">
        <v>614</v>
      </c>
      <c r="K564" s="8" t="s">
        <v>614</v>
      </c>
      <c r="L564" s="116">
        <v>0</v>
      </c>
      <c r="M564" s="116">
        <v>0</v>
      </c>
      <c r="N564" s="116">
        <v>0</v>
      </c>
      <c r="O564" s="114"/>
      <c r="P564" s="115">
        <v>0</v>
      </c>
      <c r="Q564" s="114">
        <v>0</v>
      </c>
      <c r="R564" s="114">
        <v>0</v>
      </c>
      <c r="S564" s="114">
        <v>0</v>
      </c>
      <c r="T564" s="114">
        <v>0</v>
      </c>
      <c r="U564" s="115">
        <v>0</v>
      </c>
      <c r="V564" s="115">
        <f t="shared" si="158"/>
        <v>0</v>
      </c>
      <c r="W564" s="122" t="e">
        <v>#DIV/0!</v>
      </c>
      <c r="X564" s="116">
        <v>3.7984999999999998E-2</v>
      </c>
      <c r="Y564" s="116">
        <v>0</v>
      </c>
      <c r="Z564" s="116">
        <v>0</v>
      </c>
      <c r="AA564" s="116" t="str">
        <f t="shared" si="159"/>
        <v>Asociacion Chilena de Seguridad00</v>
      </c>
      <c r="AB564" s="117">
        <v>0</v>
      </c>
      <c r="AC564" s="115">
        <f t="shared" si="160"/>
        <v>3.7984999999999998E-2</v>
      </c>
      <c r="AD564" s="117">
        <f t="shared" si="175"/>
        <v>8.1743719999999992E-3</v>
      </c>
      <c r="AE564" s="117">
        <f t="shared" si="175"/>
        <v>8.28073E-3</v>
      </c>
      <c r="AF564" s="117">
        <f t="shared" si="175"/>
        <v>1.21552E-2</v>
      </c>
      <c r="AG564" s="117">
        <f t="shared" si="175"/>
        <v>9.3746979999999955E-3</v>
      </c>
      <c r="AH564" s="115">
        <v>3.7984999999999998E-2</v>
      </c>
      <c r="AI564" s="118"/>
      <c r="AJ564" s="118"/>
      <c r="AK564" s="118"/>
      <c r="AL564" s="118"/>
      <c r="AM564" s="118"/>
      <c r="AN564" s="118"/>
      <c r="AO564" s="118"/>
      <c r="AP564" s="118"/>
      <c r="AQ564" s="118"/>
      <c r="AR564" s="118"/>
      <c r="AS564" s="119"/>
      <c r="AT564" s="120">
        <v>0</v>
      </c>
      <c r="AU564" s="120">
        <f t="shared" si="161"/>
        <v>0</v>
      </c>
      <c r="AV564" s="120">
        <v>0</v>
      </c>
      <c r="AW564" s="120">
        <f t="shared" si="162"/>
        <v>8.1743719999999992E-3</v>
      </c>
      <c r="AX564" s="120">
        <v>0</v>
      </c>
      <c r="AY564" s="120">
        <f t="shared" si="163"/>
        <v>8.28073E-3</v>
      </c>
      <c r="AZ564" s="120">
        <v>0</v>
      </c>
      <c r="BA564" s="120">
        <f t="shared" si="164"/>
        <v>1.21552E-2</v>
      </c>
      <c r="BB564" s="120">
        <v>0</v>
      </c>
      <c r="BC564" s="120">
        <f t="shared" si="165"/>
        <v>9.3746979999999955E-3</v>
      </c>
      <c r="BD564" s="120" t="str">
        <f t="shared" si="166"/>
        <v>Asociacion Chilena de Seguridad00</v>
      </c>
      <c r="BE564" s="121">
        <f>VLOOKUP(BD564,'[1]Microsoft-Base Data'!$AR:$AX,2,0)</f>
        <v>0</v>
      </c>
      <c r="BF564" s="121">
        <f>VLOOKUP(BD564,'[1]Microsoft-Base Data'!$AR:$AX,3,0)</f>
        <v>0</v>
      </c>
      <c r="BG564" s="121">
        <f>VLOOKUP(BD564,'[1]Microsoft-Base Data'!$AR:$AX,4,0)</f>
        <v>0</v>
      </c>
      <c r="BH564" s="121">
        <f>VLOOKUP(BD564,'[1]Microsoft-Base Data'!$AR:$AX,5,0)</f>
        <v>0</v>
      </c>
      <c r="BI564" s="121">
        <f>VLOOKUP(BD564,'[1]Microsoft-Base Data'!$AR:$AX,6,0)</f>
        <v>0</v>
      </c>
      <c r="BJ564" s="121">
        <f>VLOOKUP(BD564,'[1]Microsoft-Base Data'!$AR:$AX,7,0)</f>
        <v>0</v>
      </c>
      <c r="BK564" s="120">
        <f t="shared" si="167"/>
        <v>0</v>
      </c>
      <c r="BL564" s="120">
        <f t="shared" si="168"/>
        <v>0</v>
      </c>
      <c r="BM564" s="120">
        <f t="shared" si="169"/>
        <v>0</v>
      </c>
      <c r="BN564" s="120">
        <f t="shared" si="170"/>
        <v>0</v>
      </c>
      <c r="BO564" s="120">
        <f t="shared" si="171"/>
        <v>0</v>
      </c>
      <c r="BP564" s="120">
        <f t="shared" si="172"/>
        <v>0</v>
      </c>
      <c r="BQ564" s="120">
        <f t="shared" si="173"/>
        <v>0</v>
      </c>
      <c r="BR564" s="119"/>
      <c r="BS564" s="119"/>
      <c r="BT564" s="119"/>
      <c r="BU564" s="119"/>
    </row>
    <row r="565" spans="1:73">
      <c r="A565" s="8" t="s">
        <v>771</v>
      </c>
      <c r="B565" s="65" t="s">
        <v>69</v>
      </c>
      <c r="C565" s="8" t="s">
        <v>129</v>
      </c>
      <c r="D565" s="8" t="s">
        <v>615</v>
      </c>
      <c r="E565" s="8" t="s">
        <v>283</v>
      </c>
      <c r="F565" s="8"/>
      <c r="G565" s="65"/>
      <c r="H565" s="65" t="s">
        <v>613</v>
      </c>
      <c r="I565" s="8"/>
      <c r="J565" s="8" t="s">
        <v>614</v>
      </c>
      <c r="K565" s="8" t="s">
        <v>614</v>
      </c>
      <c r="L565" s="116">
        <v>0</v>
      </c>
      <c r="M565" s="116">
        <v>0</v>
      </c>
      <c r="N565" s="116">
        <v>0</v>
      </c>
      <c r="O565" s="114"/>
      <c r="P565" s="115">
        <v>0</v>
      </c>
      <c r="Q565" s="114">
        <v>0</v>
      </c>
      <c r="R565" s="114">
        <v>0</v>
      </c>
      <c r="S565" s="114">
        <v>0</v>
      </c>
      <c r="T565" s="114">
        <v>0</v>
      </c>
      <c r="U565" s="115">
        <v>0</v>
      </c>
      <c r="V565" s="115">
        <f t="shared" si="158"/>
        <v>0</v>
      </c>
      <c r="W565" s="115"/>
      <c r="X565" s="116">
        <v>0</v>
      </c>
      <c r="Y565" s="116">
        <v>3.5279999999999999E-2</v>
      </c>
      <c r="Z565" s="116">
        <v>0</v>
      </c>
      <c r="AA565" s="116" t="str">
        <f t="shared" si="159"/>
        <v>WEYERHAEUSER COMPANY00</v>
      </c>
      <c r="AB565" s="117">
        <v>0</v>
      </c>
      <c r="AC565" s="115">
        <f t="shared" si="160"/>
        <v>3.5279999999999999E-2</v>
      </c>
      <c r="AD565" s="117">
        <f t="shared" si="175"/>
        <v>7.5922559999999995E-3</v>
      </c>
      <c r="AE565" s="117">
        <f t="shared" si="175"/>
        <v>7.6910399999999997E-3</v>
      </c>
      <c r="AF565" s="117">
        <f t="shared" si="175"/>
        <v>1.12896E-2</v>
      </c>
      <c r="AG565" s="117">
        <f t="shared" si="175"/>
        <v>8.7071039999999968E-3</v>
      </c>
      <c r="AH565" s="115">
        <v>3.5279999999999999E-2</v>
      </c>
      <c r="AI565" s="118"/>
      <c r="AJ565" s="118"/>
      <c r="AK565" s="118"/>
      <c r="AL565" s="118"/>
      <c r="AM565" s="118"/>
      <c r="AN565" s="118"/>
      <c r="AO565" s="118"/>
      <c r="AP565" s="118"/>
      <c r="AQ565" s="118"/>
      <c r="AR565" s="118"/>
      <c r="AS565" s="119"/>
      <c r="AT565" s="120">
        <v>0</v>
      </c>
      <c r="AU565" s="120">
        <f t="shared" si="161"/>
        <v>0</v>
      </c>
      <c r="AV565" s="120">
        <v>0</v>
      </c>
      <c r="AW565" s="120">
        <f t="shared" si="162"/>
        <v>7.5922559999999995E-3</v>
      </c>
      <c r="AX565" s="120">
        <v>0</v>
      </c>
      <c r="AY565" s="120">
        <f t="shared" si="163"/>
        <v>7.6910399999999997E-3</v>
      </c>
      <c r="AZ565" s="120">
        <v>0</v>
      </c>
      <c r="BA565" s="120">
        <f t="shared" si="164"/>
        <v>1.12896E-2</v>
      </c>
      <c r="BB565" s="120">
        <v>0</v>
      </c>
      <c r="BC565" s="120">
        <f t="shared" si="165"/>
        <v>8.7071039999999968E-3</v>
      </c>
      <c r="BD565" s="120" t="str">
        <f t="shared" si="166"/>
        <v>WEYERHAEUSER COMPANY00</v>
      </c>
      <c r="BE565" s="121">
        <f>VLOOKUP(BD565,'[1]Microsoft-Base Data'!$AR:$AX,2,0)</f>
        <v>0.99986342333054223</v>
      </c>
      <c r="BF565" s="121">
        <f>VLOOKUP(BD565,'[1]Microsoft-Base Data'!$AR:$AX,3,0)</f>
        <v>1.1907228891381048E-4</v>
      </c>
      <c r="BG565" s="121">
        <f>VLOOKUP(BD565,'[1]Microsoft-Base Data'!$AR:$AX,4,0)</f>
        <v>0</v>
      </c>
      <c r="BH565" s="121">
        <f>VLOOKUP(BD565,'[1]Microsoft-Base Data'!$AR:$AX,5,0)</f>
        <v>0</v>
      </c>
      <c r="BI565" s="121">
        <f>VLOOKUP(BD565,'[1]Microsoft-Base Data'!$AR:$AX,6,0)</f>
        <v>1.7504380543869569E-5</v>
      </c>
      <c r="BJ565" s="121">
        <f>VLOOKUP(BD565,'[1]Microsoft-Base Data'!$AR:$AX,7,0)</f>
        <v>0</v>
      </c>
      <c r="BK565" s="120">
        <f t="shared" si="167"/>
        <v>0</v>
      </c>
      <c r="BL565" s="120">
        <f t="shared" si="168"/>
        <v>0</v>
      </c>
      <c r="BM565" s="120">
        <f t="shared" si="169"/>
        <v>0</v>
      </c>
      <c r="BN565" s="120">
        <f t="shared" si="170"/>
        <v>0</v>
      </c>
      <c r="BO565" s="120">
        <f t="shared" si="171"/>
        <v>0</v>
      </c>
      <c r="BP565" s="120">
        <f t="shared" si="172"/>
        <v>0</v>
      </c>
      <c r="BQ565" s="120">
        <f t="shared" si="173"/>
        <v>0</v>
      </c>
      <c r="BR565" s="119"/>
      <c r="BS565" s="119"/>
      <c r="BT565" s="119"/>
      <c r="BU565" s="119"/>
    </row>
    <row r="566" spans="1:73">
      <c r="A566" s="8" t="s">
        <v>1018</v>
      </c>
      <c r="B566" s="8" t="s">
        <v>69</v>
      </c>
      <c r="C566" s="8" t="s">
        <v>495</v>
      </c>
      <c r="D566" s="8" t="s">
        <v>615</v>
      </c>
      <c r="E566" s="8" t="s">
        <v>283</v>
      </c>
      <c r="F566" s="8"/>
      <c r="G566" s="65"/>
      <c r="H566" s="65" t="s">
        <v>613</v>
      </c>
      <c r="I566" s="8"/>
      <c r="J566" s="8" t="s">
        <v>614</v>
      </c>
      <c r="K566" s="8" t="s">
        <v>614</v>
      </c>
      <c r="L566" s="116">
        <v>0</v>
      </c>
      <c r="M566" s="116">
        <v>0</v>
      </c>
      <c r="N566" s="116">
        <v>0</v>
      </c>
      <c r="O566" s="114"/>
      <c r="P566" s="115">
        <v>0</v>
      </c>
      <c r="Q566" s="114">
        <v>0</v>
      </c>
      <c r="R566" s="114">
        <v>0</v>
      </c>
      <c r="S566" s="114">
        <v>0</v>
      </c>
      <c r="T566" s="114">
        <v>0</v>
      </c>
      <c r="U566" s="115">
        <v>0</v>
      </c>
      <c r="V566" s="115">
        <f t="shared" si="158"/>
        <v>0</v>
      </c>
      <c r="W566" s="115"/>
      <c r="X566" s="116">
        <v>0</v>
      </c>
      <c r="Y566" s="116">
        <v>0</v>
      </c>
      <c r="Z566" s="116">
        <v>3.4750139999999999E-2</v>
      </c>
      <c r="AA566" s="116" t="str">
        <f t="shared" si="159"/>
        <v>WOLTERS KLUWER FINANCIAL SERVICES00</v>
      </c>
      <c r="AB566" s="117">
        <v>0</v>
      </c>
      <c r="AC566" s="115">
        <f t="shared" si="160"/>
        <v>3.4750139999999999E-2</v>
      </c>
      <c r="AD566" s="117">
        <f t="shared" si="175"/>
        <v>7.4782301280000001E-3</v>
      </c>
      <c r="AE566" s="117">
        <f t="shared" si="175"/>
        <v>7.5755305200000001E-3</v>
      </c>
      <c r="AF566" s="117">
        <f t="shared" si="175"/>
        <v>1.1120044799999999E-2</v>
      </c>
      <c r="AG566" s="117">
        <f t="shared" si="175"/>
        <v>8.5763345519999958E-3</v>
      </c>
      <c r="AH566" s="115">
        <v>3.4750139999999999E-2</v>
      </c>
      <c r="AI566" s="118"/>
      <c r="AJ566" s="118"/>
      <c r="AK566" s="118"/>
      <c r="AL566" s="118"/>
      <c r="AM566" s="118"/>
      <c r="AN566" s="118"/>
      <c r="AO566" s="118"/>
      <c r="AP566" s="118"/>
      <c r="AQ566" s="118"/>
      <c r="AR566" s="118"/>
      <c r="AS566" s="119"/>
      <c r="AT566" s="120">
        <v>0</v>
      </c>
      <c r="AU566" s="120">
        <f t="shared" si="161"/>
        <v>0</v>
      </c>
      <c r="AV566" s="120">
        <v>0</v>
      </c>
      <c r="AW566" s="120">
        <f t="shared" si="162"/>
        <v>7.4782301280000001E-3</v>
      </c>
      <c r="AX566" s="120">
        <v>0</v>
      </c>
      <c r="AY566" s="120">
        <f t="shared" si="163"/>
        <v>7.5755305200000001E-3</v>
      </c>
      <c r="AZ566" s="120">
        <v>0</v>
      </c>
      <c r="BA566" s="120">
        <f t="shared" si="164"/>
        <v>1.1120044799999999E-2</v>
      </c>
      <c r="BB566" s="120">
        <v>0</v>
      </c>
      <c r="BC566" s="120">
        <f t="shared" si="165"/>
        <v>8.5763345519999958E-3</v>
      </c>
      <c r="BD566" s="120" t="str">
        <f t="shared" si="166"/>
        <v>WOLTERS KLUWER FINANCIAL SERVICES00</v>
      </c>
      <c r="BE566" s="121">
        <f>VLOOKUP(BD566,'[1]Microsoft-Base Data'!$AR:$AX,2,0)</f>
        <v>0</v>
      </c>
      <c r="BF566" s="121">
        <f>VLOOKUP(BD566,'[1]Microsoft-Base Data'!$AR:$AX,3,0)</f>
        <v>0</v>
      </c>
      <c r="BG566" s="121">
        <f>VLOOKUP(BD566,'[1]Microsoft-Base Data'!$AR:$AX,4,0)</f>
        <v>0</v>
      </c>
      <c r="BH566" s="121">
        <f>VLOOKUP(BD566,'[1]Microsoft-Base Data'!$AR:$AX,5,0)</f>
        <v>0</v>
      </c>
      <c r="BI566" s="121">
        <f>VLOOKUP(BD566,'[1]Microsoft-Base Data'!$AR:$AX,6,0)</f>
        <v>0</v>
      </c>
      <c r="BJ566" s="121">
        <f>VLOOKUP(BD566,'[1]Microsoft-Base Data'!$AR:$AX,7,0)</f>
        <v>0</v>
      </c>
      <c r="BK566" s="120">
        <f t="shared" si="167"/>
        <v>0</v>
      </c>
      <c r="BL566" s="120">
        <f t="shared" si="168"/>
        <v>0</v>
      </c>
      <c r="BM566" s="120">
        <f t="shared" si="169"/>
        <v>0</v>
      </c>
      <c r="BN566" s="120">
        <f t="shared" si="170"/>
        <v>0</v>
      </c>
      <c r="BO566" s="120">
        <f t="shared" si="171"/>
        <v>0</v>
      </c>
      <c r="BP566" s="120">
        <f t="shared" si="172"/>
        <v>0</v>
      </c>
      <c r="BQ566" s="120">
        <f t="shared" si="173"/>
        <v>0</v>
      </c>
      <c r="BR566" s="119"/>
      <c r="BS566" s="119"/>
      <c r="BT566" s="119"/>
      <c r="BU566" s="119"/>
    </row>
    <row r="567" spans="1:73">
      <c r="A567" s="8" t="s">
        <v>448</v>
      </c>
      <c r="B567" s="8" t="s">
        <v>4</v>
      </c>
      <c r="C567" s="8" t="s">
        <v>495</v>
      </c>
      <c r="D567" s="8" t="s">
        <v>615</v>
      </c>
      <c r="E567" s="8" t="s">
        <v>283</v>
      </c>
      <c r="F567" s="8"/>
      <c r="G567" s="65"/>
      <c r="H567" s="65" t="s">
        <v>613</v>
      </c>
      <c r="I567" s="8"/>
      <c r="J567" s="8" t="s">
        <v>614</v>
      </c>
      <c r="K567" s="8" t="s">
        <v>614</v>
      </c>
      <c r="L567" s="116">
        <v>0</v>
      </c>
      <c r="M567" s="116">
        <v>0</v>
      </c>
      <c r="N567" s="116">
        <v>0</v>
      </c>
      <c r="O567" s="114"/>
      <c r="P567" s="115">
        <v>0</v>
      </c>
      <c r="Q567" s="114">
        <v>0</v>
      </c>
      <c r="R567" s="114">
        <v>0</v>
      </c>
      <c r="S567" s="114">
        <v>0</v>
      </c>
      <c r="T567" s="114">
        <v>0</v>
      </c>
      <c r="U567" s="115">
        <v>0</v>
      </c>
      <c r="V567" s="115">
        <f t="shared" si="158"/>
        <v>0</v>
      </c>
      <c r="W567" s="122" t="e">
        <v>#DIV/0!</v>
      </c>
      <c r="X567" s="116">
        <v>0</v>
      </c>
      <c r="Y567" s="116">
        <v>0</v>
      </c>
      <c r="Z567" s="116">
        <v>0</v>
      </c>
      <c r="AA567" s="116" t="str">
        <f t="shared" si="159"/>
        <v>GSK Inc.00</v>
      </c>
      <c r="AB567" s="117">
        <v>3.3103E-2</v>
      </c>
      <c r="AC567" s="115">
        <f t="shared" si="160"/>
        <v>3.3103E-2</v>
      </c>
      <c r="AD567" s="117">
        <f t="shared" si="175"/>
        <v>7.1237656E-3</v>
      </c>
      <c r="AE567" s="117">
        <f t="shared" si="175"/>
        <v>7.2164539999999998E-3</v>
      </c>
      <c r="AF567" s="117">
        <f t="shared" si="175"/>
        <v>1.059296E-2</v>
      </c>
      <c r="AG567" s="117">
        <f t="shared" si="175"/>
        <v>8.1698203999999979E-3</v>
      </c>
      <c r="AH567" s="115">
        <v>3.3103E-2</v>
      </c>
      <c r="AI567" s="118"/>
      <c r="AJ567" s="118"/>
      <c r="AK567" s="118"/>
      <c r="AL567" s="118"/>
      <c r="AM567" s="118"/>
      <c r="AN567" s="118"/>
      <c r="AO567" s="118"/>
      <c r="AP567" s="118"/>
      <c r="AQ567" s="118"/>
      <c r="AR567" s="118"/>
      <c r="AS567" s="119"/>
      <c r="AT567" s="120">
        <v>2.9792700000000002E-2</v>
      </c>
      <c r="AU567" s="120">
        <f t="shared" si="161"/>
        <v>3.3102999999999987E-3</v>
      </c>
      <c r="AV567" s="120">
        <v>2.6813429999999999E-2</v>
      </c>
      <c r="AW567" s="120">
        <f t="shared" si="162"/>
        <v>-1.9689664400000001E-2</v>
      </c>
      <c r="AX567" s="120">
        <v>2.4132087E-2</v>
      </c>
      <c r="AY567" s="120">
        <f t="shared" si="163"/>
        <v>-1.6915632999999999E-2</v>
      </c>
      <c r="AZ567" s="120">
        <v>2.1718878300000001E-2</v>
      </c>
      <c r="BA567" s="120">
        <f t="shared" si="164"/>
        <v>-1.1125918300000001E-2</v>
      </c>
      <c r="BB567" s="120">
        <v>2.1718878300000001E-2</v>
      </c>
      <c r="BC567" s="120">
        <f t="shared" si="165"/>
        <v>-1.3549057900000003E-2</v>
      </c>
      <c r="BD567" s="120" t="str">
        <f t="shared" si="166"/>
        <v>GSK Inc.00</v>
      </c>
      <c r="BE567" s="121">
        <f>VLOOKUP(BD567,'[1]Microsoft-Base Data'!$AR:$AX,2,0)</f>
        <v>0</v>
      </c>
      <c r="BF567" s="121">
        <f>VLOOKUP(BD567,'[1]Microsoft-Base Data'!$AR:$AX,3,0)</f>
        <v>0</v>
      </c>
      <c r="BG567" s="121">
        <f>VLOOKUP(BD567,'[1]Microsoft-Base Data'!$AR:$AX,4,0)</f>
        <v>0</v>
      </c>
      <c r="BH567" s="121">
        <f>VLOOKUP(BD567,'[1]Microsoft-Base Data'!$AR:$AX,5,0)</f>
        <v>0</v>
      </c>
      <c r="BI567" s="121">
        <f>VLOOKUP(BD567,'[1]Microsoft-Base Data'!$AR:$AX,6,0)</f>
        <v>0</v>
      </c>
      <c r="BJ567" s="121">
        <f>VLOOKUP(BD567,'[1]Microsoft-Base Data'!$AR:$AX,7,0)</f>
        <v>0</v>
      </c>
      <c r="BK567" s="120">
        <f t="shared" si="167"/>
        <v>0</v>
      </c>
      <c r="BL567" s="120">
        <f t="shared" si="168"/>
        <v>0</v>
      </c>
      <c r="BM567" s="120">
        <f t="shared" si="169"/>
        <v>0</v>
      </c>
      <c r="BN567" s="120">
        <f t="shared" si="170"/>
        <v>0</v>
      </c>
      <c r="BO567" s="120">
        <f t="shared" si="171"/>
        <v>0</v>
      </c>
      <c r="BP567" s="120">
        <f t="shared" si="172"/>
        <v>0</v>
      </c>
      <c r="BQ567" s="120">
        <f t="shared" si="173"/>
        <v>0</v>
      </c>
      <c r="BR567" s="119"/>
      <c r="BS567" s="119"/>
      <c r="BT567" s="119"/>
      <c r="BU567" s="119"/>
    </row>
    <row r="568" spans="1:73">
      <c r="A568" s="8" t="s">
        <v>1019</v>
      </c>
      <c r="B568" s="8" t="s">
        <v>92</v>
      </c>
      <c r="C568" s="8" t="s">
        <v>495</v>
      </c>
      <c r="D568" s="8" t="s">
        <v>615</v>
      </c>
      <c r="E568" s="8" t="s">
        <v>283</v>
      </c>
      <c r="F568" s="8"/>
      <c r="G568" s="65"/>
      <c r="H568" s="65" t="s">
        <v>613</v>
      </c>
      <c r="I568" s="8"/>
      <c r="J568" s="8" t="s">
        <v>614</v>
      </c>
      <c r="K568" s="8" t="s">
        <v>614</v>
      </c>
      <c r="L568" s="116">
        <v>0</v>
      </c>
      <c r="M568" s="116">
        <v>0</v>
      </c>
      <c r="N568" s="116">
        <v>0</v>
      </c>
      <c r="O568" s="114"/>
      <c r="P568" s="115">
        <v>0</v>
      </c>
      <c r="Q568" s="114">
        <v>0</v>
      </c>
      <c r="R568" s="114">
        <v>0</v>
      </c>
      <c r="S568" s="114">
        <v>0</v>
      </c>
      <c r="T568" s="114">
        <v>0</v>
      </c>
      <c r="U568" s="115">
        <v>0</v>
      </c>
      <c r="V568" s="115">
        <f t="shared" si="158"/>
        <v>0</v>
      </c>
      <c r="W568" s="122" t="e">
        <v>#DIV/0!</v>
      </c>
      <c r="X568" s="116">
        <v>2.4170000000000001E-2</v>
      </c>
      <c r="Y568" s="116">
        <v>0</v>
      </c>
      <c r="Z568" s="116">
        <v>0</v>
      </c>
      <c r="AA568" s="116" t="str">
        <f t="shared" si="159"/>
        <v>QlikTech00</v>
      </c>
      <c r="AB568" s="117">
        <v>0</v>
      </c>
      <c r="AC568" s="115">
        <f t="shared" si="160"/>
        <v>2.4170000000000001E-2</v>
      </c>
      <c r="AD568" s="117">
        <f t="shared" ref="AD568:AG587" si="176">AD$1*$AH568</f>
        <v>5.2013839999999999E-3</v>
      </c>
      <c r="AE568" s="117">
        <f t="shared" si="176"/>
        <v>5.2690599999999999E-3</v>
      </c>
      <c r="AF568" s="117">
        <f t="shared" si="176"/>
        <v>7.7344000000000006E-3</v>
      </c>
      <c r="AG568" s="117">
        <f t="shared" si="176"/>
        <v>5.9651559999999975E-3</v>
      </c>
      <c r="AH568" s="115">
        <v>2.4170000000000001E-2</v>
      </c>
      <c r="AI568" s="118"/>
      <c r="AJ568" s="118"/>
      <c r="AK568" s="118"/>
      <c r="AL568" s="118"/>
      <c r="AM568" s="118"/>
      <c r="AN568" s="118"/>
      <c r="AO568" s="118"/>
      <c r="AP568" s="118"/>
      <c r="AQ568" s="118"/>
      <c r="AR568" s="118"/>
      <c r="AS568" s="119"/>
      <c r="AT568" s="120">
        <v>0</v>
      </c>
      <c r="AU568" s="120">
        <f t="shared" si="161"/>
        <v>0</v>
      </c>
      <c r="AV568" s="120">
        <v>0</v>
      </c>
      <c r="AW568" s="120">
        <f t="shared" si="162"/>
        <v>5.2013839999999999E-3</v>
      </c>
      <c r="AX568" s="120">
        <v>0</v>
      </c>
      <c r="AY568" s="120">
        <f t="shared" si="163"/>
        <v>5.2690599999999999E-3</v>
      </c>
      <c r="AZ568" s="120">
        <v>0</v>
      </c>
      <c r="BA568" s="120">
        <f t="shared" si="164"/>
        <v>7.7344000000000006E-3</v>
      </c>
      <c r="BB568" s="120">
        <v>0</v>
      </c>
      <c r="BC568" s="120">
        <f t="shared" si="165"/>
        <v>5.9651559999999975E-3</v>
      </c>
      <c r="BD568" s="120" t="str">
        <f t="shared" si="166"/>
        <v>QlikTech00</v>
      </c>
      <c r="BE568" s="121">
        <f>VLOOKUP(BD568,'[1]Microsoft-Base Data'!$AR:$AX,2,0)</f>
        <v>0</v>
      </c>
      <c r="BF568" s="121">
        <f>VLOOKUP(BD568,'[1]Microsoft-Base Data'!$AR:$AX,3,0)</f>
        <v>0</v>
      </c>
      <c r="BG568" s="121">
        <f>VLOOKUP(BD568,'[1]Microsoft-Base Data'!$AR:$AX,4,0)</f>
        <v>0</v>
      </c>
      <c r="BH568" s="121">
        <f>VLOOKUP(BD568,'[1]Microsoft-Base Data'!$AR:$AX,5,0)</f>
        <v>0</v>
      </c>
      <c r="BI568" s="121">
        <f>VLOOKUP(BD568,'[1]Microsoft-Base Data'!$AR:$AX,6,0)</f>
        <v>0</v>
      </c>
      <c r="BJ568" s="121">
        <f>VLOOKUP(BD568,'[1]Microsoft-Base Data'!$AR:$AX,7,0)</f>
        <v>0</v>
      </c>
      <c r="BK568" s="120">
        <f t="shared" si="167"/>
        <v>0</v>
      </c>
      <c r="BL568" s="120">
        <f t="shared" si="168"/>
        <v>0</v>
      </c>
      <c r="BM568" s="120">
        <f t="shared" si="169"/>
        <v>0</v>
      </c>
      <c r="BN568" s="120">
        <f t="shared" si="170"/>
        <v>0</v>
      </c>
      <c r="BO568" s="120">
        <f t="shared" si="171"/>
        <v>0</v>
      </c>
      <c r="BP568" s="120">
        <f t="shared" si="172"/>
        <v>0</v>
      </c>
      <c r="BQ568" s="120">
        <f t="shared" si="173"/>
        <v>0</v>
      </c>
      <c r="BR568" s="119"/>
      <c r="BS568" s="119"/>
      <c r="BT568" s="119"/>
      <c r="BU568" s="119"/>
    </row>
    <row r="569" spans="1:73">
      <c r="A569" s="8" t="s">
        <v>1020</v>
      </c>
      <c r="B569" s="8" t="s">
        <v>123</v>
      </c>
      <c r="C569" s="8" t="s">
        <v>495</v>
      </c>
      <c r="D569" s="8" t="s">
        <v>615</v>
      </c>
      <c r="E569" s="8" t="s">
        <v>283</v>
      </c>
      <c r="F569" s="8"/>
      <c r="G569" s="65"/>
      <c r="H569" s="65" t="s">
        <v>613</v>
      </c>
      <c r="I569" s="8"/>
      <c r="J569" s="8" t="s">
        <v>614</v>
      </c>
      <c r="K569" s="8" t="s">
        <v>614</v>
      </c>
      <c r="L569" s="116">
        <v>0</v>
      </c>
      <c r="M569" s="116">
        <v>0</v>
      </c>
      <c r="N569" s="116">
        <v>0</v>
      </c>
      <c r="O569" s="114"/>
      <c r="P569" s="115">
        <v>0</v>
      </c>
      <c r="Q569" s="114">
        <v>0</v>
      </c>
      <c r="R569" s="114">
        <v>0</v>
      </c>
      <c r="S569" s="114">
        <v>0</v>
      </c>
      <c r="T569" s="114">
        <v>0</v>
      </c>
      <c r="U569" s="115">
        <v>0</v>
      </c>
      <c r="V569" s="115">
        <f t="shared" si="158"/>
        <v>0</v>
      </c>
      <c r="W569" s="122" t="e">
        <v>#DIV/0!</v>
      </c>
      <c r="X569" s="116">
        <v>0</v>
      </c>
      <c r="Y569" s="116">
        <v>2.3218266500000001E-2</v>
      </c>
      <c r="Z569" s="116">
        <v>0</v>
      </c>
      <c r="AA569" s="116" t="str">
        <f t="shared" si="159"/>
        <v>Aliaxis00</v>
      </c>
      <c r="AB569" s="117">
        <v>0</v>
      </c>
      <c r="AC569" s="115">
        <f t="shared" si="160"/>
        <v>2.3218266500000001E-2</v>
      </c>
      <c r="AD569" s="117">
        <f t="shared" si="176"/>
        <v>4.9965709508E-3</v>
      </c>
      <c r="AE569" s="117">
        <f t="shared" si="176"/>
        <v>5.0615820970000003E-3</v>
      </c>
      <c r="AF569" s="117">
        <f t="shared" si="176"/>
        <v>7.4298452800000006E-3</v>
      </c>
      <c r="AG569" s="117">
        <f t="shared" si="176"/>
        <v>5.7302681721999984E-3</v>
      </c>
      <c r="AH569" s="115">
        <v>2.3218266500000001E-2</v>
      </c>
      <c r="AI569" s="118"/>
      <c r="AJ569" s="118"/>
      <c r="AK569" s="118"/>
      <c r="AL569" s="118"/>
      <c r="AM569" s="118"/>
      <c r="AN569" s="118"/>
      <c r="AO569" s="118"/>
      <c r="AP569" s="118"/>
      <c r="AQ569" s="118"/>
      <c r="AR569" s="118"/>
      <c r="AS569" s="119"/>
      <c r="AT569" s="120">
        <v>0</v>
      </c>
      <c r="AU569" s="120">
        <f t="shared" si="161"/>
        <v>0</v>
      </c>
      <c r="AV569" s="120">
        <v>0</v>
      </c>
      <c r="AW569" s="120">
        <f t="shared" si="162"/>
        <v>4.9965709508E-3</v>
      </c>
      <c r="AX569" s="120">
        <v>0</v>
      </c>
      <c r="AY569" s="120">
        <f t="shared" si="163"/>
        <v>5.0615820970000003E-3</v>
      </c>
      <c r="AZ569" s="120">
        <v>0</v>
      </c>
      <c r="BA569" s="120">
        <f t="shared" si="164"/>
        <v>7.4298452800000006E-3</v>
      </c>
      <c r="BB569" s="120">
        <v>0</v>
      </c>
      <c r="BC569" s="120">
        <f t="shared" si="165"/>
        <v>5.7302681721999984E-3</v>
      </c>
      <c r="BD569" s="120" t="str">
        <f t="shared" si="166"/>
        <v>Aliaxis00</v>
      </c>
      <c r="BE569" s="121">
        <f>VLOOKUP(BD569,'[1]Microsoft-Base Data'!$AR:$AX,2,0)</f>
        <v>0</v>
      </c>
      <c r="BF569" s="121">
        <f>VLOOKUP(BD569,'[1]Microsoft-Base Data'!$AR:$AX,3,0)</f>
        <v>0</v>
      </c>
      <c r="BG569" s="121">
        <f>VLOOKUP(BD569,'[1]Microsoft-Base Data'!$AR:$AX,4,0)</f>
        <v>0</v>
      </c>
      <c r="BH569" s="121">
        <f>VLOOKUP(BD569,'[1]Microsoft-Base Data'!$AR:$AX,5,0)</f>
        <v>0</v>
      </c>
      <c r="BI569" s="121">
        <f>VLOOKUP(BD569,'[1]Microsoft-Base Data'!$AR:$AX,6,0)</f>
        <v>0</v>
      </c>
      <c r="BJ569" s="121">
        <f>VLOOKUP(BD569,'[1]Microsoft-Base Data'!$AR:$AX,7,0)</f>
        <v>0</v>
      </c>
      <c r="BK569" s="120">
        <f t="shared" si="167"/>
        <v>0</v>
      </c>
      <c r="BL569" s="120">
        <f t="shared" si="168"/>
        <v>0</v>
      </c>
      <c r="BM569" s="120">
        <f t="shared" si="169"/>
        <v>0</v>
      </c>
      <c r="BN569" s="120">
        <f t="shared" si="170"/>
        <v>0</v>
      </c>
      <c r="BO569" s="120">
        <f t="shared" si="171"/>
        <v>0</v>
      </c>
      <c r="BP569" s="120">
        <f t="shared" si="172"/>
        <v>0</v>
      </c>
      <c r="BQ569" s="120">
        <f t="shared" si="173"/>
        <v>0</v>
      </c>
      <c r="BR569" s="119"/>
      <c r="BS569" s="119"/>
      <c r="BT569" s="119"/>
      <c r="BU569" s="119"/>
    </row>
    <row r="570" spans="1:73">
      <c r="A570" s="8" t="s">
        <v>128</v>
      </c>
      <c r="B570" s="8" t="s">
        <v>69</v>
      </c>
      <c r="C570" s="8" t="s">
        <v>129</v>
      </c>
      <c r="D570" s="8" t="s">
        <v>568</v>
      </c>
      <c r="E570" s="8" t="s">
        <v>121</v>
      </c>
      <c r="F570" s="8" t="s">
        <v>612</v>
      </c>
      <c r="G570" s="65">
        <v>106</v>
      </c>
      <c r="H570" s="65" t="s">
        <v>613</v>
      </c>
      <c r="I570" s="8"/>
      <c r="J570" s="8" t="s">
        <v>614</v>
      </c>
      <c r="K570" s="8" t="s">
        <v>614</v>
      </c>
      <c r="L570" s="116">
        <v>0</v>
      </c>
      <c r="M570" s="116">
        <v>0</v>
      </c>
      <c r="N570" s="116">
        <v>0</v>
      </c>
      <c r="O570" s="114"/>
      <c r="P570" s="115">
        <v>0</v>
      </c>
      <c r="Q570" s="114">
        <v>0</v>
      </c>
      <c r="R570" s="114">
        <v>0</v>
      </c>
      <c r="S570" s="114">
        <v>0</v>
      </c>
      <c r="T570" s="114">
        <v>0</v>
      </c>
      <c r="U570" s="115">
        <v>0</v>
      </c>
      <c r="V570" s="115">
        <f t="shared" si="158"/>
        <v>0</v>
      </c>
      <c r="W570" s="115"/>
      <c r="X570" s="116">
        <v>1.7458400000000002E-2</v>
      </c>
      <c r="Y570" s="116">
        <v>0</v>
      </c>
      <c r="Z570" s="116">
        <v>0</v>
      </c>
      <c r="AA570" s="116" t="str">
        <f t="shared" si="159"/>
        <v>ATCO00</v>
      </c>
      <c r="AB570" s="117">
        <v>0</v>
      </c>
      <c r="AC570" s="115">
        <f t="shared" si="160"/>
        <v>1.7458400000000002E-2</v>
      </c>
      <c r="AD570" s="117">
        <f t="shared" si="176"/>
        <v>3.7570476800000007E-3</v>
      </c>
      <c r="AE570" s="117">
        <f t="shared" si="176"/>
        <v>3.8059312000000003E-3</v>
      </c>
      <c r="AF570" s="117">
        <f t="shared" si="176"/>
        <v>5.5866880000000011E-3</v>
      </c>
      <c r="AG570" s="117">
        <f t="shared" si="176"/>
        <v>4.308733119999999E-3</v>
      </c>
      <c r="AH570" s="115">
        <v>1.7458400000000002E-2</v>
      </c>
      <c r="AI570" s="118"/>
      <c r="AJ570" s="118"/>
      <c r="AK570" s="118"/>
      <c r="AL570" s="118"/>
      <c r="AM570" s="118"/>
      <c r="AN570" s="118"/>
      <c r="AO570" s="118"/>
      <c r="AP570" s="118"/>
      <c r="AQ570" s="118"/>
      <c r="AR570" s="118"/>
      <c r="AS570" s="119"/>
      <c r="AT570" s="120">
        <v>0</v>
      </c>
      <c r="AU570" s="120">
        <f t="shared" si="161"/>
        <v>0</v>
      </c>
      <c r="AV570" s="120">
        <v>0</v>
      </c>
      <c r="AW570" s="120">
        <f t="shared" si="162"/>
        <v>3.7570476800000007E-3</v>
      </c>
      <c r="AX570" s="120">
        <v>0</v>
      </c>
      <c r="AY570" s="120">
        <f t="shared" si="163"/>
        <v>3.8059312000000003E-3</v>
      </c>
      <c r="AZ570" s="120">
        <v>0</v>
      </c>
      <c r="BA570" s="120">
        <f t="shared" si="164"/>
        <v>5.5866880000000011E-3</v>
      </c>
      <c r="BB570" s="120">
        <v>0</v>
      </c>
      <c r="BC570" s="120">
        <f t="shared" si="165"/>
        <v>4.308733119999999E-3</v>
      </c>
      <c r="BD570" s="120" t="str">
        <f t="shared" si="166"/>
        <v>ATCO00</v>
      </c>
      <c r="BE570" s="121">
        <f>VLOOKUP(BD570,'[1]Microsoft-Base Data'!$AR:$AX,2,0)</f>
        <v>0.47284428250335986</v>
      </c>
      <c r="BF570" s="121">
        <f>VLOOKUP(BD570,'[1]Microsoft-Base Data'!$AR:$AX,3,0)</f>
        <v>6.1363737694513421E-2</v>
      </c>
      <c r="BG570" s="121">
        <f>VLOOKUP(BD570,'[1]Microsoft-Base Data'!$AR:$AX,4,0)</f>
        <v>0</v>
      </c>
      <c r="BH570" s="121">
        <f>VLOOKUP(BD570,'[1]Microsoft-Base Data'!$AR:$AX,5,0)</f>
        <v>0.15232278170191796</v>
      </c>
      <c r="BI570" s="121">
        <f>VLOOKUP(BD570,'[1]Microsoft-Base Data'!$AR:$AX,6,0)</f>
        <v>0.2685171133810908</v>
      </c>
      <c r="BJ570" s="121">
        <f>VLOOKUP(BD570,'[1]Microsoft-Base Data'!$AR:$AX,7,0)</f>
        <v>4.4952084719117991E-2</v>
      </c>
      <c r="BK570" s="120">
        <f t="shared" si="167"/>
        <v>0</v>
      </c>
      <c r="BL570" s="120">
        <f t="shared" si="168"/>
        <v>0</v>
      </c>
      <c r="BM570" s="120">
        <f t="shared" si="169"/>
        <v>0</v>
      </c>
      <c r="BN570" s="120">
        <f t="shared" si="170"/>
        <v>0</v>
      </c>
      <c r="BO570" s="120">
        <f t="shared" si="171"/>
        <v>0</v>
      </c>
      <c r="BP570" s="120">
        <f t="shared" si="172"/>
        <v>0</v>
      </c>
      <c r="BQ570" s="120">
        <f t="shared" si="173"/>
        <v>0</v>
      </c>
      <c r="BR570" s="119"/>
      <c r="BS570" s="119"/>
      <c r="BT570" s="119"/>
      <c r="BU570" s="119"/>
    </row>
    <row r="571" spans="1:73">
      <c r="A571" s="8" t="s">
        <v>1021</v>
      </c>
      <c r="B571" s="8" t="s">
        <v>92</v>
      </c>
      <c r="C571" s="8" t="s">
        <v>495</v>
      </c>
      <c r="D571" s="8" t="s">
        <v>615</v>
      </c>
      <c r="E571" s="8" t="s">
        <v>283</v>
      </c>
      <c r="F571" s="8"/>
      <c r="G571" s="65"/>
      <c r="H571" s="65" t="s">
        <v>613</v>
      </c>
      <c r="I571" s="8"/>
      <c r="J571" s="8" t="s">
        <v>614</v>
      </c>
      <c r="K571" s="8" t="s">
        <v>614</v>
      </c>
      <c r="L571" s="116">
        <v>0</v>
      </c>
      <c r="M571" s="116">
        <v>0</v>
      </c>
      <c r="N571" s="116">
        <v>0</v>
      </c>
      <c r="O571" s="114"/>
      <c r="P571" s="115">
        <v>0</v>
      </c>
      <c r="Q571" s="114">
        <v>0</v>
      </c>
      <c r="R571" s="114">
        <v>0</v>
      </c>
      <c r="S571" s="114">
        <v>0</v>
      </c>
      <c r="T571" s="114">
        <v>0</v>
      </c>
      <c r="U571" s="115">
        <v>0</v>
      </c>
      <c r="V571" s="115">
        <f t="shared" si="158"/>
        <v>0</v>
      </c>
      <c r="W571" s="122" t="e">
        <v>#DIV/0!</v>
      </c>
      <c r="X571" s="116">
        <v>0</v>
      </c>
      <c r="Y571" s="116">
        <v>0</v>
      </c>
      <c r="Z571" s="116">
        <v>1.38996555E-2</v>
      </c>
      <c r="AA571" s="116" t="str">
        <f t="shared" si="159"/>
        <v>Cision Inc00</v>
      </c>
      <c r="AB571" s="117">
        <v>0</v>
      </c>
      <c r="AC571" s="115">
        <f t="shared" si="160"/>
        <v>1.38996555E-2</v>
      </c>
      <c r="AD571" s="117">
        <f t="shared" si="176"/>
        <v>2.9912058635999999E-3</v>
      </c>
      <c r="AE571" s="117">
        <f t="shared" si="176"/>
        <v>3.0301248989999998E-3</v>
      </c>
      <c r="AF571" s="117">
        <f t="shared" si="176"/>
        <v>4.4478897600000004E-3</v>
      </c>
      <c r="AG571" s="117">
        <f t="shared" si="176"/>
        <v>3.4304349773999986E-3</v>
      </c>
      <c r="AH571" s="115">
        <v>1.38996555E-2</v>
      </c>
      <c r="AI571" s="118"/>
      <c r="AJ571" s="118"/>
      <c r="AK571" s="118"/>
      <c r="AL571" s="118"/>
      <c r="AM571" s="118"/>
      <c r="AN571" s="118"/>
      <c r="AO571" s="118"/>
      <c r="AP571" s="118"/>
      <c r="AQ571" s="118"/>
      <c r="AR571" s="118"/>
      <c r="AS571" s="119"/>
      <c r="AT571" s="120">
        <v>0</v>
      </c>
      <c r="AU571" s="120">
        <f t="shared" si="161"/>
        <v>0</v>
      </c>
      <c r="AV571" s="120">
        <v>0</v>
      </c>
      <c r="AW571" s="120">
        <f t="shared" si="162"/>
        <v>2.9912058635999999E-3</v>
      </c>
      <c r="AX571" s="120">
        <v>0</v>
      </c>
      <c r="AY571" s="120">
        <f t="shared" si="163"/>
        <v>3.0301248989999998E-3</v>
      </c>
      <c r="AZ571" s="120">
        <v>0</v>
      </c>
      <c r="BA571" s="120">
        <f t="shared" si="164"/>
        <v>4.4478897600000004E-3</v>
      </c>
      <c r="BB571" s="120">
        <v>0</v>
      </c>
      <c r="BC571" s="120">
        <f t="shared" si="165"/>
        <v>3.4304349773999986E-3</v>
      </c>
      <c r="BD571" s="120" t="str">
        <f t="shared" si="166"/>
        <v>Cision Inc00</v>
      </c>
      <c r="BE571" s="121">
        <f>VLOOKUP(BD571,'[1]Microsoft-Base Data'!$AR:$AX,2,0)</f>
        <v>0</v>
      </c>
      <c r="BF571" s="121">
        <f>VLOOKUP(BD571,'[1]Microsoft-Base Data'!$AR:$AX,3,0)</f>
        <v>0</v>
      </c>
      <c r="BG571" s="121">
        <f>VLOOKUP(BD571,'[1]Microsoft-Base Data'!$AR:$AX,4,0)</f>
        <v>0</v>
      </c>
      <c r="BH571" s="121">
        <f>VLOOKUP(BD571,'[1]Microsoft-Base Data'!$AR:$AX,5,0)</f>
        <v>0</v>
      </c>
      <c r="BI571" s="121">
        <f>VLOOKUP(BD571,'[1]Microsoft-Base Data'!$AR:$AX,6,0)</f>
        <v>0</v>
      </c>
      <c r="BJ571" s="121">
        <f>VLOOKUP(BD571,'[1]Microsoft-Base Data'!$AR:$AX,7,0)</f>
        <v>0</v>
      </c>
      <c r="BK571" s="120">
        <f t="shared" si="167"/>
        <v>0</v>
      </c>
      <c r="BL571" s="120">
        <f t="shared" si="168"/>
        <v>0</v>
      </c>
      <c r="BM571" s="120">
        <f t="shared" si="169"/>
        <v>0</v>
      </c>
      <c r="BN571" s="120">
        <f t="shared" si="170"/>
        <v>0</v>
      </c>
      <c r="BO571" s="120">
        <f t="shared" si="171"/>
        <v>0</v>
      </c>
      <c r="BP571" s="120">
        <f t="shared" si="172"/>
        <v>0</v>
      </c>
      <c r="BQ571" s="120">
        <f t="shared" si="173"/>
        <v>0</v>
      </c>
      <c r="BR571" s="119"/>
      <c r="BS571" s="119"/>
      <c r="BT571" s="119"/>
      <c r="BU571" s="119"/>
    </row>
    <row r="572" spans="1:73">
      <c r="A572" s="8" t="s">
        <v>1022</v>
      </c>
      <c r="B572" s="8" t="s">
        <v>69</v>
      </c>
      <c r="C572" s="8" t="s">
        <v>495</v>
      </c>
      <c r="D572" s="8" t="s">
        <v>615</v>
      </c>
      <c r="E572" s="8" t="s">
        <v>283</v>
      </c>
      <c r="F572" s="8"/>
      <c r="G572" s="65"/>
      <c r="H572" s="65" t="s">
        <v>613</v>
      </c>
      <c r="I572" s="8"/>
      <c r="J572" s="8" t="s">
        <v>614</v>
      </c>
      <c r="K572" s="8" t="s">
        <v>614</v>
      </c>
      <c r="L572" s="116">
        <v>0</v>
      </c>
      <c r="M572" s="116">
        <v>0</v>
      </c>
      <c r="N572" s="116">
        <v>0</v>
      </c>
      <c r="O572" s="114"/>
      <c r="P572" s="115">
        <v>0</v>
      </c>
      <c r="Q572" s="114">
        <v>0</v>
      </c>
      <c r="R572" s="114">
        <v>0</v>
      </c>
      <c r="S572" s="114">
        <v>0</v>
      </c>
      <c r="T572" s="114">
        <v>0</v>
      </c>
      <c r="U572" s="115">
        <v>0</v>
      </c>
      <c r="V572" s="115">
        <f t="shared" si="158"/>
        <v>0</v>
      </c>
      <c r="W572" s="115"/>
      <c r="X572" s="116">
        <v>0</v>
      </c>
      <c r="Y572" s="116">
        <v>8.3332098999999993E-3</v>
      </c>
      <c r="Z572" s="116">
        <v>0</v>
      </c>
      <c r="AA572" s="116" t="str">
        <f t="shared" si="159"/>
        <v>American Flood Research Inc - WGS00</v>
      </c>
      <c r="AB572" s="117">
        <v>0</v>
      </c>
      <c r="AC572" s="115">
        <f t="shared" si="160"/>
        <v>8.3332098999999993E-3</v>
      </c>
      <c r="AD572" s="117">
        <f t="shared" si="176"/>
        <v>1.7933067704799998E-3</v>
      </c>
      <c r="AE572" s="117">
        <f t="shared" si="176"/>
        <v>1.8166397581999998E-3</v>
      </c>
      <c r="AF572" s="117">
        <f t="shared" si="176"/>
        <v>2.6666271679999997E-3</v>
      </c>
      <c r="AG572" s="117">
        <f t="shared" si="176"/>
        <v>2.056636203319999E-3</v>
      </c>
      <c r="AH572" s="115">
        <v>8.3332098999999993E-3</v>
      </c>
      <c r="AI572" s="118"/>
      <c r="AJ572" s="118"/>
      <c r="AK572" s="118"/>
      <c r="AL572" s="118"/>
      <c r="AM572" s="118"/>
      <c r="AN572" s="118"/>
      <c r="AO572" s="118"/>
      <c r="AP572" s="118"/>
      <c r="AQ572" s="118"/>
      <c r="AR572" s="118"/>
      <c r="AS572" s="119"/>
      <c r="AT572" s="120">
        <v>0</v>
      </c>
      <c r="AU572" s="120">
        <f t="shared" si="161"/>
        <v>0</v>
      </c>
      <c r="AV572" s="120">
        <v>0</v>
      </c>
      <c r="AW572" s="120">
        <f t="shared" si="162"/>
        <v>1.7933067704799998E-3</v>
      </c>
      <c r="AX572" s="120">
        <v>0</v>
      </c>
      <c r="AY572" s="120">
        <f t="shared" si="163"/>
        <v>1.8166397581999998E-3</v>
      </c>
      <c r="AZ572" s="120">
        <v>0</v>
      </c>
      <c r="BA572" s="120">
        <f t="shared" si="164"/>
        <v>2.6666271679999997E-3</v>
      </c>
      <c r="BB572" s="120">
        <v>0</v>
      </c>
      <c r="BC572" s="120">
        <f t="shared" si="165"/>
        <v>2.056636203319999E-3</v>
      </c>
      <c r="BD572" s="120" t="str">
        <f t="shared" si="166"/>
        <v>American Flood Research Inc - WGS00</v>
      </c>
      <c r="BE572" s="121">
        <f>VLOOKUP(BD572,'[1]Microsoft-Base Data'!$AR:$AX,2,0)</f>
        <v>0</v>
      </c>
      <c r="BF572" s="121">
        <f>VLOOKUP(BD572,'[1]Microsoft-Base Data'!$AR:$AX,3,0)</f>
        <v>0</v>
      </c>
      <c r="BG572" s="121">
        <f>VLOOKUP(BD572,'[1]Microsoft-Base Data'!$AR:$AX,4,0)</f>
        <v>0</v>
      </c>
      <c r="BH572" s="121">
        <f>VLOOKUP(BD572,'[1]Microsoft-Base Data'!$AR:$AX,5,0)</f>
        <v>0</v>
      </c>
      <c r="BI572" s="121">
        <f>VLOOKUP(BD572,'[1]Microsoft-Base Data'!$AR:$AX,6,0)</f>
        <v>0</v>
      </c>
      <c r="BJ572" s="121">
        <f>VLOOKUP(BD572,'[1]Microsoft-Base Data'!$AR:$AX,7,0)</f>
        <v>0</v>
      </c>
      <c r="BK572" s="120">
        <f t="shared" si="167"/>
        <v>0</v>
      </c>
      <c r="BL572" s="120">
        <f t="shared" si="168"/>
        <v>0</v>
      </c>
      <c r="BM572" s="120">
        <f t="shared" si="169"/>
        <v>0</v>
      </c>
      <c r="BN572" s="120">
        <f t="shared" si="170"/>
        <v>0</v>
      </c>
      <c r="BO572" s="120">
        <f t="shared" si="171"/>
        <v>0</v>
      </c>
      <c r="BP572" s="120">
        <f t="shared" si="172"/>
        <v>0</v>
      </c>
      <c r="BQ572" s="120">
        <f t="shared" si="173"/>
        <v>0</v>
      </c>
      <c r="BR572" s="119"/>
      <c r="BS572" s="119"/>
      <c r="BT572" s="119"/>
      <c r="BU572" s="119"/>
    </row>
    <row r="573" spans="1:73">
      <c r="A573" s="65" t="s">
        <v>1023</v>
      </c>
      <c r="B573" s="65" t="s">
        <v>123</v>
      </c>
      <c r="C573" s="8" t="s">
        <v>495</v>
      </c>
      <c r="D573" s="8" t="s">
        <v>615</v>
      </c>
      <c r="E573" s="8" t="s">
        <v>283</v>
      </c>
      <c r="F573" s="8"/>
      <c r="G573" s="65"/>
      <c r="H573" s="65" t="s">
        <v>613</v>
      </c>
      <c r="I573" s="8"/>
      <c r="J573" s="65" t="s">
        <v>614</v>
      </c>
      <c r="K573" s="65" t="s">
        <v>614</v>
      </c>
      <c r="L573" s="113">
        <v>0</v>
      </c>
      <c r="M573" s="113">
        <v>0</v>
      </c>
      <c r="N573" s="113">
        <v>0</v>
      </c>
      <c r="O573" s="114"/>
      <c r="P573" s="115">
        <v>0</v>
      </c>
      <c r="Q573" s="114">
        <v>0</v>
      </c>
      <c r="R573" s="114">
        <v>0</v>
      </c>
      <c r="S573" s="114">
        <v>0</v>
      </c>
      <c r="T573" s="114">
        <v>0</v>
      </c>
      <c r="U573" s="115">
        <v>0</v>
      </c>
      <c r="V573" s="115">
        <f t="shared" si="158"/>
        <v>0</v>
      </c>
      <c r="W573" s="122" t="e">
        <v>#DIV/0!</v>
      </c>
      <c r="X573" s="116">
        <v>0</v>
      </c>
      <c r="Y573" s="116">
        <v>0</v>
      </c>
      <c r="Z573" s="116">
        <v>7.3893599999999993E-3</v>
      </c>
      <c r="AA573" s="116" t="str">
        <f t="shared" si="159"/>
        <v>MAURITIUS CHAMBER OF COMMERCE &amp; INDUSTRY00</v>
      </c>
      <c r="AB573" s="117">
        <v>0</v>
      </c>
      <c r="AC573" s="115">
        <f t="shared" si="160"/>
        <v>7.3893599999999993E-3</v>
      </c>
      <c r="AD573" s="117">
        <f t="shared" si="176"/>
        <v>1.5901902719999998E-3</v>
      </c>
      <c r="AE573" s="117">
        <f t="shared" si="176"/>
        <v>1.6108804799999999E-3</v>
      </c>
      <c r="AF573" s="117">
        <f t="shared" si="176"/>
        <v>2.3645951999999998E-3</v>
      </c>
      <c r="AG573" s="117">
        <f t="shared" si="176"/>
        <v>1.8236940479999992E-3</v>
      </c>
      <c r="AH573" s="115">
        <v>7.3893599999999993E-3</v>
      </c>
      <c r="AI573" s="118"/>
      <c r="AJ573" s="118"/>
      <c r="AK573" s="118"/>
      <c r="AL573" s="118"/>
      <c r="AM573" s="118"/>
      <c r="AN573" s="118"/>
      <c r="AO573" s="118"/>
      <c r="AP573" s="118"/>
      <c r="AQ573" s="118"/>
      <c r="AR573" s="118"/>
      <c r="AS573" s="119"/>
      <c r="AT573" s="120">
        <v>0</v>
      </c>
      <c r="AU573" s="120">
        <f t="shared" si="161"/>
        <v>0</v>
      </c>
      <c r="AV573" s="120">
        <v>0</v>
      </c>
      <c r="AW573" s="120">
        <f t="shared" si="162"/>
        <v>1.5901902719999998E-3</v>
      </c>
      <c r="AX573" s="120">
        <v>0</v>
      </c>
      <c r="AY573" s="120">
        <f t="shared" si="163"/>
        <v>1.6108804799999999E-3</v>
      </c>
      <c r="AZ573" s="120">
        <v>0</v>
      </c>
      <c r="BA573" s="120">
        <f t="shared" si="164"/>
        <v>2.3645951999999998E-3</v>
      </c>
      <c r="BB573" s="120">
        <v>0</v>
      </c>
      <c r="BC573" s="120">
        <f t="shared" si="165"/>
        <v>1.8236940479999992E-3</v>
      </c>
      <c r="BD573" s="120" t="str">
        <f t="shared" si="166"/>
        <v>MAURITIUS CHAMBER OF COMMERCE &amp; INDUSTRY00</v>
      </c>
      <c r="BE573" s="121">
        <f>VLOOKUP(BD573,'[1]Microsoft-Base Data'!$AR:$AX,2,0)</f>
        <v>0</v>
      </c>
      <c r="BF573" s="121">
        <f>VLOOKUP(BD573,'[1]Microsoft-Base Data'!$AR:$AX,3,0)</f>
        <v>0</v>
      </c>
      <c r="BG573" s="121">
        <f>VLOOKUP(BD573,'[1]Microsoft-Base Data'!$AR:$AX,4,0)</f>
        <v>0</v>
      </c>
      <c r="BH573" s="121">
        <f>VLOOKUP(BD573,'[1]Microsoft-Base Data'!$AR:$AX,5,0)</f>
        <v>0</v>
      </c>
      <c r="BI573" s="121">
        <f>VLOOKUP(BD573,'[1]Microsoft-Base Data'!$AR:$AX,6,0)</f>
        <v>0</v>
      </c>
      <c r="BJ573" s="121">
        <f>VLOOKUP(BD573,'[1]Microsoft-Base Data'!$AR:$AX,7,0)</f>
        <v>0</v>
      </c>
      <c r="BK573" s="120">
        <f t="shared" si="167"/>
        <v>0</v>
      </c>
      <c r="BL573" s="120">
        <f t="shared" si="168"/>
        <v>0</v>
      </c>
      <c r="BM573" s="120">
        <f t="shared" si="169"/>
        <v>0</v>
      </c>
      <c r="BN573" s="120">
        <f t="shared" si="170"/>
        <v>0</v>
      </c>
      <c r="BO573" s="120">
        <f t="shared" si="171"/>
        <v>0</v>
      </c>
      <c r="BP573" s="120">
        <f t="shared" si="172"/>
        <v>0</v>
      </c>
      <c r="BQ573" s="120">
        <f t="shared" si="173"/>
        <v>0</v>
      </c>
      <c r="BR573" s="119"/>
      <c r="BS573" s="119"/>
      <c r="BT573" s="119"/>
      <c r="BU573" s="119"/>
    </row>
    <row r="574" spans="1:73">
      <c r="A574" s="8" t="s">
        <v>1024</v>
      </c>
      <c r="B574" s="8" t="s">
        <v>69</v>
      </c>
      <c r="C574" s="8" t="s">
        <v>495</v>
      </c>
      <c r="D574" s="8" t="s">
        <v>615</v>
      </c>
      <c r="E574" s="8" t="s">
        <v>283</v>
      </c>
      <c r="F574" s="8"/>
      <c r="G574" s="65"/>
      <c r="H574" s="65" t="s">
        <v>613</v>
      </c>
      <c r="I574" s="8"/>
      <c r="J574" s="8" t="s">
        <v>614</v>
      </c>
      <c r="K574" s="8" t="s">
        <v>614</v>
      </c>
      <c r="L574" s="116">
        <v>0</v>
      </c>
      <c r="M574" s="116">
        <v>0</v>
      </c>
      <c r="N574" s="116">
        <v>0</v>
      </c>
      <c r="O574" s="114"/>
      <c r="P574" s="115">
        <v>0</v>
      </c>
      <c r="Q574" s="114">
        <v>0</v>
      </c>
      <c r="R574" s="114">
        <v>0</v>
      </c>
      <c r="S574" s="114">
        <v>0</v>
      </c>
      <c r="T574" s="114">
        <v>0</v>
      </c>
      <c r="U574" s="115">
        <v>0</v>
      </c>
      <c r="V574" s="115">
        <f t="shared" si="158"/>
        <v>0</v>
      </c>
      <c r="W574" s="115"/>
      <c r="X574" s="116">
        <v>0</v>
      </c>
      <c r="Y574" s="116">
        <v>2.3988200000000003E-3</v>
      </c>
      <c r="Z574" s="116">
        <v>0</v>
      </c>
      <c r="AA574" s="116" t="str">
        <f t="shared" si="159"/>
        <v>ARCH MORTGAGE INSURANCE COMPANY00</v>
      </c>
      <c r="AB574" s="117">
        <v>0</v>
      </c>
      <c r="AC574" s="115">
        <f t="shared" si="160"/>
        <v>2.3988200000000003E-3</v>
      </c>
      <c r="AD574" s="117">
        <f t="shared" si="176"/>
        <v>5.1622606400000002E-4</v>
      </c>
      <c r="AE574" s="117">
        <f t="shared" si="176"/>
        <v>5.2294276000000009E-4</v>
      </c>
      <c r="AF574" s="117">
        <f t="shared" si="176"/>
        <v>7.6762240000000006E-4</v>
      </c>
      <c r="AG574" s="117">
        <f t="shared" si="176"/>
        <v>5.920287759999998E-4</v>
      </c>
      <c r="AH574" s="115">
        <v>2.3988200000000003E-3</v>
      </c>
      <c r="AI574" s="118"/>
      <c r="AJ574" s="118"/>
      <c r="AK574" s="118"/>
      <c r="AL574" s="118"/>
      <c r="AM574" s="118"/>
      <c r="AN574" s="118"/>
      <c r="AO574" s="118"/>
      <c r="AP574" s="118"/>
      <c r="AQ574" s="118"/>
      <c r="AR574" s="118"/>
      <c r="AS574" s="119"/>
      <c r="AT574" s="120">
        <v>0</v>
      </c>
      <c r="AU574" s="120">
        <f t="shared" si="161"/>
        <v>0</v>
      </c>
      <c r="AV574" s="120">
        <v>0</v>
      </c>
      <c r="AW574" s="120">
        <f t="shared" si="162"/>
        <v>5.1622606400000002E-4</v>
      </c>
      <c r="AX574" s="120">
        <v>0</v>
      </c>
      <c r="AY574" s="120">
        <f t="shared" si="163"/>
        <v>5.2294276000000009E-4</v>
      </c>
      <c r="AZ574" s="120">
        <v>0</v>
      </c>
      <c r="BA574" s="120">
        <f t="shared" si="164"/>
        <v>7.6762240000000006E-4</v>
      </c>
      <c r="BB574" s="120">
        <v>0</v>
      </c>
      <c r="BC574" s="120">
        <f t="shared" si="165"/>
        <v>5.920287759999998E-4</v>
      </c>
      <c r="BD574" s="120" t="str">
        <f t="shared" si="166"/>
        <v>ARCH MORTGAGE INSURANCE COMPANY00</v>
      </c>
      <c r="BE574" s="121">
        <f>VLOOKUP(BD574,'[1]Microsoft-Base Data'!$AR:$AX,2,0)</f>
        <v>0</v>
      </c>
      <c r="BF574" s="121">
        <f>VLOOKUP(BD574,'[1]Microsoft-Base Data'!$AR:$AX,3,0)</f>
        <v>0</v>
      </c>
      <c r="BG574" s="121">
        <f>VLOOKUP(BD574,'[1]Microsoft-Base Data'!$AR:$AX,4,0)</f>
        <v>0</v>
      </c>
      <c r="BH574" s="121">
        <f>VLOOKUP(BD574,'[1]Microsoft-Base Data'!$AR:$AX,5,0)</f>
        <v>0</v>
      </c>
      <c r="BI574" s="121">
        <f>VLOOKUP(BD574,'[1]Microsoft-Base Data'!$AR:$AX,6,0)</f>
        <v>0</v>
      </c>
      <c r="BJ574" s="121">
        <f>VLOOKUP(BD574,'[1]Microsoft-Base Data'!$AR:$AX,7,0)</f>
        <v>0</v>
      </c>
      <c r="BK574" s="120">
        <f t="shared" si="167"/>
        <v>0</v>
      </c>
      <c r="BL574" s="120">
        <f t="shared" si="168"/>
        <v>0</v>
      </c>
      <c r="BM574" s="120">
        <f t="shared" si="169"/>
        <v>0</v>
      </c>
      <c r="BN574" s="120">
        <f t="shared" si="170"/>
        <v>0</v>
      </c>
      <c r="BO574" s="120">
        <f t="shared" si="171"/>
        <v>0</v>
      </c>
      <c r="BP574" s="120">
        <f t="shared" si="172"/>
        <v>0</v>
      </c>
      <c r="BQ574" s="120">
        <f t="shared" si="173"/>
        <v>0</v>
      </c>
      <c r="BR574" s="119"/>
      <c r="BS574" s="119"/>
      <c r="BT574" s="119"/>
      <c r="BU574" s="119"/>
    </row>
    <row r="575" spans="1:73">
      <c r="A575" s="65" t="s">
        <v>791</v>
      </c>
      <c r="B575" s="65" t="s">
        <v>69</v>
      </c>
      <c r="C575" s="8" t="s">
        <v>148</v>
      </c>
      <c r="D575" s="8" t="s">
        <v>615</v>
      </c>
      <c r="E575" s="8" t="s">
        <v>283</v>
      </c>
      <c r="F575" s="8"/>
      <c r="G575" s="65"/>
      <c r="H575" s="65" t="s">
        <v>613</v>
      </c>
      <c r="I575" s="8"/>
      <c r="J575" s="8" t="s">
        <v>614</v>
      </c>
      <c r="K575" s="8" t="s">
        <v>614</v>
      </c>
      <c r="L575" s="113"/>
      <c r="M575" s="113"/>
      <c r="N575" s="113"/>
      <c r="O575" s="171" t="s">
        <v>312</v>
      </c>
      <c r="P575" s="115">
        <v>0</v>
      </c>
      <c r="Q575" s="114">
        <v>0</v>
      </c>
      <c r="R575" s="114">
        <v>0</v>
      </c>
      <c r="S575" s="114">
        <v>0</v>
      </c>
      <c r="T575" s="114">
        <v>0</v>
      </c>
      <c r="U575" s="115">
        <v>0</v>
      </c>
      <c r="V575" s="115">
        <f t="shared" si="158"/>
        <v>0</v>
      </c>
      <c r="W575" s="122" t="e">
        <v>#DIV/0!</v>
      </c>
      <c r="X575" s="116"/>
      <c r="Y575" s="116"/>
      <c r="Z575" s="116"/>
      <c r="AA575" s="116" t="str">
        <f t="shared" si="159"/>
        <v>HYUNDAI00</v>
      </c>
      <c r="AB575" s="117">
        <v>0</v>
      </c>
      <c r="AC575" s="115">
        <f t="shared" si="160"/>
        <v>0</v>
      </c>
      <c r="AD575" s="117">
        <f t="shared" si="176"/>
        <v>0</v>
      </c>
      <c r="AE575" s="117">
        <f t="shared" si="176"/>
        <v>0</v>
      </c>
      <c r="AF575" s="117">
        <f t="shared" si="176"/>
        <v>0</v>
      </c>
      <c r="AG575" s="117">
        <f t="shared" si="176"/>
        <v>0</v>
      </c>
      <c r="AH575" s="115">
        <v>0</v>
      </c>
      <c r="AI575" s="118"/>
      <c r="AJ575" s="118"/>
      <c r="AK575" s="118"/>
      <c r="AL575" s="118"/>
      <c r="AM575" s="118"/>
      <c r="AN575" s="118"/>
      <c r="AO575" s="118"/>
      <c r="AP575" s="118"/>
      <c r="AQ575" s="118"/>
      <c r="AR575" s="118"/>
      <c r="AS575" s="119"/>
      <c r="AT575" s="119">
        <v>0</v>
      </c>
      <c r="AU575" s="120">
        <f t="shared" si="161"/>
        <v>0</v>
      </c>
      <c r="AV575" s="119">
        <v>0</v>
      </c>
      <c r="AW575" s="120">
        <f t="shared" si="162"/>
        <v>0</v>
      </c>
      <c r="AX575" s="119">
        <v>0</v>
      </c>
      <c r="AY575" s="120">
        <f t="shared" si="163"/>
        <v>0</v>
      </c>
      <c r="AZ575" s="119">
        <v>0</v>
      </c>
      <c r="BA575" s="120">
        <f t="shared" si="164"/>
        <v>0</v>
      </c>
      <c r="BB575" s="119">
        <v>0</v>
      </c>
      <c r="BC575" s="120">
        <f t="shared" si="165"/>
        <v>0</v>
      </c>
      <c r="BD575" s="120" t="str">
        <f t="shared" si="166"/>
        <v>HYUNDAI 00</v>
      </c>
      <c r="BE575" s="121">
        <f>VLOOKUP(BD575,'[1]Microsoft-Base Data'!$AR:$AX,2,0)</f>
        <v>0</v>
      </c>
      <c r="BF575" s="121">
        <f>VLOOKUP(BD575,'[1]Microsoft-Base Data'!$AR:$AX,3,0)</f>
        <v>0.96350421912979234</v>
      </c>
      <c r="BG575" s="121">
        <f>VLOOKUP(BD575,'[1]Microsoft-Base Data'!$AR:$AX,4,0)</f>
        <v>0</v>
      </c>
      <c r="BH575" s="121">
        <f>VLOOKUP(BD575,'[1]Microsoft-Base Data'!$AR:$AX,5,0)</f>
        <v>0</v>
      </c>
      <c r="BI575" s="121">
        <f>VLOOKUP(BD575,'[1]Microsoft-Base Data'!$AR:$AX,6,0)</f>
        <v>0</v>
      </c>
      <c r="BJ575" s="121">
        <f>VLOOKUP(BD575,'[1]Microsoft-Base Data'!$AR:$AX,7,0)</f>
        <v>3.6495780870207682E-2</v>
      </c>
      <c r="BK575" s="120">
        <f t="shared" si="167"/>
        <v>0</v>
      </c>
      <c r="BL575" s="120">
        <f t="shared" si="168"/>
        <v>0</v>
      </c>
      <c r="BM575" s="120">
        <f t="shared" si="169"/>
        <v>0</v>
      </c>
      <c r="BN575" s="120">
        <f t="shared" si="170"/>
        <v>0</v>
      </c>
      <c r="BO575" s="120">
        <f t="shared" si="171"/>
        <v>0</v>
      </c>
      <c r="BP575" s="120">
        <f t="shared" si="172"/>
        <v>0</v>
      </c>
      <c r="BQ575" s="120">
        <f t="shared" si="173"/>
        <v>0</v>
      </c>
      <c r="BR575" s="119"/>
      <c r="BS575" s="119"/>
      <c r="BT575" s="119"/>
      <c r="BU575" s="119"/>
    </row>
    <row r="576" spans="1:73">
      <c r="A576" s="8" t="s">
        <v>432</v>
      </c>
      <c r="B576" s="8" t="s">
        <v>4</v>
      </c>
      <c r="C576" s="8" t="s">
        <v>294</v>
      </c>
      <c r="D576" s="8" t="s">
        <v>615</v>
      </c>
      <c r="E576" s="8" t="s">
        <v>283</v>
      </c>
      <c r="F576" s="8"/>
      <c r="G576" s="65"/>
      <c r="H576" s="65" t="s">
        <v>613</v>
      </c>
      <c r="I576" s="8"/>
      <c r="J576" s="8" t="s">
        <v>614</v>
      </c>
      <c r="K576" s="8" t="s">
        <v>614</v>
      </c>
      <c r="L576" s="116">
        <v>0</v>
      </c>
      <c r="M576" s="116">
        <v>0</v>
      </c>
      <c r="N576" s="116">
        <v>0</v>
      </c>
      <c r="O576" s="114"/>
      <c r="P576" s="115">
        <v>0</v>
      </c>
      <c r="Q576" s="114">
        <v>0</v>
      </c>
      <c r="R576" s="114">
        <v>0</v>
      </c>
      <c r="S576" s="114">
        <v>0</v>
      </c>
      <c r="T576" s="114">
        <v>0</v>
      </c>
      <c r="U576" s="115">
        <v>0</v>
      </c>
      <c r="V576" s="115">
        <f t="shared" si="158"/>
        <v>0</v>
      </c>
      <c r="W576" s="122" t="e">
        <v>#DIV/0!</v>
      </c>
      <c r="X576" s="116">
        <v>0</v>
      </c>
      <c r="Y576" s="116">
        <v>0</v>
      </c>
      <c r="Z576" s="116">
        <v>0</v>
      </c>
      <c r="AA576" s="116" t="str">
        <f t="shared" si="159"/>
        <v>TECHNICOLOR THOMSON00</v>
      </c>
      <c r="AB576" s="117">
        <v>0</v>
      </c>
      <c r="AC576" s="115">
        <f t="shared" si="160"/>
        <v>0</v>
      </c>
      <c r="AD576" s="117">
        <f t="shared" si="176"/>
        <v>0</v>
      </c>
      <c r="AE576" s="117">
        <f t="shared" si="176"/>
        <v>0</v>
      </c>
      <c r="AF576" s="117">
        <f t="shared" si="176"/>
        <v>0</v>
      </c>
      <c r="AG576" s="117">
        <f t="shared" si="176"/>
        <v>0</v>
      </c>
      <c r="AH576" s="115">
        <v>0</v>
      </c>
      <c r="AI576" s="118"/>
      <c r="AJ576" s="118"/>
      <c r="AK576" s="118"/>
      <c r="AL576" s="118"/>
      <c r="AM576" s="118"/>
      <c r="AN576" s="118"/>
      <c r="AO576" s="118"/>
      <c r="AP576" s="118"/>
      <c r="AQ576" s="118"/>
      <c r="AR576" s="118"/>
      <c r="AS576" s="119"/>
      <c r="AT576" s="120">
        <v>0</v>
      </c>
      <c r="AU576" s="120">
        <f t="shared" si="161"/>
        <v>0</v>
      </c>
      <c r="AV576" s="120">
        <v>0.61643775870000017</v>
      </c>
      <c r="AW576" s="120">
        <f t="shared" si="162"/>
        <v>-0.61643775870000017</v>
      </c>
      <c r="AX576" s="120">
        <v>0</v>
      </c>
      <c r="AY576" s="120">
        <f t="shared" si="163"/>
        <v>0</v>
      </c>
      <c r="AZ576" s="120">
        <v>0.21787711719299999</v>
      </c>
      <c r="BA576" s="120">
        <f t="shared" si="164"/>
        <v>-0.21787711719299999</v>
      </c>
      <c r="BB576" s="120">
        <v>0</v>
      </c>
      <c r="BC576" s="120">
        <f t="shared" si="165"/>
        <v>0</v>
      </c>
      <c r="BD576" s="120" t="str">
        <f t="shared" si="166"/>
        <v>TECHNICOLOR THOMSON00</v>
      </c>
      <c r="BE576" s="121">
        <f>VLOOKUP(BD576,'[1]Microsoft-Base Data'!$AR:$AX,2,0)</f>
        <v>0.5116715147850639</v>
      </c>
      <c r="BF576" s="121">
        <f>VLOOKUP(BD576,'[1]Microsoft-Base Data'!$AR:$AX,3,0)</f>
        <v>0.24095126557299198</v>
      </c>
      <c r="BG576" s="121">
        <f>VLOOKUP(BD576,'[1]Microsoft-Base Data'!$AR:$AX,4,0)</f>
        <v>0</v>
      </c>
      <c r="BH576" s="121">
        <f>VLOOKUP(BD576,'[1]Microsoft-Base Data'!$AR:$AX,5,0)</f>
        <v>1.4286111918342672E-2</v>
      </c>
      <c r="BI576" s="121">
        <f>VLOOKUP(BD576,'[1]Microsoft-Base Data'!$AR:$AX,6,0)</f>
        <v>0.19873959884316558</v>
      </c>
      <c r="BJ576" s="121">
        <f>VLOOKUP(BD576,'[1]Microsoft-Base Data'!$AR:$AX,7,0)</f>
        <v>3.4351508880435797E-2</v>
      </c>
      <c r="BK576" s="120">
        <f t="shared" si="167"/>
        <v>0</v>
      </c>
      <c r="BL576" s="120">
        <f t="shared" si="168"/>
        <v>0</v>
      </c>
      <c r="BM576" s="120">
        <f t="shared" si="169"/>
        <v>0</v>
      </c>
      <c r="BN576" s="120">
        <f t="shared" si="170"/>
        <v>0</v>
      </c>
      <c r="BO576" s="120">
        <f t="shared" si="171"/>
        <v>0</v>
      </c>
      <c r="BP576" s="120">
        <f t="shared" si="172"/>
        <v>0</v>
      </c>
      <c r="BQ576" s="120">
        <f t="shared" si="173"/>
        <v>0</v>
      </c>
      <c r="BR576" s="119"/>
      <c r="BS576" s="119"/>
      <c r="BT576" s="119"/>
      <c r="BU576" s="119"/>
    </row>
    <row r="577" spans="1:73">
      <c r="A577" s="8" t="s">
        <v>645</v>
      </c>
      <c r="B577" s="65" t="s">
        <v>92</v>
      </c>
      <c r="C577" s="8" t="s">
        <v>101</v>
      </c>
      <c r="D577" s="8" t="s">
        <v>615</v>
      </c>
      <c r="E577" s="8" t="s">
        <v>283</v>
      </c>
      <c r="F577" s="8"/>
      <c r="G577" s="65"/>
      <c r="H577" s="65" t="s">
        <v>613</v>
      </c>
      <c r="I577" s="8"/>
      <c r="J577" s="8" t="s">
        <v>614</v>
      </c>
      <c r="K577" s="8" t="s">
        <v>614</v>
      </c>
      <c r="L577" s="116">
        <v>0</v>
      </c>
      <c r="M577" s="116">
        <v>0</v>
      </c>
      <c r="N577" s="116">
        <v>0</v>
      </c>
      <c r="O577" s="114"/>
      <c r="P577" s="115">
        <v>0</v>
      </c>
      <c r="Q577" s="114">
        <v>0</v>
      </c>
      <c r="R577" s="114">
        <v>0</v>
      </c>
      <c r="S577" s="114">
        <v>0</v>
      </c>
      <c r="T577" s="114">
        <v>0</v>
      </c>
      <c r="U577" s="115">
        <v>0</v>
      </c>
      <c r="V577" s="115">
        <f t="shared" si="158"/>
        <v>0</v>
      </c>
      <c r="W577" s="122" t="e">
        <v>#DIV/0!</v>
      </c>
      <c r="X577" s="116">
        <v>0</v>
      </c>
      <c r="Y577" s="116">
        <v>0</v>
      </c>
      <c r="Z577" s="116">
        <v>0</v>
      </c>
      <c r="AA577" s="116" t="str">
        <f t="shared" si="159"/>
        <v>ALCON USA00</v>
      </c>
      <c r="AB577" s="117">
        <v>0</v>
      </c>
      <c r="AC577" s="115">
        <f t="shared" si="160"/>
        <v>0</v>
      </c>
      <c r="AD577" s="117">
        <f t="shared" si="176"/>
        <v>0</v>
      </c>
      <c r="AE577" s="117">
        <f t="shared" si="176"/>
        <v>0</v>
      </c>
      <c r="AF577" s="117">
        <f t="shared" si="176"/>
        <v>0</v>
      </c>
      <c r="AG577" s="117">
        <f t="shared" si="176"/>
        <v>0</v>
      </c>
      <c r="AH577" s="115">
        <v>0</v>
      </c>
      <c r="AI577" s="118"/>
      <c r="AJ577" s="118"/>
      <c r="AK577" s="118"/>
      <c r="AL577" s="118"/>
      <c r="AM577" s="118"/>
      <c r="AN577" s="118"/>
      <c r="AO577" s="118"/>
      <c r="AP577" s="118"/>
      <c r="AQ577" s="118"/>
      <c r="AR577" s="118"/>
      <c r="AS577" s="119"/>
      <c r="AT577" s="120">
        <v>0</v>
      </c>
      <c r="AU577" s="120">
        <f t="shared" si="161"/>
        <v>0</v>
      </c>
      <c r="AV577" s="120">
        <v>0</v>
      </c>
      <c r="AW577" s="120">
        <f t="shared" si="162"/>
        <v>0</v>
      </c>
      <c r="AX577" s="120">
        <v>0</v>
      </c>
      <c r="AY577" s="120">
        <f t="shared" si="163"/>
        <v>0</v>
      </c>
      <c r="AZ577" s="120">
        <v>0</v>
      </c>
      <c r="BA577" s="120">
        <f t="shared" si="164"/>
        <v>0</v>
      </c>
      <c r="BB577" s="120">
        <v>0</v>
      </c>
      <c r="BC577" s="120">
        <f t="shared" si="165"/>
        <v>0</v>
      </c>
      <c r="BD577" s="120" t="str">
        <f t="shared" si="166"/>
        <v>ALCON USA00</v>
      </c>
      <c r="BE577" s="121">
        <f>VLOOKUP(BD577,'[1]Microsoft-Base Data'!$AR:$AX,2,0)</f>
        <v>0</v>
      </c>
      <c r="BF577" s="121">
        <f>VLOOKUP(BD577,'[1]Microsoft-Base Data'!$AR:$AX,3,0)</f>
        <v>0.1904905399556901</v>
      </c>
      <c r="BG577" s="121">
        <f>VLOOKUP(BD577,'[1]Microsoft-Base Data'!$AR:$AX,4,0)</f>
        <v>0</v>
      </c>
      <c r="BH577" s="121">
        <f>VLOOKUP(BD577,'[1]Microsoft-Base Data'!$AR:$AX,5,0)</f>
        <v>0</v>
      </c>
      <c r="BI577" s="121">
        <f>VLOOKUP(BD577,'[1]Microsoft-Base Data'!$AR:$AX,6,0)</f>
        <v>0.80048816734559336</v>
      </c>
      <c r="BJ577" s="121">
        <f>VLOOKUP(BD577,'[1]Microsoft-Base Data'!$AR:$AX,7,0)</f>
        <v>9.0212926987165813E-3</v>
      </c>
      <c r="BK577" s="120">
        <f t="shared" si="167"/>
        <v>0</v>
      </c>
      <c r="BL577" s="120">
        <f t="shared" si="168"/>
        <v>0</v>
      </c>
      <c r="BM577" s="120">
        <f t="shared" si="169"/>
        <v>0</v>
      </c>
      <c r="BN577" s="120">
        <f t="shared" si="170"/>
        <v>0</v>
      </c>
      <c r="BO577" s="120">
        <f t="shared" si="171"/>
        <v>0</v>
      </c>
      <c r="BP577" s="120">
        <f t="shared" si="172"/>
        <v>0</v>
      </c>
      <c r="BQ577" s="120">
        <f t="shared" si="173"/>
        <v>0</v>
      </c>
      <c r="BR577" s="119"/>
      <c r="BS577" s="119"/>
      <c r="BT577" s="119"/>
      <c r="BU577" s="119"/>
    </row>
    <row r="578" spans="1:73">
      <c r="A578" s="8" t="s">
        <v>1025</v>
      </c>
      <c r="B578" s="8" t="s">
        <v>123</v>
      </c>
      <c r="C578" s="8" t="s">
        <v>495</v>
      </c>
      <c r="D578" s="8" t="s">
        <v>615</v>
      </c>
      <c r="E578" s="8" t="s">
        <v>283</v>
      </c>
      <c r="F578" s="8"/>
      <c r="G578" s="65"/>
      <c r="H578" s="65" t="s">
        <v>613</v>
      </c>
      <c r="I578" s="8"/>
      <c r="J578" s="8" t="s">
        <v>614</v>
      </c>
      <c r="K578" s="8" t="s">
        <v>614</v>
      </c>
      <c r="L578" s="116">
        <v>0</v>
      </c>
      <c r="M578" s="116">
        <v>0</v>
      </c>
      <c r="N578" s="116">
        <v>0</v>
      </c>
      <c r="O578" s="114"/>
      <c r="P578" s="115">
        <v>0</v>
      </c>
      <c r="Q578" s="114">
        <v>0</v>
      </c>
      <c r="R578" s="114">
        <v>0</v>
      </c>
      <c r="S578" s="114">
        <v>0</v>
      </c>
      <c r="T578" s="114">
        <v>0</v>
      </c>
      <c r="U578" s="115">
        <v>0</v>
      </c>
      <c r="V578" s="115">
        <f t="shared" si="158"/>
        <v>0</v>
      </c>
      <c r="W578" s="122" t="e">
        <v>#DIV/0!</v>
      </c>
      <c r="X578" s="116">
        <v>0</v>
      </c>
      <c r="Y578" s="116">
        <v>0</v>
      </c>
      <c r="Z578" s="116">
        <v>0</v>
      </c>
      <c r="AA578" s="116" t="str">
        <f t="shared" si="159"/>
        <v>BAHRAIN E GOVERNANCE AUTHORITY00</v>
      </c>
      <c r="AB578" s="117">
        <v>0</v>
      </c>
      <c r="AC578" s="115">
        <f t="shared" si="160"/>
        <v>0</v>
      </c>
      <c r="AD578" s="117">
        <f t="shared" si="176"/>
        <v>0</v>
      </c>
      <c r="AE578" s="117">
        <f t="shared" si="176"/>
        <v>0</v>
      </c>
      <c r="AF578" s="117">
        <f t="shared" si="176"/>
        <v>0</v>
      </c>
      <c r="AG578" s="117">
        <f t="shared" si="176"/>
        <v>0</v>
      </c>
      <c r="AH578" s="115">
        <v>0</v>
      </c>
      <c r="AI578" s="118"/>
      <c r="AJ578" s="118"/>
      <c r="AK578" s="118"/>
      <c r="AL578" s="118"/>
      <c r="AM578" s="118"/>
      <c r="AN578" s="118"/>
      <c r="AO578" s="118"/>
      <c r="AP578" s="118"/>
      <c r="AQ578" s="118"/>
      <c r="AR578" s="118"/>
      <c r="AS578" s="119"/>
      <c r="AT578" s="120">
        <v>0</v>
      </c>
      <c r="AU578" s="120">
        <f t="shared" si="161"/>
        <v>0</v>
      </c>
      <c r="AV578" s="120">
        <v>0</v>
      </c>
      <c r="AW578" s="120">
        <f t="shared" si="162"/>
        <v>0</v>
      </c>
      <c r="AX578" s="120">
        <v>0</v>
      </c>
      <c r="AY578" s="120">
        <f t="shared" si="163"/>
        <v>0</v>
      </c>
      <c r="AZ578" s="120">
        <v>0</v>
      </c>
      <c r="BA578" s="120">
        <f t="shared" si="164"/>
        <v>0</v>
      </c>
      <c r="BB578" s="120">
        <v>0</v>
      </c>
      <c r="BC578" s="120">
        <f t="shared" si="165"/>
        <v>0</v>
      </c>
      <c r="BD578" s="120" t="str">
        <f t="shared" si="166"/>
        <v>BAHRAIN E GOVERNANCE AUTHORITY00</v>
      </c>
      <c r="BE578" s="121">
        <f>VLOOKUP(BD578,'[1]Microsoft-Base Data'!$AR:$AX,2,0)</f>
        <v>0</v>
      </c>
      <c r="BF578" s="121">
        <f>VLOOKUP(BD578,'[1]Microsoft-Base Data'!$AR:$AX,3,0)</f>
        <v>0</v>
      </c>
      <c r="BG578" s="121">
        <f>VLOOKUP(BD578,'[1]Microsoft-Base Data'!$AR:$AX,4,0)</f>
        <v>0</v>
      </c>
      <c r="BH578" s="121">
        <f>VLOOKUP(BD578,'[1]Microsoft-Base Data'!$AR:$AX,5,0)</f>
        <v>0</v>
      </c>
      <c r="BI578" s="121">
        <f>VLOOKUP(BD578,'[1]Microsoft-Base Data'!$AR:$AX,6,0)</f>
        <v>0</v>
      </c>
      <c r="BJ578" s="121">
        <f>VLOOKUP(BD578,'[1]Microsoft-Base Data'!$AR:$AX,7,0)</f>
        <v>0</v>
      </c>
      <c r="BK578" s="120">
        <f t="shared" si="167"/>
        <v>0</v>
      </c>
      <c r="BL578" s="120">
        <f t="shared" si="168"/>
        <v>0</v>
      </c>
      <c r="BM578" s="120">
        <f t="shared" si="169"/>
        <v>0</v>
      </c>
      <c r="BN578" s="120">
        <f t="shared" si="170"/>
        <v>0</v>
      </c>
      <c r="BO578" s="120">
        <f t="shared" si="171"/>
        <v>0</v>
      </c>
      <c r="BP578" s="120">
        <f t="shared" si="172"/>
        <v>0</v>
      </c>
      <c r="BQ578" s="120">
        <f t="shared" si="173"/>
        <v>0</v>
      </c>
      <c r="BR578" s="119"/>
      <c r="BS578" s="119"/>
      <c r="BT578" s="119"/>
      <c r="BU578" s="119"/>
    </row>
    <row r="579" spans="1:73">
      <c r="A579" s="65" t="s">
        <v>1026</v>
      </c>
      <c r="B579" s="65" t="s">
        <v>4</v>
      </c>
      <c r="C579" s="8" t="s">
        <v>495</v>
      </c>
      <c r="D579" s="8" t="s">
        <v>615</v>
      </c>
      <c r="E579" s="8" t="s">
        <v>283</v>
      </c>
      <c r="F579" s="8"/>
      <c r="G579" s="65"/>
      <c r="H579" s="65" t="s">
        <v>613</v>
      </c>
      <c r="I579" s="8"/>
      <c r="J579" s="65" t="s">
        <v>614</v>
      </c>
      <c r="K579" s="65" t="s">
        <v>614</v>
      </c>
      <c r="L579" s="113">
        <v>0</v>
      </c>
      <c r="M579" s="113">
        <v>0</v>
      </c>
      <c r="N579" s="113">
        <v>0</v>
      </c>
      <c r="O579" s="114"/>
      <c r="P579" s="115">
        <v>0</v>
      </c>
      <c r="Q579" s="114">
        <v>0</v>
      </c>
      <c r="R579" s="114">
        <v>0</v>
      </c>
      <c r="S579" s="114">
        <v>0</v>
      </c>
      <c r="T579" s="114">
        <v>0</v>
      </c>
      <c r="U579" s="115">
        <v>0</v>
      </c>
      <c r="V579" s="115">
        <f t="shared" si="158"/>
        <v>0</v>
      </c>
      <c r="W579" s="122" t="e">
        <v>#DIV/0!</v>
      </c>
      <c r="X579" s="116">
        <v>0</v>
      </c>
      <c r="Y579" s="116">
        <v>0</v>
      </c>
      <c r="Z579" s="116">
        <v>0</v>
      </c>
      <c r="AA579" s="116" t="str">
        <f t="shared" si="159"/>
        <v>BP Shipping00</v>
      </c>
      <c r="AB579" s="117">
        <v>0</v>
      </c>
      <c r="AC579" s="115">
        <f t="shared" si="160"/>
        <v>0</v>
      </c>
      <c r="AD579" s="117">
        <f t="shared" si="176"/>
        <v>0</v>
      </c>
      <c r="AE579" s="117">
        <f t="shared" si="176"/>
        <v>0</v>
      </c>
      <c r="AF579" s="117">
        <f t="shared" si="176"/>
        <v>0</v>
      </c>
      <c r="AG579" s="117">
        <f t="shared" si="176"/>
        <v>0</v>
      </c>
      <c r="AH579" s="115">
        <v>0</v>
      </c>
      <c r="AI579" s="118"/>
      <c r="AJ579" s="118"/>
      <c r="AK579" s="118"/>
      <c r="AL579" s="118"/>
      <c r="AM579" s="118"/>
      <c r="AN579" s="118"/>
      <c r="AO579" s="118"/>
      <c r="AP579" s="118"/>
      <c r="AQ579" s="118"/>
      <c r="AR579" s="118"/>
      <c r="AS579" s="119"/>
      <c r="AT579" s="120">
        <v>0</v>
      </c>
      <c r="AU579" s="120">
        <f t="shared" si="161"/>
        <v>0</v>
      </c>
      <c r="AV579" s="120">
        <v>0.11977875</v>
      </c>
      <c r="AW579" s="120">
        <f t="shared" si="162"/>
        <v>-0.11977875</v>
      </c>
      <c r="AX579" s="120">
        <v>0</v>
      </c>
      <c r="AY579" s="120">
        <f t="shared" si="163"/>
        <v>0</v>
      </c>
      <c r="AZ579" s="120">
        <v>0</v>
      </c>
      <c r="BA579" s="120">
        <f t="shared" si="164"/>
        <v>0</v>
      </c>
      <c r="BB579" s="120">
        <v>0</v>
      </c>
      <c r="BC579" s="120">
        <f t="shared" si="165"/>
        <v>0</v>
      </c>
      <c r="BD579" s="120" t="str">
        <f t="shared" si="166"/>
        <v>BP Shipping00</v>
      </c>
      <c r="BE579" s="121">
        <f>VLOOKUP(BD579,'[1]Microsoft-Base Data'!$AR:$AX,2,0)</f>
        <v>0</v>
      </c>
      <c r="BF579" s="121">
        <f>VLOOKUP(BD579,'[1]Microsoft-Base Data'!$AR:$AX,3,0)</f>
        <v>0</v>
      </c>
      <c r="BG579" s="121">
        <f>VLOOKUP(BD579,'[1]Microsoft-Base Data'!$AR:$AX,4,0)</f>
        <v>0</v>
      </c>
      <c r="BH579" s="121">
        <f>VLOOKUP(BD579,'[1]Microsoft-Base Data'!$AR:$AX,5,0)</f>
        <v>0</v>
      </c>
      <c r="BI579" s="121">
        <f>VLOOKUP(BD579,'[1]Microsoft-Base Data'!$AR:$AX,6,0)</f>
        <v>0</v>
      </c>
      <c r="BJ579" s="121">
        <f>VLOOKUP(BD579,'[1]Microsoft-Base Data'!$AR:$AX,7,0)</f>
        <v>0</v>
      </c>
      <c r="BK579" s="120">
        <f t="shared" si="167"/>
        <v>0</v>
      </c>
      <c r="BL579" s="120">
        <f t="shared" si="168"/>
        <v>0</v>
      </c>
      <c r="BM579" s="120">
        <f t="shared" si="169"/>
        <v>0</v>
      </c>
      <c r="BN579" s="120">
        <f t="shared" si="170"/>
        <v>0</v>
      </c>
      <c r="BO579" s="120">
        <f t="shared" si="171"/>
        <v>0</v>
      </c>
      <c r="BP579" s="120">
        <f t="shared" si="172"/>
        <v>0</v>
      </c>
      <c r="BQ579" s="120">
        <f t="shared" si="173"/>
        <v>0</v>
      </c>
      <c r="BR579" s="119"/>
      <c r="BS579" s="119"/>
      <c r="BT579" s="119"/>
      <c r="BU579" s="119"/>
    </row>
    <row r="580" spans="1:73">
      <c r="A580" s="8" t="s">
        <v>1027</v>
      </c>
      <c r="B580" s="65" t="s">
        <v>69</v>
      </c>
      <c r="C580" s="8" t="s">
        <v>129</v>
      </c>
      <c r="D580" s="8" t="s">
        <v>615</v>
      </c>
      <c r="E580" s="8" t="s">
        <v>283</v>
      </c>
      <c r="F580" s="8"/>
      <c r="G580" s="65"/>
      <c r="H580" s="65" t="s">
        <v>613</v>
      </c>
      <c r="I580" s="8"/>
      <c r="J580" s="8" t="s">
        <v>614</v>
      </c>
      <c r="K580" s="8" t="s">
        <v>614</v>
      </c>
      <c r="L580" s="116">
        <v>0</v>
      </c>
      <c r="M580" s="116">
        <v>0</v>
      </c>
      <c r="N580" s="116">
        <v>0</v>
      </c>
      <c r="O580" s="114">
        <v>0</v>
      </c>
      <c r="P580" s="115">
        <v>0</v>
      </c>
      <c r="Q580" s="114">
        <v>0</v>
      </c>
      <c r="R580" s="114">
        <v>0</v>
      </c>
      <c r="S580" s="114">
        <v>0</v>
      </c>
      <c r="T580" s="114">
        <v>0</v>
      </c>
      <c r="U580" s="115">
        <v>0</v>
      </c>
      <c r="V580" s="115">
        <f t="shared" si="158"/>
        <v>0</v>
      </c>
      <c r="W580" s="115"/>
      <c r="X580" s="116">
        <v>0</v>
      </c>
      <c r="Y580" s="116">
        <v>0</v>
      </c>
      <c r="Z580" s="116">
        <v>0</v>
      </c>
      <c r="AA580" s="116" t="str">
        <f t="shared" si="159"/>
        <v>CANADA BREAD COMPANY, LIMITEDï¿½00</v>
      </c>
      <c r="AB580" s="117">
        <v>0</v>
      </c>
      <c r="AC580" s="115">
        <f t="shared" si="160"/>
        <v>0</v>
      </c>
      <c r="AD580" s="117">
        <f t="shared" si="176"/>
        <v>0</v>
      </c>
      <c r="AE580" s="117">
        <f t="shared" si="176"/>
        <v>0</v>
      </c>
      <c r="AF580" s="117">
        <f t="shared" si="176"/>
        <v>0</v>
      </c>
      <c r="AG580" s="117">
        <f t="shared" si="176"/>
        <v>0</v>
      </c>
      <c r="AH580" s="115">
        <v>0</v>
      </c>
      <c r="AI580" s="118"/>
      <c r="AJ580" s="118"/>
      <c r="AK580" s="118"/>
      <c r="AL580" s="118"/>
      <c r="AM580" s="118"/>
      <c r="AN580" s="118"/>
      <c r="AO580" s="118"/>
      <c r="AP580" s="118"/>
      <c r="AQ580" s="118"/>
      <c r="AR580" s="118"/>
      <c r="AS580" s="119"/>
      <c r="AT580" s="120">
        <v>0</v>
      </c>
      <c r="AU580" s="120">
        <f t="shared" si="161"/>
        <v>0</v>
      </c>
      <c r="AV580" s="120">
        <v>0</v>
      </c>
      <c r="AW580" s="120">
        <f t="shared" si="162"/>
        <v>0</v>
      </c>
      <c r="AX580" s="120">
        <v>0</v>
      </c>
      <c r="AY580" s="120">
        <f t="shared" si="163"/>
        <v>0</v>
      </c>
      <c r="AZ580" s="120">
        <v>0</v>
      </c>
      <c r="BA580" s="120">
        <f t="shared" si="164"/>
        <v>0</v>
      </c>
      <c r="BB580" s="120">
        <v>0</v>
      </c>
      <c r="BC580" s="120">
        <f t="shared" si="165"/>
        <v>0</v>
      </c>
      <c r="BD580" s="120" t="str">
        <f t="shared" si="166"/>
        <v>CANADA BREAD COMPANY, LIMITEDï¿½000</v>
      </c>
      <c r="BE580" s="121">
        <f>VLOOKUP(BD580,'[1]Microsoft-Base Data'!$AR:$AX,2,0)</f>
        <v>0</v>
      </c>
      <c r="BF580" s="121">
        <f>VLOOKUP(BD580,'[1]Microsoft-Base Data'!$AR:$AX,3,0)</f>
        <v>0</v>
      </c>
      <c r="BG580" s="121">
        <f>VLOOKUP(BD580,'[1]Microsoft-Base Data'!$AR:$AX,4,0)</f>
        <v>0</v>
      </c>
      <c r="BH580" s="121">
        <f>VLOOKUP(BD580,'[1]Microsoft-Base Data'!$AR:$AX,5,0)</f>
        <v>0</v>
      </c>
      <c r="BI580" s="121">
        <f>VLOOKUP(BD580,'[1]Microsoft-Base Data'!$AR:$AX,6,0)</f>
        <v>0</v>
      </c>
      <c r="BJ580" s="121">
        <f>VLOOKUP(BD580,'[1]Microsoft-Base Data'!$AR:$AX,7,0)</f>
        <v>0</v>
      </c>
      <c r="BK580" s="120">
        <f t="shared" si="167"/>
        <v>0</v>
      </c>
      <c r="BL580" s="120">
        <f t="shared" si="168"/>
        <v>0</v>
      </c>
      <c r="BM580" s="120">
        <f t="shared" si="169"/>
        <v>0</v>
      </c>
      <c r="BN580" s="120">
        <f t="shared" si="170"/>
        <v>0</v>
      </c>
      <c r="BO580" s="120">
        <f t="shared" si="171"/>
        <v>0</v>
      </c>
      <c r="BP580" s="120">
        <f t="shared" si="172"/>
        <v>0</v>
      </c>
      <c r="BQ580" s="120">
        <f t="shared" si="173"/>
        <v>0</v>
      </c>
      <c r="BR580" s="119"/>
      <c r="BS580" s="119"/>
      <c r="BT580" s="119"/>
      <c r="BU580" s="119"/>
    </row>
    <row r="581" spans="1:73">
      <c r="A581" s="8" t="s">
        <v>1028</v>
      </c>
      <c r="B581" s="8" t="s">
        <v>69</v>
      </c>
      <c r="C581" s="8" t="s">
        <v>495</v>
      </c>
      <c r="D581" s="8" t="s">
        <v>615</v>
      </c>
      <c r="E581" s="8" t="s">
        <v>283</v>
      </c>
      <c r="F581" s="8"/>
      <c r="G581" s="65"/>
      <c r="H581" s="65" t="s">
        <v>613</v>
      </c>
      <c r="I581" s="8"/>
      <c r="J581" s="8" t="s">
        <v>614</v>
      </c>
      <c r="K581" s="8" t="s">
        <v>614</v>
      </c>
      <c r="L581" s="116">
        <v>0</v>
      </c>
      <c r="M581" s="116">
        <v>0</v>
      </c>
      <c r="N581" s="116">
        <v>0</v>
      </c>
      <c r="O581" s="114"/>
      <c r="P581" s="115">
        <v>0</v>
      </c>
      <c r="Q581" s="114">
        <v>0</v>
      </c>
      <c r="R581" s="114">
        <v>0</v>
      </c>
      <c r="S581" s="114">
        <v>0</v>
      </c>
      <c r="T581" s="114">
        <v>0</v>
      </c>
      <c r="U581" s="115">
        <v>0</v>
      </c>
      <c r="V581" s="115">
        <f t="shared" si="158"/>
        <v>0</v>
      </c>
      <c r="W581" s="115"/>
      <c r="X581" s="116">
        <v>0</v>
      </c>
      <c r="Y581" s="116">
        <v>0</v>
      </c>
      <c r="Z581" s="116">
        <v>0</v>
      </c>
      <c r="AA581" s="116" t="str">
        <f t="shared" si="159"/>
        <v>CARILLION00</v>
      </c>
      <c r="AB581" s="117">
        <v>0</v>
      </c>
      <c r="AC581" s="115">
        <f t="shared" si="160"/>
        <v>0</v>
      </c>
      <c r="AD581" s="117">
        <f t="shared" si="176"/>
        <v>0</v>
      </c>
      <c r="AE581" s="117">
        <f t="shared" si="176"/>
        <v>0</v>
      </c>
      <c r="AF581" s="117">
        <f t="shared" si="176"/>
        <v>0</v>
      </c>
      <c r="AG581" s="117">
        <f t="shared" si="176"/>
        <v>0</v>
      </c>
      <c r="AH581" s="115">
        <v>0</v>
      </c>
      <c r="AI581" s="118"/>
      <c r="AJ581" s="118"/>
      <c r="AK581" s="118"/>
      <c r="AL581" s="118"/>
      <c r="AM581" s="118"/>
      <c r="AN581" s="118"/>
      <c r="AO581" s="118"/>
      <c r="AP581" s="118"/>
      <c r="AQ581" s="118"/>
      <c r="AR581" s="118"/>
      <c r="AS581" s="119"/>
      <c r="AT581" s="120">
        <v>0</v>
      </c>
      <c r="AU581" s="120">
        <f t="shared" si="161"/>
        <v>0</v>
      </c>
      <c r="AV581" s="120">
        <v>0</v>
      </c>
      <c r="AW581" s="120">
        <f t="shared" si="162"/>
        <v>0</v>
      </c>
      <c r="AX581" s="120">
        <v>0</v>
      </c>
      <c r="AY581" s="120">
        <f t="shared" si="163"/>
        <v>0</v>
      </c>
      <c r="AZ581" s="120">
        <v>0</v>
      </c>
      <c r="BA581" s="120">
        <f t="shared" si="164"/>
        <v>0</v>
      </c>
      <c r="BB581" s="120">
        <v>0</v>
      </c>
      <c r="BC581" s="120">
        <f t="shared" si="165"/>
        <v>0</v>
      </c>
      <c r="BD581" s="120" t="str">
        <f t="shared" si="166"/>
        <v>CARILLION00</v>
      </c>
      <c r="BE581" s="121">
        <f>VLOOKUP(BD581,'[1]Microsoft-Base Data'!$AR:$AX,2,0)</f>
        <v>0</v>
      </c>
      <c r="BF581" s="121">
        <f>VLOOKUP(BD581,'[1]Microsoft-Base Data'!$AR:$AX,3,0)</f>
        <v>0</v>
      </c>
      <c r="BG581" s="121">
        <f>VLOOKUP(BD581,'[1]Microsoft-Base Data'!$AR:$AX,4,0)</f>
        <v>0</v>
      </c>
      <c r="BH581" s="121">
        <f>VLOOKUP(BD581,'[1]Microsoft-Base Data'!$AR:$AX,5,0)</f>
        <v>0</v>
      </c>
      <c r="BI581" s="121">
        <f>VLOOKUP(BD581,'[1]Microsoft-Base Data'!$AR:$AX,6,0)</f>
        <v>0</v>
      </c>
      <c r="BJ581" s="121">
        <f>VLOOKUP(BD581,'[1]Microsoft-Base Data'!$AR:$AX,7,0)</f>
        <v>0</v>
      </c>
      <c r="BK581" s="120">
        <f t="shared" si="167"/>
        <v>0</v>
      </c>
      <c r="BL581" s="120">
        <f t="shared" si="168"/>
        <v>0</v>
      </c>
      <c r="BM581" s="120">
        <f t="shared" si="169"/>
        <v>0</v>
      </c>
      <c r="BN581" s="120">
        <f t="shared" si="170"/>
        <v>0</v>
      </c>
      <c r="BO581" s="120">
        <f t="shared" si="171"/>
        <v>0</v>
      </c>
      <c r="BP581" s="120">
        <f t="shared" si="172"/>
        <v>0</v>
      </c>
      <c r="BQ581" s="120">
        <f t="shared" si="173"/>
        <v>0</v>
      </c>
      <c r="BR581" s="119"/>
      <c r="BS581" s="119"/>
      <c r="BT581" s="119"/>
      <c r="BU581" s="119"/>
    </row>
    <row r="582" spans="1:73">
      <c r="A582" s="65" t="s">
        <v>1029</v>
      </c>
      <c r="B582" s="65" t="s">
        <v>69</v>
      </c>
      <c r="C582" s="8" t="s">
        <v>495</v>
      </c>
      <c r="D582" s="8" t="s">
        <v>615</v>
      </c>
      <c r="E582" s="8" t="s">
        <v>283</v>
      </c>
      <c r="F582" s="8"/>
      <c r="G582" s="65"/>
      <c r="H582" s="65" t="s">
        <v>613</v>
      </c>
      <c r="I582" s="8"/>
      <c r="J582" s="65" t="s">
        <v>614</v>
      </c>
      <c r="K582" s="65" t="s">
        <v>614</v>
      </c>
      <c r="L582" s="113">
        <v>0</v>
      </c>
      <c r="M582" s="113">
        <v>0</v>
      </c>
      <c r="N582" s="113">
        <v>0</v>
      </c>
      <c r="O582" s="114"/>
      <c r="P582" s="115">
        <v>0</v>
      </c>
      <c r="Q582" s="114">
        <v>0</v>
      </c>
      <c r="R582" s="114">
        <v>0</v>
      </c>
      <c r="S582" s="114">
        <v>0</v>
      </c>
      <c r="T582" s="114">
        <v>0</v>
      </c>
      <c r="U582" s="115">
        <v>0</v>
      </c>
      <c r="V582" s="115">
        <f t="shared" si="158"/>
        <v>0</v>
      </c>
      <c r="W582" s="115"/>
      <c r="X582" s="116">
        <v>0</v>
      </c>
      <c r="Y582" s="116">
        <v>0</v>
      </c>
      <c r="Z582" s="116">
        <v>0</v>
      </c>
      <c r="AA582" s="116" t="str">
        <f t="shared" si="159"/>
        <v>Chevron USA Inc.00</v>
      </c>
      <c r="AB582" s="117">
        <v>0</v>
      </c>
      <c r="AC582" s="115">
        <f t="shared" si="160"/>
        <v>0</v>
      </c>
      <c r="AD582" s="117">
        <f t="shared" si="176"/>
        <v>0</v>
      </c>
      <c r="AE582" s="117">
        <f t="shared" si="176"/>
        <v>0</v>
      </c>
      <c r="AF582" s="117">
        <f t="shared" si="176"/>
        <v>0</v>
      </c>
      <c r="AG582" s="117">
        <f t="shared" si="176"/>
        <v>0</v>
      </c>
      <c r="AH582" s="115">
        <v>0</v>
      </c>
      <c r="AI582" s="118"/>
      <c r="AJ582" s="118"/>
      <c r="AK582" s="118"/>
      <c r="AL582" s="118"/>
      <c r="AM582" s="118"/>
      <c r="AN582" s="118"/>
      <c r="AO582" s="118"/>
      <c r="AP582" s="118"/>
      <c r="AQ582" s="118"/>
      <c r="AR582" s="118"/>
      <c r="AS582" s="119"/>
      <c r="AT582" s="120">
        <v>0.173682315</v>
      </c>
      <c r="AU582" s="120">
        <f t="shared" si="161"/>
        <v>-0.173682315</v>
      </c>
      <c r="AV582" s="120">
        <v>0</v>
      </c>
      <c r="AW582" s="120">
        <f t="shared" si="162"/>
        <v>0</v>
      </c>
      <c r="AX582" s="120">
        <v>0.14068267515000002</v>
      </c>
      <c r="AY582" s="120">
        <f t="shared" si="163"/>
        <v>-0.14068267515000002</v>
      </c>
      <c r="AZ582" s="120">
        <v>0</v>
      </c>
      <c r="BA582" s="120">
        <f t="shared" si="164"/>
        <v>0</v>
      </c>
      <c r="BB582" s="120">
        <v>0</v>
      </c>
      <c r="BC582" s="120">
        <f t="shared" si="165"/>
        <v>0</v>
      </c>
      <c r="BD582" s="120" t="str">
        <f t="shared" si="166"/>
        <v>Chevron USA Inc.00</v>
      </c>
      <c r="BE582" s="121">
        <f>VLOOKUP(BD582,'[1]Microsoft-Base Data'!$AR:$AX,2,0)</f>
        <v>0</v>
      </c>
      <c r="BF582" s="121">
        <f>VLOOKUP(BD582,'[1]Microsoft-Base Data'!$AR:$AX,3,0)</f>
        <v>0</v>
      </c>
      <c r="BG582" s="121">
        <f>VLOOKUP(BD582,'[1]Microsoft-Base Data'!$AR:$AX,4,0)</f>
        <v>0</v>
      </c>
      <c r="BH582" s="121">
        <f>VLOOKUP(BD582,'[1]Microsoft-Base Data'!$AR:$AX,5,0)</f>
        <v>0</v>
      </c>
      <c r="BI582" s="121">
        <f>VLOOKUP(BD582,'[1]Microsoft-Base Data'!$AR:$AX,6,0)</f>
        <v>0</v>
      </c>
      <c r="BJ582" s="121">
        <f>VLOOKUP(BD582,'[1]Microsoft-Base Data'!$AR:$AX,7,0)</f>
        <v>0</v>
      </c>
      <c r="BK582" s="120">
        <f t="shared" si="167"/>
        <v>0</v>
      </c>
      <c r="BL582" s="120">
        <f t="shared" si="168"/>
        <v>0</v>
      </c>
      <c r="BM582" s="120">
        <f t="shared" si="169"/>
        <v>0</v>
      </c>
      <c r="BN582" s="120">
        <f t="shared" si="170"/>
        <v>0</v>
      </c>
      <c r="BO582" s="120">
        <f t="shared" si="171"/>
        <v>0</v>
      </c>
      <c r="BP582" s="120">
        <f t="shared" si="172"/>
        <v>0</v>
      </c>
      <c r="BQ582" s="120">
        <f t="shared" si="173"/>
        <v>0</v>
      </c>
      <c r="BR582" s="119"/>
      <c r="BS582" s="119"/>
      <c r="BT582" s="119"/>
      <c r="BU582" s="119"/>
    </row>
    <row r="583" spans="1:73">
      <c r="A583" s="8" t="s">
        <v>1030</v>
      </c>
      <c r="B583" s="65" t="s">
        <v>92</v>
      </c>
      <c r="C583" s="8" t="s">
        <v>495</v>
      </c>
      <c r="D583" s="8" t="s">
        <v>615</v>
      </c>
      <c r="E583" s="8" t="s">
        <v>283</v>
      </c>
      <c r="F583" s="8"/>
      <c r="G583" s="65"/>
      <c r="H583" s="65" t="s">
        <v>613</v>
      </c>
      <c r="I583" s="8"/>
      <c r="J583" s="8" t="s">
        <v>614</v>
      </c>
      <c r="K583" s="8" t="s">
        <v>614</v>
      </c>
      <c r="L583" s="116">
        <v>0</v>
      </c>
      <c r="M583" s="116">
        <v>0</v>
      </c>
      <c r="N583" s="116">
        <v>0</v>
      </c>
      <c r="O583" s="114">
        <v>0</v>
      </c>
      <c r="P583" s="115">
        <v>0</v>
      </c>
      <c r="Q583" s="114">
        <v>0</v>
      </c>
      <c r="R583" s="114">
        <v>0</v>
      </c>
      <c r="S583" s="114">
        <v>0</v>
      </c>
      <c r="T583" s="114">
        <v>0</v>
      </c>
      <c r="U583" s="115">
        <v>0</v>
      </c>
      <c r="V583" s="115">
        <f t="shared" si="158"/>
        <v>0</v>
      </c>
      <c r="W583" s="122" t="e">
        <v>#DIV/0!</v>
      </c>
      <c r="X583" s="116">
        <v>0</v>
      </c>
      <c r="Y583" s="116">
        <v>0</v>
      </c>
      <c r="Z583" s="116">
        <v>0</v>
      </c>
      <c r="AA583" s="116" t="str">
        <f t="shared" si="159"/>
        <v>CNOOC INTERNATIONAL00</v>
      </c>
      <c r="AB583" s="117">
        <v>0</v>
      </c>
      <c r="AC583" s="115">
        <f t="shared" si="160"/>
        <v>0</v>
      </c>
      <c r="AD583" s="117">
        <f t="shared" si="176"/>
        <v>0</v>
      </c>
      <c r="AE583" s="117">
        <f t="shared" si="176"/>
        <v>0</v>
      </c>
      <c r="AF583" s="117">
        <f t="shared" si="176"/>
        <v>0</v>
      </c>
      <c r="AG583" s="117">
        <f t="shared" si="176"/>
        <v>0</v>
      </c>
      <c r="AH583" s="115">
        <v>0</v>
      </c>
      <c r="AI583" s="118"/>
      <c r="AJ583" s="118"/>
      <c r="AK583" s="118"/>
      <c r="AL583" s="118"/>
      <c r="AM583" s="118"/>
      <c r="AN583" s="118"/>
      <c r="AO583" s="118"/>
      <c r="AP583" s="118"/>
      <c r="AQ583" s="118"/>
      <c r="AR583" s="118"/>
      <c r="AS583" s="119"/>
      <c r="AT583" s="120">
        <v>0</v>
      </c>
      <c r="AU583" s="120">
        <f t="shared" si="161"/>
        <v>0</v>
      </c>
      <c r="AV583" s="120">
        <v>0</v>
      </c>
      <c r="AW583" s="120">
        <f t="shared" si="162"/>
        <v>0</v>
      </c>
      <c r="AX583" s="120">
        <v>0</v>
      </c>
      <c r="AY583" s="120">
        <f t="shared" si="163"/>
        <v>0</v>
      </c>
      <c r="AZ583" s="120">
        <v>0</v>
      </c>
      <c r="BA583" s="120">
        <f t="shared" si="164"/>
        <v>0</v>
      </c>
      <c r="BB583" s="120">
        <v>0</v>
      </c>
      <c r="BC583" s="120">
        <f t="shared" si="165"/>
        <v>0</v>
      </c>
      <c r="BD583" s="120" t="str">
        <f t="shared" si="166"/>
        <v>CNOOC INTERNATIONAL000</v>
      </c>
      <c r="BE583" s="121">
        <f>VLOOKUP(BD583,'[1]Microsoft-Base Data'!$AR:$AX,2,0)</f>
        <v>0</v>
      </c>
      <c r="BF583" s="121">
        <f>VLOOKUP(BD583,'[1]Microsoft-Base Data'!$AR:$AX,3,0)</f>
        <v>0</v>
      </c>
      <c r="BG583" s="121">
        <f>VLOOKUP(BD583,'[1]Microsoft-Base Data'!$AR:$AX,4,0)</f>
        <v>0</v>
      </c>
      <c r="BH583" s="121">
        <f>VLOOKUP(BD583,'[1]Microsoft-Base Data'!$AR:$AX,5,0)</f>
        <v>0</v>
      </c>
      <c r="BI583" s="121">
        <f>VLOOKUP(BD583,'[1]Microsoft-Base Data'!$AR:$AX,6,0)</f>
        <v>0</v>
      </c>
      <c r="BJ583" s="121">
        <f>VLOOKUP(BD583,'[1]Microsoft-Base Data'!$AR:$AX,7,0)</f>
        <v>0</v>
      </c>
      <c r="BK583" s="120">
        <f t="shared" si="167"/>
        <v>0</v>
      </c>
      <c r="BL583" s="120">
        <f t="shared" si="168"/>
        <v>0</v>
      </c>
      <c r="BM583" s="120">
        <f t="shared" si="169"/>
        <v>0</v>
      </c>
      <c r="BN583" s="120">
        <f t="shared" si="170"/>
        <v>0</v>
      </c>
      <c r="BO583" s="120">
        <f t="shared" si="171"/>
        <v>0</v>
      </c>
      <c r="BP583" s="120">
        <f t="shared" si="172"/>
        <v>0</v>
      </c>
      <c r="BQ583" s="120">
        <f t="shared" si="173"/>
        <v>0</v>
      </c>
      <c r="BR583" s="119"/>
      <c r="BS583" s="119"/>
      <c r="BT583" s="119"/>
      <c r="BU583" s="119"/>
    </row>
    <row r="584" spans="1:73">
      <c r="A584" s="8" t="s">
        <v>1031</v>
      </c>
      <c r="B584" s="65" t="s">
        <v>92</v>
      </c>
      <c r="C584" s="8" t="s">
        <v>101</v>
      </c>
      <c r="D584" s="8" t="s">
        <v>615</v>
      </c>
      <c r="E584" s="8" t="s">
        <v>283</v>
      </c>
      <c r="F584" s="8"/>
      <c r="G584" s="65"/>
      <c r="H584" s="65" t="s">
        <v>613</v>
      </c>
      <c r="I584" s="8"/>
      <c r="J584" s="8" t="s">
        <v>614</v>
      </c>
      <c r="K584" s="8" t="s">
        <v>614</v>
      </c>
      <c r="L584" s="116">
        <v>0</v>
      </c>
      <c r="M584" s="116">
        <v>0</v>
      </c>
      <c r="N584" s="116">
        <v>0</v>
      </c>
      <c r="O584" s="114">
        <v>0</v>
      </c>
      <c r="P584" s="115">
        <v>0</v>
      </c>
      <c r="Q584" s="114">
        <v>0</v>
      </c>
      <c r="R584" s="114">
        <v>0</v>
      </c>
      <c r="S584" s="114">
        <v>0</v>
      </c>
      <c r="T584" s="114">
        <v>0</v>
      </c>
      <c r="U584" s="115">
        <v>0</v>
      </c>
      <c r="V584" s="115">
        <f t="shared" ref="V584:V647" si="177">U584-P584</f>
        <v>0</v>
      </c>
      <c r="W584" s="122" t="e">
        <v>#DIV/0!</v>
      </c>
      <c r="X584" s="116">
        <v>0</v>
      </c>
      <c r="Y584" s="116">
        <v>0</v>
      </c>
      <c r="Z584" s="116">
        <v>0</v>
      </c>
      <c r="AA584" s="116" t="str">
        <f t="shared" ref="AA584:AA647" si="178">A584&amp;P584&amp;U584</f>
        <v>EDWARDS LIFESCIENCES LLC00</v>
      </c>
      <c r="AB584" s="117">
        <v>0</v>
      </c>
      <c r="AC584" s="115">
        <f t="shared" ref="AC584:AC647" si="179">SUM(X584:AB584)</f>
        <v>0</v>
      </c>
      <c r="AD584" s="117">
        <f t="shared" si="176"/>
        <v>0</v>
      </c>
      <c r="AE584" s="117">
        <f t="shared" si="176"/>
        <v>0</v>
      </c>
      <c r="AF584" s="117">
        <f t="shared" si="176"/>
        <v>0</v>
      </c>
      <c r="AG584" s="117">
        <f t="shared" si="176"/>
        <v>0</v>
      </c>
      <c r="AH584" s="115">
        <v>0</v>
      </c>
      <c r="AI584" s="118"/>
      <c r="AJ584" s="118"/>
      <c r="AK584" s="118"/>
      <c r="AL584" s="118"/>
      <c r="AM584" s="118"/>
      <c r="AN584" s="118"/>
      <c r="AO584" s="118"/>
      <c r="AP584" s="118"/>
      <c r="AQ584" s="118"/>
      <c r="AR584" s="118"/>
      <c r="AS584" s="119"/>
      <c r="AT584" s="120">
        <v>0</v>
      </c>
      <c r="AU584" s="120">
        <f t="shared" ref="AU584:AU647" si="180">AB584-AT584</f>
        <v>0</v>
      </c>
      <c r="AV584" s="120">
        <v>0</v>
      </c>
      <c r="AW584" s="120">
        <f t="shared" ref="AW584:AW647" si="181">AD584-AV584</f>
        <v>0</v>
      </c>
      <c r="AX584" s="120">
        <v>0</v>
      </c>
      <c r="AY584" s="120">
        <f t="shared" ref="AY584:AY647" si="182">AE584-AX584</f>
        <v>0</v>
      </c>
      <c r="AZ584" s="120">
        <v>0</v>
      </c>
      <c r="BA584" s="120">
        <f t="shared" ref="BA584:BA647" si="183">AF584-AZ584</f>
        <v>0</v>
      </c>
      <c r="BB584" s="120">
        <v>0</v>
      </c>
      <c r="BC584" s="120">
        <f t="shared" ref="BC584:BC647" si="184">AG584-BB584</f>
        <v>0</v>
      </c>
      <c r="BD584" s="120" t="str">
        <f t="shared" ref="BD584:BD647" si="185">A584&amp;O584&amp;P584&amp;U584</f>
        <v>EDWARDS LIFESCIENCES LLC000</v>
      </c>
      <c r="BE584" s="121">
        <f>VLOOKUP(BD584,'[1]Microsoft-Base Data'!$AR:$AX,2,0)</f>
        <v>0</v>
      </c>
      <c r="BF584" s="121">
        <f>VLOOKUP(BD584,'[1]Microsoft-Base Data'!$AR:$AX,3,0)</f>
        <v>0</v>
      </c>
      <c r="BG584" s="121">
        <f>VLOOKUP(BD584,'[1]Microsoft-Base Data'!$AR:$AX,4,0)</f>
        <v>0</v>
      </c>
      <c r="BH584" s="121">
        <f>VLOOKUP(BD584,'[1]Microsoft-Base Data'!$AR:$AX,5,0)</f>
        <v>0</v>
      </c>
      <c r="BI584" s="121">
        <f>VLOOKUP(BD584,'[1]Microsoft-Base Data'!$AR:$AX,6,0)</f>
        <v>0</v>
      </c>
      <c r="BJ584" s="121">
        <f>VLOOKUP(BD584,'[1]Microsoft-Base Data'!$AR:$AX,7,0)</f>
        <v>0</v>
      </c>
      <c r="BK584" s="120">
        <f t="shared" ref="BK584:BK647" si="186">BE584*$U584</f>
        <v>0</v>
      </c>
      <c r="BL584" s="120">
        <f t="shared" ref="BL584:BL647" si="187">BF584*$U584</f>
        <v>0</v>
      </c>
      <c r="BM584" s="120">
        <f t="shared" ref="BM584:BM647" si="188">BG584*$U584</f>
        <v>0</v>
      </c>
      <c r="BN584" s="120">
        <f t="shared" ref="BN584:BN647" si="189">BH584*$U584</f>
        <v>0</v>
      </c>
      <c r="BO584" s="120">
        <f t="shared" ref="BO584:BO647" si="190">BI584*$U584</f>
        <v>0</v>
      </c>
      <c r="BP584" s="120">
        <f t="shared" ref="BP584:BP647" si="191">BJ584*$U584</f>
        <v>0</v>
      </c>
      <c r="BQ584" s="120">
        <f t="shared" ref="BQ584:BQ647" si="192">(BK584*BK$2)+(BL584*BL$2)+(BM584*BM$2)+(BN584*BN$2)+(BO584*BO$2)+(BP584*BP$2)</f>
        <v>0</v>
      </c>
      <c r="BR584" s="119"/>
      <c r="BS584" s="119"/>
      <c r="BT584" s="119"/>
      <c r="BU584" s="119"/>
    </row>
    <row r="585" spans="1:73">
      <c r="A585" s="8" t="s">
        <v>1032</v>
      </c>
      <c r="B585" s="65" t="s">
        <v>92</v>
      </c>
      <c r="C585" s="8" t="s">
        <v>519</v>
      </c>
      <c r="D585" s="8" t="s">
        <v>615</v>
      </c>
      <c r="E585" s="8" t="s">
        <v>283</v>
      </c>
      <c r="F585" s="8"/>
      <c r="G585" s="65"/>
      <c r="H585" s="65" t="s">
        <v>613</v>
      </c>
      <c r="I585" s="8"/>
      <c r="J585" s="8" t="s">
        <v>614</v>
      </c>
      <c r="K585" s="8" t="s">
        <v>614</v>
      </c>
      <c r="L585" s="116">
        <v>0</v>
      </c>
      <c r="M585" s="116">
        <v>0</v>
      </c>
      <c r="N585" s="116">
        <v>0</v>
      </c>
      <c r="O585" s="114"/>
      <c r="P585" s="115">
        <v>0</v>
      </c>
      <c r="Q585" s="114">
        <v>0</v>
      </c>
      <c r="R585" s="114">
        <v>0</v>
      </c>
      <c r="S585" s="114">
        <v>0</v>
      </c>
      <c r="T585" s="114">
        <v>0</v>
      </c>
      <c r="U585" s="115">
        <v>0</v>
      </c>
      <c r="V585" s="115">
        <f t="shared" si="177"/>
        <v>0</v>
      </c>
      <c r="W585" s="122" t="e">
        <v>#DIV/0!</v>
      </c>
      <c r="X585" s="116">
        <v>0</v>
      </c>
      <c r="Y585" s="116">
        <v>0</v>
      </c>
      <c r="Z585" s="116">
        <v>0</v>
      </c>
      <c r="AA585" s="116" t="str">
        <f t="shared" si="178"/>
        <v>ELECTRO RENT CORPORATION00</v>
      </c>
      <c r="AB585" s="117">
        <v>0</v>
      </c>
      <c r="AC585" s="115">
        <f t="shared" si="179"/>
        <v>0</v>
      </c>
      <c r="AD585" s="117">
        <f t="shared" si="176"/>
        <v>0</v>
      </c>
      <c r="AE585" s="117">
        <f t="shared" si="176"/>
        <v>0</v>
      </c>
      <c r="AF585" s="117">
        <f t="shared" si="176"/>
        <v>0</v>
      </c>
      <c r="AG585" s="117">
        <f t="shared" si="176"/>
        <v>0</v>
      </c>
      <c r="AH585" s="115">
        <v>0</v>
      </c>
      <c r="AI585" s="118"/>
      <c r="AJ585" s="118"/>
      <c r="AK585" s="118"/>
      <c r="AL585" s="118"/>
      <c r="AM585" s="118"/>
      <c r="AN585" s="118"/>
      <c r="AO585" s="118"/>
      <c r="AP585" s="118"/>
      <c r="AQ585" s="118"/>
      <c r="AR585" s="118"/>
      <c r="AS585" s="119"/>
      <c r="AT585" s="120">
        <v>0</v>
      </c>
      <c r="AU585" s="120">
        <f t="shared" si="180"/>
        <v>0</v>
      </c>
      <c r="AV585" s="120">
        <v>0</v>
      </c>
      <c r="AW585" s="120">
        <f t="shared" si="181"/>
        <v>0</v>
      </c>
      <c r="AX585" s="120">
        <v>0</v>
      </c>
      <c r="AY585" s="120">
        <f t="shared" si="182"/>
        <v>0</v>
      </c>
      <c r="AZ585" s="120">
        <v>0</v>
      </c>
      <c r="BA585" s="120">
        <f t="shared" si="183"/>
        <v>0</v>
      </c>
      <c r="BB585" s="120">
        <v>0</v>
      </c>
      <c r="BC585" s="120">
        <f t="shared" si="184"/>
        <v>0</v>
      </c>
      <c r="BD585" s="120" t="str">
        <f t="shared" si="185"/>
        <v>ELECTRO RENT CORPORATION00</v>
      </c>
      <c r="BE585" s="121">
        <f>VLOOKUP(BD585,'[1]Microsoft-Base Data'!$AR:$AX,2,0)</f>
        <v>0</v>
      </c>
      <c r="BF585" s="121">
        <f>VLOOKUP(BD585,'[1]Microsoft-Base Data'!$AR:$AX,3,0)</f>
        <v>0</v>
      </c>
      <c r="BG585" s="121">
        <f>VLOOKUP(BD585,'[1]Microsoft-Base Data'!$AR:$AX,4,0)</f>
        <v>0</v>
      </c>
      <c r="BH585" s="121">
        <f>VLOOKUP(BD585,'[1]Microsoft-Base Data'!$AR:$AX,5,0)</f>
        <v>0</v>
      </c>
      <c r="BI585" s="121">
        <f>VLOOKUP(BD585,'[1]Microsoft-Base Data'!$AR:$AX,6,0)</f>
        <v>0</v>
      </c>
      <c r="BJ585" s="121">
        <f>VLOOKUP(BD585,'[1]Microsoft-Base Data'!$AR:$AX,7,0)</f>
        <v>0</v>
      </c>
      <c r="BK585" s="120">
        <f t="shared" si="186"/>
        <v>0</v>
      </c>
      <c r="BL585" s="120">
        <f t="shared" si="187"/>
        <v>0</v>
      </c>
      <c r="BM585" s="120">
        <f t="shared" si="188"/>
        <v>0</v>
      </c>
      <c r="BN585" s="120">
        <f t="shared" si="189"/>
        <v>0</v>
      </c>
      <c r="BO585" s="120">
        <f t="shared" si="190"/>
        <v>0</v>
      </c>
      <c r="BP585" s="120">
        <f t="shared" si="191"/>
        <v>0</v>
      </c>
      <c r="BQ585" s="120">
        <f t="shared" si="192"/>
        <v>0</v>
      </c>
      <c r="BR585" s="119"/>
      <c r="BS585" s="119"/>
      <c r="BT585" s="119"/>
      <c r="BU585" s="119"/>
    </row>
    <row r="586" spans="1:73">
      <c r="A586" s="8" t="s">
        <v>1033</v>
      </c>
      <c r="B586" s="8" t="s">
        <v>123</v>
      </c>
      <c r="C586" s="8" t="s">
        <v>495</v>
      </c>
      <c r="D586" s="8" t="s">
        <v>615</v>
      </c>
      <c r="E586" s="8" t="s">
        <v>283</v>
      </c>
      <c r="F586" s="8"/>
      <c r="G586" s="65"/>
      <c r="H586" s="65" t="s">
        <v>613</v>
      </c>
      <c r="I586" s="8"/>
      <c r="J586" s="8" t="s">
        <v>614</v>
      </c>
      <c r="K586" s="8" t="s">
        <v>614</v>
      </c>
      <c r="L586" s="116">
        <v>0</v>
      </c>
      <c r="M586" s="116">
        <v>0</v>
      </c>
      <c r="N586" s="116">
        <v>0</v>
      </c>
      <c r="O586" s="114"/>
      <c r="P586" s="115">
        <v>0</v>
      </c>
      <c r="Q586" s="114">
        <v>0</v>
      </c>
      <c r="R586" s="114">
        <v>0</v>
      </c>
      <c r="S586" s="114">
        <v>0</v>
      </c>
      <c r="T586" s="114">
        <v>0</v>
      </c>
      <c r="U586" s="115">
        <v>0</v>
      </c>
      <c r="V586" s="115">
        <f t="shared" si="177"/>
        <v>0</v>
      </c>
      <c r="W586" s="122" t="e">
        <v>#DIV/0!</v>
      </c>
      <c r="X586" s="116">
        <v>0</v>
      </c>
      <c r="Y586" s="116">
        <v>0</v>
      </c>
      <c r="Z586" s="116">
        <v>0</v>
      </c>
      <c r="AA586" s="116" t="str">
        <f t="shared" si="178"/>
        <v>ENHANCE GROUP00</v>
      </c>
      <c r="AB586" s="117">
        <v>0</v>
      </c>
      <c r="AC586" s="115">
        <f t="shared" si="179"/>
        <v>0</v>
      </c>
      <c r="AD586" s="117">
        <f t="shared" si="176"/>
        <v>0</v>
      </c>
      <c r="AE586" s="117">
        <f t="shared" si="176"/>
        <v>0</v>
      </c>
      <c r="AF586" s="117">
        <f t="shared" si="176"/>
        <v>0</v>
      </c>
      <c r="AG586" s="117">
        <f t="shared" si="176"/>
        <v>0</v>
      </c>
      <c r="AH586" s="115">
        <v>0</v>
      </c>
      <c r="AI586" s="118"/>
      <c r="AJ586" s="118"/>
      <c r="AK586" s="118"/>
      <c r="AL586" s="118"/>
      <c r="AM586" s="118"/>
      <c r="AN586" s="118"/>
      <c r="AO586" s="118"/>
      <c r="AP586" s="118"/>
      <c r="AQ586" s="118"/>
      <c r="AR586" s="118"/>
      <c r="AS586" s="119"/>
      <c r="AT586" s="120">
        <v>0</v>
      </c>
      <c r="AU586" s="120">
        <f t="shared" si="180"/>
        <v>0</v>
      </c>
      <c r="AV586" s="120">
        <v>0</v>
      </c>
      <c r="AW586" s="120">
        <f t="shared" si="181"/>
        <v>0</v>
      </c>
      <c r="AX586" s="120">
        <v>0</v>
      </c>
      <c r="AY586" s="120">
        <f t="shared" si="182"/>
        <v>0</v>
      </c>
      <c r="AZ586" s="120">
        <v>0</v>
      </c>
      <c r="BA586" s="120">
        <f t="shared" si="183"/>
        <v>0</v>
      </c>
      <c r="BB586" s="120">
        <v>0</v>
      </c>
      <c r="BC586" s="120">
        <f t="shared" si="184"/>
        <v>0</v>
      </c>
      <c r="BD586" s="120" t="str">
        <f t="shared" si="185"/>
        <v>ENHANCE GROUP00</v>
      </c>
      <c r="BE586" s="121">
        <f>VLOOKUP(BD586,'[1]Microsoft-Base Data'!$AR:$AX,2,0)</f>
        <v>0</v>
      </c>
      <c r="BF586" s="121">
        <f>VLOOKUP(BD586,'[1]Microsoft-Base Data'!$AR:$AX,3,0)</f>
        <v>0</v>
      </c>
      <c r="BG586" s="121">
        <f>VLOOKUP(BD586,'[1]Microsoft-Base Data'!$AR:$AX,4,0)</f>
        <v>0</v>
      </c>
      <c r="BH586" s="121">
        <f>VLOOKUP(BD586,'[1]Microsoft-Base Data'!$AR:$AX,5,0)</f>
        <v>0</v>
      </c>
      <c r="BI586" s="121">
        <f>VLOOKUP(BD586,'[1]Microsoft-Base Data'!$AR:$AX,6,0)</f>
        <v>0</v>
      </c>
      <c r="BJ586" s="121">
        <f>VLOOKUP(BD586,'[1]Microsoft-Base Data'!$AR:$AX,7,0)</f>
        <v>0</v>
      </c>
      <c r="BK586" s="120">
        <f t="shared" si="186"/>
        <v>0</v>
      </c>
      <c r="BL586" s="120">
        <f t="shared" si="187"/>
        <v>0</v>
      </c>
      <c r="BM586" s="120">
        <f t="shared" si="188"/>
        <v>0</v>
      </c>
      <c r="BN586" s="120">
        <f t="shared" si="189"/>
        <v>0</v>
      </c>
      <c r="BO586" s="120">
        <f t="shared" si="190"/>
        <v>0</v>
      </c>
      <c r="BP586" s="120">
        <f t="shared" si="191"/>
        <v>0</v>
      </c>
      <c r="BQ586" s="120">
        <f t="shared" si="192"/>
        <v>0</v>
      </c>
      <c r="BR586" s="119"/>
      <c r="BS586" s="119"/>
      <c r="BT586" s="119"/>
      <c r="BU586" s="119"/>
    </row>
    <row r="587" spans="1:73">
      <c r="A587" s="8" t="s">
        <v>731</v>
      </c>
      <c r="B587" s="65" t="s">
        <v>69</v>
      </c>
      <c r="C587" s="8" t="s">
        <v>148</v>
      </c>
      <c r="D587" s="8" t="s">
        <v>615</v>
      </c>
      <c r="E587" s="8" t="s">
        <v>283</v>
      </c>
      <c r="F587" s="8"/>
      <c r="G587" s="65"/>
      <c r="H587" s="65" t="s">
        <v>613</v>
      </c>
      <c r="I587" s="8"/>
      <c r="J587" s="8" t="s">
        <v>614</v>
      </c>
      <c r="K587" s="8" t="s">
        <v>614</v>
      </c>
      <c r="L587" s="116">
        <v>0</v>
      </c>
      <c r="M587" s="116">
        <v>0</v>
      </c>
      <c r="N587" s="116">
        <v>0</v>
      </c>
      <c r="O587" s="114">
        <v>0</v>
      </c>
      <c r="P587" s="115">
        <v>0</v>
      </c>
      <c r="Q587" s="114">
        <v>0</v>
      </c>
      <c r="R587" s="114">
        <v>0</v>
      </c>
      <c r="S587" s="114">
        <v>0</v>
      </c>
      <c r="T587" s="114">
        <v>0</v>
      </c>
      <c r="U587" s="115">
        <v>0</v>
      </c>
      <c r="V587" s="115">
        <f t="shared" si="177"/>
        <v>0</v>
      </c>
      <c r="W587" s="115"/>
      <c r="X587" s="116">
        <v>0</v>
      </c>
      <c r="Y587" s="116">
        <v>0</v>
      </c>
      <c r="Z587" s="116">
        <v>0</v>
      </c>
      <c r="AA587" s="116" t="str">
        <f t="shared" si="178"/>
        <v>GEORGIA PACIFIC LLC00</v>
      </c>
      <c r="AB587" s="117">
        <v>0</v>
      </c>
      <c r="AC587" s="115">
        <f t="shared" si="179"/>
        <v>0</v>
      </c>
      <c r="AD587" s="117">
        <f t="shared" si="176"/>
        <v>0</v>
      </c>
      <c r="AE587" s="117">
        <f t="shared" si="176"/>
        <v>0</v>
      </c>
      <c r="AF587" s="117">
        <f t="shared" si="176"/>
        <v>0</v>
      </c>
      <c r="AG587" s="117">
        <f t="shared" si="176"/>
        <v>0</v>
      </c>
      <c r="AH587" s="115">
        <v>0</v>
      </c>
      <c r="AI587" s="118"/>
      <c r="AJ587" s="118"/>
      <c r="AK587" s="118"/>
      <c r="AL587" s="118"/>
      <c r="AM587" s="118"/>
      <c r="AN587" s="118"/>
      <c r="AO587" s="118"/>
      <c r="AP587" s="118"/>
      <c r="AQ587" s="118"/>
      <c r="AR587" s="118"/>
      <c r="AS587" s="119"/>
      <c r="AT587" s="120">
        <v>3.6923904E-2</v>
      </c>
      <c r="AU587" s="120">
        <f t="shared" si="180"/>
        <v>-3.6923904E-2</v>
      </c>
      <c r="AV587" s="120">
        <v>3.3231513599999998E-2</v>
      </c>
      <c r="AW587" s="120">
        <f t="shared" si="181"/>
        <v>-3.3231513599999998E-2</v>
      </c>
      <c r="AX587" s="120">
        <v>0</v>
      </c>
      <c r="AY587" s="120">
        <f t="shared" si="182"/>
        <v>0</v>
      </c>
      <c r="AZ587" s="120">
        <v>0</v>
      </c>
      <c r="BA587" s="120">
        <f t="shared" si="183"/>
        <v>0</v>
      </c>
      <c r="BB587" s="120">
        <v>0</v>
      </c>
      <c r="BC587" s="120">
        <f t="shared" si="184"/>
        <v>0</v>
      </c>
      <c r="BD587" s="120" t="str">
        <f t="shared" si="185"/>
        <v>GEORGIA PACIFIC LLC000</v>
      </c>
      <c r="BE587" s="121">
        <f>VLOOKUP(BD587,'[1]Microsoft-Base Data'!$AR:$AX,2,0)</f>
        <v>0.28992887907902715</v>
      </c>
      <c r="BF587" s="121">
        <f>VLOOKUP(BD587,'[1]Microsoft-Base Data'!$AR:$AX,3,0)</f>
        <v>0.42906658391744346</v>
      </c>
      <c r="BG587" s="121">
        <f>VLOOKUP(BD587,'[1]Microsoft-Base Data'!$AR:$AX,4,0)</f>
        <v>0</v>
      </c>
      <c r="BH587" s="121">
        <f>VLOOKUP(BD587,'[1]Microsoft-Base Data'!$AR:$AX,5,0)</f>
        <v>0.25741966098952407</v>
      </c>
      <c r="BI587" s="121">
        <f>VLOOKUP(BD587,'[1]Microsoft-Base Data'!$AR:$AX,6,0)</f>
        <v>2.3584876014005232E-2</v>
      </c>
      <c r="BJ587" s="121">
        <f>VLOOKUP(BD587,'[1]Microsoft-Base Data'!$AR:$AX,7,0)</f>
        <v>0</v>
      </c>
      <c r="BK587" s="120">
        <f t="shared" si="186"/>
        <v>0</v>
      </c>
      <c r="BL587" s="120">
        <f t="shared" si="187"/>
        <v>0</v>
      </c>
      <c r="BM587" s="120">
        <f t="shared" si="188"/>
        <v>0</v>
      </c>
      <c r="BN587" s="120">
        <f t="shared" si="189"/>
        <v>0</v>
      </c>
      <c r="BO587" s="120">
        <f t="shared" si="190"/>
        <v>0</v>
      </c>
      <c r="BP587" s="120">
        <f t="shared" si="191"/>
        <v>0</v>
      </c>
      <c r="BQ587" s="120">
        <f t="shared" si="192"/>
        <v>0</v>
      </c>
      <c r="BR587" s="119"/>
      <c r="BS587" s="119"/>
      <c r="BT587" s="119"/>
      <c r="BU587" s="119"/>
    </row>
    <row r="588" spans="1:73">
      <c r="A588" s="8" t="s">
        <v>1034</v>
      </c>
      <c r="B588" s="65" t="s">
        <v>92</v>
      </c>
      <c r="C588" s="8" t="s">
        <v>519</v>
      </c>
      <c r="D588" s="8" t="s">
        <v>615</v>
      </c>
      <c r="E588" s="8" t="s">
        <v>283</v>
      </c>
      <c r="F588" s="8"/>
      <c r="G588" s="65"/>
      <c r="H588" s="65" t="s">
        <v>613</v>
      </c>
      <c r="I588" s="8"/>
      <c r="J588" s="8" t="s">
        <v>614</v>
      </c>
      <c r="K588" s="8" t="s">
        <v>614</v>
      </c>
      <c r="L588" s="116">
        <v>0</v>
      </c>
      <c r="M588" s="116">
        <v>0</v>
      </c>
      <c r="N588" s="116">
        <v>0</v>
      </c>
      <c r="O588" s="114"/>
      <c r="P588" s="115">
        <v>0</v>
      </c>
      <c r="Q588" s="114">
        <v>0</v>
      </c>
      <c r="R588" s="114">
        <v>0</v>
      </c>
      <c r="S588" s="114">
        <v>0</v>
      </c>
      <c r="T588" s="114">
        <v>0</v>
      </c>
      <c r="U588" s="115">
        <v>0</v>
      </c>
      <c r="V588" s="115">
        <f t="shared" si="177"/>
        <v>0</v>
      </c>
      <c r="W588" s="122" t="e">
        <v>#DIV/0!</v>
      </c>
      <c r="X588" s="116">
        <v>0</v>
      </c>
      <c r="Y588" s="116">
        <v>0</v>
      </c>
      <c r="Z588" s="116">
        <v>0</v>
      </c>
      <c r="AA588" s="116" t="str">
        <f t="shared" si="178"/>
        <v>HARTE HANKS INC00</v>
      </c>
      <c r="AB588" s="117">
        <v>0</v>
      </c>
      <c r="AC588" s="115">
        <f t="shared" si="179"/>
        <v>0</v>
      </c>
      <c r="AD588" s="117">
        <f t="shared" ref="AD588:AG607" si="193">AD$1*$AH588</f>
        <v>0</v>
      </c>
      <c r="AE588" s="117">
        <f t="shared" si="193"/>
        <v>0</v>
      </c>
      <c r="AF588" s="117">
        <f t="shared" si="193"/>
        <v>0</v>
      </c>
      <c r="AG588" s="117">
        <f t="shared" si="193"/>
        <v>0</v>
      </c>
      <c r="AH588" s="115">
        <v>0</v>
      </c>
      <c r="AI588" s="118"/>
      <c r="AJ588" s="118"/>
      <c r="AK588" s="118"/>
      <c r="AL588" s="118"/>
      <c r="AM588" s="118"/>
      <c r="AN588" s="118"/>
      <c r="AO588" s="118"/>
      <c r="AP588" s="118"/>
      <c r="AQ588" s="118"/>
      <c r="AR588" s="118"/>
      <c r="AS588" s="119"/>
      <c r="AT588" s="120">
        <v>0</v>
      </c>
      <c r="AU588" s="120">
        <f t="shared" si="180"/>
        <v>0</v>
      </c>
      <c r="AV588" s="120">
        <v>0</v>
      </c>
      <c r="AW588" s="120">
        <f t="shared" si="181"/>
        <v>0</v>
      </c>
      <c r="AX588" s="120">
        <v>0</v>
      </c>
      <c r="AY588" s="120">
        <f t="shared" si="182"/>
        <v>0</v>
      </c>
      <c r="AZ588" s="120">
        <v>0</v>
      </c>
      <c r="BA588" s="120">
        <f t="shared" si="183"/>
        <v>0</v>
      </c>
      <c r="BB588" s="120">
        <v>1.4048312947920005</v>
      </c>
      <c r="BC588" s="120">
        <f t="shared" si="184"/>
        <v>-1.4048312947920005</v>
      </c>
      <c r="BD588" s="120" t="str">
        <f t="shared" si="185"/>
        <v>HARTE HANKS INC00</v>
      </c>
      <c r="BE588" s="121">
        <f>VLOOKUP(BD588,'[1]Microsoft-Base Data'!$AR:$AX,2,0)</f>
        <v>0</v>
      </c>
      <c r="BF588" s="121">
        <f>VLOOKUP(BD588,'[1]Microsoft-Base Data'!$AR:$AX,3,0)</f>
        <v>0</v>
      </c>
      <c r="BG588" s="121">
        <f>VLOOKUP(BD588,'[1]Microsoft-Base Data'!$AR:$AX,4,0)</f>
        <v>0</v>
      </c>
      <c r="BH588" s="121">
        <f>VLOOKUP(BD588,'[1]Microsoft-Base Data'!$AR:$AX,5,0)</f>
        <v>0</v>
      </c>
      <c r="BI588" s="121">
        <f>VLOOKUP(BD588,'[1]Microsoft-Base Data'!$AR:$AX,6,0)</f>
        <v>0</v>
      </c>
      <c r="BJ588" s="121">
        <f>VLOOKUP(BD588,'[1]Microsoft-Base Data'!$AR:$AX,7,0)</f>
        <v>0</v>
      </c>
      <c r="BK588" s="120">
        <f t="shared" si="186"/>
        <v>0</v>
      </c>
      <c r="BL588" s="120">
        <f t="shared" si="187"/>
        <v>0</v>
      </c>
      <c r="BM588" s="120">
        <f t="shared" si="188"/>
        <v>0</v>
      </c>
      <c r="BN588" s="120">
        <f t="shared" si="189"/>
        <v>0</v>
      </c>
      <c r="BO588" s="120">
        <f t="shared" si="190"/>
        <v>0</v>
      </c>
      <c r="BP588" s="120">
        <f t="shared" si="191"/>
        <v>0</v>
      </c>
      <c r="BQ588" s="120">
        <f t="shared" si="192"/>
        <v>0</v>
      </c>
      <c r="BR588" s="119"/>
      <c r="BS588" s="119"/>
      <c r="BT588" s="119"/>
      <c r="BU588" s="119"/>
    </row>
    <row r="589" spans="1:73">
      <c r="A589" s="65" t="s">
        <v>17</v>
      </c>
      <c r="B589" s="65" t="s">
        <v>4</v>
      </c>
      <c r="C589" s="8" t="s">
        <v>81</v>
      </c>
      <c r="D589" s="8" t="s">
        <v>615</v>
      </c>
      <c r="E589" s="8" t="s">
        <v>283</v>
      </c>
      <c r="F589" s="8"/>
      <c r="G589" s="65"/>
      <c r="H589" s="65" t="s">
        <v>613</v>
      </c>
      <c r="I589" s="8"/>
      <c r="J589" s="8" t="s">
        <v>614</v>
      </c>
      <c r="K589" s="8" t="s">
        <v>614</v>
      </c>
      <c r="L589" s="113"/>
      <c r="M589" s="113"/>
      <c r="N589" s="113"/>
      <c r="O589" s="171" t="s">
        <v>312</v>
      </c>
      <c r="P589" s="115">
        <v>0</v>
      </c>
      <c r="Q589" s="114">
        <v>0</v>
      </c>
      <c r="R589" s="114">
        <v>0</v>
      </c>
      <c r="S589" s="114">
        <v>0</v>
      </c>
      <c r="T589" s="114">
        <v>0</v>
      </c>
      <c r="U589" s="115">
        <v>0</v>
      </c>
      <c r="V589" s="115">
        <f t="shared" si="177"/>
        <v>0</v>
      </c>
      <c r="W589" s="122" t="e">
        <v>#DIV/0!</v>
      </c>
      <c r="X589" s="116"/>
      <c r="Y589" s="116"/>
      <c r="Z589" s="116"/>
      <c r="AA589" s="116" t="str">
        <f t="shared" si="178"/>
        <v>NORTHUMBRIAN WATER LTD00</v>
      </c>
      <c r="AB589" s="117">
        <v>0</v>
      </c>
      <c r="AC589" s="115">
        <f t="shared" si="179"/>
        <v>0</v>
      </c>
      <c r="AD589" s="117">
        <f t="shared" si="193"/>
        <v>0</v>
      </c>
      <c r="AE589" s="117">
        <f t="shared" si="193"/>
        <v>0</v>
      </c>
      <c r="AF589" s="117">
        <f t="shared" si="193"/>
        <v>0</v>
      </c>
      <c r="AG589" s="117">
        <f t="shared" si="193"/>
        <v>0</v>
      </c>
      <c r="AH589" s="115">
        <v>0</v>
      </c>
      <c r="AI589" s="118"/>
      <c r="AJ589" s="118"/>
      <c r="AK589" s="118"/>
      <c r="AL589" s="118"/>
      <c r="AM589" s="118"/>
      <c r="AN589" s="118"/>
      <c r="AO589" s="118"/>
      <c r="AP589" s="118"/>
      <c r="AQ589" s="118"/>
      <c r="AR589" s="118"/>
      <c r="AS589" s="119"/>
      <c r="AT589" s="119">
        <v>0.13968</v>
      </c>
      <c r="AU589" s="120">
        <f t="shared" si="180"/>
        <v>-0.13968</v>
      </c>
      <c r="AV589" s="119">
        <v>0</v>
      </c>
      <c r="AW589" s="120">
        <f t="shared" si="181"/>
        <v>0</v>
      </c>
      <c r="AX589" s="119">
        <v>0.1131408</v>
      </c>
      <c r="AY589" s="120">
        <f t="shared" si="182"/>
        <v>-0.1131408</v>
      </c>
      <c r="AZ589" s="119">
        <v>0.10182672</v>
      </c>
      <c r="BA589" s="120">
        <f t="shared" si="183"/>
        <v>-0.10182672</v>
      </c>
      <c r="BB589" s="119">
        <v>0.10182672</v>
      </c>
      <c r="BC589" s="120">
        <f t="shared" si="184"/>
        <v>-0.10182672</v>
      </c>
      <c r="BD589" s="120" t="str">
        <f t="shared" si="185"/>
        <v>NORTHUMBRIAN WATER LTD 00</v>
      </c>
      <c r="BE589" s="121">
        <f>VLOOKUP(BD589,'[1]Microsoft-Base Data'!$AR:$AX,2,0)</f>
        <v>6.8604158363455717E-3</v>
      </c>
      <c r="BF589" s="121">
        <f>VLOOKUP(BD589,'[1]Microsoft-Base Data'!$AR:$AX,3,0)</f>
        <v>0.70914969416456353</v>
      </c>
      <c r="BG589" s="121">
        <f>VLOOKUP(BD589,'[1]Microsoft-Base Data'!$AR:$AX,4,0)</f>
        <v>0.28398988999909097</v>
      </c>
      <c r="BH589" s="121">
        <f>VLOOKUP(BD589,'[1]Microsoft-Base Data'!$AR:$AX,5,0)</f>
        <v>0</v>
      </c>
      <c r="BI589" s="121">
        <f>VLOOKUP(BD589,'[1]Microsoft-Base Data'!$AR:$AX,6,0)</f>
        <v>0</v>
      </c>
      <c r="BJ589" s="121">
        <f>VLOOKUP(BD589,'[1]Microsoft-Base Data'!$AR:$AX,7,0)</f>
        <v>0</v>
      </c>
      <c r="BK589" s="120">
        <f t="shared" si="186"/>
        <v>0</v>
      </c>
      <c r="BL589" s="120">
        <f t="shared" si="187"/>
        <v>0</v>
      </c>
      <c r="BM589" s="120">
        <f t="shared" si="188"/>
        <v>0</v>
      </c>
      <c r="BN589" s="120">
        <f t="shared" si="189"/>
        <v>0</v>
      </c>
      <c r="BO589" s="120">
        <f t="shared" si="190"/>
        <v>0</v>
      </c>
      <c r="BP589" s="120">
        <f t="shared" si="191"/>
        <v>0</v>
      </c>
      <c r="BQ589" s="120">
        <f t="shared" si="192"/>
        <v>0</v>
      </c>
      <c r="BR589" s="119"/>
      <c r="BS589" s="119"/>
      <c r="BT589" s="119"/>
      <c r="BU589" s="119"/>
    </row>
    <row r="590" spans="1:73">
      <c r="A590" s="8" t="s">
        <v>1035</v>
      </c>
      <c r="B590" s="65" t="s">
        <v>92</v>
      </c>
      <c r="C590" s="8" t="s">
        <v>101</v>
      </c>
      <c r="D590" s="8" t="s">
        <v>615</v>
      </c>
      <c r="E590" s="8" t="s">
        <v>283</v>
      </c>
      <c r="F590" s="8"/>
      <c r="G590" s="65"/>
      <c r="H590" s="65" t="s">
        <v>613</v>
      </c>
      <c r="I590" s="8"/>
      <c r="J590" s="8" t="s">
        <v>614</v>
      </c>
      <c r="K590" s="8" t="s">
        <v>614</v>
      </c>
      <c r="L590" s="116">
        <v>0</v>
      </c>
      <c r="M590" s="116">
        <v>0</v>
      </c>
      <c r="N590" s="116">
        <v>0</v>
      </c>
      <c r="O590" s="114">
        <v>0</v>
      </c>
      <c r="P590" s="115">
        <v>0</v>
      </c>
      <c r="Q590" s="114">
        <v>0</v>
      </c>
      <c r="R590" s="114">
        <v>0</v>
      </c>
      <c r="S590" s="114">
        <v>0</v>
      </c>
      <c r="T590" s="114">
        <v>0</v>
      </c>
      <c r="U590" s="115">
        <v>0</v>
      </c>
      <c r="V590" s="115">
        <f t="shared" si="177"/>
        <v>0</v>
      </c>
      <c r="W590" s="122" t="e">
        <v>#DIV/0!</v>
      </c>
      <c r="X590" s="116">
        <v>0</v>
      </c>
      <c r="Y590" s="116">
        <v>0</v>
      </c>
      <c r="Z590" s="116">
        <v>0</v>
      </c>
      <c r="AA590" s="116" t="str">
        <f t="shared" si="178"/>
        <v>INFOCROSSING INC.00</v>
      </c>
      <c r="AB590" s="117">
        <v>0</v>
      </c>
      <c r="AC590" s="115">
        <f t="shared" si="179"/>
        <v>0</v>
      </c>
      <c r="AD590" s="117">
        <f t="shared" si="193"/>
        <v>0</v>
      </c>
      <c r="AE590" s="117">
        <f t="shared" si="193"/>
        <v>0</v>
      </c>
      <c r="AF590" s="117">
        <f t="shared" si="193"/>
        <v>0</v>
      </c>
      <c r="AG590" s="117">
        <f t="shared" si="193"/>
        <v>0</v>
      </c>
      <c r="AH590" s="115">
        <v>0</v>
      </c>
      <c r="AI590" s="118"/>
      <c r="AJ590" s="118"/>
      <c r="AK590" s="118"/>
      <c r="AL590" s="118"/>
      <c r="AM590" s="118"/>
      <c r="AN590" s="118"/>
      <c r="AO590" s="118"/>
      <c r="AP590" s="118"/>
      <c r="AQ590" s="118"/>
      <c r="AR590" s="118"/>
      <c r="AS590" s="119"/>
      <c r="AT590" s="120">
        <v>0</v>
      </c>
      <c r="AU590" s="120">
        <f t="shared" si="180"/>
        <v>0</v>
      </c>
      <c r="AV590" s="120">
        <v>0</v>
      </c>
      <c r="AW590" s="120">
        <f t="shared" si="181"/>
        <v>0</v>
      </c>
      <c r="AX590" s="120">
        <v>0</v>
      </c>
      <c r="AY590" s="120">
        <f t="shared" si="182"/>
        <v>0</v>
      </c>
      <c r="AZ590" s="120">
        <v>0</v>
      </c>
      <c r="BA590" s="120">
        <f t="shared" si="183"/>
        <v>0</v>
      </c>
      <c r="BB590" s="120">
        <v>0</v>
      </c>
      <c r="BC590" s="120">
        <f t="shared" si="184"/>
        <v>0</v>
      </c>
      <c r="BD590" s="120" t="str">
        <f t="shared" si="185"/>
        <v>INFOCROSSING INC.000</v>
      </c>
      <c r="BE590" s="121">
        <f>VLOOKUP(BD590,'[1]Microsoft-Base Data'!$AR:$AX,2,0)</f>
        <v>0</v>
      </c>
      <c r="BF590" s="121">
        <f>VLOOKUP(BD590,'[1]Microsoft-Base Data'!$AR:$AX,3,0)</f>
        <v>0</v>
      </c>
      <c r="BG590" s="121">
        <f>VLOOKUP(BD590,'[1]Microsoft-Base Data'!$AR:$AX,4,0)</f>
        <v>0</v>
      </c>
      <c r="BH590" s="121">
        <f>VLOOKUP(BD590,'[1]Microsoft-Base Data'!$AR:$AX,5,0)</f>
        <v>0</v>
      </c>
      <c r="BI590" s="121">
        <f>VLOOKUP(BD590,'[1]Microsoft-Base Data'!$AR:$AX,6,0)</f>
        <v>0</v>
      </c>
      <c r="BJ590" s="121">
        <f>VLOOKUP(BD590,'[1]Microsoft-Base Data'!$AR:$AX,7,0)</f>
        <v>0</v>
      </c>
      <c r="BK590" s="120">
        <f t="shared" si="186"/>
        <v>0</v>
      </c>
      <c r="BL590" s="120">
        <f t="shared" si="187"/>
        <v>0</v>
      </c>
      <c r="BM590" s="120">
        <f t="shared" si="188"/>
        <v>0</v>
      </c>
      <c r="BN590" s="120">
        <f t="shared" si="189"/>
        <v>0</v>
      </c>
      <c r="BO590" s="120">
        <f t="shared" si="190"/>
        <v>0</v>
      </c>
      <c r="BP590" s="120">
        <f t="shared" si="191"/>
        <v>0</v>
      </c>
      <c r="BQ590" s="120">
        <f t="shared" si="192"/>
        <v>0</v>
      </c>
      <c r="BR590" s="119"/>
      <c r="BS590" s="119"/>
      <c r="BT590" s="119"/>
      <c r="BU590" s="119"/>
    </row>
    <row r="591" spans="1:73">
      <c r="A591" s="8" t="s">
        <v>1036</v>
      </c>
      <c r="B591" s="8" t="s">
        <v>92</v>
      </c>
      <c r="C591" s="8" t="s">
        <v>495</v>
      </c>
      <c r="D591" s="8" t="s">
        <v>615</v>
      </c>
      <c r="E591" s="8" t="s">
        <v>283</v>
      </c>
      <c r="F591" s="8"/>
      <c r="G591" s="65"/>
      <c r="H591" s="65" t="s">
        <v>613</v>
      </c>
      <c r="I591" s="8"/>
      <c r="J591" s="8" t="s">
        <v>614</v>
      </c>
      <c r="K591" s="8" t="s">
        <v>614</v>
      </c>
      <c r="L591" s="116">
        <v>0</v>
      </c>
      <c r="M591" s="116">
        <v>0</v>
      </c>
      <c r="N591" s="116">
        <v>0</v>
      </c>
      <c r="O591" s="114"/>
      <c r="P591" s="115">
        <v>0</v>
      </c>
      <c r="Q591" s="114">
        <v>0</v>
      </c>
      <c r="R591" s="114">
        <v>0</v>
      </c>
      <c r="S591" s="114">
        <v>0</v>
      </c>
      <c r="T591" s="114">
        <v>0</v>
      </c>
      <c r="U591" s="115">
        <v>0</v>
      </c>
      <c r="V591" s="115">
        <f t="shared" si="177"/>
        <v>0</v>
      </c>
      <c r="W591" s="122" t="e">
        <v>#DIV/0!</v>
      </c>
      <c r="X591" s="116">
        <v>0</v>
      </c>
      <c r="Y591" s="116">
        <v>0</v>
      </c>
      <c r="Z591" s="116">
        <v>0</v>
      </c>
      <c r="AA591" s="116" t="str">
        <f t="shared" si="178"/>
        <v>Lattice Semiconductor00</v>
      </c>
      <c r="AB591" s="117">
        <v>0</v>
      </c>
      <c r="AC591" s="115">
        <f t="shared" si="179"/>
        <v>0</v>
      </c>
      <c r="AD591" s="117">
        <f t="shared" si="193"/>
        <v>0</v>
      </c>
      <c r="AE591" s="117">
        <f t="shared" si="193"/>
        <v>0</v>
      </c>
      <c r="AF591" s="117">
        <f t="shared" si="193"/>
        <v>0</v>
      </c>
      <c r="AG591" s="117">
        <f t="shared" si="193"/>
        <v>0</v>
      </c>
      <c r="AH591" s="115">
        <v>0</v>
      </c>
      <c r="AI591" s="118"/>
      <c r="AJ591" s="118"/>
      <c r="AK591" s="118"/>
      <c r="AL591" s="118"/>
      <c r="AM591" s="118"/>
      <c r="AN591" s="118"/>
      <c r="AO591" s="118"/>
      <c r="AP591" s="118"/>
      <c r="AQ591" s="118"/>
      <c r="AR591" s="118"/>
      <c r="AS591" s="119"/>
      <c r="AT591" s="120">
        <v>0</v>
      </c>
      <c r="AU591" s="120">
        <f t="shared" si="180"/>
        <v>0</v>
      </c>
      <c r="AV591" s="120">
        <v>0</v>
      </c>
      <c r="AW591" s="120">
        <f t="shared" si="181"/>
        <v>0</v>
      </c>
      <c r="AX591" s="120">
        <v>0</v>
      </c>
      <c r="AY591" s="120">
        <f t="shared" si="182"/>
        <v>0</v>
      </c>
      <c r="AZ591" s="120">
        <v>0</v>
      </c>
      <c r="BA591" s="120">
        <f t="shared" si="183"/>
        <v>0</v>
      </c>
      <c r="BB591" s="120">
        <v>0</v>
      </c>
      <c r="BC591" s="120">
        <f t="shared" si="184"/>
        <v>0</v>
      </c>
      <c r="BD591" s="120" t="str">
        <f t="shared" si="185"/>
        <v>Lattice Semiconductor00</v>
      </c>
      <c r="BE591" s="121">
        <f>VLOOKUP(BD591,'[1]Microsoft-Base Data'!$AR:$AX,2,0)</f>
        <v>0</v>
      </c>
      <c r="BF591" s="121">
        <f>VLOOKUP(BD591,'[1]Microsoft-Base Data'!$AR:$AX,3,0)</f>
        <v>0</v>
      </c>
      <c r="BG591" s="121">
        <f>VLOOKUP(BD591,'[1]Microsoft-Base Data'!$AR:$AX,4,0)</f>
        <v>0</v>
      </c>
      <c r="BH591" s="121">
        <f>VLOOKUP(BD591,'[1]Microsoft-Base Data'!$AR:$AX,5,0)</f>
        <v>0</v>
      </c>
      <c r="BI591" s="121">
        <f>VLOOKUP(BD591,'[1]Microsoft-Base Data'!$AR:$AX,6,0)</f>
        <v>0</v>
      </c>
      <c r="BJ591" s="121">
        <f>VLOOKUP(BD591,'[1]Microsoft-Base Data'!$AR:$AX,7,0)</f>
        <v>0</v>
      </c>
      <c r="BK591" s="120">
        <f t="shared" si="186"/>
        <v>0</v>
      </c>
      <c r="BL591" s="120">
        <f t="shared" si="187"/>
        <v>0</v>
      </c>
      <c r="BM591" s="120">
        <f t="shared" si="188"/>
        <v>0</v>
      </c>
      <c r="BN591" s="120">
        <f t="shared" si="189"/>
        <v>0</v>
      </c>
      <c r="BO591" s="120">
        <f t="shared" si="190"/>
        <v>0</v>
      </c>
      <c r="BP591" s="120">
        <f t="shared" si="191"/>
        <v>0</v>
      </c>
      <c r="BQ591" s="120">
        <f t="shared" si="192"/>
        <v>0</v>
      </c>
      <c r="BR591" s="119"/>
      <c r="BS591" s="119"/>
      <c r="BT591" s="119"/>
      <c r="BU591" s="119"/>
    </row>
    <row r="592" spans="1:73">
      <c r="A592" s="8" t="s">
        <v>1037</v>
      </c>
      <c r="B592" s="8" t="s">
        <v>4</v>
      </c>
      <c r="C592" s="8" t="s">
        <v>495</v>
      </c>
      <c r="D592" s="8" t="s">
        <v>615</v>
      </c>
      <c r="E592" s="8" t="s">
        <v>283</v>
      </c>
      <c r="F592" s="8"/>
      <c r="G592" s="65"/>
      <c r="H592" s="65" t="s">
        <v>613</v>
      </c>
      <c r="I592" s="8"/>
      <c r="J592" s="8" t="s">
        <v>614</v>
      </c>
      <c r="K592" s="8" t="s">
        <v>614</v>
      </c>
      <c r="L592" s="116">
        <v>0</v>
      </c>
      <c r="M592" s="116">
        <v>0</v>
      </c>
      <c r="N592" s="116">
        <v>0</v>
      </c>
      <c r="O592" s="114"/>
      <c r="P592" s="115">
        <v>0</v>
      </c>
      <c r="Q592" s="114">
        <v>0</v>
      </c>
      <c r="R592" s="114">
        <v>0</v>
      </c>
      <c r="S592" s="114">
        <v>0</v>
      </c>
      <c r="T592" s="114">
        <v>0</v>
      </c>
      <c r="U592" s="115">
        <v>0</v>
      </c>
      <c r="V592" s="115">
        <f t="shared" si="177"/>
        <v>0</v>
      </c>
      <c r="W592" s="122" t="e">
        <v>#DIV/0!</v>
      </c>
      <c r="X592" s="116">
        <v>0</v>
      </c>
      <c r="Y592" s="116">
        <v>0</v>
      </c>
      <c r="Z592" s="116">
        <v>0</v>
      </c>
      <c r="AA592" s="116" t="str">
        <f t="shared" si="178"/>
        <v>Lloyds Banking Group00</v>
      </c>
      <c r="AB592" s="117">
        <v>0</v>
      </c>
      <c r="AC592" s="115">
        <f t="shared" si="179"/>
        <v>0</v>
      </c>
      <c r="AD592" s="117">
        <f t="shared" si="193"/>
        <v>0</v>
      </c>
      <c r="AE592" s="117">
        <f t="shared" si="193"/>
        <v>0</v>
      </c>
      <c r="AF592" s="117">
        <f t="shared" si="193"/>
        <v>0</v>
      </c>
      <c r="AG592" s="117">
        <f t="shared" si="193"/>
        <v>0</v>
      </c>
      <c r="AH592" s="115">
        <v>0</v>
      </c>
      <c r="AI592" s="118"/>
      <c r="AJ592" s="118"/>
      <c r="AK592" s="118"/>
      <c r="AL592" s="118"/>
      <c r="AM592" s="118"/>
      <c r="AN592" s="118"/>
      <c r="AO592" s="118"/>
      <c r="AP592" s="118"/>
      <c r="AQ592" s="118"/>
      <c r="AR592" s="118"/>
      <c r="AS592" s="119"/>
      <c r="AT592" s="120">
        <v>0.30135157200000007</v>
      </c>
      <c r="AU592" s="120">
        <f t="shared" si="180"/>
        <v>-0.30135157200000007</v>
      </c>
      <c r="AV592" s="120">
        <v>0.27121641480000003</v>
      </c>
      <c r="AW592" s="120">
        <f t="shared" si="181"/>
        <v>-0.27121641480000003</v>
      </c>
      <c r="AX592" s="120">
        <v>0.24409477332000004</v>
      </c>
      <c r="AY592" s="120">
        <f t="shared" si="182"/>
        <v>-0.24409477332000004</v>
      </c>
      <c r="AZ592" s="120">
        <v>0.21968529598800002</v>
      </c>
      <c r="BA592" s="120">
        <f t="shared" si="183"/>
        <v>-0.21968529598800002</v>
      </c>
      <c r="BB592" s="120">
        <v>0.21968529598800002</v>
      </c>
      <c r="BC592" s="120">
        <f t="shared" si="184"/>
        <v>-0.21968529598800002</v>
      </c>
      <c r="BD592" s="120" t="str">
        <f t="shared" si="185"/>
        <v>Lloyds Banking Group00</v>
      </c>
      <c r="BE592" s="121">
        <f>VLOOKUP(BD592,'[1]Microsoft-Base Data'!$AR:$AX,2,0)</f>
        <v>0</v>
      </c>
      <c r="BF592" s="121">
        <f>VLOOKUP(BD592,'[1]Microsoft-Base Data'!$AR:$AX,3,0)</f>
        <v>0</v>
      </c>
      <c r="BG592" s="121">
        <f>VLOOKUP(BD592,'[1]Microsoft-Base Data'!$AR:$AX,4,0)</f>
        <v>0</v>
      </c>
      <c r="BH592" s="121">
        <f>VLOOKUP(BD592,'[1]Microsoft-Base Data'!$AR:$AX,5,0)</f>
        <v>0</v>
      </c>
      <c r="BI592" s="121">
        <f>VLOOKUP(BD592,'[1]Microsoft-Base Data'!$AR:$AX,6,0)</f>
        <v>0</v>
      </c>
      <c r="BJ592" s="121">
        <f>VLOOKUP(BD592,'[1]Microsoft-Base Data'!$AR:$AX,7,0)</f>
        <v>0</v>
      </c>
      <c r="BK592" s="120">
        <f t="shared" si="186"/>
        <v>0</v>
      </c>
      <c r="BL592" s="120">
        <f t="shared" si="187"/>
        <v>0</v>
      </c>
      <c r="BM592" s="120">
        <f t="shared" si="188"/>
        <v>0</v>
      </c>
      <c r="BN592" s="120">
        <f t="shared" si="189"/>
        <v>0</v>
      </c>
      <c r="BO592" s="120">
        <f t="shared" si="190"/>
        <v>0</v>
      </c>
      <c r="BP592" s="120">
        <f t="shared" si="191"/>
        <v>0</v>
      </c>
      <c r="BQ592" s="120">
        <f t="shared" si="192"/>
        <v>0</v>
      </c>
      <c r="BR592" s="119"/>
      <c r="BS592" s="119"/>
      <c r="BT592" s="119"/>
      <c r="BU592" s="119"/>
    </row>
    <row r="593" spans="1:73">
      <c r="A593" s="8" t="s">
        <v>1038</v>
      </c>
      <c r="B593" s="8" t="s">
        <v>69</v>
      </c>
      <c r="C593" s="8" t="s">
        <v>504</v>
      </c>
      <c r="D593" s="8" t="s">
        <v>615</v>
      </c>
      <c r="E593" s="8" t="s">
        <v>283</v>
      </c>
      <c r="F593" s="8"/>
      <c r="G593" s="65"/>
      <c r="H593" s="65" t="s">
        <v>613</v>
      </c>
      <c r="I593" s="8"/>
      <c r="J593" s="8" t="s">
        <v>614</v>
      </c>
      <c r="K593" s="8" t="s">
        <v>614</v>
      </c>
      <c r="L593" s="116">
        <v>0</v>
      </c>
      <c r="M593" s="116">
        <v>0</v>
      </c>
      <c r="N593" s="116">
        <v>0</v>
      </c>
      <c r="O593" s="114"/>
      <c r="P593" s="115">
        <v>0</v>
      </c>
      <c r="Q593" s="114">
        <v>0</v>
      </c>
      <c r="R593" s="114">
        <v>0</v>
      </c>
      <c r="S593" s="114">
        <v>0</v>
      </c>
      <c r="T593" s="114">
        <v>0</v>
      </c>
      <c r="U593" s="115">
        <v>0</v>
      </c>
      <c r="V593" s="115">
        <f t="shared" si="177"/>
        <v>0</v>
      </c>
      <c r="W593" s="115"/>
      <c r="X593" s="116">
        <v>0</v>
      </c>
      <c r="Y593" s="116">
        <v>0</v>
      </c>
      <c r="Z593" s="116">
        <v>0</v>
      </c>
      <c r="AA593" s="116" t="str">
        <f t="shared" si="178"/>
        <v>MARATHON OIL COMPANY00</v>
      </c>
      <c r="AB593" s="117">
        <v>0</v>
      </c>
      <c r="AC593" s="115">
        <f t="shared" si="179"/>
        <v>0</v>
      </c>
      <c r="AD593" s="117">
        <f t="shared" si="193"/>
        <v>0</v>
      </c>
      <c r="AE593" s="117">
        <f t="shared" si="193"/>
        <v>0</v>
      </c>
      <c r="AF593" s="117">
        <f t="shared" si="193"/>
        <v>0</v>
      </c>
      <c r="AG593" s="117">
        <f t="shared" si="193"/>
        <v>0</v>
      </c>
      <c r="AH593" s="115">
        <v>0</v>
      </c>
      <c r="AI593" s="118"/>
      <c r="AJ593" s="118"/>
      <c r="AK593" s="118"/>
      <c r="AL593" s="118"/>
      <c r="AM593" s="118"/>
      <c r="AN593" s="118"/>
      <c r="AO593" s="118"/>
      <c r="AP593" s="118"/>
      <c r="AQ593" s="118"/>
      <c r="AR593" s="118"/>
      <c r="AS593" s="119"/>
      <c r="AT593" s="120">
        <v>0</v>
      </c>
      <c r="AU593" s="120">
        <f t="shared" si="180"/>
        <v>0</v>
      </c>
      <c r="AV593" s="120">
        <v>0.56034954360000011</v>
      </c>
      <c r="AW593" s="120">
        <f t="shared" si="181"/>
        <v>-0.56034954360000011</v>
      </c>
      <c r="AX593" s="120">
        <v>0</v>
      </c>
      <c r="AY593" s="120">
        <f t="shared" si="182"/>
        <v>0</v>
      </c>
      <c r="AZ593" s="120">
        <v>0</v>
      </c>
      <c r="BA593" s="120">
        <f t="shared" si="183"/>
        <v>0</v>
      </c>
      <c r="BB593" s="120">
        <v>0</v>
      </c>
      <c r="BC593" s="120">
        <f t="shared" si="184"/>
        <v>0</v>
      </c>
      <c r="BD593" s="120" t="str">
        <f t="shared" si="185"/>
        <v>MARATHON OIL COMPANY00</v>
      </c>
      <c r="BE593" s="121">
        <f>VLOOKUP(BD593,'[1]Microsoft-Base Data'!$AR:$AX,2,0)</f>
        <v>0</v>
      </c>
      <c r="BF593" s="121">
        <f>VLOOKUP(BD593,'[1]Microsoft-Base Data'!$AR:$AX,3,0)</f>
        <v>0</v>
      </c>
      <c r="BG593" s="121">
        <f>VLOOKUP(BD593,'[1]Microsoft-Base Data'!$AR:$AX,4,0)</f>
        <v>0</v>
      </c>
      <c r="BH593" s="121">
        <f>VLOOKUP(BD593,'[1]Microsoft-Base Data'!$AR:$AX,5,0)</f>
        <v>0</v>
      </c>
      <c r="BI593" s="121">
        <f>VLOOKUP(BD593,'[1]Microsoft-Base Data'!$AR:$AX,6,0)</f>
        <v>0</v>
      </c>
      <c r="BJ593" s="121">
        <f>VLOOKUP(BD593,'[1]Microsoft-Base Data'!$AR:$AX,7,0)</f>
        <v>0</v>
      </c>
      <c r="BK593" s="120">
        <f t="shared" si="186"/>
        <v>0</v>
      </c>
      <c r="BL593" s="120">
        <f t="shared" si="187"/>
        <v>0</v>
      </c>
      <c r="BM593" s="120">
        <f t="shared" si="188"/>
        <v>0</v>
      </c>
      <c r="BN593" s="120">
        <f t="shared" si="189"/>
        <v>0</v>
      </c>
      <c r="BO593" s="120">
        <f t="shared" si="190"/>
        <v>0</v>
      </c>
      <c r="BP593" s="120">
        <f t="shared" si="191"/>
        <v>0</v>
      </c>
      <c r="BQ593" s="120">
        <f t="shared" si="192"/>
        <v>0</v>
      </c>
      <c r="BR593" s="119"/>
      <c r="BS593" s="119"/>
      <c r="BT593" s="119"/>
      <c r="BU593" s="119"/>
    </row>
    <row r="594" spans="1:73">
      <c r="A594" s="8" t="s">
        <v>922</v>
      </c>
      <c r="B594" s="65" t="s">
        <v>69</v>
      </c>
      <c r="C594" s="8" t="s">
        <v>129</v>
      </c>
      <c r="D594" s="8" t="s">
        <v>615</v>
      </c>
      <c r="E594" s="8" t="s">
        <v>283</v>
      </c>
      <c r="F594" s="8"/>
      <c r="G594" s="65"/>
      <c r="H594" s="65" t="s">
        <v>613</v>
      </c>
      <c r="I594" s="8"/>
      <c r="J594" s="8" t="s">
        <v>614</v>
      </c>
      <c r="K594" s="8" t="s">
        <v>614</v>
      </c>
      <c r="L594" s="116">
        <v>0</v>
      </c>
      <c r="M594" s="116">
        <v>0</v>
      </c>
      <c r="N594" s="116">
        <v>0</v>
      </c>
      <c r="O594" s="114"/>
      <c r="P594" s="115">
        <v>0</v>
      </c>
      <c r="Q594" s="114">
        <v>0</v>
      </c>
      <c r="R594" s="114">
        <v>0</v>
      </c>
      <c r="S594" s="114">
        <v>0</v>
      </c>
      <c r="T594" s="114">
        <v>0</v>
      </c>
      <c r="U594" s="115">
        <v>0</v>
      </c>
      <c r="V594" s="115">
        <f t="shared" si="177"/>
        <v>0</v>
      </c>
      <c r="W594" s="115"/>
      <c r="X594" s="116">
        <v>0</v>
      </c>
      <c r="Y594" s="116">
        <v>0</v>
      </c>
      <c r="Z594" s="116">
        <v>0</v>
      </c>
      <c r="AA594" s="116" t="str">
        <f t="shared" si="178"/>
        <v>SIERRA ATLANTIC SOFTWARE SERVI00</v>
      </c>
      <c r="AB594" s="117">
        <v>0</v>
      </c>
      <c r="AC594" s="115">
        <f t="shared" si="179"/>
        <v>0</v>
      </c>
      <c r="AD594" s="117">
        <f t="shared" si="193"/>
        <v>0</v>
      </c>
      <c r="AE594" s="117">
        <f t="shared" si="193"/>
        <v>0</v>
      </c>
      <c r="AF594" s="117">
        <f t="shared" si="193"/>
        <v>0</v>
      </c>
      <c r="AG594" s="117">
        <f t="shared" si="193"/>
        <v>0</v>
      </c>
      <c r="AH594" s="115">
        <v>0</v>
      </c>
      <c r="AI594" s="118"/>
      <c r="AJ594" s="118"/>
      <c r="AK594" s="118"/>
      <c r="AL594" s="118"/>
      <c r="AM594" s="118"/>
      <c r="AN594" s="118"/>
      <c r="AO594" s="118"/>
      <c r="AP594" s="118"/>
      <c r="AQ594" s="118"/>
      <c r="AR594" s="118"/>
      <c r="AS594" s="119"/>
      <c r="AT594" s="120">
        <v>0</v>
      </c>
      <c r="AU594" s="120">
        <f t="shared" si="180"/>
        <v>0</v>
      </c>
      <c r="AV594" s="120">
        <v>0</v>
      </c>
      <c r="AW594" s="120">
        <f t="shared" si="181"/>
        <v>0</v>
      </c>
      <c r="AX594" s="120">
        <v>0</v>
      </c>
      <c r="AY594" s="120">
        <f t="shared" si="182"/>
        <v>0</v>
      </c>
      <c r="AZ594" s="120">
        <v>0</v>
      </c>
      <c r="BA594" s="120">
        <f t="shared" si="183"/>
        <v>0</v>
      </c>
      <c r="BB594" s="120">
        <v>0</v>
      </c>
      <c r="BC594" s="120">
        <f t="shared" si="184"/>
        <v>0</v>
      </c>
      <c r="BD594" s="120" t="str">
        <f t="shared" si="185"/>
        <v>SIERRA ATLANTIC SOFTWARE SERVI00</v>
      </c>
      <c r="BE594" s="121">
        <f>VLOOKUP(BD594,'[1]Microsoft-Base Data'!$AR:$AX,2,0)</f>
        <v>0</v>
      </c>
      <c r="BF594" s="121">
        <f>VLOOKUP(BD594,'[1]Microsoft-Base Data'!$AR:$AX,3,0)</f>
        <v>1</v>
      </c>
      <c r="BG594" s="121">
        <f>VLOOKUP(BD594,'[1]Microsoft-Base Data'!$AR:$AX,4,0)</f>
        <v>0</v>
      </c>
      <c r="BH594" s="121">
        <f>VLOOKUP(BD594,'[1]Microsoft-Base Data'!$AR:$AX,5,0)</f>
        <v>0</v>
      </c>
      <c r="BI594" s="121">
        <f>VLOOKUP(BD594,'[1]Microsoft-Base Data'!$AR:$AX,6,0)</f>
        <v>0</v>
      </c>
      <c r="BJ594" s="121">
        <f>VLOOKUP(BD594,'[1]Microsoft-Base Data'!$AR:$AX,7,0)</f>
        <v>0</v>
      </c>
      <c r="BK594" s="120">
        <f t="shared" si="186"/>
        <v>0</v>
      </c>
      <c r="BL594" s="120">
        <f t="shared" si="187"/>
        <v>0</v>
      </c>
      <c r="BM594" s="120">
        <f t="shared" si="188"/>
        <v>0</v>
      </c>
      <c r="BN594" s="120">
        <f t="shared" si="189"/>
        <v>0</v>
      </c>
      <c r="BO594" s="120">
        <f t="shared" si="190"/>
        <v>0</v>
      </c>
      <c r="BP594" s="120">
        <f t="shared" si="191"/>
        <v>0</v>
      </c>
      <c r="BQ594" s="120">
        <f t="shared" si="192"/>
        <v>0</v>
      </c>
      <c r="BR594" s="119"/>
      <c r="BS594" s="119"/>
      <c r="BT594" s="119"/>
      <c r="BU594" s="119"/>
    </row>
    <row r="595" spans="1:73">
      <c r="A595" s="65" t="s">
        <v>851</v>
      </c>
      <c r="B595" s="65" t="s">
        <v>92</v>
      </c>
      <c r="C595" s="8" t="s">
        <v>495</v>
      </c>
      <c r="D595" s="8" t="s">
        <v>615</v>
      </c>
      <c r="E595" s="8" t="s">
        <v>283</v>
      </c>
      <c r="F595" s="8"/>
      <c r="G595" s="65"/>
      <c r="H595" s="65" t="s">
        <v>613</v>
      </c>
      <c r="I595" s="8"/>
      <c r="J595" s="8" t="s">
        <v>614</v>
      </c>
      <c r="K595" s="8" t="s">
        <v>614</v>
      </c>
      <c r="L595" s="113"/>
      <c r="M595" s="113"/>
      <c r="N595" s="113"/>
      <c r="O595" s="171" t="s">
        <v>312</v>
      </c>
      <c r="P595" s="115">
        <v>0</v>
      </c>
      <c r="Q595" s="114">
        <v>0</v>
      </c>
      <c r="R595" s="114">
        <v>0</v>
      </c>
      <c r="S595" s="114">
        <v>0</v>
      </c>
      <c r="T595" s="114">
        <v>0</v>
      </c>
      <c r="U595" s="115">
        <v>0</v>
      </c>
      <c r="V595" s="115">
        <f t="shared" si="177"/>
        <v>0</v>
      </c>
      <c r="W595" s="122" t="e">
        <v>#DIV/0!</v>
      </c>
      <c r="X595" s="116"/>
      <c r="Y595" s="116"/>
      <c r="Z595" s="116"/>
      <c r="AA595" s="116" t="str">
        <f t="shared" si="178"/>
        <v>The Estee Lauder Companies Inc.00</v>
      </c>
      <c r="AB595" s="117">
        <v>0</v>
      </c>
      <c r="AC595" s="115">
        <f t="shared" si="179"/>
        <v>0</v>
      </c>
      <c r="AD595" s="117">
        <f t="shared" si="193"/>
        <v>0</v>
      </c>
      <c r="AE595" s="117">
        <f t="shared" si="193"/>
        <v>0</v>
      </c>
      <c r="AF595" s="117">
        <f t="shared" si="193"/>
        <v>0</v>
      </c>
      <c r="AG595" s="117">
        <f t="shared" si="193"/>
        <v>0</v>
      </c>
      <c r="AH595" s="115">
        <v>0</v>
      </c>
      <c r="AI595" s="118"/>
      <c r="AJ595" s="118"/>
      <c r="AK595" s="118"/>
      <c r="AL595" s="118"/>
      <c r="AM595" s="118"/>
      <c r="AN595" s="118"/>
      <c r="AO595" s="118"/>
      <c r="AP595" s="118"/>
      <c r="AQ595" s="118"/>
      <c r="AR595" s="118"/>
      <c r="AS595" s="119"/>
      <c r="AT595" s="119">
        <v>5.643108E-3</v>
      </c>
      <c r="AU595" s="120">
        <f t="shared" si="180"/>
        <v>-5.643108E-3</v>
      </c>
      <c r="AV595" s="119">
        <v>5.0787971999999995E-3</v>
      </c>
      <c r="AW595" s="120">
        <f t="shared" si="181"/>
        <v>-5.0787971999999995E-3</v>
      </c>
      <c r="AX595" s="119">
        <v>0</v>
      </c>
      <c r="AY595" s="120">
        <f t="shared" si="182"/>
        <v>0</v>
      </c>
      <c r="AZ595" s="119">
        <v>0</v>
      </c>
      <c r="BA595" s="120">
        <f t="shared" si="183"/>
        <v>0</v>
      </c>
      <c r="BB595" s="119">
        <v>0</v>
      </c>
      <c r="BC595" s="120">
        <f t="shared" si="184"/>
        <v>0</v>
      </c>
      <c r="BD595" s="120" t="str">
        <f t="shared" si="185"/>
        <v>The Estee Lauder Companies Inc. 00</v>
      </c>
      <c r="BE595" s="121">
        <f>VLOOKUP(BD595,'[1]Microsoft-Base Data'!$AR:$AX,2,0)</f>
        <v>0</v>
      </c>
      <c r="BF595" s="121">
        <f>VLOOKUP(BD595,'[1]Microsoft-Base Data'!$AR:$AX,3,0)</f>
        <v>1</v>
      </c>
      <c r="BG595" s="121">
        <f>VLOOKUP(BD595,'[1]Microsoft-Base Data'!$AR:$AX,4,0)</f>
        <v>0</v>
      </c>
      <c r="BH595" s="121">
        <f>VLOOKUP(BD595,'[1]Microsoft-Base Data'!$AR:$AX,5,0)</f>
        <v>0</v>
      </c>
      <c r="BI595" s="121">
        <f>VLOOKUP(BD595,'[1]Microsoft-Base Data'!$AR:$AX,6,0)</f>
        <v>0</v>
      </c>
      <c r="BJ595" s="121">
        <f>VLOOKUP(BD595,'[1]Microsoft-Base Data'!$AR:$AX,7,0)</f>
        <v>0</v>
      </c>
      <c r="BK595" s="120">
        <f t="shared" si="186"/>
        <v>0</v>
      </c>
      <c r="BL595" s="120">
        <f t="shared" si="187"/>
        <v>0</v>
      </c>
      <c r="BM595" s="120">
        <f t="shared" si="188"/>
        <v>0</v>
      </c>
      <c r="BN595" s="120">
        <f t="shared" si="189"/>
        <v>0</v>
      </c>
      <c r="BO595" s="120">
        <f t="shared" si="190"/>
        <v>0</v>
      </c>
      <c r="BP595" s="120">
        <f t="shared" si="191"/>
        <v>0</v>
      </c>
      <c r="BQ595" s="120">
        <f t="shared" si="192"/>
        <v>0</v>
      </c>
      <c r="BR595" s="119"/>
      <c r="BS595" s="119"/>
      <c r="BT595" s="119"/>
      <c r="BU595" s="119"/>
    </row>
    <row r="596" spans="1:73">
      <c r="A596" s="8" t="s">
        <v>950</v>
      </c>
      <c r="B596" s="8" t="s">
        <v>69</v>
      </c>
      <c r="C596" s="8" t="s">
        <v>129</v>
      </c>
      <c r="D596" s="8" t="s">
        <v>615</v>
      </c>
      <c r="E596" s="8" t="s">
        <v>283</v>
      </c>
      <c r="F596" s="8"/>
      <c r="G596" s="65"/>
      <c r="H596" s="65" t="s">
        <v>613</v>
      </c>
      <c r="I596" s="8"/>
      <c r="J596" s="8" t="s">
        <v>614</v>
      </c>
      <c r="K596" s="8" t="s">
        <v>614</v>
      </c>
      <c r="L596" s="116">
        <v>0</v>
      </c>
      <c r="M596" s="116">
        <v>0</v>
      </c>
      <c r="N596" s="116">
        <v>0</v>
      </c>
      <c r="O596" s="114">
        <v>0</v>
      </c>
      <c r="P596" s="115">
        <v>0</v>
      </c>
      <c r="Q596" s="114">
        <v>0</v>
      </c>
      <c r="R596" s="114">
        <v>0</v>
      </c>
      <c r="S596" s="114">
        <v>0</v>
      </c>
      <c r="T596" s="114">
        <v>0</v>
      </c>
      <c r="U596" s="115">
        <v>0</v>
      </c>
      <c r="V596" s="115">
        <f t="shared" si="177"/>
        <v>0</v>
      </c>
      <c r="W596" s="115"/>
      <c r="X596" s="116">
        <v>0</v>
      </c>
      <c r="Y596" s="116">
        <v>0</v>
      </c>
      <c r="Z596" s="116">
        <v>0</v>
      </c>
      <c r="AA596" s="116" t="str">
        <f t="shared" si="178"/>
        <v>VALE00</v>
      </c>
      <c r="AB596" s="117">
        <v>0</v>
      </c>
      <c r="AC596" s="115">
        <f t="shared" si="179"/>
        <v>0</v>
      </c>
      <c r="AD596" s="117">
        <f t="shared" si="193"/>
        <v>0</v>
      </c>
      <c r="AE596" s="117">
        <f t="shared" si="193"/>
        <v>0</v>
      </c>
      <c r="AF596" s="117">
        <f t="shared" si="193"/>
        <v>0</v>
      </c>
      <c r="AG596" s="117">
        <f t="shared" si="193"/>
        <v>0</v>
      </c>
      <c r="AH596" s="115">
        <v>0</v>
      </c>
      <c r="AI596" s="118"/>
      <c r="AJ596" s="118"/>
      <c r="AK596" s="118"/>
      <c r="AL596" s="118"/>
      <c r="AM596" s="118"/>
      <c r="AN596" s="118"/>
      <c r="AO596" s="118"/>
      <c r="AP596" s="118"/>
      <c r="AQ596" s="118"/>
      <c r="AR596" s="118"/>
      <c r="AS596" s="119"/>
      <c r="AT596" s="120">
        <v>0</v>
      </c>
      <c r="AU596" s="120">
        <f t="shared" si="180"/>
        <v>0</v>
      </c>
      <c r="AV596" s="120">
        <v>0</v>
      </c>
      <c r="AW596" s="120">
        <f t="shared" si="181"/>
        <v>0</v>
      </c>
      <c r="AX596" s="120">
        <v>0</v>
      </c>
      <c r="AY596" s="120">
        <f t="shared" si="182"/>
        <v>0</v>
      </c>
      <c r="AZ596" s="120">
        <v>0</v>
      </c>
      <c r="BA596" s="120">
        <f t="shared" si="183"/>
        <v>0</v>
      </c>
      <c r="BB596" s="120">
        <v>0</v>
      </c>
      <c r="BC596" s="120">
        <f t="shared" si="184"/>
        <v>0</v>
      </c>
      <c r="BD596" s="120" t="str">
        <f t="shared" si="185"/>
        <v>VALE000</v>
      </c>
      <c r="BE596" s="121">
        <f>VLOOKUP(BD596,'[1]Microsoft-Base Data'!$AR:$AX,2,0)</f>
        <v>0</v>
      </c>
      <c r="BF596" s="121">
        <f>VLOOKUP(BD596,'[1]Microsoft-Base Data'!$AR:$AX,3,0)</f>
        <v>0.39746326952467981</v>
      </c>
      <c r="BG596" s="121">
        <f>VLOOKUP(BD596,'[1]Microsoft-Base Data'!$AR:$AX,4,0)</f>
        <v>0</v>
      </c>
      <c r="BH596" s="121">
        <f>VLOOKUP(BD596,'[1]Microsoft-Base Data'!$AR:$AX,5,0)</f>
        <v>0.60253673047532019</v>
      </c>
      <c r="BI596" s="121">
        <f>VLOOKUP(BD596,'[1]Microsoft-Base Data'!$AR:$AX,6,0)</f>
        <v>0</v>
      </c>
      <c r="BJ596" s="121">
        <f>VLOOKUP(BD596,'[1]Microsoft-Base Data'!$AR:$AX,7,0)</f>
        <v>0</v>
      </c>
      <c r="BK596" s="120">
        <f t="shared" si="186"/>
        <v>0</v>
      </c>
      <c r="BL596" s="120">
        <f t="shared" si="187"/>
        <v>0</v>
      </c>
      <c r="BM596" s="120">
        <f t="shared" si="188"/>
        <v>0</v>
      </c>
      <c r="BN596" s="120">
        <f t="shared" si="189"/>
        <v>0</v>
      </c>
      <c r="BO596" s="120">
        <f t="shared" si="190"/>
        <v>0</v>
      </c>
      <c r="BP596" s="120">
        <f t="shared" si="191"/>
        <v>0</v>
      </c>
      <c r="BQ596" s="120">
        <f t="shared" si="192"/>
        <v>0</v>
      </c>
      <c r="BR596" s="119"/>
      <c r="BS596" s="119"/>
      <c r="BT596" s="119"/>
      <c r="BU596" s="119"/>
    </row>
    <row r="597" spans="1:73">
      <c r="A597" s="8" t="s">
        <v>920</v>
      </c>
      <c r="B597" s="65" t="s">
        <v>4</v>
      </c>
      <c r="C597" s="8" t="s">
        <v>81</v>
      </c>
      <c r="D597" s="8" t="s">
        <v>615</v>
      </c>
      <c r="E597" s="8" t="s">
        <v>283</v>
      </c>
      <c r="F597" s="8"/>
      <c r="G597" s="65"/>
      <c r="H597" s="65" t="s">
        <v>613</v>
      </c>
      <c r="I597" s="8"/>
      <c r="J597" s="8" t="s">
        <v>614</v>
      </c>
      <c r="K597" s="8" t="s">
        <v>614</v>
      </c>
      <c r="L597" s="116">
        <v>0</v>
      </c>
      <c r="M597" s="116">
        <v>0</v>
      </c>
      <c r="N597" s="116">
        <v>0</v>
      </c>
      <c r="O597" s="114">
        <v>0</v>
      </c>
      <c r="P597" s="115">
        <v>0</v>
      </c>
      <c r="Q597" s="114">
        <v>0</v>
      </c>
      <c r="R597" s="114">
        <v>0</v>
      </c>
      <c r="S597" s="114">
        <v>0</v>
      </c>
      <c r="T597" s="114">
        <v>0</v>
      </c>
      <c r="U597" s="115">
        <v>0</v>
      </c>
      <c r="V597" s="115">
        <f t="shared" si="177"/>
        <v>0</v>
      </c>
      <c r="W597" s="122" t="e">
        <v>#DIV/0!</v>
      </c>
      <c r="X597" s="116">
        <v>0</v>
      </c>
      <c r="Y597" s="116">
        <v>0</v>
      </c>
      <c r="Z597" s="116">
        <v>0</v>
      </c>
      <c r="AA597" s="116" t="str">
        <f t="shared" si="178"/>
        <v>VIRIDIAN00</v>
      </c>
      <c r="AB597" s="117">
        <v>0</v>
      </c>
      <c r="AC597" s="115">
        <f t="shared" si="179"/>
        <v>0</v>
      </c>
      <c r="AD597" s="117">
        <f t="shared" si="193"/>
        <v>0</v>
      </c>
      <c r="AE597" s="117">
        <f t="shared" si="193"/>
        <v>0</v>
      </c>
      <c r="AF597" s="117">
        <f t="shared" si="193"/>
        <v>0</v>
      </c>
      <c r="AG597" s="117">
        <f t="shared" si="193"/>
        <v>0</v>
      </c>
      <c r="AH597" s="115">
        <v>0</v>
      </c>
      <c r="AI597" s="118"/>
      <c r="AJ597" s="118"/>
      <c r="AK597" s="118"/>
      <c r="AL597" s="118"/>
      <c r="AM597" s="118"/>
      <c r="AN597" s="118"/>
      <c r="AO597" s="118"/>
      <c r="AP597" s="118"/>
      <c r="AQ597" s="118"/>
      <c r="AR597" s="118"/>
      <c r="AS597" s="119"/>
      <c r="AT597" s="120">
        <v>0</v>
      </c>
      <c r="AU597" s="120">
        <f t="shared" si="180"/>
        <v>0</v>
      </c>
      <c r="AV597" s="120">
        <v>0</v>
      </c>
      <c r="AW597" s="120">
        <f t="shared" si="181"/>
        <v>0</v>
      </c>
      <c r="AX597" s="120">
        <v>0</v>
      </c>
      <c r="AY597" s="120">
        <f t="shared" si="182"/>
        <v>0</v>
      </c>
      <c r="AZ597" s="120">
        <v>0</v>
      </c>
      <c r="BA597" s="120">
        <f t="shared" si="183"/>
        <v>0</v>
      </c>
      <c r="BB597" s="120">
        <v>0</v>
      </c>
      <c r="BC597" s="120">
        <f t="shared" si="184"/>
        <v>0</v>
      </c>
      <c r="BD597" s="120" t="str">
        <f t="shared" si="185"/>
        <v>VIRIDIAN000</v>
      </c>
      <c r="BE597" s="121">
        <f>VLOOKUP(BD597,'[1]Microsoft-Base Data'!$AR:$AX,2,0)</f>
        <v>1</v>
      </c>
      <c r="BF597" s="121">
        <f>VLOOKUP(BD597,'[1]Microsoft-Base Data'!$AR:$AX,3,0)</f>
        <v>0</v>
      </c>
      <c r="BG597" s="121">
        <f>VLOOKUP(BD597,'[1]Microsoft-Base Data'!$AR:$AX,4,0)</f>
        <v>0</v>
      </c>
      <c r="BH597" s="121">
        <f>VLOOKUP(BD597,'[1]Microsoft-Base Data'!$AR:$AX,5,0)</f>
        <v>0</v>
      </c>
      <c r="BI597" s="121">
        <f>VLOOKUP(BD597,'[1]Microsoft-Base Data'!$AR:$AX,6,0)</f>
        <v>0</v>
      </c>
      <c r="BJ597" s="121">
        <f>VLOOKUP(BD597,'[1]Microsoft-Base Data'!$AR:$AX,7,0)</f>
        <v>0</v>
      </c>
      <c r="BK597" s="120">
        <f t="shared" si="186"/>
        <v>0</v>
      </c>
      <c r="BL597" s="120">
        <f t="shared" si="187"/>
        <v>0</v>
      </c>
      <c r="BM597" s="120">
        <f t="shared" si="188"/>
        <v>0</v>
      </c>
      <c r="BN597" s="120">
        <f t="shared" si="189"/>
        <v>0</v>
      </c>
      <c r="BO597" s="120">
        <f t="shared" si="190"/>
        <v>0</v>
      </c>
      <c r="BP597" s="120">
        <f t="shared" si="191"/>
        <v>0</v>
      </c>
      <c r="BQ597" s="120">
        <f t="shared" si="192"/>
        <v>0</v>
      </c>
      <c r="BR597" s="119"/>
      <c r="BS597" s="119"/>
      <c r="BT597" s="119"/>
      <c r="BU597" s="119"/>
    </row>
    <row r="598" spans="1:73">
      <c r="A598" s="8" t="s">
        <v>1039</v>
      </c>
      <c r="B598" s="65" t="s">
        <v>4</v>
      </c>
      <c r="C598" s="8" t="s">
        <v>81</v>
      </c>
      <c r="D598" s="8" t="s">
        <v>615</v>
      </c>
      <c r="E598" s="8" t="s">
        <v>283</v>
      </c>
      <c r="F598" s="8"/>
      <c r="G598" s="65"/>
      <c r="H598" s="65" t="s">
        <v>613</v>
      </c>
      <c r="I598" s="8"/>
      <c r="J598" s="8" t="s">
        <v>614</v>
      </c>
      <c r="K598" s="8" t="s">
        <v>614</v>
      </c>
      <c r="L598" s="116">
        <v>0</v>
      </c>
      <c r="M598" s="116">
        <v>0</v>
      </c>
      <c r="N598" s="116">
        <v>0</v>
      </c>
      <c r="O598" s="114">
        <v>0</v>
      </c>
      <c r="P598" s="115">
        <v>0</v>
      </c>
      <c r="Q598" s="114">
        <v>0</v>
      </c>
      <c r="R598" s="114">
        <v>0</v>
      </c>
      <c r="S598" s="114">
        <v>0</v>
      </c>
      <c r="T598" s="114">
        <v>0</v>
      </c>
      <c r="U598" s="115">
        <v>0</v>
      </c>
      <c r="V598" s="115">
        <f t="shared" si="177"/>
        <v>0</v>
      </c>
      <c r="W598" s="122" t="e">
        <v>#DIV/0!</v>
      </c>
      <c r="X598" s="116">
        <v>0</v>
      </c>
      <c r="Y598" s="116">
        <v>0</v>
      </c>
      <c r="Z598" s="116">
        <v>0</v>
      </c>
      <c r="AA598" s="116" t="str">
        <f t="shared" si="178"/>
        <v>WILLIAMS LEA LIMITED00</v>
      </c>
      <c r="AB598" s="117">
        <v>0</v>
      </c>
      <c r="AC598" s="115">
        <f t="shared" si="179"/>
        <v>0</v>
      </c>
      <c r="AD598" s="117">
        <f t="shared" si="193"/>
        <v>0</v>
      </c>
      <c r="AE598" s="117">
        <f t="shared" si="193"/>
        <v>0</v>
      </c>
      <c r="AF598" s="117">
        <f t="shared" si="193"/>
        <v>0</v>
      </c>
      <c r="AG598" s="117">
        <f t="shared" si="193"/>
        <v>0</v>
      </c>
      <c r="AH598" s="115">
        <v>0</v>
      </c>
      <c r="AI598" s="118"/>
      <c r="AJ598" s="118"/>
      <c r="AK598" s="118"/>
      <c r="AL598" s="118"/>
      <c r="AM598" s="118"/>
      <c r="AN598" s="118"/>
      <c r="AO598" s="118"/>
      <c r="AP598" s="118"/>
      <c r="AQ598" s="118"/>
      <c r="AR598" s="118"/>
      <c r="AS598" s="119"/>
      <c r="AT598" s="120">
        <v>0</v>
      </c>
      <c r="AU598" s="120">
        <f t="shared" si="180"/>
        <v>0</v>
      </c>
      <c r="AV598" s="120">
        <v>0</v>
      </c>
      <c r="AW598" s="120">
        <f t="shared" si="181"/>
        <v>0</v>
      </c>
      <c r="AX598" s="120">
        <v>0</v>
      </c>
      <c r="AY598" s="120">
        <f t="shared" si="182"/>
        <v>0</v>
      </c>
      <c r="AZ598" s="120">
        <v>0</v>
      </c>
      <c r="BA598" s="120">
        <f t="shared" si="183"/>
        <v>0</v>
      </c>
      <c r="BB598" s="120">
        <v>0</v>
      </c>
      <c r="BC598" s="120">
        <f t="shared" si="184"/>
        <v>0</v>
      </c>
      <c r="BD598" s="120" t="str">
        <f t="shared" si="185"/>
        <v>WILLIAMS LEA LIMITED000</v>
      </c>
      <c r="BE598" s="121">
        <f>VLOOKUP(BD598,'[1]Microsoft-Base Data'!$AR:$AX,2,0)</f>
        <v>0</v>
      </c>
      <c r="BF598" s="121">
        <f>VLOOKUP(BD598,'[1]Microsoft-Base Data'!$AR:$AX,3,0)</f>
        <v>0</v>
      </c>
      <c r="BG598" s="121">
        <f>VLOOKUP(BD598,'[1]Microsoft-Base Data'!$AR:$AX,4,0)</f>
        <v>0</v>
      </c>
      <c r="BH598" s="121">
        <f>VLOOKUP(BD598,'[1]Microsoft-Base Data'!$AR:$AX,5,0)</f>
        <v>0</v>
      </c>
      <c r="BI598" s="121">
        <f>VLOOKUP(BD598,'[1]Microsoft-Base Data'!$AR:$AX,6,0)</f>
        <v>0</v>
      </c>
      <c r="BJ598" s="121">
        <f>VLOOKUP(BD598,'[1]Microsoft-Base Data'!$AR:$AX,7,0)</f>
        <v>0</v>
      </c>
      <c r="BK598" s="120">
        <f t="shared" si="186"/>
        <v>0</v>
      </c>
      <c r="BL598" s="120">
        <f t="shared" si="187"/>
        <v>0</v>
      </c>
      <c r="BM598" s="120">
        <f t="shared" si="188"/>
        <v>0</v>
      </c>
      <c r="BN598" s="120">
        <f t="shared" si="189"/>
        <v>0</v>
      </c>
      <c r="BO598" s="120">
        <f t="shared" si="190"/>
        <v>0</v>
      </c>
      <c r="BP598" s="120">
        <f t="shared" si="191"/>
        <v>0</v>
      </c>
      <c r="BQ598" s="120">
        <f t="shared" si="192"/>
        <v>0</v>
      </c>
      <c r="BR598" s="119"/>
      <c r="BS598" s="119"/>
      <c r="BT598" s="119"/>
      <c r="BU598" s="119"/>
    </row>
    <row r="599" spans="1:73">
      <c r="A599" s="65" t="s">
        <v>841</v>
      </c>
      <c r="B599" s="65" t="s">
        <v>4</v>
      </c>
      <c r="C599" s="8" t="s">
        <v>197</v>
      </c>
      <c r="D599" s="8" t="s">
        <v>615</v>
      </c>
      <c r="E599" s="8" t="s">
        <v>283</v>
      </c>
      <c r="F599" s="8"/>
      <c r="G599" s="65"/>
      <c r="H599" s="65" t="s">
        <v>613</v>
      </c>
      <c r="I599" s="8"/>
      <c r="J599" s="8" t="s">
        <v>614</v>
      </c>
      <c r="K599" s="8" t="s">
        <v>614</v>
      </c>
      <c r="L599" s="113"/>
      <c r="M599" s="113"/>
      <c r="N599" s="113"/>
      <c r="O599" s="171" t="s">
        <v>312</v>
      </c>
      <c r="P599" s="115">
        <v>0</v>
      </c>
      <c r="Q599" s="114">
        <v>0</v>
      </c>
      <c r="R599" s="114">
        <v>0</v>
      </c>
      <c r="S599" s="114">
        <v>0</v>
      </c>
      <c r="T599" s="114">
        <v>0</v>
      </c>
      <c r="U599" s="115">
        <v>0</v>
      </c>
      <c r="V599" s="115">
        <f t="shared" si="177"/>
        <v>0</v>
      </c>
      <c r="W599" s="122" t="e">
        <v>#DIV/0!</v>
      </c>
      <c r="X599" s="116"/>
      <c r="Y599" s="116"/>
      <c r="Z599" s="116"/>
      <c r="AA599" s="116" t="str">
        <f t="shared" si="178"/>
        <v>WALLENIUS WILHELMSEN00</v>
      </c>
      <c r="AB599" s="117">
        <v>0</v>
      </c>
      <c r="AC599" s="115">
        <f t="shared" si="179"/>
        <v>0</v>
      </c>
      <c r="AD599" s="117">
        <f t="shared" si="193"/>
        <v>0</v>
      </c>
      <c r="AE599" s="117">
        <f t="shared" si="193"/>
        <v>0</v>
      </c>
      <c r="AF599" s="117">
        <f t="shared" si="193"/>
        <v>0</v>
      </c>
      <c r="AG599" s="117">
        <f t="shared" si="193"/>
        <v>0</v>
      </c>
      <c r="AH599" s="115">
        <v>0</v>
      </c>
      <c r="AI599" s="118"/>
      <c r="AJ599" s="118"/>
      <c r="AK599" s="118"/>
      <c r="AL599" s="118"/>
      <c r="AM599" s="118"/>
      <c r="AN599" s="118"/>
      <c r="AO599" s="118"/>
      <c r="AP599" s="118"/>
      <c r="AQ599" s="118"/>
      <c r="AR599" s="118"/>
      <c r="AS599" s="119"/>
      <c r="AT599" s="119">
        <v>0</v>
      </c>
      <c r="AU599" s="120">
        <f t="shared" si="180"/>
        <v>0</v>
      </c>
      <c r="AV599" s="119">
        <v>0</v>
      </c>
      <c r="AW599" s="120">
        <f t="shared" si="181"/>
        <v>0</v>
      </c>
      <c r="AX599" s="119">
        <v>0</v>
      </c>
      <c r="AY599" s="120">
        <f t="shared" si="182"/>
        <v>0</v>
      </c>
      <c r="AZ599" s="119">
        <v>0.33733115415000003</v>
      </c>
      <c r="BA599" s="120">
        <f t="shared" si="183"/>
        <v>-0.33733115415000003</v>
      </c>
      <c r="BB599" s="119">
        <v>0</v>
      </c>
      <c r="BC599" s="120">
        <f t="shared" si="184"/>
        <v>0</v>
      </c>
      <c r="BD599" s="120" t="str">
        <f t="shared" si="185"/>
        <v>WALLENIUS WILHELMSEN 00</v>
      </c>
      <c r="BE599" s="121">
        <f>VLOOKUP(BD599,'[1]Microsoft-Base Data'!$AR:$AX,2,0)</f>
        <v>0.41067471261546618</v>
      </c>
      <c r="BF599" s="121">
        <f>VLOOKUP(BD599,'[1]Microsoft-Base Data'!$AR:$AX,3,0)</f>
        <v>0.55295151140800747</v>
      </c>
      <c r="BG599" s="121">
        <f>VLOOKUP(BD599,'[1]Microsoft-Base Data'!$AR:$AX,4,0)</f>
        <v>0</v>
      </c>
      <c r="BH599" s="121">
        <f>VLOOKUP(BD599,'[1]Microsoft-Base Data'!$AR:$AX,5,0)</f>
        <v>3.6373775976526468E-2</v>
      </c>
      <c r="BI599" s="121">
        <f>VLOOKUP(BD599,'[1]Microsoft-Base Data'!$AR:$AX,6,0)</f>
        <v>0</v>
      </c>
      <c r="BJ599" s="121">
        <f>VLOOKUP(BD599,'[1]Microsoft-Base Data'!$AR:$AX,7,0)</f>
        <v>0</v>
      </c>
      <c r="BK599" s="120">
        <f t="shared" si="186"/>
        <v>0</v>
      </c>
      <c r="BL599" s="120">
        <f t="shared" si="187"/>
        <v>0</v>
      </c>
      <c r="BM599" s="120">
        <f t="shared" si="188"/>
        <v>0</v>
      </c>
      <c r="BN599" s="120">
        <f t="shared" si="189"/>
        <v>0</v>
      </c>
      <c r="BO599" s="120">
        <f t="shared" si="190"/>
        <v>0</v>
      </c>
      <c r="BP599" s="120">
        <f t="shared" si="191"/>
        <v>0</v>
      </c>
      <c r="BQ599" s="120">
        <f t="shared" si="192"/>
        <v>0</v>
      </c>
      <c r="BR599" s="119"/>
      <c r="BS599" s="119"/>
      <c r="BT599" s="119"/>
      <c r="BU599" s="119"/>
    </row>
    <row r="600" spans="1:73">
      <c r="A600" s="8" t="s">
        <v>857</v>
      </c>
      <c r="B600" s="8" t="s">
        <v>4</v>
      </c>
      <c r="C600" s="8" t="s">
        <v>81</v>
      </c>
      <c r="D600" s="8" t="s">
        <v>615</v>
      </c>
      <c r="E600" s="8" t="s">
        <v>283</v>
      </c>
      <c r="F600" s="8"/>
      <c r="G600" s="65">
        <v>45</v>
      </c>
      <c r="H600" s="65" t="s">
        <v>613</v>
      </c>
      <c r="I600" s="8"/>
      <c r="J600" s="8" t="s">
        <v>614</v>
      </c>
      <c r="K600" s="8" t="s">
        <v>614</v>
      </c>
      <c r="L600" s="116">
        <v>0</v>
      </c>
      <c r="M600" s="116">
        <v>0</v>
      </c>
      <c r="N600" s="116">
        <v>0</v>
      </c>
      <c r="O600" s="114"/>
      <c r="P600" s="115">
        <v>0</v>
      </c>
      <c r="Q600" s="114">
        <v>0</v>
      </c>
      <c r="R600" s="114">
        <v>0</v>
      </c>
      <c r="S600" s="114">
        <v>0</v>
      </c>
      <c r="T600" s="114">
        <v>0</v>
      </c>
      <c r="U600" s="115">
        <v>0</v>
      </c>
      <c r="V600" s="115">
        <f t="shared" si="177"/>
        <v>0</v>
      </c>
      <c r="W600" s="122" t="e">
        <v>#DIV/0!</v>
      </c>
      <c r="X600" s="116">
        <v>0</v>
      </c>
      <c r="Y600" s="116">
        <v>0</v>
      </c>
      <c r="Z600" s="116">
        <v>0.15400145000000001</v>
      </c>
      <c r="AA600" s="116" t="str">
        <f t="shared" si="178"/>
        <v>METRO BANK PLC00</v>
      </c>
      <c r="AB600" s="117">
        <v>0</v>
      </c>
      <c r="AC600" s="115">
        <f t="shared" si="179"/>
        <v>0.15400145000000001</v>
      </c>
      <c r="AD600" s="117">
        <f t="shared" si="193"/>
        <v>0</v>
      </c>
      <c r="AE600" s="117">
        <f t="shared" si="193"/>
        <v>0</v>
      </c>
      <c r="AF600" s="117">
        <f t="shared" si="193"/>
        <v>0</v>
      </c>
      <c r="AG600" s="117">
        <f t="shared" si="193"/>
        <v>0</v>
      </c>
      <c r="AH600" s="115">
        <v>0</v>
      </c>
      <c r="AI600" s="118"/>
      <c r="AJ600" s="118"/>
      <c r="AK600" s="118"/>
      <c r="AL600" s="118"/>
      <c r="AM600" s="118"/>
      <c r="AN600" s="118"/>
      <c r="AO600" s="118"/>
      <c r="AP600" s="118"/>
      <c r="AQ600" s="118"/>
      <c r="AR600" s="118"/>
      <c r="AS600" s="119"/>
      <c r="AT600" s="120">
        <v>0</v>
      </c>
      <c r="AU600" s="120">
        <f t="shared" si="180"/>
        <v>0</v>
      </c>
      <c r="AV600" s="120">
        <v>0</v>
      </c>
      <c r="AW600" s="120">
        <f t="shared" si="181"/>
        <v>0</v>
      </c>
      <c r="AX600" s="120">
        <v>0</v>
      </c>
      <c r="AY600" s="120">
        <f t="shared" si="182"/>
        <v>0</v>
      </c>
      <c r="AZ600" s="120">
        <v>0.11226705705000002</v>
      </c>
      <c r="BA600" s="120">
        <f t="shared" si="183"/>
        <v>-0.11226705705000002</v>
      </c>
      <c r="BB600" s="120">
        <v>0</v>
      </c>
      <c r="BC600" s="120">
        <f t="shared" si="184"/>
        <v>0</v>
      </c>
      <c r="BD600" s="120" t="str">
        <f t="shared" si="185"/>
        <v>METRO BANK PLC00</v>
      </c>
      <c r="BE600" s="121"/>
      <c r="BF600" s="121"/>
      <c r="BG600" s="121"/>
      <c r="BH600" s="121"/>
      <c r="BI600" s="121"/>
      <c r="BJ600" s="121"/>
      <c r="BK600" s="120">
        <f t="shared" si="186"/>
        <v>0</v>
      </c>
      <c r="BL600" s="120">
        <f t="shared" si="187"/>
        <v>0</v>
      </c>
      <c r="BM600" s="120">
        <f t="shared" si="188"/>
        <v>0</v>
      </c>
      <c r="BN600" s="120">
        <f t="shared" si="189"/>
        <v>0</v>
      </c>
      <c r="BO600" s="120">
        <f t="shared" si="190"/>
        <v>0</v>
      </c>
      <c r="BP600" s="120">
        <f t="shared" si="191"/>
        <v>0</v>
      </c>
      <c r="BQ600" s="120">
        <f t="shared" si="192"/>
        <v>0</v>
      </c>
      <c r="BR600" s="119"/>
      <c r="BS600" s="119"/>
      <c r="BT600" s="119"/>
      <c r="BU600" s="119"/>
    </row>
    <row r="601" spans="1:73">
      <c r="A601" s="8" t="s">
        <v>837</v>
      </c>
      <c r="B601" s="8" t="s">
        <v>4</v>
      </c>
      <c r="C601" s="8" t="s">
        <v>157</v>
      </c>
      <c r="D601" s="8" t="s">
        <v>615</v>
      </c>
      <c r="E601" s="8" t="s">
        <v>283</v>
      </c>
      <c r="F601" s="8"/>
      <c r="G601" s="65"/>
      <c r="H601" s="65" t="s">
        <v>613</v>
      </c>
      <c r="I601" s="8"/>
      <c r="J601" s="8" t="s">
        <v>614</v>
      </c>
      <c r="K601" s="8" t="s">
        <v>614</v>
      </c>
      <c r="L601" s="116">
        <v>0</v>
      </c>
      <c r="M601" s="116">
        <v>0</v>
      </c>
      <c r="N601" s="116">
        <v>0</v>
      </c>
      <c r="O601" s="114"/>
      <c r="P601" s="115">
        <v>0</v>
      </c>
      <c r="Q601" s="114">
        <v>0</v>
      </c>
      <c r="R601" s="114">
        <v>0</v>
      </c>
      <c r="S601" s="114">
        <v>0</v>
      </c>
      <c r="T601" s="114">
        <v>0</v>
      </c>
      <c r="U601" s="115">
        <v>0</v>
      </c>
      <c r="V601" s="115">
        <f t="shared" si="177"/>
        <v>0</v>
      </c>
      <c r="W601" s="122" t="e">
        <v>#DIV/0!</v>
      </c>
      <c r="X601" s="116">
        <v>0</v>
      </c>
      <c r="Y601" s="116">
        <v>0</v>
      </c>
      <c r="Z601" s="116">
        <v>1.3901157787</v>
      </c>
      <c r="AA601" s="116" t="str">
        <f t="shared" si="178"/>
        <v>METRO AG00</v>
      </c>
      <c r="AB601" s="117">
        <v>0</v>
      </c>
      <c r="AC601" s="115">
        <f t="shared" si="179"/>
        <v>1.3901157787</v>
      </c>
      <c r="AD601" s="117">
        <f t="shared" si="193"/>
        <v>0</v>
      </c>
      <c r="AE601" s="117">
        <f t="shared" si="193"/>
        <v>0</v>
      </c>
      <c r="AF601" s="117">
        <f t="shared" si="193"/>
        <v>0</v>
      </c>
      <c r="AG601" s="117">
        <f t="shared" si="193"/>
        <v>0</v>
      </c>
      <c r="AH601" s="115">
        <v>0</v>
      </c>
      <c r="AI601" s="118"/>
      <c r="AJ601" s="118"/>
      <c r="AK601" s="118"/>
      <c r="AL601" s="118"/>
      <c r="AM601" s="118"/>
      <c r="AN601" s="118"/>
      <c r="AO601" s="118"/>
      <c r="AP601" s="118"/>
      <c r="AQ601" s="118"/>
      <c r="AR601" s="118"/>
      <c r="AS601" s="119"/>
      <c r="AT601" s="120">
        <v>0</v>
      </c>
      <c r="AU601" s="120">
        <f t="shared" si="180"/>
        <v>0</v>
      </c>
      <c r="AV601" s="120">
        <v>0</v>
      </c>
      <c r="AW601" s="120">
        <f t="shared" si="181"/>
        <v>0</v>
      </c>
      <c r="AX601" s="120">
        <v>0</v>
      </c>
      <c r="AY601" s="120">
        <f t="shared" si="182"/>
        <v>0</v>
      </c>
      <c r="AZ601" s="120">
        <v>0</v>
      </c>
      <c r="BA601" s="120">
        <f t="shared" si="183"/>
        <v>0</v>
      </c>
      <c r="BB601" s="120">
        <v>0</v>
      </c>
      <c r="BC601" s="120">
        <f t="shared" si="184"/>
        <v>0</v>
      </c>
      <c r="BD601" s="120" t="str">
        <f t="shared" si="185"/>
        <v>METRO AG00</v>
      </c>
      <c r="BE601" s="121"/>
      <c r="BF601" s="121"/>
      <c r="BG601" s="121"/>
      <c r="BH601" s="121"/>
      <c r="BI601" s="121"/>
      <c r="BJ601" s="121"/>
      <c r="BK601" s="120">
        <f t="shared" si="186"/>
        <v>0</v>
      </c>
      <c r="BL601" s="120">
        <f t="shared" si="187"/>
        <v>0</v>
      </c>
      <c r="BM601" s="120">
        <f t="shared" si="188"/>
        <v>0</v>
      </c>
      <c r="BN601" s="120">
        <f t="shared" si="189"/>
        <v>0</v>
      </c>
      <c r="BO601" s="120">
        <f t="shared" si="190"/>
        <v>0</v>
      </c>
      <c r="BP601" s="120">
        <f t="shared" si="191"/>
        <v>0</v>
      </c>
      <c r="BQ601" s="120">
        <f t="shared" si="192"/>
        <v>0</v>
      </c>
      <c r="BR601" s="119"/>
      <c r="BS601" s="119"/>
      <c r="BT601" s="119"/>
      <c r="BU601" s="119"/>
    </row>
    <row r="602" spans="1:73">
      <c r="A602" s="65" t="s">
        <v>243</v>
      </c>
      <c r="B602" s="8" t="s">
        <v>4</v>
      </c>
      <c r="C602" s="8" t="s">
        <v>197</v>
      </c>
      <c r="D602" s="8" t="s">
        <v>568</v>
      </c>
      <c r="E602" s="8" t="s">
        <v>226</v>
      </c>
      <c r="F602" s="8" t="s">
        <v>612</v>
      </c>
      <c r="G602" s="65">
        <v>107</v>
      </c>
      <c r="H602" s="65" t="s">
        <v>613</v>
      </c>
      <c r="I602" s="8"/>
      <c r="J602" s="65" t="s">
        <v>614</v>
      </c>
      <c r="K602" s="65" t="s">
        <v>614</v>
      </c>
      <c r="L602" s="113">
        <v>3.5478050286080004E-2</v>
      </c>
      <c r="M602" s="113">
        <v>3.2753614283849999E-2</v>
      </c>
      <c r="N602" s="113">
        <v>1.8736831389479999E-2</v>
      </c>
      <c r="O602" s="114">
        <v>1.8736831389479999E-2</v>
      </c>
      <c r="P602" s="115">
        <v>0.10570532734889</v>
      </c>
      <c r="Q602" s="114">
        <v>0</v>
      </c>
      <c r="R602" s="114">
        <v>0</v>
      </c>
      <c r="S602" s="114">
        <v>0</v>
      </c>
      <c r="T602" s="114">
        <v>0</v>
      </c>
      <c r="U602" s="169">
        <v>0</v>
      </c>
      <c r="V602" s="115">
        <f t="shared" si="177"/>
        <v>-0.10570532734889</v>
      </c>
      <c r="W602" s="122">
        <v>-1</v>
      </c>
      <c r="X602" s="116">
        <v>0</v>
      </c>
      <c r="Y602" s="116">
        <v>0</v>
      </c>
      <c r="Z602" s="116">
        <v>0</v>
      </c>
      <c r="AA602" s="116" t="str">
        <f t="shared" si="178"/>
        <v>ERICSSON0.105705327348890</v>
      </c>
      <c r="AB602" s="117">
        <v>0</v>
      </c>
      <c r="AC602" s="115">
        <f t="shared" si="179"/>
        <v>0</v>
      </c>
      <c r="AD602" s="117">
        <f t="shared" si="193"/>
        <v>0</v>
      </c>
      <c r="AE602" s="117">
        <f t="shared" si="193"/>
        <v>0</v>
      </c>
      <c r="AF602" s="117">
        <f t="shared" si="193"/>
        <v>0</v>
      </c>
      <c r="AG602" s="117">
        <f t="shared" si="193"/>
        <v>0</v>
      </c>
      <c r="AH602" s="115">
        <v>0</v>
      </c>
      <c r="AI602" s="118"/>
      <c r="AJ602" s="118"/>
      <c r="AK602" s="118"/>
      <c r="AL602" s="118"/>
      <c r="AM602" s="118"/>
      <c r="AN602" s="118"/>
      <c r="AO602" s="118"/>
      <c r="AP602" s="118"/>
      <c r="AQ602" s="118"/>
      <c r="AR602" s="118"/>
      <c r="AS602" s="119"/>
      <c r="AT602" s="120">
        <v>0</v>
      </c>
      <c r="AU602" s="120">
        <f t="shared" si="180"/>
        <v>0</v>
      </c>
      <c r="AV602" s="120">
        <v>0</v>
      </c>
      <c r="AW602" s="120">
        <f t="shared" si="181"/>
        <v>0</v>
      </c>
      <c r="AX602" s="120">
        <v>0</v>
      </c>
      <c r="AY602" s="120">
        <f t="shared" si="182"/>
        <v>0</v>
      </c>
      <c r="AZ602" s="120">
        <v>0</v>
      </c>
      <c r="BA602" s="120">
        <f t="shared" si="183"/>
        <v>0</v>
      </c>
      <c r="BB602" s="120">
        <v>0</v>
      </c>
      <c r="BC602" s="120">
        <f t="shared" si="184"/>
        <v>0</v>
      </c>
      <c r="BD602" s="120" t="str">
        <f t="shared" si="185"/>
        <v>ERICSSON0.018736831389480.105705327348890</v>
      </c>
      <c r="BE602" s="121">
        <f>VLOOKUP(BD602,'[1]Microsoft-Base Data'!$AR:$AX,2,0)</f>
        <v>0.50769552640776672</v>
      </c>
      <c r="BF602" s="121">
        <f>VLOOKUP(BD602,'[1]Microsoft-Base Data'!$AR:$AX,3,0)</f>
        <v>0.17015171145268554</v>
      </c>
      <c r="BG602" s="121">
        <f>VLOOKUP(BD602,'[1]Microsoft-Base Data'!$AR:$AX,4,0)</f>
        <v>0</v>
      </c>
      <c r="BH602" s="121">
        <f>VLOOKUP(BD602,'[1]Microsoft-Base Data'!$AR:$AX,5,0)</f>
        <v>0.32215276213954785</v>
      </c>
      <c r="BI602" s="121">
        <f>VLOOKUP(BD602,'[1]Microsoft-Base Data'!$AR:$AX,6,0)</f>
        <v>0</v>
      </c>
      <c r="BJ602" s="121">
        <f>VLOOKUP(BD602,'[1]Microsoft-Base Data'!$AR:$AX,7,0)</f>
        <v>0</v>
      </c>
      <c r="BK602" s="120">
        <f t="shared" si="186"/>
        <v>0</v>
      </c>
      <c r="BL602" s="120">
        <f t="shared" si="187"/>
        <v>0</v>
      </c>
      <c r="BM602" s="120">
        <f t="shared" si="188"/>
        <v>0</v>
      </c>
      <c r="BN602" s="120">
        <f t="shared" si="189"/>
        <v>0</v>
      </c>
      <c r="BO602" s="120">
        <f t="shared" si="190"/>
        <v>0</v>
      </c>
      <c r="BP602" s="120">
        <f t="shared" si="191"/>
        <v>0</v>
      </c>
      <c r="BQ602" s="120">
        <f t="shared" si="192"/>
        <v>0</v>
      </c>
      <c r="BR602" s="119"/>
      <c r="BS602" s="119"/>
      <c r="BT602" s="119"/>
      <c r="BU602" s="119"/>
    </row>
    <row r="603" spans="1:73">
      <c r="A603" s="8" t="s">
        <v>1040</v>
      </c>
      <c r="B603" s="8" t="s">
        <v>69</v>
      </c>
      <c r="C603" s="8" t="s">
        <v>511</v>
      </c>
      <c r="D603" s="8" t="s">
        <v>568</v>
      </c>
      <c r="E603" s="8" t="s">
        <v>283</v>
      </c>
      <c r="F603" s="8"/>
      <c r="G603" s="65"/>
      <c r="H603" s="65" t="s">
        <v>613</v>
      </c>
      <c r="I603" s="8"/>
      <c r="J603" s="8" t="s">
        <v>614</v>
      </c>
      <c r="K603" s="8" t="s">
        <v>614</v>
      </c>
      <c r="L603" s="116">
        <v>1.0213107726604902</v>
      </c>
      <c r="M603" s="116">
        <v>1.0103550771363299</v>
      </c>
      <c r="N603" s="116">
        <v>0.75203458017427993</v>
      </c>
      <c r="O603" s="114">
        <v>0.72968711282805332</v>
      </c>
      <c r="P603" s="115">
        <v>3.513387542799153</v>
      </c>
      <c r="Q603" s="114">
        <v>0</v>
      </c>
      <c r="R603" s="114">
        <v>0</v>
      </c>
      <c r="S603" s="114">
        <v>0</v>
      </c>
      <c r="T603" s="114">
        <v>0</v>
      </c>
      <c r="U603" s="115">
        <v>0</v>
      </c>
      <c r="V603" s="115">
        <f t="shared" si="177"/>
        <v>-3.513387542799153</v>
      </c>
      <c r="W603" s="122">
        <v>-1</v>
      </c>
      <c r="X603" s="116">
        <v>0</v>
      </c>
      <c r="Y603" s="116">
        <v>0.41668536</v>
      </c>
      <c r="Z603" s="116">
        <v>0</v>
      </c>
      <c r="AA603" s="116" t="str">
        <f t="shared" si="178"/>
        <v>CAPITAL ONE3.513387542799150</v>
      </c>
      <c r="AB603" s="117">
        <v>1.0000000000000001E-7</v>
      </c>
      <c r="AC603" s="115">
        <f t="shared" si="179"/>
        <v>0.41668546000000001</v>
      </c>
      <c r="AD603" s="117">
        <f t="shared" si="193"/>
        <v>0</v>
      </c>
      <c r="AE603" s="117">
        <f t="shared" si="193"/>
        <v>0</v>
      </c>
      <c r="AF603" s="117">
        <f t="shared" si="193"/>
        <v>0</v>
      </c>
      <c r="AG603" s="117">
        <f t="shared" si="193"/>
        <v>0</v>
      </c>
      <c r="AH603" s="115">
        <v>0</v>
      </c>
      <c r="AI603" s="118"/>
      <c r="AJ603" s="118"/>
      <c r="AK603" s="118"/>
      <c r="AL603" s="118"/>
      <c r="AM603" s="118"/>
      <c r="AN603" s="118"/>
      <c r="AO603" s="118"/>
      <c r="AP603" s="118"/>
      <c r="AQ603" s="118"/>
      <c r="AR603" s="118"/>
      <c r="AS603" s="119"/>
      <c r="AT603" s="120">
        <v>0</v>
      </c>
      <c r="AU603" s="120">
        <f t="shared" si="180"/>
        <v>1.0000000000000001E-7</v>
      </c>
      <c r="AV603" s="120">
        <v>0</v>
      </c>
      <c r="AW603" s="120">
        <f t="shared" si="181"/>
        <v>0</v>
      </c>
      <c r="AX603" s="120">
        <v>0</v>
      </c>
      <c r="AY603" s="120">
        <f t="shared" si="182"/>
        <v>0</v>
      </c>
      <c r="AZ603" s="120">
        <v>0</v>
      </c>
      <c r="BA603" s="120">
        <f t="shared" si="183"/>
        <v>0</v>
      </c>
      <c r="BB603" s="120">
        <v>0</v>
      </c>
      <c r="BC603" s="120">
        <f t="shared" si="184"/>
        <v>0</v>
      </c>
      <c r="BD603" s="120" t="str">
        <f t="shared" si="185"/>
        <v>CAPITAL ONE0.7296871128280533.513387542799150</v>
      </c>
      <c r="BE603" s="121">
        <f>VLOOKUP(BD603,'[1]Microsoft-Base Data'!$AR:$AX,2,0)</f>
        <v>0</v>
      </c>
      <c r="BF603" s="121">
        <f>VLOOKUP(BD603,'[1]Microsoft-Base Data'!$AR:$AX,3,0)</f>
        <v>0</v>
      </c>
      <c r="BG603" s="121">
        <f>VLOOKUP(BD603,'[1]Microsoft-Base Data'!$AR:$AX,4,0)</f>
        <v>0</v>
      </c>
      <c r="BH603" s="121">
        <f>VLOOKUP(BD603,'[1]Microsoft-Base Data'!$AR:$AX,5,0)</f>
        <v>0</v>
      </c>
      <c r="BI603" s="121">
        <f>VLOOKUP(BD603,'[1]Microsoft-Base Data'!$AR:$AX,6,0)</f>
        <v>0</v>
      </c>
      <c r="BJ603" s="121">
        <f>VLOOKUP(BD603,'[1]Microsoft-Base Data'!$AR:$AX,7,0)</f>
        <v>0</v>
      </c>
      <c r="BK603" s="120">
        <f t="shared" si="186"/>
        <v>0</v>
      </c>
      <c r="BL603" s="120">
        <f t="shared" si="187"/>
        <v>0</v>
      </c>
      <c r="BM603" s="120">
        <f t="shared" si="188"/>
        <v>0</v>
      </c>
      <c r="BN603" s="120">
        <f t="shared" si="189"/>
        <v>0</v>
      </c>
      <c r="BO603" s="120">
        <f t="shared" si="190"/>
        <v>0</v>
      </c>
      <c r="BP603" s="120">
        <f t="shared" si="191"/>
        <v>0</v>
      </c>
      <c r="BQ603" s="120">
        <f t="shared" si="192"/>
        <v>0</v>
      </c>
      <c r="BR603" s="119"/>
      <c r="BS603" s="119"/>
      <c r="BT603" s="119"/>
      <c r="BU603" s="119"/>
    </row>
    <row r="604" spans="1:73">
      <c r="A604" s="65" t="s">
        <v>1041</v>
      </c>
      <c r="B604" s="65" t="s">
        <v>123</v>
      </c>
      <c r="C604" s="8" t="s">
        <v>248</v>
      </c>
      <c r="D604" s="8" t="s">
        <v>615</v>
      </c>
      <c r="E604" s="8" t="s">
        <v>283</v>
      </c>
      <c r="F604" s="8"/>
      <c r="G604" s="65"/>
      <c r="H604" s="65" t="s">
        <v>613</v>
      </c>
      <c r="I604" s="8"/>
      <c r="J604" s="65" t="s">
        <v>614</v>
      </c>
      <c r="K604" s="65" t="s">
        <v>614</v>
      </c>
      <c r="L604" s="113">
        <v>1.787515610257481</v>
      </c>
      <c r="M604" s="113">
        <v>1.4940865566387538</v>
      </c>
      <c r="N604" s="113">
        <v>1.0977979864288556</v>
      </c>
      <c r="O604" s="114">
        <v>1.0977979864288556</v>
      </c>
      <c r="P604" s="115">
        <v>5.4771981397539466</v>
      </c>
      <c r="Q604" s="114">
        <v>0</v>
      </c>
      <c r="R604" s="114">
        <v>0</v>
      </c>
      <c r="S604" s="114">
        <v>0</v>
      </c>
      <c r="T604" s="114">
        <v>0</v>
      </c>
      <c r="U604" s="115">
        <v>0</v>
      </c>
      <c r="V604" s="115">
        <f t="shared" si="177"/>
        <v>-5.4771981397539466</v>
      </c>
      <c r="W604" s="122">
        <v>-1</v>
      </c>
      <c r="X604" s="116">
        <v>1.3740184000000002</v>
      </c>
      <c r="Y604" s="116">
        <v>0</v>
      </c>
      <c r="Z604" s="116">
        <v>0.92198398999999998</v>
      </c>
      <c r="AA604" s="116" t="str">
        <f t="shared" si="178"/>
        <v>PETROLEUM DEVELOPMENT OMAN5.477198139753950</v>
      </c>
      <c r="AB604" s="117">
        <v>0</v>
      </c>
      <c r="AC604" s="115">
        <f t="shared" si="179"/>
        <v>2.2960023899999999</v>
      </c>
      <c r="AD604" s="117">
        <f t="shared" si="193"/>
        <v>0</v>
      </c>
      <c r="AE604" s="117">
        <f t="shared" si="193"/>
        <v>0</v>
      </c>
      <c r="AF604" s="117">
        <f t="shared" si="193"/>
        <v>0</v>
      </c>
      <c r="AG604" s="117">
        <f t="shared" si="193"/>
        <v>0</v>
      </c>
      <c r="AH604" s="115">
        <v>0</v>
      </c>
      <c r="AI604" s="118"/>
      <c r="AJ604" s="118"/>
      <c r="AK604" s="118"/>
      <c r="AL604" s="118"/>
      <c r="AM604" s="118"/>
      <c r="AN604" s="118"/>
      <c r="AO604" s="118"/>
      <c r="AP604" s="118"/>
      <c r="AQ604" s="118"/>
      <c r="AR604" s="118"/>
      <c r="AS604" s="119"/>
      <c r="AT604" s="120">
        <v>0</v>
      </c>
      <c r="AU604" s="120">
        <f t="shared" si="180"/>
        <v>0</v>
      </c>
      <c r="AV604" s="120">
        <v>0</v>
      </c>
      <c r="AW604" s="120">
        <f t="shared" si="181"/>
        <v>0</v>
      </c>
      <c r="AX604" s="120">
        <v>0</v>
      </c>
      <c r="AY604" s="120">
        <f t="shared" si="182"/>
        <v>0</v>
      </c>
      <c r="AZ604" s="120">
        <v>0</v>
      </c>
      <c r="BA604" s="120">
        <f t="shared" si="183"/>
        <v>0</v>
      </c>
      <c r="BB604" s="120">
        <v>0</v>
      </c>
      <c r="BC604" s="120">
        <f t="shared" si="184"/>
        <v>0</v>
      </c>
      <c r="BD604" s="120" t="str">
        <f t="shared" si="185"/>
        <v>PETROLEUM DEVELOPMENT OMAN1.097797986428865.477198139753950</v>
      </c>
      <c r="BE604" s="121">
        <f>VLOOKUP(BD604,'[1]Microsoft-Base Data'!$AR:$AX,2,0)</f>
        <v>0</v>
      </c>
      <c r="BF604" s="121">
        <f>VLOOKUP(BD604,'[1]Microsoft-Base Data'!$AR:$AX,3,0)</f>
        <v>0</v>
      </c>
      <c r="BG604" s="121">
        <f>VLOOKUP(BD604,'[1]Microsoft-Base Data'!$AR:$AX,4,0)</f>
        <v>0</v>
      </c>
      <c r="BH604" s="121">
        <f>VLOOKUP(BD604,'[1]Microsoft-Base Data'!$AR:$AX,5,0)</f>
        <v>0</v>
      </c>
      <c r="BI604" s="121">
        <f>VLOOKUP(BD604,'[1]Microsoft-Base Data'!$AR:$AX,6,0)</f>
        <v>0</v>
      </c>
      <c r="BJ604" s="121">
        <f>VLOOKUP(BD604,'[1]Microsoft-Base Data'!$AR:$AX,7,0)</f>
        <v>0</v>
      </c>
      <c r="BK604" s="120">
        <f t="shared" si="186"/>
        <v>0</v>
      </c>
      <c r="BL604" s="120">
        <f t="shared" si="187"/>
        <v>0</v>
      </c>
      <c r="BM604" s="120">
        <f t="shared" si="188"/>
        <v>0</v>
      </c>
      <c r="BN604" s="120">
        <f t="shared" si="189"/>
        <v>0</v>
      </c>
      <c r="BO604" s="120">
        <f t="shared" si="190"/>
        <v>0</v>
      </c>
      <c r="BP604" s="120">
        <f t="shared" si="191"/>
        <v>0</v>
      </c>
      <c r="BQ604" s="120">
        <f t="shared" si="192"/>
        <v>0</v>
      </c>
      <c r="BR604" s="119"/>
      <c r="BS604" s="119"/>
      <c r="BT604" s="119"/>
      <c r="BU604" s="119"/>
    </row>
    <row r="605" spans="1:73">
      <c r="A605" s="8" t="s">
        <v>846</v>
      </c>
      <c r="B605" s="65" t="s">
        <v>69</v>
      </c>
      <c r="C605" s="8" t="s">
        <v>504</v>
      </c>
      <c r="D605" s="8" t="s">
        <v>615</v>
      </c>
      <c r="E605" s="8" t="s">
        <v>283</v>
      </c>
      <c r="F605" s="8"/>
      <c r="G605" s="65"/>
      <c r="H605" s="65" t="s">
        <v>613</v>
      </c>
      <c r="I605" s="8"/>
      <c r="J605" s="8" t="s">
        <v>614</v>
      </c>
      <c r="K605" s="8" t="s">
        <v>614</v>
      </c>
      <c r="L605" s="116">
        <v>-2.0550199999999998E-9</v>
      </c>
      <c r="M605" s="116">
        <v>0</v>
      </c>
      <c r="N605" s="116">
        <v>0</v>
      </c>
      <c r="O605" s="114">
        <v>0</v>
      </c>
      <c r="P605" s="115">
        <v>-2.0550199999999998E-9</v>
      </c>
      <c r="Q605" s="114">
        <v>-4.9573015746462235E-10</v>
      </c>
      <c r="R605" s="114">
        <v>-5.0855936948639222E-10</v>
      </c>
      <c r="S605" s="114">
        <v>-5.1962646054255763E-10</v>
      </c>
      <c r="T605" s="114">
        <v>-5.311040125064276E-10</v>
      </c>
      <c r="U605" s="115">
        <v>-2.0550199999999998E-9</v>
      </c>
      <c r="V605" s="115">
        <f t="shared" si="177"/>
        <v>0</v>
      </c>
      <c r="W605" s="115"/>
      <c r="X605" s="116">
        <v>0</v>
      </c>
      <c r="Y605" s="116">
        <v>0</v>
      </c>
      <c r="Z605" s="116">
        <v>0</v>
      </c>
      <c r="AA605" s="116" t="str">
        <f t="shared" si="178"/>
        <v>HALLIBURTON ENERGY SERVICES INC.-0.00000000205502-0.00000000205502</v>
      </c>
      <c r="AB605" s="117">
        <v>0</v>
      </c>
      <c r="AC605" s="115">
        <f t="shared" si="179"/>
        <v>0</v>
      </c>
      <c r="AD605" s="117">
        <f t="shared" si="193"/>
        <v>0</v>
      </c>
      <c r="AE605" s="117">
        <f t="shared" si="193"/>
        <v>0</v>
      </c>
      <c r="AF605" s="117">
        <f t="shared" si="193"/>
        <v>0</v>
      </c>
      <c r="AG605" s="117">
        <f t="shared" si="193"/>
        <v>0</v>
      </c>
      <c r="AH605" s="115">
        <v>0</v>
      </c>
      <c r="AI605" s="118"/>
      <c r="AJ605" s="118"/>
      <c r="AK605" s="118"/>
      <c r="AL605" s="118"/>
      <c r="AM605" s="118"/>
      <c r="AN605" s="118"/>
      <c r="AO605" s="118"/>
      <c r="AP605" s="118"/>
      <c r="AQ605" s="118"/>
      <c r="AR605" s="118"/>
      <c r="AS605" s="119"/>
      <c r="AT605" s="120">
        <v>4.9346864999999997E-2</v>
      </c>
      <c r="AU605" s="120">
        <f t="shared" si="180"/>
        <v>-4.9346864999999997E-2</v>
      </c>
      <c r="AV605" s="120">
        <v>4.4412178500000003E-2</v>
      </c>
      <c r="AW605" s="120">
        <f t="shared" si="181"/>
        <v>-4.4412178500000003E-2</v>
      </c>
      <c r="AX605" s="120">
        <v>0</v>
      </c>
      <c r="AY605" s="120">
        <f t="shared" si="182"/>
        <v>0</v>
      </c>
      <c r="AZ605" s="120">
        <v>0</v>
      </c>
      <c r="BA605" s="120">
        <f t="shared" si="183"/>
        <v>0</v>
      </c>
      <c r="BB605" s="120">
        <v>0</v>
      </c>
      <c r="BC605" s="120">
        <f t="shared" si="184"/>
        <v>0</v>
      </c>
      <c r="BD605" s="120" t="str">
        <f t="shared" si="185"/>
        <v>HALLIBURTON ENERGY SERVICES INC.0-0.00000000205502-0.00000000205502</v>
      </c>
      <c r="BE605" s="121">
        <f>VLOOKUP(BD605,'[1]Microsoft-Base Data'!$AR:$AX,2,0)</f>
        <v>0.89978873597281139</v>
      </c>
      <c r="BF605" s="121">
        <f>VLOOKUP(BD605,'[1]Microsoft-Base Data'!$AR:$AX,3,0)</f>
        <v>1.7840784896827142E-2</v>
      </c>
      <c r="BG605" s="121">
        <f>VLOOKUP(BD605,'[1]Microsoft-Base Data'!$AR:$AX,4,0)</f>
        <v>0</v>
      </c>
      <c r="BH605" s="121">
        <f>VLOOKUP(BD605,'[1]Microsoft-Base Data'!$AR:$AX,5,0)</f>
        <v>8.2370479130361676E-2</v>
      </c>
      <c r="BI605" s="121">
        <f>VLOOKUP(BD605,'[1]Microsoft-Base Data'!$AR:$AX,6,0)</f>
        <v>0</v>
      </c>
      <c r="BJ605" s="121">
        <f>VLOOKUP(BD605,'[1]Microsoft-Base Data'!$AR:$AX,7,0)</f>
        <v>0</v>
      </c>
      <c r="BK605" s="120">
        <f t="shared" si="186"/>
        <v>-1.8490838481988467E-9</v>
      </c>
      <c r="BL605" s="120">
        <f t="shared" si="187"/>
        <v>-3.6663169778677707E-11</v>
      </c>
      <c r="BM605" s="120">
        <f t="shared" si="188"/>
        <v>0</v>
      </c>
      <c r="BN605" s="120">
        <f t="shared" si="189"/>
        <v>-1.6927298202247584E-10</v>
      </c>
      <c r="BO605" s="120">
        <f t="shared" si="190"/>
        <v>0</v>
      </c>
      <c r="BP605" s="120">
        <f t="shared" si="191"/>
        <v>0</v>
      </c>
      <c r="BQ605" s="120">
        <f t="shared" si="192"/>
        <v>-2.8216378124715827E-10</v>
      </c>
      <c r="BR605" s="119"/>
      <c r="BS605" s="119"/>
      <c r="BT605" s="119"/>
      <c r="BU605" s="119"/>
    </row>
    <row r="606" spans="1:73">
      <c r="A606" s="8" t="s">
        <v>1042</v>
      </c>
      <c r="B606" s="65" t="s">
        <v>69</v>
      </c>
      <c r="C606" s="8" t="s">
        <v>148</v>
      </c>
      <c r="D606" s="8" t="s">
        <v>615</v>
      </c>
      <c r="E606" s="8" t="s">
        <v>283</v>
      </c>
      <c r="F606" s="8"/>
      <c r="G606" s="65"/>
      <c r="H606" s="65" t="s">
        <v>613</v>
      </c>
      <c r="I606" s="8"/>
      <c r="J606" s="8" t="s">
        <v>614</v>
      </c>
      <c r="K606" s="8" t="s">
        <v>614</v>
      </c>
      <c r="L606" s="116">
        <v>-1.5692223235999999E-4</v>
      </c>
      <c r="M606" s="116">
        <v>0</v>
      </c>
      <c r="N606" s="116">
        <v>0</v>
      </c>
      <c r="O606" s="114">
        <v>0</v>
      </c>
      <c r="P606" s="115">
        <v>-1.5692223235999999E-4</v>
      </c>
      <c r="Q606" s="114">
        <v>-3.7854173174724751E-5</v>
      </c>
      <c r="R606" s="114">
        <v>-3.8833817455498602E-5</v>
      </c>
      <c r="S606" s="114">
        <v>-3.9678905403190045E-5</v>
      </c>
      <c r="T606" s="114">
        <v>-4.055533632658659E-5</v>
      </c>
      <c r="U606" s="115">
        <v>-1.5692223235999999E-4</v>
      </c>
      <c r="V606" s="115">
        <f t="shared" si="177"/>
        <v>0</v>
      </c>
      <c r="W606" s="115"/>
      <c r="X606" s="116">
        <v>0</v>
      </c>
      <c r="Y606" s="116">
        <v>0</v>
      </c>
      <c r="Z606" s="116">
        <v>0</v>
      </c>
      <c r="AA606" s="116" t="str">
        <f t="shared" si="178"/>
        <v>GENERAL MOTORS-0.00015692223236-0.00015692223236</v>
      </c>
      <c r="AB606" s="117">
        <v>0</v>
      </c>
      <c r="AC606" s="115">
        <f t="shared" si="179"/>
        <v>0</v>
      </c>
      <c r="AD606" s="117">
        <f t="shared" si="193"/>
        <v>0</v>
      </c>
      <c r="AE606" s="117">
        <f t="shared" si="193"/>
        <v>0</v>
      </c>
      <c r="AF606" s="117">
        <f t="shared" si="193"/>
        <v>0</v>
      </c>
      <c r="AG606" s="117">
        <f t="shared" si="193"/>
        <v>0</v>
      </c>
      <c r="AH606" s="115">
        <v>0</v>
      </c>
      <c r="AI606" s="118"/>
      <c r="AJ606" s="118"/>
      <c r="AK606" s="118"/>
      <c r="AL606" s="118"/>
      <c r="AM606" s="118"/>
      <c r="AN606" s="118"/>
      <c r="AO606" s="118"/>
      <c r="AP606" s="118"/>
      <c r="AQ606" s="118"/>
      <c r="AR606" s="118"/>
      <c r="AS606" s="119"/>
      <c r="AT606" s="120">
        <v>0</v>
      </c>
      <c r="AU606" s="120">
        <f t="shared" si="180"/>
        <v>0</v>
      </c>
      <c r="AV606" s="120">
        <v>0</v>
      </c>
      <c r="AW606" s="120">
        <f t="shared" si="181"/>
        <v>0</v>
      </c>
      <c r="AX606" s="120">
        <v>0</v>
      </c>
      <c r="AY606" s="120">
        <f t="shared" si="182"/>
        <v>0</v>
      </c>
      <c r="AZ606" s="120">
        <v>0</v>
      </c>
      <c r="BA606" s="120">
        <f t="shared" si="183"/>
        <v>0</v>
      </c>
      <c r="BB606" s="120">
        <v>0</v>
      </c>
      <c r="BC606" s="120">
        <f t="shared" si="184"/>
        <v>0</v>
      </c>
      <c r="BD606" s="120" t="str">
        <f t="shared" si="185"/>
        <v>GENERAL MOTORS0-0.00015692223236-0.00015692223236</v>
      </c>
      <c r="BE606" s="121">
        <f>VLOOKUP(BD606,'[1]Microsoft-Base Data'!$AR:$AX,2,0)</f>
        <v>1.1107689801412154E-2</v>
      </c>
      <c r="BF606" s="121">
        <f>VLOOKUP(BD606,'[1]Microsoft-Base Data'!$AR:$AX,3,0)</f>
        <v>0.98889231019858792</v>
      </c>
      <c r="BG606" s="121">
        <f>VLOOKUP(BD606,'[1]Microsoft-Base Data'!$AR:$AX,4,0)</f>
        <v>0</v>
      </c>
      <c r="BH606" s="121">
        <f>VLOOKUP(BD606,'[1]Microsoft-Base Data'!$AR:$AX,5,0)</f>
        <v>0</v>
      </c>
      <c r="BI606" s="121">
        <f>VLOOKUP(BD606,'[1]Microsoft-Base Data'!$AR:$AX,6,0)</f>
        <v>0</v>
      </c>
      <c r="BJ606" s="121">
        <f>VLOOKUP(BD606,'[1]Microsoft-Base Data'!$AR:$AX,7,0)</f>
        <v>0</v>
      </c>
      <c r="BK606" s="120">
        <f t="shared" si="186"/>
        <v>-1.7430434800000003E-6</v>
      </c>
      <c r="BL606" s="120">
        <f t="shared" si="187"/>
        <v>-1.5517918887999999E-4</v>
      </c>
      <c r="BM606" s="120">
        <f t="shared" si="188"/>
        <v>0</v>
      </c>
      <c r="BN606" s="120">
        <f t="shared" si="189"/>
        <v>0</v>
      </c>
      <c r="BO606" s="120">
        <f t="shared" si="190"/>
        <v>0</v>
      </c>
      <c r="BP606" s="120">
        <f t="shared" si="191"/>
        <v>0</v>
      </c>
      <c r="BQ606" s="120">
        <f t="shared" si="192"/>
        <v>-1.55353493228E-4</v>
      </c>
      <c r="BR606" s="119"/>
      <c r="BS606" s="119"/>
      <c r="BT606" s="119"/>
      <c r="BU606" s="119"/>
    </row>
    <row r="607" spans="1:73">
      <c r="A607" s="8" t="s">
        <v>1043</v>
      </c>
      <c r="B607" s="65" t="s">
        <v>4</v>
      </c>
      <c r="C607" s="8" t="s">
        <v>88</v>
      </c>
      <c r="D607" s="8" t="s">
        <v>615</v>
      </c>
      <c r="E607" s="8" t="s">
        <v>283</v>
      </c>
      <c r="F607" s="8"/>
      <c r="G607" s="65"/>
      <c r="H607" s="65" t="s">
        <v>613</v>
      </c>
      <c r="I607" s="8"/>
      <c r="J607" s="8" t="s">
        <v>614</v>
      </c>
      <c r="K607" s="8" t="s">
        <v>614</v>
      </c>
      <c r="L607" s="116">
        <v>-1.7859991440999999E-4</v>
      </c>
      <c r="M607" s="116">
        <v>0</v>
      </c>
      <c r="N607" s="116">
        <v>0</v>
      </c>
      <c r="O607" s="114">
        <v>0</v>
      </c>
      <c r="P607" s="115">
        <v>-1.7859991440999999E-4</v>
      </c>
      <c r="Q607" s="114">
        <v>-4.3083455973001423E-5</v>
      </c>
      <c r="R607" s="114">
        <v>-4.4198431091995813E-5</v>
      </c>
      <c r="S607" s="114">
        <v>-4.5160261884590932E-5</v>
      </c>
      <c r="T607" s="114">
        <v>-4.6157765460411851E-5</v>
      </c>
      <c r="U607" s="115">
        <v>-1.7859991441000002E-4</v>
      </c>
      <c r="V607" s="115">
        <f t="shared" si="177"/>
        <v>0</v>
      </c>
      <c r="W607" s="122">
        <v>0</v>
      </c>
      <c r="X607" s="116">
        <v>0</v>
      </c>
      <c r="Y607" s="116">
        <v>0</v>
      </c>
      <c r="Z607" s="116">
        <v>0</v>
      </c>
      <c r="AA607" s="116" t="str">
        <f t="shared" si="178"/>
        <v>DUFRY MANAGEMENT LTD-0.00017859991441-0.00017859991441</v>
      </c>
      <c r="AB607" s="117">
        <v>0</v>
      </c>
      <c r="AC607" s="115">
        <f t="shared" si="179"/>
        <v>0</v>
      </c>
      <c r="AD607" s="117">
        <f t="shared" si="193"/>
        <v>0</v>
      </c>
      <c r="AE607" s="117">
        <f t="shared" si="193"/>
        <v>0</v>
      </c>
      <c r="AF607" s="117">
        <f t="shared" si="193"/>
        <v>0</v>
      </c>
      <c r="AG607" s="117">
        <f t="shared" si="193"/>
        <v>0</v>
      </c>
      <c r="AH607" s="115">
        <v>0</v>
      </c>
      <c r="AI607" s="118"/>
      <c r="AJ607" s="118"/>
      <c r="AK607" s="118"/>
      <c r="AL607" s="118"/>
      <c r="AM607" s="118"/>
      <c r="AN607" s="118"/>
      <c r="AO607" s="118"/>
      <c r="AP607" s="118"/>
      <c r="AQ607" s="118"/>
      <c r="AR607" s="118"/>
      <c r="AS607" s="119"/>
      <c r="AT607" s="120">
        <v>0</v>
      </c>
      <c r="AU607" s="120">
        <f t="shared" si="180"/>
        <v>0</v>
      </c>
      <c r="AV607" s="120">
        <v>0</v>
      </c>
      <c r="AW607" s="120">
        <f t="shared" si="181"/>
        <v>0</v>
      </c>
      <c r="AX607" s="120">
        <v>0</v>
      </c>
      <c r="AY607" s="120">
        <f t="shared" si="182"/>
        <v>0</v>
      </c>
      <c r="AZ607" s="120">
        <v>0</v>
      </c>
      <c r="BA607" s="120">
        <f t="shared" si="183"/>
        <v>0</v>
      </c>
      <c r="BB607" s="120">
        <v>0</v>
      </c>
      <c r="BC607" s="120">
        <f t="shared" si="184"/>
        <v>0</v>
      </c>
      <c r="BD607" s="120" t="str">
        <f t="shared" si="185"/>
        <v>DUFRY MANAGEMENT LTD0-0.00017859991441-0.00017859991441</v>
      </c>
      <c r="BE607" s="121">
        <f>VLOOKUP(BD607,'[1]Microsoft-Base Data'!$AR:$AX,2,0)</f>
        <v>0</v>
      </c>
      <c r="BF607" s="121">
        <f>VLOOKUP(BD607,'[1]Microsoft-Base Data'!$AR:$AX,3,0)</f>
        <v>1</v>
      </c>
      <c r="BG607" s="121">
        <f>VLOOKUP(BD607,'[1]Microsoft-Base Data'!$AR:$AX,4,0)</f>
        <v>0</v>
      </c>
      <c r="BH607" s="121">
        <f>VLOOKUP(BD607,'[1]Microsoft-Base Data'!$AR:$AX,5,0)</f>
        <v>0</v>
      </c>
      <c r="BI607" s="121">
        <f>VLOOKUP(BD607,'[1]Microsoft-Base Data'!$AR:$AX,6,0)</f>
        <v>0</v>
      </c>
      <c r="BJ607" s="121">
        <f>VLOOKUP(BD607,'[1]Microsoft-Base Data'!$AR:$AX,7,0)</f>
        <v>0</v>
      </c>
      <c r="BK607" s="120">
        <f t="shared" si="186"/>
        <v>0</v>
      </c>
      <c r="BL607" s="120">
        <f t="shared" si="187"/>
        <v>-1.7859991441000002E-4</v>
      </c>
      <c r="BM607" s="120">
        <f t="shared" si="188"/>
        <v>0</v>
      </c>
      <c r="BN607" s="120">
        <f t="shared" si="189"/>
        <v>0</v>
      </c>
      <c r="BO607" s="120">
        <f t="shared" si="190"/>
        <v>0</v>
      </c>
      <c r="BP607" s="120">
        <f t="shared" si="191"/>
        <v>0</v>
      </c>
      <c r="BQ607" s="120">
        <f t="shared" si="192"/>
        <v>-1.7859991441000002E-4</v>
      </c>
      <c r="BR607" s="119"/>
      <c r="BS607" s="119"/>
      <c r="BT607" s="119"/>
      <c r="BU607" s="119"/>
    </row>
    <row r="608" spans="1:73">
      <c r="A608" s="8" t="s">
        <v>873</v>
      </c>
      <c r="B608" s="65" t="s">
        <v>69</v>
      </c>
      <c r="C608" s="8" t="s">
        <v>504</v>
      </c>
      <c r="D608" s="8" t="s">
        <v>615</v>
      </c>
      <c r="E608" s="8" t="s">
        <v>283</v>
      </c>
      <c r="F608" s="8"/>
      <c r="G608" s="65"/>
      <c r="H608" s="65" t="s">
        <v>613</v>
      </c>
      <c r="I608" s="8"/>
      <c r="J608" s="8" t="s">
        <v>614</v>
      </c>
      <c r="K608" s="8" t="s">
        <v>614</v>
      </c>
      <c r="L608" s="116">
        <v>-2.590249790152274E-4</v>
      </c>
      <c r="M608" s="116">
        <v>0</v>
      </c>
      <c r="N608" s="116">
        <v>0</v>
      </c>
      <c r="O608" s="114">
        <v>0</v>
      </c>
      <c r="P608" s="115">
        <v>-2.590249790152274E-4</v>
      </c>
      <c r="Q608" s="114">
        <v>-6.2484303624533671E-5</v>
      </c>
      <c r="R608" s="114">
        <v>-6.4101361548408306E-5</v>
      </c>
      <c r="S608" s="114">
        <v>-6.5496312949651529E-5</v>
      </c>
      <c r="T608" s="114">
        <v>-6.6943000892633894E-5</v>
      </c>
      <c r="U608" s="115">
        <v>-2.590249790152274E-4</v>
      </c>
      <c r="V608" s="115">
        <f t="shared" si="177"/>
        <v>0</v>
      </c>
      <c r="W608" s="115"/>
      <c r="X608" s="116">
        <v>0</v>
      </c>
      <c r="Y608" s="116">
        <v>0</v>
      </c>
      <c r="Z608" s="116">
        <v>0</v>
      </c>
      <c r="AA608" s="116" t="str">
        <f t="shared" si="178"/>
        <v>SCHLUMBERGER-0.000259024979015227-0.000259024979015227</v>
      </c>
      <c r="AB608" s="117">
        <v>0</v>
      </c>
      <c r="AC608" s="115">
        <f t="shared" si="179"/>
        <v>0</v>
      </c>
      <c r="AD608" s="117">
        <f t="shared" ref="AD608:AG627" si="194">AD$1*$AH608</f>
        <v>0</v>
      </c>
      <c r="AE608" s="117">
        <f t="shared" si="194"/>
        <v>0</v>
      </c>
      <c r="AF608" s="117">
        <f t="shared" si="194"/>
        <v>0</v>
      </c>
      <c r="AG608" s="117">
        <f t="shared" si="194"/>
        <v>0</v>
      </c>
      <c r="AH608" s="115">
        <v>0</v>
      </c>
      <c r="AI608" s="118"/>
      <c r="AJ608" s="118"/>
      <c r="AK608" s="118"/>
      <c r="AL608" s="118"/>
      <c r="AM608" s="118"/>
      <c r="AN608" s="118"/>
      <c r="AO608" s="118"/>
      <c r="AP608" s="118"/>
      <c r="AQ608" s="118"/>
      <c r="AR608" s="118"/>
      <c r="AS608" s="119"/>
      <c r="AT608" s="120">
        <v>0</v>
      </c>
      <c r="AU608" s="120">
        <f t="shared" si="180"/>
        <v>0</v>
      </c>
      <c r="AV608" s="120">
        <v>0</v>
      </c>
      <c r="AW608" s="120">
        <f t="shared" si="181"/>
        <v>0</v>
      </c>
      <c r="AX608" s="120">
        <v>0</v>
      </c>
      <c r="AY608" s="120">
        <f t="shared" si="182"/>
        <v>0</v>
      </c>
      <c r="AZ608" s="120">
        <v>0</v>
      </c>
      <c r="BA608" s="120">
        <f t="shared" si="183"/>
        <v>0</v>
      </c>
      <c r="BB608" s="120">
        <v>0</v>
      </c>
      <c r="BC608" s="120">
        <f t="shared" si="184"/>
        <v>0</v>
      </c>
      <c r="BD608" s="120" t="str">
        <f t="shared" si="185"/>
        <v>SCHLUMBERGER0-0.000259024979015227-0.000259024979015227</v>
      </c>
      <c r="BE608" s="121">
        <f>VLOOKUP(BD608,'[1]Microsoft-Base Data'!$AR:$AX,2,0)</f>
        <v>1.0015426326802834</v>
      </c>
      <c r="BF608" s="121">
        <f>VLOOKUP(BD608,'[1]Microsoft-Base Data'!$AR:$AX,3,0)</f>
        <v>-1.5426326802835363E-3</v>
      </c>
      <c r="BG608" s="121">
        <f>VLOOKUP(BD608,'[1]Microsoft-Base Data'!$AR:$AX,4,0)</f>
        <v>0</v>
      </c>
      <c r="BH608" s="121">
        <f>VLOOKUP(BD608,'[1]Microsoft-Base Data'!$AR:$AX,5,0)</f>
        <v>0</v>
      </c>
      <c r="BI608" s="121">
        <f>VLOOKUP(BD608,'[1]Microsoft-Base Data'!$AR:$AX,6,0)</f>
        <v>0</v>
      </c>
      <c r="BJ608" s="121">
        <f>VLOOKUP(BD608,'[1]Microsoft-Base Data'!$AR:$AX,7,0)</f>
        <v>0</v>
      </c>
      <c r="BK608" s="120">
        <f t="shared" si="186"/>
        <v>-2.5942455941286603E-4</v>
      </c>
      <c r="BL608" s="120">
        <f t="shared" si="187"/>
        <v>3.9958039763864695E-7</v>
      </c>
      <c r="BM608" s="120">
        <f t="shared" si="188"/>
        <v>0</v>
      </c>
      <c r="BN608" s="120">
        <f t="shared" si="189"/>
        <v>0</v>
      </c>
      <c r="BO608" s="120">
        <f t="shared" si="190"/>
        <v>0</v>
      </c>
      <c r="BP608" s="120">
        <f t="shared" si="191"/>
        <v>0</v>
      </c>
      <c r="BQ608" s="120">
        <f t="shared" si="192"/>
        <v>-2.5542875543647959E-5</v>
      </c>
      <c r="BR608" s="119"/>
      <c r="BS608" s="119"/>
      <c r="BT608" s="119"/>
      <c r="BU608" s="119"/>
    </row>
    <row r="609" spans="1:73">
      <c r="A609" s="8" t="s">
        <v>1044</v>
      </c>
      <c r="B609" s="65" t="s">
        <v>92</v>
      </c>
      <c r="C609" s="8" t="s">
        <v>93</v>
      </c>
      <c r="D609" s="8" t="s">
        <v>615</v>
      </c>
      <c r="E609" s="8" t="s">
        <v>283</v>
      </c>
      <c r="F609" s="8"/>
      <c r="G609" s="65"/>
      <c r="H609" s="65" t="s">
        <v>613</v>
      </c>
      <c r="I609" s="8"/>
      <c r="J609" s="8" t="s">
        <v>614</v>
      </c>
      <c r="K609" s="8" t="s">
        <v>614</v>
      </c>
      <c r="L609" s="116">
        <v>0</v>
      </c>
      <c r="M609" s="116">
        <v>-2.2917552249900001E-3</v>
      </c>
      <c r="N609" s="116">
        <v>0</v>
      </c>
      <c r="O609" s="114">
        <v>0</v>
      </c>
      <c r="P609" s="115">
        <v>-2.2917552249900001E-3</v>
      </c>
      <c r="Q609" s="114">
        <v>-5.5283752885843635E-4</v>
      </c>
      <c r="R609" s="114">
        <v>-5.6714464688327102E-4</v>
      </c>
      <c r="S609" s="114">
        <v>-5.7948665024742658E-4</v>
      </c>
      <c r="T609" s="114">
        <v>-5.9228639900086612E-4</v>
      </c>
      <c r="U609" s="115">
        <v>-2.2917552249900001E-3</v>
      </c>
      <c r="V609" s="115">
        <f t="shared" si="177"/>
        <v>0</v>
      </c>
      <c r="W609" s="122">
        <v>0</v>
      </c>
      <c r="X609" s="116">
        <v>0</v>
      </c>
      <c r="Y609" s="116">
        <v>0</v>
      </c>
      <c r="Z609" s="116">
        <v>0</v>
      </c>
      <c r="AA609" s="116" t="str">
        <f t="shared" si="178"/>
        <v>RATIONAL INTERACTION-0.00229175522499-0.00229175522499</v>
      </c>
      <c r="AB609" s="117">
        <v>0</v>
      </c>
      <c r="AC609" s="115">
        <f t="shared" si="179"/>
        <v>0</v>
      </c>
      <c r="AD609" s="117">
        <f t="shared" si="194"/>
        <v>0</v>
      </c>
      <c r="AE609" s="117">
        <f t="shared" si="194"/>
        <v>0</v>
      </c>
      <c r="AF609" s="117">
        <f t="shared" si="194"/>
        <v>0</v>
      </c>
      <c r="AG609" s="117">
        <f t="shared" si="194"/>
        <v>0</v>
      </c>
      <c r="AH609" s="115">
        <v>0</v>
      </c>
      <c r="AI609" s="118"/>
      <c r="AJ609" s="118"/>
      <c r="AK609" s="118"/>
      <c r="AL609" s="118"/>
      <c r="AM609" s="118"/>
      <c r="AN609" s="118"/>
      <c r="AO609" s="118"/>
      <c r="AP609" s="118"/>
      <c r="AQ609" s="118"/>
      <c r="AR609" s="118"/>
      <c r="AS609" s="119"/>
      <c r="AT609" s="120">
        <v>0</v>
      </c>
      <c r="AU609" s="120">
        <f t="shared" si="180"/>
        <v>0</v>
      </c>
      <c r="AV609" s="120">
        <v>0</v>
      </c>
      <c r="AW609" s="120">
        <f t="shared" si="181"/>
        <v>0</v>
      </c>
      <c r="AX609" s="120">
        <v>0</v>
      </c>
      <c r="AY609" s="120">
        <f t="shared" si="182"/>
        <v>0</v>
      </c>
      <c r="AZ609" s="120">
        <v>0</v>
      </c>
      <c r="BA609" s="120">
        <f t="shared" si="183"/>
        <v>0</v>
      </c>
      <c r="BB609" s="120">
        <v>0</v>
      </c>
      <c r="BC609" s="120">
        <f t="shared" si="184"/>
        <v>0</v>
      </c>
      <c r="BD609" s="120" t="str">
        <f t="shared" si="185"/>
        <v>RATIONAL INTERACTION0-0.00229175522499-0.00229175522499</v>
      </c>
      <c r="BE609" s="121">
        <f>VLOOKUP(BD609,'[1]Microsoft-Base Data'!$AR:$AX,2,0)</f>
        <v>0.32557733900803293</v>
      </c>
      <c r="BF609" s="121">
        <f>VLOOKUP(BD609,'[1]Microsoft-Base Data'!$AR:$AX,3,0)</f>
        <v>0.34884532198393414</v>
      </c>
      <c r="BG609" s="121">
        <f>VLOOKUP(BD609,'[1]Microsoft-Base Data'!$AR:$AX,4,0)</f>
        <v>0</v>
      </c>
      <c r="BH609" s="121">
        <f>VLOOKUP(BD609,'[1]Microsoft-Base Data'!$AR:$AX,5,0)</f>
        <v>0.32557733900803293</v>
      </c>
      <c r="BI609" s="121">
        <f>VLOOKUP(BD609,'[1]Microsoft-Base Data'!$AR:$AX,6,0)</f>
        <v>0</v>
      </c>
      <c r="BJ609" s="121">
        <f>VLOOKUP(BD609,'[1]Microsoft-Base Data'!$AR:$AX,7,0)</f>
        <v>0</v>
      </c>
      <c r="BK609" s="120">
        <f t="shared" si="186"/>
        <v>-7.4614356781000008E-4</v>
      </c>
      <c r="BL609" s="120">
        <f t="shared" si="187"/>
        <v>-7.9946808937000002E-4</v>
      </c>
      <c r="BM609" s="120">
        <f t="shared" si="188"/>
        <v>0</v>
      </c>
      <c r="BN609" s="120">
        <f t="shared" si="189"/>
        <v>-7.4614356781000008E-4</v>
      </c>
      <c r="BO609" s="120">
        <f t="shared" si="190"/>
        <v>0</v>
      </c>
      <c r="BP609" s="120">
        <f t="shared" si="191"/>
        <v>0</v>
      </c>
      <c r="BQ609" s="120">
        <f t="shared" si="192"/>
        <v>-1.1411687799117681E-3</v>
      </c>
      <c r="BR609" s="119"/>
      <c r="BS609" s="119"/>
      <c r="BT609" s="119"/>
      <c r="BU609" s="119"/>
    </row>
    <row r="610" spans="1:73">
      <c r="A610" s="65" t="s">
        <v>1045</v>
      </c>
      <c r="B610" s="65" t="s">
        <v>69</v>
      </c>
      <c r="C610" s="8" t="s">
        <v>504</v>
      </c>
      <c r="D610" s="8" t="s">
        <v>615</v>
      </c>
      <c r="E610" s="8" t="s">
        <v>283</v>
      </c>
      <c r="F610" s="8"/>
      <c r="G610" s="65"/>
      <c r="H610" s="65" t="s">
        <v>613</v>
      </c>
      <c r="I610" s="8"/>
      <c r="J610" s="65" t="s">
        <v>614</v>
      </c>
      <c r="K610" s="65" t="s">
        <v>614</v>
      </c>
      <c r="L610" s="113">
        <v>0</v>
      </c>
      <c r="M610" s="113">
        <v>-2.6675494295899998E-3</v>
      </c>
      <c r="N610" s="113">
        <v>0</v>
      </c>
      <c r="O610" s="114">
        <v>0</v>
      </c>
      <c r="P610" s="115">
        <v>-2.6675494295899998E-3</v>
      </c>
      <c r="Q610" s="114">
        <v>-6.43489941107782E-4</v>
      </c>
      <c r="R610" s="114">
        <v>-6.6014309154464467E-4</v>
      </c>
      <c r="S610" s="114">
        <v>-6.7450889452179072E-4</v>
      </c>
      <c r="T610" s="114">
        <v>-6.8940750241578243E-4</v>
      </c>
      <c r="U610" s="115">
        <v>-2.6675494295899998E-3</v>
      </c>
      <c r="V610" s="115">
        <f t="shared" si="177"/>
        <v>0</v>
      </c>
      <c r="W610" s="115"/>
      <c r="X610" s="116">
        <v>0</v>
      </c>
      <c r="Y610" s="116">
        <v>0</v>
      </c>
      <c r="Z610" s="116">
        <v>0</v>
      </c>
      <c r="AA610" s="116" t="str">
        <f t="shared" si="178"/>
        <v>EXXON MOBIL-0.00266754942959-0.00266754942959</v>
      </c>
      <c r="AB610" s="117">
        <v>0</v>
      </c>
      <c r="AC610" s="115">
        <f t="shared" si="179"/>
        <v>0</v>
      </c>
      <c r="AD610" s="117">
        <f t="shared" si="194"/>
        <v>0</v>
      </c>
      <c r="AE610" s="117">
        <f t="shared" si="194"/>
        <v>0</v>
      </c>
      <c r="AF610" s="117">
        <f t="shared" si="194"/>
        <v>0</v>
      </c>
      <c r="AG610" s="117">
        <f t="shared" si="194"/>
        <v>0</v>
      </c>
      <c r="AH610" s="115">
        <v>0</v>
      </c>
      <c r="AI610" s="118"/>
      <c r="AJ610" s="118"/>
      <c r="AK610" s="118"/>
      <c r="AL610" s="118"/>
      <c r="AM610" s="118"/>
      <c r="AN610" s="118"/>
      <c r="AO610" s="118"/>
      <c r="AP610" s="118"/>
      <c r="AQ610" s="118"/>
      <c r="AR610" s="118"/>
      <c r="AS610" s="119"/>
      <c r="AT610" s="120">
        <v>0</v>
      </c>
      <c r="AU610" s="120">
        <f t="shared" si="180"/>
        <v>0</v>
      </c>
      <c r="AV610" s="120">
        <v>0</v>
      </c>
      <c r="AW610" s="120">
        <f t="shared" si="181"/>
        <v>0</v>
      </c>
      <c r="AX610" s="120">
        <v>0</v>
      </c>
      <c r="AY610" s="120">
        <f t="shared" si="182"/>
        <v>0</v>
      </c>
      <c r="AZ610" s="120">
        <v>0</v>
      </c>
      <c r="BA610" s="120">
        <f t="shared" si="183"/>
        <v>0</v>
      </c>
      <c r="BB610" s="120">
        <v>0</v>
      </c>
      <c r="BC610" s="120">
        <f t="shared" si="184"/>
        <v>0</v>
      </c>
      <c r="BD610" s="120" t="str">
        <f t="shared" si="185"/>
        <v>EXXON MOBIL0-0.00266754942959-0.00266754942959</v>
      </c>
      <c r="BE610" s="121">
        <f>VLOOKUP(BD610,'[1]Microsoft-Base Data'!$AR:$AX,2,0)</f>
        <v>0</v>
      </c>
      <c r="BF610" s="121">
        <f>VLOOKUP(BD610,'[1]Microsoft-Base Data'!$AR:$AX,3,0)</f>
        <v>1</v>
      </c>
      <c r="BG610" s="121">
        <f>VLOOKUP(BD610,'[1]Microsoft-Base Data'!$AR:$AX,4,0)</f>
        <v>0</v>
      </c>
      <c r="BH610" s="121">
        <f>VLOOKUP(BD610,'[1]Microsoft-Base Data'!$AR:$AX,5,0)</f>
        <v>0</v>
      </c>
      <c r="BI610" s="121">
        <f>VLOOKUP(BD610,'[1]Microsoft-Base Data'!$AR:$AX,6,0)</f>
        <v>0</v>
      </c>
      <c r="BJ610" s="121">
        <f>VLOOKUP(BD610,'[1]Microsoft-Base Data'!$AR:$AX,7,0)</f>
        <v>0</v>
      </c>
      <c r="BK610" s="120">
        <f t="shared" si="186"/>
        <v>0</v>
      </c>
      <c r="BL610" s="120">
        <f t="shared" si="187"/>
        <v>-2.6675494295899998E-3</v>
      </c>
      <c r="BM610" s="120">
        <f t="shared" si="188"/>
        <v>0</v>
      </c>
      <c r="BN610" s="120">
        <f t="shared" si="189"/>
        <v>0</v>
      </c>
      <c r="BO610" s="120">
        <f t="shared" si="190"/>
        <v>0</v>
      </c>
      <c r="BP610" s="120">
        <f t="shared" si="191"/>
        <v>0</v>
      </c>
      <c r="BQ610" s="120">
        <f t="shared" si="192"/>
        <v>-2.6675494295899998E-3</v>
      </c>
      <c r="BR610" s="119"/>
      <c r="BS610" s="119"/>
      <c r="BT610" s="119"/>
      <c r="BU610" s="119"/>
    </row>
    <row r="611" spans="1:73">
      <c r="A611" s="8" t="s">
        <v>396</v>
      </c>
      <c r="B611" s="65" t="s">
        <v>69</v>
      </c>
      <c r="C611" s="8" t="s">
        <v>511</v>
      </c>
      <c r="D611" s="8" t="s">
        <v>615</v>
      </c>
      <c r="E611" s="8" t="s">
        <v>283</v>
      </c>
      <c r="F611" s="8"/>
      <c r="G611" s="65"/>
      <c r="H611" s="65" t="s">
        <v>613</v>
      </c>
      <c r="I611" s="8"/>
      <c r="J611" s="8" t="s">
        <v>614</v>
      </c>
      <c r="K611" s="8" t="s">
        <v>614</v>
      </c>
      <c r="L611" s="116">
        <v>-2.5430657774200001E-3</v>
      </c>
      <c r="M611" s="116">
        <v>-1.47387958901E-3</v>
      </c>
      <c r="N611" s="116">
        <v>0</v>
      </c>
      <c r="O611" s="114">
        <v>0</v>
      </c>
      <c r="P611" s="115">
        <v>-4.0169453664300001E-3</v>
      </c>
      <c r="Q611" s="114">
        <v>-9.6900320144189774E-4</v>
      </c>
      <c r="R611" s="114">
        <v>-9.9408044827443303E-4</v>
      </c>
      <c r="S611" s="114">
        <v>-1.0157132791655788E-3</v>
      </c>
      <c r="T611" s="114">
        <v>-1.0381484375480896E-3</v>
      </c>
      <c r="U611" s="115">
        <v>-4.0169453664299993E-3</v>
      </c>
      <c r="V611" s="115">
        <f t="shared" si="177"/>
        <v>0</v>
      </c>
      <c r="W611" s="115"/>
      <c r="X611" s="116">
        <v>0</v>
      </c>
      <c r="Y611" s="116">
        <v>0</v>
      </c>
      <c r="Z611" s="116">
        <v>0</v>
      </c>
      <c r="AA611" s="116" t="str">
        <f t="shared" si="178"/>
        <v>WIPRO-0.00401694536643-0.00401694536643</v>
      </c>
      <c r="AB611" s="117">
        <v>0</v>
      </c>
      <c r="AC611" s="115">
        <f t="shared" si="179"/>
        <v>0</v>
      </c>
      <c r="AD611" s="117">
        <f t="shared" si="194"/>
        <v>0</v>
      </c>
      <c r="AE611" s="117">
        <f t="shared" si="194"/>
        <v>0</v>
      </c>
      <c r="AF611" s="117">
        <f t="shared" si="194"/>
        <v>0</v>
      </c>
      <c r="AG611" s="117">
        <f t="shared" si="194"/>
        <v>0</v>
      </c>
      <c r="AH611" s="115">
        <v>0</v>
      </c>
      <c r="AI611" s="118"/>
      <c r="AJ611" s="118"/>
      <c r="AK611" s="118"/>
      <c r="AL611" s="118"/>
      <c r="AM611" s="118"/>
      <c r="AN611" s="118"/>
      <c r="AO611" s="118"/>
      <c r="AP611" s="118"/>
      <c r="AQ611" s="118"/>
      <c r="AR611" s="118"/>
      <c r="AS611" s="119"/>
      <c r="AT611" s="120">
        <v>0</v>
      </c>
      <c r="AU611" s="120">
        <f t="shared" si="180"/>
        <v>0</v>
      </c>
      <c r="AV611" s="120">
        <v>0</v>
      </c>
      <c r="AW611" s="120">
        <f t="shared" si="181"/>
        <v>0</v>
      </c>
      <c r="AX611" s="120">
        <v>0</v>
      </c>
      <c r="AY611" s="120">
        <f t="shared" si="182"/>
        <v>0</v>
      </c>
      <c r="AZ611" s="120">
        <v>0</v>
      </c>
      <c r="BA611" s="120">
        <f t="shared" si="183"/>
        <v>0</v>
      </c>
      <c r="BB611" s="120">
        <v>0</v>
      </c>
      <c r="BC611" s="120">
        <f t="shared" si="184"/>
        <v>0</v>
      </c>
      <c r="BD611" s="120" t="str">
        <f t="shared" si="185"/>
        <v>WIPRO0-0.00401694536643-0.00401694536643</v>
      </c>
      <c r="BE611" s="121">
        <f>VLOOKUP(BD611,'[1]Microsoft-Base Data'!$AR:$AX,2,0)</f>
        <v>0.57658835881266179</v>
      </c>
      <c r="BF611" s="121">
        <f>VLOOKUP(BD611,'[1]Microsoft-Base Data'!$AR:$AX,3,0)</f>
        <v>0.42341164118733832</v>
      </c>
      <c r="BG611" s="121">
        <f>VLOOKUP(BD611,'[1]Microsoft-Base Data'!$AR:$AX,4,0)</f>
        <v>0</v>
      </c>
      <c r="BH611" s="121">
        <f>VLOOKUP(BD611,'[1]Microsoft-Base Data'!$AR:$AX,5,0)</f>
        <v>0</v>
      </c>
      <c r="BI611" s="121">
        <f>VLOOKUP(BD611,'[1]Microsoft-Base Data'!$AR:$AX,6,0)</f>
        <v>0</v>
      </c>
      <c r="BJ611" s="121">
        <f>VLOOKUP(BD611,'[1]Microsoft-Base Data'!$AR:$AX,7,0)</f>
        <v>0</v>
      </c>
      <c r="BK611" s="120">
        <f t="shared" si="186"/>
        <v>-2.3161239362699997E-3</v>
      </c>
      <c r="BL611" s="120">
        <f t="shared" si="187"/>
        <v>-1.70082143016E-3</v>
      </c>
      <c r="BM611" s="120">
        <f t="shared" si="188"/>
        <v>0</v>
      </c>
      <c r="BN611" s="120">
        <f t="shared" si="189"/>
        <v>0</v>
      </c>
      <c r="BO611" s="120">
        <f t="shared" si="190"/>
        <v>0</v>
      </c>
      <c r="BP611" s="120">
        <f t="shared" si="191"/>
        <v>0</v>
      </c>
      <c r="BQ611" s="120">
        <f t="shared" si="192"/>
        <v>-1.9324338237869999E-3</v>
      </c>
      <c r="BR611" s="119"/>
      <c r="BS611" s="119"/>
      <c r="BT611" s="119"/>
      <c r="BU611" s="119"/>
    </row>
    <row r="612" spans="1:73">
      <c r="A612" s="8" t="s">
        <v>1046</v>
      </c>
      <c r="B612" s="65" t="s">
        <v>4</v>
      </c>
      <c r="C612" s="8" t="s">
        <v>81</v>
      </c>
      <c r="D612" s="8" t="s">
        <v>615</v>
      </c>
      <c r="E612" s="8" t="s">
        <v>283</v>
      </c>
      <c r="F612" s="8"/>
      <c r="G612" s="65"/>
      <c r="H612" s="65" t="s">
        <v>613</v>
      </c>
      <c r="I612" s="8"/>
      <c r="J612" s="8" t="s">
        <v>614</v>
      </c>
      <c r="K612" s="8" t="s">
        <v>614</v>
      </c>
      <c r="L612" s="116">
        <v>7.9951057128199998E-3</v>
      </c>
      <c r="M612" s="116">
        <v>-9.4280420696300007E-3</v>
      </c>
      <c r="N612" s="116">
        <v>-1.666975380203E-2</v>
      </c>
      <c r="O612" s="114">
        <v>-1.666975380203E-2</v>
      </c>
      <c r="P612" s="115">
        <v>-3.4772443960870002E-2</v>
      </c>
      <c r="Q612" s="114">
        <v>-8.3881174490524884E-3</v>
      </c>
      <c r="R612" s="114">
        <v>-8.6051971154737939E-3</v>
      </c>
      <c r="S612" s="114">
        <v>-8.7924604041816207E-3</v>
      </c>
      <c r="T612" s="114">
        <v>-8.9866689921620987E-3</v>
      </c>
      <c r="U612" s="115">
        <v>-3.4772443960870002E-2</v>
      </c>
      <c r="V612" s="115">
        <f t="shared" si="177"/>
        <v>0</v>
      </c>
      <c r="W612" s="122">
        <v>0</v>
      </c>
      <c r="X612" s="116">
        <v>0</v>
      </c>
      <c r="Y612" s="116">
        <v>0</v>
      </c>
      <c r="Z612" s="116">
        <v>0</v>
      </c>
      <c r="AA612" s="116" t="str">
        <f t="shared" si="178"/>
        <v>YELL LIMITED-0.03477244396087-0.03477244396087</v>
      </c>
      <c r="AB612" s="117">
        <v>0</v>
      </c>
      <c r="AC612" s="115">
        <f t="shared" si="179"/>
        <v>0</v>
      </c>
      <c r="AD612" s="117">
        <f t="shared" si="194"/>
        <v>0</v>
      </c>
      <c r="AE612" s="117">
        <f t="shared" si="194"/>
        <v>0</v>
      </c>
      <c r="AF612" s="117">
        <f t="shared" si="194"/>
        <v>0</v>
      </c>
      <c r="AG612" s="117">
        <f t="shared" si="194"/>
        <v>0</v>
      </c>
      <c r="AH612" s="115">
        <v>0</v>
      </c>
      <c r="AI612" s="118"/>
      <c r="AJ612" s="118"/>
      <c r="AK612" s="118"/>
      <c r="AL612" s="118"/>
      <c r="AM612" s="118"/>
      <c r="AN612" s="118"/>
      <c r="AO612" s="118"/>
      <c r="AP612" s="118"/>
      <c r="AQ612" s="118"/>
      <c r="AR612" s="118"/>
      <c r="AS612" s="119"/>
      <c r="AT612" s="120">
        <v>0</v>
      </c>
      <c r="AU612" s="120">
        <f t="shared" si="180"/>
        <v>0</v>
      </c>
      <c r="AV612" s="120">
        <v>0</v>
      </c>
      <c r="AW612" s="120">
        <f t="shared" si="181"/>
        <v>0</v>
      </c>
      <c r="AX612" s="120">
        <v>0</v>
      </c>
      <c r="AY612" s="120">
        <f t="shared" si="182"/>
        <v>0</v>
      </c>
      <c r="AZ612" s="120">
        <v>0</v>
      </c>
      <c r="BA612" s="120">
        <f t="shared" si="183"/>
        <v>0</v>
      </c>
      <c r="BB612" s="120">
        <v>0</v>
      </c>
      <c r="BC612" s="120">
        <f t="shared" si="184"/>
        <v>0</v>
      </c>
      <c r="BD612" s="120" t="str">
        <f t="shared" si="185"/>
        <v>YELL LIMITED-0.01666975380203-0.03477244396087-0.03477244396087</v>
      </c>
      <c r="BE612" s="121">
        <f>VLOOKUP(BD612,'[1]Microsoft-Base Data'!$AR:$AX,2,0)</f>
        <v>1</v>
      </c>
      <c r="BF612" s="121">
        <f>VLOOKUP(BD612,'[1]Microsoft-Base Data'!$AR:$AX,3,0)</f>
        <v>0</v>
      </c>
      <c r="BG612" s="121">
        <f>VLOOKUP(BD612,'[1]Microsoft-Base Data'!$AR:$AX,4,0)</f>
        <v>0</v>
      </c>
      <c r="BH612" s="121">
        <f>VLOOKUP(BD612,'[1]Microsoft-Base Data'!$AR:$AX,5,0)</f>
        <v>0</v>
      </c>
      <c r="BI612" s="121">
        <f>VLOOKUP(BD612,'[1]Microsoft-Base Data'!$AR:$AX,6,0)</f>
        <v>0</v>
      </c>
      <c r="BJ612" s="121">
        <f>VLOOKUP(BD612,'[1]Microsoft-Base Data'!$AR:$AX,7,0)</f>
        <v>0</v>
      </c>
      <c r="BK612" s="120">
        <f t="shared" si="186"/>
        <v>-3.4772443960870002E-2</v>
      </c>
      <c r="BL612" s="120">
        <f t="shared" si="187"/>
        <v>0</v>
      </c>
      <c r="BM612" s="120">
        <f t="shared" si="188"/>
        <v>0</v>
      </c>
      <c r="BN612" s="120">
        <f t="shared" si="189"/>
        <v>0</v>
      </c>
      <c r="BO612" s="120">
        <f t="shared" si="190"/>
        <v>0</v>
      </c>
      <c r="BP612" s="120">
        <f t="shared" si="191"/>
        <v>0</v>
      </c>
      <c r="BQ612" s="120">
        <f t="shared" si="192"/>
        <v>-3.4772443960870004E-3</v>
      </c>
      <c r="BR612" s="119"/>
      <c r="BS612" s="119"/>
      <c r="BT612" s="119"/>
      <c r="BU612" s="119"/>
    </row>
    <row r="613" spans="1:73">
      <c r="A613" s="8" t="s">
        <v>1047</v>
      </c>
      <c r="B613" s="65" t="s">
        <v>69</v>
      </c>
      <c r="C613" s="8" t="s">
        <v>70</v>
      </c>
      <c r="D613" s="8" t="s">
        <v>615</v>
      </c>
      <c r="E613" s="8" t="s">
        <v>283</v>
      </c>
      <c r="F613" s="8"/>
      <c r="G613" s="65"/>
      <c r="H613" s="65" t="s">
        <v>613</v>
      </c>
      <c r="I613" s="8"/>
      <c r="J613" s="8" t="s">
        <v>614</v>
      </c>
      <c r="K613" s="8" t="s">
        <v>614</v>
      </c>
      <c r="L613" s="116">
        <v>0</v>
      </c>
      <c r="M613" s="116">
        <v>3.6377626000010002E-2</v>
      </c>
      <c r="N613" s="116">
        <v>-3.5665264918020009E-2</v>
      </c>
      <c r="O613" s="114">
        <v>-3.5665264918020009E-2</v>
      </c>
      <c r="P613" s="115">
        <v>-3.4952903836030016E-2</v>
      </c>
      <c r="Q613" s="114">
        <v>-8.4316495812600204E-3</v>
      </c>
      <c r="R613" s="114">
        <v>-8.6498558342838171E-3</v>
      </c>
      <c r="S613" s="114">
        <v>-8.8380909704045066E-3</v>
      </c>
      <c r="T613" s="114">
        <v>-9.0333074500816794E-3</v>
      </c>
      <c r="U613" s="115">
        <v>-3.4952903836030023E-2</v>
      </c>
      <c r="V613" s="115">
        <f t="shared" si="177"/>
        <v>0</v>
      </c>
      <c r="W613" s="115"/>
      <c r="X613" s="116">
        <v>0</v>
      </c>
      <c r="Y613" s="116">
        <v>0</v>
      </c>
      <c r="Z613" s="116">
        <v>0</v>
      </c>
      <c r="AA613" s="116" t="str">
        <f t="shared" si="178"/>
        <v>BARINGS-0.03495290383603-0.03495290383603</v>
      </c>
      <c r="AB613" s="117">
        <v>0</v>
      </c>
      <c r="AC613" s="115">
        <f t="shared" si="179"/>
        <v>0</v>
      </c>
      <c r="AD613" s="117">
        <f t="shared" si="194"/>
        <v>0</v>
      </c>
      <c r="AE613" s="117">
        <f t="shared" si="194"/>
        <v>0</v>
      </c>
      <c r="AF613" s="117">
        <f t="shared" si="194"/>
        <v>0</v>
      </c>
      <c r="AG613" s="117">
        <f t="shared" si="194"/>
        <v>0</v>
      </c>
      <c r="AH613" s="115">
        <v>0</v>
      </c>
      <c r="AI613" s="118"/>
      <c r="AJ613" s="118"/>
      <c r="AK613" s="118"/>
      <c r="AL613" s="118"/>
      <c r="AM613" s="118"/>
      <c r="AN613" s="118"/>
      <c r="AO613" s="118"/>
      <c r="AP613" s="118"/>
      <c r="AQ613" s="118"/>
      <c r="AR613" s="118"/>
      <c r="AS613" s="119"/>
      <c r="AT613" s="120">
        <v>0</v>
      </c>
      <c r="AU613" s="120">
        <f t="shared" si="180"/>
        <v>0</v>
      </c>
      <c r="AV613" s="120">
        <v>0</v>
      </c>
      <c r="AW613" s="120">
        <f t="shared" si="181"/>
        <v>0</v>
      </c>
      <c r="AX613" s="120">
        <v>0</v>
      </c>
      <c r="AY613" s="120">
        <f t="shared" si="182"/>
        <v>0</v>
      </c>
      <c r="AZ613" s="120">
        <v>0</v>
      </c>
      <c r="BA613" s="120">
        <f t="shared" si="183"/>
        <v>0</v>
      </c>
      <c r="BB613" s="120">
        <v>0</v>
      </c>
      <c r="BC613" s="120">
        <f t="shared" si="184"/>
        <v>0</v>
      </c>
      <c r="BD613" s="120" t="str">
        <f t="shared" si="185"/>
        <v>BARINGS-0.03566526491802-0.03495290383603-0.03495290383603</v>
      </c>
      <c r="BE613" s="121">
        <f>VLOOKUP(BD613,'[1]Microsoft-Base Data'!$AR:$AX,2,0)</f>
        <v>0</v>
      </c>
      <c r="BF613" s="121">
        <f>VLOOKUP(BD613,'[1]Microsoft-Base Data'!$AR:$AX,3,0)</f>
        <v>0.33303556709015758</v>
      </c>
      <c r="BG613" s="121">
        <f>VLOOKUP(BD613,'[1]Microsoft-Base Data'!$AR:$AX,4,0)</f>
        <v>0.57245576561923384</v>
      </c>
      <c r="BH613" s="121">
        <f>VLOOKUP(BD613,'[1]Microsoft-Base Data'!$AR:$AX,5,0)</f>
        <v>9.4508667290608556E-2</v>
      </c>
      <c r="BI613" s="121">
        <f>VLOOKUP(BD613,'[1]Microsoft-Base Data'!$AR:$AX,6,0)</f>
        <v>0</v>
      </c>
      <c r="BJ613" s="121">
        <f>VLOOKUP(BD613,'[1]Microsoft-Base Data'!$AR:$AX,7,0)</f>
        <v>0</v>
      </c>
      <c r="BK613" s="120">
        <f t="shared" si="186"/>
        <v>0</v>
      </c>
      <c r="BL613" s="120">
        <f t="shared" si="187"/>
        <v>-1.1640560150480003E-2</v>
      </c>
      <c r="BM613" s="120">
        <f t="shared" si="188"/>
        <v>-2.0008991326070022E-2</v>
      </c>
      <c r="BN613" s="120">
        <f t="shared" si="189"/>
        <v>-3.3033523594799968E-3</v>
      </c>
      <c r="BO613" s="120">
        <f t="shared" si="190"/>
        <v>0</v>
      </c>
      <c r="BP613" s="120">
        <f t="shared" si="191"/>
        <v>0</v>
      </c>
      <c r="BQ613" s="120">
        <f t="shared" si="192"/>
        <v>-2.2827509578281856E-2</v>
      </c>
      <c r="BR613" s="119"/>
      <c r="BS613" s="119"/>
      <c r="BT613" s="119"/>
      <c r="BU613" s="119"/>
    </row>
    <row r="614" spans="1:73">
      <c r="A614" s="8" t="s">
        <v>1048</v>
      </c>
      <c r="B614" s="65" t="s">
        <v>4</v>
      </c>
      <c r="C614" s="8" t="s">
        <v>81</v>
      </c>
      <c r="D614" s="8" t="s">
        <v>615</v>
      </c>
      <c r="E614" s="8" t="s">
        <v>283</v>
      </c>
      <c r="F614" s="8"/>
      <c r="G614" s="65"/>
      <c r="H614" s="65" t="s">
        <v>613</v>
      </c>
      <c r="I614" s="8"/>
      <c r="J614" s="8" t="s">
        <v>614</v>
      </c>
      <c r="K614" s="8" t="s">
        <v>614</v>
      </c>
      <c r="L614" s="116">
        <v>6.3556362598600008E-2</v>
      </c>
      <c r="M614" s="116">
        <v>4.525300920671E-2</v>
      </c>
      <c r="N614" s="116">
        <v>5.0455848696680003E-2</v>
      </c>
      <c r="O614" s="114">
        <v>5.0455848696680003E-2</v>
      </c>
      <c r="P614" s="115">
        <v>0.20972106919867001</v>
      </c>
      <c r="Q614" s="114">
        <v>5.0590777052050909E-2</v>
      </c>
      <c r="R614" s="114">
        <v>5.1900037332818019E-2</v>
      </c>
      <c r="S614" s="114">
        <v>5.3029467785669103E-2</v>
      </c>
      <c r="T614" s="114">
        <v>5.4200787028132004E-2</v>
      </c>
      <c r="U614" s="115">
        <v>0.20972106919867003</v>
      </c>
      <c r="V614" s="115">
        <f t="shared" si="177"/>
        <v>0</v>
      </c>
      <c r="W614" s="122">
        <v>0</v>
      </c>
      <c r="X614" s="116">
        <v>0</v>
      </c>
      <c r="Y614" s="116">
        <v>3.0874523099999999E-2</v>
      </c>
      <c r="Z614" s="116">
        <v>2.5651661499999999E-2</v>
      </c>
      <c r="AA614" s="116" t="str">
        <f t="shared" si="178"/>
        <v>TESCO0.209721069198670.20972106919867</v>
      </c>
      <c r="AB614" s="117">
        <v>3.0874519999999999E-2</v>
      </c>
      <c r="AC614" s="115">
        <f t="shared" si="179"/>
        <v>8.7400704600000004E-2</v>
      </c>
      <c r="AD614" s="117">
        <f t="shared" si="194"/>
        <v>1.8808631629920001E-2</v>
      </c>
      <c r="AE614" s="117">
        <f t="shared" si="194"/>
        <v>1.9053353602799999E-2</v>
      </c>
      <c r="AF614" s="117">
        <f t="shared" si="194"/>
        <v>2.7968225472000001E-2</v>
      </c>
      <c r="AG614" s="117">
        <f t="shared" si="194"/>
        <v>2.1570493895279992E-2</v>
      </c>
      <c r="AH614" s="115">
        <v>8.7400704600000004E-2</v>
      </c>
      <c r="AI614" s="118"/>
      <c r="AJ614" s="118"/>
      <c r="AK614" s="118"/>
      <c r="AL614" s="118"/>
      <c r="AM614" s="118"/>
      <c r="AN614" s="118"/>
      <c r="AO614" s="118"/>
      <c r="AP614" s="118"/>
      <c r="AQ614" s="118"/>
      <c r="AR614" s="118"/>
      <c r="AS614" s="119"/>
      <c r="AT614" s="120">
        <v>5.0873561999999997E-2</v>
      </c>
      <c r="AU614" s="120">
        <f t="shared" si="180"/>
        <v>-1.9999041999999998E-2</v>
      </c>
      <c r="AV614" s="120">
        <v>0</v>
      </c>
      <c r="AW614" s="120">
        <f t="shared" si="181"/>
        <v>1.8808631629920001E-2</v>
      </c>
      <c r="AX614" s="120">
        <v>4.1207585220000002E-2</v>
      </c>
      <c r="AY614" s="120">
        <f t="shared" si="182"/>
        <v>-2.2154231617200003E-2</v>
      </c>
      <c r="AZ614" s="120">
        <v>0</v>
      </c>
      <c r="BA614" s="120">
        <f t="shared" si="183"/>
        <v>2.7968225472000001E-2</v>
      </c>
      <c r="BB614" s="120">
        <v>0</v>
      </c>
      <c r="BC614" s="120">
        <f t="shared" si="184"/>
        <v>2.1570493895279992E-2</v>
      </c>
      <c r="BD614" s="120" t="str">
        <f t="shared" si="185"/>
        <v>TESCO0.050455848696680.209721069198670.20972106919867</v>
      </c>
      <c r="BE614" s="121">
        <f>VLOOKUP(BD614,'[1]Microsoft-Base Data'!$AR:$AX,2,0)</f>
        <v>0.32726182630912914</v>
      </c>
      <c r="BF614" s="121">
        <f>VLOOKUP(BD614,'[1]Microsoft-Base Data'!$AR:$AX,3,0)</f>
        <v>0.69210698120249003</v>
      </c>
      <c r="BG614" s="121">
        <f>VLOOKUP(BD614,'[1]Microsoft-Base Data'!$AR:$AX,4,0)</f>
        <v>0</v>
      </c>
      <c r="BH614" s="121">
        <f>VLOOKUP(BD614,'[1]Microsoft-Base Data'!$AR:$AX,5,0)</f>
        <v>0</v>
      </c>
      <c r="BI614" s="121">
        <f>VLOOKUP(BD614,'[1]Microsoft-Base Data'!$AR:$AX,6,0)</f>
        <v>0</v>
      </c>
      <c r="BJ614" s="121">
        <f>VLOOKUP(BD614,'[1]Microsoft-Base Data'!$AR:$AX,7,0)</f>
        <v>-1.9368807511619152E-2</v>
      </c>
      <c r="BK614" s="120">
        <f t="shared" si="186"/>
        <v>6.8633700121460001E-2</v>
      </c>
      <c r="BL614" s="120">
        <f t="shared" si="187"/>
        <v>0.14514941609765003</v>
      </c>
      <c r="BM614" s="120">
        <f t="shared" si="188"/>
        <v>0</v>
      </c>
      <c r="BN614" s="120">
        <f t="shared" si="189"/>
        <v>0</v>
      </c>
      <c r="BO614" s="120">
        <f t="shared" si="190"/>
        <v>0</v>
      </c>
      <c r="BP614" s="120">
        <f t="shared" si="191"/>
        <v>-4.0620470204400004E-3</v>
      </c>
      <c r="BQ614" s="120">
        <f t="shared" si="192"/>
        <v>0.15201278610979602</v>
      </c>
      <c r="BR614" s="119"/>
      <c r="BS614" s="119"/>
      <c r="BT614" s="119"/>
      <c r="BU614" s="119"/>
    </row>
    <row r="615" spans="1:73">
      <c r="A615" s="8" t="s">
        <v>762</v>
      </c>
      <c r="B615" s="65" t="s">
        <v>123</v>
      </c>
      <c r="C615" s="8" t="s">
        <v>700</v>
      </c>
      <c r="D615" s="8" t="s">
        <v>615</v>
      </c>
      <c r="E615" s="8" t="s">
        <v>283</v>
      </c>
      <c r="F615" s="8"/>
      <c r="G615" s="65"/>
      <c r="H615" s="65" t="s">
        <v>613</v>
      </c>
      <c r="I615" s="8"/>
      <c r="J615" s="8" t="s">
        <v>614</v>
      </c>
      <c r="K615" s="8" t="s">
        <v>614</v>
      </c>
      <c r="L615" s="116">
        <v>-7.6119376699000001E-4</v>
      </c>
      <c r="M615" s="116">
        <v>1.3900347843E-4</v>
      </c>
      <c r="N615" s="116">
        <v>5.6479813829999992E-5</v>
      </c>
      <c r="O615" s="114">
        <v>5.6479813829999992E-5</v>
      </c>
      <c r="P615" s="115">
        <v>-5.0923066089999993E-4</v>
      </c>
      <c r="Q615" s="114">
        <v>-1.2284113814647578E-4</v>
      </c>
      <c r="R615" s="114">
        <v>-1.2602019631460657E-4</v>
      </c>
      <c r="S615" s="114">
        <v>-1.2876260373291472E-4</v>
      </c>
      <c r="T615" s="114">
        <v>-1.3160672270600286E-4</v>
      </c>
      <c r="U615" s="115">
        <v>-5.0923066089999993E-4</v>
      </c>
      <c r="V615" s="115">
        <f t="shared" si="177"/>
        <v>0</v>
      </c>
      <c r="W615" s="122">
        <v>0</v>
      </c>
      <c r="X615" s="116">
        <v>0</v>
      </c>
      <c r="Y615" s="116">
        <v>0</v>
      </c>
      <c r="Z615" s="116">
        <v>0</v>
      </c>
      <c r="AA615" s="116" t="str">
        <f t="shared" si="178"/>
        <v>TELENOR GLOBAL-0.0005092306609-0.0005092306609</v>
      </c>
      <c r="AB615" s="117">
        <v>0</v>
      </c>
      <c r="AC615" s="115">
        <f t="shared" si="179"/>
        <v>0</v>
      </c>
      <c r="AD615" s="117">
        <f t="shared" si="194"/>
        <v>0</v>
      </c>
      <c r="AE615" s="117">
        <f t="shared" si="194"/>
        <v>0</v>
      </c>
      <c r="AF615" s="117">
        <f t="shared" si="194"/>
        <v>0</v>
      </c>
      <c r="AG615" s="117">
        <f t="shared" si="194"/>
        <v>0</v>
      </c>
      <c r="AH615" s="115">
        <v>0</v>
      </c>
      <c r="AI615" s="118"/>
      <c r="AJ615" s="118"/>
      <c r="AK615" s="118"/>
      <c r="AL615" s="118"/>
      <c r="AM615" s="118"/>
      <c r="AN615" s="118"/>
      <c r="AO615" s="118"/>
      <c r="AP615" s="118"/>
      <c r="AQ615" s="118"/>
      <c r="AR615" s="118"/>
      <c r="AS615" s="119"/>
      <c r="AT615" s="120">
        <v>0</v>
      </c>
      <c r="AU615" s="120">
        <f t="shared" si="180"/>
        <v>0</v>
      </c>
      <c r="AV615" s="120">
        <v>0</v>
      </c>
      <c r="AW615" s="120">
        <f t="shared" si="181"/>
        <v>0</v>
      </c>
      <c r="AX615" s="120">
        <v>0</v>
      </c>
      <c r="AY615" s="120">
        <f t="shared" si="182"/>
        <v>0</v>
      </c>
      <c r="AZ615" s="120">
        <v>0</v>
      </c>
      <c r="BA615" s="120">
        <f t="shared" si="183"/>
        <v>0</v>
      </c>
      <c r="BB615" s="120">
        <v>0</v>
      </c>
      <c r="BC615" s="120">
        <f t="shared" si="184"/>
        <v>0</v>
      </c>
      <c r="BD615" s="120" t="str">
        <f t="shared" si="185"/>
        <v>TELENOR GLOBAL0.00005647981383-0.0005092306609-0.0005092306609</v>
      </c>
      <c r="BE615" s="121">
        <f>VLOOKUP(BD615,'[1]Microsoft-Base Data'!$AR:$AX,2,0)</f>
        <v>0.79352532352258565</v>
      </c>
      <c r="BF615" s="121">
        <f>VLOOKUP(BD615,'[1]Microsoft-Base Data'!$AR:$AX,3,0)</f>
        <v>-4.5383796071325462E-4</v>
      </c>
      <c r="BG615" s="121">
        <f>VLOOKUP(BD615,'[1]Microsoft-Base Data'!$AR:$AX,4,0)</f>
        <v>0</v>
      </c>
      <c r="BH615" s="121">
        <f>VLOOKUP(BD615,'[1]Microsoft-Base Data'!$AR:$AX,5,0)</f>
        <v>0.18386096246018263</v>
      </c>
      <c r="BI615" s="121">
        <f>VLOOKUP(BD615,'[1]Microsoft-Base Data'!$AR:$AX,6,0)</f>
        <v>2.6750010470688629E-3</v>
      </c>
      <c r="BJ615" s="121">
        <f>VLOOKUP(BD615,'[1]Microsoft-Base Data'!$AR:$AX,7,0)</f>
        <v>2.0392550930876156E-2</v>
      </c>
      <c r="BK615" s="120">
        <f t="shared" si="186"/>
        <v>-4.0408742493829253E-4</v>
      </c>
      <c r="BL615" s="120">
        <f t="shared" si="187"/>
        <v>2.3110820467551887E-7</v>
      </c>
      <c r="BM615" s="120">
        <f t="shared" si="188"/>
        <v>0</v>
      </c>
      <c r="BN615" s="120">
        <f t="shared" si="189"/>
        <v>-9.3627639427308875E-5</v>
      </c>
      <c r="BO615" s="120">
        <f t="shared" si="190"/>
        <v>-1.3621925511070688E-6</v>
      </c>
      <c r="BP615" s="120">
        <f t="shared" si="191"/>
        <v>-1.0384512187966973E-5</v>
      </c>
      <c r="BQ615" s="120">
        <f t="shared" si="192"/>
        <v>-7.5054372876906181E-5</v>
      </c>
      <c r="BR615" s="119"/>
      <c r="BS615" s="119"/>
      <c r="BT615" s="119"/>
      <c r="BU615" s="119"/>
    </row>
    <row r="616" spans="1:73">
      <c r="A616" s="8" t="s">
        <v>1049</v>
      </c>
      <c r="B616" s="65" t="s">
        <v>92</v>
      </c>
      <c r="C616" s="8" t="s">
        <v>533</v>
      </c>
      <c r="D616" s="8" t="s">
        <v>615</v>
      </c>
      <c r="E616" s="8" t="s">
        <v>283</v>
      </c>
      <c r="F616" s="8"/>
      <c r="G616" s="65"/>
      <c r="H616" s="65" t="s">
        <v>613</v>
      </c>
      <c r="I616" s="8"/>
      <c r="J616" s="8" t="s">
        <v>614</v>
      </c>
      <c r="K616" s="8" t="s">
        <v>614</v>
      </c>
      <c r="L616" s="116">
        <v>2.8355136749100003E-3</v>
      </c>
      <c r="M616" s="116">
        <v>1.1733572284900001E-2</v>
      </c>
      <c r="N616" s="116">
        <v>0</v>
      </c>
      <c r="O616" s="114">
        <v>0</v>
      </c>
      <c r="P616" s="115">
        <v>1.4569085959810001E-2</v>
      </c>
      <c r="Q616" s="114">
        <v>3.5144841787292731E-3</v>
      </c>
      <c r="R616" s="114">
        <v>3.6054370126393049E-3</v>
      </c>
      <c r="S616" s="114">
        <v>3.6838972713824406E-3</v>
      </c>
      <c r="T616" s="114">
        <v>3.7652674970589826E-3</v>
      </c>
      <c r="U616" s="115">
        <v>1.4569085959810001E-2</v>
      </c>
      <c r="V616" s="115">
        <f t="shared" si="177"/>
        <v>0</v>
      </c>
      <c r="W616" s="122">
        <v>0</v>
      </c>
      <c r="X616" s="116">
        <v>0</v>
      </c>
      <c r="Y616" s="116">
        <v>0</v>
      </c>
      <c r="Z616" s="116">
        <v>0</v>
      </c>
      <c r="AA616" s="116" t="str">
        <f t="shared" si="178"/>
        <v>PWC0.014569085959810.01456908595981</v>
      </c>
      <c r="AB616" s="117">
        <v>0</v>
      </c>
      <c r="AC616" s="115">
        <f t="shared" si="179"/>
        <v>0</v>
      </c>
      <c r="AD616" s="117">
        <f t="shared" si="194"/>
        <v>0</v>
      </c>
      <c r="AE616" s="117">
        <f t="shared" si="194"/>
        <v>0</v>
      </c>
      <c r="AF616" s="117">
        <f t="shared" si="194"/>
        <v>0</v>
      </c>
      <c r="AG616" s="117">
        <f t="shared" si="194"/>
        <v>0</v>
      </c>
      <c r="AH616" s="115">
        <v>0</v>
      </c>
      <c r="AI616" s="118"/>
      <c r="AJ616" s="118"/>
      <c r="AK616" s="118"/>
      <c r="AL616" s="118"/>
      <c r="AM616" s="118"/>
      <c r="AN616" s="118"/>
      <c r="AO616" s="118"/>
      <c r="AP616" s="118"/>
      <c r="AQ616" s="118"/>
      <c r="AR616" s="118"/>
      <c r="AS616" s="119"/>
      <c r="AT616" s="120">
        <v>0</v>
      </c>
      <c r="AU616" s="120">
        <f t="shared" si="180"/>
        <v>0</v>
      </c>
      <c r="AV616" s="120">
        <v>0</v>
      </c>
      <c r="AW616" s="120">
        <f t="shared" si="181"/>
        <v>0</v>
      </c>
      <c r="AX616" s="120">
        <v>0</v>
      </c>
      <c r="AY616" s="120">
        <f t="shared" si="182"/>
        <v>0</v>
      </c>
      <c r="AZ616" s="120">
        <v>0</v>
      </c>
      <c r="BA616" s="120">
        <f t="shared" si="183"/>
        <v>0</v>
      </c>
      <c r="BB616" s="120">
        <v>0</v>
      </c>
      <c r="BC616" s="120">
        <f t="shared" si="184"/>
        <v>0</v>
      </c>
      <c r="BD616" s="120" t="str">
        <f t="shared" si="185"/>
        <v>PWC00.014569085959810.01456908595981</v>
      </c>
      <c r="BE616" s="121">
        <f>VLOOKUP(BD616,'[1]Microsoft-Base Data'!$AR:$AX,2,0)</f>
        <v>0</v>
      </c>
      <c r="BF616" s="121">
        <f>VLOOKUP(BD616,'[1]Microsoft-Base Data'!$AR:$AX,3,0)</f>
        <v>1.0003780837881797</v>
      </c>
      <c r="BG616" s="121">
        <f>VLOOKUP(BD616,'[1]Microsoft-Base Data'!$AR:$AX,4,0)</f>
        <v>0</v>
      </c>
      <c r="BH616" s="121">
        <f>VLOOKUP(BD616,'[1]Microsoft-Base Data'!$AR:$AX,5,0)</f>
        <v>0</v>
      </c>
      <c r="BI616" s="121">
        <f>VLOOKUP(BD616,'[1]Microsoft-Base Data'!$AR:$AX,6,0)</f>
        <v>-3.7808378817965569E-4</v>
      </c>
      <c r="BJ616" s="121">
        <f>VLOOKUP(BD616,'[1]Microsoft-Base Data'!$AR:$AX,7,0)</f>
        <v>0</v>
      </c>
      <c r="BK616" s="120">
        <f t="shared" si="186"/>
        <v>0</v>
      </c>
      <c r="BL616" s="120">
        <f t="shared" si="187"/>
        <v>1.4574594295020003E-2</v>
      </c>
      <c r="BM616" s="120">
        <f t="shared" si="188"/>
        <v>0</v>
      </c>
      <c r="BN616" s="120">
        <f t="shared" si="189"/>
        <v>0</v>
      </c>
      <c r="BO616" s="120">
        <f t="shared" si="190"/>
        <v>-5.5083352099999999E-6</v>
      </c>
      <c r="BP616" s="120">
        <f t="shared" si="191"/>
        <v>0</v>
      </c>
      <c r="BQ616" s="120">
        <f t="shared" si="192"/>
        <v>1.4569085959810003E-2</v>
      </c>
      <c r="BR616" s="119"/>
      <c r="BS616" s="119"/>
      <c r="BT616" s="119"/>
      <c r="BU616" s="119"/>
    </row>
    <row r="617" spans="1:73">
      <c r="A617" s="65" t="s">
        <v>773</v>
      </c>
      <c r="B617" s="8" t="s">
        <v>4</v>
      </c>
      <c r="C617" s="8" t="s">
        <v>197</v>
      </c>
      <c r="D617" s="8" t="s">
        <v>568</v>
      </c>
      <c r="E617" s="8" t="s">
        <v>226</v>
      </c>
      <c r="F617" s="8" t="s">
        <v>612</v>
      </c>
      <c r="G617" s="65">
        <v>105</v>
      </c>
      <c r="H617" s="65" t="s">
        <v>613</v>
      </c>
      <c r="I617" s="8"/>
      <c r="J617" s="65" t="s">
        <v>614</v>
      </c>
      <c r="K617" s="65" t="s">
        <v>614</v>
      </c>
      <c r="L617" s="113">
        <v>1.6667251282890001E-2</v>
      </c>
      <c r="M617" s="113">
        <v>7.7861754760499991E-3</v>
      </c>
      <c r="N617" s="113">
        <v>1.987986361464E-2</v>
      </c>
      <c r="O617" s="114">
        <v>1.987986361464E-2</v>
      </c>
      <c r="P617" s="115">
        <v>6.4213153988220001E-2</v>
      </c>
      <c r="Q617" s="114">
        <v>1.5490066733112255E-2</v>
      </c>
      <c r="R617" s="114">
        <v>1.5890940771857102E-2</v>
      </c>
      <c r="S617" s="114">
        <v>1.6236753864766758E-2</v>
      </c>
      <c r="T617" s="114">
        <v>1.659539261848389E-2</v>
      </c>
      <c r="U617" s="115">
        <v>6.4213153988220001E-2</v>
      </c>
      <c r="V617" s="115">
        <f t="shared" si="177"/>
        <v>0</v>
      </c>
      <c r="W617" s="122">
        <v>0</v>
      </c>
      <c r="X617" s="116">
        <v>0</v>
      </c>
      <c r="Y617" s="116">
        <v>2.7924479999999998E-2</v>
      </c>
      <c r="Z617" s="116">
        <v>8.5281899999999994E-2</v>
      </c>
      <c r="AA617" s="116" t="str">
        <f t="shared" si="178"/>
        <v>NOKIA SIEMENS NETWORKS0.064213153988220.06421315398822</v>
      </c>
      <c r="AB617" s="117">
        <v>7.0000000000000007E-2</v>
      </c>
      <c r="AC617" s="115">
        <f t="shared" si="179"/>
        <v>0.18320638</v>
      </c>
      <c r="AD617" s="117">
        <f t="shared" si="194"/>
        <v>3.9426012975999999E-2</v>
      </c>
      <c r="AE617" s="117">
        <f t="shared" si="194"/>
        <v>3.9938990840000001E-2</v>
      </c>
      <c r="AF617" s="117">
        <f t="shared" si="194"/>
        <v>5.8626041600000005E-2</v>
      </c>
      <c r="AG617" s="117">
        <f t="shared" si="194"/>
        <v>4.5215334583999983E-2</v>
      </c>
      <c r="AH617" s="115">
        <v>0.18320638</v>
      </c>
      <c r="AI617" s="118"/>
      <c r="AJ617" s="118"/>
      <c r="AK617" s="118"/>
      <c r="AL617" s="118"/>
      <c r="AM617" s="118"/>
      <c r="AN617" s="118"/>
      <c r="AO617" s="118"/>
      <c r="AP617" s="118"/>
      <c r="AQ617" s="118"/>
      <c r="AR617" s="118"/>
      <c r="AS617" s="119"/>
      <c r="AT617" s="120">
        <v>7.6753709999999989E-2</v>
      </c>
      <c r="AU617" s="120">
        <f t="shared" si="180"/>
        <v>-6.7537099999999822E-3</v>
      </c>
      <c r="AV617" s="120">
        <v>6.9078338999999989E-2</v>
      </c>
      <c r="AW617" s="120">
        <f t="shared" si="181"/>
        <v>-2.9652326023999989E-2</v>
      </c>
      <c r="AX617" s="120">
        <v>0</v>
      </c>
      <c r="AY617" s="120">
        <f t="shared" si="182"/>
        <v>3.9938990840000001E-2</v>
      </c>
      <c r="AZ617" s="120">
        <v>4.4416920239999998E-2</v>
      </c>
      <c r="BA617" s="120">
        <f t="shared" si="183"/>
        <v>1.4209121360000007E-2</v>
      </c>
      <c r="BB617" s="120">
        <v>0</v>
      </c>
      <c r="BC617" s="120">
        <f t="shared" si="184"/>
        <v>4.5215334583999983E-2</v>
      </c>
      <c r="BD617" s="120" t="str">
        <f t="shared" si="185"/>
        <v>NOKIA SIEMENS NETWORKS0.019879863614640.064213153988220.06421315398822</v>
      </c>
      <c r="BE617" s="121">
        <f>VLOOKUP(BD617,'[1]Microsoft-Base Data'!$AR:$AX,2,0)</f>
        <v>0.8063371804351267</v>
      </c>
      <c r="BF617" s="121">
        <f>VLOOKUP(BD617,'[1]Microsoft-Base Data'!$AR:$AX,3,0)</f>
        <v>0.17446542992650677</v>
      </c>
      <c r="BG617" s="121">
        <f>VLOOKUP(BD617,'[1]Microsoft-Base Data'!$AR:$AX,4,0)</f>
        <v>2.141707477136599E-2</v>
      </c>
      <c r="BH617" s="121">
        <f>VLOOKUP(BD617,'[1]Microsoft-Base Data'!$AR:$AX,5,0)</f>
        <v>0</v>
      </c>
      <c r="BI617" s="121">
        <f>VLOOKUP(BD617,'[1]Microsoft-Base Data'!$AR:$AX,6,0)</f>
        <v>-2.0868432221522962E-4</v>
      </c>
      <c r="BJ617" s="121">
        <f>VLOOKUP(BD617,'[1]Microsoft-Base Data'!$AR:$AX,7,0)</f>
        <v>-2.0110008107839953E-3</v>
      </c>
      <c r="BK617" s="120">
        <f t="shared" si="186"/>
        <v>5.1777453533707926E-2</v>
      </c>
      <c r="BL617" s="120">
        <f t="shared" si="187"/>
        <v>1.1202975517491784E-2</v>
      </c>
      <c r="BM617" s="120">
        <f t="shared" si="188"/>
        <v>1.375257920270946E-3</v>
      </c>
      <c r="BN617" s="120">
        <f t="shared" si="189"/>
        <v>0</v>
      </c>
      <c r="BO617" s="120">
        <f t="shared" si="190"/>
        <v>-1.3400278517333859E-5</v>
      </c>
      <c r="BP617" s="120">
        <f t="shared" si="191"/>
        <v>-1.2913270473330796E-4</v>
      </c>
      <c r="BQ617" s="120">
        <f t="shared" si="192"/>
        <v>1.7054949552480717E-2</v>
      </c>
      <c r="BR617" s="119"/>
      <c r="BS617" s="119"/>
      <c r="BT617" s="119"/>
      <c r="BU617" s="119"/>
    </row>
    <row r="618" spans="1:73">
      <c r="A618" s="8" t="s">
        <v>1050</v>
      </c>
      <c r="B618" s="65" t="s">
        <v>69</v>
      </c>
      <c r="C618" s="8" t="s">
        <v>129</v>
      </c>
      <c r="D618" s="8" t="s">
        <v>615</v>
      </c>
      <c r="E618" s="8" t="s">
        <v>283</v>
      </c>
      <c r="F618" s="8"/>
      <c r="G618" s="65">
        <v>29</v>
      </c>
      <c r="H618" s="65" t="s">
        <v>613</v>
      </c>
      <c r="I618" s="8"/>
      <c r="J618" s="8" t="s">
        <v>614</v>
      </c>
      <c r="K618" s="8" t="s">
        <v>614</v>
      </c>
      <c r="L618" s="116">
        <v>1.1036503059643101E-2</v>
      </c>
      <c r="M618" s="116">
        <v>6.3048425412040005E-2</v>
      </c>
      <c r="N618" s="116">
        <v>5.1272519947610007E-2</v>
      </c>
      <c r="O618" s="114">
        <v>5.1272519947610007E-2</v>
      </c>
      <c r="P618" s="115">
        <v>0.17662996836690312</v>
      </c>
      <c r="Q618" s="114">
        <v>4.2608248110235496E-2</v>
      </c>
      <c r="R618" s="114">
        <v>4.3710925122419086E-2</v>
      </c>
      <c r="S618" s="114">
        <v>4.4662146980680377E-2</v>
      </c>
      <c r="T618" s="114">
        <v>4.5648648153568158E-2</v>
      </c>
      <c r="U618" s="115">
        <v>0.17662996836690315</v>
      </c>
      <c r="V618" s="115">
        <f t="shared" si="177"/>
        <v>0</v>
      </c>
      <c r="W618" s="122">
        <v>0</v>
      </c>
      <c r="X618" s="116">
        <v>0</v>
      </c>
      <c r="Y618" s="116">
        <v>0</v>
      </c>
      <c r="Z618" s="116">
        <v>0</v>
      </c>
      <c r="AA618" s="116" t="str">
        <f t="shared" si="178"/>
        <v>SHAW CABLE0.1766299683669030.176629968366903</v>
      </c>
      <c r="AB618" s="117">
        <v>0</v>
      </c>
      <c r="AC618" s="115">
        <f t="shared" si="179"/>
        <v>0</v>
      </c>
      <c r="AD618" s="117">
        <f t="shared" si="194"/>
        <v>0</v>
      </c>
      <c r="AE618" s="117">
        <f t="shared" si="194"/>
        <v>0</v>
      </c>
      <c r="AF618" s="117">
        <f t="shared" si="194"/>
        <v>0</v>
      </c>
      <c r="AG618" s="117">
        <f t="shared" si="194"/>
        <v>0</v>
      </c>
      <c r="AH618" s="115">
        <v>0</v>
      </c>
      <c r="AI618" s="118"/>
      <c r="AJ618" s="118"/>
      <c r="AK618" s="118"/>
      <c r="AL618" s="118"/>
      <c r="AM618" s="118"/>
      <c r="AN618" s="118"/>
      <c r="AO618" s="118"/>
      <c r="AP618" s="118"/>
      <c r="AQ618" s="118"/>
      <c r="AR618" s="118"/>
      <c r="AS618" s="119"/>
      <c r="AT618" s="120">
        <v>0</v>
      </c>
      <c r="AU618" s="120">
        <f t="shared" si="180"/>
        <v>0</v>
      </c>
      <c r="AV618" s="120">
        <v>0</v>
      </c>
      <c r="AW618" s="120">
        <f t="shared" si="181"/>
        <v>0</v>
      </c>
      <c r="AX618" s="120">
        <v>0</v>
      </c>
      <c r="AY618" s="120">
        <f t="shared" si="182"/>
        <v>0</v>
      </c>
      <c r="AZ618" s="120">
        <v>0</v>
      </c>
      <c r="BA618" s="120">
        <f t="shared" si="183"/>
        <v>0</v>
      </c>
      <c r="BB618" s="120">
        <v>0</v>
      </c>
      <c r="BC618" s="120">
        <f t="shared" si="184"/>
        <v>0</v>
      </c>
      <c r="BD618" s="120" t="str">
        <f t="shared" si="185"/>
        <v>SHAW CABLE0.051272519947610.1766299683669030.176629968366903</v>
      </c>
      <c r="BE618" s="121">
        <f>VLOOKUP(BD618,'[1]Microsoft-Base Data'!$AR:$AX,2,0)</f>
        <v>0.95291115003176552</v>
      </c>
      <c r="BF618" s="121">
        <f>VLOOKUP(BD618,'[1]Microsoft-Base Data'!$AR:$AX,3,0)</f>
        <v>4.7181435973832522E-2</v>
      </c>
      <c r="BG618" s="121">
        <f>VLOOKUP(BD618,'[1]Microsoft-Base Data'!$AR:$AX,4,0)</f>
        <v>0</v>
      </c>
      <c r="BH618" s="121">
        <f>VLOOKUP(BD618,'[1]Microsoft-Base Data'!$AR:$AX,5,0)</f>
        <v>0</v>
      </c>
      <c r="BI618" s="121">
        <f>VLOOKUP(BD618,'[1]Microsoft-Base Data'!$AR:$AX,6,0)</f>
        <v>-9.2586005598041586E-5</v>
      </c>
      <c r="BJ618" s="121">
        <f>VLOOKUP(BD618,'[1]Microsoft-Base Data'!$AR:$AX,7,0)</f>
        <v>0</v>
      </c>
      <c r="BK618" s="120">
        <f t="shared" si="186"/>
        <v>0.16831266628658004</v>
      </c>
      <c r="BL618" s="120">
        <f t="shared" si="187"/>
        <v>8.3336555435631048E-3</v>
      </c>
      <c r="BM618" s="120">
        <f t="shared" si="188"/>
        <v>0</v>
      </c>
      <c r="BN618" s="120">
        <f t="shared" si="189"/>
        <v>0</v>
      </c>
      <c r="BO618" s="120">
        <f t="shared" si="190"/>
        <v>-1.6353463240000003E-5</v>
      </c>
      <c r="BP618" s="120">
        <f t="shared" si="191"/>
        <v>0</v>
      </c>
      <c r="BQ618" s="120">
        <f t="shared" si="192"/>
        <v>2.5148568708981113E-2</v>
      </c>
      <c r="BR618" s="119"/>
      <c r="BS618" s="119"/>
      <c r="BT618" s="119"/>
      <c r="BU618" s="119"/>
    </row>
    <row r="619" spans="1:73">
      <c r="A619" s="8" t="s">
        <v>548</v>
      </c>
      <c r="B619" s="65" t="s">
        <v>4</v>
      </c>
      <c r="C619" s="8" t="s">
        <v>492</v>
      </c>
      <c r="D619" s="8" t="s">
        <v>615</v>
      </c>
      <c r="E619" s="8" t="s">
        <v>283</v>
      </c>
      <c r="F619" s="8"/>
      <c r="G619" s="65"/>
      <c r="H619" s="65" t="s">
        <v>613</v>
      </c>
      <c r="I619" s="8"/>
      <c r="J619" s="8" t="s">
        <v>614</v>
      </c>
      <c r="K619" s="8" t="s">
        <v>614</v>
      </c>
      <c r="L619" s="116">
        <v>-1.6421485150000005E-5</v>
      </c>
      <c r="M619" s="116">
        <v>0</v>
      </c>
      <c r="N619" s="116">
        <v>0</v>
      </c>
      <c r="O619" s="114">
        <v>0</v>
      </c>
      <c r="P619" s="115">
        <v>-1.6421485150000005E-5</v>
      </c>
      <c r="Q619" s="114">
        <v>-3.9613363467082856E-6</v>
      </c>
      <c r="R619" s="114">
        <v>-4.0638534583187297E-6</v>
      </c>
      <c r="S619" s="114">
        <v>-4.1522896153549231E-6</v>
      </c>
      <c r="T619" s="114">
        <v>-4.2440057296180667E-6</v>
      </c>
      <c r="U619" s="115">
        <v>-1.6421485150000005E-5</v>
      </c>
      <c r="V619" s="115">
        <f t="shared" si="177"/>
        <v>0</v>
      </c>
      <c r="W619" s="122">
        <v>0</v>
      </c>
      <c r="X619" s="116">
        <v>0</v>
      </c>
      <c r="Y619" s="116">
        <v>0</v>
      </c>
      <c r="Z619" s="116">
        <v>0</v>
      </c>
      <c r="AA619" s="116" t="str">
        <f t="shared" si="178"/>
        <v>SIBELCO-0.00001642148515-0.00001642148515</v>
      </c>
      <c r="AB619" s="117">
        <v>0</v>
      </c>
      <c r="AC619" s="115">
        <f t="shared" si="179"/>
        <v>0</v>
      </c>
      <c r="AD619" s="117">
        <f t="shared" si="194"/>
        <v>0</v>
      </c>
      <c r="AE619" s="117">
        <f t="shared" si="194"/>
        <v>0</v>
      </c>
      <c r="AF619" s="117">
        <f t="shared" si="194"/>
        <v>0</v>
      </c>
      <c r="AG619" s="117">
        <f t="shared" si="194"/>
        <v>0</v>
      </c>
      <c r="AH619" s="115">
        <v>0</v>
      </c>
      <c r="AI619" s="118"/>
      <c r="AJ619" s="118"/>
      <c r="AK619" s="118"/>
      <c r="AL619" s="118"/>
      <c r="AM619" s="118"/>
      <c r="AN619" s="118"/>
      <c r="AO619" s="118"/>
      <c r="AP619" s="118"/>
      <c r="AQ619" s="118"/>
      <c r="AR619" s="118"/>
      <c r="AS619" s="119"/>
      <c r="AT619" s="120">
        <v>0</v>
      </c>
      <c r="AU619" s="120">
        <f t="shared" si="180"/>
        <v>0</v>
      </c>
      <c r="AV619" s="120">
        <v>0</v>
      </c>
      <c r="AW619" s="120">
        <f t="shared" si="181"/>
        <v>0</v>
      </c>
      <c r="AX619" s="120">
        <v>0</v>
      </c>
      <c r="AY619" s="120">
        <f t="shared" si="182"/>
        <v>0</v>
      </c>
      <c r="AZ619" s="120">
        <v>0</v>
      </c>
      <c r="BA619" s="120">
        <f t="shared" si="183"/>
        <v>0</v>
      </c>
      <c r="BB619" s="120">
        <v>0</v>
      </c>
      <c r="BC619" s="120">
        <f t="shared" si="184"/>
        <v>0</v>
      </c>
      <c r="BD619" s="120" t="str">
        <f t="shared" si="185"/>
        <v>SIBELCO0-0.00001642148515-0.00001642148515</v>
      </c>
      <c r="BE619" s="121">
        <f>VLOOKUP(BD619,'[1]Microsoft-Base Data'!$AR:$AX,2,0)</f>
        <v>0</v>
      </c>
      <c r="BF619" s="121">
        <f>VLOOKUP(BD619,'[1]Microsoft-Base Data'!$AR:$AX,3,0)</f>
        <v>-3.4823292143937665E-4</v>
      </c>
      <c r="BG619" s="121">
        <f>VLOOKUP(BD619,'[1]Microsoft-Base Data'!$AR:$AX,4,0)</f>
        <v>0</v>
      </c>
      <c r="BH619" s="121">
        <f>VLOOKUP(BD619,'[1]Microsoft-Base Data'!$AR:$AX,5,0)</f>
        <v>0</v>
      </c>
      <c r="BI619" s="121">
        <f>VLOOKUP(BD619,'[1]Microsoft-Base Data'!$AR:$AX,6,0)</f>
        <v>1.0003482329214393</v>
      </c>
      <c r="BJ619" s="121">
        <f>VLOOKUP(BD619,'[1]Microsoft-Base Data'!$AR:$AX,7,0)</f>
        <v>0</v>
      </c>
      <c r="BK619" s="120">
        <f t="shared" si="186"/>
        <v>0</v>
      </c>
      <c r="BL619" s="120">
        <f t="shared" si="187"/>
        <v>5.7185017481578421E-9</v>
      </c>
      <c r="BM619" s="120">
        <f t="shared" si="188"/>
        <v>0</v>
      </c>
      <c r="BN619" s="120">
        <f t="shared" si="189"/>
        <v>0</v>
      </c>
      <c r="BO619" s="120">
        <f t="shared" si="190"/>
        <v>-1.6427203651748162E-5</v>
      </c>
      <c r="BP619" s="120">
        <f t="shared" si="191"/>
        <v>0</v>
      </c>
      <c r="BQ619" s="120">
        <f t="shared" si="192"/>
        <v>-1.6421485150000005E-5</v>
      </c>
      <c r="BR619" s="119"/>
      <c r="BS619" s="119"/>
      <c r="BT619" s="119"/>
      <c r="BU619" s="119"/>
    </row>
    <row r="620" spans="1:73">
      <c r="A620" s="8" t="s">
        <v>1051</v>
      </c>
      <c r="B620" s="65" t="s">
        <v>92</v>
      </c>
      <c r="C620" s="8" t="s">
        <v>101</v>
      </c>
      <c r="D620" s="8" t="s">
        <v>615</v>
      </c>
      <c r="E620" s="8" t="s">
        <v>283</v>
      </c>
      <c r="F620" s="8"/>
      <c r="G620" s="65"/>
      <c r="H620" s="65" t="s">
        <v>613</v>
      </c>
      <c r="I620" s="8"/>
      <c r="J620" s="8" t="s">
        <v>614</v>
      </c>
      <c r="K620" s="8" t="s">
        <v>614</v>
      </c>
      <c r="L620" s="116">
        <v>2.9776138246259999E-2</v>
      </c>
      <c r="M620" s="116">
        <v>4.5024067574440003E-2</v>
      </c>
      <c r="N620" s="116">
        <v>3.1051221785220004E-2</v>
      </c>
      <c r="O620" s="114">
        <v>3.1051221785220004E-2</v>
      </c>
      <c r="P620" s="115">
        <v>0.13690264939114</v>
      </c>
      <c r="Q620" s="114">
        <v>3.3024871748203823E-2</v>
      </c>
      <c r="R620" s="114">
        <v>3.3879536479146086E-2</v>
      </c>
      <c r="S620" s="114">
        <v>3.4616811097710393E-2</v>
      </c>
      <c r="T620" s="114">
        <v>3.5381430066079696E-2</v>
      </c>
      <c r="U620" s="115">
        <v>0.13690264939114</v>
      </c>
      <c r="V620" s="115">
        <f t="shared" si="177"/>
        <v>0</v>
      </c>
      <c r="W620" s="122">
        <v>0</v>
      </c>
      <c r="X620" s="116">
        <v>0</v>
      </c>
      <c r="Y620" s="116">
        <v>0</v>
      </c>
      <c r="Z620" s="116">
        <v>0</v>
      </c>
      <c r="AA620" s="116" t="str">
        <f t="shared" si="178"/>
        <v>ASCENSIA DIABETES CARE US INC.0.136902649391140.13690264939114</v>
      </c>
      <c r="AB620" s="117">
        <v>0</v>
      </c>
      <c r="AC620" s="115">
        <f t="shared" si="179"/>
        <v>0</v>
      </c>
      <c r="AD620" s="117">
        <f t="shared" si="194"/>
        <v>0</v>
      </c>
      <c r="AE620" s="117">
        <f t="shared" si="194"/>
        <v>0</v>
      </c>
      <c r="AF620" s="117">
        <f t="shared" si="194"/>
        <v>0</v>
      </c>
      <c r="AG620" s="117">
        <f t="shared" si="194"/>
        <v>0</v>
      </c>
      <c r="AH620" s="115">
        <v>0</v>
      </c>
      <c r="AI620" s="118"/>
      <c r="AJ620" s="118"/>
      <c r="AK620" s="118"/>
      <c r="AL620" s="118"/>
      <c r="AM620" s="118"/>
      <c r="AN620" s="118"/>
      <c r="AO620" s="118"/>
      <c r="AP620" s="118"/>
      <c r="AQ620" s="118"/>
      <c r="AR620" s="118"/>
      <c r="AS620" s="119"/>
      <c r="AT620" s="120">
        <v>0</v>
      </c>
      <c r="AU620" s="120">
        <f t="shared" si="180"/>
        <v>0</v>
      </c>
      <c r="AV620" s="120">
        <v>0</v>
      </c>
      <c r="AW620" s="120">
        <f t="shared" si="181"/>
        <v>0</v>
      </c>
      <c r="AX620" s="120">
        <v>0</v>
      </c>
      <c r="AY620" s="120">
        <f t="shared" si="182"/>
        <v>0</v>
      </c>
      <c r="AZ620" s="120">
        <v>0</v>
      </c>
      <c r="BA620" s="120">
        <f t="shared" si="183"/>
        <v>0</v>
      </c>
      <c r="BB620" s="120">
        <v>0</v>
      </c>
      <c r="BC620" s="120">
        <f t="shared" si="184"/>
        <v>0</v>
      </c>
      <c r="BD620" s="120" t="str">
        <f t="shared" si="185"/>
        <v>ASCENSIA DIABETES CARE US INC.0.031051221785220.136902649391140.13690264939114</v>
      </c>
      <c r="BE620" s="121">
        <f>VLOOKUP(BD620,'[1]Microsoft-Base Data'!$AR:$AX,2,0)</f>
        <v>-1.5671800432949489E-7</v>
      </c>
      <c r="BF620" s="121">
        <f>VLOOKUP(BD620,'[1]Microsoft-Base Data'!$AR:$AX,3,0)</f>
        <v>0.65431166202490743</v>
      </c>
      <c r="BG620" s="121">
        <f>VLOOKUP(BD620,'[1]Microsoft-Base Data'!$AR:$AX,4,0)</f>
        <v>0</v>
      </c>
      <c r="BH620" s="121">
        <f>VLOOKUP(BD620,'[1]Microsoft-Base Data'!$AR:$AX,5,0)</f>
        <v>0.34584612651626451</v>
      </c>
      <c r="BI620" s="121">
        <f>VLOOKUP(BD620,'[1]Microsoft-Base Data'!$AR:$AX,6,0)</f>
        <v>-1.5763182316759909E-4</v>
      </c>
      <c r="BJ620" s="121">
        <f>VLOOKUP(BD620,'[1]Microsoft-Base Data'!$AR:$AX,7,0)</f>
        <v>0</v>
      </c>
      <c r="BK620" s="120">
        <f t="shared" si="186"/>
        <v>-2.1455109999999998E-8</v>
      </c>
      <c r="BL620" s="120">
        <f t="shared" si="187"/>
        <v>8.9577000058729997E-2</v>
      </c>
      <c r="BM620" s="120">
        <f t="shared" si="188"/>
        <v>0</v>
      </c>
      <c r="BN620" s="120">
        <f t="shared" si="189"/>
        <v>4.7347251001740004E-2</v>
      </c>
      <c r="BO620" s="120">
        <f t="shared" si="190"/>
        <v>-2.1580214219999998E-5</v>
      </c>
      <c r="BP620" s="120">
        <f t="shared" si="191"/>
        <v>0</v>
      </c>
      <c r="BQ620" s="120">
        <f t="shared" si="192"/>
        <v>0.10650363548076208</v>
      </c>
      <c r="BR620" s="119"/>
      <c r="BS620" s="119"/>
      <c r="BT620" s="119"/>
      <c r="BU620" s="119"/>
    </row>
    <row r="621" spans="1:73">
      <c r="A621" s="8" t="s">
        <v>1052</v>
      </c>
      <c r="B621" s="65" t="s">
        <v>92</v>
      </c>
      <c r="C621" s="8" t="s">
        <v>101</v>
      </c>
      <c r="D621" s="8" t="s">
        <v>615</v>
      </c>
      <c r="E621" s="8" t="s">
        <v>283</v>
      </c>
      <c r="F621" s="8"/>
      <c r="G621" s="65">
        <v>72</v>
      </c>
      <c r="H621" s="65" t="s">
        <v>613</v>
      </c>
      <c r="I621" s="8"/>
      <c r="J621" s="8" t="s">
        <v>614</v>
      </c>
      <c r="K621" s="8" t="s">
        <v>614</v>
      </c>
      <c r="L621" s="116">
        <v>2.0441606163540002E-2</v>
      </c>
      <c r="M621" s="116">
        <v>2.9787911115859999E-2</v>
      </c>
      <c r="N621" s="116">
        <v>3.350693589703E-2</v>
      </c>
      <c r="O621" s="114">
        <v>3.350693589703E-2</v>
      </c>
      <c r="P621" s="115">
        <v>0.11724338907345999</v>
      </c>
      <c r="Q621" s="114">
        <v>2.8282490548545661E-2</v>
      </c>
      <c r="R621" s="114">
        <v>2.9014425175252104E-2</v>
      </c>
      <c r="S621" s="114">
        <v>2.964582694390127E-2</v>
      </c>
      <c r="T621" s="114">
        <v>3.0300646405760943E-2</v>
      </c>
      <c r="U621" s="115">
        <v>0.11724338907345996</v>
      </c>
      <c r="V621" s="115">
        <f t="shared" si="177"/>
        <v>0</v>
      </c>
      <c r="W621" s="122">
        <v>0</v>
      </c>
      <c r="X621" s="116">
        <v>0</v>
      </c>
      <c r="Y621" s="116">
        <v>0</v>
      </c>
      <c r="Z621" s="116">
        <v>0</v>
      </c>
      <c r="AA621" s="116" t="str">
        <f t="shared" si="178"/>
        <v>LABORATORY CORPORATION OF AMERICA0.117243389073460.11724338907346</v>
      </c>
      <c r="AB621" s="117">
        <v>7.6999999999999999E-2</v>
      </c>
      <c r="AC621" s="115">
        <f t="shared" si="179"/>
        <v>7.6999999999999999E-2</v>
      </c>
      <c r="AD621" s="117">
        <f t="shared" si="194"/>
        <v>1.6570400000000002E-2</v>
      </c>
      <c r="AE621" s="117">
        <f t="shared" si="194"/>
        <v>1.6786000000000002E-2</v>
      </c>
      <c r="AF621" s="117">
        <f t="shared" si="194"/>
        <v>2.4640000000000006E-2</v>
      </c>
      <c r="AG621" s="117">
        <f t="shared" si="194"/>
        <v>1.9003599999999995E-2</v>
      </c>
      <c r="AH621" s="115">
        <v>7.7000000000000013E-2</v>
      </c>
      <c r="AI621" s="118"/>
      <c r="AJ621" s="118"/>
      <c r="AK621" s="118"/>
      <c r="AL621" s="118"/>
      <c r="AM621" s="118"/>
      <c r="AN621" s="118"/>
      <c r="AO621" s="118"/>
      <c r="AP621" s="118"/>
      <c r="AQ621" s="118"/>
      <c r="AR621" s="118"/>
      <c r="AS621" s="119"/>
      <c r="AT621" s="120">
        <v>0</v>
      </c>
      <c r="AU621" s="120">
        <f t="shared" si="180"/>
        <v>7.6999999999999999E-2</v>
      </c>
      <c r="AV621" s="120">
        <v>0</v>
      </c>
      <c r="AW621" s="120">
        <f t="shared" si="181"/>
        <v>1.6570400000000002E-2</v>
      </c>
      <c r="AX621" s="120">
        <v>0</v>
      </c>
      <c r="AY621" s="120">
        <f t="shared" si="182"/>
        <v>1.6786000000000002E-2</v>
      </c>
      <c r="AZ621" s="120">
        <v>0</v>
      </c>
      <c r="BA621" s="120">
        <f t="shared" si="183"/>
        <v>2.4640000000000006E-2</v>
      </c>
      <c r="BB621" s="120">
        <v>0</v>
      </c>
      <c r="BC621" s="120">
        <f t="shared" si="184"/>
        <v>1.9003599999999995E-2</v>
      </c>
      <c r="BD621" s="120" t="str">
        <f t="shared" si="185"/>
        <v>LABORATORY CORPORATION OF AMERICA0.033506935897030.117243389073460.11724338907346</v>
      </c>
      <c r="BE621" s="121">
        <f>VLOOKUP(BD621,'[1]Microsoft-Base Data'!$AR:$AX,2,0)</f>
        <v>0.99130638272763183</v>
      </c>
      <c r="BF621" s="121">
        <f>VLOOKUP(BD621,'[1]Microsoft-Base Data'!$AR:$AX,3,0)</f>
        <v>9.7903700380138226E-3</v>
      </c>
      <c r="BG621" s="121">
        <f>VLOOKUP(BD621,'[1]Microsoft-Base Data'!$AR:$AX,4,0)</f>
        <v>0</v>
      </c>
      <c r="BH621" s="121">
        <f>VLOOKUP(BD621,'[1]Microsoft-Base Data'!$AR:$AX,5,0)</f>
        <v>0</v>
      </c>
      <c r="BI621" s="121">
        <f>VLOOKUP(BD621,'[1]Microsoft-Base Data'!$AR:$AX,6,0)</f>
        <v>-1.0967527656457674E-3</v>
      </c>
      <c r="BJ621" s="121">
        <f>VLOOKUP(BD621,'[1]Microsoft-Base Data'!$AR:$AX,7,0)</f>
        <v>0</v>
      </c>
      <c r="BK621" s="120">
        <f t="shared" si="186"/>
        <v>0.11622411992113996</v>
      </c>
      <c r="BL621" s="120">
        <f t="shared" si="187"/>
        <v>1.1478561635399995E-3</v>
      </c>
      <c r="BM621" s="120">
        <f t="shared" si="188"/>
        <v>0</v>
      </c>
      <c r="BN621" s="120">
        <f t="shared" si="189"/>
        <v>0</v>
      </c>
      <c r="BO621" s="120">
        <f t="shared" si="190"/>
        <v>-1.2858701121999997E-4</v>
      </c>
      <c r="BP621" s="120">
        <f t="shared" si="191"/>
        <v>0</v>
      </c>
      <c r="BQ621" s="120">
        <f t="shared" si="192"/>
        <v>1.2641681144433996E-2</v>
      </c>
      <c r="BR621" s="119"/>
      <c r="BS621" s="119"/>
      <c r="BT621" s="119"/>
      <c r="BU621" s="119"/>
    </row>
    <row r="622" spans="1:73">
      <c r="A622" s="8" t="s">
        <v>702</v>
      </c>
      <c r="B622" s="65" t="s">
        <v>123</v>
      </c>
      <c r="C622" s="8" t="s">
        <v>124</v>
      </c>
      <c r="D622" s="8" t="s">
        <v>615</v>
      </c>
      <c r="E622" s="8" t="s">
        <v>283</v>
      </c>
      <c r="F622" s="8"/>
      <c r="G622" s="65"/>
      <c r="H622" s="65" t="s">
        <v>613</v>
      </c>
      <c r="I622" s="8"/>
      <c r="J622" s="8" t="s">
        <v>614</v>
      </c>
      <c r="K622" s="8" t="s">
        <v>614</v>
      </c>
      <c r="L622" s="116">
        <v>-6.7067335470999997E-4</v>
      </c>
      <c r="M622" s="116">
        <v>0</v>
      </c>
      <c r="N622" s="116">
        <v>0</v>
      </c>
      <c r="O622" s="114">
        <v>0</v>
      </c>
      <c r="P622" s="115">
        <v>-6.7067335470999997E-4</v>
      </c>
      <c r="Q622" s="114">
        <v>-1.6178577713974308E-4</v>
      </c>
      <c r="R622" s="114">
        <v>-1.6597270021831472E-4</v>
      </c>
      <c r="S622" s="114">
        <v>-1.6958454004737696E-4</v>
      </c>
      <c r="T622" s="114">
        <v>-1.7333033730456522E-4</v>
      </c>
      <c r="U622" s="115">
        <v>-6.7067335470999997E-4</v>
      </c>
      <c r="V622" s="115">
        <f t="shared" si="177"/>
        <v>0</v>
      </c>
      <c r="W622" s="122">
        <v>0</v>
      </c>
      <c r="X622" s="116">
        <v>0</v>
      </c>
      <c r="Y622" s="116">
        <v>0</v>
      </c>
      <c r="Z622" s="116">
        <v>0</v>
      </c>
      <c r="AA622" s="116" t="str">
        <f t="shared" si="178"/>
        <v>DULUXGROUP (AUSTRALIA) PTY LTD-0.00067067335471-0.00067067335471</v>
      </c>
      <c r="AB622" s="117">
        <v>0</v>
      </c>
      <c r="AC622" s="115">
        <f t="shared" si="179"/>
        <v>0</v>
      </c>
      <c r="AD622" s="117">
        <f t="shared" si="194"/>
        <v>0</v>
      </c>
      <c r="AE622" s="117">
        <f t="shared" si="194"/>
        <v>0</v>
      </c>
      <c r="AF622" s="117">
        <f t="shared" si="194"/>
        <v>0</v>
      </c>
      <c r="AG622" s="117">
        <f t="shared" si="194"/>
        <v>0</v>
      </c>
      <c r="AH622" s="115">
        <v>0</v>
      </c>
      <c r="AI622" s="118"/>
      <c r="AJ622" s="118"/>
      <c r="AK622" s="118"/>
      <c r="AL622" s="118"/>
      <c r="AM622" s="118"/>
      <c r="AN622" s="118"/>
      <c r="AO622" s="118"/>
      <c r="AP622" s="118"/>
      <c r="AQ622" s="118"/>
      <c r="AR622" s="118"/>
      <c r="AS622" s="119"/>
      <c r="AT622" s="120">
        <v>0</v>
      </c>
      <c r="AU622" s="120">
        <f t="shared" si="180"/>
        <v>0</v>
      </c>
      <c r="AV622" s="120">
        <v>0</v>
      </c>
      <c r="AW622" s="120">
        <f t="shared" si="181"/>
        <v>0</v>
      </c>
      <c r="AX622" s="120">
        <v>0</v>
      </c>
      <c r="AY622" s="120">
        <f t="shared" si="182"/>
        <v>0</v>
      </c>
      <c r="AZ622" s="120">
        <v>0</v>
      </c>
      <c r="BA622" s="120">
        <f t="shared" si="183"/>
        <v>0</v>
      </c>
      <c r="BB622" s="120">
        <v>0.16773416293500001</v>
      </c>
      <c r="BC622" s="120">
        <f t="shared" si="184"/>
        <v>-0.16773416293500001</v>
      </c>
      <c r="BD622" s="120" t="str">
        <f t="shared" si="185"/>
        <v>DULUXGROUP (AUSTRALIA) PTY LTD0-0.00067067335471-0.00067067335471</v>
      </c>
      <c r="BE622" s="121">
        <f>VLOOKUP(BD622,'[1]Microsoft-Base Data'!$AR:$AX,2,0)</f>
        <v>0</v>
      </c>
      <c r="BF622" s="121">
        <f>VLOOKUP(BD622,'[1]Microsoft-Base Data'!$AR:$AX,3,0)</f>
        <v>0.59524572684141297</v>
      </c>
      <c r="BG622" s="121">
        <f>VLOOKUP(BD622,'[1]Microsoft-Base Data'!$AR:$AX,4,0)</f>
        <v>0</v>
      </c>
      <c r="BH622" s="121">
        <f>VLOOKUP(BD622,'[1]Microsoft-Base Data'!$AR:$AX,5,0)</f>
        <v>0</v>
      </c>
      <c r="BI622" s="121">
        <f>VLOOKUP(BD622,'[1]Microsoft-Base Data'!$AR:$AX,6,0)</f>
        <v>0.30355551778128481</v>
      </c>
      <c r="BJ622" s="121">
        <f>VLOOKUP(BD622,'[1]Microsoft-Base Data'!$AR:$AX,7,0)</f>
        <v>0.10119875537730227</v>
      </c>
      <c r="BK622" s="120">
        <f t="shared" si="186"/>
        <v>0</v>
      </c>
      <c r="BL622" s="120">
        <f t="shared" si="187"/>
        <v>-3.9921544849752272E-4</v>
      </c>
      <c r="BM622" s="120">
        <f t="shared" si="188"/>
        <v>0</v>
      </c>
      <c r="BN622" s="120">
        <f t="shared" si="189"/>
        <v>0</v>
      </c>
      <c r="BO622" s="120">
        <f t="shared" si="190"/>
        <v>-2.0358659745110534E-4</v>
      </c>
      <c r="BP622" s="120">
        <f t="shared" si="191"/>
        <v>-6.7871308761371967E-5</v>
      </c>
      <c r="BQ622" s="120">
        <f t="shared" si="192"/>
        <v>-6.0280204594862809E-4</v>
      </c>
      <c r="BR622" s="119"/>
      <c r="BS622" s="119"/>
      <c r="BT622" s="119"/>
      <c r="BU622" s="119"/>
    </row>
    <row r="623" spans="1:73">
      <c r="A623" s="8" t="s">
        <v>291</v>
      </c>
      <c r="B623" s="8" t="s">
        <v>92</v>
      </c>
      <c r="C623" s="8" t="s">
        <v>533</v>
      </c>
      <c r="D623" s="8" t="s">
        <v>568</v>
      </c>
      <c r="E623" s="8" t="s">
        <v>283</v>
      </c>
      <c r="F623" s="8" t="s">
        <v>612</v>
      </c>
      <c r="G623" s="65">
        <v>79</v>
      </c>
      <c r="H623" s="65" t="s">
        <v>613</v>
      </c>
      <c r="I623" s="8"/>
      <c r="J623" s="8" t="s">
        <v>614</v>
      </c>
      <c r="K623" s="8" t="s">
        <v>614</v>
      </c>
      <c r="L623" s="116">
        <v>0</v>
      </c>
      <c r="M623" s="116">
        <v>0</v>
      </c>
      <c r="N623" s="116">
        <v>5.2208843626199994E-3</v>
      </c>
      <c r="O623" s="114">
        <v>5.2208843626199994E-3</v>
      </c>
      <c r="P623" s="115">
        <v>1.0441768725239999E-2</v>
      </c>
      <c r="Q623" s="114">
        <v>2.5188560959856325E-3</v>
      </c>
      <c r="R623" s="114">
        <v>2.5840426464125823E-3</v>
      </c>
      <c r="S623" s="114">
        <v>2.6402756783391089E-3</v>
      </c>
      <c r="T623" s="114">
        <v>2.6985943045026765E-3</v>
      </c>
      <c r="U623" s="115">
        <v>1.0441768725240001E-2</v>
      </c>
      <c r="V623" s="115">
        <f t="shared" si="177"/>
        <v>0</v>
      </c>
      <c r="W623" s="122">
        <v>0</v>
      </c>
      <c r="X623" s="116">
        <v>0</v>
      </c>
      <c r="Y623" s="116">
        <v>0</v>
      </c>
      <c r="Z623" s="116">
        <v>0</v>
      </c>
      <c r="AA623" s="116" t="str">
        <f t="shared" si="178"/>
        <v>WALMART0.010441768725240.01044176872524</v>
      </c>
      <c r="AB623" s="117">
        <v>0</v>
      </c>
      <c r="AC623" s="115">
        <f t="shared" si="179"/>
        <v>0</v>
      </c>
      <c r="AD623" s="117">
        <f t="shared" si="194"/>
        <v>0</v>
      </c>
      <c r="AE623" s="117">
        <f t="shared" si="194"/>
        <v>0</v>
      </c>
      <c r="AF623" s="117">
        <f t="shared" si="194"/>
        <v>0</v>
      </c>
      <c r="AG623" s="117">
        <f t="shared" si="194"/>
        <v>0</v>
      </c>
      <c r="AH623" s="115">
        <v>0</v>
      </c>
      <c r="AI623" s="118"/>
      <c r="AJ623" s="118"/>
      <c r="AK623" s="118"/>
      <c r="AL623" s="118"/>
      <c r="AM623" s="118"/>
      <c r="AN623" s="118"/>
      <c r="AO623" s="118"/>
      <c r="AP623" s="118"/>
      <c r="AQ623" s="118"/>
      <c r="AR623" s="118"/>
      <c r="AS623" s="119"/>
      <c r="AT623" s="120">
        <v>0</v>
      </c>
      <c r="AU623" s="120">
        <f t="shared" si="180"/>
        <v>0</v>
      </c>
      <c r="AV623" s="120">
        <v>0</v>
      </c>
      <c r="AW623" s="120">
        <f t="shared" si="181"/>
        <v>0</v>
      </c>
      <c r="AX623" s="120">
        <v>0</v>
      </c>
      <c r="AY623" s="120">
        <f t="shared" si="182"/>
        <v>0</v>
      </c>
      <c r="AZ623" s="120">
        <v>5.1385591620000004E-2</v>
      </c>
      <c r="BA623" s="120">
        <f t="shared" si="183"/>
        <v>-5.1385591620000004E-2</v>
      </c>
      <c r="BB623" s="120">
        <v>1.6393517991000001E-2</v>
      </c>
      <c r="BC623" s="120">
        <f t="shared" si="184"/>
        <v>-1.6393517991000001E-2</v>
      </c>
      <c r="BD623" s="120" t="str">
        <f t="shared" si="185"/>
        <v>WALMART0.005220884362620.010441768725240.01044176872524</v>
      </c>
      <c r="BE623" s="121">
        <f>VLOOKUP(BD623,'[1]Microsoft-Base Data'!$AR:$AX,2,0)</f>
        <v>0</v>
      </c>
      <c r="BF623" s="121">
        <f>VLOOKUP(BD623,'[1]Microsoft-Base Data'!$AR:$AX,3,0)</f>
        <v>1.0248837827718773</v>
      </c>
      <c r="BG623" s="121">
        <f>VLOOKUP(BD623,'[1]Microsoft-Base Data'!$AR:$AX,4,0)</f>
        <v>0</v>
      </c>
      <c r="BH623" s="121">
        <f>VLOOKUP(BD623,'[1]Microsoft-Base Data'!$AR:$AX,5,0)</f>
        <v>0</v>
      </c>
      <c r="BI623" s="121">
        <f>VLOOKUP(BD623,'[1]Microsoft-Base Data'!$AR:$AX,6,0)</f>
        <v>-2.4883782771877382E-2</v>
      </c>
      <c r="BJ623" s="121">
        <f>VLOOKUP(BD623,'[1]Microsoft-Base Data'!$AR:$AX,7,0)</f>
        <v>0</v>
      </c>
      <c r="BK623" s="120">
        <f t="shared" si="186"/>
        <v>0</v>
      </c>
      <c r="BL623" s="120">
        <f t="shared" si="187"/>
        <v>1.0701599429953055E-2</v>
      </c>
      <c r="BM623" s="120">
        <f t="shared" si="188"/>
        <v>0</v>
      </c>
      <c r="BN623" s="120">
        <f t="shared" si="189"/>
        <v>0</v>
      </c>
      <c r="BO623" s="120">
        <f t="shared" si="190"/>
        <v>-2.5983070471305517E-4</v>
      </c>
      <c r="BP623" s="120">
        <f t="shared" si="191"/>
        <v>0</v>
      </c>
      <c r="BQ623" s="120">
        <f t="shared" si="192"/>
        <v>1.0441768725240001E-2</v>
      </c>
      <c r="BR623" s="119"/>
      <c r="BS623" s="119"/>
      <c r="BT623" s="119"/>
      <c r="BU623" s="119"/>
    </row>
    <row r="624" spans="1:73">
      <c r="A624" s="8" t="s">
        <v>19</v>
      </c>
      <c r="B624" s="65" t="s">
        <v>4</v>
      </c>
      <c r="C624" s="8" t="s">
        <v>81</v>
      </c>
      <c r="D624" s="8" t="s">
        <v>615</v>
      </c>
      <c r="E624" s="8" t="s">
        <v>283</v>
      </c>
      <c r="F624" s="8"/>
      <c r="G624" s="65">
        <v>82</v>
      </c>
      <c r="H624" s="65" t="s">
        <v>613</v>
      </c>
      <c r="I624" s="8"/>
      <c r="J624" s="8" t="s">
        <v>614</v>
      </c>
      <c r="K624" s="8" t="s">
        <v>614</v>
      </c>
      <c r="L624" s="116">
        <v>0.34383082381955143</v>
      </c>
      <c r="M624" s="116">
        <v>0.17225530933686997</v>
      </c>
      <c r="N624" s="116">
        <v>0.17506967714073216</v>
      </c>
      <c r="O624" s="114">
        <v>0.17506967714073216</v>
      </c>
      <c r="P624" s="115">
        <v>0.86622548743788574</v>
      </c>
      <c r="Q624" s="114">
        <v>0.20895859762311428</v>
      </c>
      <c r="R624" s="114">
        <v>0.21436632622770288</v>
      </c>
      <c r="S624" s="114">
        <v>0.219031291213273</v>
      </c>
      <c r="T624" s="114">
        <v>0.22386927237379547</v>
      </c>
      <c r="U624" s="115">
        <v>0.86622548743788563</v>
      </c>
      <c r="V624" s="115">
        <f t="shared" si="177"/>
        <v>0</v>
      </c>
      <c r="W624" s="122">
        <v>0</v>
      </c>
      <c r="X624" s="116">
        <v>4.91925E-2</v>
      </c>
      <c r="Y624" s="116">
        <v>0.52744746250000007</v>
      </c>
      <c r="Z624" s="116">
        <v>0.76814651249999999</v>
      </c>
      <c r="AA624" s="116" t="str">
        <f t="shared" si="178"/>
        <v>THAMES WATER0.8662254874378860.866225487437886</v>
      </c>
      <c r="AB624" s="117">
        <v>1.1999999999999999E-7</v>
      </c>
      <c r="AC624" s="115">
        <f t="shared" si="179"/>
        <v>1.344786595</v>
      </c>
      <c r="AD624" s="117">
        <f t="shared" si="194"/>
        <v>0.28939807524400002</v>
      </c>
      <c r="AE624" s="117">
        <f t="shared" si="194"/>
        <v>0.29316347771000001</v>
      </c>
      <c r="AF624" s="117">
        <f t="shared" si="194"/>
        <v>0.43033171040000001</v>
      </c>
      <c r="AG624" s="117">
        <f t="shared" si="194"/>
        <v>0.33189333164599988</v>
      </c>
      <c r="AH624" s="115">
        <v>1.344786595</v>
      </c>
      <c r="AI624" s="118"/>
      <c r="AJ624" s="118"/>
      <c r="AK624" s="118"/>
      <c r="AL624" s="118"/>
      <c r="AM624" s="118"/>
      <c r="AN624" s="118"/>
      <c r="AO624" s="118"/>
      <c r="AP624" s="118"/>
      <c r="AQ624" s="118"/>
      <c r="AR624" s="118"/>
      <c r="AS624" s="119"/>
      <c r="AT624" s="120">
        <v>0</v>
      </c>
      <c r="AU624" s="120">
        <f t="shared" si="180"/>
        <v>1.1999999999999999E-7</v>
      </c>
      <c r="AV624" s="120">
        <v>0.25717858830000001</v>
      </c>
      <c r="AW624" s="120">
        <f t="shared" si="181"/>
        <v>3.2219486944000009E-2</v>
      </c>
      <c r="AX624" s="120">
        <v>0</v>
      </c>
      <c r="AY624" s="120">
        <f t="shared" si="182"/>
        <v>0.29316347771000001</v>
      </c>
      <c r="AZ624" s="120">
        <v>0</v>
      </c>
      <c r="BA624" s="120">
        <f t="shared" si="183"/>
        <v>0.43033171040000001</v>
      </c>
      <c r="BB624" s="120">
        <v>0</v>
      </c>
      <c r="BC624" s="120">
        <f t="shared" si="184"/>
        <v>0.33189333164599988</v>
      </c>
      <c r="BD624" s="120" t="str">
        <f t="shared" si="185"/>
        <v>THAMES WATER0.1750696771407320.8662254874378860.866225487437886</v>
      </c>
      <c r="BE624" s="121">
        <f>VLOOKUP(BD624,'[1]Microsoft-Base Data'!$AR:$AX,2,0)</f>
        <v>0.40811297314967282</v>
      </c>
      <c r="BF624" s="121">
        <f>VLOOKUP(BD624,'[1]Microsoft-Base Data'!$AR:$AX,3,0)</f>
        <v>0.11742214586924087</v>
      </c>
      <c r="BG624" s="121">
        <f>VLOOKUP(BD624,'[1]Microsoft-Base Data'!$AR:$AX,4,0)</f>
        <v>0.37008513586671332</v>
      </c>
      <c r="BH624" s="121">
        <f>VLOOKUP(BD624,'[1]Microsoft-Base Data'!$AR:$AX,5,0)</f>
        <v>0.10468412853673092</v>
      </c>
      <c r="BI624" s="121">
        <f>VLOOKUP(BD624,'[1]Microsoft-Base Data'!$AR:$AX,6,0)</f>
        <v>-3.0438342235791912E-4</v>
      </c>
      <c r="BJ624" s="121">
        <f>VLOOKUP(BD624,'[1]Microsoft-Base Data'!$AR:$AX,7,0)</f>
        <v>0</v>
      </c>
      <c r="BK624" s="120">
        <f t="shared" si="186"/>
        <v>0.35351785909630007</v>
      </c>
      <c r="BL624" s="120">
        <f t="shared" si="187"/>
        <v>0.10171405554158568</v>
      </c>
      <c r="BM624" s="120">
        <f t="shared" si="188"/>
        <v>0.32057717720965989</v>
      </c>
      <c r="BN624" s="120">
        <f t="shared" si="189"/>
        <v>9.0680060268740023E-2</v>
      </c>
      <c r="BO624" s="120">
        <f t="shared" si="190"/>
        <v>-2.6366467840000028E-4</v>
      </c>
      <c r="BP624" s="120">
        <f t="shared" si="191"/>
        <v>0</v>
      </c>
      <c r="BQ624" s="120">
        <f t="shared" si="192"/>
        <v>0.32955020869023688</v>
      </c>
      <c r="BR624" s="119"/>
      <c r="BS624" s="119"/>
      <c r="BT624" s="119"/>
      <c r="BU624" s="119"/>
    </row>
    <row r="625" spans="1:73">
      <c r="A625" s="8" t="s">
        <v>291</v>
      </c>
      <c r="B625" s="8" t="s">
        <v>92</v>
      </c>
      <c r="C625" s="8" t="s">
        <v>533</v>
      </c>
      <c r="D625" s="8" t="s">
        <v>568</v>
      </c>
      <c r="E625" s="8" t="s">
        <v>283</v>
      </c>
      <c r="F625" s="8" t="s">
        <v>612</v>
      </c>
      <c r="G625" s="65">
        <v>79</v>
      </c>
      <c r="H625" s="65" t="s">
        <v>613</v>
      </c>
      <c r="I625" s="8"/>
      <c r="J625" s="8" t="s">
        <v>614</v>
      </c>
      <c r="K625" s="8" t="s">
        <v>614</v>
      </c>
      <c r="L625" s="116">
        <v>0</v>
      </c>
      <c r="M625" s="116">
        <v>0</v>
      </c>
      <c r="N625" s="116">
        <v>7.5199315345100002E-3</v>
      </c>
      <c r="O625" s="114">
        <v>7.5199315345100002E-3</v>
      </c>
      <c r="P625" s="115">
        <v>1.503986306902E-2</v>
      </c>
      <c r="Q625" s="114">
        <v>3.6280492099598268E-3</v>
      </c>
      <c r="R625" s="114">
        <v>3.7219410417137001E-3</v>
      </c>
      <c r="S625" s="114">
        <v>3.8029366203733259E-3</v>
      </c>
      <c r="T625" s="114">
        <v>3.8869361969731476E-3</v>
      </c>
      <c r="U625" s="115">
        <v>1.5039863069019999E-2</v>
      </c>
      <c r="V625" s="115">
        <f t="shared" si="177"/>
        <v>0</v>
      </c>
      <c r="W625" s="122">
        <v>0</v>
      </c>
      <c r="X625" s="116">
        <v>0</v>
      </c>
      <c r="Y625" s="116">
        <v>0</v>
      </c>
      <c r="Z625" s="116">
        <v>7.048778E-2</v>
      </c>
      <c r="AA625" s="116" t="str">
        <f t="shared" si="178"/>
        <v>WALMART0.015039863069020.01503986306902</v>
      </c>
      <c r="AB625" s="117">
        <v>0</v>
      </c>
      <c r="AC625" s="115">
        <f t="shared" si="179"/>
        <v>7.048778E-2</v>
      </c>
      <c r="AD625" s="117">
        <f t="shared" si="194"/>
        <v>1.5168970255999999E-2</v>
      </c>
      <c r="AE625" s="117">
        <f t="shared" si="194"/>
        <v>1.5366336039999999E-2</v>
      </c>
      <c r="AF625" s="117">
        <f t="shared" si="194"/>
        <v>2.2556089599999999E-2</v>
      </c>
      <c r="AG625" s="117">
        <f t="shared" si="194"/>
        <v>1.7396384103999993E-2</v>
      </c>
      <c r="AH625" s="115">
        <v>7.048778E-2</v>
      </c>
      <c r="AI625" s="118"/>
      <c r="AJ625" s="118"/>
      <c r="AK625" s="118"/>
      <c r="AL625" s="118"/>
      <c r="AM625" s="118"/>
      <c r="AN625" s="118"/>
      <c r="AO625" s="118"/>
      <c r="AP625" s="118"/>
      <c r="AQ625" s="118"/>
      <c r="AR625" s="118"/>
      <c r="AS625" s="119"/>
      <c r="AT625" s="120">
        <v>0</v>
      </c>
      <c r="AU625" s="120">
        <f t="shared" si="180"/>
        <v>0</v>
      </c>
      <c r="AV625" s="120">
        <v>0</v>
      </c>
      <c r="AW625" s="120">
        <f t="shared" si="181"/>
        <v>1.5168970255999999E-2</v>
      </c>
      <c r="AX625" s="120">
        <v>0</v>
      </c>
      <c r="AY625" s="120">
        <f t="shared" si="182"/>
        <v>1.5366336039999999E-2</v>
      </c>
      <c r="AZ625" s="120">
        <v>5.1385591620000004E-2</v>
      </c>
      <c r="BA625" s="120">
        <f t="shared" si="183"/>
        <v>-2.8829502020000005E-2</v>
      </c>
      <c r="BB625" s="120">
        <v>1.6393517991000001E-2</v>
      </c>
      <c r="BC625" s="120">
        <f t="shared" si="184"/>
        <v>1.0028661129999929E-3</v>
      </c>
      <c r="BD625" s="120" t="str">
        <f t="shared" si="185"/>
        <v>WALMART0.007519931534510.015039863069020.01503986306902</v>
      </c>
      <c r="BE625" s="121">
        <f>VLOOKUP(BD625,'[1]Microsoft-Base Data'!$AR:$AX,2,0)</f>
        <v>0</v>
      </c>
      <c r="BF625" s="121">
        <f>VLOOKUP(BD625,'[1]Microsoft-Base Data'!$AR:$AX,3,0)</f>
        <v>1.0248837827718773</v>
      </c>
      <c r="BG625" s="121">
        <f>VLOOKUP(BD625,'[1]Microsoft-Base Data'!$AR:$AX,4,0)</f>
        <v>0</v>
      </c>
      <c r="BH625" s="121">
        <f>VLOOKUP(BD625,'[1]Microsoft-Base Data'!$AR:$AX,5,0)</f>
        <v>0</v>
      </c>
      <c r="BI625" s="121">
        <f>VLOOKUP(BD625,'[1]Microsoft-Base Data'!$AR:$AX,6,0)</f>
        <v>-2.4883782771877382E-2</v>
      </c>
      <c r="BJ625" s="121">
        <f>VLOOKUP(BD625,'[1]Microsoft-Base Data'!$AR:$AX,7,0)</f>
        <v>0</v>
      </c>
      <c r="BK625" s="120">
        <f t="shared" si="186"/>
        <v>0</v>
      </c>
      <c r="BL625" s="120">
        <f t="shared" si="187"/>
        <v>1.5414111754548272E-2</v>
      </c>
      <c r="BM625" s="120">
        <f t="shared" si="188"/>
        <v>0</v>
      </c>
      <c r="BN625" s="120">
        <f t="shared" si="189"/>
        <v>0</v>
      </c>
      <c r="BO625" s="120">
        <f t="shared" si="190"/>
        <v>-3.742486855282747E-4</v>
      </c>
      <c r="BP625" s="120">
        <f t="shared" si="191"/>
        <v>0</v>
      </c>
      <c r="BQ625" s="120">
        <f t="shared" si="192"/>
        <v>1.5039863069019997E-2</v>
      </c>
      <c r="BR625" s="119"/>
      <c r="BS625" s="119"/>
      <c r="BT625" s="119"/>
      <c r="BU625" s="119"/>
    </row>
    <row r="626" spans="1:73">
      <c r="A626" s="8" t="s">
        <v>216</v>
      </c>
      <c r="B626" s="8" t="s">
        <v>4</v>
      </c>
      <c r="C626" s="8" t="s">
        <v>88</v>
      </c>
      <c r="D626" s="8" t="s">
        <v>568</v>
      </c>
      <c r="E626" s="8" t="s">
        <v>121</v>
      </c>
      <c r="F626" s="8" t="s">
        <v>612</v>
      </c>
      <c r="G626" s="65">
        <v>22</v>
      </c>
      <c r="H626" s="65" t="s">
        <v>613</v>
      </c>
      <c r="I626" s="8"/>
      <c r="J626" s="8" t="s">
        <v>614</v>
      </c>
      <c r="K626" s="8" t="s">
        <v>614</v>
      </c>
      <c r="L626" s="116">
        <v>0</v>
      </c>
      <c r="M626" s="116">
        <v>0</v>
      </c>
      <c r="N626" s="116">
        <v>-1.7125348493599998E-3</v>
      </c>
      <c r="O626" s="114">
        <v>-1.7125348493599998E-3</v>
      </c>
      <c r="P626" s="115">
        <v>-3.4250696987199996E-3</v>
      </c>
      <c r="Q626" s="114">
        <v>-8.2622570148892574E-4</v>
      </c>
      <c r="R626" s="114">
        <v>-8.4760794854940125E-4</v>
      </c>
      <c r="S626" s="114">
        <v>-8.660532961515887E-4</v>
      </c>
      <c r="T626" s="114">
        <v>-8.8518275253008391E-4</v>
      </c>
      <c r="U626" s="115">
        <v>-3.4250696987199996E-3</v>
      </c>
      <c r="V626" s="115">
        <f t="shared" si="177"/>
        <v>0</v>
      </c>
      <c r="W626" s="122">
        <v>0</v>
      </c>
      <c r="X626" s="116">
        <v>0</v>
      </c>
      <c r="Y626" s="116">
        <v>0</v>
      </c>
      <c r="Z626" s="116">
        <v>0</v>
      </c>
      <c r="AA626" s="116" t="str">
        <f t="shared" si="178"/>
        <v>UBS WARBURG-0.00342506969872-0.00342506969872</v>
      </c>
      <c r="AB626" s="117">
        <v>0</v>
      </c>
      <c r="AC626" s="115">
        <f t="shared" si="179"/>
        <v>0</v>
      </c>
      <c r="AD626" s="117">
        <f t="shared" si="194"/>
        <v>0</v>
      </c>
      <c r="AE626" s="117">
        <f t="shared" si="194"/>
        <v>0</v>
      </c>
      <c r="AF626" s="117">
        <f t="shared" si="194"/>
        <v>0</v>
      </c>
      <c r="AG626" s="117">
        <f t="shared" si="194"/>
        <v>0</v>
      </c>
      <c r="AH626" s="115">
        <v>0</v>
      </c>
      <c r="AI626" s="118"/>
      <c r="AJ626" s="118"/>
      <c r="AK626" s="118"/>
      <c r="AL626" s="118"/>
      <c r="AM626" s="118"/>
      <c r="AN626" s="118"/>
      <c r="AO626" s="118"/>
      <c r="AP626" s="118"/>
      <c r="AQ626" s="118"/>
      <c r="AR626" s="118"/>
      <c r="AS626" s="119"/>
      <c r="AT626" s="120">
        <v>0.53547803099999991</v>
      </c>
      <c r="AU626" s="120">
        <f t="shared" si="180"/>
        <v>-0.53547803099999991</v>
      </c>
      <c r="AV626" s="120">
        <v>0.81290671739999998</v>
      </c>
      <c r="AW626" s="120">
        <f t="shared" si="181"/>
        <v>-0.81290671739999998</v>
      </c>
      <c r="AX626" s="120">
        <v>0.11067700599000001</v>
      </c>
      <c r="AY626" s="120">
        <f t="shared" si="182"/>
        <v>-0.11067700599000001</v>
      </c>
      <c r="AZ626" s="120">
        <v>7.5474252818999998E-2</v>
      </c>
      <c r="BA626" s="120">
        <f t="shared" si="183"/>
        <v>-7.5474252818999998E-2</v>
      </c>
      <c r="BB626" s="120">
        <v>0.33508092768840003</v>
      </c>
      <c r="BC626" s="120">
        <f t="shared" si="184"/>
        <v>-0.33508092768840003</v>
      </c>
      <c r="BD626" s="120" t="str">
        <f t="shared" si="185"/>
        <v>UBS WARBURG-0.00171253484936-0.00342506969872-0.00342506969872</v>
      </c>
      <c r="BE626" s="121">
        <f>VLOOKUP(BD626,'[1]Microsoft-Base Data'!$AR:$AX,2,0)</f>
        <v>0.54523990503623165</v>
      </c>
      <c r="BF626" s="121">
        <f>VLOOKUP(BD626,'[1]Microsoft-Base Data'!$AR:$AX,3,0)</f>
        <v>0.2533804567585306</v>
      </c>
      <c r="BG626" s="121">
        <f>VLOOKUP(BD626,'[1]Microsoft-Base Data'!$AR:$AX,4,0)</f>
        <v>0</v>
      </c>
      <c r="BH626" s="121">
        <f>VLOOKUP(BD626,'[1]Microsoft-Base Data'!$AR:$AX,5,0)</f>
        <v>1.6461551292635393E-2</v>
      </c>
      <c r="BI626" s="121">
        <f>VLOOKUP(BD626,'[1]Microsoft-Base Data'!$AR:$AX,6,0)</f>
        <v>0.16125617530287176</v>
      </c>
      <c r="BJ626" s="121">
        <f>VLOOKUP(BD626,'[1]Microsoft-Base Data'!$AR:$AX,7,0)</f>
        <v>2.366191160973069E-2</v>
      </c>
      <c r="BK626" s="120">
        <f t="shared" si="186"/>
        <v>-1.8674846772725672E-3</v>
      </c>
      <c r="BL626" s="120">
        <f t="shared" si="187"/>
        <v>-8.6784572469147633E-4</v>
      </c>
      <c r="BM626" s="120">
        <f t="shared" si="188"/>
        <v>0</v>
      </c>
      <c r="BN626" s="120">
        <f t="shared" si="189"/>
        <v>-5.6381960526330526E-5</v>
      </c>
      <c r="BO626" s="120">
        <f t="shared" si="190"/>
        <v>-5.5231363976134646E-4</v>
      </c>
      <c r="BP626" s="120">
        <f t="shared" si="191"/>
        <v>-8.104369646827955E-5</v>
      </c>
      <c r="BQ626" s="120">
        <f t="shared" si="192"/>
        <v>-1.627090075620737E-3</v>
      </c>
      <c r="BR626" s="119"/>
      <c r="BS626" s="119"/>
      <c r="BT626" s="119"/>
      <c r="BU626" s="119"/>
    </row>
    <row r="627" spans="1:73">
      <c r="A627" s="8" t="s">
        <v>1053</v>
      </c>
      <c r="B627" s="65" t="s">
        <v>4</v>
      </c>
      <c r="C627" s="8" t="s">
        <v>157</v>
      </c>
      <c r="D627" s="8" t="s">
        <v>615</v>
      </c>
      <c r="E627" s="8" t="s">
        <v>283</v>
      </c>
      <c r="F627" s="8"/>
      <c r="G627" s="65"/>
      <c r="H627" s="65" t="s">
        <v>613</v>
      </c>
      <c r="I627" s="8"/>
      <c r="J627" s="8" t="s">
        <v>614</v>
      </c>
      <c r="K627" s="8" t="s">
        <v>614</v>
      </c>
      <c r="L627" s="116">
        <v>5.9683876181210016E-2</v>
      </c>
      <c r="M627" s="116">
        <v>4.1510936145371539E-2</v>
      </c>
      <c r="N627" s="116">
        <v>5.0904387384999999E-2</v>
      </c>
      <c r="O627" s="114">
        <v>5.0904387384999999E-2</v>
      </c>
      <c r="P627" s="115">
        <v>0.20300358709658156</v>
      </c>
      <c r="Q627" s="114">
        <v>4.8970326418853127E-2</v>
      </c>
      <c r="R627" s="114">
        <v>5.0237650367058927E-2</v>
      </c>
      <c r="S627" s="114">
        <v>5.1330904536422764E-2</v>
      </c>
      <c r="T627" s="114">
        <v>5.2464705774246737E-2</v>
      </c>
      <c r="U627" s="115">
        <v>0.20300358709658156</v>
      </c>
      <c r="V627" s="115">
        <f t="shared" si="177"/>
        <v>0</v>
      </c>
      <c r="W627" s="122">
        <v>0</v>
      </c>
      <c r="X627" s="116">
        <v>3.2137008000000002E-2</v>
      </c>
      <c r="Y627" s="116">
        <v>1.392174E-2</v>
      </c>
      <c r="Z627" s="116">
        <v>0.109061544</v>
      </c>
      <c r="AA627" s="116" t="str">
        <f t="shared" si="178"/>
        <v>A1 TELECOM0.2030035870965820.203003587096582</v>
      </c>
      <c r="AB627" s="117">
        <v>0</v>
      </c>
      <c r="AC627" s="115">
        <f t="shared" si="179"/>
        <v>0.15512029199999999</v>
      </c>
      <c r="AD627" s="117">
        <f t="shared" si="194"/>
        <v>3.3381886838400002E-2</v>
      </c>
      <c r="AE627" s="117">
        <f t="shared" si="194"/>
        <v>3.3816223655999997E-2</v>
      </c>
      <c r="AF627" s="117">
        <f t="shared" si="194"/>
        <v>4.9638493440000001E-2</v>
      </c>
      <c r="AG627" s="117">
        <f t="shared" si="194"/>
        <v>3.8283688065599987E-2</v>
      </c>
      <c r="AH627" s="115">
        <v>0.15512029199999999</v>
      </c>
      <c r="AI627" s="118"/>
      <c r="AJ627" s="118"/>
      <c r="AK627" s="118"/>
      <c r="AL627" s="118"/>
      <c r="AM627" s="118"/>
      <c r="AN627" s="118"/>
      <c r="AO627" s="118"/>
      <c r="AP627" s="118"/>
      <c r="AQ627" s="118"/>
      <c r="AR627" s="118"/>
      <c r="AS627" s="119"/>
      <c r="AT627" s="120">
        <v>4.9268339999999994E-2</v>
      </c>
      <c r="AU627" s="120">
        <f t="shared" si="180"/>
        <v>-4.9268339999999994E-2</v>
      </c>
      <c r="AV627" s="120">
        <v>4.4341506000000003E-2</v>
      </c>
      <c r="AW627" s="120">
        <f t="shared" si="181"/>
        <v>-1.0959619161600001E-2</v>
      </c>
      <c r="AX627" s="120">
        <v>0</v>
      </c>
      <c r="AY627" s="120">
        <f t="shared" si="182"/>
        <v>3.3816223655999997E-2</v>
      </c>
      <c r="AZ627" s="120">
        <v>3.5916619859999999E-2</v>
      </c>
      <c r="BA627" s="120">
        <f t="shared" si="183"/>
        <v>1.3721873580000002E-2</v>
      </c>
      <c r="BB627" s="120">
        <v>0</v>
      </c>
      <c r="BC627" s="120">
        <f t="shared" si="184"/>
        <v>3.8283688065599987E-2</v>
      </c>
      <c r="BD627" s="120" t="str">
        <f t="shared" si="185"/>
        <v>A1 TELECOM0.0509043873850.2030035870965820.203003587096582</v>
      </c>
      <c r="BE627" s="121">
        <f>VLOOKUP(BD627,'[1]Microsoft-Base Data'!$AR:$AX,2,0)</f>
        <v>0.71382692259003033</v>
      </c>
      <c r="BF627" s="121">
        <f>VLOOKUP(BD627,'[1]Microsoft-Base Data'!$AR:$AX,3,0)</f>
        <v>0</v>
      </c>
      <c r="BG627" s="121">
        <f>VLOOKUP(BD627,'[1]Microsoft-Base Data'!$AR:$AX,4,0)</f>
        <v>0</v>
      </c>
      <c r="BH627" s="121">
        <f>VLOOKUP(BD627,'[1]Microsoft-Base Data'!$AR:$AX,5,0)</f>
        <v>0.29022250716274217</v>
      </c>
      <c r="BI627" s="121">
        <f>VLOOKUP(BD627,'[1]Microsoft-Base Data'!$AR:$AX,6,0)</f>
        <v>-4.0494297527726153E-3</v>
      </c>
      <c r="BJ627" s="121">
        <f>VLOOKUP(BD627,'[1]Microsoft-Base Data'!$AR:$AX,7,0)</f>
        <v>0</v>
      </c>
      <c r="BK627" s="120">
        <f t="shared" si="186"/>
        <v>0.14490942585189001</v>
      </c>
      <c r="BL627" s="120">
        <f t="shared" si="187"/>
        <v>0</v>
      </c>
      <c r="BM627" s="120">
        <f t="shared" si="188"/>
        <v>0</v>
      </c>
      <c r="BN627" s="120">
        <f t="shared" si="189"/>
        <v>5.8916210010199997E-2</v>
      </c>
      <c r="BO627" s="120">
        <f t="shared" si="190"/>
        <v>-8.2204876550846437E-4</v>
      </c>
      <c r="BP627" s="120">
        <f t="shared" si="191"/>
        <v>0</v>
      </c>
      <c r="BQ627" s="120">
        <f t="shared" si="192"/>
        <v>3.4758286276536474E-2</v>
      </c>
      <c r="BR627" s="119"/>
      <c r="BS627" s="119"/>
      <c r="BT627" s="119"/>
      <c r="BU627" s="119"/>
    </row>
    <row r="628" spans="1:73">
      <c r="A628" s="8" t="s">
        <v>291</v>
      </c>
      <c r="B628" s="8" t="s">
        <v>92</v>
      </c>
      <c r="C628" s="8" t="s">
        <v>533</v>
      </c>
      <c r="D628" s="8" t="s">
        <v>568</v>
      </c>
      <c r="E628" s="8" t="s">
        <v>283</v>
      </c>
      <c r="F628" s="8" t="s">
        <v>612</v>
      </c>
      <c r="G628" s="65">
        <v>79</v>
      </c>
      <c r="H628" s="65" t="s">
        <v>613</v>
      </c>
      <c r="I628" s="8"/>
      <c r="J628" s="8" t="s">
        <v>614</v>
      </c>
      <c r="K628" s="8" t="s">
        <v>614</v>
      </c>
      <c r="L628" s="116">
        <v>1.07516403603E-2</v>
      </c>
      <c r="M628" s="116">
        <v>8.8781279956799998E-3</v>
      </c>
      <c r="N628" s="116">
        <v>8.7467439516100004E-3</v>
      </c>
      <c r="O628" s="114">
        <v>8.7467439516100004E-3</v>
      </c>
      <c r="P628" s="115">
        <v>3.7123256259200002E-2</v>
      </c>
      <c r="Q628" s="114">
        <v>8.9552012491229994E-3</v>
      </c>
      <c r="R628" s="114">
        <v>9.1869567188934999E-3</v>
      </c>
      <c r="S628" s="114">
        <v>9.3868800565359203E-3</v>
      </c>
      <c r="T628" s="114">
        <v>9.5942182346475825E-3</v>
      </c>
      <c r="U628" s="115">
        <v>3.7123256259200002E-2</v>
      </c>
      <c r="V628" s="115">
        <f t="shared" si="177"/>
        <v>0</v>
      </c>
      <c r="W628" s="122">
        <v>0</v>
      </c>
      <c r="X628" s="116">
        <v>0</v>
      </c>
      <c r="Y628" s="116">
        <v>0</v>
      </c>
      <c r="Z628" s="116">
        <v>0</v>
      </c>
      <c r="AA628" s="116" t="str">
        <f t="shared" si="178"/>
        <v>WALMART0.03712325625920.0371232562592</v>
      </c>
      <c r="AB628" s="117">
        <v>0</v>
      </c>
      <c r="AC628" s="115">
        <f t="shared" si="179"/>
        <v>0</v>
      </c>
      <c r="AD628" s="117">
        <f t="shared" ref="AD628:AG647" si="195">AD$1*$AH628</f>
        <v>0</v>
      </c>
      <c r="AE628" s="117">
        <f t="shared" si="195"/>
        <v>0</v>
      </c>
      <c r="AF628" s="117">
        <f t="shared" si="195"/>
        <v>0</v>
      </c>
      <c r="AG628" s="117">
        <f t="shared" si="195"/>
        <v>0</v>
      </c>
      <c r="AH628" s="115">
        <v>0</v>
      </c>
      <c r="AI628" s="118"/>
      <c r="AJ628" s="118"/>
      <c r="AK628" s="118"/>
      <c r="AL628" s="118"/>
      <c r="AM628" s="118"/>
      <c r="AN628" s="118"/>
      <c r="AO628" s="118"/>
      <c r="AP628" s="118"/>
      <c r="AQ628" s="118"/>
      <c r="AR628" s="118"/>
      <c r="AS628" s="119"/>
      <c r="AT628" s="120">
        <v>0</v>
      </c>
      <c r="AU628" s="120">
        <f t="shared" si="180"/>
        <v>0</v>
      </c>
      <c r="AV628" s="120">
        <v>0</v>
      </c>
      <c r="AW628" s="120">
        <f t="shared" si="181"/>
        <v>0</v>
      </c>
      <c r="AX628" s="120">
        <v>0</v>
      </c>
      <c r="AY628" s="120">
        <f t="shared" si="182"/>
        <v>0</v>
      </c>
      <c r="AZ628" s="120">
        <v>5.1385591620000004E-2</v>
      </c>
      <c r="BA628" s="120">
        <f t="shared" si="183"/>
        <v>-5.1385591620000004E-2</v>
      </c>
      <c r="BB628" s="120">
        <v>1.6393517991000001E-2</v>
      </c>
      <c r="BC628" s="120">
        <f t="shared" si="184"/>
        <v>-1.6393517991000001E-2</v>
      </c>
      <c r="BD628" s="120" t="str">
        <f t="shared" si="185"/>
        <v>WALMART0.008746743951610.03712325625920.0371232562592</v>
      </c>
      <c r="BE628" s="121">
        <f>VLOOKUP(BD628,'[1]Microsoft-Base Data'!$AR:$AX,2,0)</f>
        <v>0</v>
      </c>
      <c r="BF628" s="121">
        <f>VLOOKUP(BD628,'[1]Microsoft-Base Data'!$AR:$AX,3,0)</f>
        <v>1.0248837827718773</v>
      </c>
      <c r="BG628" s="121">
        <f>VLOOKUP(BD628,'[1]Microsoft-Base Data'!$AR:$AX,4,0)</f>
        <v>0</v>
      </c>
      <c r="BH628" s="121">
        <f>VLOOKUP(BD628,'[1]Microsoft-Base Data'!$AR:$AX,5,0)</f>
        <v>0</v>
      </c>
      <c r="BI628" s="121">
        <f>VLOOKUP(BD628,'[1]Microsoft-Base Data'!$AR:$AX,6,0)</f>
        <v>-2.4883782771877382E-2</v>
      </c>
      <c r="BJ628" s="121">
        <f>VLOOKUP(BD628,'[1]Microsoft-Base Data'!$AR:$AX,7,0)</f>
        <v>0</v>
      </c>
      <c r="BK628" s="120">
        <f t="shared" si="186"/>
        <v>0</v>
      </c>
      <c r="BL628" s="120">
        <f t="shared" si="187"/>
        <v>3.8047023303738672E-2</v>
      </c>
      <c r="BM628" s="120">
        <f t="shared" si="188"/>
        <v>0</v>
      </c>
      <c r="BN628" s="120">
        <f t="shared" si="189"/>
        <v>0</v>
      </c>
      <c r="BO628" s="120">
        <f t="shared" si="190"/>
        <v>-9.237670445386702E-4</v>
      </c>
      <c r="BP628" s="120">
        <f t="shared" si="191"/>
        <v>0</v>
      </c>
      <c r="BQ628" s="120">
        <f t="shared" si="192"/>
        <v>3.7123256259200002E-2</v>
      </c>
      <c r="BR628" s="119"/>
      <c r="BS628" s="119"/>
      <c r="BT628" s="119"/>
      <c r="BU628" s="119"/>
    </row>
    <row r="629" spans="1:73">
      <c r="A629" s="8" t="s">
        <v>292</v>
      </c>
      <c r="B629" s="8" t="s">
        <v>4</v>
      </c>
      <c r="C629" s="8" t="s">
        <v>197</v>
      </c>
      <c r="D629" s="8" t="s">
        <v>568</v>
      </c>
      <c r="E629" s="8" t="s">
        <v>283</v>
      </c>
      <c r="F629" s="8" t="s">
        <v>612</v>
      </c>
      <c r="G629" s="65">
        <v>114</v>
      </c>
      <c r="H629" s="65" t="s">
        <v>613</v>
      </c>
      <c r="I629" s="8"/>
      <c r="J629" s="8" t="s">
        <v>614</v>
      </c>
      <c r="K629" s="8" t="s">
        <v>614</v>
      </c>
      <c r="L629" s="116">
        <v>-1.6510947080000001E-3</v>
      </c>
      <c r="M629" s="116">
        <v>0</v>
      </c>
      <c r="N629" s="116">
        <v>0</v>
      </c>
      <c r="O629" s="114">
        <v>0</v>
      </c>
      <c r="P629" s="115">
        <v>-1.6510947080000001E-3</v>
      </c>
      <c r="Q629" s="114">
        <v>-3.9829171472094904E-4</v>
      </c>
      <c r="R629" s="114">
        <v>-4.0859927575536933E-4</v>
      </c>
      <c r="S629" s="114">
        <v>-4.1749107022733982E-4</v>
      </c>
      <c r="T629" s="114">
        <v>-4.267126472963419E-4</v>
      </c>
      <c r="U629" s="115">
        <v>-1.6510947080000001E-3</v>
      </c>
      <c r="V629" s="115">
        <f t="shared" si="177"/>
        <v>0</v>
      </c>
      <c r="W629" s="122">
        <v>0</v>
      </c>
      <c r="X629" s="116">
        <v>0</v>
      </c>
      <c r="Y629" s="116">
        <v>0</v>
      </c>
      <c r="Z629" s="116">
        <v>0</v>
      </c>
      <c r="AA629" s="116" t="str">
        <f t="shared" si="178"/>
        <v>ASSA ABLOY-0.001651094708-0.001651094708</v>
      </c>
      <c r="AB629" s="117">
        <v>0</v>
      </c>
      <c r="AC629" s="115">
        <f t="shared" si="179"/>
        <v>0</v>
      </c>
      <c r="AD629" s="117">
        <f t="shared" si="195"/>
        <v>0</v>
      </c>
      <c r="AE629" s="117">
        <f t="shared" si="195"/>
        <v>0</v>
      </c>
      <c r="AF629" s="117">
        <f t="shared" si="195"/>
        <v>0</v>
      </c>
      <c r="AG629" s="117">
        <f t="shared" si="195"/>
        <v>0</v>
      </c>
      <c r="AH629" s="115">
        <v>0</v>
      </c>
      <c r="AI629" s="118"/>
      <c r="AJ629" s="118"/>
      <c r="AK629" s="118"/>
      <c r="AL629" s="118"/>
      <c r="AM629" s="118"/>
      <c r="AN629" s="118"/>
      <c r="AO629" s="118"/>
      <c r="AP629" s="118"/>
      <c r="AQ629" s="118"/>
      <c r="AR629" s="118"/>
      <c r="AS629" s="119"/>
      <c r="AT629" s="120">
        <v>0</v>
      </c>
      <c r="AU629" s="120">
        <f t="shared" si="180"/>
        <v>0</v>
      </c>
      <c r="AV629" s="120">
        <v>0</v>
      </c>
      <c r="AW629" s="120">
        <f t="shared" si="181"/>
        <v>0</v>
      </c>
      <c r="AX629" s="120">
        <v>0</v>
      </c>
      <c r="AY629" s="120">
        <f t="shared" si="182"/>
        <v>0</v>
      </c>
      <c r="AZ629" s="120">
        <v>0</v>
      </c>
      <c r="BA629" s="120">
        <f t="shared" si="183"/>
        <v>0</v>
      </c>
      <c r="BB629" s="120">
        <v>0</v>
      </c>
      <c r="BC629" s="120">
        <f t="shared" si="184"/>
        <v>0</v>
      </c>
      <c r="BD629" s="120" t="str">
        <f t="shared" si="185"/>
        <v>ASSA ABLOY0-0.001651094708-0.001651094708</v>
      </c>
      <c r="BE629" s="121">
        <f>VLOOKUP(BD629,'[1]Microsoft-Base Data'!$AR:$AX,2,0)</f>
        <v>0</v>
      </c>
      <c r="BF629" s="121">
        <f>VLOOKUP(BD629,'[1]Microsoft-Base Data'!$AR:$AX,3,0)</f>
        <v>-2.2528499280338021E-2</v>
      </c>
      <c r="BG629" s="121">
        <f>VLOOKUP(BD629,'[1]Microsoft-Base Data'!$AR:$AX,4,0)</f>
        <v>0</v>
      </c>
      <c r="BH629" s="121">
        <f>VLOOKUP(BD629,'[1]Microsoft-Base Data'!$AR:$AX,5,0)</f>
        <v>0</v>
      </c>
      <c r="BI629" s="121">
        <f>VLOOKUP(BD629,'[1]Microsoft-Base Data'!$AR:$AX,6,0)</f>
        <v>0.78082858474554473</v>
      </c>
      <c r="BJ629" s="121">
        <f>VLOOKUP(BD629,'[1]Microsoft-Base Data'!$AR:$AX,7,0)</f>
        <v>0.24169991453479317</v>
      </c>
      <c r="BK629" s="120">
        <f t="shared" si="186"/>
        <v>0</v>
      </c>
      <c r="BL629" s="120">
        <f t="shared" si="187"/>
        <v>3.7196685940947916E-5</v>
      </c>
      <c r="BM629" s="120">
        <f t="shared" si="188"/>
        <v>0</v>
      </c>
      <c r="BN629" s="120">
        <f t="shared" si="189"/>
        <v>0</v>
      </c>
      <c r="BO629" s="120">
        <f t="shared" si="190"/>
        <v>-1.2892219441284986E-3</v>
      </c>
      <c r="BP629" s="120">
        <f t="shared" si="191"/>
        <v>-3.9906944981244933E-4</v>
      </c>
      <c r="BQ629" s="120">
        <f t="shared" si="192"/>
        <v>-1.2520252581875507E-3</v>
      </c>
      <c r="BR629" s="119"/>
      <c r="BS629" s="119"/>
      <c r="BT629" s="119"/>
      <c r="BU629" s="119"/>
    </row>
    <row r="630" spans="1:73">
      <c r="A630" s="8" t="s">
        <v>191</v>
      </c>
      <c r="B630" s="65" t="s">
        <v>92</v>
      </c>
      <c r="C630" s="8" t="s">
        <v>533</v>
      </c>
      <c r="D630" s="8" t="s">
        <v>615</v>
      </c>
      <c r="E630" s="8" t="s">
        <v>121</v>
      </c>
      <c r="F630" s="8" t="s">
        <v>612</v>
      </c>
      <c r="G630" s="65">
        <v>41</v>
      </c>
      <c r="H630" s="65" t="s">
        <v>613</v>
      </c>
      <c r="I630" s="8"/>
      <c r="J630" s="8" t="s">
        <v>614</v>
      </c>
      <c r="K630" s="8" t="s">
        <v>614</v>
      </c>
      <c r="L630" s="116">
        <v>9.3691490855912565E-2</v>
      </c>
      <c r="M630" s="116">
        <v>4.6520766479670003E-2</v>
      </c>
      <c r="N630" s="116">
        <v>6.0639508453679998E-2</v>
      </c>
      <c r="O630" s="114">
        <v>6.0639508453679998E-2</v>
      </c>
      <c r="P630" s="115">
        <v>0.26149127424294255</v>
      </c>
      <c r="Q630" s="114">
        <v>6.3079245241447132E-2</v>
      </c>
      <c r="R630" s="114">
        <v>6.4711699912985851E-2</v>
      </c>
      <c r="S630" s="114">
        <v>6.6119933284164406E-2</v>
      </c>
      <c r="T630" s="114">
        <v>6.7580395804345203E-2</v>
      </c>
      <c r="U630" s="115">
        <v>0.26149127424294261</v>
      </c>
      <c r="V630" s="115">
        <f t="shared" si="177"/>
        <v>0</v>
      </c>
      <c r="W630" s="122">
        <v>0</v>
      </c>
      <c r="X630" s="116">
        <v>0</v>
      </c>
      <c r="Y630" s="116">
        <v>0.15783869</v>
      </c>
      <c r="Z630" s="116">
        <v>0</v>
      </c>
      <c r="AA630" s="116" t="str">
        <f t="shared" si="178"/>
        <v>PENNSYLVANIA HIGHER EDUCATION0.2614912742429430.261491274242943</v>
      </c>
      <c r="AB630" s="117">
        <v>0</v>
      </c>
      <c r="AC630" s="115">
        <f t="shared" si="179"/>
        <v>0.15783869</v>
      </c>
      <c r="AD630" s="117">
        <f t="shared" si="195"/>
        <v>3.3966886087999998E-2</v>
      </c>
      <c r="AE630" s="117">
        <f t="shared" si="195"/>
        <v>3.4408834419999999E-2</v>
      </c>
      <c r="AF630" s="117">
        <f t="shared" si="195"/>
        <v>5.0508380800000002E-2</v>
      </c>
      <c r="AG630" s="117">
        <f t="shared" si="195"/>
        <v>3.8954588691999983E-2</v>
      </c>
      <c r="AH630" s="115">
        <v>0.15783869</v>
      </c>
      <c r="AI630" s="118"/>
      <c r="AJ630" s="118"/>
      <c r="AK630" s="118"/>
      <c r="AL630" s="118"/>
      <c r="AM630" s="118"/>
      <c r="AN630" s="118"/>
      <c r="AO630" s="118"/>
      <c r="AP630" s="118"/>
      <c r="AQ630" s="118"/>
      <c r="AR630" s="118"/>
      <c r="AS630" s="119"/>
      <c r="AT630" s="120">
        <v>0</v>
      </c>
      <c r="AU630" s="120">
        <f t="shared" si="180"/>
        <v>0</v>
      </c>
      <c r="AV630" s="120">
        <v>0</v>
      </c>
      <c r="AW630" s="120">
        <f t="shared" si="181"/>
        <v>3.3966886087999998E-2</v>
      </c>
      <c r="AX630" s="120">
        <v>0</v>
      </c>
      <c r="AY630" s="120">
        <f t="shared" si="182"/>
        <v>3.4408834419999999E-2</v>
      </c>
      <c r="AZ630" s="120">
        <v>0</v>
      </c>
      <c r="BA630" s="120">
        <f t="shared" si="183"/>
        <v>5.0508380800000002E-2</v>
      </c>
      <c r="BB630" s="120">
        <v>0</v>
      </c>
      <c r="BC630" s="120">
        <f t="shared" si="184"/>
        <v>3.8954588691999983E-2</v>
      </c>
      <c r="BD630" s="120" t="str">
        <f t="shared" si="185"/>
        <v>PENNSYLVANIA HIGHER EDUCATION0.060639508453680.2614912742429430.261491274242943</v>
      </c>
      <c r="BE630" s="121">
        <f>VLOOKUP(BD630,'[1]Microsoft-Base Data'!$AR:$AX,2,0)</f>
        <v>0.79432987624525264</v>
      </c>
      <c r="BF630" s="121">
        <f>VLOOKUP(BD630,'[1]Microsoft-Base Data'!$AR:$AX,3,0)</f>
        <v>0.21147894568675102</v>
      </c>
      <c r="BG630" s="121">
        <f>VLOOKUP(BD630,'[1]Microsoft-Base Data'!$AR:$AX,4,0)</f>
        <v>0</v>
      </c>
      <c r="BH630" s="121">
        <f>VLOOKUP(BD630,'[1]Microsoft-Base Data'!$AR:$AX,5,0)</f>
        <v>0</v>
      </c>
      <c r="BI630" s="121">
        <f>VLOOKUP(BD630,'[1]Microsoft-Base Data'!$AR:$AX,6,0)</f>
        <v>-5.8088219320037039E-3</v>
      </c>
      <c r="BJ630" s="121">
        <f>VLOOKUP(BD630,'[1]Microsoft-Base Data'!$AR:$AX,7,0)</f>
        <v>0</v>
      </c>
      <c r="BK630" s="120">
        <f t="shared" si="186"/>
        <v>0.20771033150861001</v>
      </c>
      <c r="BL630" s="120">
        <f t="shared" si="187"/>
        <v>5.5299898983182577E-2</v>
      </c>
      <c r="BM630" s="120">
        <f t="shared" si="188"/>
        <v>0</v>
      </c>
      <c r="BN630" s="120">
        <f t="shared" si="189"/>
        <v>0</v>
      </c>
      <c r="BO630" s="120">
        <f t="shared" si="190"/>
        <v>-1.5189562488500002E-3</v>
      </c>
      <c r="BP630" s="120">
        <f t="shared" si="191"/>
        <v>0</v>
      </c>
      <c r="BQ630" s="120">
        <f t="shared" si="192"/>
        <v>7.4551975885193578E-2</v>
      </c>
      <c r="BR630" s="119"/>
      <c r="BS630" s="119"/>
      <c r="BT630" s="119"/>
      <c r="BU630" s="119"/>
    </row>
    <row r="631" spans="1:73">
      <c r="A631" s="8" t="s">
        <v>1054</v>
      </c>
      <c r="B631" s="65" t="s">
        <v>123</v>
      </c>
      <c r="C631" s="8" t="s">
        <v>124</v>
      </c>
      <c r="D631" s="8" t="s">
        <v>615</v>
      </c>
      <c r="E631" s="8" t="s">
        <v>283</v>
      </c>
      <c r="F631" s="8"/>
      <c r="G631" s="65"/>
      <c r="H631" s="65" t="s">
        <v>613</v>
      </c>
      <c r="I631" s="8"/>
      <c r="J631" s="8" t="s">
        <v>614</v>
      </c>
      <c r="K631" s="8" t="s">
        <v>614</v>
      </c>
      <c r="L631" s="116">
        <v>5.2288516164203762E-3</v>
      </c>
      <c r="M631" s="116">
        <v>-3.4339486631442713E-3</v>
      </c>
      <c r="N631" s="116">
        <v>0</v>
      </c>
      <c r="O631" s="114">
        <v>0</v>
      </c>
      <c r="P631" s="115">
        <v>1.7949029532761049E-3</v>
      </c>
      <c r="Q631" s="114">
        <v>4.3298241557808642E-4</v>
      </c>
      <c r="R631" s="114">
        <v>4.4418775204492381E-4</v>
      </c>
      <c r="S631" s="114">
        <v>4.5385401048566253E-4</v>
      </c>
      <c r="T631" s="114">
        <v>4.6387877516743212E-4</v>
      </c>
      <c r="U631" s="115">
        <v>1.7949029532761049E-3</v>
      </c>
      <c r="V631" s="115">
        <f t="shared" si="177"/>
        <v>0</v>
      </c>
      <c r="W631" s="122">
        <v>0</v>
      </c>
      <c r="X631" s="116">
        <v>0</v>
      </c>
      <c r="Y631" s="116">
        <v>0</v>
      </c>
      <c r="Z631" s="116">
        <v>0</v>
      </c>
      <c r="AA631" s="116" t="str">
        <f t="shared" si="178"/>
        <v>VICTORIAN WORKCOVER0.00179490295327610.0017949029532761</v>
      </c>
      <c r="AB631" s="117">
        <v>0</v>
      </c>
      <c r="AC631" s="115">
        <f t="shared" si="179"/>
        <v>0</v>
      </c>
      <c r="AD631" s="117">
        <f t="shared" si="195"/>
        <v>0</v>
      </c>
      <c r="AE631" s="117">
        <f t="shared" si="195"/>
        <v>0</v>
      </c>
      <c r="AF631" s="117">
        <f t="shared" si="195"/>
        <v>0</v>
      </c>
      <c r="AG631" s="117">
        <f t="shared" si="195"/>
        <v>0</v>
      </c>
      <c r="AH631" s="115">
        <v>0</v>
      </c>
      <c r="AI631" s="118"/>
      <c r="AJ631" s="118"/>
      <c r="AK631" s="118"/>
      <c r="AL631" s="118"/>
      <c r="AM631" s="118"/>
      <c r="AN631" s="118"/>
      <c r="AO631" s="118"/>
      <c r="AP631" s="118"/>
      <c r="AQ631" s="118"/>
      <c r="AR631" s="118"/>
      <c r="AS631" s="119"/>
      <c r="AT631" s="120">
        <v>0</v>
      </c>
      <c r="AU631" s="120">
        <f t="shared" si="180"/>
        <v>0</v>
      </c>
      <c r="AV631" s="120">
        <v>0</v>
      </c>
      <c r="AW631" s="120">
        <f t="shared" si="181"/>
        <v>0</v>
      </c>
      <c r="AX631" s="120">
        <v>0</v>
      </c>
      <c r="AY631" s="120">
        <f t="shared" si="182"/>
        <v>0</v>
      </c>
      <c r="AZ631" s="120">
        <v>0</v>
      </c>
      <c r="BA631" s="120">
        <f t="shared" si="183"/>
        <v>0</v>
      </c>
      <c r="BB631" s="120">
        <v>0</v>
      </c>
      <c r="BC631" s="120">
        <f t="shared" si="184"/>
        <v>0</v>
      </c>
      <c r="BD631" s="120" t="str">
        <f t="shared" si="185"/>
        <v>VICTORIAN WORKCOVER00.00179490295327610.0017949029532761</v>
      </c>
      <c r="BE631" s="121">
        <f>VLOOKUP(BD631,'[1]Microsoft-Base Data'!$AR:$AX,2,0)</f>
        <v>0</v>
      </c>
      <c r="BF631" s="121">
        <f>VLOOKUP(BD631,'[1]Microsoft-Base Data'!$AR:$AX,3,0)</f>
        <v>2.9131667574988032</v>
      </c>
      <c r="BG631" s="121">
        <f>VLOOKUP(BD631,'[1]Microsoft-Base Data'!$AR:$AX,4,0)</f>
        <v>0</v>
      </c>
      <c r="BH631" s="121">
        <f>VLOOKUP(BD631,'[1]Microsoft-Base Data'!$AR:$AX,5,0)</f>
        <v>0</v>
      </c>
      <c r="BI631" s="121">
        <f>VLOOKUP(BD631,'[1]Microsoft-Base Data'!$AR:$AX,6,0)</f>
        <v>-1.9131667574988032</v>
      </c>
      <c r="BJ631" s="121">
        <f>VLOOKUP(BD631,'[1]Microsoft-Base Data'!$AR:$AX,7,0)</f>
        <v>0</v>
      </c>
      <c r="BK631" s="120">
        <f t="shared" si="186"/>
        <v>0</v>
      </c>
      <c r="BL631" s="120">
        <f t="shared" si="187"/>
        <v>5.2288516164203762E-3</v>
      </c>
      <c r="BM631" s="120">
        <f t="shared" si="188"/>
        <v>0</v>
      </c>
      <c r="BN631" s="120">
        <f t="shared" si="189"/>
        <v>0</v>
      </c>
      <c r="BO631" s="120">
        <f t="shared" si="190"/>
        <v>-3.4339486631442713E-3</v>
      </c>
      <c r="BP631" s="120">
        <f t="shared" si="191"/>
        <v>0</v>
      </c>
      <c r="BQ631" s="120">
        <f t="shared" si="192"/>
        <v>1.7949029532761049E-3</v>
      </c>
      <c r="BR631" s="119"/>
      <c r="BS631" s="119"/>
      <c r="BT631" s="119"/>
      <c r="BU631" s="119"/>
    </row>
    <row r="632" spans="1:73">
      <c r="A632" s="8" t="s">
        <v>1055</v>
      </c>
      <c r="B632" s="65" t="s">
        <v>92</v>
      </c>
      <c r="C632" s="8" t="s">
        <v>519</v>
      </c>
      <c r="D632" s="8" t="s">
        <v>615</v>
      </c>
      <c r="E632" s="8" t="s">
        <v>283</v>
      </c>
      <c r="F632" s="8"/>
      <c r="G632" s="65"/>
      <c r="H632" s="65" t="s">
        <v>613</v>
      </c>
      <c r="I632" s="8"/>
      <c r="J632" s="8" t="s">
        <v>614</v>
      </c>
      <c r="K632" s="8" t="s">
        <v>614</v>
      </c>
      <c r="L632" s="116">
        <v>-3.6887200418900001E-3</v>
      </c>
      <c r="M632" s="116">
        <v>0</v>
      </c>
      <c r="N632" s="116">
        <v>0</v>
      </c>
      <c r="O632" s="114">
        <v>0</v>
      </c>
      <c r="P632" s="115">
        <v>-3.6887200418900001E-3</v>
      </c>
      <c r="Q632" s="114">
        <v>-8.8982577649319126E-4</v>
      </c>
      <c r="R632" s="114">
        <v>-9.1285395700061161E-4</v>
      </c>
      <c r="S632" s="114">
        <v>-9.3271916540943424E-4</v>
      </c>
      <c r="T632" s="114">
        <v>-9.5332114298676254E-4</v>
      </c>
      <c r="U632" s="115">
        <v>-3.6887200418899996E-3</v>
      </c>
      <c r="V632" s="115">
        <f t="shared" si="177"/>
        <v>0</v>
      </c>
      <c r="W632" s="122">
        <v>0</v>
      </c>
      <c r="X632" s="116">
        <v>0</v>
      </c>
      <c r="Y632" s="116">
        <v>0</v>
      </c>
      <c r="Z632" s="116">
        <v>0</v>
      </c>
      <c r="AA632" s="116" t="str">
        <f t="shared" si="178"/>
        <v>WORLDVU DEVELOPMENT LLC-0.00368872004189-0.00368872004189</v>
      </c>
      <c r="AB632" s="117">
        <v>0</v>
      </c>
      <c r="AC632" s="115">
        <f t="shared" si="179"/>
        <v>0</v>
      </c>
      <c r="AD632" s="117">
        <f t="shared" si="195"/>
        <v>0</v>
      </c>
      <c r="AE632" s="117">
        <f t="shared" si="195"/>
        <v>0</v>
      </c>
      <c r="AF632" s="117">
        <f t="shared" si="195"/>
        <v>0</v>
      </c>
      <c r="AG632" s="117">
        <f t="shared" si="195"/>
        <v>0</v>
      </c>
      <c r="AH632" s="115">
        <v>0</v>
      </c>
      <c r="AI632" s="118"/>
      <c r="AJ632" s="118"/>
      <c r="AK632" s="118"/>
      <c r="AL632" s="118"/>
      <c r="AM632" s="118"/>
      <c r="AN632" s="118"/>
      <c r="AO632" s="118"/>
      <c r="AP632" s="118"/>
      <c r="AQ632" s="118"/>
      <c r="AR632" s="118"/>
      <c r="AS632" s="119"/>
      <c r="AT632" s="120">
        <v>0</v>
      </c>
      <c r="AU632" s="120">
        <f t="shared" si="180"/>
        <v>0</v>
      </c>
      <c r="AV632" s="120">
        <v>0</v>
      </c>
      <c r="AW632" s="120">
        <f t="shared" si="181"/>
        <v>0</v>
      </c>
      <c r="AX632" s="120">
        <v>0</v>
      </c>
      <c r="AY632" s="120">
        <f t="shared" si="182"/>
        <v>0</v>
      </c>
      <c r="AZ632" s="120">
        <v>0</v>
      </c>
      <c r="BA632" s="120">
        <f t="shared" si="183"/>
        <v>0</v>
      </c>
      <c r="BB632" s="120">
        <v>0</v>
      </c>
      <c r="BC632" s="120">
        <f t="shared" si="184"/>
        <v>0</v>
      </c>
      <c r="BD632" s="120" t="str">
        <f t="shared" si="185"/>
        <v>WORLDVU DEVELOPMENT LLC0-0.00368872004189-0.00368872004189</v>
      </c>
      <c r="BE632" s="121">
        <f>VLOOKUP(BD632,'[1]Microsoft-Base Data'!$AR:$AX,2,0)</f>
        <v>0</v>
      </c>
      <c r="BF632" s="121">
        <f>VLOOKUP(BD632,'[1]Microsoft-Base Data'!$AR:$AX,3,0)</f>
        <v>2.736456815472528E-2</v>
      </c>
      <c r="BG632" s="121">
        <f>VLOOKUP(BD632,'[1]Microsoft-Base Data'!$AR:$AX,4,0)</f>
        <v>0</v>
      </c>
      <c r="BH632" s="121">
        <f>VLOOKUP(BD632,'[1]Microsoft-Base Data'!$AR:$AX,5,0)</f>
        <v>0</v>
      </c>
      <c r="BI632" s="121">
        <f>VLOOKUP(BD632,'[1]Microsoft-Base Data'!$AR:$AX,6,0)</f>
        <v>0.94325217587866961</v>
      </c>
      <c r="BJ632" s="121">
        <f>VLOOKUP(BD632,'[1]Microsoft-Base Data'!$AR:$AX,7,0)</f>
        <v>2.9383255966605057E-2</v>
      </c>
      <c r="BK632" s="120">
        <f t="shared" si="186"/>
        <v>0</v>
      </c>
      <c r="BL632" s="120">
        <f t="shared" si="187"/>
        <v>-1.0094023098999999E-4</v>
      </c>
      <c r="BM632" s="120">
        <f t="shared" si="188"/>
        <v>0</v>
      </c>
      <c r="BN632" s="120">
        <f t="shared" si="189"/>
        <v>0</v>
      </c>
      <c r="BO632" s="120">
        <f t="shared" si="190"/>
        <v>-3.4793932057199995E-3</v>
      </c>
      <c r="BP632" s="120">
        <f t="shared" si="191"/>
        <v>-1.0838660517999999E-4</v>
      </c>
      <c r="BQ632" s="120">
        <f t="shared" si="192"/>
        <v>-3.5803334367099995E-3</v>
      </c>
      <c r="BR632" s="119"/>
      <c r="BS632" s="119"/>
      <c r="BT632" s="119"/>
      <c r="BU632" s="119"/>
    </row>
    <row r="633" spans="1:73">
      <c r="A633" s="8" t="s">
        <v>1056</v>
      </c>
      <c r="B633" s="65" t="s">
        <v>4</v>
      </c>
      <c r="C633" s="8" t="s">
        <v>81</v>
      </c>
      <c r="D633" s="8" t="s">
        <v>615</v>
      </c>
      <c r="E633" s="8" t="s">
        <v>283</v>
      </c>
      <c r="F633" s="8"/>
      <c r="G633" s="65">
        <v>89</v>
      </c>
      <c r="H633" s="65" t="s">
        <v>613</v>
      </c>
      <c r="I633" s="8"/>
      <c r="J633" s="8" t="s">
        <v>614</v>
      </c>
      <c r="K633" s="8" t="s">
        <v>614</v>
      </c>
      <c r="L633" s="116">
        <v>4.9033470247269999E-2</v>
      </c>
      <c r="M633" s="116">
        <v>4.6580823281064707E-2</v>
      </c>
      <c r="N633" s="116">
        <v>3.7090648149239999E-2</v>
      </c>
      <c r="O633" s="114">
        <v>3.7090648149239999E-2</v>
      </c>
      <c r="P633" s="115">
        <v>0.1697955898268147</v>
      </c>
      <c r="Q633" s="114">
        <v>4.0959598681105429E-2</v>
      </c>
      <c r="R633" s="114">
        <v>4.201960959206965E-2</v>
      </c>
      <c r="S633" s="114">
        <v>4.2934025633543052E-2</v>
      </c>
      <c r="T633" s="114">
        <v>4.3882355920096566E-2</v>
      </c>
      <c r="U633" s="115">
        <v>0.1697955898268147</v>
      </c>
      <c r="V633" s="115">
        <f t="shared" si="177"/>
        <v>0</v>
      </c>
      <c r="W633" s="122">
        <v>0</v>
      </c>
      <c r="X633" s="116">
        <v>0</v>
      </c>
      <c r="Y633" s="116">
        <v>0</v>
      </c>
      <c r="Z633" s="116">
        <v>0</v>
      </c>
      <c r="AA633" s="116" t="str">
        <f t="shared" si="178"/>
        <v>PRIMARK0.1697955898268150.169795589826815</v>
      </c>
      <c r="AB633" s="117">
        <v>0</v>
      </c>
      <c r="AC633" s="115">
        <f t="shared" si="179"/>
        <v>0</v>
      </c>
      <c r="AD633" s="117">
        <f t="shared" si="195"/>
        <v>0</v>
      </c>
      <c r="AE633" s="117">
        <f t="shared" si="195"/>
        <v>0</v>
      </c>
      <c r="AF633" s="117">
        <f t="shared" si="195"/>
        <v>0</v>
      </c>
      <c r="AG633" s="117">
        <f t="shared" si="195"/>
        <v>0</v>
      </c>
      <c r="AH633" s="115">
        <v>0</v>
      </c>
      <c r="AI633" s="118"/>
      <c r="AJ633" s="118"/>
      <c r="AK633" s="118"/>
      <c r="AL633" s="118"/>
      <c r="AM633" s="118"/>
      <c r="AN633" s="118"/>
      <c r="AO633" s="118"/>
      <c r="AP633" s="118"/>
      <c r="AQ633" s="118"/>
      <c r="AR633" s="118"/>
      <c r="AS633" s="119"/>
      <c r="AT633" s="120">
        <v>0</v>
      </c>
      <c r="AU633" s="120">
        <f t="shared" si="180"/>
        <v>0</v>
      </c>
      <c r="AV633" s="120">
        <v>0</v>
      </c>
      <c r="AW633" s="120">
        <f t="shared" si="181"/>
        <v>0</v>
      </c>
      <c r="AX633" s="120">
        <v>0</v>
      </c>
      <c r="AY633" s="120">
        <f t="shared" si="182"/>
        <v>0</v>
      </c>
      <c r="AZ633" s="120">
        <v>0</v>
      </c>
      <c r="BA633" s="120">
        <f t="shared" si="183"/>
        <v>0</v>
      </c>
      <c r="BB633" s="120">
        <v>0</v>
      </c>
      <c r="BC633" s="120">
        <f t="shared" si="184"/>
        <v>0</v>
      </c>
      <c r="BD633" s="120" t="str">
        <f t="shared" si="185"/>
        <v>PRIMARK0.037090648149240.1697955898268150.169795589826815</v>
      </c>
      <c r="BE633" s="121">
        <f>VLOOKUP(BD633,'[1]Microsoft-Base Data'!$AR:$AX,2,0)</f>
        <v>1.097281800063671</v>
      </c>
      <c r="BF633" s="121">
        <f>VLOOKUP(BD633,'[1]Microsoft-Base Data'!$AR:$AX,3,0)</f>
        <v>-7.4714236861743041E-2</v>
      </c>
      <c r="BG633" s="121">
        <f>VLOOKUP(BD633,'[1]Microsoft-Base Data'!$AR:$AX,4,0)</f>
        <v>0</v>
      </c>
      <c r="BH633" s="121">
        <f>VLOOKUP(BD633,'[1]Microsoft-Base Data'!$AR:$AX,5,0)</f>
        <v>0</v>
      </c>
      <c r="BI633" s="121">
        <f>VLOOKUP(BD633,'[1]Microsoft-Base Data'!$AR:$AX,6,0)</f>
        <v>-2.2567563201928067E-2</v>
      </c>
      <c r="BJ633" s="121">
        <f>VLOOKUP(BD633,'[1]Microsoft-Base Data'!$AR:$AX,7,0)</f>
        <v>0</v>
      </c>
      <c r="BK633" s="120">
        <f t="shared" si="186"/>
        <v>0.18631361044803998</v>
      </c>
      <c r="BL633" s="120">
        <f t="shared" si="187"/>
        <v>-1.2686147916400001E-2</v>
      </c>
      <c r="BM633" s="120">
        <f t="shared" si="188"/>
        <v>0</v>
      </c>
      <c r="BN633" s="120">
        <f t="shared" si="189"/>
        <v>0</v>
      </c>
      <c r="BO633" s="120">
        <f t="shared" si="190"/>
        <v>-3.831872704825295E-3</v>
      </c>
      <c r="BP633" s="120">
        <f t="shared" si="191"/>
        <v>0</v>
      </c>
      <c r="BQ633" s="120">
        <f t="shared" si="192"/>
        <v>2.1133404235787038E-3</v>
      </c>
      <c r="BR633" s="119"/>
      <c r="BS633" s="119"/>
      <c r="BT633" s="119"/>
      <c r="BU633" s="119"/>
    </row>
    <row r="634" spans="1:73">
      <c r="A634" s="8" t="s">
        <v>1057</v>
      </c>
      <c r="B634" s="65" t="s">
        <v>123</v>
      </c>
      <c r="C634" s="8" t="s">
        <v>248</v>
      </c>
      <c r="D634" s="8" t="s">
        <v>615</v>
      </c>
      <c r="E634" s="8" t="s">
        <v>283</v>
      </c>
      <c r="F634" s="8"/>
      <c r="G634" s="65"/>
      <c r="H634" s="65" t="s">
        <v>613</v>
      </c>
      <c r="I634" s="8"/>
      <c r="J634" s="8" t="s">
        <v>614</v>
      </c>
      <c r="K634" s="8" t="s">
        <v>614</v>
      </c>
      <c r="L634" s="116">
        <v>8.5787915452799988E-3</v>
      </c>
      <c r="M634" s="116">
        <v>-6.3398050376999992E-4</v>
      </c>
      <c r="N634" s="116">
        <v>-1.0776252410710001E-2</v>
      </c>
      <c r="O634" s="114">
        <v>-1.0776252410710001E-2</v>
      </c>
      <c r="P634" s="115">
        <v>-1.3607693779910003E-2</v>
      </c>
      <c r="Q634" s="114">
        <v>-3.2825686271886153E-3</v>
      </c>
      <c r="R634" s="114">
        <v>-3.3675196196995328E-3</v>
      </c>
      <c r="S634" s="114">
        <v>-3.4408024033837203E-3</v>
      </c>
      <c r="T634" s="114">
        <v>-3.5168031296381351E-3</v>
      </c>
      <c r="U634" s="115">
        <v>-1.3607693779910005E-2</v>
      </c>
      <c r="V634" s="115">
        <f t="shared" si="177"/>
        <v>0</v>
      </c>
      <c r="W634" s="122">
        <v>0</v>
      </c>
      <c r="X634" s="116">
        <v>0</v>
      </c>
      <c r="Y634" s="116">
        <v>0</v>
      </c>
      <c r="Z634" s="116">
        <v>0</v>
      </c>
      <c r="AA634" s="116" t="str">
        <f t="shared" si="178"/>
        <v>GENERAL CIVIL AVIATION AUTHORITY-0.01360769377991-0.01360769377991</v>
      </c>
      <c r="AB634" s="117">
        <v>0</v>
      </c>
      <c r="AC634" s="115">
        <f t="shared" si="179"/>
        <v>0</v>
      </c>
      <c r="AD634" s="117">
        <f t="shared" si="195"/>
        <v>0</v>
      </c>
      <c r="AE634" s="117">
        <f t="shared" si="195"/>
        <v>0</v>
      </c>
      <c r="AF634" s="117">
        <f t="shared" si="195"/>
        <v>0</v>
      </c>
      <c r="AG634" s="117">
        <f t="shared" si="195"/>
        <v>0</v>
      </c>
      <c r="AH634" s="115">
        <v>0</v>
      </c>
      <c r="AI634" s="118"/>
      <c r="AJ634" s="118"/>
      <c r="AK634" s="118"/>
      <c r="AL634" s="118"/>
      <c r="AM634" s="118"/>
      <c r="AN634" s="118"/>
      <c r="AO634" s="118"/>
      <c r="AP634" s="118"/>
      <c r="AQ634" s="118"/>
      <c r="AR634" s="118"/>
      <c r="AS634" s="119"/>
      <c r="AT634" s="120">
        <v>0</v>
      </c>
      <c r="AU634" s="120">
        <f t="shared" si="180"/>
        <v>0</v>
      </c>
      <c r="AV634" s="120">
        <v>0</v>
      </c>
      <c r="AW634" s="120">
        <f t="shared" si="181"/>
        <v>0</v>
      </c>
      <c r="AX634" s="120">
        <v>0</v>
      </c>
      <c r="AY634" s="120">
        <f t="shared" si="182"/>
        <v>0</v>
      </c>
      <c r="AZ634" s="120">
        <v>0</v>
      </c>
      <c r="BA634" s="120">
        <f t="shared" si="183"/>
        <v>0</v>
      </c>
      <c r="BB634" s="120">
        <v>0</v>
      </c>
      <c r="BC634" s="120">
        <f t="shared" si="184"/>
        <v>0</v>
      </c>
      <c r="BD634" s="120" t="str">
        <f t="shared" si="185"/>
        <v>GENERAL CIVIL AVIATION AUTHORITY-0.01077625241071-0.01360769377991-0.01360769377991</v>
      </c>
      <c r="BE634" s="121">
        <f>VLOOKUP(BD634,'[1]Microsoft-Base Data'!$AR:$AX,2,0)</f>
        <v>0</v>
      </c>
      <c r="BF634" s="121">
        <f>VLOOKUP(BD634,'[1]Microsoft-Base Data'!$AR:$AX,3,0)</f>
        <v>0</v>
      </c>
      <c r="BG634" s="121">
        <f>VLOOKUP(BD634,'[1]Microsoft-Base Data'!$AR:$AX,4,0)</f>
        <v>0</v>
      </c>
      <c r="BH634" s="121">
        <f>VLOOKUP(BD634,'[1]Microsoft-Base Data'!$AR:$AX,5,0)</f>
        <v>0</v>
      </c>
      <c r="BI634" s="121">
        <f>VLOOKUP(BD634,'[1]Microsoft-Base Data'!$AR:$AX,6,0)</f>
        <v>0.3126152982344767</v>
      </c>
      <c r="BJ634" s="121">
        <f>VLOOKUP(BD634,'[1]Microsoft-Base Data'!$AR:$AX,7,0)</f>
        <v>0.68738470176552324</v>
      </c>
      <c r="BK634" s="120">
        <f t="shared" si="186"/>
        <v>0</v>
      </c>
      <c r="BL634" s="120">
        <f t="shared" si="187"/>
        <v>0</v>
      </c>
      <c r="BM634" s="120">
        <f t="shared" si="188"/>
        <v>0</v>
      </c>
      <c r="BN634" s="120">
        <f t="shared" si="189"/>
        <v>0</v>
      </c>
      <c r="BO634" s="120">
        <f t="shared" si="190"/>
        <v>-4.2539732492899995E-3</v>
      </c>
      <c r="BP634" s="120">
        <f t="shared" si="191"/>
        <v>-9.3537205306200039E-3</v>
      </c>
      <c r="BQ634" s="120">
        <f t="shared" si="192"/>
        <v>-4.2539732492899995E-3</v>
      </c>
      <c r="BR634" s="119"/>
      <c r="BS634" s="119"/>
      <c r="BT634" s="119"/>
      <c r="BU634" s="119"/>
    </row>
    <row r="635" spans="1:73">
      <c r="A635" s="8" t="s">
        <v>1058</v>
      </c>
      <c r="B635" s="8" t="s">
        <v>92</v>
      </c>
      <c r="C635" s="8" t="s">
        <v>533</v>
      </c>
      <c r="D635" s="8" t="s">
        <v>615</v>
      </c>
      <c r="E635" s="8" t="s">
        <v>283</v>
      </c>
      <c r="F635" s="8"/>
      <c r="G635" s="65"/>
      <c r="H635" s="65" t="s">
        <v>613</v>
      </c>
      <c r="I635" s="8"/>
      <c r="J635" s="8" t="s">
        <v>614</v>
      </c>
      <c r="K635" s="8" t="s">
        <v>614</v>
      </c>
      <c r="L635" s="116">
        <v>0</v>
      </c>
      <c r="M635" s="116">
        <v>1.0378270500669348E-2</v>
      </c>
      <c r="N635" s="116">
        <v>6.3064771729388791E-2</v>
      </c>
      <c r="O635" s="114">
        <v>6.3064771729388791E-2</v>
      </c>
      <c r="P635" s="115">
        <v>0.13650781395944694</v>
      </c>
      <c r="Q635" s="114">
        <v>3.2929626042212723E-2</v>
      </c>
      <c r="R635" s="114">
        <v>3.3781825868936584E-2</v>
      </c>
      <c r="S635" s="114">
        <v>3.4516974143390014E-2</v>
      </c>
      <c r="T635" s="114">
        <v>3.5279387904907589E-2</v>
      </c>
      <c r="U635" s="115">
        <v>0.13650781395944689</v>
      </c>
      <c r="V635" s="115">
        <f t="shared" si="177"/>
        <v>0</v>
      </c>
      <c r="W635" s="122">
        <v>0</v>
      </c>
      <c r="X635" s="116">
        <v>0</v>
      </c>
      <c r="Y635" s="116">
        <v>0</v>
      </c>
      <c r="Z635" s="116">
        <v>0</v>
      </c>
      <c r="AA635" s="116" t="str">
        <f t="shared" si="178"/>
        <v>P.F. CHANGâ€™S CHINA BISTRO0.1365078139594470.136507813959447</v>
      </c>
      <c r="AB635" s="117">
        <v>0</v>
      </c>
      <c r="AC635" s="115">
        <f t="shared" si="179"/>
        <v>0</v>
      </c>
      <c r="AD635" s="117">
        <f t="shared" si="195"/>
        <v>0</v>
      </c>
      <c r="AE635" s="117">
        <f t="shared" si="195"/>
        <v>0</v>
      </c>
      <c r="AF635" s="117">
        <f t="shared" si="195"/>
        <v>0</v>
      </c>
      <c r="AG635" s="117">
        <f t="shared" si="195"/>
        <v>0</v>
      </c>
      <c r="AH635" s="115">
        <v>0</v>
      </c>
      <c r="AI635" s="118"/>
      <c r="AJ635" s="118"/>
      <c r="AK635" s="118"/>
      <c r="AL635" s="118"/>
      <c r="AM635" s="118"/>
      <c r="AN635" s="118"/>
      <c r="AO635" s="118"/>
      <c r="AP635" s="118"/>
      <c r="AQ635" s="118"/>
      <c r="AR635" s="118"/>
      <c r="AS635" s="119"/>
      <c r="AT635" s="120">
        <v>0</v>
      </c>
      <c r="AU635" s="120">
        <f t="shared" si="180"/>
        <v>0</v>
      </c>
      <c r="AV635" s="120">
        <v>0</v>
      </c>
      <c r="AW635" s="120">
        <f t="shared" si="181"/>
        <v>0</v>
      </c>
      <c r="AX635" s="120">
        <v>0</v>
      </c>
      <c r="AY635" s="120">
        <f t="shared" si="182"/>
        <v>0</v>
      </c>
      <c r="AZ635" s="120">
        <v>0</v>
      </c>
      <c r="BA635" s="120">
        <f t="shared" si="183"/>
        <v>0</v>
      </c>
      <c r="BB635" s="120">
        <v>0</v>
      </c>
      <c r="BC635" s="120">
        <f t="shared" si="184"/>
        <v>0</v>
      </c>
      <c r="BD635" s="120" t="str">
        <f t="shared" si="185"/>
        <v>P.F. CHANGâ€™S CHINA BISTRO0.06306477172938880.1365078139594470.136507813959447</v>
      </c>
      <c r="BE635" s="121">
        <f>VLOOKUP(BD635,'[1]Microsoft-Base Data'!$AR:$AX,2,0)</f>
        <v>0.35214561019371826</v>
      </c>
      <c r="BF635" s="121">
        <f>VLOOKUP(BD635,'[1]Microsoft-Base Data'!$AR:$AX,3,0)</f>
        <v>0.34131622760226149</v>
      </c>
      <c r="BG635" s="121">
        <f>VLOOKUP(BD635,'[1]Microsoft-Base Data'!$AR:$AX,4,0)</f>
        <v>0</v>
      </c>
      <c r="BH635" s="121">
        <f>VLOOKUP(BD635,'[1]Microsoft-Base Data'!$AR:$AX,5,0)</f>
        <v>0.34887022030451498</v>
      </c>
      <c r="BI635" s="121">
        <f>VLOOKUP(BD635,'[1]Microsoft-Base Data'!$AR:$AX,6,0)</f>
        <v>-4.2332058100494681E-2</v>
      </c>
      <c r="BJ635" s="121">
        <f>VLOOKUP(BD635,'[1]Microsoft-Base Data'!$AR:$AX,7,0)</f>
        <v>0</v>
      </c>
      <c r="BK635" s="120">
        <f t="shared" si="186"/>
        <v>4.807062744296E-2</v>
      </c>
      <c r="BL635" s="120">
        <f t="shared" si="187"/>
        <v>4.6592332098869746E-2</v>
      </c>
      <c r="BM635" s="120">
        <f t="shared" si="188"/>
        <v>0</v>
      </c>
      <c r="BN635" s="120">
        <f t="shared" si="189"/>
        <v>4.7623511129319979E-2</v>
      </c>
      <c r="BO635" s="120">
        <f t="shared" si="190"/>
        <v>-5.7786567117028243E-3</v>
      </c>
      <c r="BP635" s="120">
        <f t="shared" si="191"/>
        <v>0</v>
      </c>
      <c r="BQ635" s="120">
        <f t="shared" si="192"/>
        <v>6.2667844797112238E-2</v>
      </c>
      <c r="BR635" s="119"/>
      <c r="BS635" s="119"/>
      <c r="BT635" s="119"/>
      <c r="BU635" s="119"/>
    </row>
    <row r="636" spans="1:73">
      <c r="A636" s="8" t="s">
        <v>1059</v>
      </c>
      <c r="B636" s="65" t="s">
        <v>123</v>
      </c>
      <c r="C636" s="8" t="s">
        <v>248</v>
      </c>
      <c r="D636" s="8" t="s">
        <v>615</v>
      </c>
      <c r="E636" s="8" t="s">
        <v>283</v>
      </c>
      <c r="F636" s="8"/>
      <c r="G636" s="65"/>
      <c r="H636" s="65" t="s">
        <v>613</v>
      </c>
      <c r="I636" s="8"/>
      <c r="J636" s="8" t="s">
        <v>614</v>
      </c>
      <c r="K636" s="8" t="s">
        <v>614</v>
      </c>
      <c r="L636" s="116">
        <v>0</v>
      </c>
      <c r="M636" s="116">
        <v>-6.5894728259869671E-3</v>
      </c>
      <c r="N636" s="116">
        <v>0</v>
      </c>
      <c r="O636" s="114">
        <v>0</v>
      </c>
      <c r="P636" s="115">
        <v>-6.5894728259869671E-3</v>
      </c>
      <c r="Q636" s="114">
        <v>-1.5895710998605217E-3</v>
      </c>
      <c r="R636" s="114">
        <v>-1.630708287817952E-3</v>
      </c>
      <c r="S636" s="114">
        <v>-1.6661951910000744E-3</v>
      </c>
      <c r="T636" s="114">
        <v>-1.702998247308419E-3</v>
      </c>
      <c r="U636" s="115">
        <v>-6.5894728259869671E-3</v>
      </c>
      <c r="V636" s="115">
        <f t="shared" si="177"/>
        <v>0</v>
      </c>
      <c r="W636" s="122">
        <v>0</v>
      </c>
      <c r="X636" s="116">
        <v>0</v>
      </c>
      <c r="Y636" s="116">
        <v>0</v>
      </c>
      <c r="Z636" s="116">
        <v>0</v>
      </c>
      <c r="AA636" s="116" t="str">
        <f t="shared" si="178"/>
        <v>UNITED ARAB BANK-0.00658947282598697-0.00658947282598697</v>
      </c>
      <c r="AB636" s="117">
        <v>0</v>
      </c>
      <c r="AC636" s="115">
        <f t="shared" si="179"/>
        <v>0</v>
      </c>
      <c r="AD636" s="117">
        <f t="shared" si="195"/>
        <v>0</v>
      </c>
      <c r="AE636" s="117">
        <f t="shared" si="195"/>
        <v>0</v>
      </c>
      <c r="AF636" s="117">
        <f t="shared" si="195"/>
        <v>0</v>
      </c>
      <c r="AG636" s="117">
        <f t="shared" si="195"/>
        <v>0</v>
      </c>
      <c r="AH636" s="115">
        <v>0</v>
      </c>
      <c r="AI636" s="118"/>
      <c r="AJ636" s="118"/>
      <c r="AK636" s="118"/>
      <c r="AL636" s="118"/>
      <c r="AM636" s="118"/>
      <c r="AN636" s="118"/>
      <c r="AO636" s="118"/>
      <c r="AP636" s="118"/>
      <c r="AQ636" s="118"/>
      <c r="AR636" s="118"/>
      <c r="AS636" s="119"/>
      <c r="AT636" s="120">
        <v>0</v>
      </c>
      <c r="AU636" s="120">
        <f t="shared" si="180"/>
        <v>0</v>
      </c>
      <c r="AV636" s="120">
        <v>0</v>
      </c>
      <c r="AW636" s="120">
        <f t="shared" si="181"/>
        <v>0</v>
      </c>
      <c r="AX636" s="120">
        <v>0</v>
      </c>
      <c r="AY636" s="120">
        <f t="shared" si="182"/>
        <v>0</v>
      </c>
      <c r="AZ636" s="120">
        <v>0</v>
      </c>
      <c r="BA636" s="120">
        <f t="shared" si="183"/>
        <v>0</v>
      </c>
      <c r="BB636" s="120">
        <v>0</v>
      </c>
      <c r="BC636" s="120">
        <f t="shared" si="184"/>
        <v>0</v>
      </c>
      <c r="BD636" s="120" t="str">
        <f t="shared" si="185"/>
        <v>UNITED ARAB BANK0-0.00658947282598697-0.00658947282598697</v>
      </c>
      <c r="BE636" s="121">
        <f>VLOOKUP(BD636,'[1]Microsoft-Base Data'!$AR:$AX,2,0)</f>
        <v>0</v>
      </c>
      <c r="BF636" s="121">
        <f>VLOOKUP(BD636,'[1]Microsoft-Base Data'!$AR:$AX,3,0)</f>
        <v>0</v>
      </c>
      <c r="BG636" s="121">
        <f>VLOOKUP(BD636,'[1]Microsoft-Base Data'!$AR:$AX,4,0)</f>
        <v>0</v>
      </c>
      <c r="BH636" s="121">
        <f>VLOOKUP(BD636,'[1]Microsoft-Base Data'!$AR:$AX,5,0)</f>
        <v>0</v>
      </c>
      <c r="BI636" s="121">
        <f>VLOOKUP(BD636,'[1]Microsoft-Base Data'!$AR:$AX,6,0)</f>
        <v>1</v>
      </c>
      <c r="BJ636" s="121">
        <f>VLOOKUP(BD636,'[1]Microsoft-Base Data'!$AR:$AX,7,0)</f>
        <v>0</v>
      </c>
      <c r="BK636" s="120">
        <f t="shared" si="186"/>
        <v>0</v>
      </c>
      <c r="BL636" s="120">
        <f t="shared" si="187"/>
        <v>0</v>
      </c>
      <c r="BM636" s="120">
        <f t="shared" si="188"/>
        <v>0</v>
      </c>
      <c r="BN636" s="120">
        <f t="shared" si="189"/>
        <v>0</v>
      </c>
      <c r="BO636" s="120">
        <f t="shared" si="190"/>
        <v>-6.5894728259869671E-3</v>
      </c>
      <c r="BP636" s="120">
        <f t="shared" si="191"/>
        <v>0</v>
      </c>
      <c r="BQ636" s="120">
        <f t="shared" si="192"/>
        <v>-6.5894728259869671E-3</v>
      </c>
      <c r="BR636" s="119"/>
      <c r="BS636" s="119"/>
      <c r="BT636" s="119"/>
      <c r="BU636" s="119"/>
    </row>
    <row r="637" spans="1:73">
      <c r="A637" s="8" t="s">
        <v>405</v>
      </c>
      <c r="B637" s="8" t="s">
        <v>4</v>
      </c>
      <c r="C637" s="8" t="s">
        <v>492</v>
      </c>
      <c r="D637" s="8" t="s">
        <v>568</v>
      </c>
      <c r="E637" s="8" t="s">
        <v>121</v>
      </c>
      <c r="F637" s="8" t="s">
        <v>612</v>
      </c>
      <c r="G637" s="65">
        <v>48</v>
      </c>
      <c r="H637" s="65" t="s">
        <v>613</v>
      </c>
      <c r="I637" s="8"/>
      <c r="J637" s="8" t="s">
        <v>614</v>
      </c>
      <c r="K637" s="8" t="s">
        <v>614</v>
      </c>
      <c r="L637" s="116">
        <v>0.50254250163603897</v>
      </c>
      <c r="M637" s="116">
        <v>0.53651381551291011</v>
      </c>
      <c r="N637" s="116">
        <v>0.57769013999674612</v>
      </c>
      <c r="O637" s="114">
        <v>0.59685165356231107</v>
      </c>
      <c r="P637" s="115">
        <v>2.2135981107080061</v>
      </c>
      <c r="Q637" s="114">
        <v>0.65</v>
      </c>
      <c r="R637" s="114">
        <v>0.55928612618818618</v>
      </c>
      <c r="S637" s="114">
        <v>0.57145711517463593</v>
      </c>
      <c r="T637" s="114">
        <v>0.58407950689751265</v>
      </c>
      <c r="U637" s="169">
        <v>2.3648227482603348</v>
      </c>
      <c r="V637" s="115">
        <f t="shared" si="177"/>
        <v>0.15122463755232873</v>
      </c>
      <c r="W637" s="122">
        <v>6.8316211881821909E-2</v>
      </c>
      <c r="X637" s="116">
        <v>0.58063003199999996</v>
      </c>
      <c r="Y637" s="116">
        <v>0.33520455199999993</v>
      </c>
      <c r="Z637" s="116">
        <v>0.36959418859999993</v>
      </c>
      <c r="AA637" s="116" t="str">
        <f t="shared" si="178"/>
        <v>PHILIPS2.213598110708012.36482274826033</v>
      </c>
      <c r="AB637" s="117">
        <v>0.34533614999999995</v>
      </c>
      <c r="AC637" s="115">
        <f t="shared" si="179"/>
        <v>1.6307649226000001</v>
      </c>
      <c r="AD637" s="117">
        <f t="shared" si="195"/>
        <v>0.3905921418127038</v>
      </c>
      <c r="AE637" s="117">
        <f t="shared" si="195"/>
        <v>0.39567419570246015</v>
      </c>
      <c r="AF637" s="117">
        <f t="shared" si="195"/>
        <v>0.58080615882929931</v>
      </c>
      <c r="AG637" s="117">
        <f t="shared" si="195"/>
        <v>0.44794674999709694</v>
      </c>
      <c r="AH637" s="115">
        <v>1.8150192463415604</v>
      </c>
      <c r="AI637" s="118"/>
      <c r="AJ637" s="118"/>
      <c r="AK637" s="118"/>
      <c r="AL637" s="118"/>
      <c r="AM637" s="118"/>
      <c r="AN637" s="118"/>
      <c r="AO637" s="118"/>
      <c r="AP637" s="118"/>
      <c r="AQ637" s="118"/>
      <c r="AR637" s="118"/>
      <c r="AS637" s="119"/>
      <c r="AT637" s="120">
        <v>0.20690272800000001</v>
      </c>
      <c r="AU637" s="120">
        <f t="shared" si="180"/>
        <v>0.13843342199999994</v>
      </c>
      <c r="AV637" s="120">
        <v>5.4376166700000006E-2</v>
      </c>
      <c r="AW637" s="120">
        <f t="shared" si="181"/>
        <v>0.33621597511270379</v>
      </c>
      <c r="AX637" s="120">
        <v>0</v>
      </c>
      <c r="AY637" s="120">
        <f t="shared" si="182"/>
        <v>0.39567419570246015</v>
      </c>
      <c r="AZ637" s="120">
        <v>1.0924137171000001E-2</v>
      </c>
      <c r="BA637" s="120">
        <f t="shared" si="183"/>
        <v>0.56988202165829926</v>
      </c>
      <c r="BB637" s="120">
        <v>0</v>
      </c>
      <c r="BC637" s="120">
        <f t="shared" si="184"/>
        <v>0.44794674999709694</v>
      </c>
      <c r="BD637" s="120" t="str">
        <f t="shared" si="185"/>
        <v>PHILIPS0.5968516535623112.213598110708012.36482274826033</v>
      </c>
      <c r="BE637" s="121">
        <f>VLOOKUP(BD637,'[1]Microsoft-Base Data'!$AR:$AX,2,0)</f>
        <v>0.26954193793959663</v>
      </c>
      <c r="BF637" s="121">
        <f>VLOOKUP(BD637,'[1]Microsoft-Base Data'!$AR:$AX,3,0)</f>
        <v>0.65160318743888879</v>
      </c>
      <c r="BG637" s="121">
        <f>VLOOKUP(BD637,'[1]Microsoft-Base Data'!$AR:$AX,4,0)</f>
        <v>2.7196670350787371E-2</v>
      </c>
      <c r="BH637" s="121">
        <f>VLOOKUP(BD637,'[1]Microsoft-Base Data'!$AR:$AX,5,0)</f>
        <v>4.6179010682917125E-2</v>
      </c>
      <c r="BI637" s="121">
        <f>VLOOKUP(BD637,'[1]Microsoft-Base Data'!$AR:$AX,6,0)</f>
        <v>-3.117267189174338E-3</v>
      </c>
      <c r="BJ637" s="121">
        <f>VLOOKUP(BD637,'[1]Microsoft-Base Data'!$AR:$AX,7,0)</f>
        <v>8.596460776984274E-3</v>
      </c>
      <c r="BK637" s="120">
        <f t="shared" si="186"/>
        <v>0.63741890644973354</v>
      </c>
      <c r="BL637" s="120">
        <f t="shared" si="187"/>
        <v>1.5409260404944269</v>
      </c>
      <c r="BM637" s="120">
        <f t="shared" si="188"/>
        <v>6.4315304722479358E-2</v>
      </c>
      <c r="BN637" s="120">
        <f t="shared" si="189"/>
        <v>0.10920517495511943</v>
      </c>
      <c r="BO637" s="120">
        <f t="shared" si="190"/>
        <v>-7.3717843613650266E-3</v>
      </c>
      <c r="BP637" s="120">
        <f t="shared" si="191"/>
        <v>2.0329105999940124E-2</v>
      </c>
      <c r="BQ637" s="120">
        <f t="shared" si="192"/>
        <v>1.6685444126147413</v>
      </c>
      <c r="BR637" s="119"/>
      <c r="BS637" s="119"/>
      <c r="BT637" s="119"/>
      <c r="BU637" s="119"/>
    </row>
    <row r="638" spans="1:73">
      <c r="A638" s="8" t="s">
        <v>1060</v>
      </c>
      <c r="B638" s="65" t="s">
        <v>69</v>
      </c>
      <c r="C638" s="8" t="s">
        <v>511</v>
      </c>
      <c r="D638" s="8" t="s">
        <v>615</v>
      </c>
      <c r="E638" s="8" t="s">
        <v>283</v>
      </c>
      <c r="F638" s="8"/>
      <c r="G638" s="65"/>
      <c r="H638" s="65" t="s">
        <v>613</v>
      </c>
      <c r="I638" s="8"/>
      <c r="J638" s="8" t="s">
        <v>614</v>
      </c>
      <c r="K638" s="8" t="s">
        <v>614</v>
      </c>
      <c r="L638" s="116">
        <v>0</v>
      </c>
      <c r="M638" s="116">
        <v>0</v>
      </c>
      <c r="N638" s="116">
        <v>0.13069194726727998</v>
      </c>
      <c r="O638" s="114">
        <v>0.13069194726727998</v>
      </c>
      <c r="P638" s="115">
        <v>0.26138389453455996</v>
      </c>
      <c r="Q638" s="114">
        <v>6.3053342155469871E-2</v>
      </c>
      <c r="R638" s="114">
        <v>6.4685126470006862E-2</v>
      </c>
      <c r="S638" s="114">
        <v>6.6092781559217231E-2</v>
      </c>
      <c r="T638" s="114">
        <v>6.7552644349866048E-2</v>
      </c>
      <c r="U638" s="115">
        <v>0.26138389453456001</v>
      </c>
      <c r="V638" s="115">
        <f t="shared" si="177"/>
        <v>0</v>
      </c>
      <c r="W638" s="115"/>
      <c r="X638" s="116">
        <v>0</v>
      </c>
      <c r="Y638" s="116">
        <v>0</v>
      </c>
      <c r="Z638" s="116">
        <v>0</v>
      </c>
      <c r="AA638" s="116" t="str">
        <f t="shared" si="178"/>
        <v>JP MORGAN0.261383894534560.26138389453456</v>
      </c>
      <c r="AB638" s="117">
        <v>0</v>
      </c>
      <c r="AC638" s="115">
        <f t="shared" si="179"/>
        <v>0</v>
      </c>
      <c r="AD638" s="117">
        <f t="shared" si="195"/>
        <v>0</v>
      </c>
      <c r="AE638" s="117">
        <f t="shared" si="195"/>
        <v>0</v>
      </c>
      <c r="AF638" s="117">
        <f t="shared" si="195"/>
        <v>0</v>
      </c>
      <c r="AG638" s="117">
        <f t="shared" si="195"/>
        <v>0</v>
      </c>
      <c r="AH638" s="115">
        <v>0</v>
      </c>
      <c r="AI638" s="118"/>
      <c r="AJ638" s="118"/>
      <c r="AK638" s="118"/>
      <c r="AL638" s="118"/>
      <c r="AM638" s="118"/>
      <c r="AN638" s="118"/>
      <c r="AO638" s="118"/>
      <c r="AP638" s="118"/>
      <c r="AQ638" s="118"/>
      <c r="AR638" s="118"/>
      <c r="AS638" s="119"/>
      <c r="AT638" s="120">
        <v>0.17901055800000001</v>
      </c>
      <c r="AU638" s="120">
        <f t="shared" si="180"/>
        <v>-0.17901055800000001</v>
      </c>
      <c r="AV638" s="120">
        <v>2.8674137699999998E-2</v>
      </c>
      <c r="AW638" s="120">
        <f t="shared" si="181"/>
        <v>-2.8674137699999998E-2</v>
      </c>
      <c r="AX638" s="120">
        <v>0</v>
      </c>
      <c r="AY638" s="120">
        <f t="shared" si="182"/>
        <v>0</v>
      </c>
      <c r="AZ638" s="120">
        <v>4.1894543790000002E-2</v>
      </c>
      <c r="BA638" s="120">
        <f t="shared" si="183"/>
        <v>-4.1894543790000002E-2</v>
      </c>
      <c r="BB638" s="120">
        <v>0.40064828184450008</v>
      </c>
      <c r="BC638" s="120">
        <f t="shared" si="184"/>
        <v>-0.40064828184450008</v>
      </c>
      <c r="BD638" s="120" t="str">
        <f t="shared" si="185"/>
        <v>JP MORGAN0.130691947267280.261383894534560.26138389453456</v>
      </c>
      <c r="BE638" s="121">
        <f>VLOOKUP(BD638,'[1]Microsoft-Base Data'!$AR:$AX,2,0)</f>
        <v>0.5014245549262083</v>
      </c>
      <c r="BF638" s="121">
        <f>VLOOKUP(BD638,'[1]Microsoft-Base Data'!$AR:$AX,3,0)</f>
        <v>0.29935551174554065</v>
      </c>
      <c r="BG638" s="121">
        <f>VLOOKUP(BD638,'[1]Microsoft-Base Data'!$AR:$AX,4,0)</f>
        <v>0</v>
      </c>
      <c r="BH638" s="121">
        <f>VLOOKUP(BD638,'[1]Microsoft-Base Data'!$AR:$AX,5,0)</f>
        <v>0.2011134457330411</v>
      </c>
      <c r="BI638" s="121">
        <f>VLOOKUP(BD638,'[1]Microsoft-Base Data'!$AR:$AX,6,0)</f>
        <v>-3.1659994596580497E-2</v>
      </c>
      <c r="BJ638" s="121">
        <f>VLOOKUP(BD638,'[1]Microsoft-Base Data'!$AR:$AX,7,0)</f>
        <v>2.9766482191790601E-2</v>
      </c>
      <c r="BK638" s="120">
        <f t="shared" si="186"/>
        <v>0.13106430298187072</v>
      </c>
      <c r="BL638" s="120">
        <f t="shared" si="187"/>
        <v>7.8246709510435636E-2</v>
      </c>
      <c r="BM638" s="120">
        <f t="shared" si="188"/>
        <v>0</v>
      </c>
      <c r="BN638" s="120">
        <f t="shared" si="189"/>
        <v>5.2567815688967172E-2</v>
      </c>
      <c r="BO638" s="120">
        <f t="shared" si="190"/>
        <v>-8.2754126885973365E-3</v>
      </c>
      <c r="BP638" s="120">
        <f t="shared" si="191"/>
        <v>7.780479041883853E-3</v>
      </c>
      <c r="BQ638" s="120">
        <f t="shared" si="192"/>
        <v>0.10189467572334464</v>
      </c>
      <c r="BR638" s="119"/>
      <c r="BS638" s="119"/>
      <c r="BT638" s="119"/>
      <c r="BU638" s="119"/>
    </row>
    <row r="639" spans="1:73">
      <c r="A639" s="8" t="s">
        <v>1061</v>
      </c>
      <c r="B639" s="65" t="s">
        <v>69</v>
      </c>
      <c r="C639" s="8" t="s">
        <v>129</v>
      </c>
      <c r="D639" s="8" t="s">
        <v>615</v>
      </c>
      <c r="E639" s="8" t="s">
        <v>283</v>
      </c>
      <c r="F639" s="8"/>
      <c r="G639" s="65"/>
      <c r="H639" s="65" t="s">
        <v>613</v>
      </c>
      <c r="I639" s="8"/>
      <c r="J639" s="8" t="s">
        <v>614</v>
      </c>
      <c r="K639" s="8" t="s">
        <v>614</v>
      </c>
      <c r="L639" s="116">
        <v>0.10836766690725999</v>
      </c>
      <c r="M639" s="116">
        <v>9.9972406481780005E-2</v>
      </c>
      <c r="N639" s="116">
        <v>0.11864403864006999</v>
      </c>
      <c r="O639" s="114">
        <v>0.11864403864006999</v>
      </c>
      <c r="P639" s="115">
        <v>0.44562815066917999</v>
      </c>
      <c r="Q639" s="114">
        <v>0.10749837631843051</v>
      </c>
      <c r="R639" s="114">
        <v>0.110280372614235</v>
      </c>
      <c r="S639" s="114">
        <v>0.11268025549646797</v>
      </c>
      <c r="T639" s="114">
        <v>0.11516914624004652</v>
      </c>
      <c r="U639" s="115">
        <v>0.44562815066918005</v>
      </c>
      <c r="V639" s="115">
        <f t="shared" si="177"/>
        <v>0</v>
      </c>
      <c r="W639" s="115"/>
      <c r="X639" s="116">
        <v>0</v>
      </c>
      <c r="Y639" s="116">
        <v>0</v>
      </c>
      <c r="Z639" s="116">
        <v>0</v>
      </c>
      <c r="AA639" s="116" t="str">
        <f t="shared" si="178"/>
        <v>IFDS0.445628150669180.44562815066918</v>
      </c>
      <c r="AB639" s="117">
        <v>0</v>
      </c>
      <c r="AC639" s="115">
        <f t="shared" si="179"/>
        <v>0</v>
      </c>
      <c r="AD639" s="117">
        <f t="shared" si="195"/>
        <v>0</v>
      </c>
      <c r="AE639" s="117">
        <f t="shared" si="195"/>
        <v>0</v>
      </c>
      <c r="AF639" s="117">
        <f t="shared" si="195"/>
        <v>0</v>
      </c>
      <c r="AG639" s="117">
        <f t="shared" si="195"/>
        <v>0</v>
      </c>
      <c r="AH639" s="115">
        <v>0</v>
      </c>
      <c r="AI639" s="118"/>
      <c r="AJ639" s="118"/>
      <c r="AK639" s="118"/>
      <c r="AL639" s="118"/>
      <c r="AM639" s="118"/>
      <c r="AN639" s="118"/>
      <c r="AO639" s="118"/>
      <c r="AP639" s="118"/>
      <c r="AQ639" s="118"/>
      <c r="AR639" s="118"/>
      <c r="AS639" s="119"/>
      <c r="AT639" s="120">
        <v>0</v>
      </c>
      <c r="AU639" s="120">
        <f t="shared" si="180"/>
        <v>0</v>
      </c>
      <c r="AV639" s="120">
        <v>0</v>
      </c>
      <c r="AW639" s="120">
        <f t="shared" si="181"/>
        <v>0</v>
      </c>
      <c r="AX639" s="120">
        <v>0</v>
      </c>
      <c r="AY639" s="120">
        <f t="shared" si="182"/>
        <v>0</v>
      </c>
      <c r="AZ639" s="120">
        <v>0</v>
      </c>
      <c r="BA639" s="120">
        <f t="shared" si="183"/>
        <v>0</v>
      </c>
      <c r="BB639" s="120">
        <v>0</v>
      </c>
      <c r="BC639" s="120">
        <f t="shared" si="184"/>
        <v>0</v>
      </c>
      <c r="BD639" s="120" t="str">
        <f t="shared" si="185"/>
        <v>IFDS0.118644038640070.445628150669180.44562815066918</v>
      </c>
      <c r="BE639" s="121">
        <f>VLOOKUP(BD639,'[1]Microsoft-Base Data'!$AR:$AX,2,0)</f>
        <v>0.78224293679160217</v>
      </c>
      <c r="BF639" s="121">
        <f>VLOOKUP(BD639,'[1]Microsoft-Base Data'!$AR:$AX,3,0)</f>
        <v>0.1099475681832606</v>
      </c>
      <c r="BG639" s="121">
        <f>VLOOKUP(BD639,'[1]Microsoft-Base Data'!$AR:$AX,4,0)</f>
        <v>0</v>
      </c>
      <c r="BH639" s="121">
        <f>VLOOKUP(BD639,'[1]Microsoft-Base Data'!$AR:$AX,5,0)</f>
        <v>0.13815370005223032</v>
      </c>
      <c r="BI639" s="121">
        <f>VLOOKUP(BD639,'[1]Microsoft-Base Data'!$AR:$AX,6,0)</f>
        <v>-3.0344205027093247E-2</v>
      </c>
      <c r="BJ639" s="121">
        <f>VLOOKUP(BD639,'[1]Microsoft-Base Data'!$AR:$AX,7,0)</f>
        <v>0</v>
      </c>
      <c r="BK639" s="120">
        <f t="shared" si="186"/>
        <v>0.34858947329647</v>
      </c>
      <c r="BL639" s="120">
        <f t="shared" si="187"/>
        <v>4.8995731480079997E-2</v>
      </c>
      <c r="BM639" s="120">
        <f t="shared" si="188"/>
        <v>0</v>
      </c>
      <c r="BN639" s="120">
        <f t="shared" si="189"/>
        <v>6.1565177862379999E-2</v>
      </c>
      <c r="BO639" s="120">
        <f t="shared" si="190"/>
        <v>-1.352223196975E-2</v>
      </c>
      <c r="BP639" s="120">
        <f t="shared" si="191"/>
        <v>0</v>
      </c>
      <c r="BQ639" s="120">
        <f t="shared" si="192"/>
        <v>9.237005240542473E-2</v>
      </c>
      <c r="BR639" s="119"/>
      <c r="BS639" s="119"/>
      <c r="BT639" s="119"/>
      <c r="BU639" s="119"/>
    </row>
    <row r="640" spans="1:73">
      <c r="A640" s="8" t="s">
        <v>1062</v>
      </c>
      <c r="B640" s="65" t="s">
        <v>69</v>
      </c>
      <c r="C640" s="8" t="s">
        <v>511</v>
      </c>
      <c r="D640" s="8" t="s">
        <v>615</v>
      </c>
      <c r="E640" s="8" t="s">
        <v>283</v>
      </c>
      <c r="F640" s="8"/>
      <c r="G640" s="65"/>
      <c r="H640" s="65" t="s">
        <v>613</v>
      </c>
      <c r="I640" s="8"/>
      <c r="J640" s="8" t="s">
        <v>614</v>
      </c>
      <c r="K640" s="8" t="s">
        <v>614</v>
      </c>
      <c r="L640" s="116">
        <v>7.9662908068659999E-2</v>
      </c>
      <c r="M640" s="116">
        <v>5.4934652395700001E-2</v>
      </c>
      <c r="N640" s="116">
        <v>7.7829431440699814E-2</v>
      </c>
      <c r="O640" s="114">
        <v>7.7829431440699814E-2</v>
      </c>
      <c r="P640" s="115">
        <v>0.29025642334575963</v>
      </c>
      <c r="Q640" s="114">
        <v>7.0018229725409734E-2</v>
      </c>
      <c r="R640" s="114">
        <v>7.1830261333755821E-2</v>
      </c>
      <c r="S640" s="114">
        <v>7.3393406347821086E-2</v>
      </c>
      <c r="T640" s="114">
        <v>7.5014525938772988E-2</v>
      </c>
      <c r="U640" s="115">
        <v>0.29025642334575963</v>
      </c>
      <c r="V640" s="115">
        <f t="shared" si="177"/>
        <v>0</v>
      </c>
      <c r="W640" s="115"/>
      <c r="X640" s="116">
        <v>0.14562188000000001</v>
      </c>
      <c r="Y640" s="116">
        <v>2.7125179999999999E-2</v>
      </c>
      <c r="Z640" s="116">
        <v>0</v>
      </c>
      <c r="AA640" s="116" t="str">
        <f t="shared" si="178"/>
        <v>VISA TECHNOLOGY &amp; OPERATIONS LLC0.290256423345760.29025642334576</v>
      </c>
      <c r="AB640" s="117">
        <v>2.7125179999999999E-2</v>
      </c>
      <c r="AC640" s="115">
        <f t="shared" si="179"/>
        <v>0.19987224000000001</v>
      </c>
      <c r="AD640" s="117">
        <f t="shared" si="195"/>
        <v>4.3012506048000006E-2</v>
      </c>
      <c r="AE640" s="117">
        <f t="shared" si="195"/>
        <v>4.3572148320000011E-2</v>
      </c>
      <c r="AF640" s="117">
        <f t="shared" si="195"/>
        <v>6.3959116800000007E-2</v>
      </c>
      <c r="AG640" s="117">
        <f t="shared" si="195"/>
        <v>4.932846883199999E-2</v>
      </c>
      <c r="AH640" s="115">
        <v>0.19987224000000003</v>
      </c>
      <c r="AI640" s="118"/>
      <c r="AJ640" s="118"/>
      <c r="AK640" s="118"/>
      <c r="AL640" s="118"/>
      <c r="AM640" s="118"/>
      <c r="AN640" s="118"/>
      <c r="AO640" s="118"/>
      <c r="AP640" s="118"/>
      <c r="AQ640" s="118"/>
      <c r="AR640" s="118"/>
      <c r="AS640" s="119"/>
      <c r="AT640" s="120">
        <v>2.4412662000000002E-2</v>
      </c>
      <c r="AU640" s="120">
        <f t="shared" si="180"/>
        <v>2.7125179999999971E-3</v>
      </c>
      <c r="AV640" s="120">
        <v>0</v>
      </c>
      <c r="AW640" s="120">
        <f t="shared" si="181"/>
        <v>4.3012506048000006E-2</v>
      </c>
      <c r="AX640" s="120">
        <v>1.9774256220000001E-2</v>
      </c>
      <c r="AY640" s="120">
        <f t="shared" si="182"/>
        <v>2.3797892100000009E-2</v>
      </c>
      <c r="AZ640" s="120">
        <v>0</v>
      </c>
      <c r="BA640" s="120">
        <f t="shared" si="183"/>
        <v>6.3959116800000007E-2</v>
      </c>
      <c r="BB640" s="120">
        <v>0</v>
      </c>
      <c r="BC640" s="120">
        <f t="shared" si="184"/>
        <v>4.932846883199999E-2</v>
      </c>
      <c r="BD640" s="120" t="str">
        <f t="shared" si="185"/>
        <v>VISA TECHNOLOGY &amp; OPERATIONS LLC0.07782943144069980.290256423345760.29025642334576</v>
      </c>
      <c r="BE640" s="121">
        <f>VLOOKUP(BD640,'[1]Microsoft-Base Data'!$AR:$AX,2,0)</f>
        <v>0.21600625837418164</v>
      </c>
      <c r="BF640" s="121">
        <f>VLOOKUP(BD640,'[1]Microsoft-Base Data'!$AR:$AX,3,0)</f>
        <v>0.19762911952218012</v>
      </c>
      <c r="BG640" s="121">
        <f>VLOOKUP(BD640,'[1]Microsoft-Base Data'!$AR:$AX,4,0)</f>
        <v>0.19194394589663755</v>
      </c>
      <c r="BH640" s="121">
        <f>VLOOKUP(BD640,'[1]Microsoft-Base Data'!$AR:$AX,5,0)</f>
        <v>0.46164330568437556</v>
      </c>
      <c r="BI640" s="121">
        <f>VLOOKUP(BD640,'[1]Microsoft-Base Data'!$AR:$AX,6,0)</f>
        <v>-6.7222629477374674E-2</v>
      </c>
      <c r="BJ640" s="121">
        <f>VLOOKUP(BD640,'[1]Microsoft-Base Data'!$AR:$AX,7,0)</f>
        <v>0</v>
      </c>
      <c r="BK640" s="120">
        <f t="shared" si="186"/>
        <v>6.2697203975990004E-2</v>
      </c>
      <c r="BL640" s="120">
        <f t="shared" si="187"/>
        <v>5.7363121381479643E-2</v>
      </c>
      <c r="BM640" s="120">
        <f t="shared" si="188"/>
        <v>5.5712963218830007E-2</v>
      </c>
      <c r="BN640" s="120">
        <f t="shared" si="189"/>
        <v>0.13399493476946003</v>
      </c>
      <c r="BO640" s="120">
        <f t="shared" si="190"/>
        <v>-1.9511800000000003E-2</v>
      </c>
      <c r="BP640" s="120">
        <f t="shared" si="191"/>
        <v>0</v>
      </c>
      <c r="BQ640" s="120">
        <f t="shared" si="192"/>
        <v>0.11994177238031981</v>
      </c>
      <c r="BR640" s="119"/>
      <c r="BS640" s="119"/>
      <c r="BT640" s="119"/>
      <c r="BU640" s="119"/>
    </row>
    <row r="641" spans="1:73">
      <c r="A641" s="8" t="s">
        <v>1063</v>
      </c>
      <c r="B641" s="8" t="s">
        <v>92</v>
      </c>
      <c r="C641" s="8" t="s">
        <v>169</v>
      </c>
      <c r="D641" s="8" t="s">
        <v>568</v>
      </c>
      <c r="E641" s="8" t="s">
        <v>226</v>
      </c>
      <c r="F641" s="8" t="s">
        <v>612</v>
      </c>
      <c r="G641" s="65">
        <v>31</v>
      </c>
      <c r="H641" s="65" t="s">
        <v>613</v>
      </c>
      <c r="I641" s="8"/>
      <c r="J641" s="8" t="s">
        <v>614</v>
      </c>
      <c r="K641" s="8" t="s">
        <v>614</v>
      </c>
      <c r="L641" s="116">
        <v>7.384838073830001E-2</v>
      </c>
      <c r="M641" s="116">
        <v>5.5152650860312902E-2</v>
      </c>
      <c r="N641" s="116">
        <v>4.3034424815820004E-2</v>
      </c>
      <c r="O641" s="114">
        <v>4.3034424815820004E-2</v>
      </c>
      <c r="P641" s="115">
        <v>0.21506988123025295</v>
      </c>
      <c r="Q641" s="114">
        <v>5.188106494738294E-2</v>
      </c>
      <c r="R641" s="114">
        <v>5.3223717138505072E-2</v>
      </c>
      <c r="S641" s="114">
        <v>5.4381953048138011E-2</v>
      </c>
      <c r="T641" s="114">
        <v>5.5583146096226867E-2</v>
      </c>
      <c r="U641" s="115">
        <v>0.21506988123025289</v>
      </c>
      <c r="V641" s="115">
        <f t="shared" si="177"/>
        <v>0</v>
      </c>
      <c r="W641" s="122">
        <v>0</v>
      </c>
      <c r="X641" s="116">
        <v>0</v>
      </c>
      <c r="Y641" s="116">
        <v>0.27733602389999995</v>
      </c>
      <c r="Z641" s="116">
        <v>0</v>
      </c>
      <c r="AA641" s="116" t="str">
        <f t="shared" si="178"/>
        <v>NIKE0.2150698812302530.215069881230253</v>
      </c>
      <c r="AB641" s="117">
        <v>0</v>
      </c>
      <c r="AC641" s="115">
        <f t="shared" si="179"/>
        <v>0.27733602389999995</v>
      </c>
      <c r="AD641" s="117">
        <f t="shared" si="195"/>
        <v>5.9682712343279987E-2</v>
      </c>
      <c r="AE641" s="117">
        <f t="shared" si="195"/>
        <v>6.0459253210199987E-2</v>
      </c>
      <c r="AF641" s="117">
        <f t="shared" si="195"/>
        <v>8.874752764799998E-2</v>
      </c>
      <c r="AG641" s="117">
        <f t="shared" si="195"/>
        <v>6.8446530698519956E-2</v>
      </c>
      <c r="AH641" s="115">
        <v>0.27733602389999995</v>
      </c>
      <c r="AI641" s="118"/>
      <c r="AJ641" s="118"/>
      <c r="AK641" s="118"/>
      <c r="AL641" s="118"/>
      <c r="AM641" s="118"/>
      <c r="AN641" s="118"/>
      <c r="AO641" s="118"/>
      <c r="AP641" s="118"/>
      <c r="AQ641" s="118"/>
      <c r="AR641" s="118"/>
      <c r="AS641" s="119"/>
      <c r="AT641" s="120">
        <v>0</v>
      </c>
      <c r="AU641" s="120">
        <f t="shared" si="180"/>
        <v>0</v>
      </c>
      <c r="AV641" s="120">
        <v>0</v>
      </c>
      <c r="AW641" s="120">
        <f t="shared" si="181"/>
        <v>5.9682712343279987E-2</v>
      </c>
      <c r="AX641" s="120">
        <v>0.22464217620000004</v>
      </c>
      <c r="AY641" s="120">
        <f t="shared" si="182"/>
        <v>-0.16418292298980006</v>
      </c>
      <c r="AZ641" s="120">
        <v>0</v>
      </c>
      <c r="BA641" s="120">
        <f t="shared" si="183"/>
        <v>8.874752764799998E-2</v>
      </c>
      <c r="BB641" s="120">
        <v>0</v>
      </c>
      <c r="BC641" s="120">
        <f t="shared" si="184"/>
        <v>6.8446530698519956E-2</v>
      </c>
      <c r="BD641" s="120" t="str">
        <f t="shared" si="185"/>
        <v>NIKE0.043034424815820.2150698812302530.215069881230253</v>
      </c>
      <c r="BE641" s="121">
        <f>VLOOKUP(BD641,'[1]Microsoft-Base Data'!$AR:$AX,2,0)</f>
        <v>1.1866628306672447</v>
      </c>
      <c r="BF641" s="121">
        <f>VLOOKUP(BD641,'[1]Microsoft-Base Data'!$AR:$AX,3,0)</f>
        <v>-9.1809744514298325E-2</v>
      </c>
      <c r="BG641" s="121">
        <f>VLOOKUP(BD641,'[1]Microsoft-Base Data'!$AR:$AX,4,0)</f>
        <v>0</v>
      </c>
      <c r="BH641" s="121">
        <f>VLOOKUP(BD641,'[1]Microsoft-Base Data'!$AR:$AX,5,0)</f>
        <v>0</v>
      </c>
      <c r="BI641" s="121">
        <f>VLOOKUP(BD641,'[1]Microsoft-Base Data'!$AR:$AX,6,0)</f>
        <v>-9.4853086152946298E-2</v>
      </c>
      <c r="BJ641" s="121">
        <f>VLOOKUP(BD641,'[1]Microsoft-Base Data'!$AR:$AX,7,0)</f>
        <v>0</v>
      </c>
      <c r="BK641" s="120">
        <f t="shared" si="186"/>
        <v>0.25521543405196001</v>
      </c>
      <c r="BL641" s="120">
        <f t="shared" si="187"/>
        <v>-1.9745510848470003E-2</v>
      </c>
      <c r="BM641" s="120">
        <f t="shared" si="188"/>
        <v>0</v>
      </c>
      <c r="BN641" s="120">
        <f t="shared" si="189"/>
        <v>0</v>
      </c>
      <c r="BO641" s="120">
        <f t="shared" si="190"/>
        <v>-2.0400041973237106E-2</v>
      </c>
      <c r="BP641" s="120">
        <f t="shared" si="191"/>
        <v>0</v>
      </c>
      <c r="BQ641" s="120">
        <f t="shared" si="192"/>
        <v>-1.4624009416511107E-2</v>
      </c>
      <c r="BR641" s="119"/>
      <c r="BS641" s="119"/>
      <c r="BT641" s="119"/>
      <c r="BU641" s="119"/>
    </row>
    <row r="642" spans="1:73">
      <c r="A642" s="8" t="s">
        <v>1060</v>
      </c>
      <c r="B642" s="65" t="s">
        <v>69</v>
      </c>
      <c r="C642" s="8" t="s">
        <v>511</v>
      </c>
      <c r="D642" s="8" t="s">
        <v>615</v>
      </c>
      <c r="E642" s="8" t="s">
        <v>283</v>
      </c>
      <c r="F642" s="8"/>
      <c r="G642" s="65"/>
      <c r="H642" s="65" t="s">
        <v>613</v>
      </c>
      <c r="I642" s="8"/>
      <c r="J642" s="8" t="s">
        <v>614</v>
      </c>
      <c r="K642" s="8" t="s">
        <v>614</v>
      </c>
      <c r="L642" s="116">
        <v>0.3227762362764699</v>
      </c>
      <c r="M642" s="116">
        <v>0.29510613832334998</v>
      </c>
      <c r="N642" s="116">
        <v>0.24031102347114</v>
      </c>
      <c r="O642" s="114">
        <v>0.24031102347114</v>
      </c>
      <c r="P642" s="115">
        <v>1.0985044215420998</v>
      </c>
      <c r="Q642" s="114">
        <v>0.26499098299123569</v>
      </c>
      <c r="R642" s="114">
        <v>0.27184879757737856</v>
      </c>
      <c r="S642" s="114">
        <v>0.27776467599160648</v>
      </c>
      <c r="T642" s="114">
        <v>0.2838999649818793</v>
      </c>
      <c r="U642" s="115">
        <v>1.0985044215421</v>
      </c>
      <c r="V642" s="115">
        <f t="shared" si="177"/>
        <v>0</v>
      </c>
      <c r="W642" s="115"/>
      <c r="X642" s="116">
        <v>5.9668508600000003E-2</v>
      </c>
      <c r="Y642" s="116">
        <v>7.0400299999999999E-2</v>
      </c>
      <c r="Z642" s="116">
        <v>0.78070163000000004</v>
      </c>
      <c r="AA642" s="116" t="str">
        <f t="shared" si="178"/>
        <v>JP MORGAN1.09850442154211.0985044215421</v>
      </c>
      <c r="AB642" s="117">
        <v>0.26052045000000001</v>
      </c>
      <c r="AC642" s="115">
        <f t="shared" si="179"/>
        <v>1.1712908886000002</v>
      </c>
      <c r="AD642" s="117">
        <f t="shared" si="195"/>
        <v>0.25206179922672006</v>
      </c>
      <c r="AE642" s="117">
        <f t="shared" si="195"/>
        <v>0.25534141371480001</v>
      </c>
      <c r="AF642" s="117">
        <f t="shared" si="195"/>
        <v>0.37481308435200006</v>
      </c>
      <c r="AG642" s="117">
        <f t="shared" si="195"/>
        <v>0.28907459130647994</v>
      </c>
      <c r="AH642" s="115">
        <v>1.1712908886000002</v>
      </c>
      <c r="AI642" s="118"/>
      <c r="AJ642" s="118"/>
      <c r="AK642" s="118"/>
      <c r="AL642" s="118"/>
      <c r="AM642" s="118"/>
      <c r="AN642" s="118"/>
      <c r="AO642" s="118"/>
      <c r="AP642" s="118"/>
      <c r="AQ642" s="118"/>
      <c r="AR642" s="118"/>
      <c r="AS642" s="119"/>
      <c r="AT642" s="120">
        <v>0.17901055800000001</v>
      </c>
      <c r="AU642" s="120">
        <f t="shared" si="180"/>
        <v>8.1509892E-2</v>
      </c>
      <c r="AV642" s="120">
        <v>2.8674137699999998E-2</v>
      </c>
      <c r="AW642" s="120">
        <f t="shared" si="181"/>
        <v>0.22338766152672007</v>
      </c>
      <c r="AX642" s="120">
        <v>0</v>
      </c>
      <c r="AY642" s="120">
        <f t="shared" si="182"/>
        <v>0.25534141371480001</v>
      </c>
      <c r="AZ642" s="120">
        <v>4.1894543790000002E-2</v>
      </c>
      <c r="BA642" s="120">
        <f t="shared" si="183"/>
        <v>0.33291854056200004</v>
      </c>
      <c r="BB642" s="120">
        <v>0.40064828184450008</v>
      </c>
      <c r="BC642" s="120">
        <f t="shared" si="184"/>
        <v>-0.11157369053802013</v>
      </c>
      <c r="BD642" s="120" t="str">
        <f t="shared" si="185"/>
        <v>JP MORGAN0.240311023471141.09850442154211.0985044215421</v>
      </c>
      <c r="BE642" s="121">
        <f>VLOOKUP(BD642,'[1]Microsoft-Base Data'!$AR:$AX,2,0)</f>
        <v>0.5014245549262083</v>
      </c>
      <c r="BF642" s="121">
        <f>VLOOKUP(BD642,'[1]Microsoft-Base Data'!$AR:$AX,3,0)</f>
        <v>0.29935551174554065</v>
      </c>
      <c r="BG642" s="121">
        <f>VLOOKUP(BD642,'[1]Microsoft-Base Data'!$AR:$AX,4,0)</f>
        <v>0</v>
      </c>
      <c r="BH642" s="121">
        <f>VLOOKUP(BD642,'[1]Microsoft-Base Data'!$AR:$AX,5,0)</f>
        <v>0.2011134457330411</v>
      </c>
      <c r="BI642" s="121">
        <f>VLOOKUP(BD642,'[1]Microsoft-Base Data'!$AR:$AX,6,0)</f>
        <v>-3.1659994596580497E-2</v>
      </c>
      <c r="BJ642" s="121">
        <f>VLOOKUP(BD642,'[1]Microsoft-Base Data'!$AR:$AX,7,0)</f>
        <v>2.9766482191790601E-2</v>
      </c>
      <c r="BK642" s="120">
        <f t="shared" si="186"/>
        <v>0.55081709065621942</v>
      </c>
      <c r="BL642" s="120">
        <f t="shared" si="187"/>
        <v>0.32884335326547448</v>
      </c>
      <c r="BM642" s="120">
        <f t="shared" si="188"/>
        <v>0</v>
      </c>
      <c r="BN642" s="120">
        <f t="shared" si="189"/>
        <v>0.22092400936931283</v>
      </c>
      <c r="BO642" s="120">
        <f t="shared" si="190"/>
        <v>-3.4778644050342672E-2</v>
      </c>
      <c r="BP642" s="120">
        <f t="shared" si="191"/>
        <v>3.2698612301436156E-2</v>
      </c>
      <c r="BQ642" s="120">
        <f t="shared" si="192"/>
        <v>0.42822742393140456</v>
      </c>
      <c r="BR642" s="119"/>
      <c r="BS642" s="119"/>
      <c r="BT642" s="119"/>
      <c r="BU642" s="119"/>
    </row>
    <row r="643" spans="1:73">
      <c r="A643" s="8" t="s">
        <v>1064</v>
      </c>
      <c r="B643" s="65" t="s">
        <v>69</v>
      </c>
      <c r="C643" s="8" t="s">
        <v>511</v>
      </c>
      <c r="D643" s="8" t="s">
        <v>615</v>
      </c>
      <c r="E643" s="8" t="s">
        <v>283</v>
      </c>
      <c r="F643" s="8"/>
      <c r="G643" s="65"/>
      <c r="H643" s="65" t="s">
        <v>613</v>
      </c>
      <c r="I643" s="8"/>
      <c r="J643" s="8" t="s">
        <v>614</v>
      </c>
      <c r="K643" s="8" t="s">
        <v>614</v>
      </c>
      <c r="L643" s="116">
        <v>3.1512204010010002E-2</v>
      </c>
      <c r="M643" s="116">
        <v>8.7269210490890023E-2</v>
      </c>
      <c r="N643" s="116">
        <v>-8.4394200389152369E-3</v>
      </c>
      <c r="O643" s="114">
        <v>-8.4394200389152369E-3</v>
      </c>
      <c r="P643" s="115">
        <v>0.10190257442306955</v>
      </c>
      <c r="Q643" s="114">
        <v>2.4581843127949445E-2</v>
      </c>
      <c r="R643" s="114">
        <v>2.5218007122868105E-2</v>
      </c>
      <c r="S643" s="114">
        <v>2.5766792570210605E-2</v>
      </c>
      <c r="T643" s="114">
        <v>2.6335931602041392E-2</v>
      </c>
      <c r="U643" s="115">
        <v>0.10190257442306955</v>
      </c>
      <c r="V643" s="115">
        <f t="shared" si="177"/>
        <v>0</v>
      </c>
      <c r="W643" s="115"/>
      <c r="X643" s="116">
        <v>0</v>
      </c>
      <c r="Y643" s="116">
        <v>5.6480459999999996E-2</v>
      </c>
      <c r="Z643" s="116">
        <v>6.7559919999999996E-2</v>
      </c>
      <c r="AA643" s="116" t="str">
        <f t="shared" si="178"/>
        <v>CITY NATIONAL BANK0.101902574423070.10190257442307</v>
      </c>
      <c r="AB643" s="117">
        <v>0</v>
      </c>
      <c r="AC643" s="115">
        <f t="shared" si="179"/>
        <v>0.12404037999999999</v>
      </c>
      <c r="AD643" s="117">
        <f t="shared" si="195"/>
        <v>2.6693489776000001E-2</v>
      </c>
      <c r="AE643" s="117">
        <f t="shared" si="195"/>
        <v>2.7040802840000003E-2</v>
      </c>
      <c r="AF643" s="117">
        <f t="shared" si="195"/>
        <v>3.96929216E-2</v>
      </c>
      <c r="AG643" s="117">
        <f t="shared" si="195"/>
        <v>3.0613165783999991E-2</v>
      </c>
      <c r="AH643" s="115">
        <v>0.12404038000000001</v>
      </c>
      <c r="AI643" s="118"/>
      <c r="AJ643" s="118"/>
      <c r="AK643" s="118"/>
      <c r="AL643" s="118"/>
      <c r="AM643" s="118"/>
      <c r="AN643" s="118"/>
      <c r="AO643" s="118"/>
      <c r="AP643" s="118"/>
      <c r="AQ643" s="118"/>
      <c r="AR643" s="118"/>
      <c r="AS643" s="119"/>
      <c r="AT643" s="120">
        <v>0</v>
      </c>
      <c r="AU643" s="120">
        <f t="shared" si="180"/>
        <v>0</v>
      </c>
      <c r="AV643" s="120">
        <v>0</v>
      </c>
      <c r="AW643" s="120">
        <f t="shared" si="181"/>
        <v>2.6693489776000001E-2</v>
      </c>
      <c r="AX643" s="120">
        <v>0</v>
      </c>
      <c r="AY643" s="120">
        <f t="shared" si="182"/>
        <v>2.7040802840000003E-2</v>
      </c>
      <c r="AZ643" s="120">
        <v>0</v>
      </c>
      <c r="BA643" s="120">
        <f t="shared" si="183"/>
        <v>3.96929216E-2</v>
      </c>
      <c r="BB643" s="120">
        <v>0</v>
      </c>
      <c r="BC643" s="120">
        <f t="shared" si="184"/>
        <v>3.0613165783999991E-2</v>
      </c>
      <c r="BD643" s="120" t="str">
        <f t="shared" si="185"/>
        <v>CITY NATIONAL BANK-0.008439420038915240.101902574423070.10190257442307</v>
      </c>
      <c r="BE643" s="121">
        <f>VLOOKUP(BD643,'[1]Microsoft-Base Data'!$AR:$AX,2,0)</f>
        <v>7.3973889647320462E-2</v>
      </c>
      <c r="BF643" s="121">
        <f>VLOOKUP(BD643,'[1]Microsoft-Base Data'!$AR:$AX,3,0)</f>
        <v>1.2911601869932057</v>
      </c>
      <c r="BG643" s="121">
        <f>VLOOKUP(BD643,'[1]Microsoft-Base Data'!$AR:$AX,4,0)</f>
        <v>0</v>
      </c>
      <c r="BH643" s="121">
        <f>VLOOKUP(BD643,'[1]Microsoft-Base Data'!$AR:$AX,5,0)</f>
        <v>0</v>
      </c>
      <c r="BI643" s="121">
        <f>VLOOKUP(BD643,'[1]Microsoft-Base Data'!$AR:$AX,6,0)</f>
        <v>-0.36513407664052616</v>
      </c>
      <c r="BJ643" s="121">
        <f>VLOOKUP(BD643,'[1]Microsoft-Base Data'!$AR:$AX,7,0)</f>
        <v>0</v>
      </c>
      <c r="BK643" s="120">
        <f t="shared" si="186"/>
        <v>7.5381297951500077E-3</v>
      </c>
      <c r="BL643" s="120">
        <f t="shared" si="187"/>
        <v>0.13157254704717952</v>
      </c>
      <c r="BM643" s="120">
        <f t="shared" si="188"/>
        <v>0</v>
      </c>
      <c r="BN643" s="120">
        <f t="shared" si="189"/>
        <v>0</v>
      </c>
      <c r="BO643" s="120">
        <f t="shared" si="190"/>
        <v>-3.7208102419259995E-2</v>
      </c>
      <c r="BP643" s="120">
        <f t="shared" si="191"/>
        <v>0</v>
      </c>
      <c r="BQ643" s="120">
        <f t="shared" si="192"/>
        <v>9.5118257607434517E-2</v>
      </c>
      <c r="BR643" s="119"/>
      <c r="BS643" s="119"/>
      <c r="BT643" s="119"/>
      <c r="BU643" s="119"/>
    </row>
    <row r="644" spans="1:73">
      <c r="A644" s="65" t="s">
        <v>1065</v>
      </c>
      <c r="B644" s="65" t="s">
        <v>69</v>
      </c>
      <c r="C644" s="8" t="s">
        <v>70</v>
      </c>
      <c r="D644" s="8" t="s">
        <v>615</v>
      </c>
      <c r="E644" s="8" t="s">
        <v>283</v>
      </c>
      <c r="F644" s="8"/>
      <c r="G644" s="65"/>
      <c r="H644" s="65" t="s">
        <v>613</v>
      </c>
      <c r="I644" s="8"/>
      <c r="J644" s="65" t="s">
        <v>614</v>
      </c>
      <c r="K644" s="65" t="s">
        <v>614</v>
      </c>
      <c r="L644" s="113">
        <v>0</v>
      </c>
      <c r="M644" s="113">
        <v>4.6229049452012519E-2</v>
      </c>
      <c r="N644" s="113">
        <v>0</v>
      </c>
      <c r="O644" s="114">
        <v>0</v>
      </c>
      <c r="P644" s="115">
        <v>4.6229049452012519E-2</v>
      </c>
      <c r="Q644" s="114">
        <v>1.1151781473798786E-2</v>
      </c>
      <c r="R644" s="114">
        <v>1.1440383179370876E-2</v>
      </c>
      <c r="S644" s="114">
        <v>1.1689344795182592E-2</v>
      </c>
      <c r="T644" s="114">
        <v>1.1947540003660266E-2</v>
      </c>
      <c r="U644" s="115">
        <v>4.6229049452012519E-2</v>
      </c>
      <c r="V644" s="115">
        <f t="shared" si="177"/>
        <v>0</v>
      </c>
      <c r="W644" s="115"/>
      <c r="X644" s="116">
        <v>0</v>
      </c>
      <c r="Y644" s="116">
        <v>0</v>
      </c>
      <c r="Z644" s="116">
        <v>0</v>
      </c>
      <c r="AA644" s="116" t="str">
        <f t="shared" si="178"/>
        <v>BLACKWELL0.04622904945201250.0462290494520125</v>
      </c>
      <c r="AB644" s="117">
        <v>1</v>
      </c>
      <c r="AC644" s="115">
        <f t="shared" si="179"/>
        <v>1</v>
      </c>
      <c r="AD644" s="117">
        <f t="shared" si="195"/>
        <v>0.2152</v>
      </c>
      <c r="AE644" s="117">
        <f t="shared" si="195"/>
        <v>0.218</v>
      </c>
      <c r="AF644" s="117">
        <f t="shared" si="195"/>
        <v>0.32</v>
      </c>
      <c r="AG644" s="117">
        <f t="shared" si="195"/>
        <v>0.24679999999999991</v>
      </c>
      <c r="AH644" s="115">
        <v>1</v>
      </c>
      <c r="AI644" s="118"/>
      <c r="AJ644" s="118"/>
      <c r="AK644" s="118"/>
      <c r="AL644" s="118"/>
      <c r="AM644" s="118"/>
      <c r="AN644" s="118"/>
      <c r="AO644" s="118"/>
      <c r="AP644" s="118"/>
      <c r="AQ644" s="118"/>
      <c r="AR644" s="118"/>
      <c r="AS644" s="119"/>
      <c r="AT644" s="120">
        <v>0</v>
      </c>
      <c r="AU644" s="120">
        <f t="shared" si="180"/>
        <v>1</v>
      </c>
      <c r="AV644" s="120">
        <v>0</v>
      </c>
      <c r="AW644" s="120">
        <f t="shared" si="181"/>
        <v>0.2152</v>
      </c>
      <c r="AX644" s="120">
        <v>0</v>
      </c>
      <c r="AY644" s="120">
        <f t="shared" si="182"/>
        <v>0.218</v>
      </c>
      <c r="AZ644" s="120">
        <v>0</v>
      </c>
      <c r="BA644" s="120">
        <f t="shared" si="183"/>
        <v>0.32</v>
      </c>
      <c r="BB644" s="120">
        <v>0</v>
      </c>
      <c r="BC644" s="120">
        <f t="shared" si="184"/>
        <v>0.24679999999999991</v>
      </c>
      <c r="BD644" s="120" t="str">
        <f t="shared" si="185"/>
        <v>BLACKWELL00.04622904945201250.0462290494520125</v>
      </c>
      <c r="BE644" s="121">
        <f>VLOOKUP(BD644,'[1]Microsoft-Base Data'!$AR:$AX,2,0)</f>
        <v>2.6336577507493986</v>
      </c>
      <c r="BF644" s="121">
        <f>VLOOKUP(BD644,'[1]Microsoft-Base Data'!$AR:$AX,3,0)</f>
        <v>0</v>
      </c>
      <c r="BG644" s="121">
        <f>VLOOKUP(BD644,'[1]Microsoft-Base Data'!$AR:$AX,4,0)</f>
        <v>0</v>
      </c>
      <c r="BH644" s="121">
        <f>VLOOKUP(BD644,'[1]Microsoft-Base Data'!$AR:$AX,5,0)</f>
        <v>0.10968378675692754</v>
      </c>
      <c r="BI644" s="121">
        <f>VLOOKUP(BD644,'[1]Microsoft-Base Data'!$AR:$AX,6,0)</f>
        <v>-1.7433415375063261</v>
      </c>
      <c r="BJ644" s="121">
        <f>VLOOKUP(BD644,'[1]Microsoft-Base Data'!$AR:$AX,7,0)</f>
        <v>0</v>
      </c>
      <c r="BK644" s="120">
        <f t="shared" si="186"/>
        <v>0.12175149439907</v>
      </c>
      <c r="BL644" s="120">
        <f t="shared" si="187"/>
        <v>0</v>
      </c>
      <c r="BM644" s="120">
        <f t="shared" si="188"/>
        <v>0</v>
      </c>
      <c r="BN644" s="120">
        <f t="shared" si="189"/>
        <v>5.0705772020699993E-3</v>
      </c>
      <c r="BO644" s="120">
        <f t="shared" si="190"/>
        <v>-8.0593022149127488E-2</v>
      </c>
      <c r="BP644" s="120">
        <f t="shared" si="191"/>
        <v>0</v>
      </c>
      <c r="BQ644" s="120">
        <f t="shared" si="192"/>
        <v>-6.660283076102444E-2</v>
      </c>
      <c r="BR644" s="119"/>
      <c r="BS644" s="119"/>
      <c r="BT644" s="119"/>
      <c r="BU644" s="119"/>
    </row>
    <row r="645" spans="1:73">
      <c r="A645" s="8" t="s">
        <v>1066</v>
      </c>
      <c r="B645" s="65" t="s">
        <v>92</v>
      </c>
      <c r="C645" s="8" t="s">
        <v>519</v>
      </c>
      <c r="D645" s="8" t="s">
        <v>615</v>
      </c>
      <c r="E645" s="8" t="s">
        <v>283</v>
      </c>
      <c r="F645" s="8"/>
      <c r="G645" s="65"/>
      <c r="H645" s="65" t="s">
        <v>613</v>
      </c>
      <c r="I645" s="8"/>
      <c r="J645" s="8" t="s">
        <v>614</v>
      </c>
      <c r="K645" s="8" t="s">
        <v>614</v>
      </c>
      <c r="L645" s="116">
        <v>2.3617725974E-4</v>
      </c>
      <c r="M645" s="116">
        <v>-0.12286603160060003</v>
      </c>
      <c r="N645" s="116">
        <v>7.2596780600660007E-2</v>
      </c>
      <c r="O645" s="114">
        <v>7.2596780600660007E-2</v>
      </c>
      <c r="P645" s="115">
        <v>2.2563706860459984E-2</v>
      </c>
      <c r="Q645" s="114">
        <v>5.4430175642676999E-3</v>
      </c>
      <c r="R645" s="114">
        <v>5.5838797355895883E-3</v>
      </c>
      <c r="S645" s="114">
        <v>5.7053941726215073E-3</v>
      </c>
      <c r="T645" s="114">
        <v>5.8314153879811918E-3</v>
      </c>
      <c r="U645" s="115">
        <v>2.2563706860459987E-2</v>
      </c>
      <c r="V645" s="115">
        <f t="shared" si="177"/>
        <v>0</v>
      </c>
      <c r="W645" s="122">
        <v>0</v>
      </c>
      <c r="X645" s="116">
        <v>0</v>
      </c>
      <c r="Y645" s="116">
        <v>0</v>
      </c>
      <c r="Z645" s="116">
        <v>0</v>
      </c>
      <c r="AA645" s="116" t="str">
        <f t="shared" si="178"/>
        <v>THOMSON REUTERS0.022563706860460.02256370686046</v>
      </c>
      <c r="AB645" s="117">
        <v>0.05</v>
      </c>
      <c r="AC645" s="115">
        <f t="shared" si="179"/>
        <v>0.05</v>
      </c>
      <c r="AD645" s="117">
        <f t="shared" si="195"/>
        <v>1.076E-2</v>
      </c>
      <c r="AE645" s="117">
        <f t="shared" si="195"/>
        <v>1.09E-2</v>
      </c>
      <c r="AF645" s="117">
        <f t="shared" si="195"/>
        <v>1.6E-2</v>
      </c>
      <c r="AG645" s="117">
        <f t="shared" si="195"/>
        <v>1.2339999999999997E-2</v>
      </c>
      <c r="AH645" s="115">
        <v>0.05</v>
      </c>
      <c r="AI645" s="118"/>
      <c r="AJ645" s="118"/>
      <c r="AK645" s="118"/>
      <c r="AL645" s="118"/>
      <c r="AM645" s="118"/>
      <c r="AN645" s="118"/>
      <c r="AO645" s="118"/>
      <c r="AP645" s="118"/>
      <c r="AQ645" s="118"/>
      <c r="AR645" s="118"/>
      <c r="AS645" s="119"/>
      <c r="AT645" s="120">
        <v>0</v>
      </c>
      <c r="AU645" s="120">
        <f t="shared" si="180"/>
        <v>0.05</v>
      </c>
      <c r="AV645" s="120">
        <v>0</v>
      </c>
      <c r="AW645" s="120">
        <f t="shared" si="181"/>
        <v>1.076E-2</v>
      </c>
      <c r="AX645" s="120">
        <v>0</v>
      </c>
      <c r="AY645" s="120">
        <f t="shared" si="182"/>
        <v>1.09E-2</v>
      </c>
      <c r="AZ645" s="120">
        <v>0</v>
      </c>
      <c r="BA645" s="120">
        <f t="shared" si="183"/>
        <v>1.6E-2</v>
      </c>
      <c r="BB645" s="120">
        <v>0</v>
      </c>
      <c r="BC645" s="120">
        <f t="shared" si="184"/>
        <v>1.2339999999999997E-2</v>
      </c>
      <c r="BD645" s="120" t="str">
        <f t="shared" si="185"/>
        <v>THOMSON REUTERS0.072596780600660.022563706860460.02256370686046</v>
      </c>
      <c r="BE645" s="121">
        <f>VLOOKUP(BD645,'[1]Microsoft-Base Data'!$AR:$AX,2,0)</f>
        <v>0</v>
      </c>
      <c r="BF645" s="121">
        <f>VLOOKUP(BD645,'[1]Microsoft-Base Data'!$AR:$AX,3,0)</f>
        <v>8.066326056762092</v>
      </c>
      <c r="BG645" s="121">
        <f>VLOOKUP(BD645,'[1]Microsoft-Base Data'!$AR:$AX,4,0)</f>
        <v>0</v>
      </c>
      <c r="BH645" s="121">
        <f>VLOOKUP(BD645,'[1]Microsoft-Base Data'!$AR:$AX,5,0)</f>
        <v>0</v>
      </c>
      <c r="BI645" s="121">
        <f>VLOOKUP(BD645,'[1]Microsoft-Base Data'!$AR:$AX,6,0)</f>
        <v>-7.0745637176903031</v>
      </c>
      <c r="BJ645" s="121">
        <f>VLOOKUP(BD645,'[1]Microsoft-Base Data'!$AR:$AX,7,0)</f>
        <v>8.2376609282102126E-3</v>
      </c>
      <c r="BK645" s="120">
        <f t="shared" si="186"/>
        <v>0</v>
      </c>
      <c r="BL645" s="120">
        <f t="shared" si="187"/>
        <v>0.18200621658566998</v>
      </c>
      <c r="BM645" s="120">
        <f t="shared" si="188"/>
        <v>0</v>
      </c>
      <c r="BN645" s="120">
        <f t="shared" si="189"/>
        <v>0</v>
      </c>
      <c r="BO645" s="120">
        <f t="shared" si="190"/>
        <v>-0.15962838189160999</v>
      </c>
      <c r="BP645" s="120">
        <f t="shared" si="191"/>
        <v>1.8587216639999997E-4</v>
      </c>
      <c r="BQ645" s="120">
        <f t="shared" si="192"/>
        <v>2.2377834694059989E-2</v>
      </c>
      <c r="BR645" s="119"/>
      <c r="BS645" s="119"/>
      <c r="BT645" s="119"/>
      <c r="BU645" s="119"/>
    </row>
    <row r="646" spans="1:73">
      <c r="A646" s="8" t="s">
        <v>1067</v>
      </c>
      <c r="B646" s="65" t="s">
        <v>123</v>
      </c>
      <c r="C646" s="8" t="s">
        <v>124</v>
      </c>
      <c r="D646" s="8" t="s">
        <v>615</v>
      </c>
      <c r="E646" s="8" t="s">
        <v>283</v>
      </c>
      <c r="F646" s="8"/>
      <c r="G646" s="65">
        <v>86</v>
      </c>
      <c r="H646" s="65" t="s">
        <v>613</v>
      </c>
      <c r="I646" s="8"/>
      <c r="J646" s="8" t="s">
        <v>614</v>
      </c>
      <c r="K646" s="8" t="s">
        <v>614</v>
      </c>
      <c r="L646" s="116">
        <v>0.27979924664007</v>
      </c>
      <c r="M646" s="116">
        <v>0.35030023057613191</v>
      </c>
      <c r="N646" s="116">
        <v>0.23773633605007338</v>
      </c>
      <c r="O646" s="114">
        <v>0.23773633605007338</v>
      </c>
      <c r="P646" s="115">
        <v>1.1055721493163486</v>
      </c>
      <c r="Q646" s="114">
        <v>0.26669592299300954</v>
      </c>
      <c r="R646" s="114">
        <v>0.27359786044809192</v>
      </c>
      <c r="S646" s="114">
        <v>0.27955180135652319</v>
      </c>
      <c r="T646" s="114">
        <v>0.28572656451872397</v>
      </c>
      <c r="U646" s="115">
        <v>1.1055721493163486</v>
      </c>
      <c r="V646" s="115">
        <f t="shared" si="177"/>
        <v>0</v>
      </c>
      <c r="W646" s="122">
        <v>0</v>
      </c>
      <c r="X646" s="116">
        <v>0</v>
      </c>
      <c r="Y646" s="116">
        <v>0.91335199999999994</v>
      </c>
      <c r="Z646" s="116">
        <v>4.5600000000000002E-2</v>
      </c>
      <c r="AA646" s="116" t="str">
        <f t="shared" si="178"/>
        <v>ROADS &amp; MARITIME SERVICES1.105572149316351.10557214931635</v>
      </c>
      <c r="AB646" s="117">
        <v>0.2</v>
      </c>
      <c r="AC646" s="115">
        <f t="shared" si="179"/>
        <v>1.158952</v>
      </c>
      <c r="AD646" s="117">
        <f t="shared" si="195"/>
        <v>0.24940647040000005</v>
      </c>
      <c r="AE646" s="117">
        <f t="shared" si="195"/>
        <v>0.25265153600000007</v>
      </c>
      <c r="AF646" s="117">
        <f t="shared" si="195"/>
        <v>0.37086464000000008</v>
      </c>
      <c r="AG646" s="117">
        <f t="shared" si="195"/>
        <v>0.28602935359999992</v>
      </c>
      <c r="AH646" s="115">
        <v>1.1589520000000002</v>
      </c>
      <c r="AI646" s="118"/>
      <c r="AJ646" s="118"/>
      <c r="AK646" s="118"/>
      <c r="AL646" s="118"/>
      <c r="AM646" s="118"/>
      <c r="AN646" s="118"/>
      <c r="AO646" s="118"/>
      <c r="AP646" s="118"/>
      <c r="AQ646" s="118"/>
      <c r="AR646" s="118"/>
      <c r="AS646" s="119"/>
      <c r="AT646" s="120">
        <v>4.104E-2</v>
      </c>
      <c r="AU646" s="120">
        <f t="shared" si="180"/>
        <v>0.15896000000000002</v>
      </c>
      <c r="AV646" s="120">
        <v>0</v>
      </c>
      <c r="AW646" s="120">
        <f t="shared" si="181"/>
        <v>0.24940647040000005</v>
      </c>
      <c r="AX646" s="120">
        <v>0.69918552000000012</v>
      </c>
      <c r="AY646" s="120">
        <f t="shared" si="182"/>
        <v>-0.44653398400000005</v>
      </c>
      <c r="AZ646" s="120">
        <v>0</v>
      </c>
      <c r="BA646" s="120">
        <f t="shared" si="183"/>
        <v>0.37086464000000008</v>
      </c>
      <c r="BB646" s="120">
        <v>0</v>
      </c>
      <c r="BC646" s="120">
        <f t="shared" si="184"/>
        <v>0.28602935359999992</v>
      </c>
      <c r="BD646" s="120" t="str">
        <f t="shared" si="185"/>
        <v>ROADS &amp; MARITIME SERVICES0.2377363360500731.105572149316351.10557214931635</v>
      </c>
      <c r="BE646" s="121">
        <f>VLOOKUP(BD646,'[1]Microsoft-Base Data'!$AR:$AX,2,0)</f>
        <v>0.50108584428536662</v>
      </c>
      <c r="BF646" s="121">
        <f>VLOOKUP(BD646,'[1]Microsoft-Base Data'!$AR:$AX,3,0)</f>
        <v>-8.6121301797517397E-2</v>
      </c>
      <c r="BG646" s="121">
        <f>VLOOKUP(BD646,'[1]Microsoft-Base Data'!$AR:$AX,4,0)</f>
        <v>0</v>
      </c>
      <c r="BH646" s="121">
        <f>VLOOKUP(BD646,'[1]Microsoft-Base Data'!$AR:$AX,5,0)</f>
        <v>0.76752846557799226</v>
      </c>
      <c r="BI646" s="121">
        <f>VLOOKUP(BD646,'[1]Microsoft-Base Data'!$AR:$AX,6,0)</f>
        <v>-0.27851368499899748</v>
      </c>
      <c r="BJ646" s="121">
        <f>VLOOKUP(BD646,'[1]Microsoft-Base Data'!$AR:$AX,7,0)</f>
        <v>9.6020676933155982E-2</v>
      </c>
      <c r="BK646" s="120">
        <f t="shared" si="186"/>
        <v>0.55398655385856999</v>
      </c>
      <c r="BL646" s="120">
        <f t="shared" si="187"/>
        <v>-9.5213312730203226E-2</v>
      </c>
      <c r="BM646" s="120">
        <f t="shared" si="188"/>
        <v>0</v>
      </c>
      <c r="BN646" s="120">
        <f t="shared" si="189"/>
        <v>0.84855809535053994</v>
      </c>
      <c r="BO646" s="120">
        <f t="shared" si="190"/>
        <v>-0.3079169733383581</v>
      </c>
      <c r="BP646" s="120">
        <f t="shared" si="191"/>
        <v>0.1061577861758</v>
      </c>
      <c r="BQ646" s="120">
        <f t="shared" si="192"/>
        <v>-4.3985434310067628E-2</v>
      </c>
      <c r="BR646" s="119"/>
      <c r="BS646" s="119"/>
      <c r="BT646" s="119"/>
      <c r="BU646" s="119"/>
    </row>
    <row r="647" spans="1:73">
      <c r="A647" s="8" t="s">
        <v>1068</v>
      </c>
      <c r="B647" s="65" t="s">
        <v>123</v>
      </c>
      <c r="C647" s="8" t="s">
        <v>700</v>
      </c>
      <c r="D647" s="8" t="s">
        <v>615</v>
      </c>
      <c r="E647" s="8" t="s">
        <v>283</v>
      </c>
      <c r="F647" s="8"/>
      <c r="G647" s="65"/>
      <c r="H647" s="65" t="s">
        <v>613</v>
      </c>
      <c r="I647" s="8"/>
      <c r="J647" s="8" t="s">
        <v>614</v>
      </c>
      <c r="K647" s="8" t="s">
        <v>614</v>
      </c>
      <c r="L647" s="116">
        <v>4.4704996421490006E-2</v>
      </c>
      <c r="M647" s="116">
        <v>3.8549387224412812E-2</v>
      </c>
      <c r="N647" s="116">
        <v>1.2965258938679999E-2</v>
      </c>
      <c r="O647" s="114">
        <v>1.2965258938679999E-2</v>
      </c>
      <c r="P647" s="115">
        <v>0.10918490152326282</v>
      </c>
      <c r="Q647" s="114">
        <v>2.6338550683149733E-2</v>
      </c>
      <c r="R647" s="114">
        <v>2.7020177261585957E-2</v>
      </c>
      <c r="S647" s="114">
        <v>2.7608180904916145E-2</v>
      </c>
      <c r="T647" s="114">
        <v>2.8217992673610987E-2</v>
      </c>
      <c r="U647" s="115">
        <v>0.10918490152326281</v>
      </c>
      <c r="V647" s="115">
        <f t="shared" si="177"/>
        <v>0</v>
      </c>
      <c r="W647" s="122">
        <v>0</v>
      </c>
      <c r="X647" s="116">
        <v>0</v>
      </c>
      <c r="Y647" s="116">
        <v>0</v>
      </c>
      <c r="Z647" s="116">
        <v>0</v>
      </c>
      <c r="AA647" s="116" t="str">
        <f t="shared" si="178"/>
        <v>TELKOMSEL0.1091849015232630.109184901523263</v>
      </c>
      <c r="AB647" s="117">
        <v>0</v>
      </c>
      <c r="AC647" s="115">
        <f t="shared" si="179"/>
        <v>0</v>
      </c>
      <c r="AD647" s="117">
        <f t="shared" si="195"/>
        <v>0</v>
      </c>
      <c r="AE647" s="117">
        <f t="shared" si="195"/>
        <v>0</v>
      </c>
      <c r="AF647" s="117">
        <f t="shared" si="195"/>
        <v>0</v>
      </c>
      <c r="AG647" s="117">
        <f t="shared" si="195"/>
        <v>0</v>
      </c>
      <c r="AH647" s="115">
        <v>0</v>
      </c>
      <c r="AI647" s="118"/>
      <c r="AJ647" s="118"/>
      <c r="AK647" s="118"/>
      <c r="AL647" s="118"/>
      <c r="AM647" s="118"/>
      <c r="AN647" s="118"/>
      <c r="AO647" s="118"/>
      <c r="AP647" s="118"/>
      <c r="AQ647" s="118"/>
      <c r="AR647" s="118"/>
      <c r="AS647" s="119"/>
      <c r="AT647" s="120">
        <v>0</v>
      </c>
      <c r="AU647" s="120">
        <f t="shared" si="180"/>
        <v>0</v>
      </c>
      <c r="AV647" s="120">
        <v>0</v>
      </c>
      <c r="AW647" s="120">
        <f t="shared" si="181"/>
        <v>0</v>
      </c>
      <c r="AX647" s="120">
        <v>0</v>
      </c>
      <c r="AY647" s="120">
        <f t="shared" si="182"/>
        <v>0</v>
      </c>
      <c r="AZ647" s="120">
        <v>0</v>
      </c>
      <c r="BA647" s="120">
        <f t="shared" si="183"/>
        <v>0</v>
      </c>
      <c r="BB647" s="120">
        <v>0</v>
      </c>
      <c r="BC647" s="120">
        <f t="shared" si="184"/>
        <v>0</v>
      </c>
      <c r="BD647" s="120" t="str">
        <f t="shared" si="185"/>
        <v>TELKOMSEL0.012965258938680.1091849015232630.109184901523263</v>
      </c>
      <c r="BE647" s="121">
        <f>VLOOKUP(BD647,'[1]Microsoft-Base Data'!$AR:$AX,2,0)</f>
        <v>0.86389379445374503</v>
      </c>
      <c r="BF647" s="121">
        <f>VLOOKUP(BD647,'[1]Microsoft-Base Data'!$AR:$AX,3,0)</f>
        <v>0.5663860527466269</v>
      </c>
      <c r="BG647" s="121">
        <f>VLOOKUP(BD647,'[1]Microsoft-Base Data'!$AR:$AX,4,0)</f>
        <v>0</v>
      </c>
      <c r="BH647" s="121">
        <f>VLOOKUP(BD647,'[1]Microsoft-Base Data'!$AR:$AX,5,0)</f>
        <v>2.6450481499671343</v>
      </c>
      <c r="BI647" s="121">
        <f>VLOOKUP(BD647,'[1]Microsoft-Base Data'!$AR:$AX,6,0)</f>
        <v>-3.075327997167506</v>
      </c>
      <c r="BJ647" s="121">
        <f>VLOOKUP(BD647,'[1]Microsoft-Base Data'!$AR:$AX,7,0)</f>
        <v>0</v>
      </c>
      <c r="BK647" s="120">
        <f t="shared" si="186"/>
        <v>9.4324158873989997E-2</v>
      </c>
      <c r="BL647" s="120">
        <f t="shared" si="187"/>
        <v>6.1840805393289996E-2</v>
      </c>
      <c r="BM647" s="120">
        <f t="shared" si="188"/>
        <v>0</v>
      </c>
      <c r="BN647" s="120">
        <f t="shared" si="189"/>
        <v>0.28879932177845002</v>
      </c>
      <c r="BO647" s="120">
        <f t="shared" si="190"/>
        <v>-0.33577938452246719</v>
      </c>
      <c r="BP647" s="120">
        <f t="shared" si="191"/>
        <v>0</v>
      </c>
      <c r="BQ647" s="120">
        <f t="shared" si="192"/>
        <v>-0.16112880347601755</v>
      </c>
      <c r="BR647" s="119"/>
      <c r="BS647" s="119"/>
      <c r="BT647" s="119"/>
      <c r="BU647" s="119"/>
    </row>
  </sheetData>
  <autoFilter ref="A7:BU647" xr:uid="{00000000-0009-0000-0000-00000D000000}">
    <sortState xmlns:xlrd2="http://schemas.microsoft.com/office/spreadsheetml/2017/richdata2" ref="A8:BU647">
      <sortCondition descending="1" ref="BO7:BO647"/>
    </sortState>
  </autoFilter>
  <pageMargins left="0.7" right="0.7" top="0.75" bottom="0.75" header="0.3" footer="0.3"/>
  <pageSetup paperSize="9" orientation="portrait" horizontalDpi="300" verticalDpi="300" r:id="rId1"/>
  <headerFooter>
    <oddFooter>&amp;C&amp;1#&amp;"Arial"&amp;7&amp;K000000Sensitivity: Internal &amp; Restricted</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E2:M14"/>
  <sheetViews>
    <sheetView workbookViewId="0">
      <selection activeCell="E2" sqref="E2:J10"/>
    </sheetView>
  </sheetViews>
  <sheetFormatPr defaultRowHeight="15"/>
  <cols>
    <col min="5" max="5" width="22.42578125" customWidth="1"/>
    <col min="10" max="10" width="10.85546875" bestFit="1" customWidth="1"/>
    <col min="11" max="12" width="14" bestFit="1" customWidth="1"/>
  </cols>
  <sheetData>
    <row r="2" spans="5:13" ht="15" customHeight="1">
      <c r="E2" s="302"/>
      <c r="F2" s="306" t="s">
        <v>1069</v>
      </c>
      <c r="G2" s="307"/>
      <c r="H2" s="307"/>
      <c r="I2" s="307"/>
      <c r="J2" s="308"/>
    </row>
    <row r="3" spans="5:13">
      <c r="E3" s="303"/>
      <c r="F3" s="238" t="s">
        <v>1070</v>
      </c>
      <c r="G3" s="238" t="s">
        <v>1071</v>
      </c>
      <c r="H3" s="238" t="s">
        <v>1072</v>
      </c>
      <c r="I3" s="238" t="s">
        <v>1073</v>
      </c>
      <c r="J3" s="246" t="s">
        <v>1074</v>
      </c>
    </row>
    <row r="4" spans="5:13" ht="30">
      <c r="E4" s="247" t="s">
        <v>1075</v>
      </c>
      <c r="F4" s="304">
        <v>14.7</v>
      </c>
      <c r="G4" s="304">
        <v>14.7</v>
      </c>
      <c r="H4" s="304">
        <v>14.7</v>
      </c>
      <c r="I4" s="304">
        <v>14.7</v>
      </c>
      <c r="J4" s="300">
        <v>58.8</v>
      </c>
    </row>
    <row r="5" spans="5:13">
      <c r="E5" s="248" t="s">
        <v>1076</v>
      </c>
      <c r="F5" s="305"/>
      <c r="G5" s="305"/>
      <c r="H5" s="305"/>
      <c r="I5" s="305"/>
      <c r="J5" s="301"/>
    </row>
    <row r="6" spans="5:13">
      <c r="E6" s="249" t="s">
        <v>1077</v>
      </c>
      <c r="F6" s="239" t="s">
        <v>1078</v>
      </c>
      <c r="G6" s="239" t="s">
        <v>1078</v>
      </c>
      <c r="H6" s="239" t="s">
        <v>1078</v>
      </c>
      <c r="I6" s="239" t="s">
        <v>1078</v>
      </c>
      <c r="J6" s="250">
        <v>58.8</v>
      </c>
    </row>
    <row r="7" spans="5:13" ht="30">
      <c r="E7" s="248" t="s">
        <v>1079</v>
      </c>
      <c r="F7" s="239">
        <v>1</v>
      </c>
      <c r="G7" s="239">
        <v>2.5</v>
      </c>
      <c r="H7" s="239">
        <v>3.5</v>
      </c>
      <c r="I7" s="239">
        <v>4.75</v>
      </c>
      <c r="J7" s="250">
        <v>11.75</v>
      </c>
    </row>
    <row r="8" spans="5:13">
      <c r="E8" s="249" t="s">
        <v>1077</v>
      </c>
      <c r="F8" s="239" t="s">
        <v>1080</v>
      </c>
      <c r="G8" s="239" t="s">
        <v>1081</v>
      </c>
      <c r="H8" s="239" t="s">
        <v>1082</v>
      </c>
      <c r="I8" s="239" t="s">
        <v>1083</v>
      </c>
      <c r="J8" s="250">
        <v>11.75</v>
      </c>
    </row>
    <row r="9" spans="5:13">
      <c r="E9" s="248" t="s">
        <v>1084</v>
      </c>
      <c r="F9" s="240">
        <v>15.7</v>
      </c>
      <c r="G9" s="240">
        <v>17.2</v>
      </c>
      <c r="H9" s="240">
        <v>18.2</v>
      </c>
      <c r="I9" s="240">
        <v>19.45</v>
      </c>
      <c r="J9" s="251">
        <v>70.55</v>
      </c>
    </row>
    <row r="10" spans="5:13">
      <c r="E10" s="252" t="s">
        <v>1077</v>
      </c>
      <c r="F10" s="253" t="s">
        <v>1085</v>
      </c>
      <c r="G10" s="253" t="s">
        <v>1086</v>
      </c>
      <c r="H10" s="253" t="s">
        <v>1087</v>
      </c>
      <c r="I10" s="253" t="s">
        <v>1088</v>
      </c>
      <c r="J10" s="254">
        <v>70.55</v>
      </c>
    </row>
    <row r="13" spans="5:13">
      <c r="K13" s="245" t="s">
        <v>1089</v>
      </c>
      <c r="L13" s="244" t="s">
        <v>1090</v>
      </c>
      <c r="M13" s="243">
        <v>216</v>
      </c>
    </row>
    <row r="14" spans="5:13">
      <c r="K14" s="245" t="s">
        <v>1091</v>
      </c>
      <c r="L14" s="244" t="s">
        <v>1092</v>
      </c>
      <c r="M14" s="243">
        <v>182</v>
      </c>
    </row>
  </sheetData>
  <mergeCells count="7">
    <mergeCell ref="J4:J5"/>
    <mergeCell ref="E2:E3"/>
    <mergeCell ref="F4:F5"/>
    <mergeCell ref="G4:G5"/>
    <mergeCell ref="H4:H5"/>
    <mergeCell ref="I4:I5"/>
    <mergeCell ref="F2:J2"/>
  </mergeCells>
  <pageMargins left="0.7" right="0.7" top="0.75" bottom="0.75" header="0.3" footer="0.3"/>
  <pageSetup orientation="portrait" r:id="rId1"/>
  <headerFooter>
    <oddFooter>&amp;C&amp;1#&amp;"Arial"&amp;7&amp;K000000Sensitivity: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80"/>
  <sheetViews>
    <sheetView tabSelected="1" topLeftCell="A7" workbookViewId="0">
      <pane xSplit="1" topLeftCell="B40" activePane="topRight" state="frozen"/>
      <selection pane="topRight" activeCell="Y49" sqref="Y49"/>
    </sheetView>
  </sheetViews>
  <sheetFormatPr defaultColWidth="8.85546875" defaultRowHeight="15"/>
  <cols>
    <col min="1" max="1" width="30.140625" bestFit="1" customWidth="1"/>
    <col min="2" max="2" width="12.42578125" bestFit="1" customWidth="1"/>
    <col min="3" max="3" width="12.42578125" customWidth="1"/>
    <col min="4" max="4" width="15.42578125" customWidth="1"/>
    <col min="5" max="5" width="10.42578125" bestFit="1" customWidth="1"/>
    <col min="6" max="6" width="29" hidden="1" customWidth="1"/>
    <col min="7" max="7" width="16.85546875" hidden="1" customWidth="1"/>
    <col min="8" max="9" width="18.42578125" hidden="1" customWidth="1"/>
    <col min="10" max="10" width="10.140625" hidden="1" customWidth="1"/>
    <col min="11" max="11" width="12.5703125" hidden="1" customWidth="1"/>
    <col min="12" max="12" width="9" hidden="1" customWidth="1"/>
    <col min="13" max="13" width="10.140625" hidden="1" customWidth="1"/>
    <col min="14" max="14" width="9.7109375" hidden="1" customWidth="1"/>
    <col min="15" max="15" width="0" hidden="1" customWidth="1"/>
    <col min="16" max="16" width="1.42578125" hidden="1" customWidth="1"/>
    <col min="17" max="17" width="13" hidden="1" customWidth="1"/>
    <col min="18" max="18" width="14.42578125" hidden="1" customWidth="1"/>
    <col min="19" max="19" width="17" hidden="1" customWidth="1"/>
    <col min="20" max="20" width="20.140625" hidden="1" customWidth="1"/>
    <col min="21" max="23" width="0" hidden="1" customWidth="1"/>
    <col min="24" max="24" width="20.28515625" customWidth="1"/>
    <col min="25" max="25" width="55.7109375" customWidth="1"/>
    <col min="26" max="26" width="35.7109375" customWidth="1"/>
    <col min="27" max="27" width="16.7109375" customWidth="1"/>
    <col min="28" max="28" width="19.85546875" customWidth="1"/>
  </cols>
  <sheetData>
    <row r="1" spans="1:28">
      <c r="A1" t="s">
        <v>36</v>
      </c>
      <c r="B1" s="28"/>
      <c r="C1" s="28"/>
      <c r="D1" s="28"/>
    </row>
    <row r="2" spans="1:28">
      <c r="A2" t="s">
        <v>37</v>
      </c>
      <c r="B2" s="21"/>
      <c r="C2" s="21"/>
      <c r="D2" s="21"/>
    </row>
    <row r="3" spans="1:28">
      <c r="A3" t="s">
        <v>38</v>
      </c>
      <c r="B3" s="22"/>
      <c r="C3" s="22"/>
      <c r="D3" s="22"/>
    </row>
    <row r="4" spans="1:28">
      <c r="A4" t="s">
        <v>39</v>
      </c>
      <c r="B4" s="23"/>
      <c r="C4" s="23"/>
      <c r="D4" s="23"/>
    </row>
    <row r="5" spans="1:28">
      <c r="A5" t="s">
        <v>40</v>
      </c>
      <c r="B5" s="20"/>
      <c r="C5" s="20"/>
      <c r="D5" s="20"/>
      <c r="J5" s="262" t="s">
        <v>41</v>
      </c>
      <c r="K5" s="262"/>
      <c r="L5" s="262"/>
      <c r="M5" s="262"/>
      <c r="N5" s="262"/>
      <c r="O5" s="8"/>
      <c r="P5" s="8"/>
      <c r="Q5" s="262" t="s">
        <v>42</v>
      </c>
      <c r="R5" s="262"/>
      <c r="S5" s="262"/>
      <c r="T5" s="262"/>
      <c r="U5" s="262"/>
      <c r="V5" s="262"/>
      <c r="W5" s="262"/>
    </row>
    <row r="6" spans="1:28" ht="41.65" customHeight="1">
      <c r="A6" s="260" t="s">
        <v>7</v>
      </c>
      <c r="B6" s="260" t="s">
        <v>43</v>
      </c>
      <c r="C6" s="260" t="s">
        <v>44</v>
      </c>
      <c r="D6" s="260" t="s">
        <v>45</v>
      </c>
      <c r="E6" s="260" t="s">
        <v>0</v>
      </c>
      <c r="F6" s="260" t="s">
        <v>46</v>
      </c>
      <c r="G6" s="260" t="s">
        <v>47</v>
      </c>
      <c r="H6" s="260" t="s">
        <v>48</v>
      </c>
      <c r="I6" s="260" t="s">
        <v>49</v>
      </c>
      <c r="J6" s="260" t="s">
        <v>50</v>
      </c>
      <c r="K6" s="260" t="s">
        <v>51</v>
      </c>
      <c r="L6" s="260" t="s">
        <v>52</v>
      </c>
      <c r="M6" s="260" t="s">
        <v>53</v>
      </c>
      <c r="N6" s="260" t="s">
        <v>54</v>
      </c>
      <c r="O6" s="260" t="s">
        <v>55</v>
      </c>
      <c r="P6" s="260" t="s">
        <v>56</v>
      </c>
      <c r="Q6" s="260" t="s">
        <v>57</v>
      </c>
      <c r="R6" s="260" t="s">
        <v>58</v>
      </c>
      <c r="S6" s="260" t="s">
        <v>59</v>
      </c>
      <c r="T6" s="260" t="s">
        <v>60</v>
      </c>
      <c r="U6" s="260" t="s">
        <v>61</v>
      </c>
      <c r="V6" s="260"/>
      <c r="W6" s="260" t="s">
        <v>62</v>
      </c>
      <c r="X6" s="260" t="s">
        <v>63</v>
      </c>
      <c r="Y6" s="260" t="s">
        <v>64</v>
      </c>
      <c r="Z6" s="8" t="s">
        <v>6</v>
      </c>
      <c r="AA6" s="260" t="s">
        <v>65</v>
      </c>
      <c r="AB6" s="309" t="s">
        <v>66</v>
      </c>
    </row>
    <row r="7" spans="1:28">
      <c r="A7" s="2" t="s">
        <v>67</v>
      </c>
      <c r="B7" s="3" t="s">
        <v>68</v>
      </c>
      <c r="C7" s="3"/>
      <c r="D7" s="3"/>
      <c r="E7" s="1" t="s">
        <v>69</v>
      </c>
      <c r="F7" s="1" t="s">
        <v>70</v>
      </c>
      <c r="G7" s="1"/>
      <c r="H7" s="1" t="s">
        <v>71</v>
      </c>
      <c r="I7" s="1"/>
      <c r="J7" s="8"/>
      <c r="K7" s="8"/>
      <c r="L7" s="8"/>
      <c r="M7" s="8"/>
      <c r="N7" s="8"/>
      <c r="O7" s="8"/>
      <c r="P7" s="8"/>
      <c r="Q7" s="8"/>
      <c r="R7" s="8"/>
      <c r="S7" s="8"/>
      <c r="T7" s="8"/>
      <c r="U7" s="8"/>
      <c r="V7" s="8"/>
      <c r="W7" s="8"/>
      <c r="X7" s="8" t="s">
        <v>72</v>
      </c>
      <c r="Y7" s="8"/>
      <c r="Z7" s="54" t="s">
        <v>73</v>
      </c>
      <c r="AA7" s="8"/>
      <c r="AB7" s="8"/>
    </row>
    <row r="8" spans="1:28">
      <c r="A8" s="2" t="s">
        <v>74</v>
      </c>
      <c r="B8" s="3" t="s">
        <v>68</v>
      </c>
      <c r="C8" s="3"/>
      <c r="D8" s="3" t="s">
        <v>75</v>
      </c>
      <c r="E8" s="1" t="s">
        <v>69</v>
      </c>
      <c r="F8" s="1" t="s">
        <v>74</v>
      </c>
      <c r="G8" s="1"/>
      <c r="H8" s="12" t="s">
        <v>71</v>
      </c>
      <c r="I8" s="12" t="s">
        <v>76</v>
      </c>
      <c r="J8" s="8"/>
      <c r="K8" s="8"/>
      <c r="L8" s="8"/>
      <c r="M8" s="8"/>
      <c r="N8" s="8"/>
      <c r="O8" s="8"/>
      <c r="P8" s="8"/>
      <c r="Q8" s="8"/>
      <c r="R8" s="8"/>
      <c r="S8" s="8"/>
      <c r="T8" s="8"/>
      <c r="U8" s="8"/>
      <c r="V8" s="8"/>
      <c r="W8" s="8"/>
      <c r="X8" s="8" t="s">
        <v>77</v>
      </c>
      <c r="Y8" s="255" t="s">
        <v>78</v>
      </c>
      <c r="Z8" s="87" t="s">
        <v>79</v>
      </c>
      <c r="AA8" s="8"/>
      <c r="AB8" s="8"/>
    </row>
    <row r="9" spans="1:28">
      <c r="A9" s="2" t="s">
        <v>80</v>
      </c>
      <c r="B9" s="3" t="s">
        <v>68</v>
      </c>
      <c r="C9" s="3"/>
      <c r="D9" s="3"/>
      <c r="E9" s="1" t="s">
        <v>4</v>
      </c>
      <c r="F9" s="1" t="s">
        <v>81</v>
      </c>
      <c r="G9" s="10"/>
      <c r="H9" s="1" t="s">
        <v>82</v>
      </c>
      <c r="I9" s="1" t="s">
        <v>41</v>
      </c>
      <c r="J9" s="8"/>
      <c r="K9" s="8"/>
      <c r="L9" s="8"/>
      <c r="M9" s="8"/>
      <c r="N9" s="8"/>
      <c r="O9" s="8"/>
      <c r="P9" s="8"/>
      <c r="Q9" s="8"/>
      <c r="R9" s="8"/>
      <c r="S9" s="8"/>
      <c r="T9" s="8"/>
      <c r="U9" s="8"/>
      <c r="V9" s="8"/>
      <c r="W9" s="8"/>
      <c r="X9" s="8" t="s">
        <v>83</v>
      </c>
      <c r="Y9" s="8"/>
      <c r="Z9" s="54" t="s">
        <v>84</v>
      </c>
      <c r="AA9" s="8"/>
      <c r="AB9" s="8"/>
    </row>
    <row r="10" spans="1:28" ht="60">
      <c r="A10" s="2" t="s">
        <v>85</v>
      </c>
      <c r="B10" s="4" t="s">
        <v>86</v>
      </c>
      <c r="C10" s="4"/>
      <c r="D10" s="4" t="s">
        <v>87</v>
      </c>
      <c r="E10" s="1" t="s">
        <v>4</v>
      </c>
      <c r="F10" s="1" t="s">
        <v>88</v>
      </c>
      <c r="G10" s="10"/>
      <c r="H10" s="1" t="s">
        <v>41</v>
      </c>
      <c r="I10" s="16"/>
      <c r="J10" s="8"/>
      <c r="K10" s="8"/>
      <c r="L10" s="8"/>
      <c r="M10" s="8"/>
      <c r="N10" s="8"/>
      <c r="O10" s="8"/>
      <c r="P10" s="8"/>
      <c r="Q10" s="24"/>
      <c r="R10" s="24"/>
      <c r="S10" s="24"/>
      <c r="T10" s="24"/>
      <c r="U10" s="29"/>
      <c r="V10" s="26"/>
      <c r="W10" s="8"/>
      <c r="X10" s="8" t="s">
        <v>72</v>
      </c>
      <c r="Y10" s="89" t="s">
        <v>89</v>
      </c>
      <c r="Z10" s="54" t="s">
        <v>90</v>
      </c>
      <c r="AA10" s="8"/>
      <c r="AB10" s="8"/>
    </row>
    <row r="11" spans="1:28">
      <c r="A11" s="2" t="s">
        <v>91</v>
      </c>
      <c r="B11" s="4" t="s">
        <v>86</v>
      </c>
      <c r="C11" s="4"/>
      <c r="D11" s="4"/>
      <c r="E11" s="1" t="s">
        <v>92</v>
      </c>
      <c r="F11" s="1" t="s">
        <v>93</v>
      </c>
      <c r="G11" s="1"/>
      <c r="H11" s="1" t="s">
        <v>71</v>
      </c>
      <c r="I11" s="1"/>
      <c r="J11" s="8"/>
      <c r="K11" s="8"/>
      <c r="L11" s="8"/>
      <c r="M11" s="8"/>
      <c r="N11" s="8"/>
      <c r="O11" s="8"/>
      <c r="P11" s="8"/>
      <c r="Q11" s="8"/>
      <c r="R11" s="8"/>
      <c r="S11" s="8"/>
      <c r="T11" s="8"/>
      <c r="U11" s="8"/>
      <c r="V11" s="8"/>
      <c r="W11" s="8"/>
      <c r="X11" s="8" t="s">
        <v>94</v>
      </c>
      <c r="Y11" s="8"/>
      <c r="Z11" s="54" t="s">
        <v>95</v>
      </c>
      <c r="AA11" s="8"/>
      <c r="AB11" s="8"/>
    </row>
    <row r="12" spans="1:28">
      <c r="A12" s="2" t="s">
        <v>96</v>
      </c>
      <c r="B12" s="4" t="s">
        <v>86</v>
      </c>
      <c r="C12" s="4"/>
      <c r="D12" s="4" t="s">
        <v>97</v>
      </c>
      <c r="E12" s="1" t="s">
        <v>4</v>
      </c>
      <c r="F12" s="1" t="s">
        <v>81</v>
      </c>
      <c r="G12" s="10"/>
      <c r="H12" s="1" t="s">
        <v>71</v>
      </c>
      <c r="I12" s="15" t="s">
        <v>41</v>
      </c>
      <c r="J12" s="8"/>
      <c r="K12" s="8"/>
      <c r="L12" s="8"/>
      <c r="M12" s="8"/>
      <c r="N12" s="8"/>
      <c r="O12" s="8"/>
      <c r="P12" s="8"/>
      <c r="Q12" s="8"/>
      <c r="R12" s="8"/>
      <c r="S12" s="8"/>
      <c r="T12" s="8"/>
      <c r="U12" s="8"/>
      <c r="V12" s="8"/>
      <c r="W12" s="8"/>
      <c r="X12" s="8" t="s">
        <v>98</v>
      </c>
      <c r="Y12" s="8"/>
      <c r="Z12" s="54" t="s">
        <v>99</v>
      </c>
      <c r="AA12" s="8"/>
      <c r="AB12" s="8"/>
    </row>
    <row r="13" spans="1:28">
      <c r="A13" s="2" t="s">
        <v>100</v>
      </c>
      <c r="B13" s="4" t="s">
        <v>86</v>
      </c>
      <c r="C13" s="4"/>
      <c r="D13" s="4"/>
      <c r="E13" s="1" t="s">
        <v>92</v>
      </c>
      <c r="F13" s="1" t="s">
        <v>101</v>
      </c>
      <c r="G13" s="1"/>
      <c r="H13" s="1" t="s">
        <v>71</v>
      </c>
      <c r="I13" s="1"/>
      <c r="J13" s="8"/>
      <c r="K13" s="8"/>
      <c r="L13" s="8"/>
      <c r="M13" s="8"/>
      <c r="N13" s="8"/>
      <c r="O13" s="8"/>
      <c r="P13" s="8"/>
      <c r="Q13" s="8"/>
      <c r="R13" s="8"/>
      <c r="S13" s="8"/>
      <c r="T13" s="8"/>
      <c r="U13" s="8"/>
      <c r="V13" s="8"/>
      <c r="W13" s="8"/>
      <c r="X13" s="255" t="s">
        <v>102</v>
      </c>
      <c r="Y13" s="8"/>
      <c r="Z13" s="54" t="s">
        <v>103</v>
      </c>
      <c r="AA13" s="8"/>
      <c r="AB13" s="8"/>
    </row>
    <row r="14" spans="1:28">
      <c r="A14" s="2" t="s">
        <v>104</v>
      </c>
      <c r="B14" s="4" t="s">
        <v>86</v>
      </c>
      <c r="C14" s="4"/>
      <c r="D14" s="4"/>
      <c r="E14" s="1" t="s">
        <v>92</v>
      </c>
      <c r="F14" s="1" t="s">
        <v>105</v>
      </c>
      <c r="G14" s="1"/>
      <c r="H14" s="1" t="s">
        <v>82</v>
      </c>
      <c r="I14" s="1"/>
      <c r="J14" s="8"/>
      <c r="K14" s="8"/>
      <c r="L14" s="8"/>
      <c r="M14" s="8"/>
      <c r="N14" s="8"/>
      <c r="O14" s="8"/>
      <c r="P14" s="8"/>
      <c r="Q14" s="8"/>
      <c r="R14" s="8"/>
      <c r="S14" s="8"/>
      <c r="T14" s="8"/>
      <c r="U14" s="8"/>
      <c r="V14" s="8"/>
      <c r="W14" s="8"/>
      <c r="X14" s="8" t="s">
        <v>94</v>
      </c>
      <c r="Y14" s="8"/>
      <c r="Z14" s="54" t="s">
        <v>106</v>
      </c>
      <c r="AA14" s="8"/>
      <c r="AB14" s="8"/>
    </row>
    <row r="15" spans="1:28">
      <c r="A15" s="2" t="s">
        <v>107</v>
      </c>
      <c r="B15" s="4" t="s">
        <v>86</v>
      </c>
      <c r="C15" s="4"/>
      <c r="D15" s="4"/>
      <c r="E15" s="1" t="s">
        <v>92</v>
      </c>
      <c r="F15" s="1" t="s">
        <v>105</v>
      </c>
      <c r="G15" s="1"/>
      <c r="H15" s="1" t="s">
        <v>108</v>
      </c>
      <c r="I15" s="1"/>
      <c r="J15" s="8"/>
      <c r="K15" s="8"/>
      <c r="L15" s="8"/>
      <c r="M15" s="8"/>
      <c r="N15" s="8"/>
      <c r="O15" s="8"/>
      <c r="P15" s="8"/>
      <c r="Q15" s="8"/>
      <c r="R15" s="8"/>
      <c r="S15" s="8"/>
      <c r="T15" s="8"/>
      <c r="U15" s="8"/>
      <c r="V15" s="8"/>
      <c r="W15" s="8"/>
      <c r="X15" s="8" t="s">
        <v>94</v>
      </c>
      <c r="Y15" s="8"/>
      <c r="Z15" s="54" t="s">
        <v>109</v>
      </c>
      <c r="AA15" s="8"/>
      <c r="AB15" s="8"/>
    </row>
    <row r="16" spans="1:28">
      <c r="A16" s="2" t="s">
        <v>82</v>
      </c>
      <c r="B16" s="4" t="s">
        <v>86</v>
      </c>
      <c r="C16" s="4"/>
      <c r="D16" s="4"/>
      <c r="E16" s="1" t="s">
        <v>92</v>
      </c>
      <c r="F16" s="1" t="s">
        <v>105</v>
      </c>
      <c r="G16" s="1"/>
      <c r="H16" s="1" t="s">
        <v>110</v>
      </c>
      <c r="I16" s="1"/>
      <c r="J16" s="8"/>
      <c r="K16" s="8"/>
      <c r="L16" s="8"/>
      <c r="M16" s="8"/>
      <c r="N16" s="8"/>
      <c r="O16" s="8"/>
      <c r="P16" s="8"/>
      <c r="Q16" s="8"/>
      <c r="R16" s="8"/>
      <c r="S16" s="8"/>
      <c r="T16" s="8"/>
      <c r="U16" s="8"/>
      <c r="V16" s="8"/>
      <c r="W16" s="8"/>
      <c r="X16" s="8" t="s">
        <v>94</v>
      </c>
      <c r="Y16" s="8"/>
      <c r="Z16" s="54" t="s">
        <v>111</v>
      </c>
      <c r="AA16" s="8"/>
      <c r="AB16" s="8"/>
    </row>
    <row r="17" spans="1:28">
      <c r="A17" s="2" t="s">
        <v>112</v>
      </c>
      <c r="B17" s="4" t="s">
        <v>86</v>
      </c>
      <c r="C17" s="4"/>
      <c r="D17" s="4"/>
      <c r="E17" s="1" t="s">
        <v>69</v>
      </c>
      <c r="F17" s="1" t="s">
        <v>113</v>
      </c>
      <c r="G17" s="1"/>
      <c r="H17" s="1" t="s">
        <v>41</v>
      </c>
      <c r="I17" s="16"/>
      <c r="J17" s="8"/>
      <c r="K17" s="8"/>
      <c r="L17" s="8"/>
      <c r="M17" s="8"/>
      <c r="N17" s="8"/>
      <c r="O17" s="8"/>
      <c r="P17" s="8"/>
      <c r="Q17" s="8"/>
      <c r="R17" s="8"/>
      <c r="S17" s="8"/>
      <c r="T17" s="8"/>
      <c r="U17" s="8"/>
      <c r="V17" s="8"/>
      <c r="W17" s="8"/>
      <c r="X17" s="172" t="s">
        <v>77</v>
      </c>
      <c r="Y17" s="255" t="s">
        <v>114</v>
      </c>
      <c r="Z17" s="87" t="s">
        <v>115</v>
      </c>
      <c r="AA17" s="8"/>
      <c r="AB17" s="8"/>
    </row>
    <row r="18" spans="1:28">
      <c r="A18" s="2" t="s">
        <v>116</v>
      </c>
      <c r="B18" s="4" t="s">
        <v>86</v>
      </c>
      <c r="C18" s="4"/>
      <c r="D18" s="4" t="s">
        <v>117</v>
      </c>
      <c r="E18" s="1" t="s">
        <v>92</v>
      </c>
      <c r="F18" s="1" t="s">
        <v>93</v>
      </c>
      <c r="G18" s="1"/>
      <c r="H18" s="1" t="s">
        <v>41</v>
      </c>
      <c r="I18" s="16" t="s">
        <v>110</v>
      </c>
      <c r="J18" s="8"/>
      <c r="K18" s="8"/>
      <c r="L18" s="8"/>
      <c r="M18" s="8"/>
      <c r="N18" s="8"/>
      <c r="O18" s="8"/>
      <c r="P18" s="8"/>
      <c r="Q18" s="8"/>
      <c r="R18" s="8"/>
      <c r="S18" s="8"/>
      <c r="T18" s="8"/>
      <c r="U18" s="26"/>
      <c r="V18" s="26"/>
      <c r="W18" s="8"/>
      <c r="X18" s="172" t="s">
        <v>77</v>
      </c>
      <c r="Y18" s="255" t="s">
        <v>118</v>
      </c>
      <c r="Z18" s="54" t="s">
        <v>119</v>
      </c>
      <c r="AA18" s="8"/>
      <c r="AB18" s="8"/>
    </row>
    <row r="19" spans="1:28">
      <c r="A19" s="2" t="s">
        <v>120</v>
      </c>
      <c r="B19" s="5" t="s">
        <v>121</v>
      </c>
      <c r="C19" s="5"/>
      <c r="D19" s="5" t="s">
        <v>122</v>
      </c>
      <c r="E19" s="1" t="s">
        <v>123</v>
      </c>
      <c r="F19" s="1" t="s">
        <v>124</v>
      </c>
      <c r="G19" s="10"/>
      <c r="H19" s="1" t="s">
        <v>71</v>
      </c>
      <c r="I19" s="1" t="s">
        <v>125</v>
      </c>
      <c r="J19" s="8"/>
      <c r="K19" s="8"/>
      <c r="L19" s="8"/>
      <c r="M19" s="8"/>
      <c r="N19" s="8"/>
      <c r="O19" s="8"/>
      <c r="P19" s="8"/>
      <c r="Q19" s="8"/>
      <c r="R19" s="8"/>
      <c r="S19" s="8"/>
      <c r="T19" s="8"/>
      <c r="U19" s="8"/>
      <c r="V19" s="8"/>
      <c r="W19" s="8"/>
      <c r="X19" s="8" t="s">
        <v>126</v>
      </c>
      <c r="Y19" s="8"/>
      <c r="Z19" s="54" t="s">
        <v>127</v>
      </c>
      <c r="AA19" s="8"/>
      <c r="AB19" s="8"/>
    </row>
    <row r="20" spans="1:28">
      <c r="A20" s="2" t="s">
        <v>128</v>
      </c>
      <c r="B20" s="5" t="s">
        <v>121</v>
      </c>
      <c r="C20" s="5"/>
      <c r="D20" s="5"/>
      <c r="E20" s="1" t="s">
        <v>69</v>
      </c>
      <c r="F20" s="1" t="s">
        <v>129</v>
      </c>
      <c r="G20" s="1"/>
      <c r="H20" s="1" t="s">
        <v>71</v>
      </c>
      <c r="I20" s="1"/>
      <c r="J20" s="8"/>
      <c r="K20" s="8"/>
      <c r="L20" s="8"/>
      <c r="M20" s="8"/>
      <c r="N20" s="8"/>
      <c r="O20" s="8"/>
      <c r="P20" s="8"/>
      <c r="Q20" s="8"/>
      <c r="R20" s="8"/>
      <c r="S20" s="8"/>
      <c r="T20" s="8"/>
      <c r="U20" s="8"/>
      <c r="V20" s="8"/>
      <c r="W20" s="8"/>
      <c r="X20" s="8" t="s">
        <v>94</v>
      </c>
      <c r="Y20" s="8"/>
      <c r="Z20" s="54" t="s">
        <v>130</v>
      </c>
      <c r="AA20" s="8"/>
      <c r="AB20" s="8"/>
    </row>
    <row r="21" spans="1:28">
      <c r="A21" s="2" t="s">
        <v>131</v>
      </c>
      <c r="B21" s="5" t="s">
        <v>121</v>
      </c>
      <c r="C21" s="5"/>
      <c r="D21" s="5" t="s">
        <v>132</v>
      </c>
      <c r="E21" s="1" t="s">
        <v>92</v>
      </c>
      <c r="F21" s="1" t="s">
        <v>133</v>
      </c>
      <c r="G21" s="1"/>
      <c r="H21" s="1" t="s">
        <v>41</v>
      </c>
      <c r="I21" s="16" t="s">
        <v>134</v>
      </c>
      <c r="J21" s="8"/>
      <c r="K21" s="8"/>
      <c r="L21" s="8"/>
      <c r="M21" s="8"/>
      <c r="N21" s="8"/>
      <c r="O21" s="8"/>
      <c r="P21" s="8"/>
      <c r="Q21" s="8"/>
      <c r="R21" s="8"/>
      <c r="S21" s="8"/>
      <c r="T21" s="8"/>
      <c r="U21" s="8"/>
      <c r="V21" s="8"/>
      <c r="W21" s="8"/>
      <c r="X21" s="255" t="s">
        <v>135</v>
      </c>
      <c r="Y21" s="255" t="s">
        <v>136</v>
      </c>
      <c r="Z21" s="54" t="s">
        <v>137</v>
      </c>
      <c r="AA21" s="8"/>
      <c r="AB21" s="8"/>
    </row>
    <row r="22" spans="1:28" ht="30">
      <c r="A22" s="2" t="s">
        <v>138</v>
      </c>
      <c r="B22" s="5" t="s">
        <v>121</v>
      </c>
      <c r="C22" s="5"/>
      <c r="D22" s="5" t="s">
        <v>139</v>
      </c>
      <c r="E22" s="1" t="s">
        <v>69</v>
      </c>
      <c r="F22" s="1" t="s">
        <v>70</v>
      </c>
      <c r="G22" s="1"/>
      <c r="H22" s="1" t="s">
        <v>41</v>
      </c>
      <c r="I22" s="16" t="s">
        <v>110</v>
      </c>
      <c r="J22" s="8"/>
      <c r="K22" s="8"/>
      <c r="L22" s="8"/>
      <c r="M22" s="8"/>
      <c r="N22" s="8"/>
      <c r="O22" s="8"/>
      <c r="P22" s="8"/>
      <c r="Q22" s="27"/>
      <c r="R22" s="27"/>
      <c r="S22" s="27"/>
      <c r="T22" s="27"/>
      <c r="U22" s="8"/>
      <c r="V22" s="8"/>
      <c r="W22" s="8"/>
      <c r="X22" s="8" t="s">
        <v>140</v>
      </c>
      <c r="Y22" s="89" t="s">
        <v>141</v>
      </c>
      <c r="Z22" s="54" t="s">
        <v>142</v>
      </c>
      <c r="AA22" s="8"/>
      <c r="AB22" s="8"/>
    </row>
    <row r="23" spans="1:28">
      <c r="A23" s="2" t="s">
        <v>143</v>
      </c>
      <c r="B23" s="5" t="s">
        <v>121</v>
      </c>
      <c r="C23" s="5"/>
      <c r="D23" s="5"/>
      <c r="E23" s="1" t="s">
        <v>92</v>
      </c>
      <c r="F23" s="1" t="s">
        <v>101</v>
      </c>
      <c r="G23" s="1"/>
      <c r="H23" s="1" t="s">
        <v>71</v>
      </c>
      <c r="I23" s="1"/>
      <c r="J23" s="8"/>
      <c r="K23" s="8"/>
      <c r="L23" s="8"/>
      <c r="M23" s="8"/>
      <c r="N23" s="8"/>
      <c r="O23" s="8"/>
      <c r="P23" s="8"/>
      <c r="Q23" s="8"/>
      <c r="R23" s="8"/>
      <c r="S23" s="8"/>
      <c r="T23" s="8"/>
      <c r="U23" s="8"/>
      <c r="V23" s="8"/>
      <c r="W23" s="8"/>
      <c r="X23" s="255" t="s">
        <v>144</v>
      </c>
      <c r="Y23" s="8"/>
      <c r="Z23" s="54" t="s">
        <v>145</v>
      </c>
      <c r="AA23" s="8"/>
      <c r="AB23" s="8"/>
    </row>
    <row r="24" spans="1:28" ht="45">
      <c r="A24" s="2" t="s">
        <v>146</v>
      </c>
      <c r="B24" s="5" t="s">
        <v>121</v>
      </c>
      <c r="C24" s="5"/>
      <c r="D24" s="5" t="s">
        <v>147</v>
      </c>
      <c r="E24" s="1" t="s">
        <v>69</v>
      </c>
      <c r="F24" s="1" t="s">
        <v>148</v>
      </c>
      <c r="G24" s="1"/>
      <c r="H24" s="1" t="s">
        <v>71</v>
      </c>
      <c r="I24" s="1"/>
      <c r="J24" s="8"/>
      <c r="K24" s="8"/>
      <c r="L24" s="8"/>
      <c r="M24" s="8"/>
      <c r="N24" s="8"/>
      <c r="O24" s="8"/>
      <c r="P24" s="8"/>
      <c r="Q24" s="8"/>
      <c r="R24" s="8"/>
      <c r="S24" s="8"/>
      <c r="T24" s="8"/>
      <c r="U24" s="8"/>
      <c r="V24" s="8"/>
      <c r="W24" s="8"/>
      <c r="X24" s="8" t="s">
        <v>140</v>
      </c>
      <c r="Y24" s="89" t="s">
        <v>149</v>
      </c>
      <c r="Z24" s="54" t="s">
        <v>150</v>
      </c>
      <c r="AA24" s="8"/>
      <c r="AB24" s="8"/>
    </row>
    <row r="25" spans="1:28" ht="30">
      <c r="A25" s="2" t="s">
        <v>151</v>
      </c>
      <c r="B25" s="5" t="s">
        <v>121</v>
      </c>
      <c r="C25" s="5"/>
      <c r="D25" s="5" t="s">
        <v>152</v>
      </c>
      <c r="E25" s="1" t="s">
        <v>4</v>
      </c>
      <c r="F25" s="1" t="s">
        <v>88</v>
      </c>
      <c r="G25" s="10"/>
      <c r="H25" s="1" t="s">
        <v>41</v>
      </c>
      <c r="I25" s="16"/>
      <c r="J25" s="8"/>
      <c r="K25" s="8"/>
      <c r="L25" s="8"/>
      <c r="M25" s="8"/>
      <c r="N25" s="8"/>
      <c r="O25" s="8"/>
      <c r="P25" s="8"/>
      <c r="Q25" s="25"/>
      <c r="R25" s="25"/>
      <c r="S25" s="25"/>
      <c r="T25" s="25"/>
      <c r="U25" s="25"/>
      <c r="V25" s="25"/>
      <c r="W25" s="8"/>
      <c r="X25" s="8" t="s">
        <v>72</v>
      </c>
      <c r="Y25" s="37" t="s">
        <v>153</v>
      </c>
      <c r="Z25" s="54" t="s">
        <v>154</v>
      </c>
      <c r="AA25" s="8"/>
      <c r="AB25" s="8"/>
    </row>
    <row r="26" spans="1:28">
      <c r="A26" s="2" t="s">
        <v>155</v>
      </c>
      <c r="B26" s="5" t="s">
        <v>121</v>
      </c>
      <c r="C26" s="5"/>
      <c r="D26" s="5" t="s">
        <v>156</v>
      </c>
      <c r="E26" s="1" t="s">
        <v>4</v>
      </c>
      <c r="F26" s="1" t="s">
        <v>157</v>
      </c>
      <c r="G26" s="10"/>
      <c r="H26" s="1" t="s">
        <v>41</v>
      </c>
      <c r="I26" s="16"/>
      <c r="J26" s="8"/>
      <c r="K26" s="8"/>
      <c r="L26" s="8"/>
      <c r="M26" s="8"/>
      <c r="N26" s="8"/>
      <c r="O26" s="8"/>
      <c r="P26" s="8"/>
      <c r="Q26" s="8"/>
      <c r="R26" s="8"/>
      <c r="S26" s="8"/>
      <c r="T26" s="8"/>
      <c r="U26" s="8"/>
      <c r="V26" s="8"/>
      <c r="W26" s="8"/>
      <c r="X26" s="8" t="s">
        <v>98</v>
      </c>
      <c r="Y26" s="8"/>
      <c r="Z26" s="54" t="s">
        <v>158</v>
      </c>
      <c r="AA26" s="8"/>
      <c r="AB26" s="8"/>
    </row>
    <row r="27" spans="1:28" ht="21.75" customHeight="1">
      <c r="A27" s="2" t="s">
        <v>159</v>
      </c>
      <c r="B27" s="5" t="s">
        <v>121</v>
      </c>
      <c r="C27" s="5"/>
      <c r="D27" s="5"/>
      <c r="E27" s="1" t="s">
        <v>92</v>
      </c>
      <c r="F27" s="1" t="s">
        <v>133</v>
      </c>
      <c r="G27" s="1"/>
      <c r="H27" s="1" t="s">
        <v>134</v>
      </c>
      <c r="I27" s="1" t="s">
        <v>110</v>
      </c>
      <c r="J27" s="8"/>
      <c r="K27" s="8"/>
      <c r="L27" s="8"/>
      <c r="M27" s="8"/>
      <c r="N27" s="8"/>
      <c r="O27" s="8"/>
      <c r="P27" s="8"/>
      <c r="Q27" s="8"/>
      <c r="R27" s="8"/>
      <c r="S27" s="8"/>
      <c r="T27" s="8"/>
      <c r="U27" s="8"/>
      <c r="V27" s="8"/>
      <c r="W27" s="8"/>
      <c r="X27" s="8" t="s">
        <v>160</v>
      </c>
      <c r="Y27" s="8"/>
      <c r="Z27" s="54" t="s">
        <v>161</v>
      </c>
      <c r="AA27" s="8"/>
      <c r="AB27" s="8"/>
    </row>
    <row r="28" spans="1:28">
      <c r="A28" s="2" t="s">
        <v>162</v>
      </c>
      <c r="B28" s="5" t="s">
        <v>121</v>
      </c>
      <c r="C28" s="5"/>
      <c r="D28" s="5"/>
      <c r="E28" s="1" t="s">
        <v>69</v>
      </c>
      <c r="F28" s="1" t="s">
        <v>129</v>
      </c>
      <c r="G28" s="1"/>
      <c r="H28" s="1" t="s">
        <v>71</v>
      </c>
      <c r="I28" s="1" t="s">
        <v>41</v>
      </c>
      <c r="J28" s="8"/>
      <c r="K28" s="8"/>
      <c r="L28" s="8"/>
      <c r="M28" s="8"/>
      <c r="N28" s="8"/>
      <c r="O28" s="8"/>
      <c r="P28" s="8"/>
      <c r="Q28" s="8"/>
      <c r="R28" s="8"/>
      <c r="S28" s="8"/>
      <c r="T28" s="8"/>
      <c r="U28" s="8"/>
      <c r="V28" s="8"/>
      <c r="W28" s="8"/>
      <c r="X28" s="8" t="s">
        <v>163</v>
      </c>
      <c r="Y28" s="255" t="s">
        <v>164</v>
      </c>
      <c r="Z28" s="54" t="s">
        <v>130</v>
      </c>
      <c r="AA28" s="8"/>
      <c r="AB28" s="8"/>
    </row>
    <row r="29" spans="1:28">
      <c r="A29" s="2" t="s">
        <v>165</v>
      </c>
      <c r="B29" s="5" t="s">
        <v>121</v>
      </c>
      <c r="C29" s="5"/>
      <c r="D29" s="5"/>
      <c r="E29" s="1" t="s">
        <v>4</v>
      </c>
      <c r="F29" s="1" t="s">
        <v>81</v>
      </c>
      <c r="G29" s="10"/>
      <c r="H29" s="12" t="s">
        <v>71</v>
      </c>
      <c r="I29" s="12" t="s">
        <v>166</v>
      </c>
      <c r="J29" s="8"/>
      <c r="K29" s="8"/>
      <c r="L29" s="8"/>
      <c r="M29" s="8"/>
      <c r="N29" s="8"/>
      <c r="O29" s="8"/>
      <c r="P29" s="8"/>
      <c r="Q29" s="8"/>
      <c r="R29" s="8"/>
      <c r="S29" s="8"/>
      <c r="T29" s="8"/>
      <c r="U29" s="8"/>
      <c r="V29" s="8"/>
      <c r="W29" s="8"/>
      <c r="X29" s="8" t="s">
        <v>98</v>
      </c>
      <c r="Y29" s="8"/>
      <c r="Z29" s="54" t="s">
        <v>167</v>
      </c>
      <c r="AA29" s="8"/>
      <c r="AB29" s="8"/>
    </row>
    <row r="30" spans="1:28" ht="21" customHeight="1">
      <c r="A30" s="2" t="s">
        <v>168</v>
      </c>
      <c r="B30" s="5" t="s">
        <v>121</v>
      </c>
      <c r="C30" s="5"/>
      <c r="D30" s="5"/>
      <c r="E30" s="1" t="s">
        <v>92</v>
      </c>
      <c r="F30" s="1" t="s">
        <v>169</v>
      </c>
      <c r="G30" s="1"/>
      <c r="H30" s="1" t="s">
        <v>71</v>
      </c>
      <c r="I30" s="1"/>
      <c r="J30" s="8"/>
      <c r="K30" s="8"/>
      <c r="L30" s="8"/>
      <c r="M30" s="8"/>
      <c r="N30" s="8"/>
      <c r="O30" s="8"/>
      <c r="P30" s="8"/>
      <c r="Q30" s="8"/>
      <c r="R30" s="8"/>
      <c r="S30" s="8"/>
      <c r="T30" s="8"/>
      <c r="U30" s="8"/>
      <c r="V30" s="8"/>
      <c r="W30" s="8"/>
      <c r="X30" s="8" t="s">
        <v>170</v>
      </c>
      <c r="Y30" s="8"/>
      <c r="Z30" s="54" t="s">
        <v>171</v>
      </c>
      <c r="AA30" s="8"/>
      <c r="AB30" s="8"/>
    </row>
    <row r="31" spans="1:28" ht="60">
      <c r="A31" s="2" t="s">
        <v>172</v>
      </c>
      <c r="B31" s="5" t="s">
        <v>121</v>
      </c>
      <c r="C31" s="5"/>
      <c r="D31" s="5" t="s">
        <v>173</v>
      </c>
      <c r="E31" s="1" t="s">
        <v>69</v>
      </c>
      <c r="F31" s="1" t="s">
        <v>174</v>
      </c>
      <c r="G31" s="1"/>
      <c r="H31" s="1" t="s">
        <v>41</v>
      </c>
      <c r="I31" s="16"/>
      <c r="J31" s="8"/>
      <c r="K31" s="8"/>
      <c r="L31" s="8"/>
      <c r="M31" s="8"/>
      <c r="N31" s="8"/>
      <c r="O31" s="8"/>
      <c r="P31" s="8"/>
      <c r="Q31" s="8"/>
      <c r="R31" s="8"/>
      <c r="S31" s="8"/>
      <c r="T31" s="8"/>
      <c r="U31" s="8"/>
      <c r="V31" s="8"/>
      <c r="W31" s="8"/>
      <c r="X31" s="8" t="s">
        <v>140</v>
      </c>
      <c r="Y31" s="37" t="s">
        <v>175</v>
      </c>
      <c r="Z31" s="54" t="s">
        <v>176</v>
      </c>
      <c r="AA31" s="8"/>
      <c r="AB31" s="8"/>
    </row>
    <row r="32" spans="1:28" ht="30">
      <c r="A32" s="2" t="s">
        <v>177</v>
      </c>
      <c r="B32" s="5" t="s">
        <v>121</v>
      </c>
      <c r="C32" s="5"/>
      <c r="D32" s="5" t="s">
        <v>178</v>
      </c>
      <c r="E32" s="1" t="s">
        <v>69</v>
      </c>
      <c r="F32" s="1" t="s">
        <v>179</v>
      </c>
      <c r="G32" s="1"/>
      <c r="H32" s="1" t="s">
        <v>41</v>
      </c>
      <c r="I32" s="16"/>
      <c r="J32" s="8"/>
      <c r="K32" s="8"/>
      <c r="L32" s="8"/>
      <c r="M32" s="8"/>
      <c r="N32" s="8"/>
      <c r="O32" s="8"/>
      <c r="P32" s="8"/>
      <c r="Q32" s="24"/>
      <c r="R32" s="24"/>
      <c r="S32" s="24"/>
      <c r="T32" s="24"/>
      <c r="U32" s="29"/>
      <c r="V32" s="29"/>
      <c r="W32" s="8"/>
      <c r="X32" s="8" t="s">
        <v>140</v>
      </c>
      <c r="Y32" s="37" t="s">
        <v>180</v>
      </c>
      <c r="Z32" s="54" t="s">
        <v>181</v>
      </c>
      <c r="AA32" s="8"/>
      <c r="AB32" s="8"/>
    </row>
    <row r="33" spans="1:28">
      <c r="A33" s="2" t="s">
        <v>182</v>
      </c>
      <c r="B33" s="5" t="s">
        <v>121</v>
      </c>
      <c r="C33" s="5"/>
      <c r="D33" s="5" t="s">
        <v>183</v>
      </c>
      <c r="E33" s="1" t="s">
        <v>4</v>
      </c>
      <c r="F33" s="1" t="s">
        <v>88</v>
      </c>
      <c r="G33" s="10"/>
      <c r="H33" s="1" t="s">
        <v>41</v>
      </c>
      <c r="I33" s="16" t="s">
        <v>110</v>
      </c>
      <c r="J33" s="8"/>
      <c r="K33" s="8"/>
      <c r="L33" s="8"/>
      <c r="M33" s="8"/>
      <c r="N33" s="8"/>
      <c r="O33" s="8"/>
      <c r="P33" s="8"/>
      <c r="Q33" s="8"/>
      <c r="R33" s="8"/>
      <c r="S33" s="8"/>
      <c r="T33" s="8"/>
      <c r="U33" s="8"/>
      <c r="V33" s="8"/>
      <c r="W33" s="8"/>
      <c r="X33" s="8" t="s">
        <v>184</v>
      </c>
      <c r="Y33" s="255" t="s">
        <v>185</v>
      </c>
      <c r="Z33" s="54" t="s">
        <v>186</v>
      </c>
      <c r="AA33" s="8"/>
      <c r="AB33" s="8"/>
    </row>
    <row r="34" spans="1:28">
      <c r="A34" s="2" t="s">
        <v>187</v>
      </c>
      <c r="B34" s="5" t="s">
        <v>121</v>
      </c>
      <c r="C34" s="5"/>
      <c r="D34" s="5" t="s">
        <v>188</v>
      </c>
      <c r="E34" s="1" t="s">
        <v>4</v>
      </c>
      <c r="F34" s="1" t="s">
        <v>88</v>
      </c>
      <c r="G34" s="10"/>
      <c r="H34" s="1" t="s">
        <v>41</v>
      </c>
      <c r="I34" s="16"/>
      <c r="J34" s="8"/>
      <c r="K34" s="8"/>
      <c r="L34" s="8"/>
      <c r="M34" s="8"/>
      <c r="N34" s="8"/>
      <c r="O34" s="8"/>
      <c r="P34" s="8"/>
      <c r="Q34" s="24"/>
      <c r="R34" s="24"/>
      <c r="S34" s="24"/>
      <c r="T34" s="24"/>
      <c r="U34" s="26"/>
      <c r="V34" s="26"/>
      <c r="W34" s="29"/>
      <c r="X34" s="172" t="s">
        <v>189</v>
      </c>
      <c r="Y34" s="8"/>
      <c r="Z34" s="54" t="s">
        <v>190</v>
      </c>
      <c r="AA34" s="8"/>
      <c r="AB34" s="8"/>
    </row>
    <row r="35" spans="1:28" ht="24" customHeight="1">
      <c r="A35" s="2" t="s">
        <v>191</v>
      </c>
      <c r="B35" s="5" t="s">
        <v>121</v>
      </c>
      <c r="C35" s="5"/>
      <c r="D35" s="5"/>
      <c r="E35" s="1" t="s">
        <v>92</v>
      </c>
      <c r="F35" s="1" t="s">
        <v>192</v>
      </c>
      <c r="G35" s="1"/>
      <c r="H35" s="1" t="s">
        <v>108</v>
      </c>
      <c r="I35" s="1"/>
      <c r="J35" s="8"/>
      <c r="K35" s="8"/>
      <c r="L35" s="8"/>
      <c r="M35" s="8"/>
      <c r="N35" s="8"/>
      <c r="O35" s="8"/>
      <c r="P35" s="8"/>
      <c r="Q35" s="8"/>
      <c r="R35" s="8"/>
      <c r="S35" s="8"/>
      <c r="T35" s="8"/>
      <c r="U35" s="8"/>
      <c r="V35" s="8"/>
      <c r="W35" s="8"/>
      <c r="X35" s="255" t="s">
        <v>144</v>
      </c>
      <c r="Y35" s="8"/>
      <c r="Z35" s="54" t="s">
        <v>109</v>
      </c>
      <c r="AA35" s="8"/>
      <c r="AB35" s="8"/>
    </row>
    <row r="36" spans="1:28">
      <c r="A36" s="173" t="s">
        <v>193</v>
      </c>
      <c r="B36" s="5" t="s">
        <v>121</v>
      </c>
      <c r="C36" s="5"/>
      <c r="D36" s="5"/>
      <c r="E36" s="1" t="s">
        <v>4</v>
      </c>
      <c r="F36" s="1" t="s">
        <v>194</v>
      </c>
      <c r="G36" s="10"/>
      <c r="H36" s="12" t="s">
        <v>41</v>
      </c>
      <c r="I36" s="17" t="s">
        <v>71</v>
      </c>
      <c r="J36" s="8"/>
      <c r="K36" s="8"/>
      <c r="L36" s="8"/>
      <c r="M36" s="8"/>
      <c r="N36" s="8"/>
      <c r="O36" s="8"/>
      <c r="P36" s="8"/>
      <c r="Q36" s="8"/>
      <c r="R36" s="8"/>
      <c r="S36" s="8"/>
      <c r="T36" s="8"/>
      <c r="U36" s="8"/>
      <c r="V36" s="8"/>
      <c r="W36" s="8"/>
      <c r="X36" s="172" t="s">
        <v>189</v>
      </c>
      <c r="Y36" s="8"/>
      <c r="Z36" s="87" t="s">
        <v>195</v>
      </c>
      <c r="AA36" s="8"/>
      <c r="AB36" s="8"/>
    </row>
    <row r="37" spans="1:28">
      <c r="A37" s="2" t="s">
        <v>196</v>
      </c>
      <c r="B37" s="5" t="s">
        <v>121</v>
      </c>
      <c r="C37" s="5"/>
      <c r="D37" s="5"/>
      <c r="E37" s="1" t="s">
        <v>4</v>
      </c>
      <c r="F37" s="1" t="s">
        <v>197</v>
      </c>
      <c r="G37" s="10"/>
      <c r="H37" s="1" t="s">
        <v>41</v>
      </c>
      <c r="I37" s="16"/>
      <c r="J37" s="8"/>
      <c r="K37" s="8"/>
      <c r="L37" s="8"/>
      <c r="M37" s="8"/>
      <c r="N37" s="8"/>
      <c r="O37" s="8"/>
      <c r="P37" s="8"/>
      <c r="Q37" s="8"/>
      <c r="R37" s="8"/>
      <c r="S37" s="8"/>
      <c r="T37" s="8"/>
      <c r="U37" s="8"/>
      <c r="V37" s="8"/>
      <c r="W37" s="8"/>
      <c r="X37" s="8" t="s">
        <v>77</v>
      </c>
      <c r="Y37" s="255" t="s">
        <v>198</v>
      </c>
      <c r="Z37" s="54" t="s">
        <v>199</v>
      </c>
      <c r="AA37" s="8"/>
      <c r="AB37" s="8"/>
    </row>
    <row r="38" spans="1:28" ht="135">
      <c r="A38" s="2" t="s">
        <v>11</v>
      </c>
      <c r="B38" s="5" t="s">
        <v>121</v>
      </c>
      <c r="C38" s="5"/>
      <c r="D38" s="5" t="s">
        <v>200</v>
      </c>
      <c r="E38" s="1" t="s">
        <v>4</v>
      </c>
      <c r="F38" s="1" t="s">
        <v>194</v>
      </c>
      <c r="G38" s="10"/>
      <c r="H38" s="13" t="s">
        <v>41</v>
      </c>
      <c r="I38" s="18" t="s">
        <v>71</v>
      </c>
      <c r="J38" s="8"/>
      <c r="K38" s="8"/>
      <c r="L38" s="8"/>
      <c r="M38" s="8"/>
      <c r="N38" s="8"/>
      <c r="O38" s="8"/>
      <c r="P38" s="8"/>
      <c r="Q38" s="8"/>
      <c r="R38" s="8"/>
      <c r="S38" s="8"/>
      <c r="T38" s="8"/>
      <c r="U38" s="8"/>
      <c r="V38" s="8"/>
      <c r="W38" s="8"/>
      <c r="X38" s="8" t="s">
        <v>201</v>
      </c>
      <c r="Y38" s="37" t="s">
        <v>12</v>
      </c>
      <c r="Z38" s="54" t="s">
        <v>202</v>
      </c>
      <c r="AA38" s="8">
        <v>2.15</v>
      </c>
      <c r="AB38" s="8">
        <v>20</v>
      </c>
    </row>
    <row r="39" spans="1:28">
      <c r="A39" s="2" t="s">
        <v>203</v>
      </c>
      <c r="B39" s="5" t="s">
        <v>121</v>
      </c>
      <c r="C39" s="5"/>
      <c r="D39" s="5" t="s">
        <v>204</v>
      </c>
      <c r="E39" s="1" t="s">
        <v>69</v>
      </c>
      <c r="F39" s="1" t="s">
        <v>70</v>
      </c>
      <c r="G39" s="1"/>
      <c r="H39" s="1" t="s">
        <v>108</v>
      </c>
      <c r="I39" s="1"/>
      <c r="J39" s="8"/>
      <c r="K39" s="8"/>
      <c r="L39" s="8"/>
      <c r="M39" s="8"/>
      <c r="N39" s="8"/>
      <c r="O39" s="8"/>
      <c r="P39" s="8"/>
      <c r="Q39" s="8"/>
      <c r="R39" s="8"/>
      <c r="S39" s="8"/>
      <c r="T39" s="8"/>
      <c r="U39" s="8"/>
      <c r="V39" s="8"/>
      <c r="W39" s="8"/>
      <c r="X39" s="8" t="s">
        <v>83</v>
      </c>
      <c r="Y39" s="8"/>
      <c r="Z39" s="54" t="s">
        <v>205</v>
      </c>
      <c r="AA39" s="8"/>
      <c r="AB39" s="8"/>
    </row>
    <row r="40" spans="1:28" ht="26.25" customHeight="1">
      <c r="A40" s="2" t="s">
        <v>206</v>
      </c>
      <c r="B40" s="5" t="s">
        <v>121</v>
      </c>
      <c r="C40" s="5"/>
      <c r="D40" s="5"/>
      <c r="E40" s="1" t="s">
        <v>92</v>
      </c>
      <c r="F40" s="1" t="s">
        <v>192</v>
      </c>
      <c r="G40" s="1"/>
      <c r="H40" s="1" t="s">
        <v>108</v>
      </c>
      <c r="I40" s="1"/>
      <c r="J40" s="8"/>
      <c r="K40" s="8"/>
      <c r="L40" s="8"/>
      <c r="M40" s="8"/>
      <c r="N40" s="8"/>
      <c r="O40" s="8"/>
      <c r="P40" s="8"/>
      <c r="Q40" s="8"/>
      <c r="R40" s="8"/>
      <c r="S40" s="8"/>
      <c r="T40" s="8"/>
      <c r="U40" s="8"/>
      <c r="V40" s="8"/>
      <c r="W40" s="8"/>
      <c r="X40" s="8" t="s">
        <v>72</v>
      </c>
      <c r="Y40" s="8"/>
      <c r="Z40" s="54" t="e">
        <v>#N/A</v>
      </c>
      <c r="AA40" s="8"/>
      <c r="AB40" s="8"/>
    </row>
    <row r="41" spans="1:28" ht="26.25" customHeight="1">
      <c r="A41" s="2" t="s">
        <v>207</v>
      </c>
      <c r="B41" s="5" t="s">
        <v>121</v>
      </c>
      <c r="C41" s="5"/>
      <c r="D41" s="5" t="s">
        <v>208</v>
      </c>
      <c r="E41" s="1" t="s">
        <v>69</v>
      </c>
      <c r="F41" s="1" t="s">
        <v>70</v>
      </c>
      <c r="G41" s="1"/>
      <c r="H41" s="1" t="s">
        <v>71</v>
      </c>
      <c r="I41" s="1"/>
      <c r="J41" s="8"/>
      <c r="K41" s="8"/>
      <c r="L41" s="8"/>
      <c r="M41" s="8"/>
      <c r="N41" s="8"/>
      <c r="O41" s="8"/>
      <c r="P41" s="8"/>
      <c r="Q41" s="8"/>
      <c r="R41" s="8"/>
      <c r="S41" s="8"/>
      <c r="T41" s="8"/>
      <c r="U41" s="8"/>
      <c r="V41" s="8"/>
      <c r="W41" s="8"/>
      <c r="X41" s="8" t="s">
        <v>140</v>
      </c>
      <c r="Y41" s="8"/>
      <c r="Z41" s="54" t="s">
        <v>209</v>
      </c>
      <c r="AA41" s="8"/>
      <c r="AB41" s="8"/>
    </row>
    <row r="42" spans="1:28" ht="26.25" customHeight="1">
      <c r="A42" s="2" t="s">
        <v>210</v>
      </c>
      <c r="B42" s="5" t="s">
        <v>121</v>
      </c>
      <c r="C42" s="5"/>
      <c r="D42" s="5" t="s">
        <v>211</v>
      </c>
      <c r="E42" s="1" t="s">
        <v>92</v>
      </c>
      <c r="F42" s="1" t="s">
        <v>169</v>
      </c>
      <c r="G42" s="1"/>
      <c r="H42" s="12" t="s">
        <v>71</v>
      </c>
      <c r="I42" s="12" t="s">
        <v>41</v>
      </c>
      <c r="J42" s="8"/>
      <c r="K42" s="8"/>
      <c r="L42" s="8"/>
      <c r="M42" s="8"/>
      <c r="N42" s="8"/>
      <c r="O42" s="8"/>
      <c r="P42" s="8"/>
      <c r="Q42" s="8"/>
      <c r="R42" s="8"/>
      <c r="S42" s="8"/>
      <c r="T42" s="8"/>
      <c r="U42" s="8"/>
      <c r="V42" s="8"/>
      <c r="W42" s="8"/>
      <c r="X42" s="8" t="s">
        <v>72</v>
      </c>
      <c r="Y42" s="37" t="s">
        <v>212</v>
      </c>
      <c r="Z42" s="54" t="s">
        <v>213</v>
      </c>
      <c r="AA42" s="8"/>
      <c r="AB42" s="8"/>
    </row>
    <row r="43" spans="1:28" ht="20.25" customHeight="1">
      <c r="A43" s="2" t="s">
        <v>214</v>
      </c>
      <c r="B43" s="5" t="s">
        <v>121</v>
      </c>
      <c r="C43" s="5"/>
      <c r="D43" s="5"/>
      <c r="E43" s="1" t="s">
        <v>123</v>
      </c>
      <c r="F43" s="1" t="s">
        <v>124</v>
      </c>
      <c r="G43" s="10"/>
      <c r="H43" s="1" t="s">
        <v>71</v>
      </c>
      <c r="I43" s="1" t="s">
        <v>125</v>
      </c>
      <c r="J43" s="8"/>
      <c r="K43" s="8"/>
      <c r="L43" s="8"/>
      <c r="M43" s="8"/>
      <c r="N43" s="8"/>
      <c r="O43" s="8"/>
      <c r="P43" s="8"/>
      <c r="Q43" s="8"/>
      <c r="R43" s="8"/>
      <c r="S43" s="8"/>
      <c r="T43" s="8"/>
      <c r="U43" s="8"/>
      <c r="V43" s="8"/>
      <c r="W43" s="8"/>
      <c r="X43" s="8" t="s">
        <v>126</v>
      </c>
      <c r="Y43" s="8"/>
      <c r="Z43" s="54" t="s">
        <v>215</v>
      </c>
      <c r="AA43" s="8"/>
      <c r="AB43" s="8"/>
    </row>
    <row r="44" spans="1:28">
      <c r="A44" s="2" t="s">
        <v>216</v>
      </c>
      <c r="B44" s="5" t="s">
        <v>121</v>
      </c>
      <c r="C44" s="5"/>
      <c r="D44" s="5"/>
      <c r="E44" s="1" t="s">
        <v>4</v>
      </c>
      <c r="F44" s="1" t="s">
        <v>88</v>
      </c>
      <c r="G44" s="10"/>
      <c r="H44" s="1" t="s">
        <v>41</v>
      </c>
      <c r="I44" s="16"/>
      <c r="J44" s="8"/>
      <c r="K44" s="8"/>
      <c r="L44" s="8"/>
      <c r="M44" s="8"/>
      <c r="N44" s="8"/>
      <c r="O44" s="8"/>
      <c r="P44" s="8"/>
      <c r="Q44" s="8"/>
      <c r="R44" s="8"/>
      <c r="S44" s="8"/>
      <c r="T44" s="8"/>
      <c r="U44" s="24"/>
      <c r="V44" s="29"/>
      <c r="W44" s="8"/>
      <c r="X44" s="8" t="s">
        <v>201</v>
      </c>
      <c r="Y44" s="8" t="s">
        <v>217</v>
      </c>
      <c r="Z44" s="87" t="s">
        <v>218</v>
      </c>
      <c r="AA44" s="8">
        <v>19</v>
      </c>
      <c r="AB44" s="8">
        <v>30</v>
      </c>
    </row>
    <row r="45" spans="1:28">
      <c r="A45" s="2" t="s">
        <v>219</v>
      </c>
      <c r="B45" s="5" t="s">
        <v>121</v>
      </c>
      <c r="C45" s="242"/>
      <c r="E45" s="1" t="s">
        <v>92</v>
      </c>
      <c r="F45" s="1" t="s">
        <v>101</v>
      </c>
      <c r="G45" s="1"/>
      <c r="H45" s="12" t="s">
        <v>71</v>
      </c>
      <c r="I45" s="12" t="s">
        <v>41</v>
      </c>
      <c r="J45" s="8"/>
      <c r="K45" s="8"/>
      <c r="L45" s="8"/>
      <c r="M45" s="8"/>
      <c r="N45" s="8"/>
      <c r="O45" s="8"/>
      <c r="P45" s="8"/>
      <c r="Q45" s="8"/>
      <c r="R45" s="8"/>
      <c r="S45" s="8"/>
      <c r="T45" s="8"/>
      <c r="U45" s="8"/>
      <c r="V45" s="8"/>
      <c r="W45" s="8"/>
      <c r="X45" s="8" t="s">
        <v>160</v>
      </c>
      <c r="Y45" s="8"/>
      <c r="Z45" s="54" t="s">
        <v>145</v>
      </c>
      <c r="AA45" s="8"/>
      <c r="AB45" s="8"/>
    </row>
    <row r="46" spans="1:28">
      <c r="A46" s="2" t="s">
        <v>220</v>
      </c>
      <c r="B46" s="5" t="s">
        <v>121</v>
      </c>
      <c r="C46" s="5"/>
      <c r="D46" s="5"/>
      <c r="E46" s="1" t="s">
        <v>69</v>
      </c>
      <c r="F46" s="1" t="s">
        <v>174</v>
      </c>
      <c r="G46" s="1"/>
      <c r="H46" s="1" t="s">
        <v>82</v>
      </c>
      <c r="I46" s="1" t="s">
        <v>41</v>
      </c>
      <c r="J46" s="8"/>
      <c r="K46" s="8"/>
      <c r="L46" s="8"/>
      <c r="M46" s="8"/>
      <c r="N46" s="8"/>
      <c r="O46" s="8"/>
      <c r="P46" s="8"/>
      <c r="Q46" s="8"/>
      <c r="R46" s="8"/>
      <c r="S46" s="8"/>
      <c r="T46" s="8"/>
      <c r="U46" s="8"/>
      <c r="V46" s="8"/>
      <c r="W46" s="8"/>
      <c r="X46" s="8" t="s">
        <v>77</v>
      </c>
      <c r="Y46" s="8"/>
      <c r="Z46" s="54" t="s">
        <v>221</v>
      </c>
      <c r="AA46" s="8"/>
      <c r="AB46" s="8"/>
    </row>
    <row r="47" spans="1:28">
      <c r="A47" s="2" t="s">
        <v>222</v>
      </c>
      <c r="B47" s="5" t="s">
        <v>121</v>
      </c>
      <c r="C47" s="5"/>
      <c r="D47" s="5" t="s">
        <v>223</v>
      </c>
      <c r="E47" s="1" t="s">
        <v>92</v>
      </c>
      <c r="F47" s="1" t="s">
        <v>169</v>
      </c>
      <c r="G47" s="1"/>
      <c r="H47" s="13" t="s">
        <v>41</v>
      </c>
      <c r="I47" s="18" t="s">
        <v>71</v>
      </c>
      <c r="J47" s="8"/>
      <c r="K47" s="8"/>
      <c r="L47" s="8"/>
      <c r="M47" s="8"/>
      <c r="N47" s="8"/>
      <c r="O47" s="8"/>
      <c r="P47" s="8"/>
      <c r="Q47" s="8"/>
      <c r="R47" s="8"/>
      <c r="S47" s="8"/>
      <c r="T47" s="8"/>
      <c r="U47" s="8"/>
      <c r="V47" s="8"/>
      <c r="W47" s="8"/>
      <c r="X47" s="8" t="s">
        <v>160</v>
      </c>
      <c r="Y47" s="8"/>
      <c r="Z47" s="54" t="s">
        <v>224</v>
      </c>
      <c r="AA47" s="8"/>
      <c r="AB47" s="8"/>
    </row>
    <row r="48" spans="1:28">
      <c r="A48" s="2" t="s">
        <v>225</v>
      </c>
      <c r="B48" s="6" t="s">
        <v>226</v>
      </c>
      <c r="C48" s="6"/>
      <c r="D48" s="6"/>
      <c r="E48" s="1" t="s">
        <v>92</v>
      </c>
      <c r="F48" s="1" t="s">
        <v>101</v>
      </c>
      <c r="G48" s="1"/>
      <c r="H48" s="13" t="s">
        <v>71</v>
      </c>
      <c r="I48" s="13" t="s">
        <v>41</v>
      </c>
      <c r="J48" s="8"/>
      <c r="K48" s="8"/>
      <c r="L48" s="8"/>
      <c r="M48" s="8"/>
      <c r="N48" s="8"/>
      <c r="O48" s="8"/>
      <c r="P48" s="8"/>
      <c r="Q48" s="8"/>
      <c r="R48" s="8"/>
      <c r="S48" s="8"/>
      <c r="T48" s="8"/>
      <c r="U48" s="8"/>
      <c r="V48" s="8"/>
      <c r="W48" s="8"/>
      <c r="X48" s="8" t="s">
        <v>160</v>
      </c>
      <c r="Y48" s="8"/>
      <c r="Z48" s="54" t="s">
        <v>171</v>
      </c>
      <c r="AA48" s="8"/>
      <c r="AB48" s="8"/>
    </row>
    <row r="49" spans="1:28">
      <c r="A49" s="2" t="s">
        <v>23</v>
      </c>
      <c r="B49" s="6" t="s">
        <v>226</v>
      </c>
      <c r="C49" s="6"/>
      <c r="D49" s="6" t="s">
        <v>152</v>
      </c>
      <c r="E49" s="1" t="s">
        <v>4</v>
      </c>
      <c r="F49" s="1" t="s">
        <v>81</v>
      </c>
      <c r="G49" s="11"/>
      <c r="H49" s="1" t="s">
        <v>110</v>
      </c>
      <c r="I49" s="1" t="s">
        <v>41</v>
      </c>
      <c r="J49" s="8"/>
      <c r="K49" s="8"/>
      <c r="L49" s="8"/>
      <c r="M49" s="8"/>
      <c r="N49" s="8"/>
      <c r="O49" s="8"/>
      <c r="P49" s="8"/>
      <c r="Q49" s="8"/>
      <c r="R49" s="8"/>
      <c r="S49" s="8"/>
      <c r="T49" s="8"/>
      <c r="U49" s="8"/>
      <c r="V49" s="8"/>
      <c r="W49" s="8"/>
      <c r="X49" s="8" t="s">
        <v>77</v>
      </c>
      <c r="Y49" s="8"/>
      <c r="Z49" s="54" t="s">
        <v>227</v>
      </c>
      <c r="AA49" s="8"/>
      <c r="AB49" s="8"/>
    </row>
    <row r="50" spans="1:28">
      <c r="A50" s="2" t="s">
        <v>228</v>
      </c>
      <c r="B50" s="6" t="s">
        <v>226</v>
      </c>
      <c r="C50" s="6"/>
      <c r="D50" s="6"/>
      <c r="E50" s="1" t="s">
        <v>4</v>
      </c>
      <c r="F50" s="1" t="s">
        <v>81</v>
      </c>
      <c r="G50" s="10"/>
      <c r="H50" s="1" t="s">
        <v>71</v>
      </c>
      <c r="I50" s="1" t="s">
        <v>41</v>
      </c>
      <c r="J50" s="8"/>
      <c r="K50" s="8"/>
      <c r="L50" s="8"/>
      <c r="M50" s="8"/>
      <c r="N50" s="8"/>
      <c r="O50" s="8"/>
      <c r="P50" s="8"/>
      <c r="Q50" s="8"/>
      <c r="R50" s="8"/>
      <c r="S50" s="8"/>
      <c r="T50" s="8"/>
      <c r="U50" s="8"/>
      <c r="V50" s="8"/>
      <c r="W50" s="8"/>
      <c r="X50" s="8" t="s">
        <v>189</v>
      </c>
      <c r="Y50" s="8"/>
      <c r="Z50" s="87" t="s">
        <v>229</v>
      </c>
      <c r="AA50" s="8"/>
      <c r="AB50" s="8"/>
    </row>
    <row r="51" spans="1:28">
      <c r="A51" s="2" t="s">
        <v>230</v>
      </c>
      <c r="B51" s="6" t="s">
        <v>226</v>
      </c>
      <c r="C51" s="6"/>
      <c r="D51" s="6"/>
      <c r="E51" s="1" t="s">
        <v>92</v>
      </c>
      <c r="F51" s="1" t="s">
        <v>231</v>
      </c>
      <c r="G51" s="1"/>
      <c r="H51" s="1" t="s">
        <v>41</v>
      </c>
      <c r="I51" s="1"/>
      <c r="J51" s="8"/>
      <c r="K51" s="8"/>
      <c r="L51" s="8"/>
      <c r="M51" s="8"/>
      <c r="N51" s="8"/>
      <c r="O51" s="8"/>
      <c r="P51" s="8"/>
      <c r="Q51" s="8"/>
      <c r="R51" s="8"/>
      <c r="S51" s="8"/>
      <c r="T51" s="8"/>
      <c r="U51" s="8"/>
      <c r="V51" s="8"/>
      <c r="W51" s="8"/>
      <c r="X51" s="255" t="s">
        <v>102</v>
      </c>
      <c r="Y51" s="255" t="s">
        <v>232</v>
      </c>
      <c r="Z51" s="256" t="s">
        <v>233</v>
      </c>
      <c r="AA51" s="8"/>
      <c r="AB51" s="8"/>
    </row>
    <row r="52" spans="1:28">
      <c r="A52" s="2" t="s">
        <v>234</v>
      </c>
      <c r="B52" s="6" t="s">
        <v>226</v>
      </c>
      <c r="C52" s="6"/>
      <c r="D52" s="6"/>
      <c r="E52" s="1" t="s">
        <v>4</v>
      </c>
      <c r="F52" s="1" t="s">
        <v>81</v>
      </c>
      <c r="G52" s="10"/>
      <c r="H52" s="1" t="s">
        <v>110</v>
      </c>
      <c r="I52" s="1"/>
      <c r="J52" s="8"/>
      <c r="K52" s="8"/>
      <c r="L52" s="8"/>
      <c r="M52" s="8"/>
      <c r="N52" s="8"/>
      <c r="O52" s="8"/>
      <c r="P52" s="8"/>
      <c r="Q52" s="8"/>
      <c r="R52" s="8"/>
      <c r="S52" s="8"/>
      <c r="T52" s="8"/>
      <c r="U52" s="8"/>
      <c r="V52" s="8"/>
      <c r="W52" s="8"/>
      <c r="X52" s="8" t="s">
        <v>201</v>
      </c>
      <c r="Y52" s="8"/>
      <c r="Z52" s="54" t="s">
        <v>235</v>
      </c>
      <c r="AA52" s="8"/>
      <c r="AB52" s="8"/>
    </row>
    <row r="53" spans="1:28">
      <c r="A53" s="2" t="s">
        <v>236</v>
      </c>
      <c r="B53" s="6" t="s">
        <v>226</v>
      </c>
      <c r="C53" s="6"/>
      <c r="D53" s="6" t="s">
        <v>237</v>
      </c>
      <c r="E53" s="1" t="s">
        <v>69</v>
      </c>
      <c r="F53" s="1" t="s">
        <v>179</v>
      </c>
      <c r="G53" s="1"/>
      <c r="H53" s="1" t="s">
        <v>41</v>
      </c>
      <c r="I53" s="16"/>
      <c r="J53" s="8"/>
      <c r="K53" s="8"/>
      <c r="L53" s="8"/>
      <c r="M53" s="8"/>
      <c r="N53" s="8"/>
      <c r="O53" s="8"/>
      <c r="P53" s="8"/>
      <c r="Q53" s="8"/>
      <c r="R53" s="8"/>
      <c r="S53" s="8"/>
      <c r="T53" s="8"/>
      <c r="U53" s="8"/>
      <c r="V53" s="8"/>
      <c r="W53" s="8"/>
      <c r="X53" s="8" t="s">
        <v>83</v>
      </c>
      <c r="Y53" s="8"/>
      <c r="Z53" s="54" t="s">
        <v>238</v>
      </c>
      <c r="AA53" s="8"/>
      <c r="AB53" s="8"/>
    </row>
    <row r="54" spans="1:28">
      <c r="A54" s="2" t="s">
        <v>239</v>
      </c>
      <c r="B54" s="6" t="s">
        <v>226</v>
      </c>
      <c r="C54" s="6"/>
      <c r="D54" s="6"/>
      <c r="E54" s="1" t="s">
        <v>4</v>
      </c>
      <c r="F54" s="1" t="s">
        <v>157</v>
      </c>
      <c r="G54" s="10"/>
      <c r="H54" s="1" t="s">
        <v>41</v>
      </c>
      <c r="I54" s="16" t="s">
        <v>110</v>
      </c>
      <c r="J54" s="8"/>
      <c r="K54" s="8"/>
      <c r="L54" s="8"/>
      <c r="M54" s="8"/>
      <c r="N54" s="8"/>
      <c r="O54" s="8"/>
      <c r="P54" s="8"/>
      <c r="Q54" s="8"/>
      <c r="R54" s="8"/>
      <c r="S54" s="8"/>
      <c r="T54" s="8"/>
      <c r="U54" s="8"/>
      <c r="V54" s="8"/>
      <c r="W54" s="8"/>
      <c r="X54" s="8" t="s">
        <v>201</v>
      </c>
      <c r="Y54" s="8"/>
      <c r="Z54" s="54" t="s">
        <v>240</v>
      </c>
      <c r="AA54" s="8"/>
      <c r="AB54" s="8"/>
    </row>
    <row r="55" spans="1:28">
      <c r="A55" s="2" t="s">
        <v>241</v>
      </c>
      <c r="B55" s="6" t="s">
        <v>226</v>
      </c>
      <c r="C55" s="6"/>
      <c r="D55" s="6"/>
      <c r="E55" s="1" t="s">
        <v>69</v>
      </c>
      <c r="F55" s="1" t="s">
        <v>113</v>
      </c>
      <c r="G55" s="1"/>
      <c r="H55" s="1" t="s">
        <v>41</v>
      </c>
      <c r="I55" s="16"/>
      <c r="J55" s="8"/>
      <c r="K55" s="8"/>
      <c r="L55" s="8"/>
      <c r="M55" s="8"/>
      <c r="N55" s="8"/>
      <c r="O55" s="8"/>
      <c r="P55" s="8"/>
      <c r="Q55" s="8"/>
      <c r="R55" s="8"/>
      <c r="S55" s="8"/>
      <c r="T55" s="8"/>
      <c r="U55" s="8"/>
      <c r="V55" s="8"/>
      <c r="W55" s="8"/>
      <c r="X55" s="8" t="s">
        <v>83</v>
      </c>
      <c r="Y55" s="8"/>
      <c r="Z55" s="54" t="s">
        <v>242</v>
      </c>
      <c r="AA55" s="8"/>
      <c r="AB55" s="8"/>
    </row>
    <row r="56" spans="1:28" ht="165">
      <c r="A56" s="2" t="s">
        <v>243</v>
      </c>
      <c r="B56" s="6" t="s">
        <v>226</v>
      </c>
      <c r="C56" s="6"/>
      <c r="D56" s="6"/>
      <c r="E56" s="1" t="s">
        <v>4</v>
      </c>
      <c r="F56" s="1" t="s">
        <v>197</v>
      </c>
      <c r="G56" s="10"/>
      <c r="H56" s="14" t="s">
        <v>41</v>
      </c>
      <c r="I56" s="19"/>
      <c r="J56" s="8"/>
      <c r="K56" s="8"/>
      <c r="L56" s="8"/>
      <c r="M56" s="8"/>
      <c r="N56" s="8"/>
      <c r="O56" s="8"/>
      <c r="P56" s="8"/>
      <c r="Q56" s="8"/>
      <c r="R56" s="8"/>
      <c r="S56" s="8"/>
      <c r="T56" s="8"/>
      <c r="U56" s="8"/>
      <c r="V56" s="8"/>
      <c r="W56" s="8"/>
      <c r="X56" s="8" t="s">
        <v>163</v>
      </c>
      <c r="Y56" s="256" t="s">
        <v>244</v>
      </c>
      <c r="Z56" s="54" t="s">
        <v>245</v>
      </c>
      <c r="AA56" s="8"/>
      <c r="AB56" s="8"/>
    </row>
    <row r="57" spans="1:28">
      <c r="A57" s="2" t="s">
        <v>246</v>
      </c>
      <c r="B57" s="6" t="s">
        <v>226</v>
      </c>
      <c r="C57" s="6"/>
      <c r="D57" s="6" t="s">
        <v>247</v>
      </c>
      <c r="E57" s="1" t="s">
        <v>123</v>
      </c>
      <c r="F57" s="1" t="s">
        <v>248</v>
      </c>
      <c r="G57" s="1"/>
      <c r="H57" s="1" t="s">
        <v>108</v>
      </c>
      <c r="I57" s="1"/>
      <c r="J57" s="8"/>
      <c r="K57" s="8"/>
      <c r="L57" s="8"/>
      <c r="M57" s="8"/>
      <c r="N57" s="8"/>
      <c r="O57" s="8"/>
      <c r="P57" s="8"/>
      <c r="Q57" s="8"/>
      <c r="R57" s="8"/>
      <c r="S57" s="8"/>
      <c r="T57" s="8"/>
      <c r="U57" s="8"/>
      <c r="V57" s="8"/>
      <c r="W57" s="8"/>
      <c r="X57" s="8" t="s">
        <v>126</v>
      </c>
      <c r="Y57" s="8"/>
      <c r="Z57" s="54" t="s">
        <v>249</v>
      </c>
      <c r="AA57" s="8"/>
      <c r="AB57" s="8"/>
    </row>
    <row r="58" spans="1:28" ht="115.5" customHeight="1">
      <c r="A58" s="2" t="s">
        <v>250</v>
      </c>
      <c r="B58" s="6" t="s">
        <v>226</v>
      </c>
      <c r="C58" s="6"/>
      <c r="D58" s="6" t="s">
        <v>251</v>
      </c>
      <c r="E58" s="1" t="s">
        <v>4</v>
      </c>
      <c r="F58" s="1" t="s">
        <v>81</v>
      </c>
      <c r="G58" s="10"/>
      <c r="H58" s="1" t="s">
        <v>41</v>
      </c>
      <c r="I58" s="16" t="s">
        <v>71</v>
      </c>
      <c r="J58" s="8"/>
      <c r="K58" s="8"/>
      <c r="L58" s="8"/>
      <c r="M58" s="8"/>
      <c r="N58" s="8"/>
      <c r="O58" s="8"/>
      <c r="P58" s="8"/>
      <c r="Q58" s="8"/>
      <c r="R58" s="8"/>
      <c r="S58" s="8"/>
      <c r="T58" s="8"/>
      <c r="U58" s="8"/>
      <c r="V58" s="8"/>
      <c r="W58" s="8"/>
      <c r="X58" s="172" t="s">
        <v>189</v>
      </c>
      <c r="Y58" s="54" t="s">
        <v>252</v>
      </c>
      <c r="Z58" s="54" t="s">
        <v>253</v>
      </c>
      <c r="AA58" s="8"/>
      <c r="AB58" s="172" t="s">
        <v>254</v>
      </c>
    </row>
    <row r="59" spans="1:28" ht="51.75">
      <c r="A59" s="2" t="s">
        <v>255</v>
      </c>
      <c r="B59" s="6" t="s">
        <v>226</v>
      </c>
      <c r="C59" s="6"/>
      <c r="D59" s="6" t="s">
        <v>256</v>
      </c>
      <c r="E59" s="1" t="s">
        <v>69</v>
      </c>
      <c r="F59" s="1" t="s">
        <v>148</v>
      </c>
      <c r="G59" s="1"/>
      <c r="H59" s="1" t="s">
        <v>41</v>
      </c>
      <c r="I59" s="16"/>
      <c r="J59" s="8"/>
      <c r="K59" s="8"/>
      <c r="L59" s="8"/>
      <c r="M59" s="8"/>
      <c r="N59" s="8"/>
      <c r="O59" s="8"/>
      <c r="P59" s="8"/>
      <c r="Q59" s="8"/>
      <c r="R59" s="8"/>
      <c r="S59" s="8"/>
      <c r="T59" s="8"/>
      <c r="U59" s="8"/>
      <c r="V59" s="8"/>
      <c r="W59" s="8"/>
      <c r="X59" s="8" t="s">
        <v>72</v>
      </c>
      <c r="Y59" s="88" t="s">
        <v>257</v>
      </c>
      <c r="Z59" s="54" t="s">
        <v>258</v>
      </c>
      <c r="AA59" s="8"/>
      <c r="AB59" s="8"/>
    </row>
    <row r="60" spans="1:28">
      <c r="A60" s="2" t="s">
        <v>259</v>
      </c>
      <c r="B60" s="6" t="s">
        <v>226</v>
      </c>
      <c r="C60" s="6"/>
      <c r="D60" s="6"/>
      <c r="E60" s="1" t="s">
        <v>92</v>
      </c>
      <c r="F60" s="1" t="s">
        <v>93</v>
      </c>
      <c r="G60" s="1"/>
      <c r="H60" s="1" t="s">
        <v>108</v>
      </c>
      <c r="I60" s="1"/>
      <c r="J60" s="8"/>
      <c r="K60" s="8"/>
      <c r="L60" s="8"/>
      <c r="M60" s="8"/>
      <c r="N60" s="8"/>
      <c r="O60" s="8"/>
      <c r="P60" s="8"/>
      <c r="Q60" s="8"/>
      <c r="R60" s="8"/>
      <c r="S60" s="8"/>
      <c r="T60" s="8"/>
      <c r="U60" s="8"/>
      <c r="V60" s="8"/>
      <c r="W60" s="8"/>
      <c r="X60" s="8" t="s">
        <v>72</v>
      </c>
      <c r="Y60" s="8"/>
      <c r="Z60" s="54" t="s">
        <v>242</v>
      </c>
      <c r="AA60" s="8"/>
      <c r="AB60" s="8"/>
    </row>
    <row r="61" spans="1:28">
      <c r="A61" s="2" t="s">
        <v>260</v>
      </c>
      <c r="B61" s="6" t="s">
        <v>226</v>
      </c>
      <c r="C61" s="6"/>
      <c r="D61" s="6"/>
      <c r="E61" s="1" t="s">
        <v>123</v>
      </c>
      <c r="F61" s="1" t="s">
        <v>261</v>
      </c>
      <c r="G61" s="1"/>
      <c r="H61" s="1" t="s">
        <v>108</v>
      </c>
      <c r="I61" s="1"/>
      <c r="J61" s="8"/>
      <c r="K61" s="8"/>
      <c r="L61" s="8"/>
      <c r="M61" s="8"/>
      <c r="N61" s="8"/>
      <c r="O61" s="8"/>
      <c r="P61" s="8"/>
      <c r="Q61" s="8"/>
      <c r="R61" s="8"/>
      <c r="S61" s="8"/>
      <c r="T61" s="8"/>
      <c r="U61" s="8"/>
      <c r="V61" s="8"/>
      <c r="W61" s="8"/>
      <c r="X61" s="8" t="s">
        <v>94</v>
      </c>
      <c r="Y61" s="8"/>
      <c r="Z61" s="54" t="e">
        <v>#N/A</v>
      </c>
      <c r="AA61" s="8"/>
      <c r="AB61" s="8"/>
    </row>
    <row r="62" spans="1:28">
      <c r="A62" s="2" t="s">
        <v>262</v>
      </c>
      <c r="B62" s="6" t="s">
        <v>226</v>
      </c>
      <c r="C62" s="6"/>
      <c r="D62" s="6" t="s">
        <v>263</v>
      </c>
      <c r="E62" s="1" t="s">
        <v>92</v>
      </c>
      <c r="F62" s="1" t="s">
        <v>169</v>
      </c>
      <c r="G62" s="1"/>
      <c r="H62" s="13" t="s">
        <v>71</v>
      </c>
      <c r="I62" s="13" t="s">
        <v>41</v>
      </c>
      <c r="J62" s="8"/>
      <c r="K62" s="8"/>
      <c r="L62" s="8"/>
      <c r="M62" s="8"/>
      <c r="N62" s="8"/>
      <c r="O62" s="8"/>
      <c r="P62" s="8"/>
      <c r="Q62" s="8"/>
      <c r="R62" s="8"/>
      <c r="S62" s="8"/>
      <c r="T62" s="8"/>
      <c r="U62" s="8"/>
      <c r="V62" s="8"/>
      <c r="W62" s="8"/>
      <c r="X62" s="255" t="s">
        <v>126</v>
      </c>
      <c r="Y62" s="8"/>
      <c r="Z62" s="54" t="s">
        <v>264</v>
      </c>
      <c r="AA62" s="8"/>
      <c r="AB62" s="8"/>
    </row>
    <row r="63" spans="1:28">
      <c r="A63" s="2" t="s">
        <v>265</v>
      </c>
      <c r="B63" s="6" t="s">
        <v>226</v>
      </c>
      <c r="C63" s="6"/>
      <c r="D63" s="6"/>
      <c r="E63" s="1" t="s">
        <v>92</v>
      </c>
      <c r="F63" s="1" t="s">
        <v>169</v>
      </c>
      <c r="G63" s="1"/>
      <c r="H63" s="13" t="s">
        <v>71</v>
      </c>
      <c r="I63" s="1"/>
      <c r="J63" s="8"/>
      <c r="K63" s="8"/>
      <c r="L63" s="8"/>
      <c r="M63" s="8"/>
      <c r="N63" s="8"/>
      <c r="O63" s="8"/>
      <c r="P63" s="8"/>
      <c r="Q63" s="8"/>
      <c r="R63" s="8"/>
      <c r="S63" s="8"/>
      <c r="T63" s="8"/>
      <c r="U63" s="8"/>
      <c r="V63" s="8"/>
      <c r="W63" s="8"/>
      <c r="X63" s="255" t="s">
        <v>126</v>
      </c>
      <c r="Y63" s="8"/>
      <c r="Z63" s="54" t="s">
        <v>266</v>
      </c>
      <c r="AA63" s="8"/>
      <c r="AB63" s="8"/>
    </row>
    <row r="64" spans="1:28">
      <c r="A64" s="2" t="s">
        <v>267</v>
      </c>
      <c r="B64" s="6" t="s">
        <v>226</v>
      </c>
      <c r="C64" s="6"/>
      <c r="D64" s="6"/>
      <c r="E64" s="1" t="s">
        <v>4</v>
      </c>
      <c r="F64" s="1" t="s">
        <v>197</v>
      </c>
      <c r="G64" s="1"/>
      <c r="H64" s="1" t="s">
        <v>110</v>
      </c>
      <c r="I64" s="1" t="s">
        <v>41</v>
      </c>
      <c r="J64" s="8"/>
      <c r="K64" s="8"/>
      <c r="L64" s="8"/>
      <c r="M64" s="8"/>
      <c r="N64" s="8"/>
      <c r="O64" s="8"/>
      <c r="P64" s="8"/>
      <c r="Q64" s="8"/>
      <c r="R64" s="8"/>
      <c r="S64" s="8"/>
      <c r="T64" s="8"/>
      <c r="U64" s="8"/>
      <c r="V64" s="8"/>
      <c r="W64" s="8"/>
      <c r="X64" s="8" t="s">
        <v>201</v>
      </c>
      <c r="Y64" s="8"/>
      <c r="Z64" s="54" t="s">
        <v>268</v>
      </c>
      <c r="AA64" s="8"/>
      <c r="AB64" s="8"/>
    </row>
    <row r="65" spans="1:28" ht="30">
      <c r="A65" s="2" t="s">
        <v>269</v>
      </c>
      <c r="B65" s="6" t="s">
        <v>226</v>
      </c>
      <c r="C65" s="6"/>
      <c r="D65" s="6" t="s">
        <v>270</v>
      </c>
      <c r="E65" s="1" t="s">
        <v>123</v>
      </c>
      <c r="F65" s="1" t="s">
        <v>271</v>
      </c>
      <c r="G65" s="10"/>
      <c r="H65" s="1" t="s">
        <v>108</v>
      </c>
      <c r="I65" s="1"/>
      <c r="J65" s="8"/>
      <c r="K65" s="8"/>
      <c r="L65" s="8"/>
      <c r="M65" s="8"/>
      <c r="N65" s="8"/>
      <c r="O65" s="8"/>
      <c r="P65" s="8"/>
      <c r="Q65" s="8"/>
      <c r="R65" s="8"/>
      <c r="S65" s="8"/>
      <c r="T65" s="8"/>
      <c r="U65" s="8"/>
      <c r="V65" s="8"/>
      <c r="W65" s="8"/>
      <c r="X65" s="8" t="s">
        <v>72</v>
      </c>
      <c r="Y65" s="37" t="s">
        <v>272</v>
      </c>
      <c r="Z65" s="54" t="s">
        <v>273</v>
      </c>
      <c r="AA65" s="8"/>
      <c r="AB65" s="8"/>
    </row>
    <row r="66" spans="1:28">
      <c r="A66" s="2" t="s">
        <v>274</v>
      </c>
      <c r="B66" s="6" t="s">
        <v>226</v>
      </c>
      <c r="C66" s="6"/>
      <c r="D66" s="6"/>
      <c r="E66" s="1" t="s">
        <v>123</v>
      </c>
      <c r="F66" s="1" t="s">
        <v>124</v>
      </c>
      <c r="G66" s="10"/>
      <c r="H66" s="1" t="s">
        <v>71</v>
      </c>
      <c r="I66" s="1"/>
      <c r="J66" s="8"/>
      <c r="K66" s="8"/>
      <c r="L66" s="8"/>
      <c r="M66" s="8"/>
      <c r="N66" s="8"/>
      <c r="O66" s="8"/>
      <c r="P66" s="8"/>
      <c r="Q66" s="8"/>
      <c r="R66" s="8"/>
      <c r="S66" s="8"/>
      <c r="T66" s="8"/>
      <c r="U66" s="8"/>
      <c r="V66" s="8"/>
      <c r="W66" s="8"/>
      <c r="X66" s="8" t="s">
        <v>126</v>
      </c>
      <c r="Y66" s="8"/>
      <c r="Z66" s="54" t="s">
        <v>275</v>
      </c>
      <c r="AA66" s="8"/>
      <c r="AB66" s="8"/>
    </row>
    <row r="67" spans="1:28">
      <c r="A67" s="2" t="s">
        <v>276</v>
      </c>
      <c r="B67" s="6" t="s">
        <v>226</v>
      </c>
      <c r="C67" s="6"/>
      <c r="D67" s="6"/>
      <c r="E67" s="1" t="s">
        <v>69</v>
      </c>
      <c r="F67" s="1" t="s">
        <v>174</v>
      </c>
      <c r="G67" s="1"/>
      <c r="H67" s="12" t="s">
        <v>41</v>
      </c>
      <c r="I67" s="17" t="s">
        <v>71</v>
      </c>
      <c r="J67" s="8"/>
      <c r="K67" s="8"/>
      <c r="L67" s="8"/>
      <c r="M67" s="8"/>
      <c r="N67" s="8"/>
      <c r="O67" s="8"/>
      <c r="P67" s="8"/>
      <c r="Q67" s="8"/>
      <c r="R67" s="8"/>
      <c r="S67" s="8"/>
      <c r="T67" s="8"/>
      <c r="U67" s="8"/>
      <c r="V67" s="8"/>
      <c r="W67" s="8"/>
      <c r="X67" s="8" t="s">
        <v>83</v>
      </c>
      <c r="Y67" s="8"/>
      <c r="Z67" s="54" t="s">
        <v>277</v>
      </c>
      <c r="AA67" s="8"/>
      <c r="AB67" s="8"/>
    </row>
    <row r="68" spans="1:28">
      <c r="A68" s="2" t="s">
        <v>278</v>
      </c>
      <c r="B68" s="6" t="s">
        <v>226</v>
      </c>
      <c r="C68" s="6"/>
      <c r="D68" s="6" t="s">
        <v>279</v>
      </c>
      <c r="E68" s="1" t="s">
        <v>69</v>
      </c>
      <c r="F68" s="1" t="s">
        <v>70</v>
      </c>
      <c r="G68" s="1"/>
      <c r="H68" s="1" t="s">
        <v>41</v>
      </c>
      <c r="I68" s="16"/>
      <c r="J68" s="8"/>
      <c r="K68" s="8"/>
      <c r="L68" s="8"/>
      <c r="M68" s="8"/>
      <c r="N68" s="8"/>
      <c r="O68" s="8"/>
      <c r="P68" s="8"/>
      <c r="Q68" s="8"/>
      <c r="R68" s="8"/>
      <c r="S68" s="8"/>
      <c r="T68" s="8"/>
      <c r="U68" s="8"/>
      <c r="V68" s="8"/>
      <c r="W68" s="8"/>
      <c r="X68" s="8" t="s">
        <v>83</v>
      </c>
      <c r="Y68" s="8"/>
      <c r="Z68" s="54" t="s">
        <v>205</v>
      </c>
      <c r="AA68" s="8"/>
      <c r="AB68" s="8"/>
    </row>
    <row r="69" spans="1:28">
      <c r="A69" s="2" t="s">
        <v>280</v>
      </c>
      <c r="B69" s="6" t="s">
        <v>226</v>
      </c>
      <c r="C69" s="6"/>
      <c r="D69" s="6"/>
      <c r="E69" s="1" t="s">
        <v>69</v>
      </c>
      <c r="F69" s="1" t="s">
        <v>174</v>
      </c>
      <c r="G69" s="1"/>
      <c r="H69" s="1" t="s">
        <v>108</v>
      </c>
      <c r="I69" s="1"/>
      <c r="J69" s="8"/>
      <c r="K69" s="8"/>
      <c r="L69" s="8"/>
      <c r="M69" s="8"/>
      <c r="N69" s="8"/>
      <c r="O69" s="8"/>
      <c r="P69" s="8"/>
      <c r="Q69" s="8"/>
      <c r="R69" s="8"/>
      <c r="S69" s="8"/>
      <c r="T69" s="8"/>
      <c r="U69" s="8"/>
      <c r="V69" s="8"/>
      <c r="W69" s="8"/>
      <c r="X69" s="8" t="s">
        <v>170</v>
      </c>
      <c r="Y69" s="8"/>
      <c r="Z69" s="54" t="s">
        <v>281</v>
      </c>
      <c r="AA69" s="8"/>
      <c r="AB69" s="8"/>
    </row>
    <row r="70" spans="1:28">
      <c r="A70" s="1" t="s">
        <v>282</v>
      </c>
      <c r="B70" s="7" t="s">
        <v>283</v>
      </c>
      <c r="C70" s="7"/>
      <c r="D70" s="7" t="s">
        <v>284</v>
      </c>
      <c r="E70" s="1" t="s">
        <v>92</v>
      </c>
      <c r="F70" s="1" t="s">
        <v>105</v>
      </c>
      <c r="G70" s="1"/>
      <c r="H70" s="1" t="s">
        <v>41</v>
      </c>
      <c r="I70" s="16"/>
      <c r="J70" s="8"/>
      <c r="K70" s="8"/>
      <c r="L70" s="8"/>
      <c r="M70" s="8"/>
      <c r="N70" s="8"/>
      <c r="O70" s="8"/>
      <c r="P70" s="8"/>
      <c r="Q70" s="8"/>
      <c r="R70" s="8"/>
      <c r="S70" s="8"/>
      <c r="T70" s="8"/>
      <c r="U70" s="8"/>
      <c r="V70" s="8"/>
      <c r="W70" s="8"/>
      <c r="X70" s="255" t="s">
        <v>144</v>
      </c>
      <c r="Y70" s="255" t="s">
        <v>285</v>
      </c>
      <c r="Z70" s="54" t="s">
        <v>286</v>
      </c>
      <c r="AA70" s="8"/>
      <c r="AB70" s="8"/>
    </row>
    <row r="71" spans="1:28" ht="30">
      <c r="A71" s="1" t="s">
        <v>287</v>
      </c>
      <c r="B71" s="7" t="s">
        <v>283</v>
      </c>
      <c r="C71" s="7"/>
      <c r="D71" s="7" t="s">
        <v>147</v>
      </c>
      <c r="E71" s="1" t="s">
        <v>92</v>
      </c>
      <c r="F71" s="1" t="s">
        <v>169</v>
      </c>
      <c r="G71" s="1"/>
      <c r="H71" s="1" t="s">
        <v>41</v>
      </c>
      <c r="I71" s="1"/>
      <c r="J71" s="8"/>
      <c r="K71" s="8"/>
      <c r="L71" s="8"/>
      <c r="M71" s="8"/>
      <c r="N71" s="8"/>
      <c r="O71" s="8"/>
      <c r="P71" s="8"/>
      <c r="Q71" s="8"/>
      <c r="R71" s="8"/>
      <c r="S71" s="8"/>
      <c r="T71" s="8"/>
      <c r="U71" s="8"/>
      <c r="V71" s="8"/>
      <c r="W71" s="8"/>
      <c r="X71" s="8" t="s">
        <v>72</v>
      </c>
      <c r="Y71" s="37" t="s">
        <v>288</v>
      </c>
      <c r="Z71" s="54" t="s">
        <v>137</v>
      </c>
      <c r="AA71" s="8"/>
      <c r="AB71" s="8"/>
    </row>
    <row r="72" spans="1:28">
      <c r="A72" s="1" t="s">
        <v>289</v>
      </c>
      <c r="B72" s="7" t="s">
        <v>283</v>
      </c>
      <c r="C72" s="7"/>
      <c r="D72" s="7"/>
      <c r="E72" s="1" t="s">
        <v>92</v>
      </c>
      <c r="F72" s="1" t="s">
        <v>133</v>
      </c>
      <c r="G72" s="1"/>
      <c r="H72" s="1" t="s">
        <v>108</v>
      </c>
      <c r="I72" s="1"/>
      <c r="J72" s="8"/>
      <c r="K72" s="8"/>
      <c r="L72" s="8"/>
      <c r="M72" s="8"/>
      <c r="N72" s="8"/>
      <c r="O72" s="8"/>
      <c r="P72" s="8"/>
      <c r="Q72" s="8"/>
      <c r="R72" s="8"/>
      <c r="S72" s="8"/>
      <c r="T72" s="8"/>
      <c r="U72" s="8"/>
      <c r="V72" s="8"/>
      <c r="W72" s="8"/>
      <c r="X72" s="8" t="s">
        <v>170</v>
      </c>
      <c r="Y72" s="8"/>
      <c r="Z72" s="54" t="s">
        <v>290</v>
      </c>
      <c r="AA72" s="8"/>
      <c r="AB72" s="8"/>
    </row>
    <row r="73" spans="1:28">
      <c r="A73" s="1" t="s">
        <v>291</v>
      </c>
      <c r="B73" s="7" t="s">
        <v>283</v>
      </c>
      <c r="C73" s="7"/>
      <c r="D73" s="7"/>
      <c r="E73" s="1" t="s">
        <v>92</v>
      </c>
      <c r="F73" s="1" t="s">
        <v>133</v>
      </c>
      <c r="G73" s="1"/>
      <c r="H73" s="1" t="s">
        <v>41</v>
      </c>
      <c r="I73" s="16"/>
      <c r="J73" s="8"/>
      <c r="K73" s="8"/>
      <c r="L73" s="8"/>
      <c r="M73" s="8"/>
      <c r="N73" s="8"/>
      <c r="O73" s="8"/>
      <c r="P73" s="8"/>
      <c r="Q73" s="8"/>
      <c r="R73" s="8"/>
      <c r="S73" s="8"/>
      <c r="T73" s="8"/>
      <c r="U73" s="8"/>
      <c r="V73" s="8"/>
      <c r="W73" s="8"/>
      <c r="X73" s="255" t="s">
        <v>126</v>
      </c>
      <c r="Y73" s="8"/>
      <c r="Z73" s="54" t="s">
        <v>111</v>
      </c>
      <c r="AA73" s="8"/>
      <c r="AB73" s="8"/>
    </row>
    <row r="74" spans="1:28">
      <c r="A74" s="1" t="s">
        <v>292</v>
      </c>
      <c r="B74" s="7" t="s">
        <v>283</v>
      </c>
      <c r="C74" s="7"/>
      <c r="D74" s="7" t="s">
        <v>156</v>
      </c>
      <c r="E74" s="1" t="s">
        <v>4</v>
      </c>
      <c r="F74" s="1" t="s">
        <v>197</v>
      </c>
      <c r="G74" s="1"/>
      <c r="H74" s="1" t="s">
        <v>108</v>
      </c>
      <c r="I74" s="1"/>
      <c r="J74" s="8"/>
      <c r="K74" s="8"/>
      <c r="L74" s="8"/>
      <c r="M74" s="8"/>
      <c r="N74" s="8"/>
      <c r="O74" s="8"/>
      <c r="P74" s="8"/>
      <c r="Q74" s="8"/>
      <c r="R74" s="8"/>
      <c r="S74" s="8"/>
      <c r="T74" s="8"/>
      <c r="U74" s="8"/>
      <c r="V74" s="8"/>
      <c r="W74" s="8"/>
      <c r="X74" s="8" t="s">
        <v>72</v>
      </c>
      <c r="Y74" s="88" t="s">
        <v>293</v>
      </c>
      <c r="Z74" s="54" t="s">
        <v>240</v>
      </c>
      <c r="AA74" s="8"/>
      <c r="AB74" s="8"/>
    </row>
    <row r="75" spans="1:28">
      <c r="A75" s="1" t="s">
        <v>15</v>
      </c>
      <c r="B75" s="7" t="s">
        <v>283</v>
      </c>
      <c r="C75" s="7"/>
      <c r="D75" s="7" t="s">
        <v>147</v>
      </c>
      <c r="E75" s="1" t="s">
        <v>4</v>
      </c>
      <c r="F75" s="1" t="s">
        <v>294</v>
      </c>
      <c r="G75" s="10"/>
      <c r="H75" s="1" t="s">
        <v>41</v>
      </c>
      <c r="I75" s="16"/>
      <c r="J75" s="8"/>
      <c r="K75" s="8"/>
      <c r="L75" s="8"/>
      <c r="M75" s="8"/>
      <c r="N75" s="8"/>
      <c r="O75" s="8"/>
      <c r="P75" s="8"/>
      <c r="Q75" s="8"/>
      <c r="R75" s="8"/>
      <c r="S75" s="8"/>
      <c r="T75" s="8"/>
      <c r="U75" s="8"/>
      <c r="V75" s="8"/>
      <c r="W75" s="8"/>
      <c r="X75" s="8" t="s">
        <v>201</v>
      </c>
      <c r="Y75" s="8" t="s">
        <v>217</v>
      </c>
      <c r="Z75" s="54" t="s">
        <v>295</v>
      </c>
      <c r="AA75" s="8">
        <v>0</v>
      </c>
      <c r="AB75" s="8">
        <v>10</v>
      </c>
    </row>
    <row r="76" spans="1:28">
      <c r="A76" s="1" t="s">
        <v>296</v>
      </c>
      <c r="B76" s="7" t="s">
        <v>283</v>
      </c>
      <c r="C76" s="7"/>
      <c r="D76" s="7" t="s">
        <v>147</v>
      </c>
      <c r="E76" s="1" t="s">
        <v>4</v>
      </c>
      <c r="F76" s="1" t="s">
        <v>157</v>
      </c>
      <c r="G76" s="10"/>
      <c r="H76" s="1" t="s">
        <v>41</v>
      </c>
      <c r="I76" s="16"/>
      <c r="J76" s="8"/>
      <c r="K76" s="8"/>
      <c r="L76" s="8"/>
      <c r="M76" s="8"/>
      <c r="N76" s="8"/>
      <c r="O76" s="8"/>
      <c r="P76" s="8"/>
      <c r="Q76" s="8"/>
      <c r="R76" s="8"/>
      <c r="S76" s="8"/>
      <c r="T76" s="8"/>
      <c r="U76" s="8"/>
      <c r="V76" s="8"/>
      <c r="W76" s="8"/>
      <c r="X76" s="8" t="s">
        <v>201</v>
      </c>
      <c r="Y76" s="8"/>
      <c r="Z76" s="54" t="s">
        <v>297</v>
      </c>
      <c r="AA76" s="8"/>
      <c r="AB76" s="8"/>
    </row>
    <row r="77" spans="1:28">
      <c r="A77" s="1" t="s">
        <v>30</v>
      </c>
      <c r="B77" s="7" t="s">
        <v>94</v>
      </c>
      <c r="C77" s="7"/>
      <c r="D77" s="7" t="s">
        <v>298</v>
      </c>
      <c r="E77" s="1" t="s">
        <v>4</v>
      </c>
      <c r="F77" s="1"/>
      <c r="G77" s="10"/>
      <c r="H77" s="1"/>
      <c r="I77" s="16"/>
      <c r="J77" s="8"/>
      <c r="K77" s="8"/>
      <c r="L77" s="8"/>
      <c r="M77" s="8"/>
      <c r="N77" s="8"/>
      <c r="O77" s="8"/>
      <c r="P77" s="8"/>
      <c r="Q77" s="8"/>
      <c r="R77" s="8"/>
      <c r="S77" s="8"/>
      <c r="T77" s="8"/>
      <c r="U77" s="8"/>
      <c r="V77" s="8"/>
      <c r="W77" s="8"/>
      <c r="X77" s="8" t="s">
        <v>201</v>
      </c>
      <c r="Y77" s="8" t="s">
        <v>217</v>
      </c>
      <c r="Z77" s="87" t="s">
        <v>299</v>
      </c>
      <c r="AA77" s="8">
        <v>0.4</v>
      </c>
      <c r="AB77" s="8">
        <v>5</v>
      </c>
    </row>
    <row r="78" spans="1:28">
      <c r="A78" s="1" t="s">
        <v>300</v>
      </c>
      <c r="B78" s="7" t="s">
        <v>94</v>
      </c>
      <c r="C78" s="7"/>
      <c r="D78" s="7"/>
      <c r="E78" s="1" t="s">
        <v>4</v>
      </c>
      <c r="F78" s="1"/>
      <c r="G78" s="10"/>
      <c r="H78" s="1"/>
      <c r="I78" s="16"/>
      <c r="J78" s="8"/>
      <c r="K78" s="8"/>
      <c r="L78" s="8"/>
      <c r="M78" s="8"/>
      <c r="N78" s="8"/>
      <c r="O78" s="8"/>
      <c r="P78" s="8"/>
      <c r="Q78" s="8"/>
      <c r="R78" s="8"/>
      <c r="S78" s="8"/>
      <c r="T78" s="8"/>
      <c r="U78" s="8"/>
      <c r="V78" s="8"/>
      <c r="W78" s="8"/>
      <c r="X78" s="8" t="s">
        <v>201</v>
      </c>
      <c r="Y78" s="8"/>
      <c r="Z78" s="87" t="s">
        <v>253</v>
      </c>
      <c r="AA78" s="8"/>
      <c r="AB78" s="8"/>
    </row>
    <row r="79" spans="1:28">
      <c r="A79" s="1" t="s">
        <v>301</v>
      </c>
      <c r="B79" s="7" t="s">
        <v>283</v>
      </c>
      <c r="C79" s="7"/>
      <c r="D79" s="7"/>
      <c r="E79" s="1" t="s">
        <v>4</v>
      </c>
      <c r="F79" s="1" t="s">
        <v>197</v>
      </c>
      <c r="G79" s="10"/>
      <c r="H79" s="1" t="s">
        <v>41</v>
      </c>
      <c r="I79" s="16"/>
      <c r="J79" s="8"/>
      <c r="K79" s="8"/>
      <c r="L79" s="8"/>
      <c r="M79" s="8"/>
      <c r="N79" s="8"/>
      <c r="O79" s="8"/>
      <c r="P79" s="8"/>
      <c r="Q79" s="8"/>
      <c r="R79" s="8"/>
      <c r="S79" s="8"/>
      <c r="T79" s="8"/>
      <c r="U79" s="8"/>
      <c r="V79" s="8"/>
      <c r="W79" s="8"/>
      <c r="X79" s="8" t="s">
        <v>302</v>
      </c>
      <c r="Y79" s="8"/>
      <c r="Z79" s="54" t="s">
        <v>240</v>
      </c>
      <c r="AA79" s="8"/>
      <c r="AB79" s="8"/>
    </row>
    <row r="80" spans="1:28">
      <c r="A80" s="9" t="s">
        <v>5</v>
      </c>
      <c r="B80" s="8"/>
      <c r="C80" s="8"/>
      <c r="D80" s="8"/>
      <c r="E80" s="8"/>
      <c r="F80" s="8"/>
      <c r="G80" s="8"/>
      <c r="H80" s="8"/>
      <c r="I80" s="8"/>
      <c r="J80" s="8"/>
      <c r="K80" s="8"/>
      <c r="L80" s="8"/>
      <c r="M80" s="8"/>
      <c r="N80" s="8"/>
      <c r="O80" s="8"/>
      <c r="P80" s="8"/>
      <c r="Q80" s="8"/>
      <c r="R80" s="8"/>
      <c r="S80" s="8"/>
      <c r="T80" s="8"/>
      <c r="U80" s="8"/>
      <c r="V80" s="8"/>
      <c r="W80" s="8"/>
    </row>
  </sheetData>
  <autoFilter ref="A6:AB80" xr:uid="{00000000-0009-0000-0000-000001000000}"/>
  <mergeCells count="2">
    <mergeCell ref="J5:N5"/>
    <mergeCell ref="Q5:W5"/>
  </mergeCells>
  <hyperlinks>
    <hyperlink ref="Z77" r:id="rId1" xr:uid="{00000000-0004-0000-0100-000000000000}"/>
    <hyperlink ref="Z78" r:id="rId2" xr:uid="{00000000-0004-0000-0100-000001000000}"/>
    <hyperlink ref="Z44" r:id="rId3" xr:uid="{00000000-0004-0000-0100-000002000000}"/>
    <hyperlink ref="Z36" r:id="rId4" xr:uid="{00000000-0004-0000-0100-000003000000}"/>
    <hyperlink ref="Z50" r:id="rId5" xr:uid="{00000000-0004-0000-0100-000004000000}"/>
    <hyperlink ref="Z17" r:id="rId6" xr:uid="{5366D4BE-5E9D-459B-BF13-75ACD7FB03AC}"/>
    <hyperlink ref="Z8" r:id="rId7" xr:uid="{32503E26-89E3-4729-B747-6CD988FE305B}"/>
  </hyperlinks>
  <pageMargins left="0.7" right="0.7" top="0.75" bottom="0.75" header="0.3" footer="0.3"/>
  <pageSetup orientation="portrait" horizontalDpi="90" verticalDpi="90" r:id="rId8"/>
  <headerFooter>
    <oddFooter>&amp;C&amp;1#&amp;"Arial"&amp;7&amp;K000000Sensitivity: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80"/>
  <sheetViews>
    <sheetView workbookViewId="0">
      <pane xSplit="1" topLeftCell="D14" activePane="topRight" state="frozen"/>
      <selection pane="topRight" activeCell="D14" sqref="D14"/>
    </sheetView>
  </sheetViews>
  <sheetFormatPr defaultColWidth="8.85546875" defaultRowHeight="15"/>
  <cols>
    <col min="1" max="1" width="30.140625" bestFit="1" customWidth="1"/>
    <col min="2" max="2" width="12.42578125" bestFit="1" customWidth="1"/>
    <col min="3" max="3" width="12.42578125" customWidth="1"/>
    <col min="4" max="4" width="15.42578125" customWidth="1"/>
    <col min="5" max="5" width="10.42578125" bestFit="1" customWidth="1"/>
    <col min="6" max="6" width="29" hidden="1" customWidth="1"/>
    <col min="7" max="7" width="16.85546875" hidden="1" customWidth="1"/>
    <col min="8" max="8" width="18.42578125" customWidth="1"/>
    <col min="9" max="9" width="18.42578125" hidden="1" customWidth="1"/>
    <col min="10" max="10" width="10.140625" customWidth="1"/>
    <col min="11" max="11" width="12.5703125" customWidth="1"/>
    <col min="12" max="12" width="9" customWidth="1"/>
    <col min="13" max="13" width="10.140625" customWidth="1"/>
    <col min="14" max="14" width="9.7109375" customWidth="1"/>
    <col min="15" max="15" width="0" hidden="1" customWidth="1"/>
    <col min="16" max="16" width="1.42578125" hidden="1" customWidth="1"/>
    <col min="17" max="20" width="0" hidden="1" customWidth="1"/>
    <col min="21" max="21" width="14.5703125" customWidth="1"/>
    <col min="22" max="22" width="41.28515625" customWidth="1"/>
    <col min="23" max="23" width="29.28515625" customWidth="1"/>
  </cols>
  <sheetData>
    <row r="1" spans="1:25">
      <c r="A1" t="s">
        <v>36</v>
      </c>
      <c r="B1" s="28"/>
      <c r="C1" s="28"/>
      <c r="D1" s="28"/>
    </row>
    <row r="2" spans="1:25">
      <c r="A2" t="s">
        <v>37</v>
      </c>
      <c r="B2" s="21"/>
      <c r="C2" s="21"/>
      <c r="D2" s="21"/>
    </row>
    <row r="3" spans="1:25">
      <c r="A3" t="s">
        <v>38</v>
      </c>
      <c r="B3" s="22"/>
      <c r="C3" s="22"/>
      <c r="D3" s="22"/>
    </row>
    <row r="4" spans="1:25">
      <c r="A4" t="s">
        <v>39</v>
      </c>
      <c r="B4" s="23"/>
      <c r="C4" s="23"/>
      <c r="D4" s="23"/>
    </row>
    <row r="5" spans="1:25">
      <c r="A5" t="s">
        <v>40</v>
      </c>
      <c r="B5" s="20"/>
      <c r="C5" s="20"/>
      <c r="D5" s="20"/>
      <c r="J5" s="263" t="s">
        <v>41</v>
      </c>
      <c r="K5" s="263"/>
      <c r="L5" s="263"/>
      <c r="M5" s="263"/>
      <c r="N5" s="263"/>
      <c r="O5" s="53"/>
      <c r="P5" s="53"/>
      <c r="Q5" s="263" t="s">
        <v>303</v>
      </c>
      <c r="R5" s="263"/>
      <c r="S5" s="263"/>
      <c r="T5" s="263"/>
    </row>
    <row r="6" spans="1:25" ht="41.65" customHeight="1">
      <c r="A6" s="260" t="s">
        <v>7</v>
      </c>
      <c r="B6" s="260" t="s">
        <v>43</v>
      </c>
      <c r="C6" s="260" t="s">
        <v>304</v>
      </c>
      <c r="D6" s="260" t="s">
        <v>45</v>
      </c>
      <c r="E6" s="260" t="s">
        <v>0</v>
      </c>
      <c r="F6" s="260" t="s">
        <v>46</v>
      </c>
      <c r="G6" s="260" t="s">
        <v>47</v>
      </c>
      <c r="H6" s="260" t="s">
        <v>48</v>
      </c>
      <c r="I6" s="260" t="s">
        <v>49</v>
      </c>
      <c r="J6" s="260" t="s">
        <v>50</v>
      </c>
      <c r="K6" s="260" t="s">
        <v>51</v>
      </c>
      <c r="L6" s="260" t="s">
        <v>52</v>
      </c>
      <c r="M6" s="260" t="s">
        <v>53</v>
      </c>
      <c r="N6" s="260" t="s">
        <v>54</v>
      </c>
      <c r="O6" s="260" t="s">
        <v>55</v>
      </c>
      <c r="P6" s="260" t="s">
        <v>56</v>
      </c>
      <c r="Q6" s="260" t="s">
        <v>305</v>
      </c>
      <c r="R6" s="260" t="s">
        <v>61</v>
      </c>
      <c r="S6" s="260" t="s">
        <v>306</v>
      </c>
      <c r="T6" s="260" t="s">
        <v>62</v>
      </c>
      <c r="U6" s="260" t="s">
        <v>63</v>
      </c>
      <c r="V6" s="260" t="s">
        <v>64</v>
      </c>
      <c r="W6" s="8" t="s">
        <v>6</v>
      </c>
      <c r="X6" s="57" t="s">
        <v>65</v>
      </c>
      <c r="Y6" s="57" t="s">
        <v>307</v>
      </c>
    </row>
    <row r="7" spans="1:25">
      <c r="A7" s="2" t="s">
        <v>67</v>
      </c>
      <c r="B7" s="3" t="s">
        <v>68</v>
      </c>
      <c r="C7" s="3"/>
      <c r="D7" s="3"/>
      <c r="E7" s="1" t="s">
        <v>69</v>
      </c>
      <c r="F7" s="1" t="s">
        <v>70</v>
      </c>
      <c r="G7" s="1"/>
      <c r="H7" s="1" t="s">
        <v>71</v>
      </c>
      <c r="I7" s="1"/>
      <c r="J7" s="8"/>
      <c r="K7" s="8"/>
      <c r="L7" s="8"/>
      <c r="M7" s="8"/>
      <c r="N7" s="8"/>
      <c r="O7" s="8"/>
      <c r="P7" s="8"/>
      <c r="Q7" s="8"/>
      <c r="R7" s="8"/>
      <c r="S7" s="8"/>
      <c r="T7" s="8"/>
      <c r="U7" s="8"/>
      <c r="V7" s="8"/>
      <c r="W7" s="54" t="s">
        <v>73</v>
      </c>
      <c r="X7" s="8"/>
    </row>
    <row r="8" spans="1:25">
      <c r="A8" s="2" t="s">
        <v>74</v>
      </c>
      <c r="B8" s="3" t="s">
        <v>68</v>
      </c>
      <c r="C8" s="3"/>
      <c r="D8" s="3" t="s">
        <v>75</v>
      </c>
      <c r="E8" s="1" t="s">
        <v>69</v>
      </c>
      <c r="F8" s="1" t="s">
        <v>74</v>
      </c>
      <c r="G8" s="1"/>
      <c r="H8" s="12" t="s">
        <v>71</v>
      </c>
      <c r="I8" s="12" t="s">
        <v>76</v>
      </c>
      <c r="J8" s="8"/>
      <c r="K8" s="8"/>
      <c r="L8" s="8"/>
      <c r="M8" s="8"/>
      <c r="N8" s="8"/>
      <c r="O8" s="8"/>
      <c r="P8" s="8"/>
      <c r="Q8" s="8"/>
      <c r="R8" s="8"/>
      <c r="S8" s="8"/>
      <c r="T8" s="8"/>
      <c r="U8" s="8"/>
      <c r="V8" s="8"/>
      <c r="W8" s="54" t="s">
        <v>308</v>
      </c>
      <c r="X8" s="8"/>
    </row>
    <row r="9" spans="1:25">
      <c r="A9" s="2" t="s">
        <v>80</v>
      </c>
      <c r="B9" s="3" t="s">
        <v>68</v>
      </c>
      <c r="C9" s="3"/>
      <c r="D9" s="3"/>
      <c r="E9" s="1" t="s">
        <v>4</v>
      </c>
      <c r="F9" s="1" t="s">
        <v>81</v>
      </c>
      <c r="G9" s="10"/>
      <c r="H9" s="1" t="s">
        <v>82</v>
      </c>
      <c r="I9" s="1" t="s">
        <v>41</v>
      </c>
      <c r="J9" s="8"/>
      <c r="K9" s="8"/>
      <c r="L9" s="8"/>
      <c r="M9" s="8"/>
      <c r="N9" s="8"/>
      <c r="O9" s="8"/>
      <c r="P9" s="8"/>
      <c r="Q9" s="8"/>
      <c r="R9" s="8"/>
      <c r="S9" s="8"/>
      <c r="T9" s="8"/>
      <c r="U9" s="8"/>
      <c r="V9" s="8"/>
      <c r="W9" s="54" t="s">
        <v>84</v>
      </c>
      <c r="X9" s="8"/>
    </row>
    <row r="10" spans="1:25">
      <c r="A10" s="2" t="s">
        <v>85</v>
      </c>
      <c r="B10" s="4" t="s">
        <v>86</v>
      </c>
      <c r="C10" s="4"/>
      <c r="D10" s="4" t="s">
        <v>87</v>
      </c>
      <c r="E10" s="1" t="s">
        <v>4</v>
      </c>
      <c r="F10" s="1" t="s">
        <v>88</v>
      </c>
      <c r="G10" s="10"/>
      <c r="H10" s="1" t="s">
        <v>41</v>
      </c>
      <c r="I10" s="1"/>
      <c r="J10" s="55"/>
      <c r="K10" s="55"/>
      <c r="L10" s="55"/>
      <c r="M10" s="8"/>
      <c r="N10" s="8"/>
      <c r="O10" s="8"/>
      <c r="P10" s="8"/>
      <c r="Q10" s="8"/>
      <c r="R10" s="8"/>
      <c r="S10" s="8"/>
      <c r="T10" s="8"/>
      <c r="U10" s="8"/>
      <c r="V10" s="8"/>
      <c r="W10" s="54" t="s">
        <v>90</v>
      </c>
      <c r="X10" s="8"/>
    </row>
    <row r="11" spans="1:25">
      <c r="A11" s="2" t="s">
        <v>91</v>
      </c>
      <c r="B11" s="4" t="s">
        <v>86</v>
      </c>
      <c r="C11" s="4"/>
      <c r="D11" s="4"/>
      <c r="E11" s="1" t="s">
        <v>92</v>
      </c>
      <c r="F11" s="1" t="s">
        <v>93</v>
      </c>
      <c r="G11" s="1"/>
      <c r="H11" s="1" t="s">
        <v>71</v>
      </c>
      <c r="I11" s="1"/>
      <c r="J11" s="8"/>
      <c r="K11" s="8"/>
      <c r="L11" s="8"/>
      <c r="M11" s="8"/>
      <c r="N11" s="8"/>
      <c r="O11" s="8"/>
      <c r="P11" s="8"/>
      <c r="Q11" s="8"/>
      <c r="R11" s="8"/>
      <c r="S11" s="8"/>
      <c r="T11" s="8"/>
      <c r="U11" s="8"/>
      <c r="V11" s="8"/>
      <c r="W11" s="54" t="s">
        <v>95</v>
      </c>
      <c r="X11" s="8"/>
    </row>
    <row r="12" spans="1:25">
      <c r="A12" s="2" t="s">
        <v>96</v>
      </c>
      <c r="B12" s="4" t="s">
        <v>86</v>
      </c>
      <c r="C12" s="4"/>
      <c r="D12" s="4" t="s">
        <v>97</v>
      </c>
      <c r="E12" s="1" t="s">
        <v>4</v>
      </c>
      <c r="F12" s="1" t="s">
        <v>81</v>
      </c>
      <c r="G12" s="10"/>
      <c r="H12" s="1" t="s">
        <v>71</v>
      </c>
      <c r="I12" s="1" t="s">
        <v>41</v>
      </c>
      <c r="J12" s="8"/>
      <c r="K12" s="8"/>
      <c r="L12" s="8"/>
      <c r="M12" s="8"/>
      <c r="N12" s="8"/>
      <c r="O12" s="8"/>
      <c r="P12" s="8"/>
      <c r="Q12" s="8"/>
      <c r="R12" s="8"/>
      <c r="S12" s="8"/>
      <c r="T12" s="8"/>
      <c r="U12" s="8"/>
      <c r="V12" s="8"/>
      <c r="W12" s="54" t="s">
        <v>99</v>
      </c>
      <c r="X12" s="8"/>
    </row>
    <row r="13" spans="1:25" ht="30">
      <c r="A13" s="2" t="s">
        <v>100</v>
      </c>
      <c r="B13" s="4" t="s">
        <v>86</v>
      </c>
      <c r="C13" s="4"/>
      <c r="D13" s="4"/>
      <c r="E13" s="1" t="s">
        <v>92</v>
      </c>
      <c r="F13" s="1" t="s">
        <v>101</v>
      </c>
      <c r="G13" s="1"/>
      <c r="H13" s="1" t="s">
        <v>71</v>
      </c>
      <c r="I13" s="1"/>
      <c r="J13" s="8"/>
      <c r="K13" s="8"/>
      <c r="L13" s="8"/>
      <c r="M13" s="8"/>
      <c r="N13" s="8"/>
      <c r="O13" s="8"/>
      <c r="P13" s="8"/>
      <c r="Q13" s="8"/>
      <c r="R13" s="8"/>
      <c r="S13" s="8"/>
      <c r="T13" s="8"/>
      <c r="U13" s="8"/>
      <c r="V13" s="8"/>
      <c r="W13" s="54" t="s">
        <v>103</v>
      </c>
      <c r="X13" s="8"/>
    </row>
    <row r="14" spans="1:25">
      <c r="A14" s="2" t="s">
        <v>104</v>
      </c>
      <c r="B14" s="4" t="s">
        <v>86</v>
      </c>
      <c r="C14" s="4"/>
      <c r="D14" s="4"/>
      <c r="E14" s="1" t="s">
        <v>92</v>
      </c>
      <c r="F14" s="1" t="s">
        <v>105</v>
      </c>
      <c r="G14" s="1"/>
      <c r="H14" s="1" t="s">
        <v>82</v>
      </c>
      <c r="I14" s="1"/>
      <c r="J14" s="8"/>
      <c r="K14" s="8"/>
      <c r="L14" s="8"/>
      <c r="M14" s="8"/>
      <c r="N14" s="8"/>
      <c r="O14" s="8"/>
      <c r="P14" s="8"/>
      <c r="Q14" s="8"/>
      <c r="R14" s="8"/>
      <c r="S14" s="8"/>
      <c r="T14" s="8"/>
      <c r="U14" s="8"/>
      <c r="V14" s="8"/>
      <c r="W14" s="54" t="s">
        <v>106</v>
      </c>
      <c r="X14" s="8"/>
    </row>
    <row r="15" spans="1:25" ht="30">
      <c r="A15" s="2" t="s">
        <v>107</v>
      </c>
      <c r="B15" s="4" t="s">
        <v>86</v>
      </c>
      <c r="C15" s="4"/>
      <c r="D15" s="4"/>
      <c r="E15" s="1" t="s">
        <v>92</v>
      </c>
      <c r="F15" s="1" t="s">
        <v>105</v>
      </c>
      <c r="G15" s="1"/>
      <c r="H15" s="1" t="s">
        <v>108</v>
      </c>
      <c r="I15" s="1"/>
      <c r="J15" s="8"/>
      <c r="K15" s="8"/>
      <c r="L15" s="8"/>
      <c r="M15" s="8"/>
      <c r="N15" s="8"/>
      <c r="O15" s="8"/>
      <c r="P15" s="8"/>
      <c r="Q15" s="8"/>
      <c r="R15" s="8"/>
      <c r="S15" s="8"/>
      <c r="T15" s="8"/>
      <c r="U15" s="8"/>
      <c r="V15" s="8"/>
      <c r="W15" s="54" t="s">
        <v>109</v>
      </c>
      <c r="X15" s="8"/>
    </row>
    <row r="16" spans="1:25">
      <c r="A16" s="2" t="s">
        <v>82</v>
      </c>
      <c r="B16" s="4" t="s">
        <v>86</v>
      </c>
      <c r="C16" s="4"/>
      <c r="D16" s="4"/>
      <c r="E16" s="1" t="s">
        <v>92</v>
      </c>
      <c r="F16" s="1" t="s">
        <v>105</v>
      </c>
      <c r="G16" s="1"/>
      <c r="H16" s="1" t="s">
        <v>110</v>
      </c>
      <c r="I16" s="1"/>
      <c r="J16" s="8"/>
      <c r="K16" s="8"/>
      <c r="L16" s="8"/>
      <c r="M16" s="8"/>
      <c r="N16" s="8"/>
      <c r="O16" s="8"/>
      <c r="P16" s="8"/>
      <c r="Q16" s="8"/>
      <c r="R16" s="8"/>
      <c r="S16" s="8"/>
      <c r="T16" s="8"/>
      <c r="U16" s="8"/>
      <c r="V16" s="8"/>
      <c r="W16" s="54" t="s">
        <v>111</v>
      </c>
      <c r="X16" s="8"/>
    </row>
    <row r="17" spans="1:24" ht="30">
      <c r="A17" s="2" t="s">
        <v>112</v>
      </c>
      <c r="B17" s="4" t="s">
        <v>86</v>
      </c>
      <c r="C17" s="4"/>
      <c r="D17" s="4"/>
      <c r="E17" s="1" t="s">
        <v>69</v>
      </c>
      <c r="F17" s="1" t="s">
        <v>113</v>
      </c>
      <c r="G17" s="1"/>
      <c r="H17" s="1" t="s">
        <v>41</v>
      </c>
      <c r="I17" s="1"/>
      <c r="J17" s="55"/>
      <c r="K17" s="55"/>
      <c r="L17" s="55"/>
      <c r="M17" s="8"/>
      <c r="N17" s="8"/>
      <c r="O17" s="8"/>
      <c r="P17" s="8"/>
      <c r="Q17" s="8"/>
      <c r="R17" s="8"/>
      <c r="S17" s="8"/>
      <c r="T17" s="8"/>
      <c r="U17" s="8"/>
      <c r="V17" s="8"/>
      <c r="W17" s="54" t="s">
        <v>309</v>
      </c>
      <c r="X17" s="8"/>
    </row>
    <row r="18" spans="1:24">
      <c r="A18" s="2" t="s">
        <v>116</v>
      </c>
      <c r="B18" s="4" t="s">
        <v>86</v>
      </c>
      <c r="C18" s="4"/>
      <c r="D18" s="4" t="s">
        <v>117</v>
      </c>
      <c r="E18" s="1" t="s">
        <v>92</v>
      </c>
      <c r="F18" s="1" t="s">
        <v>93</v>
      </c>
      <c r="G18" s="1"/>
      <c r="H18" s="1" t="s">
        <v>41</v>
      </c>
      <c r="I18" s="1" t="s">
        <v>110</v>
      </c>
      <c r="J18" s="8"/>
      <c r="K18" s="8"/>
      <c r="L18" s="8"/>
      <c r="M18" s="8"/>
      <c r="N18" s="8"/>
      <c r="O18" s="8"/>
      <c r="P18" s="8"/>
      <c r="Q18" s="8"/>
      <c r="R18" s="8"/>
      <c r="S18" s="8"/>
      <c r="T18" s="8"/>
      <c r="U18" s="8"/>
      <c r="V18" s="8"/>
      <c r="W18" s="54" t="s">
        <v>119</v>
      </c>
      <c r="X18" s="8"/>
    </row>
    <row r="19" spans="1:24">
      <c r="A19" s="2" t="s">
        <v>120</v>
      </c>
      <c r="B19" s="5" t="s">
        <v>121</v>
      </c>
      <c r="C19" s="5"/>
      <c r="D19" s="5" t="s">
        <v>122</v>
      </c>
      <c r="E19" s="1" t="s">
        <v>123</v>
      </c>
      <c r="F19" s="1" t="s">
        <v>124</v>
      </c>
      <c r="G19" s="10"/>
      <c r="H19" s="1" t="s">
        <v>71</v>
      </c>
      <c r="I19" s="1" t="s">
        <v>125</v>
      </c>
      <c r="J19" s="8"/>
      <c r="K19" s="8"/>
      <c r="L19" s="8"/>
      <c r="M19" s="8"/>
      <c r="N19" s="8"/>
      <c r="O19" s="8"/>
      <c r="P19" s="8"/>
      <c r="Q19" s="8"/>
      <c r="R19" s="8"/>
      <c r="S19" s="8"/>
      <c r="T19" s="8"/>
      <c r="U19" s="8"/>
      <c r="V19" s="8"/>
      <c r="W19" s="54" t="s">
        <v>127</v>
      </c>
      <c r="X19" s="8"/>
    </row>
    <row r="20" spans="1:24">
      <c r="A20" s="2" t="s">
        <v>128</v>
      </c>
      <c r="B20" s="5" t="s">
        <v>121</v>
      </c>
      <c r="C20" s="5"/>
      <c r="D20" s="5"/>
      <c r="E20" s="1" t="s">
        <v>69</v>
      </c>
      <c r="F20" s="1" t="s">
        <v>129</v>
      </c>
      <c r="G20" s="1"/>
      <c r="H20" s="1" t="s">
        <v>71</v>
      </c>
      <c r="I20" s="1"/>
      <c r="J20" s="8"/>
      <c r="K20" s="8"/>
      <c r="L20" s="8"/>
      <c r="M20" s="8"/>
      <c r="N20" s="8"/>
      <c r="O20" s="8"/>
      <c r="P20" s="8"/>
      <c r="Q20" s="8"/>
      <c r="R20" s="8"/>
      <c r="S20" s="8"/>
      <c r="T20" s="8"/>
      <c r="U20" s="8"/>
      <c r="V20" s="8"/>
      <c r="W20" s="54" t="s">
        <v>130</v>
      </c>
      <c r="X20" s="8"/>
    </row>
    <row r="21" spans="1:24" ht="30">
      <c r="A21" s="2" t="s">
        <v>131</v>
      </c>
      <c r="B21" s="5" t="s">
        <v>121</v>
      </c>
      <c r="C21" s="5"/>
      <c r="D21" s="5" t="s">
        <v>132</v>
      </c>
      <c r="E21" s="1" t="s">
        <v>92</v>
      </c>
      <c r="F21" s="1" t="s">
        <v>133</v>
      </c>
      <c r="G21" s="1"/>
      <c r="H21" s="1" t="s">
        <v>41</v>
      </c>
      <c r="I21" s="1" t="s">
        <v>134</v>
      </c>
      <c r="J21" s="27"/>
      <c r="K21" s="27"/>
      <c r="L21" s="27"/>
      <c r="M21" s="8"/>
      <c r="N21" s="8"/>
      <c r="O21" s="8"/>
      <c r="P21" s="8"/>
      <c r="Q21" s="8"/>
      <c r="R21" s="8"/>
      <c r="S21" s="8"/>
      <c r="T21" s="8"/>
      <c r="U21" s="8"/>
      <c r="V21" s="8"/>
      <c r="W21" s="54" t="s">
        <v>137</v>
      </c>
      <c r="X21" s="8"/>
    </row>
    <row r="22" spans="1:24">
      <c r="A22" s="2" t="s">
        <v>138</v>
      </c>
      <c r="B22" s="5" t="s">
        <v>121</v>
      </c>
      <c r="C22" s="5"/>
      <c r="D22" s="5" t="s">
        <v>139</v>
      </c>
      <c r="E22" s="1" t="s">
        <v>69</v>
      </c>
      <c r="F22" s="1" t="s">
        <v>70</v>
      </c>
      <c r="G22" s="1"/>
      <c r="H22" s="1" t="s">
        <v>41</v>
      </c>
      <c r="I22" s="1" t="s">
        <v>110</v>
      </c>
      <c r="J22" s="8"/>
      <c r="K22" s="27"/>
      <c r="L22" s="8"/>
      <c r="M22" s="8"/>
      <c r="N22" s="8"/>
      <c r="O22" s="8"/>
      <c r="P22" s="8"/>
      <c r="Q22" s="8"/>
      <c r="R22" s="8"/>
      <c r="S22" s="8"/>
      <c r="T22" s="8"/>
      <c r="U22" s="8"/>
      <c r="V22" s="8"/>
      <c r="W22" s="54" t="s">
        <v>142</v>
      </c>
      <c r="X22" s="8"/>
    </row>
    <row r="23" spans="1:24">
      <c r="A23" s="2" t="s">
        <v>143</v>
      </c>
      <c r="B23" s="5" t="s">
        <v>121</v>
      </c>
      <c r="C23" s="5"/>
      <c r="D23" s="5"/>
      <c r="E23" s="1" t="s">
        <v>92</v>
      </c>
      <c r="F23" s="1" t="s">
        <v>101</v>
      </c>
      <c r="G23" s="1"/>
      <c r="H23" s="1" t="s">
        <v>71</v>
      </c>
      <c r="I23" s="1"/>
      <c r="J23" s="8"/>
      <c r="K23" s="8"/>
      <c r="L23" s="8"/>
      <c r="M23" s="8"/>
      <c r="N23" s="8"/>
      <c r="O23" s="8"/>
      <c r="P23" s="8"/>
      <c r="Q23" s="8"/>
      <c r="R23" s="8"/>
      <c r="S23" s="8"/>
      <c r="T23" s="8"/>
      <c r="U23" s="8"/>
      <c r="V23" s="8"/>
      <c r="W23" s="54" t="s">
        <v>145</v>
      </c>
      <c r="X23" s="8"/>
    </row>
    <row r="24" spans="1:24">
      <c r="A24" s="2" t="s">
        <v>146</v>
      </c>
      <c r="B24" s="5" t="s">
        <v>121</v>
      </c>
      <c r="C24" s="5"/>
      <c r="D24" s="5" t="s">
        <v>147</v>
      </c>
      <c r="E24" s="1" t="s">
        <v>69</v>
      </c>
      <c r="F24" s="1" t="s">
        <v>148</v>
      </c>
      <c r="G24" s="1"/>
      <c r="H24" s="1" t="s">
        <v>71</v>
      </c>
      <c r="I24" s="1"/>
      <c r="J24" s="8"/>
      <c r="K24" s="8"/>
      <c r="L24" s="8"/>
      <c r="M24" s="8"/>
      <c r="N24" s="8"/>
      <c r="O24" s="8"/>
      <c r="P24" s="8"/>
      <c r="Q24" s="8"/>
      <c r="R24" s="8"/>
      <c r="S24" s="8"/>
      <c r="T24" s="8"/>
      <c r="U24" s="8"/>
      <c r="V24" s="8"/>
      <c r="W24" s="54" t="s">
        <v>150</v>
      </c>
      <c r="X24" s="8"/>
    </row>
    <row r="25" spans="1:24" ht="30">
      <c r="A25" s="2" t="s">
        <v>151</v>
      </c>
      <c r="B25" s="5" t="s">
        <v>121</v>
      </c>
      <c r="C25" s="5"/>
      <c r="D25" s="5" t="s">
        <v>152</v>
      </c>
      <c r="E25" s="1" t="s">
        <v>4</v>
      </c>
      <c r="F25" s="1" t="s">
        <v>88</v>
      </c>
      <c r="G25" s="10"/>
      <c r="H25" s="1" t="s">
        <v>41</v>
      </c>
      <c r="I25" s="1"/>
      <c r="J25" s="27"/>
      <c r="K25" s="8"/>
      <c r="L25" s="27"/>
      <c r="M25" s="8"/>
      <c r="N25" s="8"/>
      <c r="O25" s="8"/>
      <c r="P25" s="8"/>
      <c r="Q25" s="8"/>
      <c r="R25" s="8"/>
      <c r="S25" s="8"/>
      <c r="T25" s="8"/>
      <c r="U25" s="8"/>
      <c r="V25" s="8"/>
      <c r="W25" s="54" t="s">
        <v>154</v>
      </c>
      <c r="X25" s="8"/>
    </row>
    <row r="26" spans="1:24">
      <c r="A26" s="2" t="s">
        <v>155</v>
      </c>
      <c r="B26" s="5" t="s">
        <v>121</v>
      </c>
      <c r="C26" s="5"/>
      <c r="D26" s="5" t="s">
        <v>156</v>
      </c>
      <c r="E26" s="1" t="s">
        <v>4</v>
      </c>
      <c r="F26" s="1" t="s">
        <v>157</v>
      </c>
      <c r="G26" s="10"/>
      <c r="H26" s="1" t="s">
        <v>41</v>
      </c>
      <c r="I26" s="1"/>
      <c r="J26" s="24"/>
      <c r="K26" s="8"/>
      <c r="L26" s="8"/>
      <c r="M26" s="8"/>
      <c r="N26" s="8"/>
      <c r="O26" s="8"/>
      <c r="P26" s="8"/>
      <c r="Q26" s="8"/>
      <c r="R26" s="8"/>
      <c r="S26" s="8"/>
      <c r="T26" s="8"/>
      <c r="U26" s="8"/>
      <c r="V26" s="8"/>
      <c r="W26" s="54" t="s">
        <v>158</v>
      </c>
      <c r="X26" s="8"/>
    </row>
    <row r="27" spans="1:24">
      <c r="A27" s="2" t="s">
        <v>159</v>
      </c>
      <c r="B27" s="5" t="s">
        <v>121</v>
      </c>
      <c r="C27" s="5"/>
      <c r="D27" s="5"/>
      <c r="E27" s="1" t="s">
        <v>92</v>
      </c>
      <c r="F27" s="1" t="s">
        <v>133</v>
      </c>
      <c r="G27" s="1"/>
      <c r="H27" s="1" t="s">
        <v>134</v>
      </c>
      <c r="I27" s="1" t="s">
        <v>110</v>
      </c>
      <c r="J27" s="8"/>
      <c r="K27" s="8"/>
      <c r="L27" s="8"/>
      <c r="M27" s="8"/>
      <c r="N27" s="8"/>
      <c r="O27" s="8"/>
      <c r="P27" s="8"/>
      <c r="Q27" s="8"/>
      <c r="R27" s="8"/>
      <c r="S27" s="8"/>
      <c r="T27" s="8"/>
      <c r="U27" s="8"/>
      <c r="V27" s="8"/>
      <c r="W27" s="54" t="s">
        <v>161</v>
      </c>
      <c r="X27" s="8"/>
    </row>
    <row r="28" spans="1:24">
      <c r="A28" s="2" t="s">
        <v>162</v>
      </c>
      <c r="B28" s="5" t="s">
        <v>121</v>
      </c>
      <c r="C28" s="5"/>
      <c r="D28" s="5"/>
      <c r="E28" s="1" t="s">
        <v>69</v>
      </c>
      <c r="F28" s="1" t="s">
        <v>129</v>
      </c>
      <c r="G28" s="1"/>
      <c r="H28" s="1" t="s">
        <v>71</v>
      </c>
      <c r="I28" s="1" t="s">
        <v>41</v>
      </c>
      <c r="J28" s="8"/>
      <c r="K28" s="8"/>
      <c r="L28" s="8"/>
      <c r="M28" s="8"/>
      <c r="N28" s="8"/>
      <c r="O28" s="8"/>
      <c r="P28" s="8"/>
      <c r="Q28" s="8"/>
      <c r="R28" s="8"/>
      <c r="S28" s="8"/>
      <c r="T28" s="8"/>
      <c r="U28" s="8"/>
      <c r="V28" s="8"/>
      <c r="W28" s="54" t="s">
        <v>130</v>
      </c>
      <c r="X28" s="8"/>
    </row>
    <row r="29" spans="1:24">
      <c r="A29" s="2" t="s">
        <v>165</v>
      </c>
      <c r="B29" s="5" t="s">
        <v>121</v>
      </c>
      <c r="C29" s="5"/>
      <c r="D29" s="5"/>
      <c r="E29" s="1" t="s">
        <v>4</v>
      </c>
      <c r="F29" s="1" t="s">
        <v>81</v>
      </c>
      <c r="G29" s="10"/>
      <c r="H29" s="12" t="s">
        <v>71</v>
      </c>
      <c r="I29" s="12" t="s">
        <v>166</v>
      </c>
      <c r="J29" s="8"/>
      <c r="K29" s="8"/>
      <c r="L29" s="8"/>
      <c r="M29" s="8"/>
      <c r="N29" s="8"/>
      <c r="O29" s="8"/>
      <c r="P29" s="8"/>
      <c r="Q29" s="8"/>
      <c r="R29" s="8"/>
      <c r="S29" s="8"/>
      <c r="T29" s="8"/>
      <c r="U29" s="8"/>
      <c r="V29" s="8"/>
      <c r="W29" s="54" t="s">
        <v>167</v>
      </c>
      <c r="X29" s="8"/>
    </row>
    <row r="30" spans="1:24">
      <c r="A30" s="2" t="s">
        <v>168</v>
      </c>
      <c r="B30" s="5" t="s">
        <v>121</v>
      </c>
      <c r="C30" s="5"/>
      <c r="D30" s="5"/>
      <c r="E30" s="1" t="s">
        <v>92</v>
      </c>
      <c r="F30" s="1" t="s">
        <v>169</v>
      </c>
      <c r="G30" s="1"/>
      <c r="H30" s="1" t="s">
        <v>71</v>
      </c>
      <c r="I30" s="1"/>
      <c r="J30" s="8"/>
      <c r="K30" s="8"/>
      <c r="L30" s="8"/>
      <c r="M30" s="8"/>
      <c r="N30" s="8"/>
      <c r="O30" s="8"/>
      <c r="P30" s="8"/>
      <c r="Q30" s="8"/>
      <c r="R30" s="8"/>
      <c r="S30" s="8"/>
      <c r="T30" s="8"/>
      <c r="U30" s="8"/>
      <c r="V30" s="8"/>
      <c r="W30" s="54" t="s">
        <v>171</v>
      </c>
      <c r="X30" s="8"/>
    </row>
    <row r="31" spans="1:24" ht="30">
      <c r="A31" s="2" t="s">
        <v>172</v>
      </c>
      <c r="B31" s="5" t="s">
        <v>121</v>
      </c>
      <c r="C31" s="5"/>
      <c r="D31" s="5" t="s">
        <v>173</v>
      </c>
      <c r="E31" s="1" t="s">
        <v>69</v>
      </c>
      <c r="F31" s="1" t="s">
        <v>174</v>
      </c>
      <c r="G31" s="1"/>
      <c r="H31" s="1" t="s">
        <v>41</v>
      </c>
      <c r="I31" s="1"/>
      <c r="J31" s="27"/>
      <c r="K31" s="8"/>
      <c r="L31" s="8"/>
      <c r="M31" s="8"/>
      <c r="N31" s="8"/>
      <c r="O31" s="8"/>
      <c r="P31" s="8"/>
      <c r="Q31" s="8"/>
      <c r="R31" s="8"/>
      <c r="S31" s="8"/>
      <c r="T31" s="8"/>
      <c r="U31" s="8"/>
      <c r="V31" s="8"/>
      <c r="W31" s="54" t="s">
        <v>176</v>
      </c>
      <c r="X31" s="8"/>
    </row>
    <row r="32" spans="1:24">
      <c r="A32" s="2" t="s">
        <v>177</v>
      </c>
      <c r="B32" s="5" t="s">
        <v>121</v>
      </c>
      <c r="C32" s="5"/>
      <c r="D32" s="5" t="s">
        <v>178</v>
      </c>
      <c r="E32" s="1" t="s">
        <v>69</v>
      </c>
      <c r="F32" s="1" t="s">
        <v>179</v>
      </c>
      <c r="G32" s="1"/>
      <c r="H32" s="1" t="s">
        <v>41</v>
      </c>
      <c r="I32" s="1"/>
      <c r="J32" s="27"/>
      <c r="K32" s="27"/>
      <c r="L32" s="8"/>
      <c r="M32" s="8"/>
      <c r="N32" s="8"/>
      <c r="O32" s="8"/>
      <c r="P32" s="8"/>
      <c r="Q32" s="8"/>
      <c r="R32" s="8"/>
      <c r="S32" s="8"/>
      <c r="T32" s="8"/>
      <c r="U32" s="8"/>
      <c r="V32" s="8"/>
      <c r="W32" s="54" t="s">
        <v>181</v>
      </c>
      <c r="X32" s="8"/>
    </row>
    <row r="33" spans="1:24">
      <c r="A33" s="2" t="s">
        <v>182</v>
      </c>
      <c r="B33" s="5" t="s">
        <v>121</v>
      </c>
      <c r="C33" s="5"/>
      <c r="D33" s="5" t="s">
        <v>183</v>
      </c>
      <c r="E33" s="1" t="s">
        <v>4</v>
      </c>
      <c r="F33" s="1" t="s">
        <v>88</v>
      </c>
      <c r="G33" s="10"/>
      <c r="H33" s="1" t="s">
        <v>41</v>
      </c>
      <c r="I33" s="1" t="s">
        <v>110</v>
      </c>
      <c r="J33" s="24"/>
      <c r="K33" s="24"/>
      <c r="L33" s="24"/>
      <c r="M33" s="8"/>
      <c r="N33" s="8"/>
      <c r="O33" s="8"/>
      <c r="P33" s="8"/>
      <c r="Q33" s="8"/>
      <c r="R33" s="8"/>
      <c r="S33" s="8"/>
      <c r="T33" s="8"/>
      <c r="U33" s="8"/>
      <c r="V33" s="8"/>
      <c r="W33" s="54" t="s">
        <v>186</v>
      </c>
      <c r="X33" s="8"/>
    </row>
    <row r="34" spans="1:24">
      <c r="A34" s="2" t="s">
        <v>187</v>
      </c>
      <c r="B34" s="5" t="s">
        <v>121</v>
      </c>
      <c r="C34" s="5"/>
      <c r="D34" s="5" t="s">
        <v>188</v>
      </c>
      <c r="E34" s="1" t="s">
        <v>4</v>
      </c>
      <c r="F34" s="1" t="s">
        <v>88</v>
      </c>
      <c r="G34" s="10"/>
      <c r="H34" s="1" t="s">
        <v>41</v>
      </c>
      <c r="I34" s="1"/>
      <c r="J34" s="55"/>
      <c r="K34" s="55"/>
      <c r="L34" s="55"/>
      <c r="M34" s="8"/>
      <c r="N34" s="8"/>
      <c r="O34" s="8"/>
      <c r="P34" s="8"/>
      <c r="Q34" s="8"/>
      <c r="R34" s="8"/>
      <c r="S34" s="8"/>
      <c r="T34" s="8"/>
      <c r="U34" s="8"/>
      <c r="V34" s="8"/>
      <c r="W34" s="54" t="s">
        <v>190</v>
      </c>
      <c r="X34" s="8"/>
    </row>
    <row r="35" spans="1:24" ht="30">
      <c r="A35" s="2" t="s">
        <v>191</v>
      </c>
      <c r="B35" s="5" t="s">
        <v>121</v>
      </c>
      <c r="C35" s="5"/>
      <c r="D35" s="5"/>
      <c r="E35" s="1" t="s">
        <v>92</v>
      </c>
      <c r="F35" s="1" t="s">
        <v>192</v>
      </c>
      <c r="G35" s="1"/>
      <c r="H35" s="1" t="s">
        <v>108</v>
      </c>
      <c r="I35" s="1"/>
      <c r="J35" s="8"/>
      <c r="K35" s="8"/>
      <c r="L35" s="8"/>
      <c r="M35" s="8"/>
      <c r="N35" s="8"/>
      <c r="O35" s="8"/>
      <c r="P35" s="8"/>
      <c r="Q35" s="8"/>
      <c r="R35" s="8"/>
      <c r="S35" s="8"/>
      <c r="T35" s="8"/>
      <c r="U35" s="8"/>
      <c r="V35" s="8"/>
      <c r="W35" s="54" t="s">
        <v>109</v>
      </c>
      <c r="X35" s="8"/>
    </row>
    <row r="36" spans="1:24">
      <c r="A36" s="2" t="s">
        <v>193</v>
      </c>
      <c r="B36" s="5" t="s">
        <v>121</v>
      </c>
      <c r="C36" s="5"/>
      <c r="D36" s="5"/>
      <c r="E36" s="1" t="s">
        <v>4</v>
      </c>
      <c r="F36" s="1" t="s">
        <v>194</v>
      </c>
      <c r="G36" s="10"/>
      <c r="H36" s="12" t="s">
        <v>41</v>
      </c>
      <c r="I36" s="12" t="s">
        <v>71</v>
      </c>
      <c r="J36" s="24"/>
      <c r="K36" s="24"/>
      <c r="L36" s="24"/>
      <c r="M36" s="8"/>
      <c r="N36" s="8"/>
      <c r="O36" s="8"/>
      <c r="P36" s="8"/>
      <c r="Q36" s="8"/>
      <c r="R36" s="8"/>
      <c r="S36" s="8"/>
      <c r="T36" s="8"/>
      <c r="U36" s="8"/>
      <c r="V36" s="8"/>
      <c r="W36" s="54" t="s">
        <v>195</v>
      </c>
      <c r="X36" s="8"/>
    </row>
    <row r="37" spans="1:24">
      <c r="A37" s="2" t="s">
        <v>196</v>
      </c>
      <c r="B37" s="5" t="s">
        <v>121</v>
      </c>
      <c r="C37" s="5"/>
      <c r="D37" s="5"/>
      <c r="E37" s="1" t="s">
        <v>4</v>
      </c>
      <c r="F37" s="1" t="s">
        <v>197</v>
      </c>
      <c r="G37" s="10"/>
      <c r="H37" s="1" t="s">
        <v>41</v>
      </c>
      <c r="I37" s="1"/>
      <c r="J37" s="27"/>
      <c r="K37" s="27"/>
      <c r="L37" s="27"/>
      <c r="M37" s="8"/>
      <c r="N37" s="8"/>
      <c r="O37" s="8"/>
      <c r="P37" s="8"/>
      <c r="Q37" s="8"/>
      <c r="R37" s="8"/>
      <c r="S37" s="8"/>
      <c r="T37" s="8"/>
      <c r="U37" s="8"/>
      <c r="V37" s="8"/>
      <c r="W37" s="54" t="s">
        <v>199</v>
      </c>
      <c r="X37" s="8"/>
    </row>
    <row r="38" spans="1:24">
      <c r="A38" s="2" t="s">
        <v>11</v>
      </c>
      <c r="B38" s="5" t="s">
        <v>121</v>
      </c>
      <c r="C38" s="5"/>
      <c r="D38" s="5" t="s">
        <v>200</v>
      </c>
      <c r="E38" s="1" t="s">
        <v>4</v>
      </c>
      <c r="F38" s="1" t="s">
        <v>194</v>
      </c>
      <c r="G38" s="10"/>
      <c r="H38" s="13" t="s">
        <v>41</v>
      </c>
      <c r="I38" s="13" t="s">
        <v>71</v>
      </c>
      <c r="J38" s="24"/>
      <c r="K38" s="24"/>
      <c r="L38" s="24"/>
      <c r="M38" s="55"/>
      <c r="N38" s="8"/>
      <c r="O38" s="8"/>
      <c r="P38" s="8"/>
      <c r="Q38" s="8"/>
      <c r="R38" s="8"/>
      <c r="S38" s="8"/>
      <c r="T38" s="8"/>
      <c r="U38" s="8" t="s">
        <v>201</v>
      </c>
      <c r="V38" t="s">
        <v>217</v>
      </c>
      <c r="W38" s="54" t="s">
        <v>202</v>
      </c>
      <c r="X38" s="8"/>
    </row>
    <row r="39" spans="1:24">
      <c r="A39" s="2" t="s">
        <v>203</v>
      </c>
      <c r="B39" s="5" t="s">
        <v>121</v>
      </c>
      <c r="C39" s="5"/>
      <c r="D39" s="5" t="s">
        <v>204</v>
      </c>
      <c r="E39" s="1" t="s">
        <v>69</v>
      </c>
      <c r="F39" s="1" t="s">
        <v>70</v>
      </c>
      <c r="G39" s="1"/>
      <c r="H39" s="1" t="s">
        <v>108</v>
      </c>
      <c r="I39" s="1"/>
      <c r="J39" s="8"/>
      <c r="K39" s="8"/>
      <c r="L39" s="8"/>
      <c r="M39" s="8"/>
      <c r="N39" s="8"/>
      <c r="O39" s="8"/>
      <c r="P39" s="8"/>
      <c r="Q39" s="8"/>
      <c r="R39" s="8"/>
      <c r="S39" s="8"/>
      <c r="T39" s="8"/>
      <c r="U39" s="8"/>
      <c r="V39" s="8"/>
      <c r="W39" s="54" t="s">
        <v>205</v>
      </c>
      <c r="X39" s="8"/>
    </row>
    <row r="40" spans="1:24">
      <c r="A40" s="2" t="s">
        <v>206</v>
      </c>
      <c r="B40" s="5" t="s">
        <v>121</v>
      </c>
      <c r="C40" s="5"/>
      <c r="D40" s="5"/>
      <c r="E40" s="1" t="s">
        <v>92</v>
      </c>
      <c r="F40" s="1" t="s">
        <v>192</v>
      </c>
      <c r="G40" s="1"/>
      <c r="H40" s="1" t="s">
        <v>108</v>
      </c>
      <c r="I40" s="1"/>
      <c r="J40" s="8"/>
      <c r="K40" s="8"/>
      <c r="L40" s="8"/>
      <c r="M40" s="8"/>
      <c r="N40" s="8"/>
      <c r="O40" s="8"/>
      <c r="P40" s="8"/>
      <c r="Q40" s="8"/>
      <c r="R40" s="8"/>
      <c r="S40" s="8"/>
      <c r="T40" s="8"/>
      <c r="U40" s="8"/>
      <c r="V40" s="8"/>
      <c r="W40" s="54" t="e">
        <v>#N/A</v>
      </c>
      <c r="X40" s="8"/>
    </row>
    <row r="41" spans="1:24">
      <c r="A41" s="2" t="s">
        <v>207</v>
      </c>
      <c r="B41" s="5" t="s">
        <v>121</v>
      </c>
      <c r="C41" s="5"/>
      <c r="D41" s="5" t="s">
        <v>208</v>
      </c>
      <c r="E41" s="1" t="s">
        <v>69</v>
      </c>
      <c r="F41" s="1" t="s">
        <v>70</v>
      </c>
      <c r="G41" s="1"/>
      <c r="H41" s="1" t="s">
        <v>71</v>
      </c>
      <c r="I41" s="1"/>
      <c r="J41" s="8"/>
      <c r="K41" s="8"/>
      <c r="L41" s="8"/>
      <c r="M41" s="8"/>
      <c r="N41" s="8"/>
      <c r="O41" s="8"/>
      <c r="P41" s="8"/>
      <c r="Q41" s="8"/>
      <c r="R41" s="8"/>
      <c r="S41" s="8"/>
      <c r="T41" s="8"/>
      <c r="U41" s="8"/>
      <c r="V41" s="8"/>
      <c r="W41" s="54" t="s">
        <v>209</v>
      </c>
      <c r="X41" s="8"/>
    </row>
    <row r="42" spans="1:24">
      <c r="A42" s="2" t="s">
        <v>210</v>
      </c>
      <c r="B42" s="5" t="s">
        <v>121</v>
      </c>
      <c r="C42" s="5"/>
      <c r="D42" s="5" t="s">
        <v>211</v>
      </c>
      <c r="E42" s="1" t="s">
        <v>92</v>
      </c>
      <c r="F42" s="1" t="s">
        <v>169</v>
      </c>
      <c r="G42" s="1"/>
      <c r="H42" s="12" t="s">
        <v>71</v>
      </c>
      <c r="I42" s="12" t="s">
        <v>41</v>
      </c>
      <c r="J42" s="8"/>
      <c r="K42" s="8"/>
      <c r="L42" s="8"/>
      <c r="M42" s="8"/>
      <c r="N42" s="8"/>
      <c r="O42" s="8"/>
      <c r="P42" s="8"/>
      <c r="Q42" s="8"/>
      <c r="R42" s="8"/>
      <c r="S42" s="8"/>
      <c r="T42" s="8"/>
      <c r="U42" s="8"/>
      <c r="V42" s="8"/>
      <c r="W42" s="54" t="s">
        <v>213</v>
      </c>
      <c r="X42" s="8"/>
    </row>
    <row r="43" spans="1:24">
      <c r="A43" s="2" t="s">
        <v>214</v>
      </c>
      <c r="B43" s="5" t="s">
        <v>121</v>
      </c>
      <c r="C43" s="5"/>
      <c r="D43" s="5"/>
      <c r="E43" s="1" t="s">
        <v>123</v>
      </c>
      <c r="F43" s="1" t="s">
        <v>124</v>
      </c>
      <c r="G43" s="10"/>
      <c r="H43" s="1" t="s">
        <v>71</v>
      </c>
      <c r="I43" s="1" t="s">
        <v>125</v>
      </c>
      <c r="J43" s="8"/>
      <c r="K43" s="8"/>
      <c r="L43" s="8"/>
      <c r="M43" s="8"/>
      <c r="N43" s="8"/>
      <c r="O43" s="8"/>
      <c r="P43" s="8"/>
      <c r="Q43" s="8"/>
      <c r="R43" s="8"/>
      <c r="S43" s="8"/>
      <c r="T43" s="8"/>
      <c r="U43" s="8"/>
      <c r="V43" s="8"/>
      <c r="W43" s="54" t="s">
        <v>215</v>
      </c>
      <c r="X43" s="8"/>
    </row>
    <row r="44" spans="1:24">
      <c r="A44" s="2" t="s">
        <v>216</v>
      </c>
      <c r="B44" s="5" t="s">
        <v>121</v>
      </c>
      <c r="C44" s="5"/>
      <c r="D44" s="5"/>
      <c r="E44" s="1" t="s">
        <v>4</v>
      </c>
      <c r="F44" s="1" t="s">
        <v>88</v>
      </c>
      <c r="G44" s="10"/>
      <c r="H44" s="1" t="s">
        <v>41</v>
      </c>
      <c r="I44" s="1"/>
      <c r="J44" s="27"/>
      <c r="K44" s="27"/>
      <c r="L44" s="27"/>
      <c r="M44" s="8"/>
      <c r="N44" s="8"/>
      <c r="O44" s="8"/>
      <c r="P44" s="8"/>
      <c r="Q44" s="8"/>
      <c r="R44" s="8"/>
      <c r="S44" s="8"/>
      <c r="T44" s="8"/>
      <c r="U44" s="8" t="s">
        <v>201</v>
      </c>
      <c r="V44" t="s">
        <v>217</v>
      </c>
      <c r="W44" s="54" t="s">
        <v>218</v>
      </c>
      <c r="X44" s="8"/>
    </row>
    <row r="45" spans="1:24">
      <c r="A45" s="2" t="s">
        <v>219</v>
      </c>
      <c r="B45" s="5" t="s">
        <v>121</v>
      </c>
      <c r="C45" s="242"/>
      <c r="E45" s="1" t="s">
        <v>92</v>
      </c>
      <c r="F45" s="1" t="s">
        <v>101</v>
      </c>
      <c r="G45" s="1"/>
      <c r="H45" s="12" t="s">
        <v>71</v>
      </c>
      <c r="I45" s="12" t="s">
        <v>41</v>
      </c>
      <c r="J45" s="8"/>
      <c r="K45" s="8"/>
      <c r="L45" s="8"/>
      <c r="M45" s="8"/>
      <c r="N45" s="8"/>
      <c r="O45" s="8"/>
      <c r="P45" s="8"/>
      <c r="Q45" s="8"/>
      <c r="R45" s="8"/>
      <c r="S45" s="8"/>
      <c r="T45" s="8"/>
      <c r="U45" s="8"/>
      <c r="V45" s="8"/>
      <c r="W45" s="54" t="s">
        <v>145</v>
      </c>
      <c r="X45" s="8"/>
    </row>
    <row r="46" spans="1:24" ht="30">
      <c r="A46" s="2" t="s">
        <v>220</v>
      </c>
      <c r="B46" s="5" t="s">
        <v>121</v>
      </c>
      <c r="C46" s="5"/>
      <c r="D46" s="5"/>
      <c r="E46" s="1" t="s">
        <v>69</v>
      </c>
      <c r="F46" s="1" t="s">
        <v>174</v>
      </c>
      <c r="G46" s="1"/>
      <c r="H46" s="1" t="s">
        <v>82</v>
      </c>
      <c r="I46" s="1" t="s">
        <v>41</v>
      </c>
      <c r="J46" s="8"/>
      <c r="K46" s="8"/>
      <c r="L46" s="8"/>
      <c r="M46" s="8"/>
      <c r="N46" s="8"/>
      <c r="O46" s="8"/>
      <c r="P46" s="8"/>
      <c r="Q46" s="8"/>
      <c r="R46" s="8"/>
      <c r="S46" s="8"/>
      <c r="T46" s="8"/>
      <c r="U46" s="8"/>
      <c r="V46" s="8"/>
      <c r="W46" s="54" t="s">
        <v>221</v>
      </c>
      <c r="X46" s="8"/>
    </row>
    <row r="47" spans="1:24">
      <c r="A47" s="2" t="s">
        <v>222</v>
      </c>
      <c r="B47" s="5" t="s">
        <v>121</v>
      </c>
      <c r="C47" s="5"/>
      <c r="D47" s="5" t="s">
        <v>223</v>
      </c>
      <c r="E47" s="1" t="s">
        <v>92</v>
      </c>
      <c r="F47" s="1" t="s">
        <v>169</v>
      </c>
      <c r="G47" s="1"/>
      <c r="H47" s="13" t="s">
        <v>41</v>
      </c>
      <c r="I47" s="13" t="s">
        <v>71</v>
      </c>
      <c r="J47" s="8"/>
      <c r="K47" s="8"/>
      <c r="L47" s="8"/>
      <c r="M47" s="8"/>
      <c r="N47" s="8"/>
      <c r="O47" s="8"/>
      <c r="P47" s="8"/>
      <c r="Q47" s="8"/>
      <c r="R47" s="8"/>
      <c r="S47" s="8"/>
      <c r="T47" s="8"/>
      <c r="U47" s="8"/>
      <c r="V47" s="8"/>
      <c r="W47" s="54" t="s">
        <v>224</v>
      </c>
      <c r="X47" s="8"/>
    </row>
    <row r="48" spans="1:24">
      <c r="A48" s="2" t="s">
        <v>225</v>
      </c>
      <c r="B48" s="6" t="s">
        <v>226</v>
      </c>
      <c r="C48" s="6"/>
      <c r="D48" s="6"/>
      <c r="E48" s="1" t="s">
        <v>92</v>
      </c>
      <c r="F48" s="1" t="s">
        <v>101</v>
      </c>
      <c r="G48" s="1"/>
      <c r="H48" s="13" t="s">
        <v>71</v>
      </c>
      <c r="I48" s="13" t="s">
        <v>41</v>
      </c>
      <c r="J48" s="8"/>
      <c r="K48" s="8"/>
      <c r="L48" s="8"/>
      <c r="M48" s="8"/>
      <c r="N48" s="8"/>
      <c r="O48" s="8"/>
      <c r="P48" s="8"/>
      <c r="Q48" s="8"/>
      <c r="R48" s="8"/>
      <c r="S48" s="8"/>
      <c r="T48" s="8"/>
      <c r="U48" s="8"/>
      <c r="V48" s="8"/>
      <c r="W48" s="54" t="s">
        <v>171</v>
      </c>
      <c r="X48" s="8"/>
    </row>
    <row r="49" spans="1:24">
      <c r="A49" s="2" t="s">
        <v>23</v>
      </c>
      <c r="B49" s="6" t="s">
        <v>226</v>
      </c>
      <c r="C49" s="6"/>
      <c r="D49" s="6" t="s">
        <v>152</v>
      </c>
      <c r="E49" s="1" t="s">
        <v>4</v>
      </c>
      <c r="F49" s="1" t="s">
        <v>81</v>
      </c>
      <c r="G49" s="11"/>
      <c r="H49" s="1" t="s">
        <v>110</v>
      </c>
      <c r="I49" s="1" t="s">
        <v>41</v>
      </c>
      <c r="J49" s="8"/>
      <c r="K49" s="8"/>
      <c r="L49" s="8"/>
      <c r="M49" s="8"/>
      <c r="N49" s="8"/>
      <c r="O49" s="8"/>
      <c r="P49" s="8"/>
      <c r="Q49" s="8"/>
      <c r="R49" s="8"/>
      <c r="S49" s="8"/>
      <c r="T49" s="8"/>
      <c r="U49" s="8"/>
      <c r="V49" s="8"/>
      <c r="W49" s="54" t="s">
        <v>227</v>
      </c>
      <c r="X49" s="8"/>
    </row>
    <row r="50" spans="1:24">
      <c r="A50" s="2" t="s">
        <v>228</v>
      </c>
      <c r="B50" s="6" t="s">
        <v>226</v>
      </c>
      <c r="C50" s="6"/>
      <c r="D50" s="6"/>
      <c r="E50" s="1" t="s">
        <v>4</v>
      </c>
      <c r="F50" s="1" t="s">
        <v>81</v>
      </c>
      <c r="G50" s="10"/>
      <c r="H50" s="1" t="s">
        <v>71</v>
      </c>
      <c r="I50" s="1" t="s">
        <v>41</v>
      </c>
      <c r="J50" s="8"/>
      <c r="K50" s="8"/>
      <c r="L50" s="8"/>
      <c r="M50" s="8"/>
      <c r="N50" s="8"/>
      <c r="O50" s="8"/>
      <c r="P50" s="8"/>
      <c r="Q50" s="8"/>
      <c r="R50" s="8"/>
      <c r="S50" s="8"/>
      <c r="T50" s="8"/>
      <c r="U50" s="8"/>
      <c r="V50" s="8"/>
      <c r="W50" s="54" t="s">
        <v>229</v>
      </c>
      <c r="X50" s="8"/>
    </row>
    <row r="51" spans="1:24">
      <c r="A51" s="2" t="s">
        <v>230</v>
      </c>
      <c r="B51" s="6" t="s">
        <v>226</v>
      </c>
      <c r="C51" s="6"/>
      <c r="D51" s="6"/>
      <c r="E51" s="1" t="s">
        <v>92</v>
      </c>
      <c r="F51" s="1" t="s">
        <v>231</v>
      </c>
      <c r="G51" s="1"/>
      <c r="H51" s="1" t="s">
        <v>41</v>
      </c>
      <c r="I51" s="1"/>
      <c r="J51" s="8"/>
      <c r="K51" s="8"/>
      <c r="L51" s="8"/>
      <c r="M51" s="8"/>
      <c r="N51" s="8"/>
      <c r="O51" s="8"/>
      <c r="P51" s="8"/>
      <c r="Q51" s="8"/>
      <c r="R51" s="8"/>
      <c r="S51" s="8"/>
      <c r="T51" s="8"/>
      <c r="U51" s="8"/>
      <c r="V51" s="8"/>
      <c r="W51" s="54" t="s">
        <v>310</v>
      </c>
      <c r="X51" s="8"/>
    </row>
    <row r="52" spans="1:24">
      <c r="A52" s="2" t="s">
        <v>234</v>
      </c>
      <c r="B52" s="6" t="s">
        <v>226</v>
      </c>
      <c r="C52" s="6"/>
      <c r="D52" s="6"/>
      <c r="E52" s="1" t="s">
        <v>4</v>
      </c>
      <c r="F52" s="1" t="s">
        <v>81</v>
      </c>
      <c r="G52" s="10"/>
      <c r="H52" s="1" t="s">
        <v>110</v>
      </c>
      <c r="I52" s="1"/>
      <c r="J52" s="8"/>
      <c r="K52" s="8"/>
      <c r="L52" s="8"/>
      <c r="M52" s="8"/>
      <c r="N52" s="8"/>
      <c r="O52" s="8"/>
      <c r="P52" s="8"/>
      <c r="Q52" s="8"/>
      <c r="R52" s="8"/>
      <c r="S52" s="8"/>
      <c r="T52" s="8"/>
      <c r="U52" s="8"/>
      <c r="V52" s="8"/>
      <c r="W52" s="54" t="s">
        <v>235</v>
      </c>
      <c r="X52" s="8"/>
    </row>
    <row r="53" spans="1:24">
      <c r="A53" s="2" t="s">
        <v>236</v>
      </c>
      <c r="B53" s="6" t="s">
        <v>226</v>
      </c>
      <c r="C53" s="6"/>
      <c r="D53" s="6" t="s">
        <v>237</v>
      </c>
      <c r="E53" s="1" t="s">
        <v>69</v>
      </c>
      <c r="F53" s="1" t="s">
        <v>179</v>
      </c>
      <c r="G53" s="1"/>
      <c r="H53" s="1" t="s">
        <v>41</v>
      </c>
      <c r="I53" s="1"/>
      <c r="J53" s="24"/>
      <c r="K53" s="24"/>
      <c r="L53" s="24"/>
      <c r="M53" s="8"/>
      <c r="N53" s="8"/>
      <c r="O53" s="8"/>
      <c r="P53" s="8"/>
      <c r="Q53" s="8"/>
      <c r="R53" s="8"/>
      <c r="S53" s="8"/>
      <c r="T53" s="8"/>
      <c r="U53" s="8"/>
      <c r="V53" s="8"/>
      <c r="W53" s="54" t="s">
        <v>238</v>
      </c>
      <c r="X53" s="8"/>
    </row>
    <row r="54" spans="1:24">
      <c r="A54" s="2" t="s">
        <v>239</v>
      </c>
      <c r="B54" s="6" t="s">
        <v>226</v>
      </c>
      <c r="C54" s="6"/>
      <c r="D54" s="6"/>
      <c r="E54" s="1" t="s">
        <v>4</v>
      </c>
      <c r="F54" s="1" t="s">
        <v>157</v>
      </c>
      <c r="G54" s="10"/>
      <c r="H54" s="1" t="s">
        <v>41</v>
      </c>
      <c r="I54" s="1" t="s">
        <v>110</v>
      </c>
      <c r="J54" s="8"/>
      <c r="K54" s="8"/>
      <c r="L54" s="8"/>
      <c r="M54" s="8"/>
      <c r="N54" s="8"/>
      <c r="O54" s="8"/>
      <c r="P54" s="8"/>
      <c r="Q54" s="8"/>
      <c r="R54" s="8"/>
      <c r="S54" s="8"/>
      <c r="T54" s="8"/>
      <c r="U54" s="8"/>
      <c r="V54" s="8"/>
      <c r="W54" s="54" t="s">
        <v>240</v>
      </c>
      <c r="X54" s="8"/>
    </row>
    <row r="55" spans="1:24" ht="30">
      <c r="A55" s="2" t="s">
        <v>241</v>
      </c>
      <c r="B55" s="6" t="s">
        <v>226</v>
      </c>
      <c r="C55" s="6"/>
      <c r="D55" s="6"/>
      <c r="E55" s="1" t="s">
        <v>69</v>
      </c>
      <c r="F55" s="1" t="s">
        <v>113</v>
      </c>
      <c r="G55" s="1"/>
      <c r="H55" s="1" t="s">
        <v>41</v>
      </c>
      <c r="I55" s="1"/>
      <c r="J55" s="8"/>
      <c r="K55" s="8"/>
      <c r="L55" s="8"/>
      <c r="M55" s="8"/>
      <c r="N55" s="8"/>
      <c r="O55" s="8"/>
      <c r="P55" s="8"/>
      <c r="Q55" s="8"/>
      <c r="R55" s="8"/>
      <c r="S55" s="8"/>
      <c r="T55" s="8"/>
      <c r="U55" s="8"/>
      <c r="V55" s="8"/>
      <c r="W55" s="54" t="s">
        <v>242</v>
      </c>
      <c r="X55" s="8"/>
    </row>
    <row r="56" spans="1:24">
      <c r="A56" s="2" t="s">
        <v>243</v>
      </c>
      <c r="B56" s="6" t="s">
        <v>226</v>
      </c>
      <c r="C56" s="6"/>
      <c r="D56" s="6"/>
      <c r="E56" s="1" t="s">
        <v>4</v>
      </c>
      <c r="F56" s="1" t="s">
        <v>197</v>
      </c>
      <c r="G56" s="10"/>
      <c r="H56" s="14" t="s">
        <v>41</v>
      </c>
      <c r="I56" s="14"/>
      <c r="J56" s="8"/>
      <c r="K56" s="8"/>
      <c r="L56" s="8"/>
      <c r="M56" s="8"/>
      <c r="N56" s="8"/>
      <c r="O56" s="8"/>
      <c r="P56" s="8"/>
      <c r="Q56" s="8"/>
      <c r="R56" s="8"/>
      <c r="S56" s="8"/>
      <c r="T56" s="8"/>
      <c r="U56" s="8"/>
      <c r="V56" s="8"/>
      <c r="W56" s="54" t="s">
        <v>245</v>
      </c>
      <c r="X56" s="8"/>
    </row>
    <row r="57" spans="1:24">
      <c r="A57" s="2" t="s">
        <v>246</v>
      </c>
      <c r="B57" s="6" t="s">
        <v>226</v>
      </c>
      <c r="C57" s="6"/>
      <c r="D57" s="6" t="s">
        <v>247</v>
      </c>
      <c r="E57" s="1" t="s">
        <v>123</v>
      </c>
      <c r="F57" s="1" t="s">
        <v>248</v>
      </c>
      <c r="G57" s="1"/>
      <c r="H57" s="1" t="s">
        <v>108</v>
      </c>
      <c r="I57" s="1"/>
      <c r="J57" s="8"/>
      <c r="K57" s="8"/>
      <c r="L57" s="8"/>
      <c r="M57" s="8"/>
      <c r="N57" s="8"/>
      <c r="O57" s="8"/>
      <c r="P57" s="8"/>
      <c r="Q57" s="8"/>
      <c r="R57" s="8"/>
      <c r="S57" s="8"/>
      <c r="T57" s="8"/>
      <c r="U57" s="8"/>
      <c r="V57" s="8"/>
      <c r="W57" s="54" t="s">
        <v>249</v>
      </c>
      <c r="X57" s="8"/>
    </row>
    <row r="58" spans="1:24">
      <c r="A58" s="2" t="s">
        <v>250</v>
      </c>
      <c r="B58" s="6" t="s">
        <v>226</v>
      </c>
      <c r="C58" s="6"/>
      <c r="D58" s="6" t="s">
        <v>251</v>
      </c>
      <c r="E58" s="1" t="s">
        <v>4</v>
      </c>
      <c r="F58" s="1" t="s">
        <v>81</v>
      </c>
      <c r="G58" s="10"/>
      <c r="H58" s="1" t="s">
        <v>41</v>
      </c>
      <c r="I58" s="1" t="s">
        <v>71</v>
      </c>
      <c r="J58" s="8"/>
      <c r="K58" s="8"/>
      <c r="L58" s="8"/>
      <c r="M58" s="8"/>
      <c r="N58" s="8"/>
      <c r="O58" s="8"/>
      <c r="P58" s="8"/>
      <c r="Q58" s="8"/>
      <c r="R58" s="8"/>
      <c r="S58" s="8"/>
      <c r="T58" s="8"/>
      <c r="U58" s="8"/>
      <c r="V58" s="8"/>
      <c r="W58" s="54" t="s">
        <v>253</v>
      </c>
      <c r="X58" s="8"/>
    </row>
    <row r="59" spans="1:24">
      <c r="A59" s="2" t="s">
        <v>255</v>
      </c>
      <c r="B59" s="6" t="s">
        <v>226</v>
      </c>
      <c r="C59" s="6"/>
      <c r="D59" s="6" t="s">
        <v>256</v>
      </c>
      <c r="E59" s="1" t="s">
        <v>69</v>
      </c>
      <c r="F59" s="1" t="s">
        <v>148</v>
      </c>
      <c r="G59" s="1"/>
      <c r="H59" s="1" t="s">
        <v>41</v>
      </c>
      <c r="I59" s="1"/>
      <c r="J59" s="8"/>
      <c r="K59" s="8"/>
      <c r="L59" s="8"/>
      <c r="M59" s="8"/>
      <c r="N59" s="8"/>
      <c r="O59" s="8"/>
      <c r="P59" s="8"/>
      <c r="Q59" s="8"/>
      <c r="R59" s="8"/>
      <c r="S59" s="8"/>
      <c r="T59" s="8"/>
      <c r="U59" s="8"/>
      <c r="V59" s="8"/>
      <c r="W59" s="54" t="s">
        <v>258</v>
      </c>
      <c r="X59" s="8"/>
    </row>
    <row r="60" spans="1:24" ht="30">
      <c r="A60" s="2" t="s">
        <v>259</v>
      </c>
      <c r="B60" s="6" t="s">
        <v>226</v>
      </c>
      <c r="C60" s="6"/>
      <c r="D60" s="6"/>
      <c r="E60" s="1" t="s">
        <v>92</v>
      </c>
      <c r="F60" s="1" t="s">
        <v>93</v>
      </c>
      <c r="G60" s="1"/>
      <c r="H60" s="1" t="s">
        <v>108</v>
      </c>
      <c r="I60" s="1"/>
      <c r="J60" s="8"/>
      <c r="K60" s="8"/>
      <c r="L60" s="8"/>
      <c r="M60" s="8"/>
      <c r="N60" s="8"/>
      <c r="O60" s="8"/>
      <c r="P60" s="8"/>
      <c r="Q60" s="8"/>
      <c r="R60" s="8"/>
      <c r="S60" s="8"/>
      <c r="T60" s="8"/>
      <c r="U60" s="8"/>
      <c r="V60" s="8"/>
      <c r="W60" s="54" t="s">
        <v>242</v>
      </c>
      <c r="X60" s="8"/>
    </row>
    <row r="61" spans="1:24">
      <c r="A61" s="2" t="s">
        <v>260</v>
      </c>
      <c r="B61" s="6" t="s">
        <v>226</v>
      </c>
      <c r="C61" s="6"/>
      <c r="D61" s="6"/>
      <c r="E61" s="1" t="s">
        <v>123</v>
      </c>
      <c r="F61" s="1" t="s">
        <v>261</v>
      </c>
      <c r="G61" s="1"/>
      <c r="H61" s="1" t="s">
        <v>108</v>
      </c>
      <c r="I61" s="1"/>
      <c r="J61" s="8"/>
      <c r="K61" s="8"/>
      <c r="L61" s="8"/>
      <c r="M61" s="8"/>
      <c r="N61" s="8"/>
      <c r="O61" s="8"/>
      <c r="P61" s="8"/>
      <c r="Q61" s="8"/>
      <c r="R61" s="8"/>
      <c r="S61" s="8"/>
      <c r="T61" s="8"/>
      <c r="U61" s="8"/>
      <c r="V61" s="8"/>
      <c r="W61" s="54" t="e">
        <v>#N/A</v>
      </c>
      <c r="X61" s="8"/>
    </row>
    <row r="62" spans="1:24">
      <c r="A62" s="2" t="s">
        <v>262</v>
      </c>
      <c r="B62" s="6" t="s">
        <v>226</v>
      </c>
      <c r="C62" s="6"/>
      <c r="D62" s="6" t="s">
        <v>263</v>
      </c>
      <c r="E62" s="1" t="s">
        <v>92</v>
      </c>
      <c r="F62" s="1" t="s">
        <v>169</v>
      </c>
      <c r="G62" s="1"/>
      <c r="H62" s="13" t="s">
        <v>71</v>
      </c>
      <c r="I62" s="13" t="s">
        <v>41</v>
      </c>
      <c r="J62" s="8"/>
      <c r="K62" s="8"/>
      <c r="L62" s="8"/>
      <c r="M62" s="8"/>
      <c r="N62" s="8"/>
      <c r="O62" s="8"/>
      <c r="P62" s="8"/>
      <c r="Q62" s="8"/>
      <c r="R62" s="8"/>
      <c r="S62" s="8"/>
      <c r="T62" s="8"/>
      <c r="U62" s="8"/>
      <c r="V62" s="8"/>
      <c r="W62" s="54" t="s">
        <v>264</v>
      </c>
      <c r="X62" s="8"/>
    </row>
    <row r="63" spans="1:24">
      <c r="A63" s="2" t="s">
        <v>265</v>
      </c>
      <c r="B63" s="6" t="s">
        <v>226</v>
      </c>
      <c r="C63" s="6"/>
      <c r="D63" s="6"/>
      <c r="E63" s="1" t="s">
        <v>92</v>
      </c>
      <c r="F63" s="1" t="s">
        <v>169</v>
      </c>
      <c r="G63" s="1"/>
      <c r="H63" s="13" t="s">
        <v>71</v>
      </c>
      <c r="I63" s="1"/>
      <c r="J63" s="8"/>
      <c r="K63" s="8"/>
      <c r="L63" s="8"/>
      <c r="M63" s="8"/>
      <c r="N63" s="8"/>
      <c r="O63" s="8"/>
      <c r="P63" s="8"/>
      <c r="Q63" s="8"/>
      <c r="R63" s="8"/>
      <c r="S63" s="8"/>
      <c r="T63" s="8"/>
      <c r="U63" s="8"/>
      <c r="V63" s="8"/>
      <c r="W63" s="54" t="s">
        <v>266</v>
      </c>
      <c r="X63" s="8"/>
    </row>
    <row r="64" spans="1:24">
      <c r="A64" s="2" t="s">
        <v>267</v>
      </c>
      <c r="B64" s="6" t="s">
        <v>226</v>
      </c>
      <c r="C64" s="6"/>
      <c r="D64" s="6"/>
      <c r="E64" s="1" t="s">
        <v>4</v>
      </c>
      <c r="F64" s="1" t="s">
        <v>197</v>
      </c>
      <c r="G64" s="1"/>
      <c r="H64" s="1" t="s">
        <v>110</v>
      </c>
      <c r="I64" s="1" t="s">
        <v>41</v>
      </c>
      <c r="J64" s="8"/>
      <c r="K64" s="8"/>
      <c r="L64" s="8"/>
      <c r="M64" s="8"/>
      <c r="N64" s="8"/>
      <c r="O64" s="8"/>
      <c r="P64" s="8"/>
      <c r="Q64" s="8"/>
      <c r="R64" s="8"/>
      <c r="S64" s="8"/>
      <c r="T64" s="8"/>
      <c r="U64" s="8" t="s">
        <v>201</v>
      </c>
      <c r="V64" s="8"/>
      <c r="W64" s="54" t="s">
        <v>268</v>
      </c>
      <c r="X64" s="8"/>
    </row>
    <row r="65" spans="1:24">
      <c r="A65" s="2" t="s">
        <v>269</v>
      </c>
      <c r="B65" s="6" t="s">
        <v>226</v>
      </c>
      <c r="C65" s="6"/>
      <c r="D65" s="6" t="s">
        <v>270</v>
      </c>
      <c r="E65" s="1" t="s">
        <v>123</v>
      </c>
      <c r="F65" s="1" t="s">
        <v>271</v>
      </c>
      <c r="G65" s="10"/>
      <c r="H65" s="1" t="s">
        <v>108</v>
      </c>
      <c r="I65" s="1"/>
      <c r="J65" s="8"/>
      <c r="K65" s="8"/>
      <c r="L65" s="8"/>
      <c r="M65" s="8"/>
      <c r="N65" s="8"/>
      <c r="O65" s="8"/>
      <c r="P65" s="8"/>
      <c r="Q65" s="8"/>
      <c r="R65" s="8"/>
      <c r="S65" s="8"/>
      <c r="T65" s="8"/>
      <c r="U65" s="8"/>
      <c r="V65" s="8"/>
      <c r="W65" s="54" t="s">
        <v>273</v>
      </c>
      <c r="X65" s="8"/>
    </row>
    <row r="66" spans="1:24" ht="30">
      <c r="A66" s="2" t="s">
        <v>274</v>
      </c>
      <c r="B66" s="6" t="s">
        <v>226</v>
      </c>
      <c r="C66" s="6"/>
      <c r="D66" s="6"/>
      <c r="E66" s="1" t="s">
        <v>123</v>
      </c>
      <c r="F66" s="1" t="s">
        <v>124</v>
      </c>
      <c r="G66" s="10"/>
      <c r="H66" s="1" t="s">
        <v>71</v>
      </c>
      <c r="I66" s="1"/>
      <c r="J66" s="8"/>
      <c r="K66" s="8"/>
      <c r="L66" s="8"/>
      <c r="M66" s="8"/>
      <c r="N66" s="8"/>
      <c r="O66" s="8"/>
      <c r="P66" s="8"/>
      <c r="Q66" s="8"/>
      <c r="R66" s="8"/>
      <c r="S66" s="8"/>
      <c r="T66" s="8"/>
      <c r="U66" s="8"/>
      <c r="V66" s="8"/>
      <c r="W66" s="54" t="s">
        <v>275</v>
      </c>
      <c r="X66" s="8"/>
    </row>
    <row r="67" spans="1:24">
      <c r="A67" s="2" t="s">
        <v>276</v>
      </c>
      <c r="B67" s="6" t="s">
        <v>226</v>
      </c>
      <c r="C67" s="6"/>
      <c r="D67" s="6"/>
      <c r="E67" s="1" t="s">
        <v>69</v>
      </c>
      <c r="F67" s="1" t="s">
        <v>174</v>
      </c>
      <c r="G67" s="1"/>
      <c r="H67" s="12" t="s">
        <v>41</v>
      </c>
      <c r="I67" s="12" t="s">
        <v>71</v>
      </c>
      <c r="J67" s="8"/>
      <c r="K67" s="8"/>
      <c r="L67" s="8"/>
      <c r="M67" s="8"/>
      <c r="N67" s="8"/>
      <c r="O67" s="8"/>
      <c r="P67" s="8"/>
      <c r="Q67" s="8"/>
      <c r="R67" s="8"/>
      <c r="S67" s="8"/>
      <c r="T67" s="8"/>
      <c r="U67" s="8"/>
      <c r="V67" s="8"/>
      <c r="W67" s="54" t="s">
        <v>277</v>
      </c>
      <c r="X67" s="8"/>
    </row>
    <row r="68" spans="1:24">
      <c r="A68" s="2" t="s">
        <v>278</v>
      </c>
      <c r="B68" s="6" t="s">
        <v>226</v>
      </c>
      <c r="C68" s="6"/>
      <c r="D68" s="6" t="s">
        <v>279</v>
      </c>
      <c r="E68" s="1" t="s">
        <v>69</v>
      </c>
      <c r="F68" s="1" t="s">
        <v>70</v>
      </c>
      <c r="G68" s="1"/>
      <c r="H68" s="1" t="s">
        <v>41</v>
      </c>
      <c r="I68" s="1"/>
      <c r="J68" s="8"/>
      <c r="K68" s="8"/>
      <c r="L68" s="8"/>
      <c r="M68" s="8"/>
      <c r="N68" s="8"/>
      <c r="O68" s="8"/>
      <c r="P68" s="8"/>
      <c r="Q68" s="8"/>
      <c r="R68" s="8"/>
      <c r="S68" s="8"/>
      <c r="T68" s="8"/>
      <c r="U68" s="8"/>
      <c r="V68" s="8"/>
      <c r="W68" s="54" t="s">
        <v>205</v>
      </c>
      <c r="X68" s="8"/>
    </row>
    <row r="69" spans="1:24">
      <c r="A69" s="2" t="s">
        <v>280</v>
      </c>
      <c r="B69" s="6" t="s">
        <v>226</v>
      </c>
      <c r="C69" s="6"/>
      <c r="D69" s="6"/>
      <c r="E69" s="1" t="s">
        <v>69</v>
      </c>
      <c r="F69" s="1" t="s">
        <v>174</v>
      </c>
      <c r="G69" s="1"/>
      <c r="H69" s="1" t="s">
        <v>108</v>
      </c>
      <c r="I69" s="1"/>
      <c r="J69" s="8"/>
      <c r="K69" s="8"/>
      <c r="L69" s="8"/>
      <c r="M69" s="8"/>
      <c r="N69" s="8"/>
      <c r="O69" s="8"/>
      <c r="P69" s="8"/>
      <c r="Q69" s="8"/>
      <c r="R69" s="8"/>
      <c r="S69" s="8"/>
      <c r="T69" s="8"/>
      <c r="U69" s="8"/>
      <c r="V69" s="8"/>
      <c r="W69" s="54" t="s">
        <v>281</v>
      </c>
      <c r="X69" s="8"/>
    </row>
    <row r="70" spans="1:24">
      <c r="A70" s="1" t="s">
        <v>282</v>
      </c>
      <c r="B70" s="7" t="s">
        <v>283</v>
      </c>
      <c r="C70" s="7"/>
      <c r="D70" s="7" t="s">
        <v>284</v>
      </c>
      <c r="E70" s="1" t="s">
        <v>92</v>
      </c>
      <c r="F70" s="1" t="s">
        <v>105</v>
      </c>
      <c r="G70" s="1"/>
      <c r="H70" s="1" t="s">
        <v>41</v>
      </c>
      <c r="I70" s="1"/>
      <c r="J70" s="8"/>
      <c r="K70" s="8"/>
      <c r="L70" s="8"/>
      <c r="M70" s="8"/>
      <c r="N70" s="8"/>
      <c r="O70" s="8"/>
      <c r="P70" s="8"/>
      <c r="Q70" s="8"/>
      <c r="R70" s="8"/>
      <c r="S70" s="8"/>
      <c r="T70" s="8"/>
      <c r="U70" s="8"/>
      <c r="V70" s="8"/>
      <c r="W70" s="54" t="s">
        <v>286</v>
      </c>
      <c r="X70" s="8"/>
    </row>
    <row r="71" spans="1:24" ht="30">
      <c r="A71" s="1" t="s">
        <v>287</v>
      </c>
      <c r="B71" s="7" t="s">
        <v>283</v>
      </c>
      <c r="C71" s="7"/>
      <c r="D71" s="7" t="s">
        <v>147</v>
      </c>
      <c r="E71" s="1" t="s">
        <v>92</v>
      </c>
      <c r="F71" s="1" t="s">
        <v>169</v>
      </c>
      <c r="G71" s="1"/>
      <c r="H71" s="1" t="s">
        <v>41</v>
      </c>
      <c r="I71" s="1"/>
      <c r="J71" s="8"/>
      <c r="K71" s="8"/>
      <c r="L71" s="8"/>
      <c r="M71" s="8"/>
      <c r="N71" s="8"/>
      <c r="O71" s="8"/>
      <c r="P71" s="8"/>
      <c r="Q71" s="8"/>
      <c r="R71" s="8"/>
      <c r="S71" s="8"/>
      <c r="T71" s="8"/>
      <c r="U71" s="8"/>
      <c r="V71" s="8"/>
      <c r="W71" s="54" t="s">
        <v>137</v>
      </c>
      <c r="X71" s="8"/>
    </row>
    <row r="72" spans="1:24">
      <c r="A72" s="1" t="s">
        <v>289</v>
      </c>
      <c r="B72" s="7" t="s">
        <v>283</v>
      </c>
      <c r="C72" s="7"/>
      <c r="D72" s="7"/>
      <c r="E72" s="1" t="s">
        <v>92</v>
      </c>
      <c r="F72" s="1" t="s">
        <v>133</v>
      </c>
      <c r="G72" s="1"/>
      <c r="H72" s="1" t="s">
        <v>108</v>
      </c>
      <c r="I72" s="1"/>
      <c r="J72" s="8"/>
      <c r="K72" s="8"/>
      <c r="L72" s="8"/>
      <c r="M72" s="8"/>
      <c r="N72" s="8"/>
      <c r="O72" s="8"/>
      <c r="P72" s="8"/>
      <c r="Q72" s="8"/>
      <c r="R72" s="8"/>
      <c r="S72" s="8"/>
      <c r="T72" s="8"/>
      <c r="U72" s="8"/>
      <c r="V72" s="8"/>
      <c r="W72" s="54" t="s">
        <v>290</v>
      </c>
      <c r="X72" s="8"/>
    </row>
    <row r="73" spans="1:24">
      <c r="A73" s="1" t="s">
        <v>291</v>
      </c>
      <c r="B73" s="7" t="s">
        <v>283</v>
      </c>
      <c r="C73" s="7"/>
      <c r="D73" s="7"/>
      <c r="E73" s="1" t="s">
        <v>92</v>
      </c>
      <c r="F73" s="1" t="s">
        <v>133</v>
      </c>
      <c r="G73" s="1"/>
      <c r="H73" s="1" t="s">
        <v>41</v>
      </c>
      <c r="I73" s="1"/>
      <c r="J73" s="8"/>
      <c r="K73" s="8"/>
      <c r="L73" s="8"/>
      <c r="M73" s="8"/>
      <c r="N73" s="8"/>
      <c r="O73" s="8"/>
      <c r="P73" s="8"/>
      <c r="Q73" s="8"/>
      <c r="R73" s="8"/>
      <c r="S73" s="8"/>
      <c r="T73" s="8"/>
      <c r="U73" s="8"/>
      <c r="V73" s="8"/>
      <c r="W73" s="54" t="s">
        <v>111</v>
      </c>
      <c r="X73" s="8"/>
    </row>
    <row r="74" spans="1:24">
      <c r="A74" s="1" t="s">
        <v>292</v>
      </c>
      <c r="B74" s="7" t="s">
        <v>283</v>
      </c>
      <c r="C74" s="7"/>
      <c r="D74" s="7"/>
      <c r="E74" s="1" t="s">
        <v>4</v>
      </c>
      <c r="F74" s="1" t="s">
        <v>197</v>
      </c>
      <c r="G74" s="1"/>
      <c r="H74" s="1" t="s">
        <v>108</v>
      </c>
      <c r="I74" s="1"/>
      <c r="J74" s="8"/>
      <c r="K74" s="8"/>
      <c r="L74" s="8"/>
      <c r="M74" s="8"/>
      <c r="N74" s="8"/>
      <c r="O74" s="8"/>
      <c r="P74" s="8"/>
      <c r="Q74" s="8"/>
      <c r="R74" s="8"/>
      <c r="S74" s="8"/>
      <c r="T74" s="8"/>
      <c r="U74" s="8"/>
      <c r="V74" s="8"/>
      <c r="W74" s="54" t="s">
        <v>240</v>
      </c>
      <c r="X74" s="8"/>
    </row>
    <row r="75" spans="1:24">
      <c r="A75" s="1" t="s">
        <v>15</v>
      </c>
      <c r="B75" s="7" t="s">
        <v>283</v>
      </c>
      <c r="C75" s="7"/>
      <c r="D75" s="7" t="s">
        <v>147</v>
      </c>
      <c r="E75" s="1" t="s">
        <v>4</v>
      </c>
      <c r="F75" s="1" t="s">
        <v>294</v>
      </c>
      <c r="G75" s="10"/>
      <c r="H75" s="1" t="s">
        <v>41</v>
      </c>
      <c r="I75" s="1"/>
      <c r="J75" s="8"/>
      <c r="K75" s="8"/>
      <c r="L75" s="8"/>
      <c r="M75" s="8"/>
      <c r="N75" s="8"/>
      <c r="O75" s="8"/>
      <c r="P75" s="8"/>
      <c r="Q75" s="8"/>
      <c r="R75" s="8"/>
      <c r="S75" s="8"/>
      <c r="T75" s="8"/>
      <c r="U75" s="8" t="s">
        <v>201</v>
      </c>
      <c r="V75" t="s">
        <v>217</v>
      </c>
      <c r="W75" s="54" t="s">
        <v>295</v>
      </c>
      <c r="X75" s="8"/>
    </row>
    <row r="76" spans="1:24">
      <c r="A76" s="1" t="s">
        <v>296</v>
      </c>
      <c r="B76" s="7" t="s">
        <v>283</v>
      </c>
      <c r="C76" s="7"/>
      <c r="D76" s="7" t="s">
        <v>147</v>
      </c>
      <c r="E76" s="1" t="s">
        <v>4</v>
      </c>
      <c r="F76" s="1" t="s">
        <v>157</v>
      </c>
      <c r="G76" s="10"/>
      <c r="H76" s="1" t="s">
        <v>41</v>
      </c>
      <c r="I76" s="1"/>
      <c r="J76" s="8"/>
      <c r="K76" s="8"/>
      <c r="L76" s="8"/>
      <c r="M76" s="8"/>
      <c r="N76" s="8"/>
      <c r="O76" s="8"/>
      <c r="P76" s="8"/>
      <c r="Q76" s="8"/>
      <c r="R76" s="8"/>
      <c r="S76" s="8"/>
      <c r="T76" s="8"/>
      <c r="U76" s="8" t="s">
        <v>201</v>
      </c>
      <c r="V76" s="8"/>
      <c r="W76" s="54" t="s">
        <v>297</v>
      </c>
      <c r="X76" s="8"/>
    </row>
    <row r="77" spans="1:24">
      <c r="A77" s="1" t="s">
        <v>311</v>
      </c>
      <c r="B77" s="7" t="s">
        <v>94</v>
      </c>
      <c r="C77" s="7"/>
      <c r="D77" s="7"/>
      <c r="E77" s="1" t="s">
        <v>4</v>
      </c>
      <c r="F77" s="1"/>
      <c r="G77" s="10"/>
      <c r="H77" s="1"/>
      <c r="I77" s="16"/>
      <c r="J77" s="8"/>
      <c r="K77" s="8"/>
      <c r="L77" s="8"/>
      <c r="M77" s="8"/>
      <c r="N77" s="8"/>
      <c r="O77" s="8"/>
      <c r="P77" s="8"/>
      <c r="Q77" s="8"/>
      <c r="R77" s="8"/>
      <c r="S77" s="8"/>
      <c r="T77" s="8"/>
      <c r="U77" t="s">
        <v>201</v>
      </c>
      <c r="V77" t="s">
        <v>217</v>
      </c>
      <c r="W77" s="56" t="s">
        <v>299</v>
      </c>
    </row>
    <row r="78" spans="1:24">
      <c r="A78" s="1" t="s">
        <v>301</v>
      </c>
      <c r="B78" s="7" t="s">
        <v>283</v>
      </c>
      <c r="C78" s="7"/>
      <c r="D78" s="7"/>
      <c r="E78" s="1" t="s">
        <v>4</v>
      </c>
      <c r="F78" s="1" t="s">
        <v>197</v>
      </c>
      <c r="G78" s="10"/>
      <c r="H78" s="1" t="s">
        <v>41</v>
      </c>
      <c r="I78" s="1"/>
      <c r="J78" s="8"/>
      <c r="K78" s="8"/>
      <c r="L78" s="8"/>
      <c r="M78" s="8"/>
      <c r="N78" s="8"/>
      <c r="O78" s="8"/>
      <c r="P78" s="8"/>
      <c r="Q78" s="8"/>
      <c r="R78" s="8"/>
      <c r="S78" s="8"/>
      <c r="T78" s="8"/>
      <c r="U78" s="8"/>
      <c r="V78" s="8"/>
      <c r="W78" s="54" t="s">
        <v>240</v>
      </c>
      <c r="X78" s="8"/>
    </row>
    <row r="79" spans="1:24">
      <c r="A79" s="9" t="s">
        <v>5</v>
      </c>
      <c r="B79" s="8"/>
      <c r="C79" s="7"/>
      <c r="D79" s="7"/>
      <c r="E79" s="8"/>
      <c r="F79" s="8"/>
      <c r="G79" s="8"/>
      <c r="H79" s="8"/>
      <c r="I79" s="8"/>
      <c r="J79" s="8"/>
      <c r="K79" s="8"/>
      <c r="L79" s="8"/>
      <c r="M79" s="8"/>
      <c r="N79" s="8"/>
      <c r="O79" s="8"/>
      <c r="P79" s="8"/>
      <c r="Q79" s="8"/>
      <c r="R79" s="8"/>
      <c r="S79" s="8"/>
      <c r="T79" s="8"/>
      <c r="U79" s="8"/>
      <c r="V79" s="8"/>
      <c r="W79" s="8"/>
      <c r="X79" s="8"/>
    </row>
    <row r="80" spans="1:24">
      <c r="C80" s="8"/>
      <c r="D80" s="8"/>
    </row>
  </sheetData>
  <autoFilter ref="A6:Y6" xr:uid="{00000000-0009-0000-0000-000002000000}"/>
  <sortState xmlns:xlrd2="http://schemas.microsoft.com/office/spreadsheetml/2017/richdata2" ref="A7:C69">
    <sortCondition ref="B7"/>
  </sortState>
  <mergeCells count="2">
    <mergeCell ref="J5:N5"/>
    <mergeCell ref="Q5:T5"/>
  </mergeCells>
  <hyperlinks>
    <hyperlink ref="W77" r:id="rId1" xr:uid="{00000000-0004-0000-0200-000000000000}"/>
  </hyperlinks>
  <pageMargins left="0.7" right="0.7" top="0.75" bottom="0.75" header="0.3" footer="0.3"/>
  <pageSetup orientation="portrait" horizontalDpi="90" verticalDpi="90" r:id="rId2"/>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G15"/>
  <sheetViews>
    <sheetView workbookViewId="0">
      <selection activeCell="A6" sqref="A6:F13"/>
    </sheetView>
  </sheetViews>
  <sheetFormatPr defaultRowHeight="15"/>
  <cols>
    <col min="1" max="1" width="19" customWidth="1"/>
    <col min="2" max="2" width="37.5703125" customWidth="1"/>
    <col min="3" max="3" width="45.140625" customWidth="1"/>
    <col min="4" max="4" width="29.7109375" customWidth="1"/>
    <col min="5" max="5" width="25.140625" customWidth="1"/>
    <col min="6" max="6" width="36.140625" customWidth="1"/>
    <col min="7" max="7" width="45" bestFit="1" customWidth="1"/>
  </cols>
  <sheetData>
    <row r="4" spans="1:7" ht="15.75">
      <c r="A4" s="52"/>
      <c r="B4" s="77" t="s">
        <v>41</v>
      </c>
      <c r="C4" s="78" t="s">
        <v>312</v>
      </c>
      <c r="D4" s="78" t="s">
        <v>312</v>
      </c>
      <c r="E4" s="78" t="s">
        <v>312</v>
      </c>
      <c r="F4" s="78" t="s">
        <v>312</v>
      </c>
    </row>
    <row r="5" spans="1:7">
      <c r="A5" s="52"/>
      <c r="B5" s="52"/>
      <c r="C5" s="52"/>
      <c r="D5" s="52"/>
      <c r="E5" s="52"/>
      <c r="F5" s="52"/>
    </row>
    <row r="6" spans="1:7" ht="75" customHeight="1">
      <c r="A6" s="79" t="s">
        <v>313</v>
      </c>
      <c r="B6" s="78" t="s">
        <v>50</v>
      </c>
      <c r="C6" s="78" t="s">
        <v>314</v>
      </c>
      <c r="D6" s="78" t="s">
        <v>52</v>
      </c>
      <c r="E6" s="78" t="s">
        <v>54</v>
      </c>
      <c r="F6" s="174" t="s">
        <v>315</v>
      </c>
      <c r="G6" s="51" t="s">
        <v>316</v>
      </c>
    </row>
    <row r="7" spans="1:7">
      <c r="A7" s="80" t="s">
        <v>317</v>
      </c>
      <c r="B7" s="81" t="s">
        <v>312</v>
      </c>
      <c r="C7" s="81" t="s">
        <v>312</v>
      </c>
      <c r="D7" s="81" t="s">
        <v>312</v>
      </c>
      <c r="E7" s="82" t="s">
        <v>312</v>
      </c>
      <c r="F7" s="83" t="s">
        <v>312</v>
      </c>
    </row>
    <row r="8" spans="1:7" ht="26.25">
      <c r="A8" s="80" t="s">
        <v>318</v>
      </c>
      <c r="B8" s="82" t="s">
        <v>319</v>
      </c>
      <c r="C8" s="82" t="s">
        <v>320</v>
      </c>
      <c r="D8" s="82" t="s">
        <v>321</v>
      </c>
      <c r="E8" s="85" t="s">
        <v>322</v>
      </c>
      <c r="F8" s="82" t="s">
        <v>323</v>
      </c>
    </row>
    <row r="9" spans="1:7" ht="96.75" customHeight="1">
      <c r="A9" s="80" t="s">
        <v>324</v>
      </c>
      <c r="B9" s="84" t="s">
        <v>325</v>
      </c>
      <c r="C9" s="84" t="s">
        <v>326</v>
      </c>
      <c r="D9" s="84" t="s">
        <v>327</v>
      </c>
      <c r="E9" s="84" t="s">
        <v>328</v>
      </c>
      <c r="F9" s="84" t="s">
        <v>329</v>
      </c>
    </row>
    <row r="10" spans="1:7" ht="168" customHeight="1">
      <c r="A10" s="79" t="s">
        <v>330</v>
      </c>
      <c r="B10" s="175" t="s">
        <v>331</v>
      </c>
      <c r="C10" s="175" t="s">
        <v>332</v>
      </c>
      <c r="D10" s="175" t="s">
        <v>333</v>
      </c>
      <c r="E10" s="175" t="s">
        <v>334</v>
      </c>
      <c r="F10" s="54" t="s">
        <v>335</v>
      </c>
    </row>
    <row r="11" spans="1:7" ht="30">
      <c r="A11" s="80" t="s">
        <v>336</v>
      </c>
      <c r="B11" s="84" t="s">
        <v>337</v>
      </c>
      <c r="C11" s="84" t="s">
        <v>338</v>
      </c>
      <c r="D11" s="84" t="s">
        <v>339</v>
      </c>
      <c r="E11" s="84" t="s">
        <v>312</v>
      </c>
      <c r="F11" s="86" t="s">
        <v>340</v>
      </c>
    </row>
    <row r="12" spans="1:7" ht="98.25" customHeight="1">
      <c r="A12" s="80" t="s">
        <v>341</v>
      </c>
      <c r="B12" s="264" t="s">
        <v>342</v>
      </c>
      <c r="C12" s="264"/>
      <c r="D12" s="264"/>
      <c r="E12" s="264"/>
      <c r="F12" s="265"/>
    </row>
    <row r="13" spans="1:7" ht="57" customHeight="1">
      <c r="A13" s="80" t="s">
        <v>343</v>
      </c>
      <c r="B13" s="264" t="s">
        <v>344</v>
      </c>
      <c r="C13" s="264"/>
      <c r="D13" s="264"/>
      <c r="E13" s="264"/>
      <c r="F13" s="265"/>
    </row>
    <row r="14" spans="1:7">
      <c r="A14" s="52"/>
      <c r="B14" s="52"/>
      <c r="C14" s="52"/>
      <c r="D14" s="52"/>
      <c r="E14" s="52"/>
      <c r="F14" s="52"/>
    </row>
    <row r="15" spans="1:7">
      <c r="A15" s="52"/>
      <c r="B15" s="52"/>
      <c r="C15" s="52"/>
      <c r="D15" s="52"/>
      <c r="E15" s="52"/>
      <c r="F15" s="52"/>
    </row>
  </sheetData>
  <mergeCells count="2">
    <mergeCell ref="B12:F12"/>
    <mergeCell ref="B13:F13"/>
  </mergeCells>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activeCell="B4" sqref="B4"/>
    </sheetView>
  </sheetViews>
  <sheetFormatPr defaultRowHeight="15"/>
  <cols>
    <col min="1" max="1" width="26.28515625" customWidth="1"/>
    <col min="2" max="2" width="29.140625" customWidth="1"/>
    <col min="3" max="3" width="33" customWidth="1"/>
    <col min="4" max="4" width="34.42578125" customWidth="1"/>
    <col min="5" max="5" width="25.85546875" customWidth="1"/>
    <col min="6" max="6" width="25.140625" customWidth="1"/>
  </cols>
  <sheetData>
    <row r="1" spans="1:6" ht="15.75" customHeight="1">
      <c r="A1" s="39" t="s">
        <v>313</v>
      </c>
      <c r="B1" s="39" t="s">
        <v>345</v>
      </c>
      <c r="C1" s="39" t="s">
        <v>346</v>
      </c>
      <c r="D1" s="39" t="s">
        <v>347</v>
      </c>
      <c r="E1" s="39" t="s">
        <v>348</v>
      </c>
      <c r="F1" s="39" t="s">
        <v>349</v>
      </c>
    </row>
    <row r="2" spans="1:6" ht="113.25" customHeight="1">
      <c r="A2" s="39" t="s">
        <v>317</v>
      </c>
      <c r="B2" s="39" t="s">
        <v>350</v>
      </c>
      <c r="C2" s="39" t="s">
        <v>351</v>
      </c>
      <c r="D2" s="39" t="s">
        <v>352</v>
      </c>
      <c r="E2" s="39" t="s">
        <v>353</v>
      </c>
      <c r="F2" s="39" t="s">
        <v>354</v>
      </c>
    </row>
    <row r="3" spans="1:6" ht="39.75" customHeight="1">
      <c r="A3" s="39" t="s">
        <v>355</v>
      </c>
      <c r="B3" s="40" t="s">
        <v>356</v>
      </c>
      <c r="C3" s="40" t="s">
        <v>357</v>
      </c>
      <c r="D3" s="40" t="s">
        <v>358</v>
      </c>
      <c r="E3" s="40" t="s">
        <v>359</v>
      </c>
      <c r="F3" s="40" t="s">
        <v>358</v>
      </c>
    </row>
    <row r="4" spans="1:6" ht="153">
      <c r="A4" s="39" t="s">
        <v>324</v>
      </c>
      <c r="B4" s="41" t="s">
        <v>360</v>
      </c>
      <c r="C4" s="41" t="s">
        <v>361</v>
      </c>
      <c r="D4" s="41" t="s">
        <v>362</v>
      </c>
      <c r="E4" s="42" t="s">
        <v>363</v>
      </c>
      <c r="F4" s="42" t="s">
        <v>364</v>
      </c>
    </row>
    <row r="5" spans="1:6" ht="178.5" customHeight="1">
      <c r="A5" s="39" t="s">
        <v>365</v>
      </c>
      <c r="B5" s="266" t="s">
        <v>366</v>
      </c>
      <c r="C5" s="267"/>
      <c r="D5" s="268"/>
      <c r="E5" s="41" t="s">
        <v>367</v>
      </c>
    </row>
    <row r="6" spans="1:6" ht="114.75">
      <c r="A6" s="39" t="s">
        <v>336</v>
      </c>
      <c r="B6" s="41" t="s">
        <v>368</v>
      </c>
      <c r="C6" s="41"/>
      <c r="D6" s="41"/>
      <c r="E6" s="41"/>
    </row>
    <row r="7" spans="1:6">
      <c r="A7" s="39" t="s">
        <v>369</v>
      </c>
      <c r="B7" s="44"/>
      <c r="C7" s="45"/>
      <c r="D7" s="45"/>
      <c r="E7" s="46"/>
    </row>
    <row r="8" spans="1:6" ht="96.75" customHeight="1">
      <c r="A8" s="39" t="s">
        <v>370</v>
      </c>
      <c r="B8" s="266"/>
      <c r="C8" s="267"/>
      <c r="D8" s="267"/>
      <c r="E8" s="268"/>
    </row>
    <row r="9" spans="1:6" ht="51.75" customHeight="1">
      <c r="A9" s="39" t="s">
        <v>371</v>
      </c>
      <c r="B9" s="266"/>
      <c r="C9" s="267"/>
      <c r="D9" s="267"/>
      <c r="E9" s="268"/>
    </row>
  </sheetData>
  <mergeCells count="3">
    <mergeCell ref="B5:D5"/>
    <mergeCell ref="B8:E8"/>
    <mergeCell ref="B9:E9"/>
  </mergeCell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4"/>
  <sheetViews>
    <sheetView workbookViewId="0">
      <selection activeCell="H11" sqref="H11"/>
    </sheetView>
  </sheetViews>
  <sheetFormatPr defaultRowHeight="15"/>
  <cols>
    <col min="1" max="1" width="24.28515625" customWidth="1"/>
    <col min="2" max="2" width="11.85546875" customWidth="1"/>
    <col min="3" max="3" width="41.7109375" customWidth="1"/>
    <col min="4" max="4" width="24" customWidth="1"/>
    <col min="5" max="5" width="23.85546875" customWidth="1"/>
  </cols>
  <sheetData>
    <row r="1" spans="1:8">
      <c r="A1" t="s">
        <v>36</v>
      </c>
      <c r="B1" s="28"/>
    </row>
    <row r="2" spans="1:8">
      <c r="A2" t="s">
        <v>37</v>
      </c>
      <c r="B2" s="21"/>
    </row>
    <row r="3" spans="1:8">
      <c r="A3" t="s">
        <v>38</v>
      </c>
      <c r="B3" s="22"/>
    </row>
    <row r="4" spans="1:8">
      <c r="A4" t="s">
        <v>39</v>
      </c>
      <c r="B4" s="23"/>
    </row>
    <row r="5" spans="1:8">
      <c r="A5" t="s">
        <v>40</v>
      </c>
      <c r="B5" s="20"/>
    </row>
    <row r="6" spans="1:8" ht="15.75" thickBot="1"/>
    <row r="7" spans="1:8" ht="39.75" thickBot="1">
      <c r="A7" s="30" t="s">
        <v>372</v>
      </c>
      <c r="B7" s="31" t="s">
        <v>373</v>
      </c>
      <c r="C7" s="48" t="s">
        <v>374</v>
      </c>
      <c r="D7" s="33" t="s">
        <v>375</v>
      </c>
      <c r="E7" s="35" t="s">
        <v>315</v>
      </c>
      <c r="F7" s="38" t="s">
        <v>63</v>
      </c>
      <c r="G7" s="38" t="s">
        <v>64</v>
      </c>
      <c r="H7" t="s">
        <v>6</v>
      </c>
    </row>
    <row r="8" spans="1:8" ht="15.75" thickBot="1">
      <c r="A8" s="32" t="s">
        <v>376</v>
      </c>
      <c r="B8" s="47" t="s">
        <v>69</v>
      </c>
      <c r="C8" s="49" t="s">
        <v>377</v>
      </c>
      <c r="D8" s="34" t="s">
        <v>378</v>
      </c>
      <c r="E8" s="23"/>
    </row>
    <row r="9" spans="1:8" ht="15.75" thickBot="1">
      <c r="A9" s="32" t="s">
        <v>379</v>
      </c>
      <c r="B9" s="47" t="s">
        <v>4</v>
      </c>
      <c r="C9" s="50" t="s">
        <v>380</v>
      </c>
      <c r="D9" s="34" t="s">
        <v>381</v>
      </c>
      <c r="E9" s="21"/>
    </row>
    <row r="10" spans="1:8" ht="15.75" thickBot="1">
      <c r="A10" s="32" t="s">
        <v>382</v>
      </c>
      <c r="B10" s="47" t="s">
        <v>69</v>
      </c>
      <c r="C10" s="50" t="s">
        <v>383</v>
      </c>
      <c r="D10" s="34" t="s">
        <v>384</v>
      </c>
      <c r="E10" s="22"/>
    </row>
    <row r="11" spans="1:8" ht="15.75" thickBot="1">
      <c r="A11" s="32" t="s">
        <v>385</v>
      </c>
      <c r="B11" s="47" t="s">
        <v>4</v>
      </c>
      <c r="C11" s="49" t="s">
        <v>386</v>
      </c>
      <c r="D11" s="34" t="s">
        <v>387</v>
      </c>
      <c r="E11" s="21"/>
    </row>
    <row r="12" spans="1:8" ht="15.75" thickBot="1">
      <c r="A12" s="32" t="s">
        <v>96</v>
      </c>
      <c r="B12" s="47" t="s">
        <v>4</v>
      </c>
      <c r="C12" s="49" t="s">
        <v>99</v>
      </c>
      <c r="D12" s="34" t="s">
        <v>388</v>
      </c>
      <c r="E12" s="28"/>
    </row>
    <row r="13" spans="1:8" ht="15.75" thickBot="1">
      <c r="A13" s="32" t="s">
        <v>389</v>
      </c>
      <c r="B13" s="47" t="s">
        <v>92</v>
      </c>
      <c r="C13" s="49" t="s">
        <v>119</v>
      </c>
      <c r="D13" s="34" t="s">
        <v>390</v>
      </c>
      <c r="E13" s="8"/>
    </row>
    <row r="14" spans="1:8" ht="15.75" thickBot="1">
      <c r="A14" s="32" t="s">
        <v>391</v>
      </c>
      <c r="B14" s="47" t="s">
        <v>69</v>
      </c>
      <c r="C14" s="49" t="s">
        <v>209</v>
      </c>
      <c r="D14" s="34" t="s">
        <v>392</v>
      </c>
      <c r="E14" s="28"/>
    </row>
    <row r="15" spans="1:8" ht="15.75" thickBot="1">
      <c r="A15" s="32" t="s">
        <v>393</v>
      </c>
      <c r="B15" s="47" t="s">
        <v>69</v>
      </c>
      <c r="C15" s="49" t="s">
        <v>242</v>
      </c>
      <c r="D15" s="34" t="s">
        <v>394</v>
      </c>
      <c r="E15" s="28"/>
    </row>
    <row r="16" spans="1:8" ht="15.75" thickBot="1">
      <c r="A16" s="32" t="s">
        <v>100</v>
      </c>
      <c r="B16" s="47" t="s">
        <v>92</v>
      </c>
      <c r="C16" s="49" t="s">
        <v>103</v>
      </c>
      <c r="D16" s="34" t="s">
        <v>395</v>
      </c>
      <c r="E16" s="29"/>
    </row>
    <row r="17" spans="1:6" ht="15.75" thickBot="1">
      <c r="A17" s="32" t="s">
        <v>396</v>
      </c>
      <c r="B17" s="47" t="s">
        <v>69</v>
      </c>
      <c r="C17" s="49"/>
      <c r="D17" s="34" t="s">
        <v>397</v>
      </c>
      <c r="E17" s="8"/>
    </row>
    <row r="18" spans="1:6" ht="15.75" thickBot="1">
      <c r="A18" s="32" t="s">
        <v>301</v>
      </c>
      <c r="B18" s="47" t="s">
        <v>4</v>
      </c>
      <c r="C18" s="49" t="s">
        <v>240</v>
      </c>
      <c r="D18" s="34" t="s">
        <v>398</v>
      </c>
      <c r="E18" s="27"/>
    </row>
    <row r="19" spans="1:6" ht="15.75" thickBot="1">
      <c r="A19" s="32" t="s">
        <v>399</v>
      </c>
      <c r="B19" s="47" t="s">
        <v>4</v>
      </c>
      <c r="C19" s="49" t="s">
        <v>154</v>
      </c>
      <c r="D19" s="34" t="s">
        <v>400</v>
      </c>
      <c r="E19" s="8"/>
    </row>
    <row r="20" spans="1:6" ht="15.75" thickBot="1">
      <c r="A20" s="32" t="s">
        <v>15</v>
      </c>
      <c r="B20" s="47" t="s">
        <v>4</v>
      </c>
      <c r="C20" s="49" t="s">
        <v>295</v>
      </c>
      <c r="D20" s="34" t="s">
        <v>401</v>
      </c>
      <c r="E20" s="8"/>
      <c r="F20" t="s">
        <v>201</v>
      </c>
    </row>
    <row r="21" spans="1:6" ht="15.75" thickBot="1">
      <c r="A21" s="32" t="s">
        <v>143</v>
      </c>
      <c r="B21" s="47" t="s">
        <v>92</v>
      </c>
      <c r="C21" s="49" t="s">
        <v>145</v>
      </c>
      <c r="D21" s="34" t="s">
        <v>401</v>
      </c>
      <c r="E21" s="8"/>
    </row>
    <row r="22" spans="1:6" ht="15.75" thickBot="1">
      <c r="A22" s="32" t="s">
        <v>402</v>
      </c>
      <c r="B22" s="47" t="s">
        <v>69</v>
      </c>
      <c r="C22" s="49" t="s">
        <v>242</v>
      </c>
      <c r="D22" s="34" t="s">
        <v>403</v>
      </c>
      <c r="E22" s="8"/>
    </row>
    <row r="23" spans="1:6" ht="15.75" thickBot="1">
      <c r="A23" s="32" t="s">
        <v>128</v>
      </c>
      <c r="B23" s="47" t="s">
        <v>69</v>
      </c>
      <c r="C23" s="49" t="s">
        <v>130</v>
      </c>
      <c r="D23" s="34" t="s">
        <v>404</v>
      </c>
      <c r="E23" s="8"/>
    </row>
    <row r="24" spans="1:6" ht="15.75" thickBot="1">
      <c r="A24" s="32" t="s">
        <v>405</v>
      </c>
      <c r="B24" s="47" t="s">
        <v>4</v>
      </c>
      <c r="C24" s="49" t="s">
        <v>195</v>
      </c>
      <c r="D24" s="34" t="s">
        <v>404</v>
      </c>
      <c r="E24" s="8"/>
    </row>
    <row r="25" spans="1:6" ht="15.75" thickBot="1">
      <c r="A25" s="32" t="s">
        <v>406</v>
      </c>
      <c r="B25" s="47" t="s">
        <v>69</v>
      </c>
      <c r="C25" s="49" t="s">
        <v>407</v>
      </c>
      <c r="D25" s="34" t="s">
        <v>408</v>
      </c>
      <c r="E25" s="8"/>
    </row>
    <row r="26" spans="1:6" ht="15.75" thickBot="1">
      <c r="A26" s="32" t="s">
        <v>236</v>
      </c>
      <c r="B26" s="47" t="s">
        <v>69</v>
      </c>
      <c r="C26" s="49" t="s">
        <v>409</v>
      </c>
      <c r="D26" s="34" t="s">
        <v>410</v>
      </c>
      <c r="E26" s="8"/>
    </row>
    <row r="27" spans="1:6" ht="15.75" thickBot="1">
      <c r="A27" s="32" t="s">
        <v>411</v>
      </c>
      <c r="B27" s="47" t="s">
        <v>69</v>
      </c>
      <c r="C27" s="49" t="s">
        <v>412</v>
      </c>
      <c r="D27" s="34" t="s">
        <v>413</v>
      </c>
      <c r="E27" s="8"/>
    </row>
    <row r="28" spans="1:6" ht="15.75" thickBot="1">
      <c r="A28" s="32" t="s">
        <v>23</v>
      </c>
      <c r="B28" s="47" t="s">
        <v>4</v>
      </c>
      <c r="C28" s="49" t="s">
        <v>227</v>
      </c>
      <c r="D28" s="34" t="s">
        <v>414</v>
      </c>
      <c r="E28" s="8"/>
    </row>
    <row r="29" spans="1:6" ht="15.75" thickBot="1">
      <c r="A29" s="32" t="s">
        <v>85</v>
      </c>
      <c r="B29" s="47" t="s">
        <v>4</v>
      </c>
      <c r="C29" s="49" t="s">
        <v>90</v>
      </c>
      <c r="D29" s="34" t="s">
        <v>415</v>
      </c>
      <c r="E29" s="8"/>
    </row>
    <row r="30" spans="1:6" ht="15.75" thickBot="1">
      <c r="A30" s="32" t="s">
        <v>220</v>
      </c>
      <c r="B30" s="47" t="s">
        <v>69</v>
      </c>
      <c r="C30" s="50" t="s">
        <v>416</v>
      </c>
      <c r="D30" s="34" t="s">
        <v>417</v>
      </c>
      <c r="E30" s="8"/>
    </row>
    <row r="31" spans="1:6" ht="15.75" thickBot="1">
      <c r="A31" s="32" t="s">
        <v>418</v>
      </c>
      <c r="B31" s="47" t="s">
        <v>4</v>
      </c>
      <c r="C31" s="49" t="s">
        <v>297</v>
      </c>
      <c r="D31" s="34" t="s">
        <v>417</v>
      </c>
      <c r="E31" s="8"/>
      <c r="F31" t="s">
        <v>201</v>
      </c>
    </row>
    <row r="32" spans="1:6" ht="15.75" thickBot="1">
      <c r="A32" s="32" t="s">
        <v>419</v>
      </c>
      <c r="B32" s="47" t="s">
        <v>92</v>
      </c>
      <c r="C32" s="49"/>
      <c r="D32" s="34" t="s">
        <v>420</v>
      </c>
      <c r="E32" s="8"/>
    </row>
    <row r="33" spans="1:6" ht="15.75" thickBot="1">
      <c r="A33" s="32" t="s">
        <v>421</v>
      </c>
      <c r="B33" s="47" t="s">
        <v>69</v>
      </c>
      <c r="C33" s="49" t="s">
        <v>422</v>
      </c>
      <c r="D33" s="34" t="s">
        <v>423</v>
      </c>
      <c r="E33" s="8"/>
    </row>
    <row r="34" spans="1:6" ht="15.75" thickBot="1">
      <c r="A34" s="32" t="s">
        <v>424</v>
      </c>
      <c r="B34" s="47" t="s">
        <v>4</v>
      </c>
      <c r="C34" s="49" t="s">
        <v>199</v>
      </c>
      <c r="D34" s="34" t="s">
        <v>425</v>
      </c>
      <c r="E34" s="8"/>
    </row>
    <row r="35" spans="1:6" ht="15.75" thickBot="1">
      <c r="A35" s="32" t="s">
        <v>426</v>
      </c>
      <c r="B35" s="47" t="s">
        <v>92</v>
      </c>
      <c r="C35" s="49" t="s">
        <v>137</v>
      </c>
      <c r="D35" s="34" t="s">
        <v>427</v>
      </c>
      <c r="E35" s="8"/>
    </row>
    <row r="36" spans="1:6" ht="15.75" thickBot="1">
      <c r="A36" s="32" t="s">
        <v>112</v>
      </c>
      <c r="B36" s="47" t="s">
        <v>69</v>
      </c>
      <c r="C36" s="49"/>
      <c r="D36" s="34" t="s">
        <v>427</v>
      </c>
      <c r="E36" s="8"/>
    </row>
    <row r="37" spans="1:6" ht="15.75" thickBot="1">
      <c r="A37" s="32" t="s">
        <v>428</v>
      </c>
      <c r="B37" s="47" t="s">
        <v>92</v>
      </c>
      <c r="C37" s="49" t="s">
        <v>242</v>
      </c>
      <c r="D37" s="34" t="s">
        <v>429</v>
      </c>
      <c r="E37" s="8"/>
    </row>
    <row r="38" spans="1:6" ht="15.75" thickBot="1">
      <c r="A38" s="32" t="s">
        <v>430</v>
      </c>
      <c r="B38" s="47" t="s">
        <v>69</v>
      </c>
      <c r="C38" s="49" t="s">
        <v>130</v>
      </c>
      <c r="D38" s="34" t="s">
        <v>429</v>
      </c>
      <c r="E38" s="8"/>
    </row>
    <row r="39" spans="1:6" ht="15.75" thickBot="1">
      <c r="A39" s="32" t="s">
        <v>155</v>
      </c>
      <c r="B39" s="47" t="s">
        <v>4</v>
      </c>
      <c r="C39" s="49" t="s">
        <v>431</v>
      </c>
      <c r="D39" s="34" t="s">
        <v>429</v>
      </c>
      <c r="E39" s="8"/>
    </row>
    <row r="40" spans="1:6" ht="15.75" thickBot="1">
      <c r="A40" s="32" t="s">
        <v>432</v>
      </c>
      <c r="B40" s="47" t="s">
        <v>92</v>
      </c>
      <c r="C40" s="49" t="s">
        <v>295</v>
      </c>
      <c r="D40" s="34" t="s">
        <v>433</v>
      </c>
      <c r="E40" s="8"/>
    </row>
    <row r="41" spans="1:6" ht="15.75" thickBot="1">
      <c r="A41" s="32" t="s">
        <v>434</v>
      </c>
      <c r="B41" s="47" t="s">
        <v>92</v>
      </c>
      <c r="C41" s="49" t="s">
        <v>109</v>
      </c>
      <c r="D41" s="34" t="s">
        <v>433</v>
      </c>
      <c r="E41" s="8"/>
    </row>
    <row r="42" spans="1:6" ht="15.75" thickBot="1">
      <c r="A42" s="32" t="s">
        <v>250</v>
      </c>
      <c r="B42" s="47" t="s">
        <v>4</v>
      </c>
      <c r="C42" s="49" t="s">
        <v>253</v>
      </c>
      <c r="D42" s="34" t="s">
        <v>433</v>
      </c>
      <c r="E42" s="8"/>
    </row>
    <row r="43" spans="1:6" ht="15.75" thickBot="1">
      <c r="A43" s="32" t="s">
        <v>435</v>
      </c>
      <c r="B43" s="47" t="s">
        <v>4</v>
      </c>
      <c r="C43" s="49" t="s">
        <v>154</v>
      </c>
      <c r="D43" s="34" t="s">
        <v>433</v>
      </c>
      <c r="E43" s="8"/>
      <c r="F43" t="s">
        <v>201</v>
      </c>
    </row>
    <row r="44" spans="1:6" ht="15.75" thickBot="1">
      <c r="A44" s="32" t="s">
        <v>436</v>
      </c>
      <c r="B44" s="47" t="s">
        <v>69</v>
      </c>
      <c r="C44" s="49" t="s">
        <v>181</v>
      </c>
      <c r="D44" s="34" t="s">
        <v>433</v>
      </c>
      <c r="E44" s="8"/>
    </row>
  </sheetData>
  <hyperlinks>
    <hyperlink ref="C9" r:id="rId1" xr:uid="{00000000-0004-0000-0500-000000000000}"/>
    <hyperlink ref="C10" r:id="rId2" xr:uid="{00000000-0004-0000-0500-000001000000}"/>
    <hyperlink ref="C30" r:id="rId3" xr:uid="{00000000-0004-0000-0500-000002000000}"/>
  </hyperlinks>
  <pageMargins left="0.7" right="0.7" top="0.75" bottom="0.75" header="0.3" footer="0.3"/>
  <pageSetup paperSize="9" orientation="portrait" r:id="rId4"/>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9"/>
  <sheetViews>
    <sheetView workbookViewId="0">
      <selection activeCell="G19" sqref="G19"/>
    </sheetView>
  </sheetViews>
  <sheetFormatPr defaultRowHeight="15"/>
  <cols>
    <col min="1" max="1" width="33.7109375" customWidth="1"/>
    <col min="2" max="2" width="35.7109375" customWidth="1"/>
    <col min="4" max="4" width="17" customWidth="1"/>
  </cols>
  <sheetData>
    <row r="1" spans="1:4">
      <c r="A1" t="s">
        <v>36</v>
      </c>
      <c r="B1" s="28"/>
    </row>
    <row r="2" spans="1:4">
      <c r="A2" t="s">
        <v>37</v>
      </c>
      <c r="B2" s="21"/>
    </row>
    <row r="3" spans="1:4">
      <c r="A3" t="s">
        <v>38</v>
      </c>
      <c r="B3" s="22"/>
    </row>
    <row r="4" spans="1:4">
      <c r="A4" t="s">
        <v>39</v>
      </c>
      <c r="B4" s="23"/>
    </row>
    <row r="5" spans="1:4">
      <c r="A5" t="s">
        <v>40</v>
      </c>
      <c r="B5" s="20"/>
    </row>
    <row r="7" spans="1:4">
      <c r="A7" s="260" t="s">
        <v>7</v>
      </c>
      <c r="B7" s="260" t="s">
        <v>437</v>
      </c>
      <c r="C7" s="260" t="s">
        <v>438</v>
      </c>
      <c r="D7" s="260" t="s">
        <v>439</v>
      </c>
    </row>
    <row r="8" spans="1:4">
      <c r="A8" s="36" t="s">
        <v>440</v>
      </c>
      <c r="B8" s="8" t="s">
        <v>441</v>
      </c>
      <c r="C8" s="28"/>
      <c r="D8" s="8"/>
    </row>
    <row r="9" spans="1:4">
      <c r="A9" s="36" t="s">
        <v>442</v>
      </c>
      <c r="B9" s="8" t="s">
        <v>441</v>
      </c>
      <c r="C9" s="8"/>
      <c r="D9" s="8"/>
    </row>
    <row r="10" spans="1:4">
      <c r="A10" s="36" t="s">
        <v>187</v>
      </c>
      <c r="B10" s="8" t="s">
        <v>443</v>
      </c>
      <c r="C10" s="8"/>
      <c r="D10" s="8"/>
    </row>
    <row r="11" spans="1:4">
      <c r="A11" s="36" t="s">
        <v>151</v>
      </c>
      <c r="B11" s="8" t="s">
        <v>444</v>
      </c>
      <c r="C11" s="8"/>
      <c r="D11" s="8"/>
    </row>
    <row r="12" spans="1:4">
      <c r="A12" s="36" t="s">
        <v>436</v>
      </c>
      <c r="B12" s="8" t="s">
        <v>445</v>
      </c>
      <c r="C12" s="8"/>
      <c r="D12" s="8"/>
    </row>
    <row r="13" spans="1:4">
      <c r="A13" s="36" t="s">
        <v>446</v>
      </c>
      <c r="B13" s="8" t="s">
        <v>447</v>
      </c>
      <c r="C13" s="8"/>
      <c r="D13" s="8"/>
    </row>
    <row r="14" spans="1:4">
      <c r="A14" s="36" t="s">
        <v>448</v>
      </c>
      <c r="B14" s="8" t="s">
        <v>449</v>
      </c>
      <c r="C14" s="8"/>
      <c r="D14" s="8"/>
    </row>
    <row r="15" spans="1:4">
      <c r="A15" s="36" t="s">
        <v>450</v>
      </c>
      <c r="B15" s="8" t="s">
        <v>441</v>
      </c>
      <c r="C15" s="8"/>
      <c r="D15" s="8"/>
    </row>
    <row r="16" spans="1:4">
      <c r="A16" s="36" t="s">
        <v>155</v>
      </c>
      <c r="B16" s="8" t="s">
        <v>451</v>
      </c>
      <c r="C16" s="8"/>
      <c r="D16" s="8"/>
    </row>
    <row r="17" spans="1:4">
      <c r="A17" s="36" t="s">
        <v>452</v>
      </c>
      <c r="B17" s="8" t="s">
        <v>451</v>
      </c>
      <c r="C17" s="8"/>
      <c r="D17" s="8"/>
    </row>
    <row r="18" spans="1:4">
      <c r="A18" s="36" t="s">
        <v>453</v>
      </c>
      <c r="B18" s="8" t="s">
        <v>444</v>
      </c>
      <c r="C18" s="8"/>
      <c r="D18" s="8"/>
    </row>
    <row r="19" spans="1:4">
      <c r="A19" s="258" t="s">
        <v>34</v>
      </c>
      <c r="B19" s="8" t="s">
        <v>451</v>
      </c>
      <c r="C19" s="23"/>
    </row>
  </sheetData>
  <pageMargins left="0.7" right="0.7" top="0.75" bottom="0.75" header="0.3" footer="0.3"/>
  <pageSetup paperSize="9"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L9" sqref="L9"/>
    </sheetView>
  </sheetViews>
  <sheetFormatPr defaultRowHeight="15"/>
  <sheetData/>
  <pageMargins left="0.7" right="0.7" top="0.75" bottom="0.75" header="0.3" footer="0.3"/>
  <pageSetup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D4" sqref="D4"/>
    </sheetView>
  </sheetViews>
  <sheetFormatPr defaultRowHeight="15"/>
  <cols>
    <col min="1" max="1" width="26.28515625" customWidth="1"/>
    <col min="2" max="2" width="29.140625" customWidth="1"/>
    <col min="3" max="3" width="33" customWidth="1"/>
    <col min="4" max="4" width="34.42578125" customWidth="1"/>
    <col min="5" max="5" width="32.7109375" customWidth="1"/>
    <col min="6" max="6" width="25.85546875" customWidth="1"/>
  </cols>
  <sheetData>
    <row r="1" spans="1:6" ht="15.75" customHeight="1">
      <c r="A1" s="39" t="s">
        <v>313</v>
      </c>
      <c r="B1" s="39" t="s">
        <v>454</v>
      </c>
      <c r="C1" s="39" t="s">
        <v>346</v>
      </c>
      <c r="D1" s="39" t="s">
        <v>455</v>
      </c>
      <c r="E1" s="39" t="s">
        <v>456</v>
      </c>
      <c r="F1" s="39" t="s">
        <v>457</v>
      </c>
    </row>
    <row r="2" spans="1:6" ht="60" customHeight="1">
      <c r="A2" s="39" t="s">
        <v>317</v>
      </c>
      <c r="B2" s="39" t="s">
        <v>458</v>
      </c>
      <c r="C2" s="39" t="s">
        <v>459</v>
      </c>
      <c r="D2" s="39" t="s">
        <v>460</v>
      </c>
      <c r="E2" s="40" t="s">
        <v>461</v>
      </c>
      <c r="F2" s="40" t="s">
        <v>462</v>
      </c>
    </row>
    <row r="3" spans="1:6" ht="39.75" customHeight="1">
      <c r="A3" s="39" t="s">
        <v>355</v>
      </c>
      <c r="B3" s="40" t="s">
        <v>463</v>
      </c>
      <c r="C3" s="40" t="s">
        <v>357</v>
      </c>
      <c r="D3" s="40" t="s">
        <v>356</v>
      </c>
      <c r="E3" s="40" t="s">
        <v>464</v>
      </c>
      <c r="F3" s="40" t="s">
        <v>358</v>
      </c>
    </row>
    <row r="4" spans="1:6" ht="216.75">
      <c r="A4" s="39" t="s">
        <v>324</v>
      </c>
      <c r="B4" s="41" t="s">
        <v>465</v>
      </c>
      <c r="C4" s="41" t="s">
        <v>466</v>
      </c>
      <c r="D4" s="41" t="s">
        <v>467</v>
      </c>
      <c r="E4" s="41" t="s">
        <v>468</v>
      </c>
      <c r="F4" s="42" t="s">
        <v>469</v>
      </c>
    </row>
    <row r="5" spans="1:6" ht="178.5" customHeight="1">
      <c r="A5" s="39" t="s">
        <v>365</v>
      </c>
      <c r="B5" s="266" t="s">
        <v>470</v>
      </c>
      <c r="C5" s="267"/>
      <c r="D5" s="268"/>
      <c r="E5" s="41" t="s">
        <v>471</v>
      </c>
      <c r="F5" s="41" t="s">
        <v>472</v>
      </c>
    </row>
    <row r="6" spans="1:6" ht="89.25">
      <c r="A6" s="39" t="s">
        <v>336</v>
      </c>
      <c r="B6" s="41" t="s">
        <v>473</v>
      </c>
      <c r="C6" s="41" t="s">
        <v>474</v>
      </c>
      <c r="D6" s="41" t="s">
        <v>475</v>
      </c>
      <c r="E6" s="43" t="s">
        <v>476</v>
      </c>
      <c r="F6" s="41" t="s">
        <v>477</v>
      </c>
    </row>
    <row r="7" spans="1:6" ht="47.25" customHeight="1">
      <c r="A7" s="39" t="s">
        <v>369</v>
      </c>
      <c r="B7" s="44" t="s">
        <v>478</v>
      </c>
      <c r="C7" s="45" t="s">
        <v>479</v>
      </c>
      <c r="D7" s="45" t="s">
        <v>480</v>
      </c>
      <c r="E7" s="45" t="s">
        <v>481</v>
      </c>
      <c r="F7" s="46"/>
    </row>
    <row r="8" spans="1:6" ht="96.75" customHeight="1">
      <c r="A8" s="39" t="s">
        <v>370</v>
      </c>
      <c r="B8" s="266" t="s">
        <v>482</v>
      </c>
      <c r="C8" s="267"/>
      <c r="D8" s="267"/>
      <c r="E8" s="267"/>
      <c r="F8" s="268"/>
    </row>
    <row r="9" spans="1:6" ht="51.75" customHeight="1">
      <c r="A9" s="39" t="s">
        <v>371</v>
      </c>
      <c r="B9" s="266" t="s">
        <v>483</v>
      </c>
      <c r="C9" s="267"/>
      <c r="D9" s="267"/>
      <c r="E9" s="267"/>
      <c r="F9" s="268"/>
    </row>
  </sheetData>
  <mergeCells count="3">
    <mergeCell ref="B5:D5"/>
    <mergeCell ref="B8:F8"/>
    <mergeCell ref="B9:F9"/>
  </mergeCell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3B76D206C4F9458ED971258406C3CC" ma:contentTypeVersion="13" ma:contentTypeDescription="Create a new document." ma:contentTypeScope="" ma:versionID="3eed1bc39b412f293d6c5296effa3530">
  <xsd:schema xmlns:xsd="http://www.w3.org/2001/XMLSchema" xmlns:xs="http://www.w3.org/2001/XMLSchema" xmlns:p="http://schemas.microsoft.com/office/2006/metadata/properties" xmlns:ns2="981152f9-2fb8-4655-8249-ecbcb7474f1c" xmlns:ns3="fc4c2705-48fb-416f-bdf0-83c7f07e1570" targetNamespace="http://schemas.microsoft.com/office/2006/metadata/properties" ma:root="true" ma:fieldsID="39e5857ee3f8375d0e267f6872d54125" ns2:_="" ns3:_="">
    <xsd:import namespace="981152f9-2fb8-4655-8249-ecbcb7474f1c"/>
    <xsd:import namespace="fc4c2705-48fb-416f-bdf0-83c7f07e157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Test"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1152f9-2fb8-4655-8249-ecbcb7474f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Test" ma:index="19" nillable="true" ma:displayName="Test" ma:internalName="Test">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c4c2705-48fb-416f-bdf0-83c7f07e157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st xmlns="981152f9-2fb8-4655-8249-ecbcb7474f1c" xsi:nil="true"/>
  </documentManagement>
</p:properties>
</file>

<file path=customXml/itemProps1.xml><?xml version="1.0" encoding="utf-8"?>
<ds:datastoreItem xmlns:ds="http://schemas.openxmlformats.org/officeDocument/2006/customXml" ds:itemID="{DBDF83C7-C2DC-449B-B565-7782F96BC7DC}"/>
</file>

<file path=customXml/itemProps2.xml><?xml version="1.0" encoding="utf-8"?>
<ds:datastoreItem xmlns:ds="http://schemas.openxmlformats.org/officeDocument/2006/customXml" ds:itemID="{FF651E06-571A-482C-AF57-CDB54FD55D2E}"/>
</file>

<file path=customXml/itemProps3.xml><?xml version="1.0" encoding="utf-8"?>
<ds:datastoreItem xmlns:ds="http://schemas.openxmlformats.org/officeDocument/2006/customXml" ds:itemID="{1D79A4FC-247D-4F60-AA60-AA885779F2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Hemanth Basavaraju (BAS - Sales)</dc:creator>
  <cp:keywords/>
  <dc:description/>
  <cp:lastModifiedBy>Rekha Kodali (iDEAS-AEM)</cp:lastModifiedBy>
  <cp:revision/>
  <dcterms:created xsi:type="dcterms:W3CDTF">2021-01-18T04:08:47Z</dcterms:created>
  <dcterms:modified xsi:type="dcterms:W3CDTF">2021-07-07T22:13:06Z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Owner">
    <vt:lpwstr>SH20165106@wipro.com</vt:lpwstr>
  </property>
  <property fmtid="{D5CDD505-2E9C-101B-9397-08002B2CF9AE}" pid="5" name="MSIP_Label_b9a70571-31c6-4603-80c1-ef2fb871a62a_SetDate">
    <vt:lpwstr>2021-01-20T05:05:24.8383071Z</vt:lpwstr>
  </property>
  <property fmtid="{D5CDD505-2E9C-101B-9397-08002B2CF9AE}" pid="6" name="MSIP_Label_b9a70571-31c6-4603-80c1-ef2fb871a62a_Name">
    <vt:lpwstr>Internal and Restricted</vt:lpwstr>
  </property>
  <property fmtid="{D5CDD505-2E9C-101B-9397-08002B2CF9AE}" pid="7" name="MSIP_Label_b9a70571-31c6-4603-80c1-ef2fb871a62a_Application">
    <vt:lpwstr>Microsoft Azure Information Protection</vt:lpwstr>
  </property>
  <property fmtid="{D5CDD505-2E9C-101B-9397-08002B2CF9AE}" pid="8" name="MSIP_Label_b9a70571-31c6-4603-80c1-ef2fb871a62a_ActionId">
    <vt:lpwstr>1803ccea-23e1-4f55-8f43-ab14bf9a339c</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0x010100533B76D206C4F9458ED971258406C3CC</vt:lpwstr>
  </property>
</Properties>
</file>