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Sutubra\FinalDBs2\"/>
    </mc:Choice>
  </mc:AlternateContent>
  <xr:revisionPtr revIDLastSave="0" documentId="13_ncr:1_{949B3691-ED4C-4043-9ADC-FB4D194754F1}" xr6:coauthVersionLast="47" xr6:coauthVersionMax="47" xr10:uidLastSave="{00000000-0000-0000-0000-000000000000}"/>
  <bookViews>
    <workbookView xWindow="-120" yWindow="-120" windowWidth="38640" windowHeight="21240" tabRatio="1000" activeTab="9" xr2:uid="{00000000-000D-0000-FFFF-FFFF00000000}"/>
  </bookViews>
  <sheets>
    <sheet name="Technologies and Commodities" sheetId="1" r:id="rId1"/>
    <sheet name="CostInvest" sheetId="2" r:id="rId2"/>
    <sheet name="CostFixed" sheetId="3" r:id="rId3"/>
    <sheet name="CostVariable" sheetId="4" r:id="rId4"/>
    <sheet name="CapacityToActivity" sheetId="5" r:id="rId5"/>
    <sheet name="Demand" sheetId="6" r:id="rId6"/>
    <sheet name="Efficiency" sheetId="7" r:id="rId7"/>
    <sheet name="LifetimeTech" sheetId="8" r:id="rId8"/>
    <sheet name="TechInputSplit" sheetId="9" r:id="rId9"/>
    <sheet name="EmissionActivity" sheetId="10" r:id="rId10"/>
    <sheet name="Constraints" sheetId="11" r:id="rId11"/>
    <sheet name="Data Sources" sheetId="12" r:id="rId12"/>
    <sheet name="Conversion Factors" sheetId="14" r:id="rId13"/>
    <sheet name="Performance Curves" sheetId="13" r:id="rId14"/>
  </sheet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2" i="14" l="1"/>
  <c r="B31" i="14"/>
  <c r="C31" i="14" s="1"/>
  <c r="C30" i="14"/>
  <c r="E36" i="14" l="1"/>
  <c r="L31" i="6"/>
  <c r="I22" i="14"/>
  <c r="H22" i="14"/>
  <c r="G22" i="14"/>
  <c r="F22" i="14"/>
  <c r="E22" i="14"/>
  <c r="D22" i="14"/>
  <c r="C22" i="14"/>
  <c r="I20" i="14"/>
  <c r="H20" i="14"/>
  <c r="G20" i="14"/>
  <c r="F20" i="14"/>
  <c r="E20" i="14"/>
  <c r="D20" i="14"/>
  <c r="C20" i="14"/>
  <c r="I19" i="14"/>
  <c r="H19" i="14"/>
  <c r="G19" i="14"/>
  <c r="F19" i="14"/>
  <c r="E19" i="14"/>
  <c r="D19" i="14"/>
  <c r="C19" i="14"/>
  <c r="I17" i="14"/>
  <c r="H17" i="14"/>
  <c r="G17" i="14"/>
  <c r="F17" i="14"/>
  <c r="E17" i="14"/>
  <c r="D17" i="14"/>
  <c r="I13" i="14"/>
  <c r="H13" i="14"/>
  <c r="G13" i="14"/>
  <c r="F13" i="14"/>
  <c r="E13" i="14"/>
  <c r="D13" i="14"/>
  <c r="I9" i="14"/>
  <c r="H9" i="14"/>
  <c r="G9" i="14"/>
  <c r="F9" i="14"/>
  <c r="E9" i="14"/>
  <c r="D9" i="14"/>
  <c r="I5" i="14"/>
  <c r="H5" i="14"/>
  <c r="G5" i="14"/>
  <c r="F5" i="14"/>
  <c r="E5" i="14"/>
  <c r="D5" i="14"/>
  <c r="J29" i="10"/>
  <c r="K29" i="10" s="1"/>
  <c r="L29" i="10" s="1"/>
  <c r="M29" i="10" s="1"/>
  <c r="N29" i="10" s="1"/>
  <c r="I29" i="10"/>
  <c r="I28" i="10"/>
  <c r="J28" i="10" s="1"/>
  <c r="K28" i="10" s="1"/>
  <c r="L28" i="10" s="1"/>
  <c r="M28" i="10" s="1"/>
  <c r="N28" i="10" s="1"/>
  <c r="I27" i="10"/>
  <c r="J27" i="10" s="1"/>
  <c r="K27" i="10" s="1"/>
  <c r="L27" i="10" s="1"/>
  <c r="M27" i="10" s="1"/>
  <c r="N27" i="10" s="1"/>
  <c r="J26" i="10"/>
  <c r="K26" i="10" s="1"/>
  <c r="L26" i="10" s="1"/>
  <c r="M26" i="10" s="1"/>
  <c r="N26" i="10" s="1"/>
  <c r="I26" i="10"/>
  <c r="H26" i="10"/>
  <c r="I25" i="10"/>
  <c r="J25" i="10" s="1"/>
  <c r="K25" i="10" s="1"/>
  <c r="L25" i="10" s="1"/>
  <c r="M25" i="10" s="1"/>
  <c r="N25" i="10" s="1"/>
  <c r="I24" i="10"/>
  <c r="J24" i="10" s="1"/>
  <c r="K24" i="10" s="1"/>
  <c r="L24" i="10" s="1"/>
  <c r="M24" i="10" s="1"/>
  <c r="N24" i="10" s="1"/>
  <c r="J23" i="10"/>
  <c r="K23" i="10" s="1"/>
  <c r="L23" i="10" s="1"/>
  <c r="M23" i="10" s="1"/>
  <c r="N23" i="10" s="1"/>
  <c r="I23" i="10"/>
  <c r="H22" i="10"/>
  <c r="I22" i="10" s="1"/>
  <c r="J22" i="10" s="1"/>
  <c r="K22" i="10" s="1"/>
  <c r="L22" i="10" s="1"/>
  <c r="M22" i="10" s="1"/>
  <c r="N22" i="10" s="1"/>
  <c r="J21" i="10"/>
  <c r="K21" i="10" s="1"/>
  <c r="L21" i="10" s="1"/>
  <c r="M21" i="10" s="1"/>
  <c r="N21" i="10" s="1"/>
  <c r="I21" i="10"/>
  <c r="J20" i="10"/>
  <c r="K20" i="10" s="1"/>
  <c r="L20" i="10" s="1"/>
  <c r="M20" i="10" s="1"/>
  <c r="N20" i="10" s="1"/>
  <c r="I20" i="10"/>
  <c r="K19" i="10"/>
  <c r="L19" i="10" s="1"/>
  <c r="M19" i="10" s="1"/>
  <c r="N19" i="10" s="1"/>
  <c r="J19" i="10"/>
  <c r="I19" i="10"/>
  <c r="I18" i="10"/>
  <c r="J18" i="10" s="1"/>
  <c r="K18" i="10" s="1"/>
  <c r="L18" i="10" s="1"/>
  <c r="M18" i="10" s="1"/>
  <c r="N18" i="10" s="1"/>
  <c r="H18" i="10"/>
  <c r="I17" i="10"/>
  <c r="J17" i="10" s="1"/>
  <c r="K17" i="10" s="1"/>
  <c r="L17" i="10" s="1"/>
  <c r="M17" i="10" s="1"/>
  <c r="N17" i="10" s="1"/>
  <c r="I16" i="10"/>
  <c r="J16" i="10" s="1"/>
  <c r="K16" i="10" s="1"/>
  <c r="L16" i="10" s="1"/>
  <c r="M16" i="10" s="1"/>
  <c r="N16" i="10" s="1"/>
  <c r="I15" i="10"/>
  <c r="J15" i="10" s="1"/>
  <c r="H14" i="10"/>
  <c r="I13" i="10"/>
  <c r="J13" i="10" s="1"/>
  <c r="K13" i="10" s="1"/>
  <c r="L13" i="10" s="1"/>
  <c r="M13" i="10" s="1"/>
  <c r="N13" i="10" s="1"/>
  <c r="J12" i="10"/>
  <c r="K12" i="10" s="1"/>
  <c r="L12" i="10" s="1"/>
  <c r="M12" i="10" s="1"/>
  <c r="N12" i="10" s="1"/>
  <c r="I12" i="10"/>
  <c r="J11" i="10"/>
  <c r="K11" i="10" s="1"/>
  <c r="L11" i="10" s="1"/>
  <c r="M11" i="10" s="1"/>
  <c r="N11" i="10" s="1"/>
  <c r="I11" i="10"/>
  <c r="H10" i="10"/>
  <c r="I10" i="10" s="1"/>
  <c r="J10" i="10" s="1"/>
  <c r="K10" i="10" s="1"/>
  <c r="L10" i="10" s="1"/>
  <c r="M10" i="10" s="1"/>
  <c r="N10" i="10" s="1"/>
  <c r="J9" i="10"/>
  <c r="K9" i="10" s="1"/>
  <c r="L9" i="10" s="1"/>
  <c r="M9" i="10" s="1"/>
  <c r="N9" i="10" s="1"/>
  <c r="I9" i="10"/>
  <c r="K8" i="10"/>
  <c r="L8" i="10" s="1"/>
  <c r="M8" i="10" s="1"/>
  <c r="N8" i="10" s="1"/>
  <c r="J8" i="10"/>
  <c r="I8" i="10"/>
  <c r="I7" i="10"/>
  <c r="J7" i="10" s="1"/>
  <c r="K7" i="10" s="1"/>
  <c r="L7" i="10" s="1"/>
  <c r="M7" i="10" s="1"/>
  <c r="N7" i="10" s="1"/>
  <c r="I6" i="10"/>
  <c r="J6" i="10" s="1"/>
  <c r="K6" i="10" s="1"/>
  <c r="L6" i="10" s="1"/>
  <c r="M6" i="10" s="1"/>
  <c r="N6" i="10" s="1"/>
  <c r="H6" i="10"/>
  <c r="I5" i="10"/>
  <c r="J5" i="10" s="1"/>
  <c r="K5" i="10" s="1"/>
  <c r="L5" i="10" s="1"/>
  <c r="M5" i="10" s="1"/>
  <c r="N5" i="10" s="1"/>
  <c r="I4" i="10"/>
  <c r="J4" i="10" s="1"/>
  <c r="K4" i="10" s="1"/>
  <c r="L4" i="10" s="1"/>
  <c r="M4" i="10" s="1"/>
  <c r="N4" i="10" s="1"/>
  <c r="J3" i="10"/>
  <c r="K3" i="10" s="1"/>
  <c r="L3" i="10" s="1"/>
  <c r="M3" i="10" s="1"/>
  <c r="N3" i="10" s="1"/>
  <c r="I3" i="10"/>
  <c r="H2" i="10"/>
  <c r="I2" i="10" s="1"/>
  <c r="J2" i="10" s="1"/>
  <c r="K2" i="10" s="1"/>
  <c r="L2" i="10" s="1"/>
  <c r="M2" i="10" s="1"/>
  <c r="N2" i="10" s="1"/>
  <c r="M63" i="7"/>
  <c r="L63" i="7"/>
  <c r="K63" i="7"/>
  <c r="J63" i="7"/>
  <c r="I63" i="7"/>
  <c r="H63" i="7"/>
  <c r="M62" i="7"/>
  <c r="L62" i="7"/>
  <c r="K62" i="7"/>
  <c r="J62" i="7"/>
  <c r="I62" i="7"/>
  <c r="H62" i="7"/>
  <c r="M61" i="7"/>
  <c r="L61" i="7"/>
  <c r="K61" i="7"/>
  <c r="J61" i="7"/>
  <c r="I61" i="7"/>
  <c r="H61" i="7"/>
  <c r="M60" i="7"/>
  <c r="L60" i="7"/>
  <c r="K60" i="7"/>
  <c r="J60" i="7"/>
  <c r="I60" i="7"/>
  <c r="H60" i="7"/>
  <c r="M59" i="7"/>
  <c r="L59" i="7"/>
  <c r="K59" i="7"/>
  <c r="J59" i="7"/>
  <c r="I59" i="7"/>
  <c r="H59" i="7"/>
  <c r="M35" i="7"/>
  <c r="L35" i="7"/>
  <c r="K35" i="7"/>
  <c r="J35" i="7"/>
  <c r="I35" i="7"/>
  <c r="H35" i="7"/>
  <c r="M34" i="7"/>
  <c r="L34" i="7"/>
  <c r="K34" i="7"/>
  <c r="J34" i="7"/>
  <c r="I34" i="7"/>
  <c r="H34" i="7"/>
  <c r="M33" i="7"/>
  <c r="L33" i="7"/>
  <c r="K33" i="7"/>
  <c r="J33" i="7"/>
  <c r="I33" i="7"/>
  <c r="H33" i="7"/>
  <c r="M32" i="7"/>
  <c r="L32" i="7"/>
  <c r="K32" i="7"/>
  <c r="J32" i="7"/>
  <c r="I32" i="7"/>
  <c r="H32" i="7"/>
  <c r="M31" i="7"/>
  <c r="L31" i="7"/>
  <c r="K31" i="7"/>
  <c r="J31" i="7"/>
  <c r="I31" i="7"/>
  <c r="H31" i="7"/>
  <c r="M11" i="7"/>
  <c r="L11" i="7"/>
  <c r="K11" i="7"/>
  <c r="J11" i="7"/>
  <c r="I11" i="7"/>
  <c r="H11" i="7"/>
  <c r="M10" i="7"/>
  <c r="L10" i="7"/>
  <c r="K10" i="7"/>
  <c r="J10" i="7"/>
  <c r="I10" i="7"/>
  <c r="H10" i="7"/>
  <c r="M9" i="7"/>
  <c r="L9" i="7"/>
  <c r="K9" i="7"/>
  <c r="J9" i="7"/>
  <c r="I9" i="7"/>
  <c r="H9" i="7"/>
  <c r="M8" i="7"/>
  <c r="L8" i="7"/>
  <c r="K8" i="7"/>
  <c r="J8" i="7"/>
  <c r="I8" i="7"/>
  <c r="H8" i="7"/>
  <c r="M7" i="7"/>
  <c r="L7" i="7"/>
  <c r="K7" i="7"/>
  <c r="J7" i="7"/>
  <c r="I7" i="7"/>
  <c r="H7" i="7"/>
  <c r="G31" i="6"/>
  <c r="F31" i="6"/>
  <c r="E31" i="6"/>
  <c r="G25" i="6"/>
  <c r="F25" i="6"/>
  <c r="E25" i="6"/>
  <c r="G19" i="6"/>
  <c r="F19" i="6"/>
  <c r="E19" i="6"/>
  <c r="G13" i="6"/>
  <c r="F13" i="6"/>
  <c r="E13" i="6"/>
  <c r="G7" i="6"/>
  <c r="F7" i="6"/>
  <c r="E7" i="6"/>
  <c r="L57" i="4"/>
  <c r="K57" i="4"/>
  <c r="J57" i="4"/>
  <c r="I57" i="4"/>
  <c r="H57" i="4"/>
  <c r="G57" i="4"/>
  <c r="F57" i="4"/>
  <c r="L56" i="4"/>
  <c r="K56" i="4"/>
  <c r="J56" i="4"/>
  <c r="I56" i="4"/>
  <c r="H56" i="4"/>
  <c r="G56" i="4"/>
  <c r="F56" i="4"/>
  <c r="L55" i="4"/>
  <c r="K55" i="4"/>
  <c r="J55" i="4"/>
  <c r="I55" i="4"/>
  <c r="H55" i="4"/>
  <c r="G55" i="4"/>
  <c r="F55" i="4"/>
  <c r="L54" i="4"/>
  <c r="K54" i="4"/>
  <c r="J54" i="4"/>
  <c r="I54" i="4"/>
  <c r="H54" i="4"/>
  <c r="G54" i="4"/>
  <c r="F54" i="4"/>
  <c r="L53" i="4"/>
  <c r="K53" i="4"/>
  <c r="J53" i="4"/>
  <c r="I53" i="4"/>
  <c r="H53" i="4"/>
  <c r="G53" i="4"/>
  <c r="F53" i="4"/>
  <c r="I51" i="4"/>
  <c r="I52" i="4" s="1"/>
  <c r="L50" i="4"/>
  <c r="L51" i="4" s="1"/>
  <c r="L52" i="4" s="1"/>
  <c r="K50" i="4"/>
  <c r="K51" i="4" s="1"/>
  <c r="K52" i="4" s="1"/>
  <c r="J50" i="4"/>
  <c r="J51" i="4" s="1"/>
  <c r="J52" i="4" s="1"/>
  <c r="I50" i="4"/>
  <c r="H50" i="4"/>
  <c r="H51" i="4" s="1"/>
  <c r="H52" i="4" s="1"/>
  <c r="G50" i="4"/>
  <c r="G51" i="4" s="1"/>
  <c r="G52" i="4" s="1"/>
  <c r="F50" i="4"/>
  <c r="F51" i="4" s="1"/>
  <c r="F52" i="4" s="1"/>
  <c r="H47" i="4"/>
  <c r="H48" i="4" s="1"/>
  <c r="L46" i="4"/>
  <c r="L47" i="4" s="1"/>
  <c r="L48" i="4" s="1"/>
  <c r="K46" i="4"/>
  <c r="K47" i="4" s="1"/>
  <c r="K48" i="4" s="1"/>
  <c r="J46" i="4"/>
  <c r="J47" i="4" s="1"/>
  <c r="J48" i="4" s="1"/>
  <c r="I46" i="4"/>
  <c r="I47" i="4" s="1"/>
  <c r="I48" i="4" s="1"/>
  <c r="H46" i="4"/>
  <c r="G46" i="4"/>
  <c r="G47" i="4" s="1"/>
  <c r="G48" i="4" s="1"/>
  <c r="F46" i="4"/>
  <c r="F47" i="4" s="1"/>
  <c r="F48" i="4" s="1"/>
  <c r="L37" i="4"/>
  <c r="L38" i="4" s="1"/>
  <c r="L39" i="4" s="1"/>
  <c r="K37" i="4"/>
  <c r="K38" i="4" s="1"/>
  <c r="K39" i="4" s="1"/>
  <c r="J37" i="4"/>
  <c r="J38" i="4" s="1"/>
  <c r="J39" i="4" s="1"/>
  <c r="I37" i="4"/>
  <c r="I38" i="4" s="1"/>
  <c r="I39" i="4" s="1"/>
  <c r="H37" i="4"/>
  <c r="H38" i="4" s="1"/>
  <c r="H39" i="4" s="1"/>
  <c r="G37" i="4"/>
  <c r="G38" i="4" s="1"/>
  <c r="G39" i="4" s="1"/>
  <c r="F37" i="4"/>
  <c r="F38" i="4" s="1"/>
  <c r="F39" i="4" s="1"/>
  <c r="L30" i="4"/>
  <c r="K30" i="4"/>
  <c r="J30" i="4"/>
  <c r="I30" i="4"/>
  <c r="H30" i="4"/>
  <c r="G30" i="4"/>
  <c r="F30" i="4"/>
  <c r="L28" i="4"/>
  <c r="K28" i="4"/>
  <c r="J28" i="4"/>
  <c r="I28" i="4"/>
  <c r="H28" i="4"/>
  <c r="G28" i="4"/>
  <c r="F28" i="4"/>
  <c r="L27" i="4"/>
  <c r="K27" i="4"/>
  <c r="J27" i="4"/>
  <c r="I27" i="4"/>
  <c r="H27" i="4"/>
  <c r="G27" i="4"/>
  <c r="F27" i="4"/>
  <c r="L26" i="4"/>
  <c r="K26" i="4"/>
  <c r="J26" i="4"/>
  <c r="I26" i="4"/>
  <c r="H26" i="4"/>
  <c r="G26" i="4"/>
  <c r="F26" i="4"/>
  <c r="L25" i="4"/>
  <c r="K25" i="4"/>
  <c r="J25" i="4"/>
  <c r="I25" i="4"/>
  <c r="H25" i="4"/>
  <c r="G25" i="4"/>
  <c r="F25" i="4"/>
  <c r="L24" i="4"/>
  <c r="K24" i="4"/>
  <c r="J24" i="4"/>
  <c r="I24" i="4"/>
  <c r="H24" i="4"/>
  <c r="G24" i="4"/>
  <c r="F24" i="4"/>
  <c r="I22" i="4"/>
  <c r="I23" i="4" s="1"/>
  <c r="H22" i="4"/>
  <c r="H23" i="4" s="1"/>
  <c r="G22" i="4"/>
  <c r="G23" i="4" s="1"/>
  <c r="L21" i="4"/>
  <c r="L22" i="4" s="1"/>
  <c r="L23" i="4" s="1"/>
  <c r="K21" i="4"/>
  <c r="K22" i="4" s="1"/>
  <c r="K23" i="4" s="1"/>
  <c r="J21" i="4"/>
  <c r="J22" i="4" s="1"/>
  <c r="J23" i="4" s="1"/>
  <c r="I21" i="4"/>
  <c r="H21" i="4"/>
  <c r="G21" i="4"/>
  <c r="F21" i="4"/>
  <c r="F22" i="4" s="1"/>
  <c r="F23" i="4" s="1"/>
  <c r="L18" i="4"/>
  <c r="L19" i="4" s="1"/>
  <c r="I18" i="4"/>
  <c r="I19" i="4" s="1"/>
  <c r="G18" i="4"/>
  <c r="G19" i="4" s="1"/>
  <c r="L17" i="4"/>
  <c r="K17" i="4"/>
  <c r="K18" i="4" s="1"/>
  <c r="K19" i="4" s="1"/>
  <c r="J17" i="4"/>
  <c r="J18" i="4" s="1"/>
  <c r="J19" i="4" s="1"/>
  <c r="I17" i="4"/>
  <c r="H17" i="4"/>
  <c r="H18" i="4" s="1"/>
  <c r="H19" i="4" s="1"/>
  <c r="G17" i="4"/>
  <c r="F17" i="4"/>
  <c r="F18" i="4" s="1"/>
  <c r="F19" i="4" s="1"/>
  <c r="L8" i="4"/>
  <c r="L9" i="4" s="1"/>
  <c r="L10" i="4" s="1"/>
  <c r="K8" i="4"/>
  <c r="K9" i="4" s="1"/>
  <c r="K10" i="4" s="1"/>
  <c r="J8" i="4"/>
  <c r="J9" i="4" s="1"/>
  <c r="J10" i="4" s="1"/>
  <c r="I8" i="4"/>
  <c r="I9" i="4" s="1"/>
  <c r="I10" i="4" s="1"/>
  <c r="H8" i="4"/>
  <c r="H9" i="4" s="1"/>
  <c r="H10" i="4" s="1"/>
  <c r="G8" i="4"/>
  <c r="G9" i="4" s="1"/>
  <c r="G10" i="4" s="1"/>
  <c r="F8" i="4"/>
  <c r="F9" i="4" s="1"/>
  <c r="F10" i="4" s="1"/>
  <c r="G46" i="3"/>
  <c r="H46" i="3" s="1"/>
  <c r="I46" i="3" s="1"/>
  <c r="J46" i="3" s="1"/>
  <c r="K46" i="3" s="1"/>
  <c r="L46" i="3" s="1"/>
  <c r="H45" i="3"/>
  <c r="I45" i="3" s="1"/>
  <c r="J45" i="3" s="1"/>
  <c r="K45" i="3" s="1"/>
  <c r="L45" i="3" s="1"/>
  <c r="G45" i="3"/>
  <c r="H44" i="3"/>
  <c r="I44" i="3" s="1"/>
  <c r="J44" i="3" s="1"/>
  <c r="K44" i="3" s="1"/>
  <c r="L44" i="3" s="1"/>
  <c r="G44" i="3"/>
  <c r="G43" i="3"/>
  <c r="H43" i="3" s="1"/>
  <c r="I43" i="3" s="1"/>
  <c r="J43" i="3" s="1"/>
  <c r="K43" i="3" s="1"/>
  <c r="L43" i="3" s="1"/>
  <c r="G42" i="3"/>
  <c r="H42" i="3" s="1"/>
  <c r="I42" i="3" s="1"/>
  <c r="J42" i="3" s="1"/>
  <c r="K42" i="3" s="1"/>
  <c r="L42" i="3" s="1"/>
  <c r="H41" i="3"/>
  <c r="I41" i="3" s="1"/>
  <c r="J41" i="3" s="1"/>
  <c r="K41" i="3" s="1"/>
  <c r="L41" i="3" s="1"/>
  <c r="G41" i="3"/>
  <c r="H40" i="3"/>
  <c r="I40" i="3" s="1"/>
  <c r="J40" i="3" s="1"/>
  <c r="K40" i="3" s="1"/>
  <c r="L40" i="3" s="1"/>
  <c r="G40" i="3"/>
  <c r="I39" i="3"/>
  <c r="J39" i="3" s="1"/>
  <c r="K39" i="3" s="1"/>
  <c r="L39" i="3" s="1"/>
  <c r="H39" i="3"/>
  <c r="G39" i="3"/>
  <c r="G38" i="3"/>
  <c r="H38" i="3" s="1"/>
  <c r="I38" i="3" s="1"/>
  <c r="J38" i="3" s="1"/>
  <c r="K38" i="3" s="1"/>
  <c r="L38" i="3" s="1"/>
  <c r="H37" i="3"/>
  <c r="I37" i="3" s="1"/>
  <c r="J37" i="3" s="1"/>
  <c r="K37" i="3" s="1"/>
  <c r="L37" i="3" s="1"/>
  <c r="G37" i="3"/>
  <c r="H36" i="3"/>
  <c r="I36" i="3" s="1"/>
  <c r="J36" i="3" s="1"/>
  <c r="K36" i="3" s="1"/>
  <c r="L36" i="3" s="1"/>
  <c r="G36" i="3"/>
  <c r="G35" i="3"/>
  <c r="H35" i="3" s="1"/>
  <c r="I35" i="3" s="1"/>
  <c r="J35" i="3" s="1"/>
  <c r="K35" i="3" s="1"/>
  <c r="L35" i="3" s="1"/>
  <c r="G34" i="3"/>
  <c r="H34" i="3" s="1"/>
  <c r="I34" i="3" s="1"/>
  <c r="J34" i="3" s="1"/>
  <c r="K34" i="3" s="1"/>
  <c r="L34" i="3" s="1"/>
  <c r="H33" i="3"/>
  <c r="I33" i="3" s="1"/>
  <c r="J33" i="3" s="1"/>
  <c r="K33" i="3" s="1"/>
  <c r="L33" i="3" s="1"/>
  <c r="G33" i="3"/>
  <c r="H32" i="3"/>
  <c r="I32" i="3" s="1"/>
  <c r="J32" i="3" s="1"/>
  <c r="K32" i="3" s="1"/>
  <c r="L32" i="3" s="1"/>
  <c r="G32" i="3"/>
  <c r="I31" i="3"/>
  <c r="J31" i="3" s="1"/>
  <c r="K31" i="3" s="1"/>
  <c r="L31" i="3" s="1"/>
  <c r="H31" i="3"/>
  <c r="G31" i="3"/>
  <c r="G30" i="3"/>
  <c r="H30" i="3" s="1"/>
  <c r="I30" i="3" s="1"/>
  <c r="J30" i="3" s="1"/>
  <c r="K30" i="3" s="1"/>
  <c r="L30" i="3" s="1"/>
  <c r="H29" i="3"/>
  <c r="I29" i="3" s="1"/>
  <c r="J29" i="3" s="1"/>
  <c r="K29" i="3" s="1"/>
  <c r="L29" i="3" s="1"/>
  <c r="G29" i="3"/>
  <c r="H28" i="3"/>
  <c r="I28" i="3" s="1"/>
  <c r="J28" i="3" s="1"/>
  <c r="K28" i="3" s="1"/>
  <c r="L28" i="3" s="1"/>
  <c r="G28" i="3"/>
  <c r="G27" i="3"/>
  <c r="H27" i="3" s="1"/>
  <c r="I27" i="3" s="1"/>
  <c r="J27" i="3" s="1"/>
  <c r="K27" i="3" s="1"/>
  <c r="L27" i="3" s="1"/>
  <c r="G26" i="3"/>
  <c r="H26" i="3" s="1"/>
  <c r="I26" i="3" s="1"/>
  <c r="J26" i="3" s="1"/>
  <c r="K26" i="3" s="1"/>
  <c r="L26" i="3" s="1"/>
  <c r="H25" i="3"/>
  <c r="I25" i="3" s="1"/>
  <c r="J25" i="3" s="1"/>
  <c r="K25" i="3" s="1"/>
  <c r="L25" i="3" s="1"/>
  <c r="G25" i="3"/>
  <c r="H24" i="3"/>
  <c r="I24" i="3" s="1"/>
  <c r="J24" i="3" s="1"/>
  <c r="K24" i="3" s="1"/>
  <c r="L24" i="3" s="1"/>
  <c r="G24" i="3"/>
  <c r="I23" i="3"/>
  <c r="J23" i="3" s="1"/>
  <c r="K23" i="3" s="1"/>
  <c r="L23" i="3" s="1"/>
  <c r="H23" i="3"/>
  <c r="G23" i="3"/>
  <c r="G22" i="3"/>
  <c r="H22" i="3" s="1"/>
  <c r="I22" i="3" s="1"/>
  <c r="J22" i="3" s="1"/>
  <c r="K22" i="3" s="1"/>
  <c r="L22" i="3" s="1"/>
  <c r="H21" i="3"/>
  <c r="I21" i="3" s="1"/>
  <c r="J21" i="3" s="1"/>
  <c r="K21" i="3" s="1"/>
  <c r="L21" i="3" s="1"/>
  <c r="G21" i="3"/>
  <c r="H20" i="3"/>
  <c r="I20" i="3" s="1"/>
  <c r="J20" i="3" s="1"/>
  <c r="K20" i="3" s="1"/>
  <c r="L20" i="3" s="1"/>
  <c r="G20" i="3"/>
  <c r="G19" i="3"/>
  <c r="H19" i="3" s="1"/>
  <c r="I19" i="3" s="1"/>
  <c r="J19" i="3" s="1"/>
  <c r="K19" i="3" s="1"/>
  <c r="L19" i="3" s="1"/>
  <c r="G18" i="3"/>
  <c r="H18" i="3" s="1"/>
  <c r="I18" i="3" s="1"/>
  <c r="J18" i="3" s="1"/>
  <c r="K18" i="3" s="1"/>
  <c r="L18" i="3" s="1"/>
  <c r="H17" i="3"/>
  <c r="I17" i="3" s="1"/>
  <c r="J17" i="3" s="1"/>
  <c r="K17" i="3" s="1"/>
  <c r="L17" i="3" s="1"/>
  <c r="G17" i="3"/>
  <c r="H16" i="3"/>
  <c r="I16" i="3" s="1"/>
  <c r="J16" i="3" s="1"/>
  <c r="K16" i="3" s="1"/>
  <c r="L16" i="3" s="1"/>
  <c r="G16" i="3"/>
  <c r="I15" i="3"/>
  <c r="J15" i="3" s="1"/>
  <c r="K15" i="3" s="1"/>
  <c r="L15" i="3" s="1"/>
  <c r="H15" i="3"/>
  <c r="G15" i="3"/>
  <c r="G14" i="3"/>
  <c r="H14" i="3" s="1"/>
  <c r="I14" i="3" s="1"/>
  <c r="J14" i="3" s="1"/>
  <c r="K14" i="3" s="1"/>
  <c r="L14" i="3" s="1"/>
  <c r="H13" i="3"/>
  <c r="I13" i="3" s="1"/>
  <c r="J13" i="3" s="1"/>
  <c r="K13" i="3" s="1"/>
  <c r="L13" i="3" s="1"/>
  <c r="G13" i="3"/>
  <c r="H12" i="3"/>
  <c r="I12" i="3" s="1"/>
  <c r="J12" i="3" s="1"/>
  <c r="K12" i="3" s="1"/>
  <c r="L12" i="3" s="1"/>
  <c r="G12" i="3"/>
  <c r="G11" i="3"/>
  <c r="H11" i="3" s="1"/>
  <c r="I11" i="3" s="1"/>
  <c r="J11" i="3" s="1"/>
  <c r="K11" i="3" s="1"/>
  <c r="L11" i="3" s="1"/>
  <c r="G10" i="3"/>
  <c r="H10" i="3" s="1"/>
  <c r="I10" i="3" s="1"/>
  <c r="J10" i="3" s="1"/>
  <c r="K10" i="3" s="1"/>
  <c r="L10" i="3" s="1"/>
  <c r="H9" i="3"/>
  <c r="I9" i="3" s="1"/>
  <c r="J9" i="3" s="1"/>
  <c r="K9" i="3" s="1"/>
  <c r="L9" i="3" s="1"/>
  <c r="G9" i="3"/>
  <c r="H8" i="3"/>
  <c r="I8" i="3" s="1"/>
  <c r="J8" i="3" s="1"/>
  <c r="K8" i="3" s="1"/>
  <c r="L8" i="3" s="1"/>
  <c r="G8" i="3"/>
  <c r="I7" i="3"/>
  <c r="J7" i="3" s="1"/>
  <c r="K7" i="3" s="1"/>
  <c r="L7" i="3" s="1"/>
  <c r="H7" i="3"/>
  <c r="G7" i="3"/>
  <c r="G6" i="3"/>
  <c r="H6" i="3" s="1"/>
  <c r="I6" i="3" s="1"/>
  <c r="J6" i="3" s="1"/>
  <c r="K6" i="3" s="1"/>
  <c r="L6" i="3" s="1"/>
  <c r="H5" i="3"/>
  <c r="I5" i="3" s="1"/>
  <c r="J5" i="3" s="1"/>
  <c r="K5" i="3" s="1"/>
  <c r="L5" i="3" s="1"/>
  <c r="G5" i="3"/>
  <c r="H4" i="3"/>
  <c r="I4" i="3" s="1"/>
  <c r="J4" i="3" s="1"/>
  <c r="K4" i="3" s="1"/>
  <c r="L4" i="3" s="1"/>
  <c r="G4" i="3"/>
  <c r="G3" i="3"/>
  <c r="H3" i="3" s="1"/>
  <c r="I3" i="3" s="1"/>
  <c r="J3" i="3" s="1"/>
  <c r="K3" i="3" s="1"/>
  <c r="L3" i="3" s="1"/>
  <c r="G2" i="3"/>
  <c r="H2" i="3" s="1"/>
  <c r="I2" i="3" s="1"/>
  <c r="J2" i="3" s="1"/>
  <c r="K2" i="3" s="1"/>
  <c r="L2" i="3" s="1"/>
  <c r="H71" i="2"/>
  <c r="I71" i="2" s="1"/>
  <c r="J71" i="2" s="1"/>
  <c r="K71" i="2" s="1"/>
  <c r="L71" i="2" s="1"/>
  <c r="G71" i="2"/>
  <c r="H70" i="2"/>
  <c r="I70" i="2" s="1"/>
  <c r="J70" i="2" s="1"/>
  <c r="K70" i="2" s="1"/>
  <c r="L70" i="2" s="1"/>
  <c r="G70" i="2"/>
  <c r="I69" i="2"/>
  <c r="J69" i="2" s="1"/>
  <c r="K69" i="2" s="1"/>
  <c r="L69" i="2" s="1"/>
  <c r="H69" i="2"/>
  <c r="G69" i="2"/>
  <c r="G68" i="2"/>
  <c r="H68" i="2" s="1"/>
  <c r="I68" i="2" s="1"/>
  <c r="J68" i="2" s="1"/>
  <c r="K68" i="2" s="1"/>
  <c r="L68" i="2" s="1"/>
  <c r="H67" i="2"/>
  <c r="I67" i="2" s="1"/>
  <c r="J67" i="2" s="1"/>
  <c r="K67" i="2" s="1"/>
  <c r="L67" i="2" s="1"/>
  <c r="G67" i="2"/>
  <c r="H66" i="2"/>
  <c r="I66" i="2" s="1"/>
  <c r="J66" i="2" s="1"/>
  <c r="K66" i="2" s="1"/>
  <c r="L66" i="2" s="1"/>
  <c r="G66" i="2"/>
  <c r="G65" i="2"/>
  <c r="H65" i="2" s="1"/>
  <c r="I65" i="2" s="1"/>
  <c r="J65" i="2" s="1"/>
  <c r="K65" i="2" s="1"/>
  <c r="L65" i="2" s="1"/>
  <c r="G64" i="2"/>
  <c r="H64" i="2" s="1"/>
  <c r="I64" i="2" s="1"/>
  <c r="J64" i="2" s="1"/>
  <c r="K64" i="2" s="1"/>
  <c r="L64" i="2" s="1"/>
  <c r="H63" i="2"/>
  <c r="I63" i="2" s="1"/>
  <c r="J63" i="2" s="1"/>
  <c r="K63" i="2" s="1"/>
  <c r="L63" i="2" s="1"/>
  <c r="G63" i="2"/>
  <c r="H62" i="2"/>
  <c r="I62" i="2" s="1"/>
  <c r="J62" i="2" s="1"/>
  <c r="K62" i="2" s="1"/>
  <c r="L62" i="2" s="1"/>
  <c r="G62" i="2"/>
  <c r="I61" i="2"/>
  <c r="J61" i="2" s="1"/>
  <c r="K61" i="2" s="1"/>
  <c r="L61" i="2" s="1"/>
  <c r="H61" i="2"/>
  <c r="G61" i="2"/>
  <c r="G60" i="2"/>
  <c r="H60" i="2" s="1"/>
  <c r="I60" i="2" s="1"/>
  <c r="J60" i="2" s="1"/>
  <c r="K60" i="2" s="1"/>
  <c r="L60" i="2" s="1"/>
  <c r="H59" i="2"/>
  <c r="I59" i="2" s="1"/>
  <c r="J59" i="2" s="1"/>
  <c r="K59" i="2" s="1"/>
  <c r="L59" i="2" s="1"/>
  <c r="G59" i="2"/>
  <c r="H58" i="2"/>
  <c r="I58" i="2" s="1"/>
  <c r="J58" i="2" s="1"/>
  <c r="K58" i="2" s="1"/>
  <c r="L58" i="2" s="1"/>
  <c r="G58" i="2"/>
  <c r="G57" i="2"/>
  <c r="H57" i="2" s="1"/>
  <c r="I57" i="2" s="1"/>
  <c r="J57" i="2" s="1"/>
  <c r="K57" i="2" s="1"/>
  <c r="L57" i="2" s="1"/>
  <c r="L56" i="2"/>
  <c r="K56" i="2"/>
  <c r="J56" i="2"/>
  <c r="I56" i="2"/>
  <c r="H56" i="2"/>
  <c r="G56" i="2"/>
  <c r="L55" i="2"/>
  <c r="K55" i="2"/>
  <c r="J55" i="2"/>
  <c r="I55" i="2"/>
  <c r="H55" i="2"/>
  <c r="G55" i="2"/>
  <c r="L54" i="2"/>
  <c r="K54" i="2"/>
  <c r="J54" i="2"/>
  <c r="I54" i="2"/>
  <c r="H54" i="2"/>
  <c r="G54" i="2"/>
  <c r="L53" i="2"/>
  <c r="K53" i="2"/>
  <c r="J53" i="2"/>
  <c r="I53" i="2"/>
  <c r="H53" i="2"/>
  <c r="G53" i="2"/>
  <c r="L52" i="2"/>
  <c r="K52" i="2"/>
  <c r="J52" i="2"/>
  <c r="I52" i="2"/>
  <c r="H52" i="2"/>
  <c r="G52" i="2"/>
  <c r="H51" i="2"/>
  <c r="I51" i="2" s="1"/>
  <c r="J51" i="2" s="1"/>
  <c r="K51" i="2" s="1"/>
  <c r="L51" i="2" s="1"/>
  <c r="G51" i="2"/>
  <c r="H50" i="2"/>
  <c r="I50" i="2" s="1"/>
  <c r="J50" i="2" s="1"/>
  <c r="K50" i="2" s="1"/>
  <c r="L50" i="2" s="1"/>
  <c r="G50" i="2"/>
  <c r="G49" i="2"/>
  <c r="H49" i="2" s="1"/>
  <c r="I49" i="2" s="1"/>
  <c r="J49" i="2" s="1"/>
  <c r="K49" i="2" s="1"/>
  <c r="L49" i="2" s="1"/>
  <c r="G48" i="2"/>
  <c r="H48" i="2" s="1"/>
  <c r="I48" i="2" s="1"/>
  <c r="J48" i="2" s="1"/>
  <c r="K48" i="2" s="1"/>
  <c r="L48" i="2" s="1"/>
  <c r="H47" i="2"/>
  <c r="I47" i="2" s="1"/>
  <c r="J47" i="2" s="1"/>
  <c r="K47" i="2" s="1"/>
  <c r="L47" i="2" s="1"/>
  <c r="G47" i="2"/>
  <c r="H46" i="2"/>
  <c r="I46" i="2" s="1"/>
  <c r="J46" i="2" s="1"/>
  <c r="K46" i="2" s="1"/>
  <c r="L46" i="2" s="1"/>
  <c r="G46" i="2"/>
  <c r="I45" i="2"/>
  <c r="J45" i="2" s="1"/>
  <c r="K45" i="2" s="1"/>
  <c r="L45" i="2" s="1"/>
  <c r="H45" i="2"/>
  <c r="G45" i="2"/>
  <c r="G44" i="2"/>
  <c r="H44" i="2" s="1"/>
  <c r="I44" i="2" s="1"/>
  <c r="J44" i="2" s="1"/>
  <c r="K44" i="2" s="1"/>
  <c r="L44" i="2" s="1"/>
  <c r="H43" i="2"/>
  <c r="I43" i="2" s="1"/>
  <c r="J43" i="2" s="1"/>
  <c r="K43" i="2" s="1"/>
  <c r="L43" i="2" s="1"/>
  <c r="G43" i="2"/>
  <c r="H42" i="2"/>
  <c r="I42" i="2" s="1"/>
  <c r="J42" i="2" s="1"/>
  <c r="K42" i="2" s="1"/>
  <c r="L42" i="2" s="1"/>
  <c r="G42" i="2"/>
  <c r="G41" i="2"/>
  <c r="H41" i="2" s="1"/>
  <c r="I41" i="2" s="1"/>
  <c r="J41" i="2" s="1"/>
  <c r="K41" i="2" s="1"/>
  <c r="L41" i="2" s="1"/>
  <c r="G40" i="2"/>
  <c r="H40" i="2" s="1"/>
  <c r="I40" i="2" s="1"/>
  <c r="J40" i="2" s="1"/>
  <c r="K40" i="2" s="1"/>
  <c r="L40" i="2" s="1"/>
  <c r="H39" i="2"/>
  <c r="I39" i="2" s="1"/>
  <c r="J39" i="2" s="1"/>
  <c r="K39" i="2" s="1"/>
  <c r="L39" i="2" s="1"/>
  <c r="G39" i="2"/>
  <c r="H38" i="2"/>
  <c r="I38" i="2" s="1"/>
  <c r="J38" i="2" s="1"/>
  <c r="K38" i="2" s="1"/>
  <c r="L38" i="2" s="1"/>
  <c r="G38" i="2"/>
  <c r="I37" i="2"/>
  <c r="J37" i="2" s="1"/>
  <c r="K37" i="2" s="1"/>
  <c r="L37" i="2" s="1"/>
  <c r="H37" i="2"/>
  <c r="G37" i="2"/>
  <c r="G36" i="2"/>
  <c r="H36" i="2" s="1"/>
  <c r="I36" i="2" s="1"/>
  <c r="J36" i="2" s="1"/>
  <c r="K36" i="2" s="1"/>
  <c r="L36" i="2" s="1"/>
  <c r="H35" i="2"/>
  <c r="I35" i="2" s="1"/>
  <c r="J35" i="2" s="1"/>
  <c r="K35" i="2" s="1"/>
  <c r="L35" i="2" s="1"/>
  <c r="G35" i="2"/>
  <c r="H34" i="2"/>
  <c r="I34" i="2" s="1"/>
  <c r="J34" i="2" s="1"/>
  <c r="K34" i="2" s="1"/>
  <c r="L34" i="2" s="1"/>
  <c r="G34" i="2"/>
  <c r="G33" i="2"/>
  <c r="H33" i="2" s="1"/>
  <c r="I33" i="2" s="1"/>
  <c r="J33" i="2" s="1"/>
  <c r="K33" i="2" s="1"/>
  <c r="L33" i="2" s="1"/>
  <c r="G32" i="2"/>
  <c r="H32" i="2" s="1"/>
  <c r="I32" i="2" s="1"/>
  <c r="J32" i="2" s="1"/>
  <c r="K32" i="2" s="1"/>
  <c r="L32" i="2" s="1"/>
  <c r="L31" i="2"/>
  <c r="K31" i="2"/>
  <c r="J31" i="2"/>
  <c r="I31" i="2"/>
  <c r="H31" i="2"/>
  <c r="G31" i="2"/>
  <c r="L30" i="2"/>
  <c r="K30" i="2"/>
  <c r="J30" i="2"/>
  <c r="I30" i="2"/>
  <c r="H30" i="2"/>
  <c r="G30" i="2"/>
  <c r="L29" i="2"/>
  <c r="K29" i="2"/>
  <c r="J29" i="2"/>
  <c r="I29" i="2"/>
  <c r="H29" i="2"/>
  <c r="G29" i="2"/>
  <c r="L28" i="2"/>
  <c r="K28" i="2"/>
  <c r="J28" i="2"/>
  <c r="I28" i="2"/>
  <c r="H28" i="2"/>
  <c r="G28" i="2"/>
  <c r="L27" i="2"/>
  <c r="K27" i="2"/>
  <c r="J27" i="2"/>
  <c r="I27" i="2"/>
  <c r="H27" i="2"/>
  <c r="G27" i="2"/>
  <c r="H26" i="2"/>
  <c r="I26" i="2" s="1"/>
  <c r="J26" i="2" s="1"/>
  <c r="K26" i="2" s="1"/>
  <c r="L26" i="2" s="1"/>
  <c r="G26" i="2"/>
  <c r="G25" i="2"/>
  <c r="H25" i="2" s="1"/>
  <c r="I25" i="2" s="1"/>
  <c r="J25" i="2" s="1"/>
  <c r="K25" i="2" s="1"/>
  <c r="L25" i="2" s="1"/>
  <c r="G24" i="2"/>
  <c r="H24" i="2" s="1"/>
  <c r="I24" i="2" s="1"/>
  <c r="J24" i="2" s="1"/>
  <c r="K24" i="2" s="1"/>
  <c r="L24" i="2" s="1"/>
  <c r="H23" i="2"/>
  <c r="I23" i="2" s="1"/>
  <c r="J23" i="2" s="1"/>
  <c r="K23" i="2" s="1"/>
  <c r="L23" i="2" s="1"/>
  <c r="G23" i="2"/>
  <c r="H22" i="2"/>
  <c r="I22" i="2" s="1"/>
  <c r="J22" i="2" s="1"/>
  <c r="K22" i="2" s="1"/>
  <c r="L22" i="2" s="1"/>
  <c r="G22" i="2"/>
  <c r="I21" i="2"/>
  <c r="J21" i="2" s="1"/>
  <c r="K21" i="2" s="1"/>
  <c r="L21" i="2" s="1"/>
  <c r="H21" i="2"/>
  <c r="G21" i="2"/>
  <c r="G20" i="2"/>
  <c r="H20" i="2" s="1"/>
  <c r="I20" i="2" s="1"/>
  <c r="J20" i="2" s="1"/>
  <c r="K20" i="2" s="1"/>
  <c r="L20" i="2" s="1"/>
  <c r="H19" i="2"/>
  <c r="I19" i="2" s="1"/>
  <c r="J19" i="2" s="1"/>
  <c r="K19" i="2" s="1"/>
  <c r="L19" i="2" s="1"/>
  <c r="G19" i="2"/>
  <c r="H18" i="2"/>
  <c r="I18" i="2" s="1"/>
  <c r="J18" i="2" s="1"/>
  <c r="K18" i="2" s="1"/>
  <c r="L18" i="2" s="1"/>
  <c r="G18" i="2"/>
  <c r="G17" i="2"/>
  <c r="H17" i="2" s="1"/>
  <c r="I17" i="2" s="1"/>
  <c r="J17" i="2" s="1"/>
  <c r="K17" i="2" s="1"/>
  <c r="L17" i="2" s="1"/>
  <c r="G16" i="2"/>
  <c r="H16" i="2" s="1"/>
  <c r="I16" i="2" s="1"/>
  <c r="J16" i="2" s="1"/>
  <c r="K16" i="2" s="1"/>
  <c r="L16" i="2" s="1"/>
  <c r="H15" i="2"/>
  <c r="I15" i="2" s="1"/>
  <c r="J15" i="2" s="1"/>
  <c r="K15" i="2" s="1"/>
  <c r="L15" i="2" s="1"/>
  <c r="G15" i="2"/>
  <c r="H14" i="2"/>
  <c r="I14" i="2" s="1"/>
  <c r="J14" i="2" s="1"/>
  <c r="K14" i="2" s="1"/>
  <c r="L14" i="2" s="1"/>
  <c r="G14" i="2"/>
  <c r="I13" i="2"/>
  <c r="J13" i="2" s="1"/>
  <c r="K13" i="2" s="1"/>
  <c r="L13" i="2" s="1"/>
  <c r="H13" i="2"/>
  <c r="G13" i="2"/>
  <c r="G12" i="2"/>
  <c r="H12" i="2" s="1"/>
  <c r="I12" i="2" s="1"/>
  <c r="J12" i="2" s="1"/>
  <c r="K12" i="2" s="1"/>
  <c r="L12" i="2" s="1"/>
  <c r="L11" i="2"/>
  <c r="K11" i="2"/>
  <c r="J11" i="2"/>
  <c r="I11" i="2"/>
  <c r="H11" i="2"/>
  <c r="G11" i="2"/>
  <c r="L10" i="2"/>
  <c r="K10" i="2"/>
  <c r="J10" i="2"/>
  <c r="I10" i="2"/>
  <c r="H10" i="2"/>
  <c r="G10" i="2"/>
  <c r="L9" i="2"/>
  <c r="K9" i="2"/>
  <c r="J9" i="2"/>
  <c r="I9" i="2"/>
  <c r="H9" i="2"/>
  <c r="G9" i="2"/>
  <c r="L8" i="2"/>
  <c r="K8" i="2"/>
  <c r="J8" i="2"/>
  <c r="I8" i="2"/>
  <c r="H8" i="2"/>
  <c r="G8" i="2"/>
  <c r="L7" i="2"/>
  <c r="K7" i="2"/>
  <c r="J7" i="2"/>
  <c r="I7" i="2"/>
  <c r="H7" i="2"/>
  <c r="G7" i="2"/>
  <c r="H6" i="2"/>
  <c r="I6" i="2" s="1"/>
  <c r="J6" i="2" s="1"/>
  <c r="K6" i="2" s="1"/>
  <c r="L6" i="2" s="1"/>
  <c r="G6" i="2"/>
  <c r="I5" i="2"/>
  <c r="J5" i="2" s="1"/>
  <c r="K5" i="2" s="1"/>
  <c r="L5" i="2" s="1"/>
  <c r="H5" i="2"/>
  <c r="G5" i="2"/>
  <c r="G4" i="2"/>
  <c r="H4" i="2" s="1"/>
  <c r="I4" i="2" s="1"/>
  <c r="J4" i="2" s="1"/>
  <c r="K4" i="2" s="1"/>
  <c r="L4" i="2" s="1"/>
  <c r="H3" i="2"/>
  <c r="I3" i="2" s="1"/>
  <c r="J3" i="2" s="1"/>
  <c r="K3" i="2" s="1"/>
  <c r="L3" i="2" s="1"/>
  <c r="G3" i="2"/>
  <c r="H2" i="2"/>
  <c r="I2" i="2" s="1"/>
  <c r="J2" i="2" s="1"/>
  <c r="K2" i="2" s="1"/>
  <c r="L2" i="2" s="1"/>
  <c r="G2" i="2"/>
  <c r="J14" i="10" l="1"/>
  <c r="K15" i="10"/>
  <c r="L30" i="6"/>
  <c r="K30" i="6"/>
  <c r="K24" i="6"/>
  <c r="K18" i="6"/>
  <c r="K12" i="6"/>
  <c r="K6" i="6"/>
  <c r="L18" i="6"/>
  <c r="J30" i="6"/>
  <c r="J24" i="6"/>
  <c r="J18" i="6"/>
  <c r="J12" i="6"/>
  <c r="J6" i="6"/>
  <c r="L24" i="6"/>
  <c r="I30" i="6"/>
  <c r="I24" i="6"/>
  <c r="I18" i="6"/>
  <c r="I12" i="6"/>
  <c r="I6" i="6"/>
  <c r="H30" i="6"/>
  <c r="H24" i="6"/>
  <c r="H18" i="6"/>
  <c r="H12" i="6"/>
  <c r="H6" i="6"/>
  <c r="G30" i="6"/>
  <c r="G24" i="6"/>
  <c r="G18" i="6"/>
  <c r="G12" i="6"/>
  <c r="G6" i="6"/>
  <c r="L6" i="6"/>
  <c r="F30" i="6"/>
  <c r="F24" i="6"/>
  <c r="F18" i="6"/>
  <c r="F12" i="6"/>
  <c r="F6" i="6"/>
  <c r="L12" i="6"/>
  <c r="E30" i="6"/>
  <c r="E24" i="6"/>
  <c r="E18" i="6"/>
  <c r="E12" i="6"/>
  <c r="E6" i="6"/>
  <c r="H7" i="6"/>
  <c r="H13" i="6"/>
  <c r="H19" i="6"/>
  <c r="H25" i="6"/>
  <c r="H31" i="6"/>
  <c r="I7" i="6"/>
  <c r="I13" i="6"/>
  <c r="I19" i="6"/>
  <c r="I25" i="6"/>
  <c r="I31" i="6"/>
  <c r="J7" i="6"/>
  <c r="J13" i="6"/>
  <c r="J19" i="6"/>
  <c r="J25" i="6"/>
  <c r="J31" i="6"/>
  <c r="K7" i="6"/>
  <c r="K13" i="6"/>
  <c r="K19" i="6"/>
  <c r="K25" i="6"/>
  <c r="K31" i="6"/>
  <c r="L7" i="6"/>
  <c r="L13" i="6"/>
  <c r="L19" i="6"/>
  <c r="L25" i="6"/>
  <c r="I14" i="10"/>
  <c r="K14" i="10" l="1"/>
  <c r="L15" i="10"/>
  <c r="L14" i="10" l="1"/>
  <c r="M15" i="10"/>
  <c r="M14" i="10" l="1"/>
  <c r="N15" i="10"/>
  <c r="N14" i="10" s="1"/>
</calcChain>
</file>

<file path=xl/sharedStrings.xml><?xml version="1.0" encoding="utf-8"?>
<sst xmlns="http://schemas.openxmlformats.org/spreadsheetml/2006/main" count="2742" uniqueCount="235">
  <si>
    <t>Technologies</t>
  </si>
  <si>
    <t>Database Name</t>
  </si>
  <si>
    <t>Description</t>
  </si>
  <si>
    <t>Details</t>
  </si>
  <si>
    <t>R_SH_FELC</t>
  </si>
  <si>
    <t>Electric furnace (Residential space heating)</t>
  </si>
  <si>
    <t>R_SH_DHPCC-ELCB</t>
  </si>
  <si>
    <t>Ductless cold climate heat pump with electric backup (Residential space heating)</t>
  </si>
  <si>
    <t>R_SH_FNG</t>
  </si>
  <si>
    <t>Natural gas furnace (Residential space heating)</t>
  </si>
  <si>
    <t>R_SH_FLPG</t>
  </si>
  <si>
    <t>Propane furnace (Residential space heating)</t>
  </si>
  <si>
    <t>R_SH_FOIL</t>
  </si>
  <si>
    <t>Heating oil furnace (Residential space heating)</t>
  </si>
  <si>
    <t>IMP_NG_R</t>
  </si>
  <si>
    <t>Technology that imports natural gas into the residential sector</t>
  </si>
  <si>
    <t>IMP_OIL_R</t>
  </si>
  <si>
    <t>Technology that imports heating oil into the residential sector</t>
  </si>
  <si>
    <t>IMP_LPG_R</t>
  </si>
  <si>
    <t>Technology that imports propane into the residential sector</t>
  </si>
  <si>
    <t>C_SH_ASHP-RTU</t>
  </si>
  <si>
    <t>Air source heat pump rooftop unit (Commercial space heating)</t>
  </si>
  <si>
    <t>C_SH_RTU-NG</t>
  </si>
  <si>
    <t>Natural gas rooftop unit (Commercial space heating)</t>
  </si>
  <si>
    <t>C_SH_RTU-LPG</t>
  </si>
  <si>
    <t>Propane rooftop unit (Commercial space heating)</t>
  </si>
  <si>
    <t>C_SH_RTU-OIL</t>
  </si>
  <si>
    <t>IMP_NG_C</t>
  </si>
  <si>
    <t>Technology that imports natural gas into the commercial sector</t>
  </si>
  <si>
    <t>IMP_OIL_C</t>
  </si>
  <si>
    <t>Technology that imports heating oil into the commercial sector</t>
  </si>
  <si>
    <t>IMP_LPG_C</t>
  </si>
  <si>
    <t>Technology that imports propane into the commercial sector</t>
  </si>
  <si>
    <t>R_WH_ELC</t>
  </si>
  <si>
    <t>Electric water heater (Residential)</t>
  </si>
  <si>
    <t>R_WH_HP</t>
  </si>
  <si>
    <t>Heat pump water heater (Residential)</t>
  </si>
  <si>
    <t>R_WH_NG</t>
  </si>
  <si>
    <t>Natural gas water heater (Residential)</t>
  </si>
  <si>
    <t>R_WH_LPG</t>
  </si>
  <si>
    <t>Propane water heater (Residential)</t>
  </si>
  <si>
    <t>R_WH_OIL</t>
  </si>
  <si>
    <t>Oil water heater (Residential)</t>
  </si>
  <si>
    <t>R_OTH-GEN</t>
  </si>
  <si>
    <t>Generic technology representing all other energy consuming processes in the residential sector</t>
  </si>
  <si>
    <t>This includes the following end-use demands, as per [1]: appliances, lighting and space cooling.</t>
  </si>
  <si>
    <t>C_OTH-GEN</t>
  </si>
  <si>
    <t>Generic technology representing all other energy consuming processes in the commercial sector</t>
  </si>
  <si>
    <t>This includes the following end-use demands, as per [2]: water heating, auxiliary equipment, auxiliary motors, lighting, space cooling and street lighting.</t>
  </si>
  <si>
    <t>Commodities</t>
  </si>
  <si>
    <t>ethos</t>
  </si>
  <si>
    <t>Non-physical technology used as a starting point for the commodity/process chains.</t>
  </si>
  <si>
    <t>R_ELC</t>
  </si>
  <si>
    <t>Electricity (residential sector)</t>
  </si>
  <si>
    <t>R_NG</t>
  </si>
  <si>
    <t>Natural gas (residential sector)</t>
  </si>
  <si>
    <t>R_LPG</t>
  </si>
  <si>
    <t>Propane (residential sector)</t>
  </si>
  <si>
    <t>R_OIL</t>
  </si>
  <si>
    <t>Heating oil (residential sector)</t>
  </si>
  <si>
    <t>C_NG</t>
  </si>
  <si>
    <t>Natural gas (commercial sector)</t>
  </si>
  <si>
    <t>C_LPG</t>
  </si>
  <si>
    <t>Propane (commercial sector)</t>
  </si>
  <si>
    <t>C_OIL</t>
  </si>
  <si>
    <t>Heating oil (commercial sector)</t>
  </si>
  <si>
    <t>D_R_SH</t>
  </si>
  <si>
    <t>Demand for residential space heating</t>
  </si>
  <si>
    <t>D_C_SH</t>
  </si>
  <si>
    <t>Demand for commercial space heating</t>
  </si>
  <si>
    <t>D_R_WH</t>
  </si>
  <si>
    <t>Demand for residential water heating</t>
  </si>
  <si>
    <t>D_R_OTH-GEN</t>
  </si>
  <si>
    <t>Demand for all other energy services in the residential sector</t>
  </si>
  <si>
    <t>D_C_OTH-GEN</t>
  </si>
  <si>
    <t>Demand for all other energy services in the commercial sector</t>
  </si>
  <si>
    <t>CO2</t>
  </si>
  <si>
    <t>Carbon dioxide</t>
  </si>
  <si>
    <t>CO2e</t>
  </si>
  <si>
    <t>Carbon dioxide equivalent</t>
  </si>
  <si>
    <t>N2O</t>
  </si>
  <si>
    <t>Nitrous oxide</t>
  </si>
  <si>
    <t>CH4</t>
  </si>
  <si>
    <t>Methane</t>
  </si>
  <si>
    <t xml:space="preserve"> </t>
  </si>
  <si>
    <t>Regions</t>
  </si>
  <si>
    <t>Data Source</t>
  </si>
  <si>
    <t>Unit</t>
  </si>
  <si>
    <t>Currency</t>
  </si>
  <si>
    <t>Notes</t>
  </si>
  <si>
    <t>Include</t>
  </si>
  <si>
    <t>NS</t>
  </si>
  <si>
    <t>[3]</t>
  </si>
  <si>
    <t>M$/k units</t>
  </si>
  <si>
    <t>2018 CAD</t>
  </si>
  <si>
    <t>Regional price differences are based off city cost indices from [4]</t>
  </si>
  <si>
    <t>NB</t>
  </si>
  <si>
    <t>PEI</t>
  </si>
  <si>
    <t>NL</t>
  </si>
  <si>
    <t>LAB</t>
  </si>
  <si>
    <t>Regional price differences are based off city cost indices from [4]. Cost escalation taken from [14].</t>
  </si>
  <si>
    <t>[5]</t>
  </si>
  <si>
    <t>[6]</t>
  </si>
  <si>
    <t>[7]</t>
  </si>
  <si>
    <t>M$/k units/year</t>
  </si>
  <si>
    <t>[8]</t>
  </si>
  <si>
    <t>M$/PJ</t>
  </si>
  <si>
    <t>All</t>
  </si>
  <si>
    <t>[9]</t>
  </si>
  <si>
    <t>$/MMBtu</t>
  </si>
  <si>
    <t>2020 USD</t>
  </si>
  <si>
    <t>2020 CAD</t>
  </si>
  <si>
    <t>[8] [9]</t>
  </si>
  <si>
    <t>No LPG forecast in [8]. Here, data from [9] is used to get a relative difference between LPG and heating oil. This factor is then applied to the heating oil prices from [8].</t>
  </si>
  <si>
    <t>IMP_WOOD_R</t>
  </si>
  <si>
    <t>[10]</t>
  </si>
  <si>
    <t>2018 USD</t>
  </si>
  <si>
    <t>Taken from the US_9R_12D.sqlite database. "IMPRESBIO" technology.</t>
  </si>
  <si>
    <t>Capacity Units</t>
  </si>
  <si>
    <t>Activity Units</t>
  </si>
  <si>
    <t>Capacity To Activity (3 Day Database)</t>
  </si>
  <si>
    <t>k units</t>
  </si>
  <si>
    <t>TJ</t>
  </si>
  <si>
    <t>Calculated parameter. Please consult model documentation for a detailed description.</t>
  </si>
  <si>
    <t>[11]</t>
  </si>
  <si>
    <t>PJ</t>
  </si>
  <si>
    <t>NL+LAB</t>
  </si>
  <si>
    <t>Input Commodity</t>
  </si>
  <si>
    <t>Output Commodity</t>
  </si>
  <si>
    <t>PJ / TJ</t>
  </si>
  <si>
    <t>[3] [15] [16]</t>
  </si>
  <si>
    <t>Regional variations are based off conversations with staff at NRCan. Efficiency improvements are based on data in [14].</t>
  </si>
  <si>
    <t>N/A</t>
  </si>
  <si>
    <t>R_WOOD</t>
  </si>
  <si>
    <t>C_ELC</t>
  </si>
  <si>
    <t>[12]</t>
  </si>
  <si>
    <t>[13]</t>
  </si>
  <si>
    <t>Lifetime (Technical)</t>
  </si>
  <si>
    <t>[17]</t>
  </si>
  <si>
    <t>Years</t>
  </si>
  <si>
    <t>[18]</t>
  </si>
  <si>
    <t>IMP_ELC_R</t>
  </si>
  <si>
    <t>Non-physical technology. Lifetime arbitrarily set to 200.</t>
  </si>
  <si>
    <t>[19]</t>
  </si>
  <si>
    <t>IMP_ELC_C</t>
  </si>
  <si>
    <t>[20]</t>
  </si>
  <si>
    <t>Non-physical technology. Arbitrarily given a lifetime of 200 years.</t>
  </si>
  <si>
    <t>[21]</t>
  </si>
  <si>
    <t xml:space="preserve">Assumption: The relative fuel shares are fixed over the model period. </t>
  </si>
  <si>
    <t>Emission Commodity</t>
  </si>
  <si>
    <t>Calculated using warming potentials of 298 for N2O and 25 for CH4 (IPCC Fourth Assessment Report)</t>
  </si>
  <si>
    <t>kt/PJout</t>
  </si>
  <si>
    <t>[22]</t>
  </si>
  <si>
    <t>Constraint</t>
  </si>
  <si>
    <t>MaxCapacity</t>
  </si>
  <si>
    <t>Only residences in Halifax Urban Area have NG connection.</t>
  </si>
  <si>
    <t>Calculated by multiplying the population share in Halifax by the existing residential heating stock. Numbers: Population of Halifax: 316,701; Population of NS: 971,395; Existing stock: 442.3 k units.</t>
  </si>
  <si>
    <t>Only residences in Moncton, SJ, and Fredericton have NG connection.</t>
  </si>
  <si>
    <t>Calculated by multiplying the population share in SJ, Moncton and Fredericton by the existing residential heating stock. Numbers: Population of Moncton: 85,198; Population of SJL: 70,785; Population of Fredericton: 58,220; Population of NB: 776,827; Existing stock: 345 k units.</t>
  </si>
  <si>
    <t>No natural gas distribution lines in the region.</t>
  </si>
  <si>
    <t>Only buildings in Halifax Urban Area have NG connection.</t>
  </si>
  <si>
    <t>Using same method as residential space heating yields values lower than current existing commercial natural gas heating stock. Therefore, it is assumed that commercial natural gas heating systems are at capacity and the max capacity is set to the existing capacity.</t>
  </si>
  <si>
    <t>Only buildings in Moncton, SJ, and Fredericton have NG connection.</t>
  </si>
  <si>
    <t>R_WH_FNG</t>
  </si>
  <si>
    <t>Calculated by multiplying the population share in Halifax by the existing residential heating stock. Numbers: Population of Halifax: 316,701; Population of NS: 971,395; Existing stock: 450 k units.</t>
  </si>
  <si>
    <t>Calculated by multiplying the population share in SJ, Moncton and Fredericton by the existing residential heating stock. Numbers: Population of Moncton: 85,198; Population of SJL: 70,785; Population of Fredericton: 58,220; Population of NB: 776,827; Existing stock: 354 k units.</t>
  </si>
  <si>
    <t>[1]</t>
  </si>
  <si>
    <t>NRCan, "Comprehensive Energy Use Database. Residential Sector. Atlantic Provinces. Table 2: Secondary Energy Use and GHG Emissions by End-Use". [Online]. Available: https://oee.nrcan.gc.ca/corporate/statistics/neud/dpa/showTable.cfm?type=CP&amp;sector=res&amp;juris=atl&amp;rn=2&amp;page=0</t>
  </si>
  <si>
    <t>[2]</t>
  </si>
  <si>
    <t>NRCan, "Comprehensive Energy Use Database. Commercial/Institutional Sector. Atlantic Provinces. Table 2: Secondary Energy Use and GHG Emissions by End-Use". [Online]. Available: https://oee.nrcan.gc.ca/corporate/statistics/neud/dpa/showTable.cfm?type=CP&amp;sector=com&amp;juris=atl&amp;rn=2&amp;page=0</t>
  </si>
  <si>
    <t>Natural Resources Canada (NRCan) Heat Pump Study (Confidential)</t>
  </si>
  <si>
    <t>[4]</t>
  </si>
  <si>
    <t>RSMeans Mechanical Data 2018, MF2016 Weighted Average, p. 703</t>
  </si>
  <si>
    <t>RSMeans Residential Costs (Gordian), 2019</t>
  </si>
  <si>
    <t>Updated Buildings Sector Appliance and Equipment Costs and Efficiencies, EIA, US DOE, June 2018. Available at: https://www.eia.gov/analysis/studies/buildings/equipcosts/pdf/full.pdf</t>
  </si>
  <si>
    <t>The Home Depot, Canada. [Online]. https://www.homedepot.ca/en/home/categories/building-materials/plumbing/water-heaters/tank-water-heaters.html</t>
  </si>
  <si>
    <t>Canada Energy Regulator. Canada's Energy Future 2020 Data Appendices (Reference Case). DOI: https://doi.org/10.35002/zjr8-8x75</t>
  </si>
  <si>
    <r>
      <rPr>
        <sz val="10"/>
        <rFont val="Arial"/>
        <family val="2"/>
        <charset val="1"/>
      </rPr>
      <t xml:space="preserve">U.S. Energy Information Administration. </t>
    </r>
    <r>
      <rPr>
        <i/>
        <sz val="11"/>
        <color rgb="FF000000"/>
        <rFont val="Calibri"/>
        <family val="2"/>
        <charset val="1"/>
      </rPr>
      <t xml:space="preserve">Annual Energy Outlook 2021. </t>
    </r>
    <r>
      <rPr>
        <sz val="10"/>
        <rFont val="Arial"/>
        <family val="2"/>
        <charset val="1"/>
      </rPr>
      <t>Table 3: Energy Prices by Sector and Source. [Online]. Available: https://www.eia.gov/outlooks/aeo/data/browser/#/?id=3-AEO2021&amp;region=1-1&amp;cases=ref2021&amp;start=2019&amp;end=2050&amp;f=A&amp;linechart=ref2021-d113020a.3-3-AEO2021.1-1&amp;map=ref2021-d113020a.4-3-AEO2021.1-1&amp;sourcekey=0</t>
    </r>
  </si>
  <si>
    <t>Open Energy Outlook for the United States (2021), GitHub Repository, https://github.com/TemoaProject/oeo</t>
  </si>
  <si>
    <t>Natural Resources Canada (NRCan), Heat Pump Study, "Commercial_bldg_electrification_results_v2_Nov 3.xls" (Confidential)</t>
  </si>
  <si>
    <t>Arkansas TRM Version 8.1 Vol. 2, 2.3.1 Water Heater Replacement, p125-138</t>
  </si>
  <si>
    <t>ENERGY STAR Certfiied Water Heater Product Finder [Online]. https://www.energystar.gov/productfinder/download/certified-water-heaters/</t>
  </si>
  <si>
    <t>[14]</t>
  </si>
  <si>
    <r>
      <rPr>
        <sz val="10"/>
        <rFont val="Arial"/>
        <family val="2"/>
        <charset val="1"/>
      </rPr>
      <t xml:space="preserve">Jadun, Paige, et al. </t>
    </r>
    <r>
      <rPr>
        <i/>
        <sz val="10"/>
        <rFont val="Arial"/>
        <family val="2"/>
        <charset val="1"/>
      </rPr>
      <t>Electrification futures study: end-use electric technology cost and performance projections through 2050</t>
    </r>
    <r>
      <rPr>
        <sz val="10"/>
        <rFont val="Arial"/>
        <family val="2"/>
        <charset val="1"/>
      </rPr>
      <t>. No. NREL/TP-6A20-70485. National Renewable Energy Lab.(NREL), Golden, CO (United States), 2017.</t>
    </r>
  </si>
  <si>
    <t>[15]</t>
  </si>
  <si>
    <t>Natural Resources Canada (NRCan), 2015 Survey of Household Energy Use (SHEU-2015) Data Tables".  [On-Line].  Available at: https://oee.nrcan.gc.ca/corporate/statistics/neud/dpa/menus/sheu/2015/tables.cfm .</t>
  </si>
  <si>
    <t>[16]</t>
  </si>
  <si>
    <t>Natural Resources Canada (NRCan), "Comprehensive Energy Use Database, Residential Sector." [On-line].  Available at: https://oee.nrcan.gc.ca/corporate/statistics/neud/dpa/menus/trends/comprehensive_tables/list.cfm</t>
  </si>
  <si>
    <t>New York State Joint Utilities, "New York Standard Approach for Estimating Energy Savings from Energy Efficiency Programs," V7.0, 2019. Available at: https://www3.dps.ny.gov/W/PSCWeb.nsf/All/72C23DECFF52920A85257F1100671BDD?OpenDocument .</t>
  </si>
  <si>
    <t>Illinois Statewide TRM v8.0 Vol.3, 2019, P-108</t>
  </si>
  <si>
    <t>Custom Measure Life Review, Ontario Energy Board, May 2018</t>
  </si>
  <si>
    <t>State of Minnesota Techncial Reference Manual, Version 3.0, 2019. P-143</t>
  </si>
  <si>
    <t>Natural Resources Canada (NRCan), "Comprehensive Energy Use Database, Commercial Sector." [On-line].  Available at: https://oee.nrcan.gc.ca/corporate/statistics/neud/dpa/menus/trends/comprehensive_tables/list.cfm</t>
  </si>
  <si>
    <r>
      <rPr>
        <sz val="10"/>
        <rFont val="Arial"/>
        <family val="2"/>
        <charset val="1"/>
      </rPr>
      <t xml:space="preserve">Government of Nova Scotia. (2018). </t>
    </r>
    <r>
      <rPr>
        <i/>
        <sz val="11"/>
        <color rgb="FF000000"/>
        <rFont val="Calibri"/>
        <family val="2"/>
        <charset val="1"/>
      </rPr>
      <t>Standards for Quantification, Reporting, and Verification of Greenhouse Gas Emissions.</t>
    </r>
    <r>
      <rPr>
        <sz val="10"/>
        <rFont val="Arial"/>
        <family val="2"/>
        <charset val="1"/>
      </rPr>
      <t xml:space="preserve"> https://climatechange.novascotia.ca/sites/default/files/uploads/Nova-Scotia-Standards-for-QRV-of-Greenhouse-Gas-Emissions.pdf</t>
    </r>
  </si>
  <si>
    <t>[23]</t>
  </si>
  <si>
    <r>
      <rPr>
        <sz val="10"/>
        <rFont val="Arial"/>
        <family val="2"/>
        <charset val="1"/>
      </rPr>
      <t xml:space="preserve">Statistics Canada. 2017. </t>
    </r>
    <r>
      <rPr>
        <i/>
        <sz val="11"/>
        <color rgb="FF000000"/>
        <rFont val="Calibri"/>
        <family val="2"/>
        <charset val="1"/>
      </rPr>
      <t>Newfoundland and Labrador</t>
    </r>
    <r>
      <rPr>
        <sz val="10"/>
        <rFont val="Arial"/>
        <family val="2"/>
        <charset val="1"/>
      </rPr>
      <t xml:space="preserve"> (table). </t>
    </r>
    <r>
      <rPr>
        <i/>
        <sz val="11"/>
        <color rgb="FF000000"/>
        <rFont val="Calibri"/>
        <family val="2"/>
        <charset val="1"/>
      </rPr>
      <t>Census Profile</t>
    </r>
    <r>
      <rPr>
        <sz val="10"/>
        <rFont val="Arial"/>
        <family val="2"/>
        <charset val="1"/>
      </rPr>
      <t>. 2016 Census. Statistics Canada Catalogue no. 98-316-X2016001. Ottawa. Released November 29, 2017. https://www12.statcan.gc.ca/census-recensement/2016/dp-pd/prof/index.cfm?Lang=E (accessed October 28, 2021).https://www12.statcan.gc.ca/census-recensement/2016/dp-pd/prof/index.cfm?Lang=E (accessed May 11, 2021).</t>
    </r>
  </si>
  <si>
    <t>[24]</t>
  </si>
  <si>
    <t>Labrador. (2021). Retrieved May 11, 2021, from https://en.wikipedia.org/wiki/Labrador</t>
  </si>
  <si>
    <t>Investment Cost Curves</t>
  </si>
  <si>
    <t>Source</t>
  </si>
  <si>
    <t>Res ASHP</t>
  </si>
  <si>
    <t>Res ccASHP</t>
  </si>
  <si>
    <t>Res HPWH</t>
  </si>
  <si>
    <t>Com ASHP</t>
  </si>
  <si>
    <t>Com HPWH</t>
  </si>
  <si>
    <t>Efficiency Curves</t>
  </si>
  <si>
    <t>Region</t>
  </si>
  <si>
    <t>Macro Indicator</t>
  </si>
  <si>
    <t>2020</t>
  </si>
  <si>
    <t>2025</t>
  </si>
  <si>
    <t>2030</t>
  </si>
  <si>
    <t>2035</t>
  </si>
  <si>
    <t>2040</t>
  </si>
  <si>
    <t>2045</t>
  </si>
  <si>
    <t>2050</t>
  </si>
  <si>
    <t>Real Gross Domestic Product ($2012 Millions)</t>
  </si>
  <si>
    <t>Population (thousands)</t>
  </si>
  <si>
    <t>Gross Domestic Product Deflator (2012=100)</t>
  </si>
  <si>
    <t>Relative Population (2020 = 1)</t>
  </si>
  <si>
    <t>Crude Oil Production (k barrel per day)</t>
  </si>
  <si>
    <t>Crude Oil Production (PJ)</t>
  </si>
  <si>
    <t>Relative Crude Oil Production (2020 = 1)</t>
  </si>
  <si>
    <t>Canada</t>
  </si>
  <si>
    <t>End-use demand for Refined Petroleum Production</t>
  </si>
  <si>
    <t>Relative end-use demand for RPP (2020 = 1)</t>
  </si>
  <si>
    <t>Exchange rate (CAD/USD)</t>
  </si>
  <si>
    <t>Annual Inflation Factor</t>
  </si>
  <si>
    <t>Population Shares of Newfoundland and Labrador</t>
  </si>
  <si>
    <t>Population (2016)</t>
  </si>
  <si>
    <t>Share</t>
  </si>
  <si>
    <t>Calculated</t>
  </si>
  <si>
    <t>MMBtu</t>
  </si>
  <si>
    <t>2018 demand is calculated using the following approach: for each heating technology, its secondary energy is divided by its rated efficiency to determine the end-use demand. These end-use demands are then summed over each technology type to determine the total end-use demand. No demand growth over time is assumed.</t>
  </si>
  <si>
    <t>This demand is reported as secondary energy use (not final end-use demand).</t>
  </si>
  <si>
    <t>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</si>
</sst>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5" formatCode="0.000"/>
    <numFmt numFmtId="166" formatCode="_-* #,##0.00_-;\-* #,##0.00_-;_-* \-??_-;_-@_-"/>
    <numFmt numFmtId="167" formatCode="_-* #,##0_-;\-* #,##0_-;_-* \-??_-;_-@_-"/>
    <numFmt numFmtId="168" formatCode="_-* #,##0.000_-;\-* #,##0.000_-;_-* \-??_-;_-@_-"/>
    <numFmt numFmtId="169" formatCode="0.0000"/>
  </numFmts>
  <fonts count="13" x14ac:knownFonts="1">
    <font>
      <sz val="10"/>
      <name val="Arial"/>
      <family val="2"/>
      <charset val="1"/>
    </font>
    <font>
      <sz val="10"/>
      <name val="Arial"/>
      <family val="2"/>
    </font>
    <font>
      <sz val="11"/>
      <color rgb="FF000000"/>
      <name val="Arial"/>
      <family val="2"/>
      <charset val="1"/>
    </font>
    <font>
      <b/>
      <sz val="12"/>
      <name val="Arial"/>
      <family val="2"/>
      <charset val="1"/>
    </font>
    <font>
      <sz val="11"/>
      <name val="Calibri"/>
      <family val="2"/>
      <charset val="1"/>
    </font>
    <font>
      <u/>
      <sz val="11"/>
      <color rgb="FF0563C1"/>
      <name val="Calibri"/>
      <family val="2"/>
      <charset val="1"/>
    </font>
    <font>
      <i/>
      <sz val="11"/>
      <color rgb="FF000000"/>
      <name val="Calibri"/>
      <family val="2"/>
      <charset val="1"/>
    </font>
    <font>
      <i/>
      <sz val="10"/>
      <name val="Arial"/>
      <family val="2"/>
      <charset val="1"/>
    </font>
    <font>
      <sz val="10"/>
      <name val="Arial"/>
      <family val="2"/>
    </font>
    <font>
      <sz val="10"/>
      <name val="Arial"/>
      <family val="2"/>
      <charset val="1"/>
    </font>
    <font>
      <b/>
      <sz val="14"/>
      <name val="Arial"/>
      <family val="2"/>
    </font>
    <font>
      <b/>
      <sz val="12"/>
      <name val="Arial"/>
      <family val="2"/>
    </font>
    <font>
      <b/>
      <sz val="10"/>
      <name val="Arial"/>
      <family val="2"/>
    </font>
  </fonts>
  <fills count="5">
    <fill>
      <patternFill patternType="none"/>
    </fill>
    <fill>
      <patternFill patternType="gray125"/>
    </fill>
    <fill>
      <patternFill patternType="solid">
        <fgColor rgb="FFDDE8CB"/>
        <bgColor rgb="FFFFFFCC"/>
      </patternFill>
    </fill>
    <fill>
      <patternFill patternType="solid">
        <fgColor rgb="FFDDE8CB"/>
        <bgColor rgb="FFDAE3F3"/>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166" fontId="8" fillId="0" borderId="0" applyBorder="0" applyProtection="0"/>
    <xf numFmtId="0" fontId="5" fillId="0" borderId="0" applyBorder="0" applyProtection="0"/>
    <xf numFmtId="0" fontId="2" fillId="0" borderId="0"/>
    <xf numFmtId="0" fontId="9" fillId="0" borderId="0"/>
  </cellStyleXfs>
  <cellXfs count="42">
    <xf numFmtId="0" fontId="0" fillId="0" borderId="0" xfId="0"/>
    <xf numFmtId="0" fontId="0" fillId="0" borderId="0" xfId="0" applyFont="1" applyAlignment="1">
      <alignment horizontal="center"/>
    </xf>
    <xf numFmtId="0" fontId="0" fillId="0" borderId="0" xfId="0" applyFont="1" applyAlignment="1"/>
    <xf numFmtId="0" fontId="0" fillId="0" borderId="0" xfId="0" applyAlignment="1">
      <alignment wrapText="1"/>
    </xf>
    <xf numFmtId="0" fontId="0" fillId="0" borderId="0" xfId="0" applyBorder="1"/>
    <xf numFmtId="11" fontId="0" fillId="0" borderId="0" xfId="0" applyNumberFormat="1" applyBorder="1"/>
    <xf numFmtId="0" fontId="10" fillId="3" borderId="1" xfId="4" applyFont="1" applyFill="1" applyBorder="1" applyAlignment="1">
      <alignment horizontal="center" vertical="center"/>
    </xf>
    <xf numFmtId="0" fontId="11" fillId="3" borderId="1" xfId="4" applyFont="1" applyFill="1" applyBorder="1"/>
    <xf numFmtId="0" fontId="0" fillId="0" borderId="1" xfId="0" applyBorder="1"/>
    <xf numFmtId="0" fontId="3" fillId="2" borderId="1" xfId="0" applyFont="1" applyFill="1" applyBorder="1"/>
    <xf numFmtId="0" fontId="0" fillId="0" borderId="1" xfId="0" applyFont="1" applyBorder="1"/>
    <xf numFmtId="169" fontId="0" fillId="0" borderId="1" xfId="0" applyNumberFormat="1" applyBorder="1"/>
    <xf numFmtId="165" fontId="0" fillId="0" borderId="1" xfId="0" applyNumberFormat="1" applyBorder="1"/>
    <xf numFmtId="0" fontId="0" fillId="0" borderId="1" xfId="0" applyBorder="1" applyAlignment="1">
      <alignment horizont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2" fontId="0" fillId="0" borderId="1" xfId="0" applyNumberFormat="1" applyBorder="1"/>
    <xf numFmtId="2" fontId="0" fillId="0" borderId="1" xfId="0" applyNumberFormat="1" applyBorder="1" applyAlignment="1" applyProtection="1"/>
    <xf numFmtId="0" fontId="3" fillId="2" borderId="1" xfId="0" applyFont="1" applyFill="1" applyBorder="1" applyAlignment="1">
      <alignment wrapText="1"/>
    </xf>
    <xf numFmtId="0" fontId="0" fillId="0" borderId="1" xfId="0" applyFont="1" applyBorder="1" applyAlignment="1">
      <alignment horizontal="center" vertical="center"/>
    </xf>
    <xf numFmtId="0" fontId="0" fillId="0" borderId="1" xfId="0" applyFont="1" applyBorder="1" applyAlignment="1">
      <alignment horizontal="center"/>
    </xf>
    <xf numFmtId="0" fontId="3" fillId="2" borderId="1" xfId="0" applyFont="1" applyFill="1" applyBorder="1" applyAlignment="1">
      <alignment horizontal="center" vertical="center" wrapText="1"/>
    </xf>
    <xf numFmtId="0" fontId="0" fillId="0" borderId="1" xfId="0" applyBorder="1" applyAlignment="1">
      <alignment horizontal="left" vertical="center"/>
    </xf>
    <xf numFmtId="0" fontId="3" fillId="2" borderId="1" xfId="0" applyFont="1" applyFill="1" applyBorder="1" applyAlignment="1">
      <alignment horizontal="left"/>
    </xf>
    <xf numFmtId="0" fontId="0" fillId="0" borderId="1" xfId="0" applyFont="1" applyBorder="1" applyAlignment="1"/>
    <xf numFmtId="0" fontId="0" fillId="0" borderId="1" xfId="0" applyBorder="1" applyAlignment="1">
      <alignment horizontal="left" vertical="center"/>
    </xf>
    <xf numFmtId="0" fontId="3" fillId="2" borderId="1" xfId="0" applyFont="1" applyFill="1" applyBorder="1" applyAlignment="1">
      <alignment horizontal="center"/>
    </xf>
    <xf numFmtId="0" fontId="4" fillId="0" borderId="1" xfId="2" applyFont="1" applyBorder="1" applyAlignment="1" applyProtection="1"/>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2" borderId="7" xfId="0" applyFont="1" applyFill="1" applyBorder="1" applyAlignment="1">
      <alignment horizontal="center"/>
    </xf>
    <xf numFmtId="167" fontId="0" fillId="0" borderId="1" xfId="1" applyNumberFormat="1" applyFont="1" applyBorder="1" applyAlignment="1" applyProtection="1">
      <alignment horizontal="center" vertical="center"/>
    </xf>
    <xf numFmtId="168" fontId="0" fillId="0" borderId="1" xfId="1" applyNumberFormat="1" applyFont="1" applyBorder="1" applyAlignment="1" applyProtection="1">
      <alignment horizontal="center" vertical="center"/>
    </xf>
    <xf numFmtId="0" fontId="12" fillId="0" borderId="0" xfId="0" applyFont="1" applyBorder="1"/>
    <xf numFmtId="11" fontId="12" fillId="0" borderId="1" xfId="0" applyNumberFormat="1" applyFont="1" applyBorder="1"/>
    <xf numFmtId="0" fontId="1" fillId="0" borderId="1" xfId="0" applyFont="1" applyBorder="1"/>
    <xf numFmtId="11" fontId="1" fillId="0" borderId="1" xfId="0" applyNumberFormat="1" applyFont="1" applyBorder="1"/>
    <xf numFmtId="0" fontId="12" fillId="0" borderId="1" xfId="0" applyFont="1" applyBorder="1"/>
    <xf numFmtId="0" fontId="12" fillId="4" borderId="1" xfId="0" applyFont="1" applyFill="1" applyBorder="1" applyAlignment="1">
      <alignment horizontal="center"/>
    </xf>
    <xf numFmtId="0" fontId="12" fillId="4" borderId="1" xfId="0" applyFont="1" applyFill="1" applyBorder="1"/>
    <xf numFmtId="0" fontId="0" fillId="0" borderId="1" xfId="0" applyFont="1" applyBorder="1" applyAlignment="1">
      <alignment horizontal="center" vertical="center"/>
    </xf>
  </cellXfs>
  <cellStyles count="5">
    <cellStyle name="20% - Accent1 2 70" xfId="4" xr:uid="{7BAFCB8B-602C-420E-ABC8-E3923B6475BD}"/>
    <cellStyle name="Comma" xfId="1" builtinId="3"/>
    <cellStyle name="Hyperlink" xfId="2" builtinId="8"/>
    <cellStyle name="Normal" xfId="0" builtinId="0"/>
    <cellStyle name="Normal 2" xfId="3"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8"/>
  <sheetViews>
    <sheetView showGridLines="0" zoomScale="90" zoomScaleNormal="90" workbookViewId="0">
      <selection activeCell="L43" sqref="L43"/>
    </sheetView>
  </sheetViews>
  <sheetFormatPr defaultColWidth="11.5703125" defaultRowHeight="12.75" x14ac:dyDescent="0.2"/>
  <cols>
    <col min="1" max="1" width="27" customWidth="1"/>
    <col min="2" max="2" width="108" customWidth="1"/>
    <col min="3" max="3" width="73.28515625" customWidth="1"/>
  </cols>
  <sheetData>
    <row r="1" spans="1:3" ht="18" x14ac:dyDescent="0.2">
      <c r="A1" s="6" t="s">
        <v>0</v>
      </c>
      <c r="B1" s="6"/>
      <c r="C1" s="6"/>
    </row>
    <row r="2" spans="1:3" ht="15.75" x14ac:dyDescent="0.25">
      <c r="A2" s="7" t="s">
        <v>1</v>
      </c>
      <c r="B2" s="7" t="s">
        <v>2</v>
      </c>
      <c r="C2" s="7" t="s">
        <v>3</v>
      </c>
    </row>
    <row r="3" spans="1:3" x14ac:dyDescent="0.2">
      <c r="A3" s="8" t="s">
        <v>4</v>
      </c>
      <c r="B3" s="8" t="s">
        <v>5</v>
      </c>
      <c r="C3" s="8"/>
    </row>
    <row r="4" spans="1:3" x14ac:dyDescent="0.2">
      <c r="A4" s="8" t="s">
        <v>6</v>
      </c>
      <c r="B4" s="8" t="s">
        <v>7</v>
      </c>
      <c r="C4" s="8"/>
    </row>
    <row r="5" spans="1:3" x14ac:dyDescent="0.2">
      <c r="A5" s="8" t="s">
        <v>8</v>
      </c>
      <c r="B5" s="8" t="s">
        <v>9</v>
      </c>
      <c r="C5" s="8"/>
    </row>
    <row r="6" spans="1:3" x14ac:dyDescent="0.2">
      <c r="A6" s="8" t="s">
        <v>10</v>
      </c>
      <c r="B6" s="8" t="s">
        <v>11</v>
      </c>
      <c r="C6" s="8"/>
    </row>
    <row r="7" spans="1:3" x14ac:dyDescent="0.2">
      <c r="A7" s="8" t="s">
        <v>12</v>
      </c>
      <c r="B7" s="8" t="s">
        <v>13</v>
      </c>
      <c r="C7" s="8"/>
    </row>
    <row r="8" spans="1:3" x14ac:dyDescent="0.2">
      <c r="A8" s="8" t="s">
        <v>14</v>
      </c>
      <c r="B8" s="8" t="s">
        <v>15</v>
      </c>
      <c r="C8" s="8"/>
    </row>
    <row r="9" spans="1:3" x14ac:dyDescent="0.2">
      <c r="A9" s="8" t="s">
        <v>16</v>
      </c>
      <c r="B9" s="8" t="s">
        <v>17</v>
      </c>
      <c r="C9" s="8"/>
    </row>
    <row r="10" spans="1:3" x14ac:dyDescent="0.2">
      <c r="A10" s="8" t="s">
        <v>18</v>
      </c>
      <c r="B10" s="8" t="s">
        <v>19</v>
      </c>
      <c r="C10" s="8"/>
    </row>
    <row r="11" spans="1:3" x14ac:dyDescent="0.2">
      <c r="A11" s="8" t="s">
        <v>20</v>
      </c>
      <c r="B11" s="8" t="s">
        <v>21</v>
      </c>
      <c r="C11" s="8"/>
    </row>
    <row r="12" spans="1:3" x14ac:dyDescent="0.2">
      <c r="A12" s="8" t="s">
        <v>22</v>
      </c>
      <c r="B12" s="8" t="s">
        <v>23</v>
      </c>
      <c r="C12" s="8"/>
    </row>
    <row r="13" spans="1:3" x14ac:dyDescent="0.2">
      <c r="A13" s="8" t="s">
        <v>24</v>
      </c>
      <c r="B13" s="8" t="s">
        <v>25</v>
      </c>
      <c r="C13" s="8"/>
    </row>
    <row r="14" spans="1:3" x14ac:dyDescent="0.2">
      <c r="A14" s="8" t="s">
        <v>26</v>
      </c>
      <c r="B14" s="8" t="s">
        <v>21</v>
      </c>
      <c r="C14" s="8"/>
    </row>
    <row r="15" spans="1:3" x14ac:dyDescent="0.2">
      <c r="A15" s="8" t="s">
        <v>27</v>
      </c>
      <c r="B15" s="8" t="s">
        <v>28</v>
      </c>
      <c r="C15" s="8"/>
    </row>
    <row r="16" spans="1:3" x14ac:dyDescent="0.2">
      <c r="A16" s="8" t="s">
        <v>29</v>
      </c>
      <c r="B16" s="8" t="s">
        <v>30</v>
      </c>
      <c r="C16" s="8"/>
    </row>
    <row r="17" spans="1:3" x14ac:dyDescent="0.2">
      <c r="A17" s="8" t="s">
        <v>31</v>
      </c>
      <c r="B17" s="8" t="s">
        <v>32</v>
      </c>
      <c r="C17" s="8"/>
    </row>
    <row r="18" spans="1:3" x14ac:dyDescent="0.2">
      <c r="A18" s="8" t="s">
        <v>33</v>
      </c>
      <c r="B18" s="8" t="s">
        <v>34</v>
      </c>
      <c r="C18" s="8"/>
    </row>
    <row r="19" spans="1:3" x14ac:dyDescent="0.2">
      <c r="A19" s="8" t="s">
        <v>35</v>
      </c>
      <c r="B19" s="8" t="s">
        <v>36</v>
      </c>
      <c r="C19" s="8"/>
    </row>
    <row r="20" spans="1:3" x14ac:dyDescent="0.2">
      <c r="A20" s="8" t="s">
        <v>37</v>
      </c>
      <c r="B20" s="8" t="s">
        <v>38</v>
      </c>
      <c r="C20" s="8"/>
    </row>
    <row r="21" spans="1:3" x14ac:dyDescent="0.2">
      <c r="A21" s="8" t="s">
        <v>39</v>
      </c>
      <c r="B21" s="8" t="s">
        <v>40</v>
      </c>
      <c r="C21" s="8"/>
    </row>
    <row r="22" spans="1:3" x14ac:dyDescent="0.2">
      <c r="A22" s="8" t="s">
        <v>41</v>
      </c>
      <c r="B22" s="8" t="s">
        <v>42</v>
      </c>
      <c r="C22" s="8"/>
    </row>
    <row r="23" spans="1:3" x14ac:dyDescent="0.2">
      <c r="A23" s="8" t="s">
        <v>43</v>
      </c>
      <c r="B23" s="8" t="s">
        <v>44</v>
      </c>
      <c r="C23" s="8" t="s">
        <v>45</v>
      </c>
    </row>
    <row r="24" spans="1:3" x14ac:dyDescent="0.2">
      <c r="A24" s="8" t="s">
        <v>46</v>
      </c>
      <c r="B24" s="8" t="s">
        <v>47</v>
      </c>
      <c r="C24" s="8" t="s">
        <v>48</v>
      </c>
    </row>
    <row r="26" spans="1:3" ht="18" x14ac:dyDescent="0.2">
      <c r="A26" s="6" t="s">
        <v>49</v>
      </c>
      <c r="B26" s="6"/>
      <c r="C26" s="6"/>
    </row>
    <row r="27" spans="1:3" ht="15.75" x14ac:dyDescent="0.25">
      <c r="A27" s="7" t="s">
        <v>1</v>
      </c>
      <c r="B27" s="7" t="s">
        <v>2</v>
      </c>
      <c r="C27" s="7" t="s">
        <v>3</v>
      </c>
    </row>
    <row r="28" spans="1:3" x14ac:dyDescent="0.2">
      <c r="A28" s="8" t="s">
        <v>50</v>
      </c>
      <c r="B28" s="8" t="s">
        <v>51</v>
      </c>
      <c r="C28" s="8"/>
    </row>
    <row r="29" spans="1:3" x14ac:dyDescent="0.2">
      <c r="A29" s="8" t="s">
        <v>52</v>
      </c>
      <c r="B29" s="8" t="s">
        <v>53</v>
      </c>
      <c r="C29" s="8"/>
    </row>
    <row r="30" spans="1:3" x14ac:dyDescent="0.2">
      <c r="A30" s="8" t="s">
        <v>54</v>
      </c>
      <c r="B30" s="8" t="s">
        <v>55</v>
      </c>
      <c r="C30" s="8"/>
    </row>
    <row r="31" spans="1:3" x14ac:dyDescent="0.2">
      <c r="A31" s="8" t="s">
        <v>56</v>
      </c>
      <c r="B31" s="8" t="s">
        <v>57</v>
      </c>
      <c r="C31" s="8"/>
    </row>
    <row r="32" spans="1:3" x14ac:dyDescent="0.2">
      <c r="A32" s="8" t="s">
        <v>58</v>
      </c>
      <c r="B32" s="8" t="s">
        <v>59</v>
      </c>
      <c r="C32" s="8"/>
    </row>
    <row r="33" spans="1:3" x14ac:dyDescent="0.2">
      <c r="A33" s="8" t="s">
        <v>60</v>
      </c>
      <c r="B33" s="8" t="s">
        <v>61</v>
      </c>
      <c r="C33" s="8"/>
    </row>
    <row r="34" spans="1:3" x14ac:dyDescent="0.2">
      <c r="A34" s="8" t="s">
        <v>62</v>
      </c>
      <c r="B34" s="8" t="s">
        <v>63</v>
      </c>
      <c r="C34" s="8"/>
    </row>
    <row r="35" spans="1:3" x14ac:dyDescent="0.2">
      <c r="A35" s="8" t="s">
        <v>64</v>
      </c>
      <c r="B35" s="8" t="s">
        <v>65</v>
      </c>
      <c r="C35" s="8"/>
    </row>
    <row r="36" spans="1:3" x14ac:dyDescent="0.2">
      <c r="A36" s="8" t="s">
        <v>66</v>
      </c>
      <c r="B36" s="8" t="s">
        <v>67</v>
      </c>
      <c r="C36" s="8"/>
    </row>
    <row r="37" spans="1:3" x14ac:dyDescent="0.2">
      <c r="A37" s="8" t="s">
        <v>68</v>
      </c>
      <c r="B37" s="8" t="s">
        <v>69</v>
      </c>
      <c r="C37" s="8"/>
    </row>
    <row r="38" spans="1:3" x14ac:dyDescent="0.2">
      <c r="A38" s="8" t="s">
        <v>70</v>
      </c>
      <c r="B38" s="8" t="s">
        <v>71</v>
      </c>
      <c r="C38" s="8"/>
    </row>
    <row r="39" spans="1:3" x14ac:dyDescent="0.2">
      <c r="A39" s="8" t="s">
        <v>72</v>
      </c>
      <c r="B39" s="8" t="s">
        <v>73</v>
      </c>
      <c r="C39" s="8" t="s">
        <v>45</v>
      </c>
    </row>
    <row r="40" spans="1:3" x14ac:dyDescent="0.2">
      <c r="A40" s="8" t="s">
        <v>74</v>
      </c>
      <c r="B40" s="8" t="s">
        <v>75</v>
      </c>
      <c r="C40" s="8" t="s">
        <v>48</v>
      </c>
    </row>
    <row r="41" spans="1:3" x14ac:dyDescent="0.2">
      <c r="A41" s="8" t="s">
        <v>76</v>
      </c>
      <c r="B41" s="8" t="s">
        <v>77</v>
      </c>
      <c r="C41" s="8"/>
    </row>
    <row r="42" spans="1:3" x14ac:dyDescent="0.2">
      <c r="A42" s="8" t="s">
        <v>78</v>
      </c>
      <c r="B42" s="8" t="s">
        <v>79</v>
      </c>
      <c r="C42" s="8"/>
    </row>
    <row r="43" spans="1:3" x14ac:dyDescent="0.2">
      <c r="A43" s="8" t="s">
        <v>80</v>
      </c>
      <c r="B43" s="8" t="s">
        <v>81</v>
      </c>
      <c r="C43" s="8"/>
    </row>
    <row r="44" spans="1:3" x14ac:dyDescent="0.2">
      <c r="A44" s="8" t="s">
        <v>82</v>
      </c>
      <c r="B44" s="8" t="s">
        <v>83</v>
      </c>
      <c r="C44" s="8"/>
    </row>
    <row r="48" spans="1:3" x14ac:dyDescent="0.2">
      <c r="B48" t="s">
        <v>84</v>
      </c>
    </row>
  </sheetData>
  <mergeCells count="2">
    <mergeCell ref="A1:C1"/>
    <mergeCell ref="A26:C26"/>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3"/>
  <sheetViews>
    <sheetView showGridLines="0" tabSelected="1" zoomScale="90" zoomScaleNormal="90" workbookViewId="0">
      <selection activeCell="G28" sqref="G28"/>
    </sheetView>
  </sheetViews>
  <sheetFormatPr defaultColWidth="11.42578125" defaultRowHeight="12.75" x14ac:dyDescent="0.2"/>
  <cols>
    <col min="1" max="1" width="14" bestFit="1" customWidth="1"/>
    <col min="5" max="5" width="15.28515625" customWidth="1"/>
    <col min="6" max="6" width="15.42578125" customWidth="1"/>
    <col min="7" max="7" width="15.140625" customWidth="1"/>
  </cols>
  <sheetData>
    <row r="1" spans="1:16" ht="33.75" customHeight="1" x14ac:dyDescent="0.25">
      <c r="A1" s="19" t="s">
        <v>1</v>
      </c>
      <c r="B1" s="19" t="s">
        <v>85</v>
      </c>
      <c r="C1" s="19" t="s">
        <v>86</v>
      </c>
      <c r="D1" s="19" t="s">
        <v>87</v>
      </c>
      <c r="E1" s="19" t="s">
        <v>149</v>
      </c>
      <c r="F1" s="19" t="s">
        <v>127</v>
      </c>
      <c r="G1" s="19" t="s">
        <v>128</v>
      </c>
      <c r="H1" s="19">
        <v>2020</v>
      </c>
      <c r="I1" s="19">
        <v>2025</v>
      </c>
      <c r="J1" s="19">
        <v>2030</v>
      </c>
      <c r="K1" s="19">
        <v>2035</v>
      </c>
      <c r="L1" s="19">
        <v>2040</v>
      </c>
      <c r="M1" s="19">
        <v>2045</v>
      </c>
      <c r="N1" s="19">
        <v>2050</v>
      </c>
      <c r="O1" s="19" t="s">
        <v>89</v>
      </c>
      <c r="P1" s="19" t="s">
        <v>90</v>
      </c>
    </row>
    <row r="2" spans="1:16" x14ac:dyDescent="0.2">
      <c r="A2" s="14" t="s">
        <v>14</v>
      </c>
      <c r="B2" s="8" t="s">
        <v>107</v>
      </c>
      <c r="C2" s="8" t="s">
        <v>150</v>
      </c>
      <c r="D2" s="8" t="s">
        <v>151</v>
      </c>
      <c r="E2" s="8" t="s">
        <v>78</v>
      </c>
      <c r="F2" s="8" t="s">
        <v>50</v>
      </c>
      <c r="G2" s="8" t="s">
        <v>54</v>
      </c>
      <c r="H2" s="8">
        <f>H3*1+H4*25+H5*298</f>
        <v>49.906974000000005</v>
      </c>
      <c r="I2" s="8">
        <f t="shared" ref="I2:N13" si="0">H2</f>
        <v>49.906974000000005</v>
      </c>
      <c r="J2" s="8">
        <f t="shared" si="0"/>
        <v>49.906974000000005</v>
      </c>
      <c r="K2" s="8">
        <f t="shared" si="0"/>
        <v>49.906974000000005</v>
      </c>
      <c r="L2" s="8">
        <f t="shared" si="0"/>
        <v>49.906974000000005</v>
      </c>
      <c r="M2" s="8">
        <f t="shared" si="0"/>
        <v>49.906974000000005</v>
      </c>
      <c r="N2" s="8">
        <f t="shared" si="0"/>
        <v>49.906974000000005</v>
      </c>
      <c r="O2" s="8"/>
      <c r="P2" s="8">
        <v>1</v>
      </c>
    </row>
    <row r="3" spans="1:16" x14ac:dyDescent="0.2">
      <c r="A3" s="15"/>
      <c r="B3" s="8" t="s">
        <v>107</v>
      </c>
      <c r="C3" s="25" t="s">
        <v>152</v>
      </c>
      <c r="D3" s="8" t="s">
        <v>151</v>
      </c>
      <c r="E3" s="8" t="s">
        <v>76</v>
      </c>
      <c r="F3" s="8" t="s">
        <v>50</v>
      </c>
      <c r="G3" s="8" t="s">
        <v>54</v>
      </c>
      <c r="H3" s="8">
        <v>49.61</v>
      </c>
      <c r="I3" s="8">
        <f t="shared" si="0"/>
        <v>49.61</v>
      </c>
      <c r="J3" s="8">
        <f t="shared" si="0"/>
        <v>49.61</v>
      </c>
      <c r="K3" s="8">
        <f t="shared" si="0"/>
        <v>49.61</v>
      </c>
      <c r="L3" s="8">
        <f t="shared" si="0"/>
        <v>49.61</v>
      </c>
      <c r="M3" s="8">
        <f t="shared" si="0"/>
        <v>49.61</v>
      </c>
      <c r="N3" s="8">
        <f t="shared" si="0"/>
        <v>49.61</v>
      </c>
      <c r="O3" s="8"/>
      <c r="P3" s="8">
        <v>1</v>
      </c>
    </row>
    <row r="4" spans="1:16" x14ac:dyDescent="0.2">
      <c r="A4" s="15"/>
      <c r="B4" s="8" t="s">
        <v>107</v>
      </c>
      <c r="C4" s="25" t="s">
        <v>152</v>
      </c>
      <c r="D4" s="8" t="s">
        <v>151</v>
      </c>
      <c r="E4" s="8" t="s">
        <v>82</v>
      </c>
      <c r="F4" s="8" t="s">
        <v>50</v>
      </c>
      <c r="G4" s="8" t="s">
        <v>54</v>
      </c>
      <c r="H4" s="8">
        <v>9.9599999999999992E-4</v>
      </c>
      <c r="I4" s="8">
        <f t="shared" si="0"/>
        <v>9.9599999999999992E-4</v>
      </c>
      <c r="J4" s="8">
        <f t="shared" si="0"/>
        <v>9.9599999999999992E-4</v>
      </c>
      <c r="K4" s="8">
        <f t="shared" si="0"/>
        <v>9.9599999999999992E-4</v>
      </c>
      <c r="L4" s="8">
        <f t="shared" si="0"/>
        <v>9.9599999999999992E-4</v>
      </c>
      <c r="M4" s="8">
        <f t="shared" si="0"/>
        <v>9.9599999999999992E-4</v>
      </c>
      <c r="N4" s="8">
        <f t="shared" si="0"/>
        <v>9.9599999999999992E-4</v>
      </c>
      <c r="O4" s="8"/>
      <c r="P4" s="8">
        <v>1</v>
      </c>
    </row>
    <row r="5" spans="1:16" x14ac:dyDescent="0.2">
      <c r="A5" s="16"/>
      <c r="B5" s="8" t="s">
        <v>107</v>
      </c>
      <c r="C5" s="25" t="s">
        <v>152</v>
      </c>
      <c r="D5" s="8" t="s">
        <v>151</v>
      </c>
      <c r="E5" s="8" t="s">
        <v>80</v>
      </c>
      <c r="F5" s="8" t="s">
        <v>50</v>
      </c>
      <c r="G5" s="8" t="s">
        <v>54</v>
      </c>
      <c r="H5" s="8">
        <v>9.1299999999999997E-4</v>
      </c>
      <c r="I5" s="8">
        <f t="shared" si="0"/>
        <v>9.1299999999999997E-4</v>
      </c>
      <c r="J5" s="8">
        <f t="shared" si="0"/>
        <v>9.1299999999999997E-4</v>
      </c>
      <c r="K5" s="8">
        <f t="shared" si="0"/>
        <v>9.1299999999999997E-4</v>
      </c>
      <c r="L5" s="8">
        <f t="shared" si="0"/>
        <v>9.1299999999999997E-4</v>
      </c>
      <c r="M5" s="8">
        <f t="shared" si="0"/>
        <v>9.1299999999999997E-4</v>
      </c>
      <c r="N5" s="8">
        <f t="shared" si="0"/>
        <v>9.1299999999999997E-4</v>
      </c>
      <c r="O5" s="8"/>
      <c r="P5" s="8">
        <v>1</v>
      </c>
    </row>
    <row r="6" spans="1:16" x14ac:dyDescent="0.2">
      <c r="A6" s="14" t="s">
        <v>18</v>
      </c>
      <c r="B6" s="8" t="s">
        <v>107</v>
      </c>
      <c r="C6" s="8" t="s">
        <v>150</v>
      </c>
      <c r="D6" s="8" t="s">
        <v>151</v>
      </c>
      <c r="E6" s="8" t="s">
        <v>78</v>
      </c>
      <c r="F6" s="8" t="s">
        <v>50</v>
      </c>
      <c r="G6" s="8" t="s">
        <v>56</v>
      </c>
      <c r="H6" s="8">
        <f>H7*1+H8*25+H9*298</f>
        <v>60.958240999999994</v>
      </c>
      <c r="I6" s="8">
        <f t="shared" si="0"/>
        <v>60.958240999999994</v>
      </c>
      <c r="J6" s="8">
        <f t="shared" si="0"/>
        <v>60.958240999999994</v>
      </c>
      <c r="K6" s="8">
        <f t="shared" si="0"/>
        <v>60.958240999999994</v>
      </c>
      <c r="L6" s="8">
        <f t="shared" si="0"/>
        <v>60.958240999999994</v>
      </c>
      <c r="M6" s="8">
        <f t="shared" si="0"/>
        <v>60.958240999999994</v>
      </c>
      <c r="N6" s="8">
        <f t="shared" si="0"/>
        <v>60.958240999999994</v>
      </c>
      <c r="O6" s="8"/>
      <c r="P6" s="8">
        <v>1</v>
      </c>
    </row>
    <row r="7" spans="1:16" x14ac:dyDescent="0.2">
      <c r="A7" s="15"/>
      <c r="B7" s="8" t="s">
        <v>107</v>
      </c>
      <c r="C7" s="25" t="s">
        <v>152</v>
      </c>
      <c r="D7" s="8" t="s">
        <v>151</v>
      </c>
      <c r="E7" s="8" t="s">
        <v>76</v>
      </c>
      <c r="F7" s="8" t="s">
        <v>50</v>
      </c>
      <c r="G7" s="8" t="s">
        <v>56</v>
      </c>
      <c r="H7" s="8">
        <v>59.66</v>
      </c>
      <c r="I7" s="8">
        <f t="shared" si="0"/>
        <v>59.66</v>
      </c>
      <c r="J7" s="8">
        <f t="shared" si="0"/>
        <v>59.66</v>
      </c>
      <c r="K7" s="8">
        <f t="shared" si="0"/>
        <v>59.66</v>
      </c>
      <c r="L7" s="8">
        <f t="shared" si="0"/>
        <v>59.66</v>
      </c>
      <c r="M7" s="8">
        <f t="shared" si="0"/>
        <v>59.66</v>
      </c>
      <c r="N7" s="8">
        <f t="shared" si="0"/>
        <v>59.66</v>
      </c>
      <c r="O7" s="8"/>
      <c r="P7" s="8">
        <v>1</v>
      </c>
    </row>
    <row r="8" spans="1:16" x14ac:dyDescent="0.2">
      <c r="A8" s="15"/>
      <c r="B8" s="8" t="s">
        <v>107</v>
      </c>
      <c r="C8" s="25" t="s">
        <v>152</v>
      </c>
      <c r="D8" s="8" t="s">
        <v>151</v>
      </c>
      <c r="E8" s="8" t="s">
        <v>82</v>
      </c>
      <c r="F8" s="8" t="s">
        <v>50</v>
      </c>
      <c r="G8" s="8" t="s">
        <v>56</v>
      </c>
      <c r="H8" s="8">
        <v>1.067E-3</v>
      </c>
      <c r="I8" s="8">
        <f t="shared" si="0"/>
        <v>1.067E-3</v>
      </c>
      <c r="J8" s="8">
        <f t="shared" si="0"/>
        <v>1.067E-3</v>
      </c>
      <c r="K8" s="8">
        <f t="shared" si="0"/>
        <v>1.067E-3</v>
      </c>
      <c r="L8" s="8">
        <f t="shared" si="0"/>
        <v>1.067E-3</v>
      </c>
      <c r="M8" s="8">
        <f t="shared" si="0"/>
        <v>1.067E-3</v>
      </c>
      <c r="N8" s="8">
        <f t="shared" si="0"/>
        <v>1.067E-3</v>
      </c>
      <c r="O8" s="8"/>
      <c r="P8" s="8">
        <v>1</v>
      </c>
    </row>
    <row r="9" spans="1:16" x14ac:dyDescent="0.2">
      <c r="A9" s="16"/>
      <c r="B9" s="8" t="s">
        <v>107</v>
      </c>
      <c r="C9" s="25" t="s">
        <v>152</v>
      </c>
      <c r="D9" s="8" t="s">
        <v>151</v>
      </c>
      <c r="E9" s="8" t="s">
        <v>80</v>
      </c>
      <c r="F9" s="8" t="s">
        <v>50</v>
      </c>
      <c r="G9" s="8" t="s">
        <v>56</v>
      </c>
      <c r="H9" s="8">
        <v>4.267E-3</v>
      </c>
      <c r="I9" s="8">
        <f t="shared" si="0"/>
        <v>4.267E-3</v>
      </c>
      <c r="J9" s="8">
        <f t="shared" si="0"/>
        <v>4.267E-3</v>
      </c>
      <c r="K9" s="8">
        <f t="shared" si="0"/>
        <v>4.267E-3</v>
      </c>
      <c r="L9" s="8">
        <f t="shared" si="0"/>
        <v>4.267E-3</v>
      </c>
      <c r="M9" s="8">
        <f t="shared" si="0"/>
        <v>4.267E-3</v>
      </c>
      <c r="N9" s="8">
        <f t="shared" si="0"/>
        <v>4.267E-3</v>
      </c>
      <c r="O9" s="8"/>
      <c r="P9" s="8">
        <v>1</v>
      </c>
    </row>
    <row r="10" spans="1:16" x14ac:dyDescent="0.2">
      <c r="A10" s="14" t="s">
        <v>16</v>
      </c>
      <c r="B10" s="8" t="s">
        <v>107</v>
      </c>
      <c r="C10" s="8" t="s">
        <v>150</v>
      </c>
      <c r="D10" s="8" t="s">
        <v>151</v>
      </c>
      <c r="E10" s="8" t="s">
        <v>78</v>
      </c>
      <c r="F10" s="8" t="s">
        <v>50</v>
      </c>
      <c r="G10" s="8" t="s">
        <v>58</v>
      </c>
      <c r="H10" s="8">
        <f>H11*1+H12*25+H13*298</f>
        <v>70.484852000000004</v>
      </c>
      <c r="I10" s="8">
        <f t="shared" si="0"/>
        <v>70.484852000000004</v>
      </c>
      <c r="J10" s="8">
        <f t="shared" si="0"/>
        <v>70.484852000000004</v>
      </c>
      <c r="K10" s="8">
        <f t="shared" si="0"/>
        <v>70.484852000000004</v>
      </c>
      <c r="L10" s="8">
        <f t="shared" si="0"/>
        <v>70.484852000000004</v>
      </c>
      <c r="M10" s="8">
        <f t="shared" si="0"/>
        <v>70.484852000000004</v>
      </c>
      <c r="N10" s="8">
        <f t="shared" si="0"/>
        <v>70.484852000000004</v>
      </c>
      <c r="O10" s="8"/>
      <c r="P10" s="8">
        <v>1</v>
      </c>
    </row>
    <row r="11" spans="1:16" x14ac:dyDescent="0.2">
      <c r="A11" s="15"/>
      <c r="B11" s="8" t="s">
        <v>107</v>
      </c>
      <c r="C11" s="25" t="s">
        <v>152</v>
      </c>
      <c r="D11" s="8" t="s">
        <v>151</v>
      </c>
      <c r="E11" s="8" t="s">
        <v>76</v>
      </c>
      <c r="F11" s="8" t="s">
        <v>50</v>
      </c>
      <c r="G11" s="8" t="s">
        <v>58</v>
      </c>
      <c r="H11" s="8">
        <v>70.23</v>
      </c>
      <c r="I11" s="8">
        <f t="shared" si="0"/>
        <v>70.23</v>
      </c>
      <c r="J11" s="8">
        <f t="shared" si="0"/>
        <v>70.23</v>
      </c>
      <c r="K11" s="8">
        <f t="shared" si="0"/>
        <v>70.23</v>
      </c>
      <c r="L11" s="8">
        <f t="shared" si="0"/>
        <v>70.23</v>
      </c>
      <c r="M11" s="8">
        <f t="shared" si="0"/>
        <v>70.23</v>
      </c>
      <c r="N11" s="8">
        <f t="shared" si="0"/>
        <v>70.23</v>
      </c>
      <c r="O11" s="8"/>
      <c r="P11" s="8">
        <v>1</v>
      </c>
    </row>
    <row r="12" spans="1:16" x14ac:dyDescent="0.2">
      <c r="A12" s="15"/>
      <c r="B12" s="8" t="s">
        <v>107</v>
      </c>
      <c r="C12" s="25" t="s">
        <v>152</v>
      </c>
      <c r="D12" s="8" t="s">
        <v>151</v>
      </c>
      <c r="E12" s="8" t="s">
        <v>82</v>
      </c>
      <c r="F12" s="8" t="s">
        <v>50</v>
      </c>
      <c r="G12" s="8" t="s">
        <v>58</v>
      </c>
      <c r="H12" s="8">
        <v>6.7000000000000002E-4</v>
      </c>
      <c r="I12" s="8">
        <f t="shared" si="0"/>
        <v>6.7000000000000002E-4</v>
      </c>
      <c r="J12" s="8">
        <f t="shared" si="0"/>
        <v>6.7000000000000002E-4</v>
      </c>
      <c r="K12" s="8">
        <f t="shared" si="0"/>
        <v>6.7000000000000002E-4</v>
      </c>
      <c r="L12" s="8">
        <f t="shared" si="0"/>
        <v>6.7000000000000002E-4</v>
      </c>
      <c r="M12" s="8">
        <f t="shared" si="0"/>
        <v>6.7000000000000002E-4</v>
      </c>
      <c r="N12" s="8">
        <f t="shared" si="0"/>
        <v>6.7000000000000002E-4</v>
      </c>
      <c r="O12" s="8"/>
      <c r="P12" s="8">
        <v>1</v>
      </c>
    </row>
    <row r="13" spans="1:16" x14ac:dyDescent="0.2">
      <c r="A13" s="16"/>
      <c r="B13" s="8" t="s">
        <v>107</v>
      </c>
      <c r="C13" s="25" t="s">
        <v>152</v>
      </c>
      <c r="D13" s="8" t="s">
        <v>151</v>
      </c>
      <c r="E13" s="8" t="s">
        <v>80</v>
      </c>
      <c r="F13" s="8" t="s">
        <v>50</v>
      </c>
      <c r="G13" s="8" t="s">
        <v>58</v>
      </c>
      <c r="H13" s="8">
        <v>7.9900000000000001E-4</v>
      </c>
      <c r="I13" s="8">
        <f t="shared" si="0"/>
        <v>7.9900000000000001E-4</v>
      </c>
      <c r="J13" s="8">
        <f t="shared" si="0"/>
        <v>7.9900000000000001E-4</v>
      </c>
      <c r="K13" s="8">
        <f t="shared" si="0"/>
        <v>7.9900000000000001E-4</v>
      </c>
      <c r="L13" s="8">
        <f t="shared" si="0"/>
        <v>7.9900000000000001E-4</v>
      </c>
      <c r="M13" s="8">
        <f t="shared" si="0"/>
        <v>7.9900000000000001E-4</v>
      </c>
      <c r="N13" s="8">
        <f t="shared" si="0"/>
        <v>7.9900000000000001E-4</v>
      </c>
      <c r="O13" s="8"/>
      <c r="P13" s="8">
        <v>1</v>
      </c>
    </row>
    <row r="14" spans="1:16" x14ac:dyDescent="0.2">
      <c r="A14" s="14" t="s">
        <v>114</v>
      </c>
      <c r="B14" s="8" t="s">
        <v>107</v>
      </c>
      <c r="C14" s="8" t="s">
        <v>150</v>
      </c>
      <c r="D14" s="8" t="s">
        <v>151</v>
      </c>
      <c r="E14" s="8" t="s">
        <v>78</v>
      </c>
      <c r="F14" s="8" t="s">
        <v>50</v>
      </c>
      <c r="G14" s="8" t="s">
        <v>133</v>
      </c>
      <c r="H14" s="8">
        <f t="shared" ref="H14:N14" si="1">H15*1+H16*25+H17*298</f>
        <v>113.776</v>
      </c>
      <c r="I14" s="8">
        <f t="shared" si="1"/>
        <v>113.776</v>
      </c>
      <c r="J14" s="8">
        <f t="shared" si="1"/>
        <v>113.776</v>
      </c>
      <c r="K14" s="8">
        <f t="shared" si="1"/>
        <v>113.776</v>
      </c>
      <c r="L14" s="8">
        <f t="shared" si="1"/>
        <v>113.776</v>
      </c>
      <c r="M14" s="8">
        <f t="shared" si="1"/>
        <v>113.776</v>
      </c>
      <c r="N14" s="8">
        <f t="shared" si="1"/>
        <v>113.776</v>
      </c>
      <c r="O14" s="8"/>
      <c r="P14" s="8">
        <v>1</v>
      </c>
    </row>
    <row r="15" spans="1:16" x14ac:dyDescent="0.2">
      <c r="A15" s="15"/>
      <c r="B15" s="8" t="s">
        <v>107</v>
      </c>
      <c r="C15" s="25" t="s">
        <v>152</v>
      </c>
      <c r="D15" s="8" t="s">
        <v>151</v>
      </c>
      <c r="E15" s="8" t="s">
        <v>76</v>
      </c>
      <c r="F15" s="8" t="s">
        <v>50</v>
      </c>
      <c r="G15" s="8" t="s">
        <v>133</v>
      </c>
      <c r="H15" s="8">
        <v>93.71</v>
      </c>
      <c r="I15" s="8">
        <f t="shared" ref="I15:N29" si="2">H15</f>
        <v>93.71</v>
      </c>
      <c r="J15" s="8">
        <f t="shared" si="2"/>
        <v>93.71</v>
      </c>
      <c r="K15" s="8">
        <f t="shared" si="2"/>
        <v>93.71</v>
      </c>
      <c r="L15" s="8">
        <f t="shared" si="2"/>
        <v>93.71</v>
      </c>
      <c r="M15" s="8">
        <f t="shared" si="2"/>
        <v>93.71</v>
      </c>
      <c r="N15" s="8">
        <f t="shared" si="2"/>
        <v>93.71</v>
      </c>
      <c r="O15" s="8"/>
      <c r="P15" s="8">
        <v>1</v>
      </c>
    </row>
    <row r="16" spans="1:16" x14ac:dyDescent="0.2">
      <c r="A16" s="15"/>
      <c r="B16" s="8" t="s">
        <v>107</v>
      </c>
      <c r="C16" s="25" t="s">
        <v>152</v>
      </c>
      <c r="D16" s="8" t="s">
        <v>151</v>
      </c>
      <c r="E16" s="8" t="s">
        <v>82</v>
      </c>
      <c r="F16" s="8" t="s">
        <v>50</v>
      </c>
      <c r="G16" s="8" t="s">
        <v>133</v>
      </c>
      <c r="H16" s="8">
        <v>0.30199999999999999</v>
      </c>
      <c r="I16" s="8">
        <f t="shared" si="2"/>
        <v>0.30199999999999999</v>
      </c>
      <c r="J16" s="8">
        <f t="shared" si="2"/>
        <v>0.30199999999999999</v>
      </c>
      <c r="K16" s="8">
        <f t="shared" si="2"/>
        <v>0.30199999999999999</v>
      </c>
      <c r="L16" s="8">
        <f t="shared" si="2"/>
        <v>0.30199999999999999</v>
      </c>
      <c r="M16" s="8">
        <f t="shared" si="2"/>
        <v>0.30199999999999999</v>
      </c>
      <c r="N16" s="8">
        <f t="shared" si="2"/>
        <v>0.30199999999999999</v>
      </c>
      <c r="O16" s="8"/>
      <c r="P16" s="8">
        <v>1</v>
      </c>
    </row>
    <row r="17" spans="1:16" x14ac:dyDescent="0.2">
      <c r="A17" s="16"/>
      <c r="B17" s="8" t="s">
        <v>107</v>
      </c>
      <c r="C17" s="25" t="s">
        <v>152</v>
      </c>
      <c r="D17" s="8" t="s">
        <v>151</v>
      </c>
      <c r="E17" s="8" t="s">
        <v>80</v>
      </c>
      <c r="F17" s="8" t="s">
        <v>50</v>
      </c>
      <c r="G17" s="8" t="s">
        <v>133</v>
      </c>
      <c r="H17" s="8">
        <v>4.2000000000000003E-2</v>
      </c>
      <c r="I17" s="8">
        <f t="shared" si="2"/>
        <v>4.2000000000000003E-2</v>
      </c>
      <c r="J17" s="8">
        <f t="shared" si="2"/>
        <v>4.2000000000000003E-2</v>
      </c>
      <c r="K17" s="8">
        <f t="shared" si="2"/>
        <v>4.2000000000000003E-2</v>
      </c>
      <c r="L17" s="8">
        <f t="shared" si="2"/>
        <v>4.2000000000000003E-2</v>
      </c>
      <c r="M17" s="8">
        <f t="shared" si="2"/>
        <v>4.2000000000000003E-2</v>
      </c>
      <c r="N17" s="8">
        <f t="shared" si="2"/>
        <v>4.2000000000000003E-2</v>
      </c>
      <c r="O17" s="8"/>
      <c r="P17" s="8">
        <v>1</v>
      </c>
    </row>
    <row r="18" spans="1:16" x14ac:dyDescent="0.2">
      <c r="A18" s="14" t="s">
        <v>27</v>
      </c>
      <c r="B18" s="8" t="s">
        <v>107</v>
      </c>
      <c r="C18" s="8" t="s">
        <v>150</v>
      </c>
      <c r="D18" s="8" t="s">
        <v>151</v>
      </c>
      <c r="E18" s="8" t="s">
        <v>78</v>
      </c>
      <c r="F18" s="8" t="s">
        <v>50</v>
      </c>
      <c r="G18" s="8" t="s">
        <v>60</v>
      </c>
      <c r="H18" s="8">
        <f>H19*1+H20*25+H21*298</f>
        <v>49.906974000000005</v>
      </c>
      <c r="I18" s="8">
        <f t="shared" si="2"/>
        <v>49.906974000000005</v>
      </c>
      <c r="J18" s="8">
        <f t="shared" si="2"/>
        <v>49.906974000000005</v>
      </c>
      <c r="K18" s="8">
        <f t="shared" si="2"/>
        <v>49.906974000000005</v>
      </c>
      <c r="L18" s="8">
        <f t="shared" si="2"/>
        <v>49.906974000000005</v>
      </c>
      <c r="M18" s="8">
        <f t="shared" si="2"/>
        <v>49.906974000000005</v>
      </c>
      <c r="N18" s="8">
        <f t="shared" si="2"/>
        <v>49.906974000000005</v>
      </c>
      <c r="O18" s="8"/>
      <c r="P18" s="8">
        <v>1</v>
      </c>
    </row>
    <row r="19" spans="1:16" x14ac:dyDescent="0.2">
      <c r="A19" s="15"/>
      <c r="B19" s="8" t="s">
        <v>107</v>
      </c>
      <c r="C19" s="25" t="s">
        <v>152</v>
      </c>
      <c r="D19" s="8" t="s">
        <v>151</v>
      </c>
      <c r="E19" s="8" t="s">
        <v>76</v>
      </c>
      <c r="F19" s="8" t="s">
        <v>50</v>
      </c>
      <c r="G19" s="8" t="s">
        <v>60</v>
      </c>
      <c r="H19" s="8">
        <v>49.61</v>
      </c>
      <c r="I19" s="8">
        <f t="shared" si="2"/>
        <v>49.61</v>
      </c>
      <c r="J19" s="8">
        <f t="shared" si="2"/>
        <v>49.61</v>
      </c>
      <c r="K19" s="8">
        <f t="shared" si="2"/>
        <v>49.61</v>
      </c>
      <c r="L19" s="8">
        <f t="shared" si="2"/>
        <v>49.61</v>
      </c>
      <c r="M19" s="8">
        <f t="shared" si="2"/>
        <v>49.61</v>
      </c>
      <c r="N19" s="8">
        <f t="shared" si="2"/>
        <v>49.61</v>
      </c>
      <c r="O19" s="8"/>
      <c r="P19" s="8">
        <v>1</v>
      </c>
    </row>
    <row r="20" spans="1:16" x14ac:dyDescent="0.2">
      <c r="A20" s="15"/>
      <c r="B20" s="8" t="s">
        <v>107</v>
      </c>
      <c r="C20" s="25" t="s">
        <v>152</v>
      </c>
      <c r="D20" s="8" t="s">
        <v>151</v>
      </c>
      <c r="E20" s="8" t="s">
        <v>82</v>
      </c>
      <c r="F20" s="8" t="s">
        <v>50</v>
      </c>
      <c r="G20" s="8" t="s">
        <v>60</v>
      </c>
      <c r="H20" s="8">
        <v>9.9599999999999992E-4</v>
      </c>
      <c r="I20" s="8">
        <f t="shared" si="2"/>
        <v>9.9599999999999992E-4</v>
      </c>
      <c r="J20" s="8">
        <f t="shared" si="2"/>
        <v>9.9599999999999992E-4</v>
      </c>
      <c r="K20" s="8">
        <f t="shared" si="2"/>
        <v>9.9599999999999992E-4</v>
      </c>
      <c r="L20" s="8">
        <f t="shared" si="2"/>
        <v>9.9599999999999992E-4</v>
      </c>
      <c r="M20" s="8">
        <f t="shared" si="2"/>
        <v>9.9599999999999992E-4</v>
      </c>
      <c r="N20" s="8">
        <f t="shared" si="2"/>
        <v>9.9599999999999992E-4</v>
      </c>
      <c r="O20" s="8"/>
      <c r="P20" s="8">
        <v>1</v>
      </c>
    </row>
    <row r="21" spans="1:16" x14ac:dyDescent="0.2">
      <c r="A21" s="16"/>
      <c r="B21" s="8" t="s">
        <v>107</v>
      </c>
      <c r="C21" s="25" t="s">
        <v>152</v>
      </c>
      <c r="D21" s="8" t="s">
        <v>151</v>
      </c>
      <c r="E21" s="8" t="s">
        <v>80</v>
      </c>
      <c r="F21" s="8" t="s">
        <v>50</v>
      </c>
      <c r="G21" s="8" t="s">
        <v>60</v>
      </c>
      <c r="H21" s="8">
        <v>9.1299999999999997E-4</v>
      </c>
      <c r="I21" s="8">
        <f t="shared" si="2"/>
        <v>9.1299999999999997E-4</v>
      </c>
      <c r="J21" s="8">
        <f t="shared" si="2"/>
        <v>9.1299999999999997E-4</v>
      </c>
      <c r="K21" s="8">
        <f t="shared" si="2"/>
        <v>9.1299999999999997E-4</v>
      </c>
      <c r="L21" s="8">
        <f t="shared" si="2"/>
        <v>9.1299999999999997E-4</v>
      </c>
      <c r="M21" s="8">
        <f t="shared" si="2"/>
        <v>9.1299999999999997E-4</v>
      </c>
      <c r="N21" s="8">
        <f t="shared" si="2"/>
        <v>9.1299999999999997E-4</v>
      </c>
      <c r="O21" s="8"/>
      <c r="P21" s="8">
        <v>1</v>
      </c>
    </row>
    <row r="22" spans="1:16" x14ac:dyDescent="0.2">
      <c r="A22" s="14" t="s">
        <v>31</v>
      </c>
      <c r="B22" s="8" t="s">
        <v>107</v>
      </c>
      <c r="C22" s="8" t="s">
        <v>150</v>
      </c>
      <c r="D22" s="8" t="s">
        <v>151</v>
      </c>
      <c r="E22" s="8" t="s">
        <v>78</v>
      </c>
      <c r="F22" s="8" t="s">
        <v>50</v>
      </c>
      <c r="G22" s="8" t="s">
        <v>62</v>
      </c>
      <c r="H22" s="8">
        <f>H23*1+H24*25+H25*298</f>
        <v>60.958240999999994</v>
      </c>
      <c r="I22" s="8">
        <f t="shared" si="2"/>
        <v>60.958240999999994</v>
      </c>
      <c r="J22" s="8">
        <f t="shared" si="2"/>
        <v>60.958240999999994</v>
      </c>
      <c r="K22" s="8">
        <f t="shared" si="2"/>
        <v>60.958240999999994</v>
      </c>
      <c r="L22" s="8">
        <f t="shared" si="2"/>
        <v>60.958240999999994</v>
      </c>
      <c r="M22" s="8">
        <f t="shared" si="2"/>
        <v>60.958240999999994</v>
      </c>
      <c r="N22" s="8">
        <f t="shared" si="2"/>
        <v>60.958240999999994</v>
      </c>
      <c r="O22" s="8"/>
      <c r="P22" s="8">
        <v>1</v>
      </c>
    </row>
    <row r="23" spans="1:16" x14ac:dyDescent="0.2">
      <c r="A23" s="15"/>
      <c r="B23" s="8" t="s">
        <v>107</v>
      </c>
      <c r="C23" s="25" t="s">
        <v>152</v>
      </c>
      <c r="D23" s="8" t="s">
        <v>151</v>
      </c>
      <c r="E23" s="8" t="s">
        <v>76</v>
      </c>
      <c r="F23" s="8" t="s">
        <v>50</v>
      </c>
      <c r="G23" s="8" t="s">
        <v>62</v>
      </c>
      <c r="H23" s="8">
        <v>59.66</v>
      </c>
      <c r="I23" s="8">
        <f t="shared" si="2"/>
        <v>59.66</v>
      </c>
      <c r="J23" s="8">
        <f t="shared" si="2"/>
        <v>59.66</v>
      </c>
      <c r="K23" s="8">
        <f t="shared" si="2"/>
        <v>59.66</v>
      </c>
      <c r="L23" s="8">
        <f t="shared" si="2"/>
        <v>59.66</v>
      </c>
      <c r="M23" s="8">
        <f t="shared" si="2"/>
        <v>59.66</v>
      </c>
      <c r="N23" s="8">
        <f t="shared" si="2"/>
        <v>59.66</v>
      </c>
      <c r="O23" s="8"/>
      <c r="P23" s="8">
        <v>1</v>
      </c>
    </row>
    <row r="24" spans="1:16" x14ac:dyDescent="0.2">
      <c r="A24" s="15"/>
      <c r="B24" s="8" t="s">
        <v>107</v>
      </c>
      <c r="C24" s="25" t="s">
        <v>152</v>
      </c>
      <c r="D24" s="8" t="s">
        <v>151</v>
      </c>
      <c r="E24" s="8" t="s">
        <v>82</v>
      </c>
      <c r="F24" s="8" t="s">
        <v>50</v>
      </c>
      <c r="G24" s="8" t="s">
        <v>62</v>
      </c>
      <c r="H24" s="8">
        <v>1.067E-3</v>
      </c>
      <c r="I24" s="8">
        <f t="shared" si="2"/>
        <v>1.067E-3</v>
      </c>
      <c r="J24" s="8">
        <f t="shared" si="2"/>
        <v>1.067E-3</v>
      </c>
      <c r="K24" s="8">
        <f t="shared" si="2"/>
        <v>1.067E-3</v>
      </c>
      <c r="L24" s="8">
        <f t="shared" si="2"/>
        <v>1.067E-3</v>
      </c>
      <c r="M24" s="8">
        <f t="shared" si="2"/>
        <v>1.067E-3</v>
      </c>
      <c r="N24" s="8">
        <f t="shared" si="2"/>
        <v>1.067E-3</v>
      </c>
      <c r="O24" s="8"/>
      <c r="P24" s="8">
        <v>1</v>
      </c>
    </row>
    <row r="25" spans="1:16" x14ac:dyDescent="0.2">
      <c r="A25" s="16"/>
      <c r="B25" s="8" t="s">
        <v>107</v>
      </c>
      <c r="C25" s="25" t="s">
        <v>152</v>
      </c>
      <c r="D25" s="8" t="s">
        <v>151</v>
      </c>
      <c r="E25" s="8" t="s">
        <v>80</v>
      </c>
      <c r="F25" s="8" t="s">
        <v>50</v>
      </c>
      <c r="G25" s="8" t="s">
        <v>62</v>
      </c>
      <c r="H25" s="8">
        <v>4.267E-3</v>
      </c>
      <c r="I25" s="8">
        <f t="shared" si="2"/>
        <v>4.267E-3</v>
      </c>
      <c r="J25" s="8">
        <f t="shared" si="2"/>
        <v>4.267E-3</v>
      </c>
      <c r="K25" s="8">
        <f t="shared" si="2"/>
        <v>4.267E-3</v>
      </c>
      <c r="L25" s="8">
        <f t="shared" si="2"/>
        <v>4.267E-3</v>
      </c>
      <c r="M25" s="8">
        <f t="shared" si="2"/>
        <v>4.267E-3</v>
      </c>
      <c r="N25" s="8">
        <f t="shared" si="2"/>
        <v>4.267E-3</v>
      </c>
      <c r="O25" s="8"/>
      <c r="P25" s="8">
        <v>1</v>
      </c>
    </row>
    <row r="26" spans="1:16" x14ac:dyDescent="0.2">
      <c r="A26" s="14" t="s">
        <v>29</v>
      </c>
      <c r="B26" s="8" t="s">
        <v>107</v>
      </c>
      <c r="C26" s="8" t="s">
        <v>150</v>
      </c>
      <c r="D26" s="8" t="s">
        <v>151</v>
      </c>
      <c r="E26" s="8" t="s">
        <v>78</v>
      </c>
      <c r="F26" s="8" t="s">
        <v>50</v>
      </c>
      <c r="G26" s="8" t="s">
        <v>64</v>
      </c>
      <c r="H26" s="8">
        <f>H27*1+H28*25+H29*298</f>
        <v>70.484852000000004</v>
      </c>
      <c r="I26" s="8">
        <f t="shared" si="2"/>
        <v>70.484852000000004</v>
      </c>
      <c r="J26" s="8">
        <f t="shared" si="2"/>
        <v>70.484852000000004</v>
      </c>
      <c r="K26" s="8">
        <f t="shared" si="2"/>
        <v>70.484852000000004</v>
      </c>
      <c r="L26" s="8">
        <f t="shared" si="2"/>
        <v>70.484852000000004</v>
      </c>
      <c r="M26" s="8">
        <f t="shared" si="2"/>
        <v>70.484852000000004</v>
      </c>
      <c r="N26" s="8">
        <f t="shared" si="2"/>
        <v>70.484852000000004</v>
      </c>
      <c r="O26" s="8"/>
      <c r="P26" s="8">
        <v>1</v>
      </c>
    </row>
    <row r="27" spans="1:16" x14ac:dyDescent="0.2">
      <c r="A27" s="15"/>
      <c r="B27" s="8" t="s">
        <v>107</v>
      </c>
      <c r="C27" s="25" t="s">
        <v>152</v>
      </c>
      <c r="D27" s="8" t="s">
        <v>151</v>
      </c>
      <c r="E27" s="8" t="s">
        <v>76</v>
      </c>
      <c r="F27" s="8" t="s">
        <v>50</v>
      </c>
      <c r="G27" s="8" t="s">
        <v>64</v>
      </c>
      <c r="H27" s="8">
        <v>70.23</v>
      </c>
      <c r="I27" s="8">
        <f t="shared" si="2"/>
        <v>70.23</v>
      </c>
      <c r="J27" s="8">
        <f t="shared" si="2"/>
        <v>70.23</v>
      </c>
      <c r="K27" s="8">
        <f t="shared" si="2"/>
        <v>70.23</v>
      </c>
      <c r="L27" s="8">
        <f t="shared" si="2"/>
        <v>70.23</v>
      </c>
      <c r="M27" s="8">
        <f t="shared" si="2"/>
        <v>70.23</v>
      </c>
      <c r="N27" s="8">
        <f t="shared" si="2"/>
        <v>70.23</v>
      </c>
      <c r="O27" s="8"/>
      <c r="P27" s="8">
        <v>1</v>
      </c>
    </row>
    <row r="28" spans="1:16" x14ac:dyDescent="0.2">
      <c r="A28" s="15"/>
      <c r="B28" s="8" t="s">
        <v>107</v>
      </c>
      <c r="C28" s="25" t="s">
        <v>152</v>
      </c>
      <c r="D28" s="8" t="s">
        <v>151</v>
      </c>
      <c r="E28" s="8" t="s">
        <v>82</v>
      </c>
      <c r="F28" s="8" t="s">
        <v>50</v>
      </c>
      <c r="G28" s="8" t="s">
        <v>64</v>
      </c>
      <c r="H28" s="8">
        <v>6.7000000000000002E-4</v>
      </c>
      <c r="I28" s="8">
        <f t="shared" si="2"/>
        <v>6.7000000000000002E-4</v>
      </c>
      <c r="J28" s="8">
        <f t="shared" si="2"/>
        <v>6.7000000000000002E-4</v>
      </c>
      <c r="K28" s="8">
        <f t="shared" si="2"/>
        <v>6.7000000000000002E-4</v>
      </c>
      <c r="L28" s="8">
        <f t="shared" si="2"/>
        <v>6.7000000000000002E-4</v>
      </c>
      <c r="M28" s="8">
        <f t="shared" si="2"/>
        <v>6.7000000000000002E-4</v>
      </c>
      <c r="N28" s="8">
        <f t="shared" si="2"/>
        <v>6.7000000000000002E-4</v>
      </c>
      <c r="O28" s="8"/>
      <c r="P28" s="8">
        <v>1</v>
      </c>
    </row>
    <row r="29" spans="1:16" x14ac:dyDescent="0.2">
      <c r="A29" s="16"/>
      <c r="B29" s="8" t="s">
        <v>107</v>
      </c>
      <c r="C29" s="25" t="s">
        <v>152</v>
      </c>
      <c r="D29" s="8" t="s">
        <v>151</v>
      </c>
      <c r="E29" s="8" t="s">
        <v>80</v>
      </c>
      <c r="F29" s="8" t="s">
        <v>50</v>
      </c>
      <c r="G29" s="8" t="s">
        <v>64</v>
      </c>
      <c r="H29" s="8">
        <v>7.9900000000000001E-4</v>
      </c>
      <c r="I29" s="8">
        <f t="shared" si="2"/>
        <v>7.9900000000000001E-4</v>
      </c>
      <c r="J29" s="8">
        <f t="shared" si="2"/>
        <v>7.9900000000000001E-4</v>
      </c>
      <c r="K29" s="8">
        <f t="shared" si="2"/>
        <v>7.9900000000000001E-4</v>
      </c>
      <c r="L29" s="8">
        <f t="shared" si="2"/>
        <v>7.9900000000000001E-4</v>
      </c>
      <c r="M29" s="8">
        <f t="shared" si="2"/>
        <v>7.9900000000000001E-4</v>
      </c>
      <c r="N29" s="8">
        <f t="shared" si="2"/>
        <v>7.9900000000000001E-4</v>
      </c>
      <c r="O29" s="8"/>
      <c r="P29" s="8">
        <v>1</v>
      </c>
    </row>
    <row r="37" spans="3:3" x14ac:dyDescent="0.2">
      <c r="C37" s="2"/>
    </row>
    <row r="38" spans="3:3" x14ac:dyDescent="0.2">
      <c r="C38" s="2"/>
    </row>
    <row r="39" spans="3:3" x14ac:dyDescent="0.2">
      <c r="C39" s="2"/>
    </row>
    <row r="41" spans="3:3" x14ac:dyDescent="0.2">
      <c r="C41" s="2"/>
    </row>
    <row r="42" spans="3:3" x14ac:dyDescent="0.2">
      <c r="C42" s="2"/>
    </row>
    <row r="43" spans="3:3" x14ac:dyDescent="0.2">
      <c r="C43" s="2"/>
    </row>
    <row r="45" spans="3:3" x14ac:dyDescent="0.2">
      <c r="C45" s="2"/>
    </row>
    <row r="46" spans="3:3" x14ac:dyDescent="0.2">
      <c r="C46" s="2"/>
    </row>
    <row r="47" spans="3:3" x14ac:dyDescent="0.2">
      <c r="C47" s="2"/>
    </row>
    <row r="49" spans="3:3" x14ac:dyDescent="0.2">
      <c r="C49" s="2"/>
    </row>
    <row r="50" spans="3:3" x14ac:dyDescent="0.2">
      <c r="C50" s="2"/>
    </row>
    <row r="51" spans="3:3" x14ac:dyDescent="0.2">
      <c r="C51" s="2"/>
    </row>
    <row r="53" spans="3:3" x14ac:dyDescent="0.2">
      <c r="C53" s="2"/>
    </row>
    <row r="54" spans="3:3" x14ac:dyDescent="0.2">
      <c r="C54" s="2"/>
    </row>
    <row r="55" spans="3:3" x14ac:dyDescent="0.2">
      <c r="C55" s="2"/>
    </row>
    <row r="57" spans="3:3" x14ac:dyDescent="0.2">
      <c r="C57" s="2"/>
    </row>
    <row r="58" spans="3:3" x14ac:dyDescent="0.2">
      <c r="C58" s="2"/>
    </row>
    <row r="59" spans="3:3" x14ac:dyDescent="0.2">
      <c r="C59" s="2"/>
    </row>
    <row r="61" spans="3:3" x14ac:dyDescent="0.2">
      <c r="C61" s="2"/>
    </row>
    <row r="62" spans="3:3" x14ac:dyDescent="0.2">
      <c r="C62" s="2"/>
    </row>
    <row r="63" spans="3:3" x14ac:dyDescent="0.2">
      <c r="C63" s="2"/>
    </row>
  </sheetData>
  <mergeCells count="7">
    <mergeCell ref="A2:A5"/>
    <mergeCell ref="A26:A29"/>
    <mergeCell ref="A22:A25"/>
    <mergeCell ref="A18:A21"/>
    <mergeCell ref="A14:A17"/>
    <mergeCell ref="A10:A13"/>
    <mergeCell ref="A6:A9"/>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ignoredErrors>
    <ignoredError sqref="L14:N14 I14:K14"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6"/>
  <sheetViews>
    <sheetView showGridLines="0" zoomScale="90" zoomScaleNormal="90" workbookViewId="0">
      <selection activeCell="L43" sqref="L43"/>
    </sheetView>
  </sheetViews>
  <sheetFormatPr defaultColWidth="11.42578125" defaultRowHeight="12.75" x14ac:dyDescent="0.2"/>
  <cols>
    <col min="1" max="1" width="26.42578125" customWidth="1"/>
    <col min="3" max="3" width="18.140625" customWidth="1"/>
    <col min="1022" max="1024" width="11.5703125" customWidth="1"/>
  </cols>
  <sheetData>
    <row r="1" spans="1:14" ht="15.75" x14ac:dyDescent="0.25">
      <c r="A1" s="9" t="s">
        <v>1</v>
      </c>
      <c r="B1" s="9" t="s">
        <v>85</v>
      </c>
      <c r="C1" s="9" t="s">
        <v>153</v>
      </c>
      <c r="D1" s="9" t="s">
        <v>87</v>
      </c>
      <c r="E1" s="9">
        <v>2020</v>
      </c>
      <c r="F1" s="9">
        <v>2025</v>
      </c>
      <c r="G1" s="9">
        <v>2030</v>
      </c>
      <c r="H1" s="9">
        <v>2035</v>
      </c>
      <c r="I1" s="9">
        <v>2040</v>
      </c>
      <c r="J1" s="9">
        <v>2045</v>
      </c>
      <c r="K1" s="9">
        <v>2050</v>
      </c>
      <c r="L1" s="9" t="s">
        <v>89</v>
      </c>
      <c r="M1" s="9" t="s">
        <v>3</v>
      </c>
      <c r="N1" s="9" t="s">
        <v>90</v>
      </c>
    </row>
    <row r="2" spans="1:14" x14ac:dyDescent="0.2">
      <c r="A2" s="26" t="s">
        <v>8</v>
      </c>
      <c r="B2" s="8" t="s">
        <v>91</v>
      </c>
      <c r="C2" s="8" t="s">
        <v>154</v>
      </c>
      <c r="D2" s="8" t="s">
        <v>121</v>
      </c>
      <c r="E2" s="8">
        <v>144.19999999999999</v>
      </c>
      <c r="F2" s="8">
        <v>144.19999999999999</v>
      </c>
      <c r="G2" s="8">
        <v>144.19999999999999</v>
      </c>
      <c r="H2" s="8">
        <v>144.19999999999999</v>
      </c>
      <c r="I2" s="8">
        <v>144.19999999999999</v>
      </c>
      <c r="J2" s="8">
        <v>144.19999999999999</v>
      </c>
      <c r="K2" s="8">
        <v>144.19999999999999</v>
      </c>
      <c r="L2" s="8" t="s">
        <v>155</v>
      </c>
      <c r="M2" s="8" t="s">
        <v>156</v>
      </c>
      <c r="N2" s="8">
        <v>1</v>
      </c>
    </row>
    <row r="3" spans="1:14" x14ac:dyDescent="0.2">
      <c r="A3" s="26"/>
      <c r="B3" s="8" t="s">
        <v>96</v>
      </c>
      <c r="C3" s="8" t="s">
        <v>154</v>
      </c>
      <c r="D3" s="8" t="s">
        <v>121</v>
      </c>
      <c r="E3" s="8">
        <v>95.13</v>
      </c>
      <c r="F3" s="8">
        <v>95.13</v>
      </c>
      <c r="G3" s="8">
        <v>95.13</v>
      </c>
      <c r="H3" s="8">
        <v>95.13</v>
      </c>
      <c r="I3" s="8">
        <v>95.13</v>
      </c>
      <c r="J3" s="8">
        <v>95.13</v>
      </c>
      <c r="K3" s="8">
        <v>95.13</v>
      </c>
      <c r="L3" s="8" t="s">
        <v>157</v>
      </c>
      <c r="M3" s="8" t="s">
        <v>158</v>
      </c>
      <c r="N3" s="8">
        <v>1</v>
      </c>
    </row>
    <row r="4" spans="1:14" x14ac:dyDescent="0.2">
      <c r="A4" s="26"/>
      <c r="B4" s="8" t="s">
        <v>97</v>
      </c>
      <c r="C4" s="8" t="s">
        <v>154</v>
      </c>
      <c r="D4" s="8" t="s">
        <v>121</v>
      </c>
      <c r="E4" s="8">
        <v>0</v>
      </c>
      <c r="F4" s="8">
        <v>0</v>
      </c>
      <c r="G4" s="8">
        <v>0</v>
      </c>
      <c r="H4" s="8">
        <v>0</v>
      </c>
      <c r="I4" s="8">
        <v>0</v>
      </c>
      <c r="J4" s="8">
        <v>0</v>
      </c>
      <c r="K4" s="8">
        <v>0</v>
      </c>
      <c r="L4" s="8" t="s">
        <v>159</v>
      </c>
      <c r="M4" s="8"/>
      <c r="N4" s="8">
        <v>1</v>
      </c>
    </row>
    <row r="5" spans="1:14" x14ac:dyDescent="0.2">
      <c r="A5" s="26"/>
      <c r="B5" s="8" t="s">
        <v>98</v>
      </c>
      <c r="C5" s="8" t="s">
        <v>154</v>
      </c>
      <c r="D5" s="8" t="s">
        <v>121</v>
      </c>
      <c r="E5" s="8">
        <v>0</v>
      </c>
      <c r="F5" s="8">
        <v>0</v>
      </c>
      <c r="G5" s="8">
        <v>0</v>
      </c>
      <c r="H5" s="8">
        <v>0</v>
      </c>
      <c r="I5" s="8">
        <v>0</v>
      </c>
      <c r="J5" s="8">
        <v>0</v>
      </c>
      <c r="K5" s="8">
        <v>0</v>
      </c>
      <c r="L5" s="8" t="s">
        <v>159</v>
      </c>
      <c r="M5" s="8"/>
      <c r="N5" s="8">
        <v>1</v>
      </c>
    </row>
    <row r="6" spans="1:14" x14ac:dyDescent="0.2">
      <c r="A6" s="26"/>
      <c r="B6" s="8" t="s">
        <v>99</v>
      </c>
      <c r="C6" s="8" t="s">
        <v>154</v>
      </c>
      <c r="D6" s="8" t="s">
        <v>121</v>
      </c>
      <c r="E6" s="8">
        <v>0</v>
      </c>
      <c r="F6" s="8">
        <v>0</v>
      </c>
      <c r="G6" s="8">
        <v>0</v>
      </c>
      <c r="H6" s="8">
        <v>0</v>
      </c>
      <c r="I6" s="8">
        <v>0</v>
      </c>
      <c r="J6" s="8">
        <v>0</v>
      </c>
      <c r="K6" s="8">
        <v>0</v>
      </c>
      <c r="L6" s="8" t="s">
        <v>159</v>
      </c>
      <c r="M6" s="8"/>
      <c r="N6" s="8">
        <v>1</v>
      </c>
    </row>
    <row r="7" spans="1:14" x14ac:dyDescent="0.2">
      <c r="A7" s="26" t="s">
        <v>22</v>
      </c>
      <c r="B7" s="8" t="s">
        <v>91</v>
      </c>
      <c r="C7" s="8" t="s">
        <v>154</v>
      </c>
      <c r="D7" s="8" t="s">
        <v>121</v>
      </c>
      <c r="E7" s="8">
        <v>32.39</v>
      </c>
      <c r="F7" s="8">
        <v>32.39</v>
      </c>
      <c r="G7" s="8">
        <v>32.39</v>
      </c>
      <c r="H7" s="8">
        <v>32.39</v>
      </c>
      <c r="I7" s="8">
        <v>32.39</v>
      </c>
      <c r="J7" s="8">
        <v>32.39</v>
      </c>
      <c r="K7" s="8">
        <v>32.39</v>
      </c>
      <c r="L7" s="8" t="s">
        <v>160</v>
      </c>
      <c r="M7" s="8" t="s">
        <v>161</v>
      </c>
      <c r="N7" s="8">
        <v>1</v>
      </c>
    </row>
    <row r="8" spans="1:14" x14ac:dyDescent="0.2">
      <c r="A8" s="26"/>
      <c r="B8" s="8" t="s">
        <v>96</v>
      </c>
      <c r="C8" s="8" t="s">
        <v>154</v>
      </c>
      <c r="D8" s="8" t="s">
        <v>121</v>
      </c>
      <c r="E8" s="8">
        <v>22.03</v>
      </c>
      <c r="F8" s="8">
        <v>22.03</v>
      </c>
      <c r="G8" s="8">
        <v>22.03</v>
      </c>
      <c r="H8" s="8">
        <v>22.03</v>
      </c>
      <c r="I8" s="8">
        <v>22.03</v>
      </c>
      <c r="J8" s="8">
        <v>22.03</v>
      </c>
      <c r="K8" s="8">
        <v>22.03</v>
      </c>
      <c r="L8" s="8" t="s">
        <v>162</v>
      </c>
      <c r="M8" s="8" t="s">
        <v>161</v>
      </c>
      <c r="N8" s="8">
        <v>1</v>
      </c>
    </row>
    <row r="9" spans="1:14" x14ac:dyDescent="0.2">
      <c r="A9" s="26"/>
      <c r="B9" s="8" t="s">
        <v>97</v>
      </c>
      <c r="C9" s="8" t="s">
        <v>154</v>
      </c>
      <c r="D9" s="8" t="s">
        <v>121</v>
      </c>
      <c r="E9" s="8">
        <v>0</v>
      </c>
      <c r="F9" s="8">
        <v>0</v>
      </c>
      <c r="G9" s="8">
        <v>0</v>
      </c>
      <c r="H9" s="8">
        <v>0</v>
      </c>
      <c r="I9" s="8">
        <v>0</v>
      </c>
      <c r="J9" s="8">
        <v>0</v>
      </c>
      <c r="K9" s="8">
        <v>0</v>
      </c>
      <c r="L9" s="8" t="s">
        <v>159</v>
      </c>
      <c r="M9" s="8"/>
      <c r="N9" s="8">
        <v>1</v>
      </c>
    </row>
    <row r="10" spans="1:14" x14ac:dyDescent="0.2">
      <c r="A10" s="26"/>
      <c r="B10" s="8" t="s">
        <v>98</v>
      </c>
      <c r="C10" s="8" t="s">
        <v>154</v>
      </c>
      <c r="D10" s="8" t="s">
        <v>121</v>
      </c>
      <c r="E10" s="8">
        <v>0</v>
      </c>
      <c r="F10" s="8">
        <v>0</v>
      </c>
      <c r="G10" s="8">
        <v>0</v>
      </c>
      <c r="H10" s="8">
        <v>0</v>
      </c>
      <c r="I10" s="8">
        <v>0</v>
      </c>
      <c r="J10" s="8">
        <v>0</v>
      </c>
      <c r="K10" s="8">
        <v>0</v>
      </c>
      <c r="L10" s="8" t="s">
        <v>159</v>
      </c>
      <c r="M10" s="8"/>
      <c r="N10" s="8">
        <v>1</v>
      </c>
    </row>
    <row r="11" spans="1:14" x14ac:dyDescent="0.2">
      <c r="A11" s="26"/>
      <c r="B11" s="8" t="s">
        <v>99</v>
      </c>
      <c r="C11" s="8" t="s">
        <v>154</v>
      </c>
      <c r="D11" s="8" t="s">
        <v>121</v>
      </c>
      <c r="E11" s="8">
        <v>0</v>
      </c>
      <c r="F11" s="8">
        <v>0</v>
      </c>
      <c r="G11" s="8">
        <v>0</v>
      </c>
      <c r="H11" s="8">
        <v>0</v>
      </c>
      <c r="I11" s="8">
        <v>0</v>
      </c>
      <c r="J11" s="8">
        <v>0</v>
      </c>
      <c r="K11" s="8">
        <v>0</v>
      </c>
      <c r="L11" s="8" t="s">
        <v>159</v>
      </c>
      <c r="M11" s="8"/>
      <c r="N11" s="8">
        <v>1</v>
      </c>
    </row>
    <row r="12" spans="1:14" x14ac:dyDescent="0.2">
      <c r="A12" s="26" t="s">
        <v>163</v>
      </c>
      <c r="B12" s="8" t="s">
        <v>91</v>
      </c>
      <c r="C12" s="8" t="s">
        <v>154</v>
      </c>
      <c r="D12" s="8" t="s">
        <v>121</v>
      </c>
      <c r="E12" s="8">
        <v>146.71799999999999</v>
      </c>
      <c r="F12" s="8">
        <v>146.71799999999999</v>
      </c>
      <c r="G12" s="8">
        <v>146.71799999999999</v>
      </c>
      <c r="H12" s="8">
        <v>146.71799999999999</v>
      </c>
      <c r="I12" s="8">
        <v>146.71799999999999</v>
      </c>
      <c r="J12" s="8">
        <v>146.71799999999999</v>
      </c>
      <c r="K12" s="8">
        <v>146.71799999999999</v>
      </c>
      <c r="L12" s="8" t="s">
        <v>155</v>
      </c>
      <c r="M12" s="8" t="s">
        <v>164</v>
      </c>
      <c r="N12" s="8">
        <v>1</v>
      </c>
    </row>
    <row r="13" spans="1:14" x14ac:dyDescent="0.2">
      <c r="A13" s="26"/>
      <c r="B13" s="8" t="s">
        <v>96</v>
      </c>
      <c r="C13" s="8" t="s">
        <v>154</v>
      </c>
      <c r="D13" s="8" t="s">
        <v>121</v>
      </c>
      <c r="E13" s="8">
        <v>97.545299999999997</v>
      </c>
      <c r="F13" s="8">
        <v>97.545299999999997</v>
      </c>
      <c r="G13" s="8">
        <v>97.545299999999997</v>
      </c>
      <c r="H13" s="8">
        <v>97.545299999999997</v>
      </c>
      <c r="I13" s="8">
        <v>97.545299999999997</v>
      </c>
      <c r="J13" s="8">
        <v>97.545299999999997</v>
      </c>
      <c r="K13" s="8">
        <v>97.545299999999997</v>
      </c>
      <c r="L13" s="8" t="s">
        <v>157</v>
      </c>
      <c r="M13" s="8" t="s">
        <v>165</v>
      </c>
      <c r="N13" s="8">
        <v>1</v>
      </c>
    </row>
    <row r="14" spans="1:14" x14ac:dyDescent="0.2">
      <c r="A14" s="26"/>
      <c r="B14" s="8" t="s">
        <v>97</v>
      </c>
      <c r="C14" s="8" t="s">
        <v>154</v>
      </c>
      <c r="D14" s="8" t="s">
        <v>121</v>
      </c>
      <c r="E14" s="8">
        <v>0</v>
      </c>
      <c r="F14" s="8">
        <v>0</v>
      </c>
      <c r="G14" s="8">
        <v>0</v>
      </c>
      <c r="H14" s="8">
        <v>0</v>
      </c>
      <c r="I14" s="8">
        <v>0</v>
      </c>
      <c r="J14" s="8">
        <v>0</v>
      </c>
      <c r="K14" s="8">
        <v>0</v>
      </c>
      <c r="L14" s="8" t="s">
        <v>159</v>
      </c>
      <c r="M14" s="8"/>
      <c r="N14" s="8">
        <v>1</v>
      </c>
    </row>
    <row r="15" spans="1:14" x14ac:dyDescent="0.2">
      <c r="A15" s="26"/>
      <c r="B15" s="8" t="s">
        <v>98</v>
      </c>
      <c r="C15" s="8" t="s">
        <v>154</v>
      </c>
      <c r="D15" s="8" t="s">
        <v>121</v>
      </c>
      <c r="E15" s="8">
        <v>0</v>
      </c>
      <c r="F15" s="8">
        <v>0</v>
      </c>
      <c r="G15" s="8">
        <v>0</v>
      </c>
      <c r="H15" s="8">
        <v>0</v>
      </c>
      <c r="I15" s="8">
        <v>0</v>
      </c>
      <c r="J15" s="8">
        <v>0</v>
      </c>
      <c r="K15" s="8">
        <v>0</v>
      </c>
      <c r="L15" s="8" t="s">
        <v>159</v>
      </c>
      <c r="M15" s="8"/>
      <c r="N15" s="8">
        <v>1</v>
      </c>
    </row>
    <row r="16" spans="1:14" x14ac:dyDescent="0.2">
      <c r="A16" s="26"/>
      <c r="B16" s="8" t="s">
        <v>99</v>
      </c>
      <c r="C16" s="8" t="s">
        <v>154</v>
      </c>
      <c r="D16" s="8" t="s">
        <v>121</v>
      </c>
      <c r="E16" s="8">
        <v>0</v>
      </c>
      <c r="F16" s="8">
        <v>0</v>
      </c>
      <c r="G16" s="8">
        <v>0</v>
      </c>
      <c r="H16" s="8">
        <v>0</v>
      </c>
      <c r="I16" s="8">
        <v>0</v>
      </c>
      <c r="J16" s="8">
        <v>0</v>
      </c>
      <c r="K16" s="8">
        <v>0</v>
      </c>
      <c r="L16" s="8" t="s">
        <v>159</v>
      </c>
      <c r="M16" s="8"/>
      <c r="N16" s="8">
        <v>1</v>
      </c>
    </row>
  </sheetData>
  <mergeCells count="3">
    <mergeCell ref="A12:A16"/>
    <mergeCell ref="A7:A11"/>
    <mergeCell ref="A2:A6"/>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5"/>
  <sheetViews>
    <sheetView showGridLines="0" zoomScale="90" zoomScaleNormal="90" workbookViewId="0">
      <selection activeCell="L43" sqref="L43"/>
    </sheetView>
  </sheetViews>
  <sheetFormatPr defaultColWidth="11.42578125" defaultRowHeight="12.75" x14ac:dyDescent="0.2"/>
  <cols>
    <col min="1" max="1" width="7.140625" customWidth="1"/>
    <col min="2" max="2" width="255.7109375" bestFit="1" customWidth="1"/>
  </cols>
  <sheetData>
    <row r="1" spans="1:2" ht="15.75" x14ac:dyDescent="0.25">
      <c r="A1" s="27" t="s">
        <v>86</v>
      </c>
      <c r="B1" s="27"/>
    </row>
    <row r="2" spans="1:2" x14ac:dyDescent="0.2">
      <c r="A2" s="8" t="s">
        <v>166</v>
      </c>
      <c r="B2" s="8" t="s">
        <v>167</v>
      </c>
    </row>
    <row r="3" spans="1:2" x14ac:dyDescent="0.2">
      <c r="A3" s="8" t="s">
        <v>168</v>
      </c>
      <c r="B3" s="8" t="s">
        <v>169</v>
      </c>
    </row>
    <row r="4" spans="1:2" x14ac:dyDescent="0.2">
      <c r="A4" s="8" t="s">
        <v>92</v>
      </c>
      <c r="B4" s="8" t="s">
        <v>170</v>
      </c>
    </row>
    <row r="5" spans="1:2" x14ac:dyDescent="0.2">
      <c r="A5" s="8" t="s">
        <v>171</v>
      </c>
      <c r="B5" s="8" t="s">
        <v>172</v>
      </c>
    </row>
    <row r="6" spans="1:2" x14ac:dyDescent="0.2">
      <c r="A6" s="8" t="s">
        <v>101</v>
      </c>
      <c r="B6" s="8" t="s">
        <v>173</v>
      </c>
    </row>
    <row r="7" spans="1:2" x14ac:dyDescent="0.2">
      <c r="A7" s="8" t="s">
        <v>102</v>
      </c>
      <c r="B7" s="8" t="s">
        <v>174</v>
      </c>
    </row>
    <row r="8" spans="1:2" x14ac:dyDescent="0.2">
      <c r="A8" s="8" t="s">
        <v>103</v>
      </c>
      <c r="B8" s="8" t="s">
        <v>175</v>
      </c>
    </row>
    <row r="9" spans="1:2" ht="15" x14ac:dyDescent="0.25">
      <c r="A9" s="8" t="s">
        <v>105</v>
      </c>
      <c r="B9" s="28" t="s">
        <v>176</v>
      </c>
    </row>
    <row r="10" spans="1:2" ht="15" x14ac:dyDescent="0.25">
      <c r="A10" s="8" t="s">
        <v>108</v>
      </c>
      <c r="B10" s="8" t="s">
        <v>177</v>
      </c>
    </row>
    <row r="11" spans="1:2" x14ac:dyDescent="0.2">
      <c r="A11" s="8" t="s">
        <v>115</v>
      </c>
      <c r="B11" s="8" t="s">
        <v>178</v>
      </c>
    </row>
    <row r="12" spans="1:2" x14ac:dyDescent="0.2">
      <c r="A12" s="8" t="s">
        <v>124</v>
      </c>
      <c r="B12" s="8" t="s">
        <v>179</v>
      </c>
    </row>
    <row r="13" spans="1:2" x14ac:dyDescent="0.2">
      <c r="A13" s="8" t="s">
        <v>135</v>
      </c>
      <c r="B13" s="8" t="s">
        <v>180</v>
      </c>
    </row>
    <row r="14" spans="1:2" x14ac:dyDescent="0.2">
      <c r="A14" s="8" t="s">
        <v>136</v>
      </c>
      <c r="B14" s="8" t="s">
        <v>181</v>
      </c>
    </row>
    <row r="15" spans="1:2" x14ac:dyDescent="0.2">
      <c r="A15" s="8" t="s">
        <v>182</v>
      </c>
      <c r="B15" s="8" t="s">
        <v>183</v>
      </c>
    </row>
    <row r="16" spans="1:2" x14ac:dyDescent="0.2">
      <c r="A16" s="8" t="s">
        <v>184</v>
      </c>
      <c r="B16" s="8" t="s">
        <v>185</v>
      </c>
    </row>
    <row r="17" spans="1:2" x14ac:dyDescent="0.2">
      <c r="A17" s="8" t="s">
        <v>186</v>
      </c>
      <c r="B17" s="8" t="s">
        <v>187</v>
      </c>
    </row>
    <row r="18" spans="1:2" x14ac:dyDescent="0.2">
      <c r="A18" s="8" t="s">
        <v>138</v>
      </c>
      <c r="B18" s="8" t="s">
        <v>188</v>
      </c>
    </row>
    <row r="19" spans="1:2" x14ac:dyDescent="0.2">
      <c r="A19" s="8" t="s">
        <v>140</v>
      </c>
      <c r="B19" s="8" t="s">
        <v>189</v>
      </c>
    </row>
    <row r="20" spans="1:2" x14ac:dyDescent="0.2">
      <c r="A20" s="8" t="s">
        <v>143</v>
      </c>
      <c r="B20" s="8" t="s">
        <v>190</v>
      </c>
    </row>
    <row r="21" spans="1:2" x14ac:dyDescent="0.2">
      <c r="A21" s="8" t="s">
        <v>145</v>
      </c>
      <c r="B21" s="8" t="s">
        <v>191</v>
      </c>
    </row>
    <row r="22" spans="1:2" x14ac:dyDescent="0.2">
      <c r="A22" s="8" t="s">
        <v>147</v>
      </c>
      <c r="B22" s="8" t="s">
        <v>192</v>
      </c>
    </row>
    <row r="23" spans="1:2" ht="15" x14ac:dyDescent="0.25">
      <c r="A23" s="8" t="s">
        <v>152</v>
      </c>
      <c r="B23" s="8" t="s">
        <v>193</v>
      </c>
    </row>
    <row r="24" spans="1:2" ht="15" x14ac:dyDescent="0.25">
      <c r="A24" s="8" t="s">
        <v>194</v>
      </c>
      <c r="B24" s="8" t="s">
        <v>195</v>
      </c>
    </row>
    <row r="25" spans="1:2" x14ac:dyDescent="0.2">
      <c r="A25" s="8" t="s">
        <v>196</v>
      </c>
      <c r="B25" s="8" t="s">
        <v>197</v>
      </c>
    </row>
  </sheetData>
  <mergeCells count="1">
    <mergeCell ref="A1:B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37"/>
  <sheetViews>
    <sheetView showGridLines="0" zoomScale="90" zoomScaleNormal="90" workbookViewId="0">
      <selection activeCell="L43" sqref="L43"/>
    </sheetView>
  </sheetViews>
  <sheetFormatPr defaultColWidth="8.7109375" defaultRowHeight="12.75" x14ac:dyDescent="0.2"/>
  <cols>
    <col min="2" max="2" width="41.5703125" customWidth="1"/>
    <col min="4" max="4" width="9.140625" customWidth="1"/>
  </cols>
  <sheetData>
    <row r="1" spans="1:10" ht="15.75" x14ac:dyDescent="0.25">
      <c r="A1" s="9" t="s">
        <v>206</v>
      </c>
      <c r="B1" s="9" t="s">
        <v>207</v>
      </c>
      <c r="C1" s="9" t="s">
        <v>208</v>
      </c>
      <c r="D1" s="9" t="s">
        <v>209</v>
      </c>
      <c r="E1" s="9" t="s">
        <v>210</v>
      </c>
      <c r="F1" s="9" t="s">
        <v>211</v>
      </c>
      <c r="G1" s="9" t="s">
        <v>212</v>
      </c>
      <c r="H1" s="9" t="s">
        <v>213</v>
      </c>
      <c r="I1" s="9" t="s">
        <v>214</v>
      </c>
      <c r="J1" s="9" t="s">
        <v>199</v>
      </c>
    </row>
    <row r="2" spans="1:10" x14ac:dyDescent="0.2">
      <c r="A2" s="41" t="s">
        <v>91</v>
      </c>
      <c r="B2" s="8" t="s">
        <v>215</v>
      </c>
      <c r="C2" s="8">
        <v>39705</v>
      </c>
      <c r="D2" s="8">
        <v>44051</v>
      </c>
      <c r="E2" s="8">
        <v>47328</v>
      </c>
      <c r="F2" s="8">
        <v>50657</v>
      </c>
      <c r="G2" s="8">
        <v>53245</v>
      </c>
      <c r="H2" s="8">
        <v>55393</v>
      </c>
      <c r="I2" s="8">
        <v>57392</v>
      </c>
      <c r="J2" s="8" t="s">
        <v>105</v>
      </c>
    </row>
    <row r="3" spans="1:10" x14ac:dyDescent="0.2">
      <c r="A3" s="41"/>
      <c r="B3" s="8" t="s">
        <v>216</v>
      </c>
      <c r="C3" s="8">
        <v>978.4</v>
      </c>
      <c r="D3" s="8">
        <v>1013.3</v>
      </c>
      <c r="E3" s="8">
        <v>1037.5999999999999</v>
      </c>
      <c r="F3" s="8">
        <v>1056</v>
      </c>
      <c r="G3" s="8">
        <v>1066</v>
      </c>
      <c r="H3" s="8">
        <v>1070.0999999999999</v>
      </c>
      <c r="I3" s="8">
        <v>1073.2</v>
      </c>
      <c r="J3" s="8" t="s">
        <v>105</v>
      </c>
    </row>
    <row r="4" spans="1:10" x14ac:dyDescent="0.2">
      <c r="A4" s="41"/>
      <c r="B4" s="8" t="s">
        <v>217</v>
      </c>
      <c r="C4" s="8">
        <v>1.1299999999999999</v>
      </c>
      <c r="D4" s="8">
        <v>1.25</v>
      </c>
      <c r="E4" s="8">
        <v>1.37</v>
      </c>
      <c r="F4" s="8">
        <v>1.51</v>
      </c>
      <c r="G4" s="8">
        <v>1.67</v>
      </c>
      <c r="H4" s="8">
        <v>1.84</v>
      </c>
      <c r="I4" s="8">
        <v>2.0099999999999998</v>
      </c>
      <c r="J4" s="8" t="s">
        <v>105</v>
      </c>
    </row>
    <row r="5" spans="1:10" x14ac:dyDescent="0.2">
      <c r="A5" s="41"/>
      <c r="B5" s="8" t="s">
        <v>218</v>
      </c>
      <c r="C5" s="8">
        <v>1</v>
      </c>
      <c r="D5" s="12">
        <f t="shared" ref="D5:I5" si="0">(D3-$C3)/$C3+1</f>
        <v>1.035670482420278</v>
      </c>
      <c r="E5" s="12">
        <f t="shared" si="0"/>
        <v>1.0605069501226492</v>
      </c>
      <c r="F5" s="12">
        <f t="shared" si="0"/>
        <v>1.0793131643499592</v>
      </c>
      <c r="G5" s="12">
        <f t="shared" si="0"/>
        <v>1.0895339329517579</v>
      </c>
      <c r="H5" s="12">
        <f t="shared" si="0"/>
        <v>1.0937244480784953</v>
      </c>
      <c r="I5" s="12">
        <f t="shared" si="0"/>
        <v>1.0968928863450533</v>
      </c>
      <c r="J5" s="8" t="s">
        <v>105</v>
      </c>
    </row>
    <row r="6" spans="1:10" x14ac:dyDescent="0.2">
      <c r="A6" s="41" t="s">
        <v>96</v>
      </c>
      <c r="B6" s="8" t="s">
        <v>215</v>
      </c>
      <c r="C6" s="8">
        <v>32253</v>
      </c>
      <c r="D6" s="8">
        <v>34800</v>
      </c>
      <c r="E6" s="8">
        <v>37232</v>
      </c>
      <c r="F6" s="8">
        <v>38921</v>
      </c>
      <c r="G6" s="8">
        <v>40103</v>
      </c>
      <c r="H6" s="8">
        <v>41084</v>
      </c>
      <c r="I6" s="8">
        <v>41819</v>
      </c>
      <c r="J6" s="8" t="s">
        <v>105</v>
      </c>
    </row>
    <row r="7" spans="1:10" x14ac:dyDescent="0.2">
      <c r="A7" s="41"/>
      <c r="B7" s="8" t="s">
        <v>216</v>
      </c>
      <c r="C7" s="8">
        <v>781.3</v>
      </c>
      <c r="D7" s="8">
        <v>805.7</v>
      </c>
      <c r="E7" s="8">
        <v>831</v>
      </c>
      <c r="F7" s="8">
        <v>847.5</v>
      </c>
      <c r="G7" s="8">
        <v>856.4</v>
      </c>
      <c r="H7" s="8">
        <v>860.4</v>
      </c>
      <c r="I7" s="8">
        <v>861</v>
      </c>
      <c r="J7" s="8" t="s">
        <v>105</v>
      </c>
    </row>
    <row r="8" spans="1:10" x14ac:dyDescent="0.2">
      <c r="A8" s="41"/>
      <c r="B8" s="8" t="s">
        <v>217</v>
      </c>
      <c r="C8" s="8">
        <v>1.1200000000000001</v>
      </c>
      <c r="D8" s="8">
        <v>1.29</v>
      </c>
      <c r="E8" s="8">
        <v>1.45</v>
      </c>
      <c r="F8" s="8">
        <v>1.62</v>
      </c>
      <c r="G8" s="8">
        <v>1.81</v>
      </c>
      <c r="H8" s="8">
        <v>2.02</v>
      </c>
      <c r="I8" s="8">
        <v>2.2599999999999998</v>
      </c>
      <c r="J8" s="8" t="s">
        <v>105</v>
      </c>
    </row>
    <row r="9" spans="1:10" x14ac:dyDescent="0.2">
      <c r="A9" s="41"/>
      <c r="B9" s="8" t="s">
        <v>218</v>
      </c>
      <c r="C9" s="8">
        <v>1</v>
      </c>
      <c r="D9" s="12">
        <f t="shared" ref="D9:I9" si="1">(D7-$C7)/$C7+1</f>
        <v>1.0312300012799183</v>
      </c>
      <c r="E9" s="12">
        <f t="shared" si="1"/>
        <v>1.0636119288365544</v>
      </c>
      <c r="F9" s="12">
        <f t="shared" si="1"/>
        <v>1.0847305772430564</v>
      </c>
      <c r="G9" s="12">
        <f t="shared" si="1"/>
        <v>1.0961218482017152</v>
      </c>
      <c r="H9" s="12">
        <f t="shared" si="1"/>
        <v>1.1012415205426853</v>
      </c>
      <c r="I9" s="12">
        <f t="shared" si="1"/>
        <v>1.1020094713938309</v>
      </c>
      <c r="J9" s="8" t="s">
        <v>105</v>
      </c>
    </row>
    <row r="10" spans="1:10" x14ac:dyDescent="0.2">
      <c r="A10" s="41" t="s">
        <v>97</v>
      </c>
      <c r="B10" s="8" t="s">
        <v>215</v>
      </c>
      <c r="C10" s="8">
        <v>6344</v>
      </c>
      <c r="D10" s="8">
        <v>7292</v>
      </c>
      <c r="E10" s="8">
        <v>8037</v>
      </c>
      <c r="F10" s="8">
        <v>8961</v>
      </c>
      <c r="G10" s="8">
        <v>9689</v>
      </c>
      <c r="H10" s="8">
        <v>10389</v>
      </c>
      <c r="I10" s="8">
        <v>11152</v>
      </c>
      <c r="J10" s="8" t="s">
        <v>105</v>
      </c>
    </row>
    <row r="11" spans="1:10" x14ac:dyDescent="0.2">
      <c r="A11" s="41"/>
      <c r="B11" s="8" t="s">
        <v>216</v>
      </c>
      <c r="C11" s="8">
        <v>159.19999999999999</v>
      </c>
      <c r="D11" s="8">
        <v>171.6</v>
      </c>
      <c r="E11" s="8">
        <v>184.1</v>
      </c>
      <c r="F11" s="8">
        <v>196.4</v>
      </c>
      <c r="G11" s="8">
        <v>206.3</v>
      </c>
      <c r="H11" s="8">
        <v>214.8</v>
      </c>
      <c r="I11" s="8">
        <v>224</v>
      </c>
      <c r="J11" s="8" t="s">
        <v>105</v>
      </c>
    </row>
    <row r="12" spans="1:10" x14ac:dyDescent="0.2">
      <c r="A12" s="41"/>
      <c r="B12" s="8" t="s">
        <v>217</v>
      </c>
      <c r="C12" s="8">
        <v>1.1200000000000001</v>
      </c>
      <c r="D12" s="8">
        <v>1.19</v>
      </c>
      <c r="E12" s="8">
        <v>1.28</v>
      </c>
      <c r="F12" s="8">
        <v>1.41</v>
      </c>
      <c r="G12" s="8">
        <v>1.55</v>
      </c>
      <c r="H12" s="8">
        <v>1.72</v>
      </c>
      <c r="I12" s="8">
        <v>1.88</v>
      </c>
      <c r="J12" s="8" t="s">
        <v>105</v>
      </c>
    </row>
    <row r="13" spans="1:10" x14ac:dyDescent="0.2">
      <c r="A13" s="41"/>
      <c r="B13" s="8" t="s">
        <v>218</v>
      </c>
      <c r="C13" s="8">
        <v>1</v>
      </c>
      <c r="D13" s="12">
        <f t="shared" ref="D13:I13" si="2">(D11-$C11)/$C11+1</f>
        <v>1.0778894472361809</v>
      </c>
      <c r="E13" s="12">
        <f t="shared" si="2"/>
        <v>1.1564070351758795</v>
      </c>
      <c r="F13" s="12">
        <f t="shared" si="2"/>
        <v>1.2336683417085428</v>
      </c>
      <c r="G13" s="12">
        <f t="shared" si="2"/>
        <v>1.295854271356784</v>
      </c>
      <c r="H13" s="12">
        <f t="shared" si="2"/>
        <v>1.3492462311557791</v>
      </c>
      <c r="I13" s="12">
        <f t="shared" si="2"/>
        <v>1.4070351758793971</v>
      </c>
      <c r="J13" s="8" t="s">
        <v>105</v>
      </c>
    </row>
    <row r="14" spans="1:10" x14ac:dyDescent="0.2">
      <c r="A14" s="41" t="s">
        <v>126</v>
      </c>
      <c r="B14" s="8" t="s">
        <v>215</v>
      </c>
      <c r="C14" s="8">
        <v>30590</v>
      </c>
      <c r="D14" s="8">
        <v>32987</v>
      </c>
      <c r="E14" s="8">
        <v>30017</v>
      </c>
      <c r="F14" s="8">
        <v>30809</v>
      </c>
      <c r="G14" s="8">
        <v>30251</v>
      </c>
      <c r="H14" s="8">
        <v>28532</v>
      </c>
      <c r="I14" s="8">
        <v>27790</v>
      </c>
      <c r="J14" s="8" t="s">
        <v>105</v>
      </c>
    </row>
    <row r="15" spans="1:10" x14ac:dyDescent="0.2">
      <c r="A15" s="41"/>
      <c r="B15" s="8" t="s">
        <v>216</v>
      </c>
      <c r="C15" s="8">
        <v>520.29999999999995</v>
      </c>
      <c r="D15" s="8">
        <v>512.5</v>
      </c>
      <c r="E15" s="8">
        <v>506</v>
      </c>
      <c r="F15" s="8">
        <v>501.7</v>
      </c>
      <c r="G15" s="8">
        <v>498.1</v>
      </c>
      <c r="H15" s="8">
        <v>487</v>
      </c>
      <c r="I15" s="8">
        <v>480.5</v>
      </c>
      <c r="J15" s="8" t="s">
        <v>105</v>
      </c>
    </row>
    <row r="16" spans="1:10" x14ac:dyDescent="0.2">
      <c r="A16" s="41"/>
      <c r="B16" s="8" t="s">
        <v>217</v>
      </c>
      <c r="C16" s="8">
        <v>0.97</v>
      </c>
      <c r="D16" s="8">
        <v>1.1399999999999999</v>
      </c>
      <c r="E16" s="8">
        <v>1.35</v>
      </c>
      <c r="F16" s="8">
        <v>1.58</v>
      </c>
      <c r="G16" s="8">
        <v>1.85</v>
      </c>
      <c r="H16" s="8">
        <v>2.21</v>
      </c>
      <c r="I16" s="8">
        <v>2.64</v>
      </c>
      <c r="J16" s="8" t="s">
        <v>105</v>
      </c>
    </row>
    <row r="17" spans="1:10" x14ac:dyDescent="0.2">
      <c r="A17" s="41"/>
      <c r="B17" s="8" t="s">
        <v>218</v>
      </c>
      <c r="C17" s="8">
        <v>1</v>
      </c>
      <c r="D17" s="12">
        <f t="shared" ref="D17:I17" si="3">(D15-$C15)/$C15+1</f>
        <v>0.98500864885642903</v>
      </c>
      <c r="E17" s="12">
        <f t="shared" si="3"/>
        <v>0.9725158562367866</v>
      </c>
      <c r="F17" s="12">
        <f t="shared" si="3"/>
        <v>0.96425139342686916</v>
      </c>
      <c r="G17" s="12">
        <f t="shared" si="3"/>
        <v>0.95733230828368265</v>
      </c>
      <c r="H17" s="12">
        <f t="shared" si="3"/>
        <v>0.93599846242552376</v>
      </c>
      <c r="I17" s="12">
        <f t="shared" si="3"/>
        <v>0.92350566980588134</v>
      </c>
      <c r="J17" s="8" t="s">
        <v>105</v>
      </c>
    </row>
    <row r="18" spans="1:10" x14ac:dyDescent="0.2">
      <c r="A18" s="41"/>
      <c r="B18" s="8" t="s">
        <v>219</v>
      </c>
      <c r="C18" s="8">
        <v>250.07</v>
      </c>
      <c r="D18" s="8">
        <v>287.26</v>
      </c>
      <c r="E18" s="8">
        <v>177.47</v>
      </c>
      <c r="F18" s="8">
        <v>165.52</v>
      </c>
      <c r="G18" s="8">
        <v>128.44</v>
      </c>
      <c r="H18" s="8">
        <v>62.88</v>
      </c>
      <c r="I18" s="8">
        <v>23.14</v>
      </c>
      <c r="J18" s="8" t="s">
        <v>105</v>
      </c>
    </row>
    <row r="19" spans="1:10" x14ac:dyDescent="0.2">
      <c r="A19" s="41"/>
      <c r="B19" s="8" t="s">
        <v>220</v>
      </c>
      <c r="C19" s="8">
        <f t="shared" ref="C19:I19" si="4">C18*2.182</f>
        <v>545.65273999999999</v>
      </c>
      <c r="D19" s="8">
        <f t="shared" si="4"/>
        <v>626.80131999999992</v>
      </c>
      <c r="E19" s="8">
        <f t="shared" si="4"/>
        <v>387.23953999999998</v>
      </c>
      <c r="F19" s="8">
        <f t="shared" si="4"/>
        <v>361.16464000000002</v>
      </c>
      <c r="G19" s="8">
        <f t="shared" si="4"/>
        <v>280.25608</v>
      </c>
      <c r="H19" s="8">
        <f t="shared" si="4"/>
        <v>137.20416</v>
      </c>
      <c r="I19" s="8">
        <f t="shared" si="4"/>
        <v>50.491480000000003</v>
      </c>
      <c r="J19" s="8" t="s">
        <v>105</v>
      </c>
    </row>
    <row r="20" spans="1:10" x14ac:dyDescent="0.2">
      <c r="A20" s="41"/>
      <c r="B20" s="8" t="s">
        <v>221</v>
      </c>
      <c r="C20" s="8">
        <f t="shared" ref="C20:I20" si="5">C18/$C18</f>
        <v>1</v>
      </c>
      <c r="D20" s="8">
        <f t="shared" si="5"/>
        <v>1.1487183588595193</v>
      </c>
      <c r="E20" s="8">
        <f t="shared" si="5"/>
        <v>0.70968128923901308</v>
      </c>
      <c r="F20" s="8">
        <f t="shared" si="5"/>
        <v>0.66189466949254216</v>
      </c>
      <c r="G20" s="8">
        <f t="shared" si="5"/>
        <v>0.51361618746750914</v>
      </c>
      <c r="H20" s="8">
        <f t="shared" si="5"/>
        <v>0.2514495941136482</v>
      </c>
      <c r="I20" s="8">
        <f t="shared" si="5"/>
        <v>9.2534090454672702E-2</v>
      </c>
      <c r="J20" s="8" t="s">
        <v>105</v>
      </c>
    </row>
    <row r="21" spans="1:10" x14ac:dyDescent="0.2">
      <c r="A21" s="41" t="s">
        <v>222</v>
      </c>
      <c r="B21" s="8" t="s">
        <v>223</v>
      </c>
      <c r="C21" s="8">
        <v>11402.06</v>
      </c>
      <c r="D21" s="8">
        <v>12272.41</v>
      </c>
      <c r="E21" s="8">
        <v>12472.43</v>
      </c>
      <c r="F21" s="8">
        <v>12759.39</v>
      </c>
      <c r="G21" s="8">
        <v>12958</v>
      </c>
      <c r="H21" s="8">
        <v>13193.77</v>
      </c>
      <c r="I21" s="8">
        <v>13359.06</v>
      </c>
      <c r="J21" s="8" t="s">
        <v>105</v>
      </c>
    </row>
    <row r="22" spans="1:10" x14ac:dyDescent="0.2">
      <c r="A22" s="41"/>
      <c r="B22" s="8" t="s">
        <v>224</v>
      </c>
      <c r="C22" s="8">
        <f t="shared" ref="C22:I22" si="6">C21/$C21</f>
        <v>1</v>
      </c>
      <c r="D22" s="8">
        <f t="shared" si="6"/>
        <v>1.0763326977756651</v>
      </c>
      <c r="E22" s="8">
        <f t="shared" si="6"/>
        <v>1.0938751418603305</v>
      </c>
      <c r="F22" s="8">
        <f t="shared" si="6"/>
        <v>1.119042523894805</v>
      </c>
      <c r="G22" s="8">
        <f t="shared" si="6"/>
        <v>1.1364613061148601</v>
      </c>
      <c r="H22" s="8">
        <f t="shared" si="6"/>
        <v>1.1571391485398252</v>
      </c>
      <c r="I22" s="8">
        <f t="shared" si="6"/>
        <v>1.1716356518032707</v>
      </c>
      <c r="J22" s="8" t="s">
        <v>105</v>
      </c>
    </row>
    <row r="23" spans="1:10" x14ac:dyDescent="0.2">
      <c r="A23" s="41"/>
      <c r="B23" s="8" t="s">
        <v>225</v>
      </c>
      <c r="C23" s="8">
        <v>1.38</v>
      </c>
      <c r="D23" s="8">
        <v>1.29</v>
      </c>
      <c r="E23" s="8">
        <v>1.27</v>
      </c>
      <c r="F23" s="8">
        <v>1.24</v>
      </c>
      <c r="G23" s="8">
        <v>1.23</v>
      </c>
      <c r="H23" s="8">
        <v>1.22</v>
      </c>
      <c r="I23" s="8">
        <v>1.2</v>
      </c>
      <c r="J23" s="8" t="s">
        <v>105</v>
      </c>
    </row>
    <row r="26" spans="1:10" ht="15.75" x14ac:dyDescent="0.25">
      <c r="B26" s="9" t="s">
        <v>226</v>
      </c>
      <c r="C26" s="8">
        <v>1.02</v>
      </c>
    </row>
    <row r="28" spans="1:10" ht="15.75" x14ac:dyDescent="0.25">
      <c r="A28" s="29" t="s">
        <v>227</v>
      </c>
      <c r="B28" s="30"/>
      <c r="C28" s="30"/>
      <c r="D28" s="31"/>
    </row>
    <row r="29" spans="1:10" ht="15.75" x14ac:dyDescent="0.25">
      <c r="A29" s="9" t="s">
        <v>206</v>
      </c>
      <c r="B29" s="9" t="s">
        <v>228</v>
      </c>
      <c r="C29" s="9" t="s">
        <v>229</v>
      </c>
      <c r="D29" s="9" t="s">
        <v>199</v>
      </c>
    </row>
    <row r="30" spans="1:10" x14ac:dyDescent="0.2">
      <c r="A30" s="8" t="s">
        <v>126</v>
      </c>
      <c r="B30" s="32">
        <v>519716</v>
      </c>
      <c r="C30" s="33">
        <f>B30/B30</f>
        <v>1</v>
      </c>
      <c r="D30" s="13" t="s">
        <v>194</v>
      </c>
    </row>
    <row r="31" spans="1:10" x14ac:dyDescent="0.2">
      <c r="A31" s="8" t="s">
        <v>98</v>
      </c>
      <c r="B31" s="32">
        <f>B30-B32</f>
        <v>492519</v>
      </c>
      <c r="C31" s="33">
        <f>B31/B30</f>
        <v>0.94766949641727405</v>
      </c>
      <c r="D31" s="13" t="s">
        <v>230</v>
      </c>
    </row>
    <row r="32" spans="1:10" x14ac:dyDescent="0.2">
      <c r="A32" s="8" t="s">
        <v>99</v>
      </c>
      <c r="B32" s="32">
        <v>27197</v>
      </c>
      <c r="C32" s="33">
        <f>B32/B30</f>
        <v>5.2330503582725951E-2</v>
      </c>
      <c r="D32" s="13" t="s">
        <v>196</v>
      </c>
      <c r="F32" s="3"/>
      <c r="G32" s="3"/>
    </row>
    <row r="35" spans="2:5" x14ac:dyDescent="0.2">
      <c r="B35" s="4"/>
      <c r="C35" s="34"/>
      <c r="D35" s="38" t="s">
        <v>231</v>
      </c>
      <c r="E35" s="38" t="s">
        <v>125</v>
      </c>
    </row>
    <row r="36" spans="2:5" x14ac:dyDescent="0.2">
      <c r="B36" s="5"/>
      <c r="C36" s="35" t="s">
        <v>231</v>
      </c>
      <c r="D36" s="36">
        <v>1</v>
      </c>
      <c r="E36" s="37">
        <f>1/D37</f>
        <v>1.0550749103186325E-6</v>
      </c>
    </row>
    <row r="37" spans="2:5" x14ac:dyDescent="0.2">
      <c r="B37" s="4"/>
      <c r="C37" s="38" t="s">
        <v>125</v>
      </c>
      <c r="D37" s="37">
        <v>947800</v>
      </c>
      <c r="E37" s="36">
        <v>1</v>
      </c>
    </row>
  </sheetData>
  <mergeCells count="6">
    <mergeCell ref="A28:D28"/>
    <mergeCell ref="A2:A5"/>
    <mergeCell ref="A6:A9"/>
    <mergeCell ref="A10:A13"/>
    <mergeCell ref="A14:A20"/>
    <mergeCell ref="A21:A23"/>
  </mergeCell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5"/>
  <sheetViews>
    <sheetView showGridLines="0" zoomScale="90" zoomScaleNormal="90" workbookViewId="0">
      <selection activeCell="L43" sqref="L43"/>
    </sheetView>
  </sheetViews>
  <sheetFormatPr defaultColWidth="11.42578125" defaultRowHeight="12.75" x14ac:dyDescent="0.2"/>
  <cols>
    <col min="1" max="1" width="29.7109375" customWidth="1"/>
    <col min="1014" max="1024" width="11.5703125" customWidth="1"/>
  </cols>
  <sheetData>
    <row r="1" spans="1:9" x14ac:dyDescent="0.2">
      <c r="A1" s="39" t="s">
        <v>198</v>
      </c>
      <c r="B1" s="39"/>
      <c r="C1" s="39"/>
      <c r="D1" s="39"/>
      <c r="E1" s="39"/>
      <c r="F1" s="39"/>
      <c r="G1" s="39"/>
      <c r="H1" s="39"/>
      <c r="I1" s="39"/>
    </row>
    <row r="2" spans="1:9" x14ac:dyDescent="0.2">
      <c r="A2" s="40" t="s">
        <v>234</v>
      </c>
      <c r="B2" s="40">
        <v>2020</v>
      </c>
      <c r="C2" s="40">
        <v>2025</v>
      </c>
      <c r="D2" s="40">
        <v>2030</v>
      </c>
      <c r="E2" s="40">
        <v>2035</v>
      </c>
      <c r="F2" s="40">
        <v>2040</v>
      </c>
      <c r="G2" s="40">
        <v>2045</v>
      </c>
      <c r="H2" s="40">
        <v>2050</v>
      </c>
      <c r="I2" s="40" t="s">
        <v>199</v>
      </c>
    </row>
    <row r="3" spans="1:9" x14ac:dyDescent="0.2">
      <c r="A3" s="10" t="s">
        <v>200</v>
      </c>
      <c r="B3" s="10">
        <v>1</v>
      </c>
      <c r="C3" s="10">
        <v>0.95895300416418805</v>
      </c>
      <c r="D3" s="10">
        <v>0.91790600832837599</v>
      </c>
      <c r="E3" s="10">
        <v>0.87685901249256404</v>
      </c>
      <c r="F3" s="10">
        <v>0.83581201665675198</v>
      </c>
      <c r="G3" s="10">
        <v>0.79476502082094003</v>
      </c>
      <c r="H3" s="10">
        <v>0.75371802498512797</v>
      </c>
      <c r="I3" s="8" t="s">
        <v>182</v>
      </c>
    </row>
    <row r="4" spans="1:9" x14ac:dyDescent="0.2">
      <c r="A4" s="10" t="s">
        <v>201</v>
      </c>
      <c r="B4" s="10">
        <v>1</v>
      </c>
      <c r="C4" s="10">
        <v>0.95895300416418805</v>
      </c>
      <c r="D4" s="10">
        <v>0.91790600832837599</v>
      </c>
      <c r="E4" s="10">
        <v>0.87685901249256404</v>
      </c>
      <c r="F4" s="10">
        <v>0.83581201665675198</v>
      </c>
      <c r="G4" s="10">
        <v>0.79476502082094003</v>
      </c>
      <c r="H4" s="10">
        <v>0.75371802498512797</v>
      </c>
      <c r="I4" s="8" t="s">
        <v>182</v>
      </c>
    </row>
    <row r="5" spans="1:9" x14ac:dyDescent="0.2">
      <c r="A5" s="10" t="s">
        <v>202</v>
      </c>
      <c r="B5" s="10">
        <v>1</v>
      </c>
      <c r="C5" s="10">
        <v>0.92941176470588205</v>
      </c>
      <c r="D5" s="10">
        <v>0.85882352941176499</v>
      </c>
      <c r="E5" s="10">
        <v>0.81176470588235305</v>
      </c>
      <c r="F5" s="10">
        <v>0.76470588235294101</v>
      </c>
      <c r="G5" s="10">
        <v>0.73703746601598497</v>
      </c>
      <c r="H5" s="10">
        <v>0.70936904967902803</v>
      </c>
      <c r="I5" s="8" t="s">
        <v>182</v>
      </c>
    </row>
    <row r="6" spans="1:9" x14ac:dyDescent="0.2">
      <c r="A6" s="10" t="s">
        <v>203</v>
      </c>
      <c r="B6" s="10">
        <v>1</v>
      </c>
      <c r="C6" s="10">
        <v>0.92941176470588205</v>
      </c>
      <c r="D6" s="10">
        <v>0.85882352941176499</v>
      </c>
      <c r="E6" s="10">
        <v>0.81176470588235305</v>
      </c>
      <c r="F6" s="10">
        <v>0.76470588235294101</v>
      </c>
      <c r="G6" s="10">
        <v>0.73703746601598497</v>
      </c>
      <c r="H6" s="10">
        <v>0.70936904967902803</v>
      </c>
      <c r="I6" s="8" t="s">
        <v>182</v>
      </c>
    </row>
    <row r="7" spans="1:9" x14ac:dyDescent="0.2">
      <c r="A7" s="10" t="s">
        <v>204</v>
      </c>
      <c r="B7" s="10">
        <v>1</v>
      </c>
      <c r="C7" s="10">
        <v>0.93010661760938396</v>
      </c>
      <c r="D7" s="10">
        <v>0.86021323521876902</v>
      </c>
      <c r="E7" s="10">
        <v>0.80009002263215501</v>
      </c>
      <c r="F7" s="10">
        <v>0.73996681004554099</v>
      </c>
      <c r="G7" s="10">
        <v>0.69074614153960501</v>
      </c>
      <c r="H7" s="10">
        <v>0.64152547303366902</v>
      </c>
      <c r="I7" s="8" t="s">
        <v>182</v>
      </c>
    </row>
    <row r="9" spans="1:9" x14ac:dyDescent="0.2">
      <c r="A9" s="39" t="s">
        <v>205</v>
      </c>
      <c r="B9" s="39"/>
      <c r="C9" s="39"/>
      <c r="D9" s="39"/>
      <c r="E9" s="39"/>
      <c r="F9" s="39"/>
      <c r="G9" s="39"/>
      <c r="H9" s="39"/>
      <c r="I9" s="39"/>
    </row>
    <row r="10" spans="1:9" x14ac:dyDescent="0.2">
      <c r="A10" s="40" t="s">
        <v>234</v>
      </c>
      <c r="B10" s="40">
        <v>2020</v>
      </c>
      <c r="C10" s="40">
        <v>2025</v>
      </c>
      <c r="D10" s="40">
        <v>2030</v>
      </c>
      <c r="E10" s="40">
        <v>2035</v>
      </c>
      <c r="F10" s="40">
        <v>2040</v>
      </c>
      <c r="G10" s="40">
        <v>2045</v>
      </c>
      <c r="H10" s="40">
        <v>2050</v>
      </c>
      <c r="I10" s="40" t="s">
        <v>199</v>
      </c>
    </row>
    <row r="11" spans="1:9" x14ac:dyDescent="0.2">
      <c r="A11" s="10" t="s">
        <v>200</v>
      </c>
      <c r="B11" s="10">
        <v>1</v>
      </c>
      <c r="C11" s="8">
        <v>0.875</v>
      </c>
      <c r="D11" s="8">
        <v>0.75</v>
      </c>
      <c r="E11" s="8">
        <v>0.67500000000000004</v>
      </c>
      <c r="F11" s="8">
        <v>0.6</v>
      </c>
      <c r="G11" s="8">
        <v>0.58301886792452795</v>
      </c>
      <c r="H11" s="8">
        <v>0.56603773584905703</v>
      </c>
      <c r="I11" s="8" t="s">
        <v>182</v>
      </c>
    </row>
    <row r="12" spans="1:9" x14ac:dyDescent="0.2">
      <c r="A12" s="10" t="s">
        <v>201</v>
      </c>
      <c r="B12" s="10">
        <v>1</v>
      </c>
      <c r="C12" s="8">
        <v>0.83333333333333304</v>
      </c>
      <c r="D12" s="8">
        <v>0.66666666666666696</v>
      </c>
      <c r="E12" s="8">
        <v>0.64102564102564097</v>
      </c>
      <c r="F12" s="8">
        <v>0.61538461538461497</v>
      </c>
      <c r="G12" s="8">
        <v>0.59340659340659296</v>
      </c>
      <c r="H12" s="8">
        <v>0.57142857142857095</v>
      </c>
      <c r="I12" s="8" t="s">
        <v>182</v>
      </c>
    </row>
    <row r="13" spans="1:9" x14ac:dyDescent="0.2">
      <c r="A13" s="10" t="s">
        <v>202</v>
      </c>
      <c r="B13" s="10">
        <v>1</v>
      </c>
      <c r="C13" s="8">
        <v>0.92857142857142905</v>
      </c>
      <c r="D13" s="8">
        <v>0.85714285714285698</v>
      </c>
      <c r="E13" s="8">
        <v>0.82857142857142896</v>
      </c>
      <c r="F13" s="8">
        <v>0.8</v>
      </c>
      <c r="G13" s="8">
        <v>0.8</v>
      </c>
      <c r="H13" s="8">
        <v>0.8</v>
      </c>
      <c r="I13" s="8" t="s">
        <v>182</v>
      </c>
    </row>
    <row r="14" spans="1:9" x14ac:dyDescent="0.2">
      <c r="A14" s="10" t="s">
        <v>203</v>
      </c>
      <c r="B14" s="10">
        <v>1</v>
      </c>
      <c r="C14" s="8">
        <v>0.94444444444444497</v>
      </c>
      <c r="D14" s="8">
        <v>0.88888888888888895</v>
      </c>
      <c r="E14" s="8">
        <v>0.86549707602339199</v>
      </c>
      <c r="F14" s="8">
        <v>0.84210526315789502</v>
      </c>
      <c r="G14" s="8">
        <v>0.82105263157894703</v>
      </c>
      <c r="H14" s="8">
        <v>0.8</v>
      </c>
      <c r="I14" s="8" t="s">
        <v>182</v>
      </c>
    </row>
    <row r="15" spans="1:9" x14ac:dyDescent="0.2">
      <c r="A15" s="10" t="s">
        <v>204</v>
      </c>
      <c r="B15" s="10">
        <v>1</v>
      </c>
      <c r="C15" s="8">
        <v>0.96153846153846201</v>
      </c>
      <c r="D15" s="8">
        <v>0.92307692307692302</v>
      </c>
      <c r="E15" s="8">
        <v>0.90929965556831205</v>
      </c>
      <c r="F15" s="8">
        <v>0.89552238805970197</v>
      </c>
      <c r="G15" s="8">
        <v>0.88507897828641002</v>
      </c>
      <c r="H15" s="8">
        <v>0.87463556851311897</v>
      </c>
      <c r="I15" s="8" t="s">
        <v>182</v>
      </c>
    </row>
  </sheetData>
  <mergeCells count="2">
    <mergeCell ref="A1:I1"/>
    <mergeCell ref="A9:I9"/>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1"/>
  <sheetViews>
    <sheetView showGridLines="0" zoomScale="90" zoomScaleNormal="90" workbookViewId="0">
      <selection activeCell="L43" sqref="L43"/>
    </sheetView>
  </sheetViews>
  <sheetFormatPr defaultColWidth="11.42578125" defaultRowHeight="12.75" x14ac:dyDescent="0.2"/>
  <cols>
    <col min="1" max="1" width="29.140625" customWidth="1"/>
    <col min="3" max="3" width="15" customWidth="1"/>
  </cols>
  <sheetData>
    <row r="1" spans="1:14" ht="15.75" x14ac:dyDescent="0.25">
      <c r="A1" s="9" t="s">
        <v>1</v>
      </c>
      <c r="B1" s="9" t="s">
        <v>85</v>
      </c>
      <c r="C1" s="9" t="s">
        <v>86</v>
      </c>
      <c r="D1" s="9" t="s">
        <v>87</v>
      </c>
      <c r="E1" s="9" t="s">
        <v>88</v>
      </c>
      <c r="F1" s="9">
        <v>2020</v>
      </c>
      <c r="G1" s="9">
        <v>2025</v>
      </c>
      <c r="H1" s="9">
        <v>2030</v>
      </c>
      <c r="I1" s="9">
        <v>2035</v>
      </c>
      <c r="J1" s="9">
        <v>2040</v>
      </c>
      <c r="K1" s="9">
        <v>2045</v>
      </c>
      <c r="L1" s="9">
        <v>2050</v>
      </c>
      <c r="M1" s="9" t="s">
        <v>89</v>
      </c>
      <c r="N1" s="9" t="s">
        <v>90</v>
      </c>
    </row>
    <row r="2" spans="1:14" x14ac:dyDescent="0.2">
      <c r="A2" s="14" t="s">
        <v>4</v>
      </c>
      <c r="B2" s="8" t="s">
        <v>91</v>
      </c>
      <c r="C2" s="8" t="s">
        <v>92</v>
      </c>
      <c r="D2" s="8" t="s">
        <v>93</v>
      </c>
      <c r="E2" s="8" t="s">
        <v>94</v>
      </c>
      <c r="F2" s="12">
        <v>1.57381802052786</v>
      </c>
      <c r="G2" s="12">
        <f t="shared" ref="G2:L6" si="0">F2</f>
        <v>1.57381802052786</v>
      </c>
      <c r="H2" s="12">
        <f t="shared" si="0"/>
        <v>1.57381802052786</v>
      </c>
      <c r="I2" s="12">
        <f t="shared" si="0"/>
        <v>1.57381802052786</v>
      </c>
      <c r="J2" s="12">
        <f t="shared" si="0"/>
        <v>1.57381802052786</v>
      </c>
      <c r="K2" s="12">
        <f t="shared" si="0"/>
        <v>1.57381802052786</v>
      </c>
      <c r="L2" s="12">
        <f t="shared" si="0"/>
        <v>1.57381802052786</v>
      </c>
      <c r="M2" s="10" t="s">
        <v>95</v>
      </c>
      <c r="N2" s="8">
        <v>1</v>
      </c>
    </row>
    <row r="3" spans="1:14" x14ac:dyDescent="0.2">
      <c r="A3" s="15"/>
      <c r="B3" s="8" t="s">
        <v>96</v>
      </c>
      <c r="C3" s="8" t="s">
        <v>92</v>
      </c>
      <c r="D3" s="8" t="s">
        <v>93</v>
      </c>
      <c r="E3" s="8" t="s">
        <v>94</v>
      </c>
      <c r="F3" s="12">
        <v>1.3053686656891501</v>
      </c>
      <c r="G3" s="12">
        <f t="shared" si="0"/>
        <v>1.3053686656891501</v>
      </c>
      <c r="H3" s="12">
        <f t="shared" si="0"/>
        <v>1.3053686656891501</v>
      </c>
      <c r="I3" s="12">
        <f t="shared" si="0"/>
        <v>1.3053686656891501</v>
      </c>
      <c r="J3" s="12">
        <f t="shared" si="0"/>
        <v>1.3053686656891501</v>
      </c>
      <c r="K3" s="12">
        <f t="shared" si="0"/>
        <v>1.3053686656891501</v>
      </c>
      <c r="L3" s="12">
        <f t="shared" si="0"/>
        <v>1.3053686656891501</v>
      </c>
      <c r="M3" s="10" t="s">
        <v>95</v>
      </c>
      <c r="N3" s="8">
        <v>1</v>
      </c>
    </row>
    <row r="4" spans="1:14" x14ac:dyDescent="0.2">
      <c r="A4" s="15"/>
      <c r="B4" s="8" t="s">
        <v>97</v>
      </c>
      <c r="C4" s="8" t="s">
        <v>92</v>
      </c>
      <c r="D4" s="8" t="s">
        <v>93</v>
      </c>
      <c r="E4" s="8" t="s">
        <v>94</v>
      </c>
      <c r="F4" s="12">
        <v>1.5835724193548399</v>
      </c>
      <c r="G4" s="12">
        <f t="shared" si="0"/>
        <v>1.5835724193548399</v>
      </c>
      <c r="H4" s="12">
        <f t="shared" si="0"/>
        <v>1.5835724193548399</v>
      </c>
      <c r="I4" s="12">
        <f t="shared" si="0"/>
        <v>1.5835724193548399</v>
      </c>
      <c r="J4" s="12">
        <f t="shared" si="0"/>
        <v>1.5835724193548399</v>
      </c>
      <c r="K4" s="12">
        <f t="shared" si="0"/>
        <v>1.5835724193548399</v>
      </c>
      <c r="L4" s="12">
        <f t="shared" si="0"/>
        <v>1.5835724193548399</v>
      </c>
      <c r="M4" s="10" t="s">
        <v>95</v>
      </c>
      <c r="N4" s="8">
        <v>1</v>
      </c>
    </row>
    <row r="5" spans="1:14" x14ac:dyDescent="0.2">
      <c r="A5" s="15"/>
      <c r="B5" s="8" t="s">
        <v>98</v>
      </c>
      <c r="C5" s="8" t="s">
        <v>92</v>
      </c>
      <c r="D5" s="8" t="s">
        <v>93</v>
      </c>
      <c r="E5" s="8" t="s">
        <v>94</v>
      </c>
      <c r="F5" s="12">
        <v>1.3394980645161301</v>
      </c>
      <c r="G5" s="12">
        <f t="shared" si="0"/>
        <v>1.3394980645161301</v>
      </c>
      <c r="H5" s="12">
        <f t="shared" si="0"/>
        <v>1.3394980645161301</v>
      </c>
      <c r="I5" s="12">
        <f t="shared" si="0"/>
        <v>1.3394980645161301</v>
      </c>
      <c r="J5" s="12">
        <f t="shared" si="0"/>
        <v>1.3394980645161301</v>
      </c>
      <c r="K5" s="12">
        <f t="shared" si="0"/>
        <v>1.3394980645161301</v>
      </c>
      <c r="L5" s="12">
        <f t="shared" si="0"/>
        <v>1.3394980645161301</v>
      </c>
      <c r="M5" s="10" t="s">
        <v>95</v>
      </c>
      <c r="N5" s="8">
        <v>1</v>
      </c>
    </row>
    <row r="6" spans="1:14" x14ac:dyDescent="0.2">
      <c r="A6" s="16"/>
      <c r="B6" s="8" t="s">
        <v>99</v>
      </c>
      <c r="C6" s="8" t="s">
        <v>92</v>
      </c>
      <c r="D6" s="8" t="s">
        <v>93</v>
      </c>
      <c r="E6" s="8" t="s">
        <v>94</v>
      </c>
      <c r="F6" s="12">
        <v>1.3394980645161301</v>
      </c>
      <c r="G6" s="12">
        <f t="shared" si="0"/>
        <v>1.3394980645161301</v>
      </c>
      <c r="H6" s="12">
        <f t="shared" si="0"/>
        <v>1.3394980645161301</v>
      </c>
      <c r="I6" s="12">
        <f t="shared" si="0"/>
        <v>1.3394980645161301</v>
      </c>
      <c r="J6" s="12">
        <f t="shared" si="0"/>
        <v>1.3394980645161301</v>
      </c>
      <c r="K6" s="12">
        <f t="shared" si="0"/>
        <v>1.3394980645161301</v>
      </c>
      <c r="L6" s="12">
        <f t="shared" si="0"/>
        <v>1.3394980645161301</v>
      </c>
      <c r="M6" s="10" t="s">
        <v>95</v>
      </c>
      <c r="N6" s="8">
        <v>1</v>
      </c>
    </row>
    <row r="7" spans="1:14" x14ac:dyDescent="0.2">
      <c r="A7" s="14" t="s">
        <v>6</v>
      </c>
      <c r="B7" s="8" t="s">
        <v>91</v>
      </c>
      <c r="C7" s="8" t="s">
        <v>92</v>
      </c>
      <c r="D7" s="8" t="s">
        <v>93</v>
      </c>
      <c r="E7" s="8" t="s">
        <v>94</v>
      </c>
      <c r="F7" s="12">
        <v>17.663</v>
      </c>
      <c r="G7" s="12">
        <f>$F7*'Performance Curves'!C$4</f>
        <v>16.937986912552052</v>
      </c>
      <c r="H7" s="12">
        <f>$F7*'Performance Curves'!D$4</f>
        <v>16.212973825104104</v>
      </c>
      <c r="I7" s="12">
        <f>$F7*'Performance Curves'!E$4</f>
        <v>15.487960737656159</v>
      </c>
      <c r="J7" s="12">
        <f>$F7*'Performance Curves'!F$4</f>
        <v>14.76294765020821</v>
      </c>
      <c r="K7" s="12">
        <f>$F7*'Performance Curves'!G$4</f>
        <v>14.037934562760263</v>
      </c>
      <c r="L7" s="12">
        <f>$F7*'Performance Curves'!H$4</f>
        <v>13.312921475312315</v>
      </c>
      <c r="M7" s="10" t="s">
        <v>100</v>
      </c>
      <c r="N7" s="8">
        <v>1</v>
      </c>
    </row>
    <row r="8" spans="1:14" x14ac:dyDescent="0.2">
      <c r="A8" s="15"/>
      <c r="B8" s="8" t="s">
        <v>96</v>
      </c>
      <c r="C8" s="8" t="s">
        <v>92</v>
      </c>
      <c r="D8" s="8" t="s">
        <v>93</v>
      </c>
      <c r="E8" s="8" t="s">
        <v>94</v>
      </c>
      <c r="F8" s="12">
        <v>17.154</v>
      </c>
      <c r="G8" s="12">
        <f>$F8*'Performance Curves'!C$4</f>
        <v>16.449879833432483</v>
      </c>
      <c r="H8" s="12">
        <f>$F8*'Performance Curves'!D$4</f>
        <v>15.745759666864961</v>
      </c>
      <c r="I8" s="12">
        <f>$F8*'Performance Curves'!E$4</f>
        <v>15.041639500297443</v>
      </c>
      <c r="J8" s="12">
        <f>$F8*'Performance Curves'!F$4</f>
        <v>14.337519333729924</v>
      </c>
      <c r="K8" s="12">
        <f>$F8*'Performance Curves'!G$4</f>
        <v>13.633399167162406</v>
      </c>
      <c r="L8" s="12">
        <f>$F8*'Performance Curves'!H$4</f>
        <v>12.929279000594885</v>
      </c>
      <c r="M8" s="10" t="s">
        <v>100</v>
      </c>
      <c r="N8" s="8">
        <v>1</v>
      </c>
    </row>
    <row r="9" spans="1:14" x14ac:dyDescent="0.2">
      <c r="A9" s="15"/>
      <c r="B9" s="8" t="s">
        <v>97</v>
      </c>
      <c r="C9" s="8" t="s">
        <v>92</v>
      </c>
      <c r="D9" s="8" t="s">
        <v>93</v>
      </c>
      <c r="E9" s="8" t="s">
        <v>94</v>
      </c>
      <c r="F9" s="12">
        <v>17.931000000000001</v>
      </c>
      <c r="G9" s="12">
        <f>$F9*'Performance Curves'!C$4</f>
        <v>17.194986317668057</v>
      </c>
      <c r="H9" s="12">
        <f>$F9*'Performance Curves'!D$4</f>
        <v>16.45897263533611</v>
      </c>
      <c r="I9" s="12">
        <f>$F9*'Performance Curves'!E$4</f>
        <v>15.722958953004166</v>
      </c>
      <c r="J9" s="12">
        <f>$F9*'Performance Curves'!F$4</f>
        <v>14.986945270672221</v>
      </c>
      <c r="K9" s="12">
        <f>$F9*'Performance Curves'!G$4</f>
        <v>14.250931588340276</v>
      </c>
      <c r="L9" s="12">
        <f>$F9*'Performance Curves'!H$4</f>
        <v>13.51491790600833</v>
      </c>
      <c r="M9" s="10" t="s">
        <v>100</v>
      </c>
      <c r="N9" s="8">
        <v>1</v>
      </c>
    </row>
    <row r="10" spans="1:14" x14ac:dyDescent="0.2">
      <c r="A10" s="15"/>
      <c r="B10" s="8" t="s">
        <v>98</v>
      </c>
      <c r="C10" s="8" t="s">
        <v>92</v>
      </c>
      <c r="D10" s="8" t="s">
        <v>93</v>
      </c>
      <c r="E10" s="8" t="s">
        <v>94</v>
      </c>
      <c r="F10" s="12">
        <v>17.739999999999998</v>
      </c>
      <c r="G10" s="12">
        <f>$F10*'Performance Curves'!C$4</f>
        <v>17.011826293872694</v>
      </c>
      <c r="H10" s="12">
        <f>$F10*'Performance Curves'!D$4</f>
        <v>16.28365258774539</v>
      </c>
      <c r="I10" s="12">
        <f>$F10*'Performance Curves'!E$4</f>
        <v>15.555478881618084</v>
      </c>
      <c r="J10" s="12">
        <f>$F10*'Performance Curves'!F$4</f>
        <v>14.827305175490778</v>
      </c>
      <c r="K10" s="12">
        <f>$F10*'Performance Curves'!G$4</f>
        <v>14.099131469363474</v>
      </c>
      <c r="L10" s="12">
        <f>$F10*'Performance Curves'!H$4</f>
        <v>13.370957763236168</v>
      </c>
      <c r="M10" s="10" t="s">
        <v>100</v>
      </c>
      <c r="N10" s="8">
        <v>1</v>
      </c>
    </row>
    <row r="11" spans="1:14" x14ac:dyDescent="0.2">
      <c r="A11" s="16"/>
      <c r="B11" s="8" t="s">
        <v>99</v>
      </c>
      <c r="C11" s="8" t="s">
        <v>92</v>
      </c>
      <c r="D11" s="8" t="s">
        <v>93</v>
      </c>
      <c r="E11" s="8" t="s">
        <v>94</v>
      </c>
      <c r="F11" s="12">
        <v>17.739999999999998</v>
      </c>
      <c r="G11" s="12">
        <f>$F11*'Performance Curves'!C$4</f>
        <v>17.011826293872694</v>
      </c>
      <c r="H11" s="12">
        <f>$F11*'Performance Curves'!D$4</f>
        <v>16.28365258774539</v>
      </c>
      <c r="I11" s="12">
        <f>$F11*'Performance Curves'!E$4</f>
        <v>15.555478881618084</v>
      </c>
      <c r="J11" s="12">
        <f>$F11*'Performance Curves'!F$4</f>
        <v>14.827305175490778</v>
      </c>
      <c r="K11" s="12">
        <f>$F11*'Performance Curves'!G$4</f>
        <v>14.099131469363474</v>
      </c>
      <c r="L11" s="12">
        <f>$F11*'Performance Curves'!H$4</f>
        <v>13.370957763236168</v>
      </c>
      <c r="M11" s="10" t="s">
        <v>100</v>
      </c>
      <c r="N11" s="8">
        <v>1</v>
      </c>
    </row>
    <row r="12" spans="1:14" x14ac:dyDescent="0.2">
      <c r="A12" s="14" t="s">
        <v>8</v>
      </c>
      <c r="B12" s="8" t="s">
        <v>91</v>
      </c>
      <c r="C12" s="8" t="s">
        <v>101</v>
      </c>
      <c r="D12" s="8" t="s">
        <v>93</v>
      </c>
      <c r="E12" s="8" t="s">
        <v>94</v>
      </c>
      <c r="F12" s="12">
        <v>1.079</v>
      </c>
      <c r="G12" s="12">
        <f t="shared" ref="G12:L26" si="1">F12</f>
        <v>1.079</v>
      </c>
      <c r="H12" s="12">
        <f t="shared" si="1"/>
        <v>1.079</v>
      </c>
      <c r="I12" s="12">
        <f t="shared" si="1"/>
        <v>1.079</v>
      </c>
      <c r="J12" s="12">
        <f t="shared" si="1"/>
        <v>1.079</v>
      </c>
      <c r="K12" s="12">
        <f t="shared" si="1"/>
        <v>1.079</v>
      </c>
      <c r="L12" s="12">
        <f t="shared" si="1"/>
        <v>1.079</v>
      </c>
      <c r="M12" s="10" t="s">
        <v>95</v>
      </c>
      <c r="N12" s="8">
        <v>1</v>
      </c>
    </row>
    <row r="13" spans="1:14" x14ac:dyDescent="0.2">
      <c r="A13" s="15"/>
      <c r="B13" s="8" t="s">
        <v>96</v>
      </c>
      <c r="C13" s="8" t="s">
        <v>101</v>
      </c>
      <c r="D13" s="8" t="s">
        <v>93</v>
      </c>
      <c r="E13" s="8" t="s">
        <v>94</v>
      </c>
      <c r="F13" s="12">
        <v>1.073</v>
      </c>
      <c r="G13" s="12">
        <f t="shared" si="1"/>
        <v>1.073</v>
      </c>
      <c r="H13" s="12">
        <f t="shared" si="1"/>
        <v>1.073</v>
      </c>
      <c r="I13" s="12">
        <f t="shared" si="1"/>
        <v>1.073</v>
      </c>
      <c r="J13" s="12">
        <f t="shared" si="1"/>
        <v>1.073</v>
      </c>
      <c r="K13" s="12">
        <f t="shared" si="1"/>
        <v>1.073</v>
      </c>
      <c r="L13" s="12">
        <f t="shared" si="1"/>
        <v>1.073</v>
      </c>
      <c r="M13" s="10" t="s">
        <v>95</v>
      </c>
      <c r="N13" s="8">
        <v>1</v>
      </c>
    </row>
    <row r="14" spans="1:14" x14ac:dyDescent="0.2">
      <c r="A14" s="15"/>
      <c r="B14" s="8" t="s">
        <v>97</v>
      </c>
      <c r="C14" s="8" t="s">
        <v>101</v>
      </c>
      <c r="D14" s="8" t="s">
        <v>93</v>
      </c>
      <c r="E14" s="8" t="s">
        <v>94</v>
      </c>
      <c r="F14" s="12">
        <v>1.06</v>
      </c>
      <c r="G14" s="12">
        <f t="shared" si="1"/>
        <v>1.06</v>
      </c>
      <c r="H14" s="12">
        <f t="shared" si="1"/>
        <v>1.06</v>
      </c>
      <c r="I14" s="12">
        <f t="shared" si="1"/>
        <v>1.06</v>
      </c>
      <c r="J14" s="12">
        <f t="shared" si="1"/>
        <v>1.06</v>
      </c>
      <c r="K14" s="12">
        <f t="shared" si="1"/>
        <v>1.06</v>
      </c>
      <c r="L14" s="12">
        <f t="shared" si="1"/>
        <v>1.06</v>
      </c>
      <c r="M14" s="10" t="s">
        <v>95</v>
      </c>
      <c r="N14" s="8">
        <v>1</v>
      </c>
    </row>
    <row r="15" spans="1:14" x14ac:dyDescent="0.2">
      <c r="A15" s="15"/>
      <c r="B15" s="8" t="s">
        <v>98</v>
      </c>
      <c r="C15" s="8" t="s">
        <v>101</v>
      </c>
      <c r="D15" s="8" t="s">
        <v>93</v>
      </c>
      <c r="E15" s="8" t="s">
        <v>94</v>
      </c>
      <c r="F15" s="12">
        <v>1.1160000000000001</v>
      </c>
      <c r="G15" s="12">
        <f t="shared" si="1"/>
        <v>1.1160000000000001</v>
      </c>
      <c r="H15" s="12">
        <f t="shared" si="1"/>
        <v>1.1160000000000001</v>
      </c>
      <c r="I15" s="12">
        <f t="shared" si="1"/>
        <v>1.1160000000000001</v>
      </c>
      <c r="J15" s="12">
        <f t="shared" si="1"/>
        <v>1.1160000000000001</v>
      </c>
      <c r="K15" s="12">
        <f t="shared" si="1"/>
        <v>1.1160000000000001</v>
      </c>
      <c r="L15" s="12">
        <f t="shared" si="1"/>
        <v>1.1160000000000001</v>
      </c>
      <c r="M15" s="10" t="s">
        <v>95</v>
      </c>
      <c r="N15" s="8">
        <v>1</v>
      </c>
    </row>
    <row r="16" spans="1:14" x14ac:dyDescent="0.2">
      <c r="A16" s="16"/>
      <c r="B16" s="8" t="s">
        <v>99</v>
      </c>
      <c r="C16" s="8" t="s">
        <v>101</v>
      </c>
      <c r="D16" s="8" t="s">
        <v>93</v>
      </c>
      <c r="E16" s="8" t="s">
        <v>94</v>
      </c>
      <c r="F16" s="12">
        <v>1.1160000000000001</v>
      </c>
      <c r="G16" s="12">
        <f t="shared" si="1"/>
        <v>1.1160000000000001</v>
      </c>
      <c r="H16" s="12">
        <f t="shared" si="1"/>
        <v>1.1160000000000001</v>
      </c>
      <c r="I16" s="12">
        <f t="shared" si="1"/>
        <v>1.1160000000000001</v>
      </c>
      <c r="J16" s="12">
        <f t="shared" si="1"/>
        <v>1.1160000000000001</v>
      </c>
      <c r="K16" s="12">
        <f t="shared" si="1"/>
        <v>1.1160000000000001</v>
      </c>
      <c r="L16" s="12">
        <f t="shared" si="1"/>
        <v>1.1160000000000001</v>
      </c>
      <c r="M16" s="10" t="s">
        <v>95</v>
      </c>
      <c r="N16" s="8">
        <v>1</v>
      </c>
    </row>
    <row r="17" spans="1:14" x14ac:dyDescent="0.2">
      <c r="A17" s="14" t="s">
        <v>10</v>
      </c>
      <c r="B17" s="8" t="s">
        <v>91</v>
      </c>
      <c r="C17" s="8" t="s">
        <v>101</v>
      </c>
      <c r="D17" s="8" t="s">
        <v>93</v>
      </c>
      <c r="E17" s="8" t="s">
        <v>94</v>
      </c>
      <c r="F17" s="12">
        <v>1.079</v>
      </c>
      <c r="G17" s="12">
        <f t="shared" si="1"/>
        <v>1.079</v>
      </c>
      <c r="H17" s="12">
        <f t="shared" si="1"/>
        <v>1.079</v>
      </c>
      <c r="I17" s="12">
        <f t="shared" si="1"/>
        <v>1.079</v>
      </c>
      <c r="J17" s="12">
        <f t="shared" si="1"/>
        <v>1.079</v>
      </c>
      <c r="K17" s="12">
        <f t="shared" si="1"/>
        <v>1.079</v>
      </c>
      <c r="L17" s="12">
        <f t="shared" si="1"/>
        <v>1.079</v>
      </c>
      <c r="M17" s="10" t="s">
        <v>95</v>
      </c>
      <c r="N17" s="8">
        <v>1</v>
      </c>
    </row>
    <row r="18" spans="1:14" x14ac:dyDescent="0.2">
      <c r="A18" s="15"/>
      <c r="B18" s="8" t="s">
        <v>96</v>
      </c>
      <c r="C18" s="8" t="s">
        <v>101</v>
      </c>
      <c r="D18" s="8" t="s">
        <v>93</v>
      </c>
      <c r="E18" s="8" t="s">
        <v>94</v>
      </c>
      <c r="F18" s="12">
        <v>1.073</v>
      </c>
      <c r="G18" s="12">
        <f t="shared" si="1"/>
        <v>1.073</v>
      </c>
      <c r="H18" s="12">
        <f t="shared" si="1"/>
        <v>1.073</v>
      </c>
      <c r="I18" s="12">
        <f t="shared" si="1"/>
        <v>1.073</v>
      </c>
      <c r="J18" s="12">
        <f t="shared" si="1"/>
        <v>1.073</v>
      </c>
      <c r="K18" s="12">
        <f t="shared" si="1"/>
        <v>1.073</v>
      </c>
      <c r="L18" s="12">
        <f t="shared" si="1"/>
        <v>1.073</v>
      </c>
      <c r="M18" s="10" t="s">
        <v>95</v>
      </c>
      <c r="N18" s="8">
        <v>1</v>
      </c>
    </row>
    <row r="19" spans="1:14" x14ac:dyDescent="0.2">
      <c r="A19" s="15"/>
      <c r="B19" s="8" t="s">
        <v>97</v>
      </c>
      <c r="C19" s="8" t="s">
        <v>101</v>
      </c>
      <c r="D19" s="8" t="s">
        <v>93</v>
      </c>
      <c r="E19" s="8" t="s">
        <v>94</v>
      </c>
      <c r="F19" s="12">
        <v>1.06</v>
      </c>
      <c r="G19" s="12">
        <f t="shared" si="1"/>
        <v>1.06</v>
      </c>
      <c r="H19" s="12">
        <f t="shared" si="1"/>
        <v>1.06</v>
      </c>
      <c r="I19" s="12">
        <f t="shared" si="1"/>
        <v>1.06</v>
      </c>
      <c r="J19" s="12">
        <f t="shared" si="1"/>
        <v>1.06</v>
      </c>
      <c r="K19" s="12">
        <f t="shared" si="1"/>
        <v>1.06</v>
      </c>
      <c r="L19" s="12">
        <f t="shared" si="1"/>
        <v>1.06</v>
      </c>
      <c r="M19" s="10" t="s">
        <v>95</v>
      </c>
      <c r="N19" s="8">
        <v>1</v>
      </c>
    </row>
    <row r="20" spans="1:14" x14ac:dyDescent="0.2">
      <c r="A20" s="15"/>
      <c r="B20" s="8" t="s">
        <v>98</v>
      </c>
      <c r="C20" s="8" t="s">
        <v>101</v>
      </c>
      <c r="D20" s="8" t="s">
        <v>93</v>
      </c>
      <c r="E20" s="8" t="s">
        <v>94</v>
      </c>
      <c r="F20" s="12">
        <v>1.1160000000000001</v>
      </c>
      <c r="G20" s="12">
        <f t="shared" si="1"/>
        <v>1.1160000000000001</v>
      </c>
      <c r="H20" s="12">
        <f t="shared" si="1"/>
        <v>1.1160000000000001</v>
      </c>
      <c r="I20" s="12">
        <f t="shared" si="1"/>
        <v>1.1160000000000001</v>
      </c>
      <c r="J20" s="12">
        <f t="shared" si="1"/>
        <v>1.1160000000000001</v>
      </c>
      <c r="K20" s="12">
        <f t="shared" si="1"/>
        <v>1.1160000000000001</v>
      </c>
      <c r="L20" s="12">
        <f t="shared" si="1"/>
        <v>1.1160000000000001</v>
      </c>
      <c r="M20" s="10" t="s">
        <v>95</v>
      </c>
      <c r="N20" s="8">
        <v>1</v>
      </c>
    </row>
    <row r="21" spans="1:14" x14ac:dyDescent="0.2">
      <c r="A21" s="16"/>
      <c r="B21" s="8" t="s">
        <v>99</v>
      </c>
      <c r="C21" s="8" t="s">
        <v>101</v>
      </c>
      <c r="D21" s="8" t="s">
        <v>93</v>
      </c>
      <c r="E21" s="8" t="s">
        <v>94</v>
      </c>
      <c r="F21" s="12">
        <v>1.1160000000000001</v>
      </c>
      <c r="G21" s="12">
        <f t="shared" si="1"/>
        <v>1.1160000000000001</v>
      </c>
      <c r="H21" s="12">
        <f t="shared" si="1"/>
        <v>1.1160000000000001</v>
      </c>
      <c r="I21" s="12">
        <f t="shared" si="1"/>
        <v>1.1160000000000001</v>
      </c>
      <c r="J21" s="12">
        <f t="shared" si="1"/>
        <v>1.1160000000000001</v>
      </c>
      <c r="K21" s="12">
        <f t="shared" si="1"/>
        <v>1.1160000000000001</v>
      </c>
      <c r="L21" s="12">
        <f t="shared" si="1"/>
        <v>1.1160000000000001</v>
      </c>
      <c r="M21" s="10" t="s">
        <v>95</v>
      </c>
      <c r="N21" s="8">
        <v>1</v>
      </c>
    </row>
    <row r="22" spans="1:14" x14ac:dyDescent="0.2">
      <c r="A22" s="14" t="s">
        <v>12</v>
      </c>
      <c r="B22" s="8" t="s">
        <v>91</v>
      </c>
      <c r="C22" s="8" t="s">
        <v>101</v>
      </c>
      <c r="D22" s="8" t="s">
        <v>93</v>
      </c>
      <c r="E22" s="8" t="s">
        <v>94</v>
      </c>
      <c r="F22" s="12">
        <v>3.2330000000000001</v>
      </c>
      <c r="G22" s="12">
        <f t="shared" si="1"/>
        <v>3.2330000000000001</v>
      </c>
      <c r="H22" s="12">
        <f t="shared" si="1"/>
        <v>3.2330000000000001</v>
      </c>
      <c r="I22" s="12">
        <f t="shared" si="1"/>
        <v>3.2330000000000001</v>
      </c>
      <c r="J22" s="12">
        <f t="shared" si="1"/>
        <v>3.2330000000000001</v>
      </c>
      <c r="K22" s="12">
        <f t="shared" si="1"/>
        <v>3.2330000000000001</v>
      </c>
      <c r="L22" s="12">
        <f t="shared" si="1"/>
        <v>3.2330000000000001</v>
      </c>
      <c r="M22" s="10" t="s">
        <v>95</v>
      </c>
      <c r="N22" s="8">
        <v>1</v>
      </c>
    </row>
    <row r="23" spans="1:14" x14ac:dyDescent="0.2">
      <c r="A23" s="15"/>
      <c r="B23" s="8" t="s">
        <v>96</v>
      </c>
      <c r="C23" s="8" t="s">
        <v>101</v>
      </c>
      <c r="D23" s="8" t="s">
        <v>93</v>
      </c>
      <c r="E23" s="8" t="s">
        <v>94</v>
      </c>
      <c r="F23" s="12">
        <v>4.2039999999999997</v>
      </c>
      <c r="G23" s="12">
        <f t="shared" si="1"/>
        <v>4.2039999999999997</v>
      </c>
      <c r="H23" s="12">
        <f t="shared" si="1"/>
        <v>4.2039999999999997</v>
      </c>
      <c r="I23" s="12">
        <f t="shared" si="1"/>
        <v>4.2039999999999997</v>
      </c>
      <c r="J23" s="12">
        <f t="shared" si="1"/>
        <v>4.2039999999999997</v>
      </c>
      <c r="K23" s="12">
        <f t="shared" si="1"/>
        <v>4.2039999999999997</v>
      </c>
      <c r="L23" s="12">
        <f t="shared" si="1"/>
        <v>4.2039999999999997</v>
      </c>
      <c r="M23" s="10" t="s">
        <v>95</v>
      </c>
      <c r="N23" s="8">
        <v>1</v>
      </c>
    </row>
    <row r="24" spans="1:14" x14ac:dyDescent="0.2">
      <c r="A24" s="15"/>
      <c r="B24" s="8" t="s">
        <v>97</v>
      </c>
      <c r="C24" s="8" t="s">
        <v>101</v>
      </c>
      <c r="D24" s="8" t="s">
        <v>93</v>
      </c>
      <c r="E24" s="8" t="s">
        <v>94</v>
      </c>
      <c r="F24" s="12">
        <v>4.2699999999999996</v>
      </c>
      <c r="G24" s="12">
        <f t="shared" si="1"/>
        <v>4.2699999999999996</v>
      </c>
      <c r="H24" s="12">
        <f t="shared" si="1"/>
        <v>4.2699999999999996</v>
      </c>
      <c r="I24" s="12">
        <f t="shared" si="1"/>
        <v>4.2699999999999996</v>
      </c>
      <c r="J24" s="12">
        <f t="shared" si="1"/>
        <v>4.2699999999999996</v>
      </c>
      <c r="K24" s="12">
        <f t="shared" si="1"/>
        <v>4.2699999999999996</v>
      </c>
      <c r="L24" s="12">
        <f t="shared" si="1"/>
        <v>4.2699999999999996</v>
      </c>
      <c r="M24" s="10" t="s">
        <v>95</v>
      </c>
      <c r="N24" s="8">
        <v>1</v>
      </c>
    </row>
    <row r="25" spans="1:14" x14ac:dyDescent="0.2">
      <c r="A25" s="15"/>
      <c r="B25" s="8" t="s">
        <v>98</v>
      </c>
      <c r="C25" s="8" t="s">
        <v>101</v>
      </c>
      <c r="D25" s="8" t="s">
        <v>93</v>
      </c>
      <c r="E25" s="8" t="s">
        <v>94</v>
      </c>
      <c r="F25" s="12">
        <v>3.3439999999999999</v>
      </c>
      <c r="G25" s="12">
        <f t="shared" si="1"/>
        <v>3.3439999999999999</v>
      </c>
      <c r="H25" s="12">
        <f t="shared" si="1"/>
        <v>3.3439999999999999</v>
      </c>
      <c r="I25" s="12">
        <f t="shared" si="1"/>
        <v>3.3439999999999999</v>
      </c>
      <c r="J25" s="12">
        <f t="shared" si="1"/>
        <v>3.3439999999999999</v>
      </c>
      <c r="K25" s="12">
        <f t="shared" si="1"/>
        <v>3.3439999999999999</v>
      </c>
      <c r="L25" s="12">
        <f t="shared" si="1"/>
        <v>3.3439999999999999</v>
      </c>
      <c r="M25" s="10" t="s">
        <v>95</v>
      </c>
      <c r="N25" s="8">
        <v>1</v>
      </c>
    </row>
    <row r="26" spans="1:14" x14ac:dyDescent="0.2">
      <c r="A26" s="16"/>
      <c r="B26" s="8" t="s">
        <v>99</v>
      </c>
      <c r="C26" s="8" t="s">
        <v>101</v>
      </c>
      <c r="D26" s="8" t="s">
        <v>93</v>
      </c>
      <c r="E26" s="8" t="s">
        <v>94</v>
      </c>
      <c r="F26" s="12">
        <v>3.3439999999999999</v>
      </c>
      <c r="G26" s="12">
        <f t="shared" si="1"/>
        <v>3.3439999999999999</v>
      </c>
      <c r="H26" s="12">
        <f t="shared" si="1"/>
        <v>3.3439999999999999</v>
      </c>
      <c r="I26" s="12">
        <f t="shared" si="1"/>
        <v>3.3439999999999999</v>
      </c>
      <c r="J26" s="12">
        <f t="shared" si="1"/>
        <v>3.3439999999999999</v>
      </c>
      <c r="K26" s="12">
        <f t="shared" si="1"/>
        <v>3.3439999999999999</v>
      </c>
      <c r="L26" s="12">
        <f t="shared" si="1"/>
        <v>3.3439999999999999</v>
      </c>
      <c r="M26" s="10" t="s">
        <v>95</v>
      </c>
      <c r="N26" s="8">
        <v>1</v>
      </c>
    </row>
    <row r="27" spans="1:14" x14ac:dyDescent="0.2">
      <c r="A27" s="14" t="s">
        <v>20</v>
      </c>
      <c r="B27" s="8" t="s">
        <v>91</v>
      </c>
      <c r="C27" s="8" t="s">
        <v>101</v>
      </c>
      <c r="D27" s="8" t="s">
        <v>93</v>
      </c>
      <c r="E27" s="8" t="s">
        <v>94</v>
      </c>
      <c r="F27" s="12">
        <v>20.602764000000001</v>
      </c>
      <c r="G27" s="12">
        <f>$F27*'Performance Curves'!C$6</f>
        <v>19.148451247058819</v>
      </c>
      <c r="H27" s="12">
        <f>$F27*'Performance Curves'!D$6</f>
        <v>17.694138494117652</v>
      </c>
      <c r="I27" s="12">
        <f>$F27*'Performance Curves'!E$6</f>
        <v>16.724596658823533</v>
      </c>
      <c r="J27" s="12">
        <f>$F27*'Performance Curves'!F$6</f>
        <v>15.755054823529409</v>
      </c>
      <c r="K27" s="12">
        <f>$F27*'Performance Curves'!G$6</f>
        <v>15.18500897148536</v>
      </c>
      <c r="L27" s="12">
        <f>$F27*'Performance Curves'!H$6</f>
        <v>14.61496311944129</v>
      </c>
      <c r="M27" s="10" t="s">
        <v>100</v>
      </c>
      <c r="N27" s="8">
        <v>1</v>
      </c>
    </row>
    <row r="28" spans="1:14" x14ac:dyDescent="0.2">
      <c r="A28" s="15"/>
      <c r="B28" s="8" t="s">
        <v>96</v>
      </c>
      <c r="C28" s="8" t="s">
        <v>101</v>
      </c>
      <c r="D28" s="8" t="s">
        <v>93</v>
      </c>
      <c r="E28" s="8" t="s">
        <v>94</v>
      </c>
      <c r="F28" s="12">
        <v>20.219380999999998</v>
      </c>
      <c r="G28" s="12">
        <f>$F28*'Performance Curves'!C$6</f>
        <v>18.79213057647058</v>
      </c>
      <c r="H28" s="12">
        <f>$F28*'Performance Curves'!D$6</f>
        <v>17.364880152941179</v>
      </c>
      <c r="I28" s="12">
        <f>$F28*'Performance Curves'!E$6</f>
        <v>16.413379870588237</v>
      </c>
      <c r="J28" s="12">
        <f>$F28*'Performance Curves'!F$6</f>
        <v>15.46187958823529</v>
      </c>
      <c r="K28" s="12">
        <f>$F28*'Performance Curves'!G$6</f>
        <v>14.902441336651751</v>
      </c>
      <c r="L28" s="12">
        <f>$F28*'Performance Curves'!H$6</f>
        <v>14.343003085068194</v>
      </c>
      <c r="M28" s="10" t="s">
        <v>100</v>
      </c>
      <c r="N28" s="8">
        <v>1</v>
      </c>
    </row>
    <row r="29" spans="1:14" x14ac:dyDescent="0.2">
      <c r="A29" s="15"/>
      <c r="B29" s="8" t="s">
        <v>97</v>
      </c>
      <c r="C29" s="8" t="s">
        <v>101</v>
      </c>
      <c r="D29" s="8" t="s">
        <v>93</v>
      </c>
      <c r="E29" s="8" t="s">
        <v>94</v>
      </c>
      <c r="F29" s="12">
        <v>20.283536000000002</v>
      </c>
      <c r="G29" s="12">
        <f>$F29*'Performance Curves'!C$6</f>
        <v>18.851756988235291</v>
      </c>
      <c r="H29" s="12">
        <f>$F29*'Performance Curves'!D$6</f>
        <v>17.419977976470594</v>
      </c>
      <c r="I29" s="12">
        <f>$F29*'Performance Curves'!E$6</f>
        <v>16.465458635294119</v>
      </c>
      <c r="J29" s="12">
        <f>$F29*'Performance Curves'!F$6</f>
        <v>15.510939294117644</v>
      </c>
      <c r="K29" s="12">
        <f>$F29*'Performance Curves'!G$6</f>
        <v>14.949725975284009</v>
      </c>
      <c r="L29" s="12">
        <f>$F29*'Performance Curves'!H$6</f>
        <v>14.388512656450354</v>
      </c>
      <c r="M29" s="10" t="s">
        <v>100</v>
      </c>
      <c r="N29" s="8">
        <v>1</v>
      </c>
    </row>
    <row r="30" spans="1:14" x14ac:dyDescent="0.2">
      <c r="A30" s="15"/>
      <c r="B30" s="8" t="s">
        <v>98</v>
      </c>
      <c r="C30" s="8" t="s">
        <v>101</v>
      </c>
      <c r="D30" s="8" t="s">
        <v>93</v>
      </c>
      <c r="E30" s="8" t="s">
        <v>94</v>
      </c>
      <c r="F30" s="12">
        <v>21.308105000000001</v>
      </c>
      <c r="G30" s="12">
        <f>$F30*'Performance Curves'!C$6</f>
        <v>19.804003470588231</v>
      </c>
      <c r="H30" s="12">
        <f>$F30*'Performance Curves'!D$6</f>
        <v>18.299901941176479</v>
      </c>
      <c r="I30" s="12">
        <f>$F30*'Performance Curves'!E$6</f>
        <v>17.297167588235297</v>
      </c>
      <c r="J30" s="12">
        <f>$F30*'Performance Curves'!F$6</f>
        <v>16.294433235294115</v>
      </c>
      <c r="K30" s="12">
        <f>$F30*'Performance Curves'!G$6</f>
        <v>15.70487171480254</v>
      </c>
      <c r="L30" s="12">
        <f>$F30*'Performance Curves'!H$6</f>
        <v>15.115310194310947</v>
      </c>
      <c r="M30" s="10" t="s">
        <v>100</v>
      </c>
      <c r="N30" s="8">
        <v>1</v>
      </c>
    </row>
    <row r="31" spans="1:14" x14ac:dyDescent="0.2">
      <c r="A31" s="16"/>
      <c r="B31" s="8" t="s">
        <v>99</v>
      </c>
      <c r="C31" s="8" t="s">
        <v>101</v>
      </c>
      <c r="D31" s="8" t="s">
        <v>93</v>
      </c>
      <c r="E31" s="8" t="s">
        <v>94</v>
      </c>
      <c r="F31" s="12">
        <v>21.308105000000001</v>
      </c>
      <c r="G31" s="12">
        <f>$F31*'Performance Curves'!C$6</f>
        <v>19.804003470588231</v>
      </c>
      <c r="H31" s="12">
        <f>$F31*'Performance Curves'!D$6</f>
        <v>18.299901941176479</v>
      </c>
      <c r="I31" s="12">
        <f>$F31*'Performance Curves'!E$6</f>
        <v>17.297167588235297</v>
      </c>
      <c r="J31" s="12">
        <f>$F31*'Performance Curves'!F$6</f>
        <v>16.294433235294115</v>
      </c>
      <c r="K31" s="12">
        <f>$F31*'Performance Curves'!G$6</f>
        <v>15.70487171480254</v>
      </c>
      <c r="L31" s="12">
        <f>$F31*'Performance Curves'!H$6</f>
        <v>15.115310194310947</v>
      </c>
      <c r="M31" s="10" t="s">
        <v>100</v>
      </c>
      <c r="N31" s="8">
        <v>1</v>
      </c>
    </row>
    <row r="32" spans="1:14" x14ac:dyDescent="0.2">
      <c r="A32" s="14" t="s">
        <v>22</v>
      </c>
      <c r="B32" s="8" t="s">
        <v>91</v>
      </c>
      <c r="C32" s="8" t="s">
        <v>102</v>
      </c>
      <c r="D32" s="8" t="s">
        <v>93</v>
      </c>
      <c r="E32" s="8" t="s">
        <v>94</v>
      </c>
      <c r="F32" s="12">
        <v>11.3884875</v>
      </c>
      <c r="G32" s="12">
        <f t="shared" ref="G32:L41" si="2">F32</f>
        <v>11.3884875</v>
      </c>
      <c r="H32" s="12">
        <f t="shared" si="2"/>
        <v>11.3884875</v>
      </c>
      <c r="I32" s="12">
        <f t="shared" si="2"/>
        <v>11.3884875</v>
      </c>
      <c r="J32" s="12">
        <f t="shared" si="2"/>
        <v>11.3884875</v>
      </c>
      <c r="K32" s="12">
        <f t="shared" si="2"/>
        <v>11.3884875</v>
      </c>
      <c r="L32" s="12">
        <f t="shared" si="2"/>
        <v>11.3884875</v>
      </c>
      <c r="M32" s="10" t="s">
        <v>95</v>
      </c>
      <c r="N32" s="8">
        <v>1</v>
      </c>
    </row>
    <row r="33" spans="1:14" x14ac:dyDescent="0.2">
      <c r="A33" s="15"/>
      <c r="B33" s="8" t="s">
        <v>96</v>
      </c>
      <c r="C33" s="8" t="s">
        <v>102</v>
      </c>
      <c r="D33" s="8" t="s">
        <v>93</v>
      </c>
      <c r="E33" s="8" t="s">
        <v>94</v>
      </c>
      <c r="F33" s="12">
        <v>10.910825000000001</v>
      </c>
      <c r="G33" s="12">
        <f t="shared" si="2"/>
        <v>10.910825000000001</v>
      </c>
      <c r="H33" s="12">
        <f t="shared" si="2"/>
        <v>10.910825000000001</v>
      </c>
      <c r="I33" s="12">
        <f t="shared" si="2"/>
        <v>10.910825000000001</v>
      </c>
      <c r="J33" s="12">
        <f t="shared" si="2"/>
        <v>10.910825000000001</v>
      </c>
      <c r="K33" s="12">
        <f t="shared" si="2"/>
        <v>10.910825000000001</v>
      </c>
      <c r="L33" s="12">
        <f t="shared" si="2"/>
        <v>10.910825000000001</v>
      </c>
      <c r="M33" s="10" t="s">
        <v>95</v>
      </c>
      <c r="N33" s="8">
        <v>1</v>
      </c>
    </row>
    <row r="34" spans="1:14" x14ac:dyDescent="0.2">
      <c r="A34" s="15"/>
      <c r="B34" s="8" t="s">
        <v>97</v>
      </c>
      <c r="C34" s="8" t="s">
        <v>102</v>
      </c>
      <c r="D34" s="8" t="s">
        <v>93</v>
      </c>
      <c r="E34" s="8" t="s">
        <v>94</v>
      </c>
      <c r="F34" s="12">
        <v>10.725837500000001</v>
      </c>
      <c r="G34" s="12">
        <f t="shared" si="2"/>
        <v>10.725837500000001</v>
      </c>
      <c r="H34" s="12">
        <f t="shared" si="2"/>
        <v>10.725837500000001</v>
      </c>
      <c r="I34" s="12">
        <f t="shared" si="2"/>
        <v>10.725837500000001</v>
      </c>
      <c r="J34" s="12">
        <f t="shared" si="2"/>
        <v>10.725837500000001</v>
      </c>
      <c r="K34" s="12">
        <f t="shared" si="2"/>
        <v>10.725837500000001</v>
      </c>
      <c r="L34" s="12">
        <f t="shared" si="2"/>
        <v>10.725837500000001</v>
      </c>
      <c r="M34" s="10" t="s">
        <v>95</v>
      </c>
      <c r="N34" s="8">
        <v>1</v>
      </c>
    </row>
    <row r="35" spans="1:14" x14ac:dyDescent="0.2">
      <c r="A35" s="15"/>
      <c r="B35" s="8" t="s">
        <v>98</v>
      </c>
      <c r="C35" s="8" t="s">
        <v>102</v>
      </c>
      <c r="D35" s="8" t="s">
        <v>93</v>
      </c>
      <c r="E35" s="8" t="s">
        <v>94</v>
      </c>
      <c r="F35" s="12">
        <v>11.7788375</v>
      </c>
      <c r="G35" s="12">
        <f t="shared" si="2"/>
        <v>11.7788375</v>
      </c>
      <c r="H35" s="12">
        <f t="shared" si="2"/>
        <v>11.7788375</v>
      </c>
      <c r="I35" s="12">
        <f t="shared" si="2"/>
        <v>11.7788375</v>
      </c>
      <c r="J35" s="12">
        <f t="shared" si="2"/>
        <v>11.7788375</v>
      </c>
      <c r="K35" s="12">
        <f t="shared" si="2"/>
        <v>11.7788375</v>
      </c>
      <c r="L35" s="12">
        <f t="shared" si="2"/>
        <v>11.7788375</v>
      </c>
      <c r="M35" s="10" t="s">
        <v>95</v>
      </c>
      <c r="N35" s="8">
        <v>1</v>
      </c>
    </row>
    <row r="36" spans="1:14" x14ac:dyDescent="0.2">
      <c r="A36" s="16"/>
      <c r="B36" s="8" t="s">
        <v>99</v>
      </c>
      <c r="C36" s="8" t="s">
        <v>102</v>
      </c>
      <c r="D36" s="8" t="s">
        <v>93</v>
      </c>
      <c r="E36" s="8" t="s">
        <v>94</v>
      </c>
      <c r="F36" s="12">
        <v>11.7788375</v>
      </c>
      <c r="G36" s="12">
        <f t="shared" si="2"/>
        <v>11.7788375</v>
      </c>
      <c r="H36" s="12">
        <f t="shared" si="2"/>
        <v>11.7788375</v>
      </c>
      <c r="I36" s="12">
        <f t="shared" si="2"/>
        <v>11.7788375</v>
      </c>
      <c r="J36" s="12">
        <f t="shared" si="2"/>
        <v>11.7788375</v>
      </c>
      <c r="K36" s="12">
        <f t="shared" si="2"/>
        <v>11.7788375</v>
      </c>
      <c r="L36" s="12">
        <f t="shared" si="2"/>
        <v>11.7788375</v>
      </c>
      <c r="M36" s="10" t="s">
        <v>95</v>
      </c>
      <c r="N36" s="8">
        <v>1</v>
      </c>
    </row>
    <row r="37" spans="1:14" x14ac:dyDescent="0.2">
      <c r="A37" s="14" t="s">
        <v>24</v>
      </c>
      <c r="B37" s="8" t="s">
        <v>91</v>
      </c>
      <c r="C37" s="8" t="s">
        <v>102</v>
      </c>
      <c r="D37" s="8" t="s">
        <v>93</v>
      </c>
      <c r="E37" s="8" t="s">
        <v>94</v>
      </c>
      <c r="F37" s="12">
        <v>11.3884875</v>
      </c>
      <c r="G37" s="12">
        <f t="shared" si="2"/>
        <v>11.3884875</v>
      </c>
      <c r="H37" s="12">
        <f t="shared" si="2"/>
        <v>11.3884875</v>
      </c>
      <c r="I37" s="12">
        <f t="shared" si="2"/>
        <v>11.3884875</v>
      </c>
      <c r="J37" s="12">
        <f t="shared" si="2"/>
        <v>11.3884875</v>
      </c>
      <c r="K37" s="12">
        <f t="shared" si="2"/>
        <v>11.3884875</v>
      </c>
      <c r="L37" s="12">
        <f t="shared" si="2"/>
        <v>11.3884875</v>
      </c>
      <c r="M37" s="10" t="s">
        <v>95</v>
      </c>
      <c r="N37" s="8">
        <v>1</v>
      </c>
    </row>
    <row r="38" spans="1:14" x14ac:dyDescent="0.2">
      <c r="A38" s="15"/>
      <c r="B38" s="8" t="s">
        <v>96</v>
      </c>
      <c r="C38" s="8" t="s">
        <v>102</v>
      </c>
      <c r="D38" s="8" t="s">
        <v>93</v>
      </c>
      <c r="E38" s="8" t="s">
        <v>94</v>
      </c>
      <c r="F38" s="12">
        <v>10.910825000000001</v>
      </c>
      <c r="G38" s="12">
        <f t="shared" si="2"/>
        <v>10.910825000000001</v>
      </c>
      <c r="H38" s="12">
        <f t="shared" si="2"/>
        <v>10.910825000000001</v>
      </c>
      <c r="I38" s="12">
        <f t="shared" si="2"/>
        <v>10.910825000000001</v>
      </c>
      <c r="J38" s="12">
        <f t="shared" si="2"/>
        <v>10.910825000000001</v>
      </c>
      <c r="K38" s="12">
        <f t="shared" si="2"/>
        <v>10.910825000000001</v>
      </c>
      <c r="L38" s="12">
        <f t="shared" si="2"/>
        <v>10.910825000000001</v>
      </c>
      <c r="M38" s="10" t="s">
        <v>95</v>
      </c>
      <c r="N38" s="8">
        <v>1</v>
      </c>
    </row>
    <row r="39" spans="1:14" x14ac:dyDescent="0.2">
      <c r="A39" s="15"/>
      <c r="B39" s="8" t="s">
        <v>97</v>
      </c>
      <c r="C39" s="8" t="s">
        <v>102</v>
      </c>
      <c r="D39" s="8" t="s">
        <v>93</v>
      </c>
      <c r="E39" s="8" t="s">
        <v>94</v>
      </c>
      <c r="F39" s="12">
        <v>10.725837500000001</v>
      </c>
      <c r="G39" s="12">
        <f t="shared" si="2"/>
        <v>10.725837500000001</v>
      </c>
      <c r="H39" s="12">
        <f t="shared" si="2"/>
        <v>10.725837500000001</v>
      </c>
      <c r="I39" s="12">
        <f t="shared" si="2"/>
        <v>10.725837500000001</v>
      </c>
      <c r="J39" s="12">
        <f t="shared" si="2"/>
        <v>10.725837500000001</v>
      </c>
      <c r="K39" s="12">
        <f t="shared" si="2"/>
        <v>10.725837500000001</v>
      </c>
      <c r="L39" s="12">
        <f t="shared" si="2"/>
        <v>10.725837500000001</v>
      </c>
      <c r="M39" s="10" t="s">
        <v>95</v>
      </c>
      <c r="N39" s="8">
        <v>1</v>
      </c>
    </row>
    <row r="40" spans="1:14" x14ac:dyDescent="0.2">
      <c r="A40" s="15"/>
      <c r="B40" s="8" t="s">
        <v>98</v>
      </c>
      <c r="C40" s="8" t="s">
        <v>102</v>
      </c>
      <c r="D40" s="8" t="s">
        <v>93</v>
      </c>
      <c r="E40" s="8" t="s">
        <v>94</v>
      </c>
      <c r="F40" s="12">
        <v>11.7788375</v>
      </c>
      <c r="G40" s="12">
        <f t="shared" si="2"/>
        <v>11.7788375</v>
      </c>
      <c r="H40" s="12">
        <f t="shared" si="2"/>
        <v>11.7788375</v>
      </c>
      <c r="I40" s="12">
        <f t="shared" si="2"/>
        <v>11.7788375</v>
      </c>
      <c r="J40" s="12">
        <f t="shared" si="2"/>
        <v>11.7788375</v>
      </c>
      <c r="K40" s="12">
        <f t="shared" si="2"/>
        <v>11.7788375</v>
      </c>
      <c r="L40" s="12">
        <f t="shared" si="2"/>
        <v>11.7788375</v>
      </c>
      <c r="M40" s="10" t="s">
        <v>95</v>
      </c>
      <c r="N40" s="8">
        <v>1</v>
      </c>
    </row>
    <row r="41" spans="1:14" x14ac:dyDescent="0.2">
      <c r="A41" s="16"/>
      <c r="B41" s="8" t="s">
        <v>99</v>
      </c>
      <c r="C41" s="8" t="s">
        <v>102</v>
      </c>
      <c r="D41" s="8" t="s">
        <v>93</v>
      </c>
      <c r="E41" s="8" t="s">
        <v>94</v>
      </c>
      <c r="F41" s="12">
        <v>11.7788375</v>
      </c>
      <c r="G41" s="12">
        <f t="shared" si="2"/>
        <v>11.7788375</v>
      </c>
      <c r="H41" s="12">
        <f t="shared" si="2"/>
        <v>11.7788375</v>
      </c>
      <c r="I41" s="12">
        <f t="shared" si="2"/>
        <v>11.7788375</v>
      </c>
      <c r="J41" s="12">
        <f t="shared" si="2"/>
        <v>11.7788375</v>
      </c>
      <c r="K41" s="12">
        <f t="shared" si="2"/>
        <v>11.7788375</v>
      </c>
      <c r="L41" s="12">
        <f t="shared" si="2"/>
        <v>11.7788375</v>
      </c>
      <c r="M41" s="10" t="s">
        <v>95</v>
      </c>
      <c r="N41" s="8">
        <v>1</v>
      </c>
    </row>
    <row r="42" spans="1:14" x14ac:dyDescent="0.2">
      <c r="A42" s="14" t="s">
        <v>26</v>
      </c>
      <c r="B42" s="8" t="s">
        <v>91</v>
      </c>
      <c r="C42" s="8" t="s">
        <v>102</v>
      </c>
      <c r="D42" s="8" t="s">
        <v>93</v>
      </c>
      <c r="E42" s="8" t="s">
        <v>94</v>
      </c>
      <c r="F42" s="12">
        <v>11.3124375</v>
      </c>
      <c r="G42" s="12">
        <f t="shared" ref="G42:L51" si="3">F42</f>
        <v>11.3124375</v>
      </c>
      <c r="H42" s="12">
        <f t="shared" si="3"/>
        <v>11.3124375</v>
      </c>
      <c r="I42" s="12">
        <f t="shared" si="3"/>
        <v>11.3124375</v>
      </c>
      <c r="J42" s="12">
        <f t="shared" si="3"/>
        <v>11.3124375</v>
      </c>
      <c r="K42" s="12">
        <f t="shared" si="3"/>
        <v>11.3124375</v>
      </c>
      <c r="L42" s="12">
        <f t="shared" si="3"/>
        <v>11.3124375</v>
      </c>
      <c r="M42" s="10" t="s">
        <v>95</v>
      </c>
      <c r="N42" s="8">
        <v>1</v>
      </c>
    </row>
    <row r="43" spans="1:14" x14ac:dyDescent="0.2">
      <c r="A43" s="15"/>
      <c r="B43" s="8" t="s">
        <v>96</v>
      </c>
      <c r="C43" s="8" t="s">
        <v>102</v>
      </c>
      <c r="D43" s="8" t="s">
        <v>93</v>
      </c>
      <c r="E43" s="8" t="s">
        <v>94</v>
      </c>
      <c r="F43" s="12">
        <v>10.834125</v>
      </c>
      <c r="G43" s="12">
        <f t="shared" si="3"/>
        <v>10.834125</v>
      </c>
      <c r="H43" s="12">
        <f t="shared" si="3"/>
        <v>10.834125</v>
      </c>
      <c r="I43" s="12">
        <f t="shared" si="3"/>
        <v>10.834125</v>
      </c>
      <c r="J43" s="12">
        <f t="shared" si="3"/>
        <v>10.834125</v>
      </c>
      <c r="K43" s="12">
        <f t="shared" si="3"/>
        <v>10.834125</v>
      </c>
      <c r="L43" s="12">
        <f t="shared" si="3"/>
        <v>10.834125</v>
      </c>
      <c r="M43" s="10" t="s">
        <v>95</v>
      </c>
      <c r="N43" s="8">
        <v>1</v>
      </c>
    </row>
    <row r="44" spans="1:14" x14ac:dyDescent="0.2">
      <c r="A44" s="15"/>
      <c r="B44" s="8" t="s">
        <v>97</v>
      </c>
      <c r="C44" s="8" t="s">
        <v>102</v>
      </c>
      <c r="D44" s="8" t="s">
        <v>93</v>
      </c>
      <c r="E44" s="8" t="s">
        <v>94</v>
      </c>
      <c r="F44" s="12">
        <v>10.647187499999999</v>
      </c>
      <c r="G44" s="12">
        <f t="shared" si="3"/>
        <v>10.647187499999999</v>
      </c>
      <c r="H44" s="12">
        <f t="shared" si="3"/>
        <v>10.647187499999999</v>
      </c>
      <c r="I44" s="12">
        <f t="shared" si="3"/>
        <v>10.647187499999999</v>
      </c>
      <c r="J44" s="12">
        <f t="shared" si="3"/>
        <v>10.647187499999999</v>
      </c>
      <c r="K44" s="12">
        <f t="shared" si="3"/>
        <v>10.647187499999999</v>
      </c>
      <c r="L44" s="12">
        <f t="shared" si="3"/>
        <v>10.647187499999999</v>
      </c>
      <c r="M44" s="10" t="s">
        <v>95</v>
      </c>
      <c r="N44" s="8">
        <v>1</v>
      </c>
    </row>
    <row r="45" spans="1:14" x14ac:dyDescent="0.2">
      <c r="A45" s="15"/>
      <c r="B45" s="8" t="s">
        <v>98</v>
      </c>
      <c r="C45" s="8" t="s">
        <v>102</v>
      </c>
      <c r="D45" s="8" t="s">
        <v>93</v>
      </c>
      <c r="E45" s="8" t="s">
        <v>94</v>
      </c>
      <c r="F45" s="12">
        <v>11.7001875</v>
      </c>
      <c r="G45" s="12">
        <f t="shared" si="3"/>
        <v>11.7001875</v>
      </c>
      <c r="H45" s="12">
        <f t="shared" si="3"/>
        <v>11.7001875</v>
      </c>
      <c r="I45" s="12">
        <f t="shared" si="3"/>
        <v>11.7001875</v>
      </c>
      <c r="J45" s="12">
        <f t="shared" si="3"/>
        <v>11.7001875</v>
      </c>
      <c r="K45" s="12">
        <f t="shared" si="3"/>
        <v>11.7001875</v>
      </c>
      <c r="L45" s="12">
        <f t="shared" si="3"/>
        <v>11.7001875</v>
      </c>
      <c r="M45" s="10" t="s">
        <v>95</v>
      </c>
      <c r="N45" s="8">
        <v>1</v>
      </c>
    </row>
    <row r="46" spans="1:14" x14ac:dyDescent="0.2">
      <c r="A46" s="16"/>
      <c r="B46" s="8" t="s">
        <v>99</v>
      </c>
      <c r="C46" s="8" t="s">
        <v>102</v>
      </c>
      <c r="D46" s="8" t="s">
        <v>93</v>
      </c>
      <c r="E46" s="8" t="s">
        <v>94</v>
      </c>
      <c r="F46" s="12">
        <v>11.7001875</v>
      </c>
      <c r="G46" s="12">
        <f t="shared" si="3"/>
        <v>11.7001875</v>
      </c>
      <c r="H46" s="12">
        <f t="shared" si="3"/>
        <v>11.7001875</v>
      </c>
      <c r="I46" s="12">
        <f t="shared" si="3"/>
        <v>11.7001875</v>
      </c>
      <c r="J46" s="12">
        <f t="shared" si="3"/>
        <v>11.7001875</v>
      </c>
      <c r="K46" s="12">
        <f t="shared" si="3"/>
        <v>11.7001875</v>
      </c>
      <c r="L46" s="12">
        <f t="shared" si="3"/>
        <v>11.7001875</v>
      </c>
      <c r="M46" s="10" t="s">
        <v>95</v>
      </c>
      <c r="N46" s="8">
        <v>1</v>
      </c>
    </row>
    <row r="47" spans="1:14" x14ac:dyDescent="0.2">
      <c r="A47" s="14" t="s">
        <v>33</v>
      </c>
      <c r="B47" s="8" t="s">
        <v>91</v>
      </c>
      <c r="C47" s="8" t="s">
        <v>103</v>
      </c>
      <c r="D47" s="8" t="s">
        <v>93</v>
      </c>
      <c r="E47" s="8" t="s">
        <v>94</v>
      </c>
      <c r="F47" s="12">
        <v>1.97019875</v>
      </c>
      <c r="G47" s="12">
        <f t="shared" si="3"/>
        <v>1.97019875</v>
      </c>
      <c r="H47" s="12">
        <f t="shared" si="3"/>
        <v>1.97019875</v>
      </c>
      <c r="I47" s="12">
        <f t="shared" si="3"/>
        <v>1.97019875</v>
      </c>
      <c r="J47" s="12">
        <f t="shared" si="3"/>
        <v>1.97019875</v>
      </c>
      <c r="K47" s="12">
        <f t="shared" si="3"/>
        <v>1.97019875</v>
      </c>
      <c r="L47" s="12">
        <f t="shared" si="3"/>
        <v>1.97019875</v>
      </c>
      <c r="M47" s="10" t="s">
        <v>95</v>
      </c>
      <c r="N47" s="8">
        <v>1</v>
      </c>
    </row>
    <row r="48" spans="1:14" x14ac:dyDescent="0.2">
      <c r="A48" s="15"/>
      <c r="B48" s="8" t="s">
        <v>96</v>
      </c>
      <c r="C48" s="8" t="s">
        <v>103</v>
      </c>
      <c r="D48" s="8" t="s">
        <v>93</v>
      </c>
      <c r="E48" s="8" t="s">
        <v>94</v>
      </c>
      <c r="F48" s="12">
        <v>1.93672555555556</v>
      </c>
      <c r="G48" s="12">
        <f t="shared" si="3"/>
        <v>1.93672555555556</v>
      </c>
      <c r="H48" s="12">
        <f t="shared" si="3"/>
        <v>1.93672555555556</v>
      </c>
      <c r="I48" s="12">
        <f t="shared" si="3"/>
        <v>1.93672555555556</v>
      </c>
      <c r="J48" s="12">
        <f t="shared" si="3"/>
        <v>1.93672555555556</v>
      </c>
      <c r="K48" s="12">
        <f t="shared" si="3"/>
        <v>1.93672555555556</v>
      </c>
      <c r="L48" s="12">
        <f t="shared" si="3"/>
        <v>1.93672555555556</v>
      </c>
      <c r="M48" s="10" t="s">
        <v>95</v>
      </c>
      <c r="N48" s="8">
        <v>1</v>
      </c>
    </row>
    <row r="49" spans="1:14" x14ac:dyDescent="0.2">
      <c r="A49" s="15"/>
      <c r="B49" s="8" t="s">
        <v>97</v>
      </c>
      <c r="C49" s="8" t="s">
        <v>103</v>
      </c>
      <c r="D49" s="8" t="s">
        <v>93</v>
      </c>
      <c r="E49" s="8" t="s">
        <v>94</v>
      </c>
      <c r="F49" s="12">
        <v>1.9455059722222201</v>
      </c>
      <c r="G49" s="12">
        <f t="shared" si="3"/>
        <v>1.9455059722222201</v>
      </c>
      <c r="H49" s="12">
        <f t="shared" si="3"/>
        <v>1.9455059722222201</v>
      </c>
      <c r="I49" s="12">
        <f t="shared" si="3"/>
        <v>1.9455059722222201</v>
      </c>
      <c r="J49" s="12">
        <f t="shared" si="3"/>
        <v>1.9455059722222201</v>
      </c>
      <c r="K49" s="12">
        <f t="shared" si="3"/>
        <v>1.9455059722222201</v>
      </c>
      <c r="L49" s="12">
        <f t="shared" si="3"/>
        <v>1.9455059722222201</v>
      </c>
      <c r="M49" s="10" t="s">
        <v>95</v>
      </c>
      <c r="N49" s="8">
        <v>1</v>
      </c>
    </row>
    <row r="50" spans="1:14" x14ac:dyDescent="0.2">
      <c r="A50" s="15"/>
      <c r="B50" s="8" t="s">
        <v>98</v>
      </c>
      <c r="C50" s="8" t="s">
        <v>103</v>
      </c>
      <c r="D50" s="8" t="s">
        <v>93</v>
      </c>
      <c r="E50" s="8" t="s">
        <v>94</v>
      </c>
      <c r="F50" s="12">
        <v>2.0376434722222201</v>
      </c>
      <c r="G50" s="12">
        <f t="shared" si="3"/>
        <v>2.0376434722222201</v>
      </c>
      <c r="H50" s="12">
        <f t="shared" si="3"/>
        <v>2.0376434722222201</v>
      </c>
      <c r="I50" s="12">
        <f t="shared" si="3"/>
        <v>2.0376434722222201</v>
      </c>
      <c r="J50" s="12">
        <f t="shared" si="3"/>
        <v>2.0376434722222201</v>
      </c>
      <c r="K50" s="12">
        <f t="shared" si="3"/>
        <v>2.0376434722222201</v>
      </c>
      <c r="L50" s="12">
        <f t="shared" si="3"/>
        <v>2.0376434722222201</v>
      </c>
      <c r="M50" s="10" t="s">
        <v>95</v>
      </c>
      <c r="N50" s="8">
        <v>1</v>
      </c>
    </row>
    <row r="51" spans="1:14" x14ac:dyDescent="0.2">
      <c r="A51" s="16"/>
      <c r="B51" s="8" t="s">
        <v>99</v>
      </c>
      <c r="C51" s="8" t="s">
        <v>103</v>
      </c>
      <c r="D51" s="8" t="s">
        <v>93</v>
      </c>
      <c r="E51" s="8" t="s">
        <v>94</v>
      </c>
      <c r="F51" s="12">
        <v>2.0376434722222201</v>
      </c>
      <c r="G51" s="12">
        <f t="shared" si="3"/>
        <v>2.0376434722222201</v>
      </c>
      <c r="H51" s="12">
        <f t="shared" si="3"/>
        <v>2.0376434722222201</v>
      </c>
      <c r="I51" s="12">
        <f t="shared" si="3"/>
        <v>2.0376434722222201</v>
      </c>
      <c r="J51" s="12">
        <f t="shared" si="3"/>
        <v>2.0376434722222201</v>
      </c>
      <c r="K51" s="12">
        <f t="shared" si="3"/>
        <v>2.0376434722222201</v>
      </c>
      <c r="L51" s="12">
        <f t="shared" si="3"/>
        <v>2.0376434722222201</v>
      </c>
      <c r="M51" s="10" t="s">
        <v>95</v>
      </c>
      <c r="N51" s="8">
        <v>1</v>
      </c>
    </row>
    <row r="52" spans="1:14" x14ac:dyDescent="0.2">
      <c r="A52" s="14" t="s">
        <v>35</v>
      </c>
      <c r="B52" s="8" t="s">
        <v>91</v>
      </c>
      <c r="C52" s="8" t="s">
        <v>103</v>
      </c>
      <c r="D52" s="8" t="s">
        <v>93</v>
      </c>
      <c r="E52" s="8" t="s">
        <v>94</v>
      </c>
      <c r="F52" s="12">
        <v>2.36669642857143</v>
      </c>
      <c r="G52" s="12">
        <f>$F52*'Performance Curves'!C$5</f>
        <v>2.1996355042016815</v>
      </c>
      <c r="H52" s="12">
        <f>$F52*'Performance Curves'!D$5</f>
        <v>2.0325745798319348</v>
      </c>
      <c r="I52" s="12">
        <f>$F52*'Performance Curves'!E$5</f>
        <v>1.9212006302521023</v>
      </c>
      <c r="J52" s="12">
        <f>$F52*'Performance Curves'!F$5</f>
        <v>1.8098266806722696</v>
      </c>
      <c r="K52" s="12">
        <f>$F52*'Performance Curves'!G$5</f>
        <v>1.7443439385433683</v>
      </c>
      <c r="L52" s="12">
        <f>$F52*'Performance Curves'!H$5</f>
        <v>1.6788611964144651</v>
      </c>
      <c r="M52" s="10" t="s">
        <v>100</v>
      </c>
      <c r="N52" s="8">
        <v>1</v>
      </c>
    </row>
    <row r="53" spans="1:14" x14ac:dyDescent="0.2">
      <c r="A53" s="15"/>
      <c r="B53" s="8" t="s">
        <v>96</v>
      </c>
      <c r="C53" s="8" t="s">
        <v>103</v>
      </c>
      <c r="D53" s="8" t="s">
        <v>93</v>
      </c>
      <c r="E53" s="8" t="s">
        <v>94</v>
      </c>
      <c r="F53" s="12">
        <v>2.3355853174603198</v>
      </c>
      <c r="G53" s="12">
        <f>$F53*'Performance Curves'!C$5</f>
        <v>2.1707204715219435</v>
      </c>
      <c r="H53" s="12">
        <f>$F53*'Performance Curves'!D$5</f>
        <v>2.0058556255835693</v>
      </c>
      <c r="I53" s="12">
        <f>$F53*'Performance Curves'!E$5</f>
        <v>1.8959457282913188</v>
      </c>
      <c r="J53" s="12">
        <f>$F53*'Performance Curves'!F$5</f>
        <v>1.7860358309990678</v>
      </c>
      <c r="K53" s="12">
        <f>$F53*'Performance Curves'!G$5</f>
        <v>1.7214138840450939</v>
      </c>
      <c r="L53" s="12">
        <f>$F53*'Performance Curves'!H$5</f>
        <v>1.6567919370911182</v>
      </c>
      <c r="M53" s="10" t="s">
        <v>100</v>
      </c>
      <c r="N53" s="8">
        <v>1</v>
      </c>
    </row>
    <row r="54" spans="1:14" x14ac:dyDescent="0.2">
      <c r="A54" s="15"/>
      <c r="B54" s="8" t="s">
        <v>97</v>
      </c>
      <c r="C54" s="8" t="s">
        <v>103</v>
      </c>
      <c r="D54" s="8" t="s">
        <v>93</v>
      </c>
      <c r="E54" s="8" t="s">
        <v>94</v>
      </c>
      <c r="F54" s="12">
        <v>2.35368055555556</v>
      </c>
      <c r="G54" s="12">
        <f>$F54*'Performance Curves'!C$5</f>
        <v>2.1875383986928139</v>
      </c>
      <c r="H54" s="12">
        <f>$F54*'Performance Curves'!D$5</f>
        <v>2.0213962418300699</v>
      </c>
      <c r="I54" s="12">
        <f>$F54*'Performance Curves'!E$5</f>
        <v>1.9106348039215726</v>
      </c>
      <c r="J54" s="12">
        <f>$F54*'Performance Curves'!F$5</f>
        <v>1.799873366013075</v>
      </c>
      <c r="K54" s="12">
        <f>$F54*'Performance Curves'!G$5</f>
        <v>1.7347507524777657</v>
      </c>
      <c r="L54" s="12">
        <f>$F54*'Performance Curves'!H$5</f>
        <v>1.6696281389424543</v>
      </c>
      <c r="M54" s="10" t="s">
        <v>100</v>
      </c>
      <c r="N54" s="8">
        <v>1</v>
      </c>
    </row>
    <row r="55" spans="1:14" x14ac:dyDescent="0.2">
      <c r="A55" s="15"/>
      <c r="B55" s="8" t="s">
        <v>98</v>
      </c>
      <c r="C55" s="8" t="s">
        <v>103</v>
      </c>
      <c r="D55" s="8" t="s">
        <v>93</v>
      </c>
      <c r="E55" s="8" t="s">
        <v>94</v>
      </c>
      <c r="F55" s="12">
        <v>2.44769841269841</v>
      </c>
      <c r="G55" s="12">
        <f>$F55*'Performance Curves'!C$5</f>
        <v>2.2749197012138156</v>
      </c>
      <c r="H55" s="12">
        <f>$F55*'Performance Curves'!D$5</f>
        <v>2.1021409897292234</v>
      </c>
      <c r="I55" s="12">
        <f>$F55*'Performance Curves'!E$5</f>
        <v>1.9869551820728273</v>
      </c>
      <c r="J55" s="12">
        <f>$F55*'Performance Curves'!F$5</f>
        <v>1.8717693744164308</v>
      </c>
      <c r="K55" s="12">
        <f>$F55*'Performance Curves'!G$5</f>
        <v>1.8040454356665847</v>
      </c>
      <c r="L55" s="12">
        <f>$F55*'Performance Curves'!H$5</f>
        <v>1.7363214969167364</v>
      </c>
      <c r="M55" s="10" t="s">
        <v>100</v>
      </c>
      <c r="N55" s="8">
        <v>1</v>
      </c>
    </row>
    <row r="56" spans="1:14" x14ac:dyDescent="0.2">
      <c r="A56" s="16"/>
      <c r="B56" s="8" t="s">
        <v>99</v>
      </c>
      <c r="C56" s="8" t="s">
        <v>103</v>
      </c>
      <c r="D56" s="8" t="s">
        <v>93</v>
      </c>
      <c r="E56" s="8" t="s">
        <v>94</v>
      </c>
      <c r="F56" s="12">
        <v>2.44769841269841</v>
      </c>
      <c r="G56" s="12">
        <f>$F56*'Performance Curves'!C$5</f>
        <v>2.2749197012138156</v>
      </c>
      <c r="H56" s="12">
        <f>$F56*'Performance Curves'!D$5</f>
        <v>2.1021409897292234</v>
      </c>
      <c r="I56" s="12">
        <f>$F56*'Performance Curves'!E$5</f>
        <v>1.9869551820728273</v>
      </c>
      <c r="J56" s="12">
        <f>$F56*'Performance Curves'!F$5</f>
        <v>1.8717693744164308</v>
      </c>
      <c r="K56" s="12">
        <f>$F56*'Performance Curves'!G$5</f>
        <v>1.8040454356665847</v>
      </c>
      <c r="L56" s="12">
        <f>$F56*'Performance Curves'!H$5</f>
        <v>1.7363214969167364</v>
      </c>
      <c r="M56" s="10" t="s">
        <v>100</v>
      </c>
      <c r="N56" s="8">
        <v>1</v>
      </c>
    </row>
    <row r="57" spans="1:14" x14ac:dyDescent="0.2">
      <c r="A57" s="14" t="s">
        <v>37</v>
      </c>
      <c r="B57" s="8" t="s">
        <v>91</v>
      </c>
      <c r="C57" s="8" t="s">
        <v>103</v>
      </c>
      <c r="D57" s="8" t="s">
        <v>93</v>
      </c>
      <c r="E57" s="8" t="s">
        <v>94</v>
      </c>
      <c r="F57" s="12">
        <v>1.8408</v>
      </c>
      <c r="G57" s="12">
        <f t="shared" ref="G57:L71" si="4">F57</f>
        <v>1.8408</v>
      </c>
      <c r="H57" s="12">
        <f t="shared" si="4"/>
        <v>1.8408</v>
      </c>
      <c r="I57" s="12">
        <f t="shared" si="4"/>
        <v>1.8408</v>
      </c>
      <c r="J57" s="12">
        <f t="shared" si="4"/>
        <v>1.8408</v>
      </c>
      <c r="K57" s="12">
        <f t="shared" si="4"/>
        <v>1.8408</v>
      </c>
      <c r="L57" s="12">
        <f t="shared" si="4"/>
        <v>1.8408</v>
      </c>
      <c r="M57" s="10" t="s">
        <v>95</v>
      </c>
      <c r="N57" s="8">
        <v>1</v>
      </c>
    </row>
    <row r="58" spans="1:14" x14ac:dyDescent="0.2">
      <c r="A58" s="15"/>
      <c r="B58" s="8" t="s">
        <v>96</v>
      </c>
      <c r="C58" s="8" t="s">
        <v>103</v>
      </c>
      <c r="D58" s="8" t="s">
        <v>93</v>
      </c>
      <c r="E58" s="8" t="s">
        <v>94</v>
      </c>
      <c r="F58" s="12">
        <v>1.78945</v>
      </c>
      <c r="G58" s="12">
        <f t="shared" si="4"/>
        <v>1.78945</v>
      </c>
      <c r="H58" s="12">
        <f t="shared" si="4"/>
        <v>1.78945</v>
      </c>
      <c r="I58" s="12">
        <f t="shared" si="4"/>
        <v>1.78945</v>
      </c>
      <c r="J58" s="12">
        <f t="shared" si="4"/>
        <v>1.78945</v>
      </c>
      <c r="K58" s="12">
        <f t="shared" si="4"/>
        <v>1.78945</v>
      </c>
      <c r="L58" s="12">
        <f t="shared" si="4"/>
        <v>1.78945</v>
      </c>
      <c r="M58" s="10" t="s">
        <v>95</v>
      </c>
      <c r="N58" s="8">
        <v>1</v>
      </c>
    </row>
    <row r="59" spans="1:14" x14ac:dyDescent="0.2">
      <c r="A59" s="15"/>
      <c r="B59" s="8" t="s">
        <v>97</v>
      </c>
      <c r="C59" s="8" t="s">
        <v>103</v>
      </c>
      <c r="D59" s="8" t="s">
        <v>93</v>
      </c>
      <c r="E59" s="8" t="s">
        <v>94</v>
      </c>
      <c r="F59" s="12">
        <v>1.7809999999999999</v>
      </c>
      <c r="G59" s="12">
        <f t="shared" si="4"/>
        <v>1.7809999999999999</v>
      </c>
      <c r="H59" s="12">
        <f t="shared" si="4"/>
        <v>1.7809999999999999</v>
      </c>
      <c r="I59" s="12">
        <f t="shared" si="4"/>
        <v>1.7809999999999999</v>
      </c>
      <c r="J59" s="12">
        <f t="shared" si="4"/>
        <v>1.7809999999999999</v>
      </c>
      <c r="K59" s="12">
        <f t="shared" si="4"/>
        <v>1.7809999999999999</v>
      </c>
      <c r="L59" s="12">
        <f t="shared" si="4"/>
        <v>1.7809999999999999</v>
      </c>
      <c r="M59" s="10" t="s">
        <v>95</v>
      </c>
      <c r="N59" s="8">
        <v>1</v>
      </c>
    </row>
    <row r="60" spans="1:14" x14ac:dyDescent="0.2">
      <c r="A60" s="15"/>
      <c r="B60" s="8" t="s">
        <v>98</v>
      </c>
      <c r="C60" s="8" t="s">
        <v>103</v>
      </c>
      <c r="D60" s="8" t="s">
        <v>93</v>
      </c>
      <c r="E60" s="8" t="s">
        <v>94</v>
      </c>
      <c r="F60" s="12">
        <v>1.90385</v>
      </c>
      <c r="G60" s="12">
        <f t="shared" si="4"/>
        <v>1.90385</v>
      </c>
      <c r="H60" s="12">
        <f t="shared" si="4"/>
        <v>1.90385</v>
      </c>
      <c r="I60" s="12">
        <f t="shared" si="4"/>
        <v>1.90385</v>
      </c>
      <c r="J60" s="12">
        <f t="shared" si="4"/>
        <v>1.90385</v>
      </c>
      <c r="K60" s="12">
        <f t="shared" si="4"/>
        <v>1.90385</v>
      </c>
      <c r="L60" s="12">
        <f t="shared" si="4"/>
        <v>1.90385</v>
      </c>
      <c r="M60" s="10" t="s">
        <v>95</v>
      </c>
      <c r="N60" s="8">
        <v>1</v>
      </c>
    </row>
    <row r="61" spans="1:14" x14ac:dyDescent="0.2">
      <c r="A61" s="16"/>
      <c r="B61" s="8" t="s">
        <v>99</v>
      </c>
      <c r="C61" s="8" t="s">
        <v>103</v>
      </c>
      <c r="D61" s="8" t="s">
        <v>93</v>
      </c>
      <c r="E61" s="8" t="s">
        <v>94</v>
      </c>
      <c r="F61" s="12">
        <v>1.90385</v>
      </c>
      <c r="G61" s="12">
        <f t="shared" si="4"/>
        <v>1.90385</v>
      </c>
      <c r="H61" s="12">
        <f t="shared" si="4"/>
        <v>1.90385</v>
      </c>
      <c r="I61" s="12">
        <f t="shared" si="4"/>
        <v>1.90385</v>
      </c>
      <c r="J61" s="12">
        <f t="shared" si="4"/>
        <v>1.90385</v>
      </c>
      <c r="K61" s="12">
        <f t="shared" si="4"/>
        <v>1.90385</v>
      </c>
      <c r="L61" s="12">
        <f t="shared" si="4"/>
        <v>1.90385</v>
      </c>
      <c r="M61" s="10" t="s">
        <v>95</v>
      </c>
      <c r="N61" s="8">
        <v>1</v>
      </c>
    </row>
    <row r="62" spans="1:14" x14ac:dyDescent="0.2">
      <c r="A62" s="14" t="s">
        <v>39</v>
      </c>
      <c r="B62" s="8" t="s">
        <v>91</v>
      </c>
      <c r="C62" s="8" t="s">
        <v>103</v>
      </c>
      <c r="D62" s="8" t="s">
        <v>93</v>
      </c>
      <c r="E62" s="8" t="s">
        <v>94</v>
      </c>
      <c r="F62" s="12">
        <v>1.8408</v>
      </c>
      <c r="G62" s="12">
        <f t="shared" si="4"/>
        <v>1.8408</v>
      </c>
      <c r="H62" s="12">
        <f t="shared" si="4"/>
        <v>1.8408</v>
      </c>
      <c r="I62" s="12">
        <f t="shared" si="4"/>
        <v>1.8408</v>
      </c>
      <c r="J62" s="12">
        <f t="shared" si="4"/>
        <v>1.8408</v>
      </c>
      <c r="K62" s="12">
        <f t="shared" si="4"/>
        <v>1.8408</v>
      </c>
      <c r="L62" s="12">
        <f t="shared" si="4"/>
        <v>1.8408</v>
      </c>
      <c r="M62" s="10" t="s">
        <v>95</v>
      </c>
      <c r="N62" s="8">
        <v>1</v>
      </c>
    </row>
    <row r="63" spans="1:14" x14ac:dyDescent="0.2">
      <c r="A63" s="15"/>
      <c r="B63" s="8" t="s">
        <v>96</v>
      </c>
      <c r="C63" s="8" t="s">
        <v>103</v>
      </c>
      <c r="D63" s="8" t="s">
        <v>93</v>
      </c>
      <c r="E63" s="8" t="s">
        <v>94</v>
      </c>
      <c r="F63" s="12">
        <v>1.78945</v>
      </c>
      <c r="G63" s="12">
        <f t="shared" si="4"/>
        <v>1.78945</v>
      </c>
      <c r="H63" s="12">
        <f t="shared" si="4"/>
        <v>1.78945</v>
      </c>
      <c r="I63" s="12">
        <f t="shared" si="4"/>
        <v>1.78945</v>
      </c>
      <c r="J63" s="12">
        <f t="shared" si="4"/>
        <v>1.78945</v>
      </c>
      <c r="K63" s="12">
        <f t="shared" si="4"/>
        <v>1.78945</v>
      </c>
      <c r="L63" s="12">
        <f t="shared" si="4"/>
        <v>1.78945</v>
      </c>
      <c r="M63" s="10" t="s">
        <v>95</v>
      </c>
      <c r="N63" s="8">
        <v>1</v>
      </c>
    </row>
    <row r="64" spans="1:14" x14ac:dyDescent="0.2">
      <c r="A64" s="15"/>
      <c r="B64" s="8" t="s">
        <v>97</v>
      </c>
      <c r="C64" s="8" t="s">
        <v>103</v>
      </c>
      <c r="D64" s="8" t="s">
        <v>93</v>
      </c>
      <c r="E64" s="8" t="s">
        <v>94</v>
      </c>
      <c r="F64" s="12">
        <v>1.7809999999999999</v>
      </c>
      <c r="G64" s="12">
        <f t="shared" si="4"/>
        <v>1.7809999999999999</v>
      </c>
      <c r="H64" s="12">
        <f t="shared" si="4"/>
        <v>1.7809999999999999</v>
      </c>
      <c r="I64" s="12">
        <f t="shared" si="4"/>
        <v>1.7809999999999999</v>
      </c>
      <c r="J64" s="12">
        <f t="shared" si="4"/>
        <v>1.7809999999999999</v>
      </c>
      <c r="K64" s="12">
        <f t="shared" si="4"/>
        <v>1.7809999999999999</v>
      </c>
      <c r="L64" s="12">
        <f t="shared" si="4"/>
        <v>1.7809999999999999</v>
      </c>
      <c r="M64" s="10" t="s">
        <v>95</v>
      </c>
      <c r="N64" s="8">
        <v>1</v>
      </c>
    </row>
    <row r="65" spans="1:14" x14ac:dyDescent="0.2">
      <c r="A65" s="15"/>
      <c r="B65" s="8" t="s">
        <v>98</v>
      </c>
      <c r="C65" s="8" t="s">
        <v>103</v>
      </c>
      <c r="D65" s="8" t="s">
        <v>93</v>
      </c>
      <c r="E65" s="8" t="s">
        <v>94</v>
      </c>
      <c r="F65" s="12">
        <v>1.90385</v>
      </c>
      <c r="G65" s="12">
        <f t="shared" si="4"/>
        <v>1.90385</v>
      </c>
      <c r="H65" s="12">
        <f t="shared" si="4"/>
        <v>1.90385</v>
      </c>
      <c r="I65" s="12">
        <f t="shared" si="4"/>
        <v>1.90385</v>
      </c>
      <c r="J65" s="12">
        <f t="shared" si="4"/>
        <v>1.90385</v>
      </c>
      <c r="K65" s="12">
        <f t="shared" si="4"/>
        <v>1.90385</v>
      </c>
      <c r="L65" s="12">
        <f t="shared" si="4"/>
        <v>1.90385</v>
      </c>
      <c r="M65" s="10" t="s">
        <v>95</v>
      </c>
      <c r="N65" s="8">
        <v>1</v>
      </c>
    </row>
    <row r="66" spans="1:14" x14ac:dyDescent="0.2">
      <c r="A66" s="16"/>
      <c r="B66" s="8" t="s">
        <v>99</v>
      </c>
      <c r="C66" s="8" t="s">
        <v>103</v>
      </c>
      <c r="D66" s="8" t="s">
        <v>93</v>
      </c>
      <c r="E66" s="8" t="s">
        <v>94</v>
      </c>
      <c r="F66" s="12">
        <v>1.90385</v>
      </c>
      <c r="G66" s="12">
        <f t="shared" si="4"/>
        <v>1.90385</v>
      </c>
      <c r="H66" s="12">
        <f t="shared" si="4"/>
        <v>1.90385</v>
      </c>
      <c r="I66" s="12">
        <f t="shared" si="4"/>
        <v>1.90385</v>
      </c>
      <c r="J66" s="12">
        <f t="shared" si="4"/>
        <v>1.90385</v>
      </c>
      <c r="K66" s="12">
        <f t="shared" si="4"/>
        <v>1.90385</v>
      </c>
      <c r="L66" s="12">
        <f t="shared" si="4"/>
        <v>1.90385</v>
      </c>
      <c r="M66" s="10" t="s">
        <v>95</v>
      </c>
      <c r="N66" s="8">
        <v>1</v>
      </c>
    </row>
    <row r="67" spans="1:14" x14ac:dyDescent="0.2">
      <c r="A67" s="14" t="s">
        <v>41</v>
      </c>
      <c r="B67" s="8" t="s">
        <v>91</v>
      </c>
      <c r="C67" s="8" t="s">
        <v>103</v>
      </c>
      <c r="D67" s="8" t="s">
        <v>93</v>
      </c>
      <c r="E67" s="8" t="s">
        <v>94</v>
      </c>
      <c r="F67" s="12">
        <v>1.54193</v>
      </c>
      <c r="G67" s="12">
        <f t="shared" si="4"/>
        <v>1.54193</v>
      </c>
      <c r="H67" s="12">
        <f t="shared" si="4"/>
        <v>1.54193</v>
      </c>
      <c r="I67" s="12">
        <f t="shared" si="4"/>
        <v>1.54193</v>
      </c>
      <c r="J67" s="12">
        <f t="shared" si="4"/>
        <v>1.54193</v>
      </c>
      <c r="K67" s="12">
        <f t="shared" si="4"/>
        <v>1.54193</v>
      </c>
      <c r="L67" s="12">
        <f t="shared" si="4"/>
        <v>1.54193</v>
      </c>
      <c r="M67" s="10" t="s">
        <v>95</v>
      </c>
      <c r="N67" s="8">
        <v>1</v>
      </c>
    </row>
    <row r="68" spans="1:14" x14ac:dyDescent="0.2">
      <c r="A68" s="15"/>
      <c r="B68" s="8" t="s">
        <v>96</v>
      </c>
      <c r="C68" s="8" t="s">
        <v>103</v>
      </c>
      <c r="D68" s="8" t="s">
        <v>93</v>
      </c>
      <c r="E68" s="8" t="s">
        <v>94</v>
      </c>
      <c r="F68" s="12">
        <v>1.4880255555555599</v>
      </c>
      <c r="G68" s="12">
        <f t="shared" si="4"/>
        <v>1.4880255555555599</v>
      </c>
      <c r="H68" s="12">
        <f t="shared" si="4"/>
        <v>1.4880255555555599</v>
      </c>
      <c r="I68" s="12">
        <f t="shared" si="4"/>
        <v>1.4880255555555599</v>
      </c>
      <c r="J68" s="12">
        <f t="shared" si="4"/>
        <v>1.4880255555555599</v>
      </c>
      <c r="K68" s="12">
        <f t="shared" si="4"/>
        <v>1.4880255555555599</v>
      </c>
      <c r="L68" s="12">
        <f t="shared" si="4"/>
        <v>1.4880255555555599</v>
      </c>
      <c r="M68" s="10" t="s">
        <v>95</v>
      </c>
      <c r="N68" s="8">
        <v>1</v>
      </c>
    </row>
    <row r="69" spans="1:14" x14ac:dyDescent="0.2">
      <c r="A69" s="15"/>
      <c r="B69" s="8" t="s">
        <v>97</v>
      </c>
      <c r="C69" s="8" t="s">
        <v>103</v>
      </c>
      <c r="D69" s="8" t="s">
        <v>93</v>
      </c>
      <c r="E69" s="8" t="s">
        <v>94</v>
      </c>
      <c r="F69" s="12">
        <v>1.4719122222222201</v>
      </c>
      <c r="G69" s="12">
        <f t="shared" si="4"/>
        <v>1.4719122222222201</v>
      </c>
      <c r="H69" s="12">
        <f t="shared" si="4"/>
        <v>1.4719122222222201</v>
      </c>
      <c r="I69" s="12">
        <f t="shared" si="4"/>
        <v>1.4719122222222201</v>
      </c>
      <c r="J69" s="12">
        <f t="shared" si="4"/>
        <v>1.4719122222222201</v>
      </c>
      <c r="K69" s="12">
        <f t="shared" si="4"/>
        <v>1.4719122222222201</v>
      </c>
      <c r="L69" s="12">
        <f t="shared" si="4"/>
        <v>1.4719122222222201</v>
      </c>
      <c r="M69" s="10" t="s">
        <v>95</v>
      </c>
      <c r="N69" s="8">
        <v>1</v>
      </c>
    </row>
    <row r="70" spans="1:14" x14ac:dyDescent="0.2">
      <c r="A70" s="15"/>
      <c r="B70" s="8" t="s">
        <v>98</v>
      </c>
      <c r="C70" s="8" t="s">
        <v>103</v>
      </c>
      <c r="D70" s="8" t="s">
        <v>93</v>
      </c>
      <c r="E70" s="8" t="s">
        <v>94</v>
      </c>
      <c r="F70" s="12">
        <v>1.59476222222222</v>
      </c>
      <c r="G70" s="12">
        <f t="shared" si="4"/>
        <v>1.59476222222222</v>
      </c>
      <c r="H70" s="12">
        <f t="shared" si="4"/>
        <v>1.59476222222222</v>
      </c>
      <c r="I70" s="12">
        <f t="shared" si="4"/>
        <v>1.59476222222222</v>
      </c>
      <c r="J70" s="12">
        <f t="shared" si="4"/>
        <v>1.59476222222222</v>
      </c>
      <c r="K70" s="12">
        <f t="shared" si="4"/>
        <v>1.59476222222222</v>
      </c>
      <c r="L70" s="12">
        <f t="shared" si="4"/>
        <v>1.59476222222222</v>
      </c>
      <c r="M70" s="10" t="s">
        <v>95</v>
      </c>
      <c r="N70" s="8">
        <v>1</v>
      </c>
    </row>
    <row r="71" spans="1:14" x14ac:dyDescent="0.2">
      <c r="A71" s="16"/>
      <c r="B71" s="8" t="s">
        <v>99</v>
      </c>
      <c r="C71" s="8" t="s">
        <v>103</v>
      </c>
      <c r="D71" s="8" t="s">
        <v>93</v>
      </c>
      <c r="E71" s="8" t="s">
        <v>94</v>
      </c>
      <c r="F71" s="12">
        <v>1.59476222222222</v>
      </c>
      <c r="G71" s="12">
        <f t="shared" si="4"/>
        <v>1.59476222222222</v>
      </c>
      <c r="H71" s="12">
        <f t="shared" si="4"/>
        <v>1.59476222222222</v>
      </c>
      <c r="I71" s="12">
        <f t="shared" si="4"/>
        <v>1.59476222222222</v>
      </c>
      <c r="J71" s="12">
        <f t="shared" si="4"/>
        <v>1.59476222222222</v>
      </c>
      <c r="K71" s="12">
        <f t="shared" si="4"/>
        <v>1.59476222222222</v>
      </c>
      <c r="L71" s="12">
        <f t="shared" si="4"/>
        <v>1.59476222222222</v>
      </c>
      <c r="M71" s="10" t="s">
        <v>95</v>
      </c>
      <c r="N71" s="8">
        <v>1</v>
      </c>
    </row>
  </sheetData>
  <mergeCells count="14">
    <mergeCell ref="A2:A6"/>
    <mergeCell ref="A67:A71"/>
    <mergeCell ref="A32:A36"/>
    <mergeCell ref="A27:A31"/>
    <mergeCell ref="A22:A26"/>
    <mergeCell ref="A17:A21"/>
    <mergeCell ref="A12:A16"/>
    <mergeCell ref="A7:A11"/>
    <mergeCell ref="A62:A66"/>
    <mergeCell ref="A57:A61"/>
    <mergeCell ref="A52:A56"/>
    <mergeCell ref="A47:A51"/>
    <mergeCell ref="A42:A46"/>
    <mergeCell ref="A37:A41"/>
  </mergeCell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1"/>
  <sheetViews>
    <sheetView showGridLines="0" zoomScale="90" zoomScaleNormal="90" workbookViewId="0">
      <selection activeCell="L43" sqref="L43"/>
    </sheetView>
  </sheetViews>
  <sheetFormatPr defaultColWidth="11.42578125" defaultRowHeight="12.75" x14ac:dyDescent="0.2"/>
  <cols>
    <col min="1" max="1" width="21.42578125" customWidth="1"/>
  </cols>
  <sheetData>
    <row r="1" spans="1:14" ht="15.75" x14ac:dyDescent="0.25">
      <c r="A1" s="9" t="s">
        <v>1</v>
      </c>
      <c r="B1" s="9" t="s">
        <v>85</v>
      </c>
      <c r="C1" s="9" t="s">
        <v>86</v>
      </c>
      <c r="D1" s="9" t="s">
        <v>87</v>
      </c>
      <c r="E1" s="9" t="s">
        <v>88</v>
      </c>
      <c r="F1" s="9">
        <v>2020</v>
      </c>
      <c r="G1" s="9">
        <v>2025</v>
      </c>
      <c r="H1" s="9">
        <v>2030</v>
      </c>
      <c r="I1" s="9">
        <v>2035</v>
      </c>
      <c r="J1" s="9">
        <v>2040</v>
      </c>
      <c r="K1" s="9">
        <v>2045</v>
      </c>
      <c r="L1" s="9">
        <v>2050</v>
      </c>
      <c r="M1" s="9" t="s">
        <v>89</v>
      </c>
      <c r="N1" s="9" t="s">
        <v>90</v>
      </c>
    </row>
    <row r="2" spans="1:14" x14ac:dyDescent="0.2">
      <c r="A2" s="14" t="s">
        <v>4</v>
      </c>
      <c r="B2" s="8" t="s">
        <v>91</v>
      </c>
      <c r="C2" s="8" t="s">
        <v>92</v>
      </c>
      <c r="D2" s="8" t="s">
        <v>104</v>
      </c>
      <c r="E2" s="8" t="s">
        <v>94</v>
      </c>
      <c r="F2" s="11">
        <v>9.5625000000000002E-2</v>
      </c>
      <c r="G2" s="11">
        <f t="shared" ref="G2:L11" si="0">F2</f>
        <v>9.5625000000000002E-2</v>
      </c>
      <c r="H2" s="11">
        <f t="shared" si="0"/>
        <v>9.5625000000000002E-2</v>
      </c>
      <c r="I2" s="11">
        <f t="shared" si="0"/>
        <v>9.5625000000000002E-2</v>
      </c>
      <c r="J2" s="11">
        <f t="shared" si="0"/>
        <v>9.5625000000000002E-2</v>
      </c>
      <c r="K2" s="11">
        <f t="shared" si="0"/>
        <v>9.5625000000000002E-2</v>
      </c>
      <c r="L2" s="11">
        <f t="shared" si="0"/>
        <v>9.5625000000000002E-2</v>
      </c>
      <c r="M2" s="8"/>
      <c r="N2" s="8">
        <v>1</v>
      </c>
    </row>
    <row r="3" spans="1:14" x14ac:dyDescent="0.2">
      <c r="A3" s="15"/>
      <c r="B3" s="8" t="s">
        <v>96</v>
      </c>
      <c r="C3" s="8" t="s">
        <v>92</v>
      </c>
      <c r="D3" s="8" t="s">
        <v>104</v>
      </c>
      <c r="E3" s="8" t="s">
        <v>94</v>
      </c>
      <c r="F3" s="11">
        <v>0.104375</v>
      </c>
      <c r="G3" s="11">
        <f t="shared" si="0"/>
        <v>0.104375</v>
      </c>
      <c r="H3" s="11">
        <f t="shared" si="0"/>
        <v>0.104375</v>
      </c>
      <c r="I3" s="11">
        <f t="shared" si="0"/>
        <v>0.104375</v>
      </c>
      <c r="J3" s="11">
        <f t="shared" si="0"/>
        <v>0.104375</v>
      </c>
      <c r="K3" s="11">
        <f t="shared" si="0"/>
        <v>0.104375</v>
      </c>
      <c r="L3" s="11">
        <f t="shared" si="0"/>
        <v>0.104375</v>
      </c>
      <c r="M3" s="8"/>
      <c r="N3" s="8">
        <v>1</v>
      </c>
    </row>
    <row r="4" spans="1:14" x14ac:dyDescent="0.2">
      <c r="A4" s="15"/>
      <c r="B4" s="8" t="s">
        <v>97</v>
      </c>
      <c r="C4" s="8" t="s">
        <v>92</v>
      </c>
      <c r="D4" s="8" t="s">
        <v>104</v>
      </c>
      <c r="E4" s="8" t="s">
        <v>94</v>
      </c>
      <c r="F4" s="11">
        <v>8.9374999999999996E-2</v>
      </c>
      <c r="G4" s="11">
        <f t="shared" si="0"/>
        <v>8.9374999999999996E-2</v>
      </c>
      <c r="H4" s="11">
        <f t="shared" si="0"/>
        <v>8.9374999999999996E-2</v>
      </c>
      <c r="I4" s="11">
        <f t="shared" si="0"/>
        <v>8.9374999999999996E-2</v>
      </c>
      <c r="J4" s="11">
        <f t="shared" si="0"/>
        <v>8.9374999999999996E-2</v>
      </c>
      <c r="K4" s="11">
        <f t="shared" si="0"/>
        <v>8.9374999999999996E-2</v>
      </c>
      <c r="L4" s="11">
        <f t="shared" si="0"/>
        <v>8.9374999999999996E-2</v>
      </c>
      <c r="M4" s="8"/>
      <c r="N4" s="8">
        <v>1</v>
      </c>
    </row>
    <row r="5" spans="1:14" x14ac:dyDescent="0.2">
      <c r="A5" s="15"/>
      <c r="B5" s="8" t="s">
        <v>98</v>
      </c>
      <c r="C5" s="8" t="s">
        <v>92</v>
      </c>
      <c r="D5" s="8" t="s">
        <v>104</v>
      </c>
      <c r="E5" s="8" t="s">
        <v>94</v>
      </c>
      <c r="F5" s="11">
        <v>0.10625</v>
      </c>
      <c r="G5" s="11">
        <f t="shared" si="0"/>
        <v>0.10625</v>
      </c>
      <c r="H5" s="11">
        <f t="shared" si="0"/>
        <v>0.10625</v>
      </c>
      <c r="I5" s="11">
        <f t="shared" si="0"/>
        <v>0.10625</v>
      </c>
      <c r="J5" s="11">
        <f t="shared" si="0"/>
        <v>0.10625</v>
      </c>
      <c r="K5" s="11">
        <f t="shared" si="0"/>
        <v>0.10625</v>
      </c>
      <c r="L5" s="11">
        <f t="shared" si="0"/>
        <v>0.10625</v>
      </c>
      <c r="M5" s="8"/>
      <c r="N5" s="8">
        <v>1</v>
      </c>
    </row>
    <row r="6" spans="1:14" x14ac:dyDescent="0.2">
      <c r="A6" s="16"/>
      <c r="B6" s="8" t="s">
        <v>99</v>
      </c>
      <c r="C6" s="8" t="s">
        <v>92</v>
      </c>
      <c r="D6" s="8" t="s">
        <v>104</v>
      </c>
      <c r="E6" s="8" t="s">
        <v>94</v>
      </c>
      <c r="F6" s="11">
        <v>0.10625</v>
      </c>
      <c r="G6" s="11">
        <f t="shared" si="0"/>
        <v>0.10625</v>
      </c>
      <c r="H6" s="11">
        <f t="shared" si="0"/>
        <v>0.10625</v>
      </c>
      <c r="I6" s="11">
        <f t="shared" si="0"/>
        <v>0.10625</v>
      </c>
      <c r="J6" s="11">
        <f t="shared" si="0"/>
        <v>0.10625</v>
      </c>
      <c r="K6" s="11">
        <f t="shared" si="0"/>
        <v>0.10625</v>
      </c>
      <c r="L6" s="11">
        <f t="shared" si="0"/>
        <v>0.10625</v>
      </c>
      <c r="M6" s="8"/>
      <c r="N6" s="8">
        <v>1</v>
      </c>
    </row>
    <row r="7" spans="1:14" x14ac:dyDescent="0.2">
      <c r="A7" s="14" t="s">
        <v>6</v>
      </c>
      <c r="B7" s="8" t="s">
        <v>91</v>
      </c>
      <c r="C7" s="8" t="s">
        <v>92</v>
      </c>
      <c r="D7" s="8" t="s">
        <v>104</v>
      </c>
      <c r="E7" s="8" t="s">
        <v>94</v>
      </c>
      <c r="F7" s="11">
        <v>5.1642500000000001E-2</v>
      </c>
      <c r="G7" s="11">
        <f t="shared" si="0"/>
        <v>5.1642500000000001E-2</v>
      </c>
      <c r="H7" s="11">
        <f t="shared" si="0"/>
        <v>5.1642500000000001E-2</v>
      </c>
      <c r="I7" s="11">
        <f t="shared" si="0"/>
        <v>5.1642500000000001E-2</v>
      </c>
      <c r="J7" s="11">
        <f t="shared" si="0"/>
        <v>5.1642500000000001E-2</v>
      </c>
      <c r="K7" s="11">
        <f t="shared" si="0"/>
        <v>5.1642500000000001E-2</v>
      </c>
      <c r="L7" s="11">
        <f t="shared" si="0"/>
        <v>5.1642500000000001E-2</v>
      </c>
      <c r="M7" s="8"/>
      <c r="N7" s="8">
        <v>1</v>
      </c>
    </row>
    <row r="8" spans="1:14" x14ac:dyDescent="0.2">
      <c r="A8" s="15"/>
      <c r="B8" s="8" t="s">
        <v>96</v>
      </c>
      <c r="C8" s="8" t="s">
        <v>92</v>
      </c>
      <c r="D8" s="8" t="s">
        <v>104</v>
      </c>
      <c r="E8" s="8" t="s">
        <v>94</v>
      </c>
      <c r="F8" s="11">
        <v>5.1957499999999997E-2</v>
      </c>
      <c r="G8" s="11">
        <f t="shared" si="0"/>
        <v>5.1957499999999997E-2</v>
      </c>
      <c r="H8" s="11">
        <f t="shared" si="0"/>
        <v>5.1957499999999997E-2</v>
      </c>
      <c r="I8" s="11">
        <f t="shared" si="0"/>
        <v>5.1957499999999997E-2</v>
      </c>
      <c r="J8" s="11">
        <f t="shared" si="0"/>
        <v>5.1957499999999997E-2</v>
      </c>
      <c r="K8" s="11">
        <f t="shared" si="0"/>
        <v>5.1957499999999997E-2</v>
      </c>
      <c r="L8" s="11">
        <f t="shared" si="0"/>
        <v>5.1957499999999997E-2</v>
      </c>
      <c r="M8" s="8"/>
      <c r="N8" s="8">
        <v>1</v>
      </c>
    </row>
    <row r="9" spans="1:14" x14ac:dyDescent="0.2">
      <c r="A9" s="15"/>
      <c r="B9" s="8" t="s">
        <v>97</v>
      </c>
      <c r="C9" s="8" t="s">
        <v>92</v>
      </c>
      <c r="D9" s="8" t="s">
        <v>104</v>
      </c>
      <c r="E9" s="8" t="s">
        <v>94</v>
      </c>
      <c r="F9" s="11">
        <v>5.1417499999999998E-2</v>
      </c>
      <c r="G9" s="11">
        <f t="shared" si="0"/>
        <v>5.1417499999999998E-2</v>
      </c>
      <c r="H9" s="11">
        <f t="shared" si="0"/>
        <v>5.1417499999999998E-2</v>
      </c>
      <c r="I9" s="11">
        <f t="shared" si="0"/>
        <v>5.1417499999999998E-2</v>
      </c>
      <c r="J9" s="11">
        <f t="shared" si="0"/>
        <v>5.1417499999999998E-2</v>
      </c>
      <c r="K9" s="11">
        <f t="shared" si="0"/>
        <v>5.1417499999999998E-2</v>
      </c>
      <c r="L9" s="11">
        <f t="shared" si="0"/>
        <v>5.1417499999999998E-2</v>
      </c>
      <c r="M9" s="8"/>
      <c r="N9" s="8">
        <v>1</v>
      </c>
    </row>
    <row r="10" spans="1:14" x14ac:dyDescent="0.2">
      <c r="A10" s="15"/>
      <c r="B10" s="8" t="s">
        <v>98</v>
      </c>
      <c r="C10" s="8" t="s">
        <v>92</v>
      </c>
      <c r="D10" s="8" t="s">
        <v>104</v>
      </c>
      <c r="E10" s="8" t="s">
        <v>94</v>
      </c>
      <c r="F10" s="11">
        <v>5.2025000000000002E-2</v>
      </c>
      <c r="G10" s="11">
        <f t="shared" si="0"/>
        <v>5.2025000000000002E-2</v>
      </c>
      <c r="H10" s="11">
        <f t="shared" si="0"/>
        <v>5.2025000000000002E-2</v>
      </c>
      <c r="I10" s="11">
        <f t="shared" si="0"/>
        <v>5.2025000000000002E-2</v>
      </c>
      <c r="J10" s="11">
        <f t="shared" si="0"/>
        <v>5.2025000000000002E-2</v>
      </c>
      <c r="K10" s="11">
        <f t="shared" si="0"/>
        <v>5.2025000000000002E-2</v>
      </c>
      <c r="L10" s="11">
        <f t="shared" si="0"/>
        <v>5.2025000000000002E-2</v>
      </c>
      <c r="M10" s="8"/>
      <c r="N10" s="8">
        <v>1</v>
      </c>
    </row>
    <row r="11" spans="1:14" x14ac:dyDescent="0.2">
      <c r="A11" s="16"/>
      <c r="B11" s="8" t="s">
        <v>99</v>
      </c>
      <c r="C11" s="8" t="s">
        <v>92</v>
      </c>
      <c r="D11" s="8" t="s">
        <v>104</v>
      </c>
      <c r="E11" s="8" t="s">
        <v>94</v>
      </c>
      <c r="F11" s="11">
        <v>5.2025000000000002E-2</v>
      </c>
      <c r="G11" s="11">
        <f t="shared" si="0"/>
        <v>5.2025000000000002E-2</v>
      </c>
      <c r="H11" s="11">
        <f t="shared" si="0"/>
        <v>5.2025000000000002E-2</v>
      </c>
      <c r="I11" s="11">
        <f t="shared" si="0"/>
        <v>5.2025000000000002E-2</v>
      </c>
      <c r="J11" s="11">
        <f t="shared" si="0"/>
        <v>5.2025000000000002E-2</v>
      </c>
      <c r="K11" s="11">
        <f t="shared" si="0"/>
        <v>5.2025000000000002E-2</v>
      </c>
      <c r="L11" s="11">
        <f t="shared" si="0"/>
        <v>5.2025000000000002E-2</v>
      </c>
      <c r="M11" s="8"/>
      <c r="N11" s="8">
        <v>1</v>
      </c>
    </row>
    <row r="12" spans="1:14" x14ac:dyDescent="0.2">
      <c r="A12" s="14" t="s">
        <v>8</v>
      </c>
      <c r="B12" s="8" t="s">
        <v>91</v>
      </c>
      <c r="C12" s="8" t="s">
        <v>92</v>
      </c>
      <c r="D12" s="8" t="s">
        <v>104</v>
      </c>
      <c r="E12" s="8" t="s">
        <v>94</v>
      </c>
      <c r="F12" s="8">
        <v>0.05</v>
      </c>
      <c r="G12" s="8">
        <f t="shared" ref="G12:L21" si="1">F12</f>
        <v>0.05</v>
      </c>
      <c r="H12" s="8">
        <f t="shared" si="1"/>
        <v>0.05</v>
      </c>
      <c r="I12" s="8">
        <f t="shared" si="1"/>
        <v>0.05</v>
      </c>
      <c r="J12" s="8">
        <f t="shared" si="1"/>
        <v>0.05</v>
      </c>
      <c r="K12" s="8">
        <f t="shared" si="1"/>
        <v>0.05</v>
      </c>
      <c r="L12" s="8">
        <f t="shared" si="1"/>
        <v>0.05</v>
      </c>
      <c r="M12" s="8"/>
      <c r="N12" s="8">
        <v>1</v>
      </c>
    </row>
    <row r="13" spans="1:14" x14ac:dyDescent="0.2">
      <c r="A13" s="15"/>
      <c r="B13" s="8" t="s">
        <v>96</v>
      </c>
      <c r="C13" s="8" t="s">
        <v>92</v>
      </c>
      <c r="D13" s="8" t="s">
        <v>104</v>
      </c>
      <c r="E13" s="8" t="s">
        <v>94</v>
      </c>
      <c r="F13" s="8">
        <v>0.05</v>
      </c>
      <c r="G13" s="8">
        <f t="shared" si="1"/>
        <v>0.05</v>
      </c>
      <c r="H13" s="8">
        <f t="shared" si="1"/>
        <v>0.05</v>
      </c>
      <c r="I13" s="8">
        <f t="shared" si="1"/>
        <v>0.05</v>
      </c>
      <c r="J13" s="8">
        <f t="shared" si="1"/>
        <v>0.05</v>
      </c>
      <c r="K13" s="8">
        <f t="shared" si="1"/>
        <v>0.05</v>
      </c>
      <c r="L13" s="8">
        <f t="shared" si="1"/>
        <v>0.05</v>
      </c>
      <c r="M13" s="8"/>
      <c r="N13" s="8">
        <v>1</v>
      </c>
    </row>
    <row r="14" spans="1:14" x14ac:dyDescent="0.2">
      <c r="A14" s="15"/>
      <c r="B14" s="8" t="s">
        <v>97</v>
      </c>
      <c r="C14" s="8" t="s">
        <v>92</v>
      </c>
      <c r="D14" s="8" t="s">
        <v>104</v>
      </c>
      <c r="E14" s="8" t="s">
        <v>94</v>
      </c>
      <c r="F14" s="8">
        <v>0.05</v>
      </c>
      <c r="G14" s="8">
        <f t="shared" si="1"/>
        <v>0.05</v>
      </c>
      <c r="H14" s="8">
        <f t="shared" si="1"/>
        <v>0.05</v>
      </c>
      <c r="I14" s="8">
        <f t="shared" si="1"/>
        <v>0.05</v>
      </c>
      <c r="J14" s="8">
        <f t="shared" si="1"/>
        <v>0.05</v>
      </c>
      <c r="K14" s="8">
        <f t="shared" si="1"/>
        <v>0.05</v>
      </c>
      <c r="L14" s="8">
        <f t="shared" si="1"/>
        <v>0.05</v>
      </c>
      <c r="M14" s="8"/>
      <c r="N14" s="8">
        <v>1</v>
      </c>
    </row>
    <row r="15" spans="1:14" x14ac:dyDescent="0.2">
      <c r="A15" s="15"/>
      <c r="B15" s="8" t="s">
        <v>98</v>
      </c>
      <c r="C15" s="8" t="s">
        <v>92</v>
      </c>
      <c r="D15" s="8" t="s">
        <v>104</v>
      </c>
      <c r="E15" s="8" t="s">
        <v>94</v>
      </c>
      <c r="F15" s="8">
        <v>0.05</v>
      </c>
      <c r="G15" s="8">
        <f t="shared" si="1"/>
        <v>0.05</v>
      </c>
      <c r="H15" s="8">
        <f t="shared" si="1"/>
        <v>0.05</v>
      </c>
      <c r="I15" s="8">
        <f t="shared" si="1"/>
        <v>0.05</v>
      </c>
      <c r="J15" s="8">
        <f t="shared" si="1"/>
        <v>0.05</v>
      </c>
      <c r="K15" s="8">
        <f t="shared" si="1"/>
        <v>0.05</v>
      </c>
      <c r="L15" s="8">
        <f t="shared" si="1"/>
        <v>0.05</v>
      </c>
      <c r="M15" s="8"/>
      <c r="N15" s="8">
        <v>1</v>
      </c>
    </row>
    <row r="16" spans="1:14" x14ac:dyDescent="0.2">
      <c r="A16" s="16"/>
      <c r="B16" s="8" t="s">
        <v>99</v>
      </c>
      <c r="C16" s="8" t="s">
        <v>92</v>
      </c>
      <c r="D16" s="8" t="s">
        <v>104</v>
      </c>
      <c r="E16" s="8" t="s">
        <v>94</v>
      </c>
      <c r="F16" s="8">
        <v>0.05</v>
      </c>
      <c r="G16" s="8">
        <f t="shared" si="1"/>
        <v>0.05</v>
      </c>
      <c r="H16" s="8">
        <f t="shared" si="1"/>
        <v>0.05</v>
      </c>
      <c r="I16" s="8">
        <f t="shared" si="1"/>
        <v>0.05</v>
      </c>
      <c r="J16" s="8">
        <f t="shared" si="1"/>
        <v>0.05</v>
      </c>
      <c r="K16" s="8">
        <f t="shared" si="1"/>
        <v>0.05</v>
      </c>
      <c r="L16" s="8">
        <f t="shared" si="1"/>
        <v>0.05</v>
      </c>
      <c r="M16" s="8"/>
      <c r="N16" s="8">
        <v>1</v>
      </c>
    </row>
    <row r="17" spans="1:14" x14ac:dyDescent="0.2">
      <c r="A17" s="14" t="s">
        <v>10</v>
      </c>
      <c r="B17" s="8" t="s">
        <v>91</v>
      </c>
      <c r="C17" s="8" t="s">
        <v>92</v>
      </c>
      <c r="D17" s="8" t="s">
        <v>104</v>
      </c>
      <c r="E17" s="8" t="s">
        <v>94</v>
      </c>
      <c r="F17" s="8">
        <v>0.05</v>
      </c>
      <c r="G17" s="8">
        <f t="shared" si="1"/>
        <v>0.05</v>
      </c>
      <c r="H17" s="8">
        <f t="shared" si="1"/>
        <v>0.05</v>
      </c>
      <c r="I17" s="8">
        <f t="shared" si="1"/>
        <v>0.05</v>
      </c>
      <c r="J17" s="8">
        <f t="shared" si="1"/>
        <v>0.05</v>
      </c>
      <c r="K17" s="8">
        <f t="shared" si="1"/>
        <v>0.05</v>
      </c>
      <c r="L17" s="8">
        <f t="shared" si="1"/>
        <v>0.05</v>
      </c>
      <c r="M17" s="8"/>
      <c r="N17" s="8">
        <v>1</v>
      </c>
    </row>
    <row r="18" spans="1:14" x14ac:dyDescent="0.2">
      <c r="A18" s="15"/>
      <c r="B18" s="8" t="s">
        <v>96</v>
      </c>
      <c r="C18" s="8" t="s">
        <v>92</v>
      </c>
      <c r="D18" s="8" t="s">
        <v>104</v>
      </c>
      <c r="E18" s="8" t="s">
        <v>94</v>
      </c>
      <c r="F18" s="8">
        <v>0.05</v>
      </c>
      <c r="G18" s="8">
        <f t="shared" si="1"/>
        <v>0.05</v>
      </c>
      <c r="H18" s="8">
        <f t="shared" si="1"/>
        <v>0.05</v>
      </c>
      <c r="I18" s="8">
        <f t="shared" si="1"/>
        <v>0.05</v>
      </c>
      <c r="J18" s="8">
        <f t="shared" si="1"/>
        <v>0.05</v>
      </c>
      <c r="K18" s="8">
        <f t="shared" si="1"/>
        <v>0.05</v>
      </c>
      <c r="L18" s="8">
        <f t="shared" si="1"/>
        <v>0.05</v>
      </c>
      <c r="M18" s="8"/>
      <c r="N18" s="8">
        <v>1</v>
      </c>
    </row>
    <row r="19" spans="1:14" x14ac:dyDescent="0.2">
      <c r="A19" s="15"/>
      <c r="B19" s="8" t="s">
        <v>97</v>
      </c>
      <c r="C19" s="8" t="s">
        <v>92</v>
      </c>
      <c r="D19" s="8" t="s">
        <v>104</v>
      </c>
      <c r="E19" s="8" t="s">
        <v>94</v>
      </c>
      <c r="F19" s="8">
        <v>0.05</v>
      </c>
      <c r="G19" s="8">
        <f t="shared" si="1"/>
        <v>0.05</v>
      </c>
      <c r="H19" s="8">
        <f t="shared" si="1"/>
        <v>0.05</v>
      </c>
      <c r="I19" s="8">
        <f t="shared" si="1"/>
        <v>0.05</v>
      </c>
      <c r="J19" s="8">
        <f t="shared" si="1"/>
        <v>0.05</v>
      </c>
      <c r="K19" s="8">
        <f t="shared" si="1"/>
        <v>0.05</v>
      </c>
      <c r="L19" s="8">
        <f t="shared" si="1"/>
        <v>0.05</v>
      </c>
      <c r="M19" s="8"/>
      <c r="N19" s="8">
        <v>1</v>
      </c>
    </row>
    <row r="20" spans="1:14" x14ac:dyDescent="0.2">
      <c r="A20" s="15"/>
      <c r="B20" s="8" t="s">
        <v>98</v>
      </c>
      <c r="C20" s="8" t="s">
        <v>92</v>
      </c>
      <c r="D20" s="8" t="s">
        <v>104</v>
      </c>
      <c r="E20" s="8" t="s">
        <v>94</v>
      </c>
      <c r="F20" s="8">
        <v>0.05</v>
      </c>
      <c r="G20" s="8">
        <f t="shared" si="1"/>
        <v>0.05</v>
      </c>
      <c r="H20" s="8">
        <f t="shared" si="1"/>
        <v>0.05</v>
      </c>
      <c r="I20" s="8">
        <f t="shared" si="1"/>
        <v>0.05</v>
      </c>
      <c r="J20" s="8">
        <f t="shared" si="1"/>
        <v>0.05</v>
      </c>
      <c r="K20" s="8">
        <f t="shared" si="1"/>
        <v>0.05</v>
      </c>
      <c r="L20" s="8">
        <f t="shared" si="1"/>
        <v>0.05</v>
      </c>
      <c r="M20" s="8"/>
      <c r="N20" s="8">
        <v>1</v>
      </c>
    </row>
    <row r="21" spans="1:14" x14ac:dyDescent="0.2">
      <c r="A21" s="16"/>
      <c r="B21" s="8" t="s">
        <v>99</v>
      </c>
      <c r="C21" s="8" t="s">
        <v>92</v>
      </c>
      <c r="D21" s="8" t="s">
        <v>104</v>
      </c>
      <c r="E21" s="8" t="s">
        <v>94</v>
      </c>
      <c r="F21" s="8">
        <v>0.05</v>
      </c>
      <c r="G21" s="8">
        <f t="shared" si="1"/>
        <v>0.05</v>
      </c>
      <c r="H21" s="8">
        <f t="shared" si="1"/>
        <v>0.05</v>
      </c>
      <c r="I21" s="8">
        <f t="shared" si="1"/>
        <v>0.05</v>
      </c>
      <c r="J21" s="8">
        <f t="shared" si="1"/>
        <v>0.05</v>
      </c>
      <c r="K21" s="8">
        <f t="shared" si="1"/>
        <v>0.05</v>
      </c>
      <c r="L21" s="8">
        <f t="shared" si="1"/>
        <v>0.05</v>
      </c>
      <c r="M21" s="8"/>
      <c r="N21" s="8">
        <v>1</v>
      </c>
    </row>
    <row r="22" spans="1:14" x14ac:dyDescent="0.2">
      <c r="A22" s="14" t="s">
        <v>12</v>
      </c>
      <c r="B22" s="8" t="s">
        <v>91</v>
      </c>
      <c r="C22" s="8" t="s">
        <v>92</v>
      </c>
      <c r="D22" s="8" t="s">
        <v>104</v>
      </c>
      <c r="E22" s="8" t="s">
        <v>94</v>
      </c>
      <c r="F22" s="8">
        <v>0.05</v>
      </c>
      <c r="G22" s="8">
        <f t="shared" ref="G22:L31" si="2">F22</f>
        <v>0.05</v>
      </c>
      <c r="H22" s="8">
        <f t="shared" si="2"/>
        <v>0.05</v>
      </c>
      <c r="I22" s="8">
        <f t="shared" si="2"/>
        <v>0.05</v>
      </c>
      <c r="J22" s="8">
        <f t="shared" si="2"/>
        <v>0.05</v>
      </c>
      <c r="K22" s="8">
        <f t="shared" si="2"/>
        <v>0.05</v>
      </c>
      <c r="L22" s="8">
        <f t="shared" si="2"/>
        <v>0.05</v>
      </c>
      <c r="M22" s="8"/>
      <c r="N22" s="8">
        <v>1</v>
      </c>
    </row>
    <row r="23" spans="1:14" x14ac:dyDescent="0.2">
      <c r="A23" s="15"/>
      <c r="B23" s="8" t="s">
        <v>96</v>
      </c>
      <c r="C23" s="8" t="s">
        <v>92</v>
      </c>
      <c r="D23" s="8" t="s">
        <v>104</v>
      </c>
      <c r="E23" s="8" t="s">
        <v>94</v>
      </c>
      <c r="F23" s="8">
        <v>0.05</v>
      </c>
      <c r="G23" s="8">
        <f t="shared" si="2"/>
        <v>0.05</v>
      </c>
      <c r="H23" s="8">
        <f t="shared" si="2"/>
        <v>0.05</v>
      </c>
      <c r="I23" s="8">
        <f t="shared" si="2"/>
        <v>0.05</v>
      </c>
      <c r="J23" s="8">
        <f t="shared" si="2"/>
        <v>0.05</v>
      </c>
      <c r="K23" s="8">
        <f t="shared" si="2"/>
        <v>0.05</v>
      </c>
      <c r="L23" s="8">
        <f t="shared" si="2"/>
        <v>0.05</v>
      </c>
      <c r="M23" s="8"/>
      <c r="N23" s="8">
        <v>1</v>
      </c>
    </row>
    <row r="24" spans="1:14" x14ac:dyDescent="0.2">
      <c r="A24" s="15"/>
      <c r="B24" s="8" t="s">
        <v>97</v>
      </c>
      <c r="C24" s="8" t="s">
        <v>92</v>
      </c>
      <c r="D24" s="8" t="s">
        <v>104</v>
      </c>
      <c r="E24" s="8" t="s">
        <v>94</v>
      </c>
      <c r="F24" s="8">
        <v>0.05</v>
      </c>
      <c r="G24" s="8">
        <f t="shared" si="2"/>
        <v>0.05</v>
      </c>
      <c r="H24" s="8">
        <f t="shared" si="2"/>
        <v>0.05</v>
      </c>
      <c r="I24" s="8">
        <f t="shared" si="2"/>
        <v>0.05</v>
      </c>
      <c r="J24" s="8">
        <f t="shared" si="2"/>
        <v>0.05</v>
      </c>
      <c r="K24" s="8">
        <f t="shared" si="2"/>
        <v>0.05</v>
      </c>
      <c r="L24" s="8">
        <f t="shared" si="2"/>
        <v>0.05</v>
      </c>
      <c r="M24" s="8"/>
      <c r="N24" s="8">
        <v>1</v>
      </c>
    </row>
    <row r="25" spans="1:14" x14ac:dyDescent="0.2">
      <c r="A25" s="15"/>
      <c r="B25" s="8" t="s">
        <v>98</v>
      </c>
      <c r="C25" s="8" t="s">
        <v>92</v>
      </c>
      <c r="D25" s="8" t="s">
        <v>104</v>
      </c>
      <c r="E25" s="8" t="s">
        <v>94</v>
      </c>
      <c r="F25" s="8">
        <v>0.05</v>
      </c>
      <c r="G25" s="8">
        <f t="shared" si="2"/>
        <v>0.05</v>
      </c>
      <c r="H25" s="8">
        <f t="shared" si="2"/>
        <v>0.05</v>
      </c>
      <c r="I25" s="8">
        <f t="shared" si="2"/>
        <v>0.05</v>
      </c>
      <c r="J25" s="8">
        <f t="shared" si="2"/>
        <v>0.05</v>
      </c>
      <c r="K25" s="8">
        <f t="shared" si="2"/>
        <v>0.05</v>
      </c>
      <c r="L25" s="8">
        <f t="shared" si="2"/>
        <v>0.05</v>
      </c>
      <c r="M25" s="8"/>
      <c r="N25" s="8">
        <v>1</v>
      </c>
    </row>
    <row r="26" spans="1:14" x14ac:dyDescent="0.2">
      <c r="A26" s="16"/>
      <c r="B26" s="8" t="s">
        <v>99</v>
      </c>
      <c r="C26" s="8" t="s">
        <v>92</v>
      </c>
      <c r="D26" s="8" t="s">
        <v>104</v>
      </c>
      <c r="E26" s="8" t="s">
        <v>94</v>
      </c>
      <c r="F26" s="8">
        <v>0.05</v>
      </c>
      <c r="G26" s="8">
        <f t="shared" si="2"/>
        <v>0.05</v>
      </c>
      <c r="H26" s="8">
        <f t="shared" si="2"/>
        <v>0.05</v>
      </c>
      <c r="I26" s="8">
        <f t="shared" si="2"/>
        <v>0.05</v>
      </c>
      <c r="J26" s="8">
        <f t="shared" si="2"/>
        <v>0.05</v>
      </c>
      <c r="K26" s="8">
        <f t="shared" si="2"/>
        <v>0.05</v>
      </c>
      <c r="L26" s="8">
        <f t="shared" si="2"/>
        <v>0.05</v>
      </c>
      <c r="M26" s="8"/>
      <c r="N26" s="8">
        <v>1</v>
      </c>
    </row>
    <row r="27" spans="1:14" x14ac:dyDescent="0.2">
      <c r="A27" s="14" t="s">
        <v>20</v>
      </c>
      <c r="B27" s="8" t="s">
        <v>91</v>
      </c>
      <c r="C27" s="8" t="s">
        <v>92</v>
      </c>
      <c r="D27" s="8" t="s">
        <v>104</v>
      </c>
      <c r="E27" s="8" t="s">
        <v>94</v>
      </c>
      <c r="F27" s="8">
        <v>0.35099999999999998</v>
      </c>
      <c r="G27" s="8">
        <f t="shared" si="2"/>
        <v>0.35099999999999998</v>
      </c>
      <c r="H27" s="8">
        <f t="shared" si="2"/>
        <v>0.35099999999999998</v>
      </c>
      <c r="I27" s="8">
        <f t="shared" si="2"/>
        <v>0.35099999999999998</v>
      </c>
      <c r="J27" s="8">
        <f t="shared" si="2"/>
        <v>0.35099999999999998</v>
      </c>
      <c r="K27" s="8">
        <f t="shared" si="2"/>
        <v>0.35099999999999998</v>
      </c>
      <c r="L27" s="8">
        <f t="shared" si="2"/>
        <v>0.35099999999999998</v>
      </c>
      <c r="M27" s="8"/>
      <c r="N27" s="8">
        <v>1</v>
      </c>
    </row>
    <row r="28" spans="1:14" x14ac:dyDescent="0.2">
      <c r="A28" s="15"/>
      <c r="B28" s="8" t="s">
        <v>96</v>
      </c>
      <c r="C28" s="8" t="s">
        <v>92</v>
      </c>
      <c r="D28" s="8" t="s">
        <v>104</v>
      </c>
      <c r="E28" s="8" t="s">
        <v>94</v>
      </c>
      <c r="F28" s="8">
        <v>0.29399999999999998</v>
      </c>
      <c r="G28" s="8">
        <f t="shared" si="2"/>
        <v>0.29399999999999998</v>
      </c>
      <c r="H28" s="8">
        <f t="shared" si="2"/>
        <v>0.29399999999999998</v>
      </c>
      <c r="I28" s="8">
        <f t="shared" si="2"/>
        <v>0.29399999999999998</v>
      </c>
      <c r="J28" s="8">
        <f t="shared" si="2"/>
        <v>0.29399999999999998</v>
      </c>
      <c r="K28" s="8">
        <f t="shared" si="2"/>
        <v>0.29399999999999998</v>
      </c>
      <c r="L28" s="8">
        <f t="shared" si="2"/>
        <v>0.29399999999999998</v>
      </c>
      <c r="M28" s="8"/>
      <c r="N28" s="8">
        <v>1</v>
      </c>
    </row>
    <row r="29" spans="1:14" x14ac:dyDescent="0.2">
      <c r="A29" s="15"/>
      <c r="B29" s="8" t="s">
        <v>97</v>
      </c>
      <c r="C29" s="8" t="s">
        <v>92</v>
      </c>
      <c r="D29" s="8" t="s">
        <v>104</v>
      </c>
      <c r="E29" s="8" t="s">
        <v>94</v>
      </c>
      <c r="F29" s="8">
        <v>0.254</v>
      </c>
      <c r="G29" s="8">
        <f t="shared" si="2"/>
        <v>0.254</v>
      </c>
      <c r="H29" s="8">
        <f t="shared" si="2"/>
        <v>0.254</v>
      </c>
      <c r="I29" s="8">
        <f t="shared" si="2"/>
        <v>0.254</v>
      </c>
      <c r="J29" s="8">
        <f t="shared" si="2"/>
        <v>0.254</v>
      </c>
      <c r="K29" s="8">
        <f t="shared" si="2"/>
        <v>0.254</v>
      </c>
      <c r="L29" s="8">
        <f t="shared" si="2"/>
        <v>0.254</v>
      </c>
      <c r="M29" s="8"/>
      <c r="N29" s="8">
        <v>1</v>
      </c>
    </row>
    <row r="30" spans="1:14" x14ac:dyDescent="0.2">
      <c r="A30" s="15"/>
      <c r="B30" s="8" t="s">
        <v>98</v>
      </c>
      <c r="C30" s="8" t="s">
        <v>92</v>
      </c>
      <c r="D30" s="8" t="s">
        <v>104</v>
      </c>
      <c r="E30" s="8" t="s">
        <v>94</v>
      </c>
      <c r="F30" s="8">
        <v>0.36299999999999999</v>
      </c>
      <c r="G30" s="8">
        <f t="shared" si="2"/>
        <v>0.36299999999999999</v>
      </c>
      <c r="H30" s="8">
        <f t="shared" si="2"/>
        <v>0.36299999999999999</v>
      </c>
      <c r="I30" s="8">
        <f t="shared" si="2"/>
        <v>0.36299999999999999</v>
      </c>
      <c r="J30" s="8">
        <f t="shared" si="2"/>
        <v>0.36299999999999999</v>
      </c>
      <c r="K30" s="8">
        <f t="shared" si="2"/>
        <v>0.36299999999999999</v>
      </c>
      <c r="L30" s="8">
        <f t="shared" si="2"/>
        <v>0.36299999999999999</v>
      </c>
      <c r="M30" s="8"/>
      <c r="N30" s="8">
        <v>1</v>
      </c>
    </row>
    <row r="31" spans="1:14" x14ac:dyDescent="0.2">
      <c r="A31" s="16"/>
      <c r="B31" s="8" t="s">
        <v>99</v>
      </c>
      <c r="C31" s="8" t="s">
        <v>92</v>
      </c>
      <c r="D31" s="8" t="s">
        <v>104</v>
      </c>
      <c r="E31" s="8" t="s">
        <v>94</v>
      </c>
      <c r="F31" s="8">
        <v>0.36299999999999999</v>
      </c>
      <c r="G31" s="8">
        <f t="shared" si="2"/>
        <v>0.36299999999999999</v>
      </c>
      <c r="H31" s="8">
        <f t="shared" si="2"/>
        <v>0.36299999999999999</v>
      </c>
      <c r="I31" s="8">
        <f t="shared" si="2"/>
        <v>0.36299999999999999</v>
      </c>
      <c r="J31" s="8">
        <f t="shared" si="2"/>
        <v>0.36299999999999999</v>
      </c>
      <c r="K31" s="8">
        <f t="shared" si="2"/>
        <v>0.36299999999999999</v>
      </c>
      <c r="L31" s="8">
        <f t="shared" si="2"/>
        <v>0.36299999999999999</v>
      </c>
      <c r="M31" s="8"/>
      <c r="N31" s="8">
        <v>1</v>
      </c>
    </row>
    <row r="32" spans="1:14" x14ac:dyDescent="0.2">
      <c r="A32" s="14" t="s">
        <v>22</v>
      </c>
      <c r="B32" s="8" t="s">
        <v>91</v>
      </c>
      <c r="C32" s="8" t="s">
        <v>92</v>
      </c>
      <c r="D32" s="8" t="s">
        <v>104</v>
      </c>
      <c r="E32" s="8" t="s">
        <v>94</v>
      </c>
      <c r="F32" s="8">
        <v>0.35099999999999998</v>
      </c>
      <c r="G32" s="8">
        <f t="shared" ref="G32:L41" si="3">F32</f>
        <v>0.35099999999999998</v>
      </c>
      <c r="H32" s="8">
        <f t="shared" si="3"/>
        <v>0.35099999999999998</v>
      </c>
      <c r="I32" s="8">
        <f t="shared" si="3"/>
        <v>0.35099999999999998</v>
      </c>
      <c r="J32" s="8">
        <f t="shared" si="3"/>
        <v>0.35099999999999998</v>
      </c>
      <c r="K32" s="8">
        <f t="shared" si="3"/>
        <v>0.35099999999999998</v>
      </c>
      <c r="L32" s="8">
        <f t="shared" si="3"/>
        <v>0.35099999999999998</v>
      </c>
      <c r="M32" s="8"/>
      <c r="N32" s="8">
        <v>1</v>
      </c>
    </row>
    <row r="33" spans="1:14" x14ac:dyDescent="0.2">
      <c r="A33" s="15"/>
      <c r="B33" s="8" t="s">
        <v>96</v>
      </c>
      <c r="C33" s="8" t="s">
        <v>92</v>
      </c>
      <c r="D33" s="8" t="s">
        <v>104</v>
      </c>
      <c r="E33" s="8" t="s">
        <v>94</v>
      </c>
      <c r="F33" s="8">
        <v>0.29399999999999998</v>
      </c>
      <c r="G33" s="8">
        <f t="shared" si="3"/>
        <v>0.29399999999999998</v>
      </c>
      <c r="H33" s="8">
        <f t="shared" si="3"/>
        <v>0.29399999999999998</v>
      </c>
      <c r="I33" s="8">
        <f t="shared" si="3"/>
        <v>0.29399999999999998</v>
      </c>
      <c r="J33" s="8">
        <f t="shared" si="3"/>
        <v>0.29399999999999998</v>
      </c>
      <c r="K33" s="8">
        <f t="shared" si="3"/>
        <v>0.29399999999999998</v>
      </c>
      <c r="L33" s="8">
        <f t="shared" si="3"/>
        <v>0.29399999999999998</v>
      </c>
      <c r="M33" s="8"/>
      <c r="N33" s="8">
        <v>1</v>
      </c>
    </row>
    <row r="34" spans="1:14" x14ac:dyDescent="0.2">
      <c r="A34" s="15"/>
      <c r="B34" s="8" t="s">
        <v>97</v>
      </c>
      <c r="C34" s="8" t="s">
        <v>92</v>
      </c>
      <c r="D34" s="8" t="s">
        <v>104</v>
      </c>
      <c r="E34" s="8" t="s">
        <v>94</v>
      </c>
      <c r="F34" s="8">
        <v>0.254</v>
      </c>
      <c r="G34" s="8">
        <f t="shared" si="3"/>
        <v>0.254</v>
      </c>
      <c r="H34" s="8">
        <f t="shared" si="3"/>
        <v>0.254</v>
      </c>
      <c r="I34" s="8">
        <f t="shared" si="3"/>
        <v>0.254</v>
      </c>
      <c r="J34" s="8">
        <f t="shared" si="3"/>
        <v>0.254</v>
      </c>
      <c r="K34" s="8">
        <f t="shared" si="3"/>
        <v>0.254</v>
      </c>
      <c r="L34" s="8">
        <f t="shared" si="3"/>
        <v>0.254</v>
      </c>
      <c r="M34" s="8"/>
      <c r="N34" s="8">
        <v>1</v>
      </c>
    </row>
    <row r="35" spans="1:14" x14ac:dyDescent="0.2">
      <c r="A35" s="15"/>
      <c r="B35" s="8" t="s">
        <v>98</v>
      </c>
      <c r="C35" s="8" t="s">
        <v>92</v>
      </c>
      <c r="D35" s="8" t="s">
        <v>104</v>
      </c>
      <c r="E35" s="8" t="s">
        <v>94</v>
      </c>
      <c r="F35" s="8">
        <v>0.36299999999999999</v>
      </c>
      <c r="G35" s="8">
        <f t="shared" si="3"/>
        <v>0.36299999999999999</v>
      </c>
      <c r="H35" s="8">
        <f t="shared" si="3"/>
        <v>0.36299999999999999</v>
      </c>
      <c r="I35" s="8">
        <f t="shared" si="3"/>
        <v>0.36299999999999999</v>
      </c>
      <c r="J35" s="8">
        <f t="shared" si="3"/>
        <v>0.36299999999999999</v>
      </c>
      <c r="K35" s="8">
        <f t="shared" si="3"/>
        <v>0.36299999999999999</v>
      </c>
      <c r="L35" s="8">
        <f t="shared" si="3"/>
        <v>0.36299999999999999</v>
      </c>
      <c r="M35" s="8"/>
      <c r="N35" s="8">
        <v>1</v>
      </c>
    </row>
    <row r="36" spans="1:14" x14ac:dyDescent="0.2">
      <c r="A36" s="16"/>
      <c r="B36" s="8" t="s">
        <v>99</v>
      </c>
      <c r="C36" s="8" t="s">
        <v>92</v>
      </c>
      <c r="D36" s="8" t="s">
        <v>104</v>
      </c>
      <c r="E36" s="8" t="s">
        <v>94</v>
      </c>
      <c r="F36" s="8">
        <v>0.36299999999999999</v>
      </c>
      <c r="G36" s="8">
        <f t="shared" si="3"/>
        <v>0.36299999999999999</v>
      </c>
      <c r="H36" s="8">
        <f t="shared" si="3"/>
        <v>0.36299999999999999</v>
      </c>
      <c r="I36" s="8">
        <f t="shared" si="3"/>
        <v>0.36299999999999999</v>
      </c>
      <c r="J36" s="8">
        <f t="shared" si="3"/>
        <v>0.36299999999999999</v>
      </c>
      <c r="K36" s="8">
        <f t="shared" si="3"/>
        <v>0.36299999999999999</v>
      </c>
      <c r="L36" s="8">
        <f t="shared" si="3"/>
        <v>0.36299999999999999</v>
      </c>
      <c r="M36" s="8"/>
      <c r="N36" s="8">
        <v>1</v>
      </c>
    </row>
    <row r="37" spans="1:14" x14ac:dyDescent="0.2">
      <c r="A37" s="14" t="s">
        <v>24</v>
      </c>
      <c r="B37" s="8" t="s">
        <v>91</v>
      </c>
      <c r="C37" s="8" t="s">
        <v>92</v>
      </c>
      <c r="D37" s="8" t="s">
        <v>104</v>
      </c>
      <c r="E37" s="8" t="s">
        <v>94</v>
      </c>
      <c r="F37" s="8">
        <v>0.35099999999999998</v>
      </c>
      <c r="G37" s="8">
        <f t="shared" si="3"/>
        <v>0.35099999999999998</v>
      </c>
      <c r="H37" s="8">
        <f t="shared" si="3"/>
        <v>0.35099999999999998</v>
      </c>
      <c r="I37" s="8">
        <f t="shared" si="3"/>
        <v>0.35099999999999998</v>
      </c>
      <c r="J37" s="8">
        <f t="shared" si="3"/>
        <v>0.35099999999999998</v>
      </c>
      <c r="K37" s="8">
        <f t="shared" si="3"/>
        <v>0.35099999999999998</v>
      </c>
      <c r="L37" s="8">
        <f t="shared" si="3"/>
        <v>0.35099999999999998</v>
      </c>
      <c r="M37" s="8"/>
      <c r="N37" s="8">
        <v>1</v>
      </c>
    </row>
    <row r="38" spans="1:14" x14ac:dyDescent="0.2">
      <c r="A38" s="15"/>
      <c r="B38" s="8" t="s">
        <v>96</v>
      </c>
      <c r="C38" s="8" t="s">
        <v>92</v>
      </c>
      <c r="D38" s="8" t="s">
        <v>104</v>
      </c>
      <c r="E38" s="8" t="s">
        <v>94</v>
      </c>
      <c r="F38" s="8">
        <v>0.29399999999999998</v>
      </c>
      <c r="G38" s="8">
        <f t="shared" si="3"/>
        <v>0.29399999999999998</v>
      </c>
      <c r="H38" s="8">
        <f t="shared" si="3"/>
        <v>0.29399999999999998</v>
      </c>
      <c r="I38" s="8">
        <f t="shared" si="3"/>
        <v>0.29399999999999998</v>
      </c>
      <c r="J38" s="8">
        <f t="shared" si="3"/>
        <v>0.29399999999999998</v>
      </c>
      <c r="K38" s="8">
        <f t="shared" si="3"/>
        <v>0.29399999999999998</v>
      </c>
      <c r="L38" s="8">
        <f t="shared" si="3"/>
        <v>0.29399999999999998</v>
      </c>
      <c r="M38" s="8"/>
      <c r="N38" s="8">
        <v>1</v>
      </c>
    </row>
    <row r="39" spans="1:14" x14ac:dyDescent="0.2">
      <c r="A39" s="15"/>
      <c r="B39" s="8" t="s">
        <v>97</v>
      </c>
      <c r="C39" s="8" t="s">
        <v>92</v>
      </c>
      <c r="D39" s="8" t="s">
        <v>104</v>
      </c>
      <c r="E39" s="8" t="s">
        <v>94</v>
      </c>
      <c r="F39" s="8">
        <v>0.254</v>
      </c>
      <c r="G39" s="8">
        <f t="shared" si="3"/>
        <v>0.254</v>
      </c>
      <c r="H39" s="8">
        <f t="shared" si="3"/>
        <v>0.254</v>
      </c>
      <c r="I39" s="8">
        <f t="shared" si="3"/>
        <v>0.254</v>
      </c>
      <c r="J39" s="8">
        <f t="shared" si="3"/>
        <v>0.254</v>
      </c>
      <c r="K39" s="8">
        <f t="shared" si="3"/>
        <v>0.254</v>
      </c>
      <c r="L39" s="8">
        <f t="shared" si="3"/>
        <v>0.254</v>
      </c>
      <c r="M39" s="8"/>
      <c r="N39" s="8">
        <v>1</v>
      </c>
    </row>
    <row r="40" spans="1:14" x14ac:dyDescent="0.2">
      <c r="A40" s="15"/>
      <c r="B40" s="8" t="s">
        <v>98</v>
      </c>
      <c r="C40" s="8" t="s">
        <v>92</v>
      </c>
      <c r="D40" s="8" t="s">
        <v>104</v>
      </c>
      <c r="E40" s="8" t="s">
        <v>94</v>
      </c>
      <c r="F40" s="8">
        <v>0.36299999999999999</v>
      </c>
      <c r="G40" s="8">
        <f t="shared" si="3"/>
        <v>0.36299999999999999</v>
      </c>
      <c r="H40" s="8">
        <f t="shared" si="3"/>
        <v>0.36299999999999999</v>
      </c>
      <c r="I40" s="8">
        <f t="shared" si="3"/>
        <v>0.36299999999999999</v>
      </c>
      <c r="J40" s="8">
        <f t="shared" si="3"/>
        <v>0.36299999999999999</v>
      </c>
      <c r="K40" s="8">
        <f t="shared" si="3"/>
        <v>0.36299999999999999</v>
      </c>
      <c r="L40" s="8">
        <f t="shared" si="3"/>
        <v>0.36299999999999999</v>
      </c>
      <c r="M40" s="8"/>
      <c r="N40" s="8">
        <v>1</v>
      </c>
    </row>
    <row r="41" spans="1:14" x14ac:dyDescent="0.2">
      <c r="A41" s="16"/>
      <c r="B41" s="8" t="s">
        <v>99</v>
      </c>
      <c r="C41" s="8" t="s">
        <v>92</v>
      </c>
      <c r="D41" s="8" t="s">
        <v>104</v>
      </c>
      <c r="E41" s="8" t="s">
        <v>94</v>
      </c>
      <c r="F41" s="8">
        <v>0.36299999999999999</v>
      </c>
      <c r="G41" s="8">
        <f t="shared" si="3"/>
        <v>0.36299999999999999</v>
      </c>
      <c r="H41" s="8">
        <f t="shared" si="3"/>
        <v>0.36299999999999999</v>
      </c>
      <c r="I41" s="8">
        <f t="shared" si="3"/>
        <v>0.36299999999999999</v>
      </c>
      <c r="J41" s="8">
        <f t="shared" si="3"/>
        <v>0.36299999999999999</v>
      </c>
      <c r="K41" s="8">
        <f t="shared" si="3"/>
        <v>0.36299999999999999</v>
      </c>
      <c r="L41" s="8">
        <f t="shared" si="3"/>
        <v>0.36299999999999999</v>
      </c>
      <c r="M41" s="8"/>
      <c r="N41" s="8">
        <v>1</v>
      </c>
    </row>
    <row r="42" spans="1:14" x14ac:dyDescent="0.2">
      <c r="A42" s="14" t="s">
        <v>26</v>
      </c>
      <c r="B42" s="8" t="s">
        <v>91</v>
      </c>
      <c r="C42" s="8" t="s">
        <v>92</v>
      </c>
      <c r="D42" s="8" t="s">
        <v>104</v>
      </c>
      <c r="E42" s="8" t="s">
        <v>94</v>
      </c>
      <c r="F42" s="8">
        <v>0.35099999999999998</v>
      </c>
      <c r="G42" s="8">
        <f t="shared" ref="G42:L51" si="4">F42</f>
        <v>0.35099999999999998</v>
      </c>
      <c r="H42" s="8">
        <f t="shared" si="4"/>
        <v>0.35099999999999998</v>
      </c>
      <c r="I42" s="8">
        <f t="shared" si="4"/>
        <v>0.35099999999999998</v>
      </c>
      <c r="J42" s="8">
        <f t="shared" si="4"/>
        <v>0.35099999999999998</v>
      </c>
      <c r="K42" s="8">
        <f t="shared" si="4"/>
        <v>0.35099999999999998</v>
      </c>
      <c r="L42" s="8">
        <f t="shared" si="4"/>
        <v>0.35099999999999998</v>
      </c>
      <c r="M42" s="8"/>
      <c r="N42" s="8">
        <v>1</v>
      </c>
    </row>
    <row r="43" spans="1:14" x14ac:dyDescent="0.2">
      <c r="A43" s="15"/>
      <c r="B43" s="8" t="s">
        <v>96</v>
      </c>
      <c r="C43" s="8" t="s">
        <v>92</v>
      </c>
      <c r="D43" s="8" t="s">
        <v>104</v>
      </c>
      <c r="E43" s="8" t="s">
        <v>94</v>
      </c>
      <c r="F43" s="8">
        <v>0.29399999999999998</v>
      </c>
      <c r="G43" s="8">
        <f t="shared" si="4"/>
        <v>0.29399999999999998</v>
      </c>
      <c r="H43" s="8">
        <f t="shared" si="4"/>
        <v>0.29399999999999998</v>
      </c>
      <c r="I43" s="8">
        <f t="shared" si="4"/>
        <v>0.29399999999999998</v>
      </c>
      <c r="J43" s="8">
        <f t="shared" si="4"/>
        <v>0.29399999999999998</v>
      </c>
      <c r="K43" s="8">
        <f t="shared" si="4"/>
        <v>0.29399999999999998</v>
      </c>
      <c r="L43" s="8">
        <f t="shared" si="4"/>
        <v>0.29399999999999998</v>
      </c>
      <c r="M43" s="8"/>
      <c r="N43" s="8">
        <v>1</v>
      </c>
    </row>
    <row r="44" spans="1:14" x14ac:dyDescent="0.2">
      <c r="A44" s="15"/>
      <c r="B44" s="8" t="s">
        <v>97</v>
      </c>
      <c r="C44" s="8" t="s">
        <v>92</v>
      </c>
      <c r="D44" s="8" t="s">
        <v>104</v>
      </c>
      <c r="E44" s="8" t="s">
        <v>94</v>
      </c>
      <c r="F44" s="8">
        <v>0.254</v>
      </c>
      <c r="G44" s="8">
        <f t="shared" si="4"/>
        <v>0.254</v>
      </c>
      <c r="H44" s="8">
        <f t="shared" si="4"/>
        <v>0.254</v>
      </c>
      <c r="I44" s="8">
        <f t="shared" si="4"/>
        <v>0.254</v>
      </c>
      <c r="J44" s="8">
        <f t="shared" si="4"/>
        <v>0.254</v>
      </c>
      <c r="K44" s="8">
        <f t="shared" si="4"/>
        <v>0.254</v>
      </c>
      <c r="L44" s="8">
        <f t="shared" si="4"/>
        <v>0.254</v>
      </c>
      <c r="M44" s="8"/>
      <c r="N44" s="8">
        <v>1</v>
      </c>
    </row>
    <row r="45" spans="1:14" x14ac:dyDescent="0.2">
      <c r="A45" s="15"/>
      <c r="B45" s="8" t="s">
        <v>98</v>
      </c>
      <c r="C45" s="8" t="s">
        <v>92</v>
      </c>
      <c r="D45" s="8" t="s">
        <v>104</v>
      </c>
      <c r="E45" s="8" t="s">
        <v>94</v>
      </c>
      <c r="F45" s="8">
        <v>0.36299999999999999</v>
      </c>
      <c r="G45" s="8">
        <f t="shared" si="4"/>
        <v>0.36299999999999999</v>
      </c>
      <c r="H45" s="8">
        <f t="shared" si="4"/>
        <v>0.36299999999999999</v>
      </c>
      <c r="I45" s="8">
        <f t="shared" si="4"/>
        <v>0.36299999999999999</v>
      </c>
      <c r="J45" s="8">
        <f t="shared" si="4"/>
        <v>0.36299999999999999</v>
      </c>
      <c r="K45" s="8">
        <f t="shared" si="4"/>
        <v>0.36299999999999999</v>
      </c>
      <c r="L45" s="8">
        <f t="shared" si="4"/>
        <v>0.36299999999999999</v>
      </c>
      <c r="M45" s="8"/>
      <c r="N45" s="8">
        <v>1</v>
      </c>
    </row>
    <row r="46" spans="1:14" x14ac:dyDescent="0.2">
      <c r="A46" s="16"/>
      <c r="B46" s="8" t="s">
        <v>99</v>
      </c>
      <c r="C46" s="8" t="s">
        <v>92</v>
      </c>
      <c r="D46" s="8" t="s">
        <v>104</v>
      </c>
      <c r="E46" s="8" t="s">
        <v>94</v>
      </c>
      <c r="F46" s="8">
        <v>0.36299999999999999</v>
      </c>
      <c r="G46" s="8">
        <f t="shared" si="4"/>
        <v>0.36299999999999999</v>
      </c>
      <c r="H46" s="8">
        <f t="shared" si="4"/>
        <v>0.36299999999999999</v>
      </c>
      <c r="I46" s="8">
        <f t="shared" si="4"/>
        <v>0.36299999999999999</v>
      </c>
      <c r="J46" s="8">
        <f t="shared" si="4"/>
        <v>0.36299999999999999</v>
      </c>
      <c r="K46" s="8">
        <f t="shared" si="4"/>
        <v>0.36299999999999999</v>
      </c>
      <c r="L46" s="8">
        <f t="shared" si="4"/>
        <v>0.36299999999999999</v>
      </c>
      <c r="M46" s="8"/>
      <c r="N46" s="8">
        <v>1</v>
      </c>
    </row>
    <row r="47" spans="1:14" x14ac:dyDescent="0.2">
      <c r="A47" s="14" t="s">
        <v>33</v>
      </c>
      <c r="B47" s="8" t="s">
        <v>91</v>
      </c>
      <c r="C47" s="8" t="s">
        <v>84</v>
      </c>
      <c r="D47" s="8" t="s">
        <v>104</v>
      </c>
      <c r="E47" s="8" t="s">
        <v>94</v>
      </c>
      <c r="F47" s="8">
        <v>0</v>
      </c>
      <c r="G47" s="8">
        <v>0</v>
      </c>
      <c r="H47" s="8">
        <v>0</v>
      </c>
      <c r="I47" s="8">
        <v>0</v>
      </c>
      <c r="J47" s="8">
        <v>0</v>
      </c>
      <c r="K47" s="8">
        <v>0</v>
      </c>
      <c r="L47" s="8">
        <v>0</v>
      </c>
      <c r="M47" s="8"/>
      <c r="N47" s="8">
        <v>1</v>
      </c>
    </row>
    <row r="48" spans="1:14" x14ac:dyDescent="0.2">
      <c r="A48" s="15"/>
      <c r="B48" s="8" t="s">
        <v>96</v>
      </c>
      <c r="C48" s="8"/>
      <c r="D48" s="8" t="s">
        <v>104</v>
      </c>
      <c r="E48" s="8" t="s">
        <v>94</v>
      </c>
      <c r="F48" s="8">
        <v>0</v>
      </c>
      <c r="G48" s="8">
        <v>0</v>
      </c>
      <c r="H48" s="8">
        <v>0</v>
      </c>
      <c r="I48" s="8">
        <v>0</v>
      </c>
      <c r="J48" s="8">
        <v>0</v>
      </c>
      <c r="K48" s="8">
        <v>0</v>
      </c>
      <c r="L48" s="8">
        <v>0</v>
      </c>
      <c r="M48" s="8"/>
      <c r="N48" s="8">
        <v>1</v>
      </c>
    </row>
    <row r="49" spans="1:14" x14ac:dyDescent="0.2">
      <c r="A49" s="15"/>
      <c r="B49" s="8" t="s">
        <v>97</v>
      </c>
      <c r="C49" s="8"/>
      <c r="D49" s="8" t="s">
        <v>104</v>
      </c>
      <c r="E49" s="8" t="s">
        <v>94</v>
      </c>
      <c r="F49" s="8">
        <v>0</v>
      </c>
      <c r="G49" s="8">
        <v>0</v>
      </c>
      <c r="H49" s="8">
        <v>0</v>
      </c>
      <c r="I49" s="8">
        <v>0</v>
      </c>
      <c r="J49" s="8">
        <v>0</v>
      </c>
      <c r="K49" s="8">
        <v>0</v>
      </c>
      <c r="L49" s="8">
        <v>0</v>
      </c>
      <c r="M49" s="8"/>
      <c r="N49" s="8">
        <v>1</v>
      </c>
    </row>
    <row r="50" spans="1:14" x14ac:dyDescent="0.2">
      <c r="A50" s="15"/>
      <c r="B50" s="8" t="s">
        <v>98</v>
      </c>
      <c r="C50" s="8"/>
      <c r="D50" s="8" t="s">
        <v>104</v>
      </c>
      <c r="E50" s="8" t="s">
        <v>94</v>
      </c>
      <c r="F50" s="8">
        <v>0</v>
      </c>
      <c r="G50" s="8">
        <v>0</v>
      </c>
      <c r="H50" s="8">
        <v>0</v>
      </c>
      <c r="I50" s="8">
        <v>0</v>
      </c>
      <c r="J50" s="8">
        <v>0</v>
      </c>
      <c r="K50" s="8">
        <v>0</v>
      </c>
      <c r="L50" s="8">
        <v>0</v>
      </c>
      <c r="M50" s="8"/>
      <c r="N50" s="8">
        <v>1</v>
      </c>
    </row>
    <row r="51" spans="1:14" x14ac:dyDescent="0.2">
      <c r="A51" s="16"/>
      <c r="B51" s="8" t="s">
        <v>99</v>
      </c>
      <c r="C51" s="8"/>
      <c r="D51" s="8" t="s">
        <v>104</v>
      </c>
      <c r="E51" s="8" t="s">
        <v>94</v>
      </c>
      <c r="F51" s="8">
        <v>0</v>
      </c>
      <c r="G51" s="8">
        <v>0</v>
      </c>
      <c r="H51" s="8">
        <v>0</v>
      </c>
      <c r="I51" s="8">
        <v>0</v>
      </c>
      <c r="J51" s="8">
        <v>0</v>
      </c>
      <c r="K51" s="8">
        <v>0</v>
      </c>
      <c r="L51" s="8">
        <v>0</v>
      </c>
      <c r="M51" s="8"/>
      <c r="N51" s="8">
        <v>1</v>
      </c>
    </row>
    <row r="52" spans="1:14" x14ac:dyDescent="0.2">
      <c r="A52" s="14" t="s">
        <v>35</v>
      </c>
      <c r="B52" s="8" t="s">
        <v>91</v>
      </c>
      <c r="C52" s="8"/>
      <c r="D52" s="8" t="s">
        <v>104</v>
      </c>
      <c r="E52" s="8" t="s">
        <v>94</v>
      </c>
      <c r="F52" s="8">
        <v>0</v>
      </c>
      <c r="G52" s="8">
        <v>0</v>
      </c>
      <c r="H52" s="8">
        <v>0</v>
      </c>
      <c r="I52" s="8">
        <v>0</v>
      </c>
      <c r="J52" s="8">
        <v>0</v>
      </c>
      <c r="K52" s="8">
        <v>0</v>
      </c>
      <c r="L52" s="8">
        <v>0</v>
      </c>
      <c r="M52" s="8"/>
      <c r="N52" s="8">
        <v>1</v>
      </c>
    </row>
    <row r="53" spans="1:14" x14ac:dyDescent="0.2">
      <c r="A53" s="15"/>
      <c r="B53" s="8" t="s">
        <v>96</v>
      </c>
      <c r="C53" s="8"/>
      <c r="D53" s="8" t="s">
        <v>104</v>
      </c>
      <c r="E53" s="8" t="s">
        <v>94</v>
      </c>
      <c r="F53" s="8">
        <v>0</v>
      </c>
      <c r="G53" s="8">
        <v>0</v>
      </c>
      <c r="H53" s="8">
        <v>0</v>
      </c>
      <c r="I53" s="8">
        <v>0</v>
      </c>
      <c r="J53" s="8">
        <v>0</v>
      </c>
      <c r="K53" s="8">
        <v>0</v>
      </c>
      <c r="L53" s="8">
        <v>0</v>
      </c>
      <c r="M53" s="8"/>
      <c r="N53" s="8">
        <v>1</v>
      </c>
    </row>
    <row r="54" spans="1:14" x14ac:dyDescent="0.2">
      <c r="A54" s="15"/>
      <c r="B54" s="8" t="s">
        <v>97</v>
      </c>
      <c r="C54" s="8"/>
      <c r="D54" s="8" t="s">
        <v>104</v>
      </c>
      <c r="E54" s="8" t="s">
        <v>94</v>
      </c>
      <c r="F54" s="8">
        <v>0</v>
      </c>
      <c r="G54" s="8">
        <v>0</v>
      </c>
      <c r="H54" s="8">
        <v>0</v>
      </c>
      <c r="I54" s="8">
        <v>0</v>
      </c>
      <c r="J54" s="8">
        <v>0</v>
      </c>
      <c r="K54" s="8">
        <v>0</v>
      </c>
      <c r="L54" s="8">
        <v>0</v>
      </c>
      <c r="M54" s="8"/>
      <c r="N54" s="8">
        <v>1</v>
      </c>
    </row>
    <row r="55" spans="1:14" x14ac:dyDescent="0.2">
      <c r="A55" s="15"/>
      <c r="B55" s="8" t="s">
        <v>98</v>
      </c>
      <c r="C55" s="8"/>
      <c r="D55" s="8" t="s">
        <v>104</v>
      </c>
      <c r="E55" s="8" t="s">
        <v>94</v>
      </c>
      <c r="F55" s="8">
        <v>0</v>
      </c>
      <c r="G55" s="8">
        <v>0</v>
      </c>
      <c r="H55" s="8">
        <v>0</v>
      </c>
      <c r="I55" s="8">
        <v>0</v>
      </c>
      <c r="J55" s="8">
        <v>0</v>
      </c>
      <c r="K55" s="8">
        <v>0</v>
      </c>
      <c r="L55" s="8">
        <v>0</v>
      </c>
      <c r="M55" s="8"/>
      <c r="N55" s="8">
        <v>1</v>
      </c>
    </row>
    <row r="56" spans="1:14" x14ac:dyDescent="0.2">
      <c r="A56" s="16"/>
      <c r="B56" s="8" t="s">
        <v>99</v>
      </c>
      <c r="C56" s="8"/>
      <c r="D56" s="8" t="s">
        <v>104</v>
      </c>
      <c r="E56" s="8" t="s">
        <v>94</v>
      </c>
      <c r="F56" s="8">
        <v>0</v>
      </c>
      <c r="G56" s="8">
        <v>0</v>
      </c>
      <c r="H56" s="8">
        <v>0</v>
      </c>
      <c r="I56" s="8">
        <v>0</v>
      </c>
      <c r="J56" s="8">
        <v>0</v>
      </c>
      <c r="K56" s="8">
        <v>0</v>
      </c>
      <c r="L56" s="8">
        <v>0</v>
      </c>
      <c r="M56" s="8"/>
      <c r="N56" s="8">
        <v>1</v>
      </c>
    </row>
    <row r="57" spans="1:14" x14ac:dyDescent="0.2">
      <c r="A57" s="14" t="s">
        <v>37</v>
      </c>
      <c r="B57" s="8" t="s">
        <v>91</v>
      </c>
      <c r="C57" s="8"/>
      <c r="D57" s="8" t="s">
        <v>104</v>
      </c>
      <c r="E57" s="8" t="s">
        <v>94</v>
      </c>
      <c r="F57" s="8">
        <v>0</v>
      </c>
      <c r="G57" s="8">
        <v>0</v>
      </c>
      <c r="H57" s="8">
        <v>0</v>
      </c>
      <c r="I57" s="8">
        <v>0</v>
      </c>
      <c r="J57" s="8">
        <v>0</v>
      </c>
      <c r="K57" s="8">
        <v>0</v>
      </c>
      <c r="L57" s="8">
        <v>0</v>
      </c>
      <c r="M57" s="8"/>
      <c r="N57" s="8">
        <v>1</v>
      </c>
    </row>
    <row r="58" spans="1:14" x14ac:dyDescent="0.2">
      <c r="A58" s="15"/>
      <c r="B58" s="8" t="s">
        <v>96</v>
      </c>
      <c r="C58" s="8"/>
      <c r="D58" s="8" t="s">
        <v>104</v>
      </c>
      <c r="E58" s="8" t="s">
        <v>94</v>
      </c>
      <c r="F58" s="8">
        <v>0</v>
      </c>
      <c r="G58" s="8">
        <v>0</v>
      </c>
      <c r="H58" s="8">
        <v>0</v>
      </c>
      <c r="I58" s="8">
        <v>0</v>
      </c>
      <c r="J58" s="8">
        <v>0</v>
      </c>
      <c r="K58" s="8">
        <v>0</v>
      </c>
      <c r="L58" s="8">
        <v>0</v>
      </c>
      <c r="M58" s="8"/>
      <c r="N58" s="8">
        <v>1</v>
      </c>
    </row>
    <row r="59" spans="1:14" x14ac:dyDescent="0.2">
      <c r="A59" s="15"/>
      <c r="B59" s="8" t="s">
        <v>97</v>
      </c>
      <c r="C59" s="8"/>
      <c r="D59" s="8" t="s">
        <v>104</v>
      </c>
      <c r="E59" s="8" t="s">
        <v>94</v>
      </c>
      <c r="F59" s="8">
        <v>0</v>
      </c>
      <c r="G59" s="8">
        <v>0</v>
      </c>
      <c r="H59" s="8">
        <v>0</v>
      </c>
      <c r="I59" s="8">
        <v>0</v>
      </c>
      <c r="J59" s="8">
        <v>0</v>
      </c>
      <c r="K59" s="8">
        <v>0</v>
      </c>
      <c r="L59" s="8">
        <v>0</v>
      </c>
      <c r="M59" s="8"/>
      <c r="N59" s="8">
        <v>1</v>
      </c>
    </row>
    <row r="60" spans="1:14" x14ac:dyDescent="0.2">
      <c r="A60" s="15"/>
      <c r="B60" s="8" t="s">
        <v>98</v>
      </c>
      <c r="C60" s="8"/>
      <c r="D60" s="8" t="s">
        <v>104</v>
      </c>
      <c r="E60" s="8" t="s">
        <v>94</v>
      </c>
      <c r="F60" s="8">
        <v>0</v>
      </c>
      <c r="G60" s="8">
        <v>0</v>
      </c>
      <c r="H60" s="8">
        <v>0</v>
      </c>
      <c r="I60" s="8">
        <v>0</v>
      </c>
      <c r="J60" s="8">
        <v>0</v>
      </c>
      <c r="K60" s="8">
        <v>0</v>
      </c>
      <c r="L60" s="8">
        <v>0</v>
      </c>
      <c r="M60" s="8"/>
      <c r="N60" s="8">
        <v>1</v>
      </c>
    </row>
    <row r="61" spans="1:14" x14ac:dyDescent="0.2">
      <c r="A61" s="16"/>
      <c r="B61" s="8" t="s">
        <v>99</v>
      </c>
      <c r="C61" s="8"/>
      <c r="D61" s="8" t="s">
        <v>104</v>
      </c>
      <c r="E61" s="8" t="s">
        <v>94</v>
      </c>
      <c r="F61" s="8">
        <v>0</v>
      </c>
      <c r="G61" s="8">
        <v>0</v>
      </c>
      <c r="H61" s="8">
        <v>0</v>
      </c>
      <c r="I61" s="8">
        <v>0</v>
      </c>
      <c r="J61" s="8">
        <v>0</v>
      </c>
      <c r="K61" s="8">
        <v>0</v>
      </c>
      <c r="L61" s="8">
        <v>0</v>
      </c>
      <c r="M61" s="8"/>
      <c r="N61" s="8">
        <v>1</v>
      </c>
    </row>
    <row r="62" spans="1:14" x14ac:dyDescent="0.2">
      <c r="A62" s="14" t="s">
        <v>39</v>
      </c>
      <c r="B62" s="8" t="s">
        <v>91</v>
      </c>
      <c r="C62" s="8"/>
      <c r="D62" s="8" t="s">
        <v>104</v>
      </c>
      <c r="E62" s="8" t="s">
        <v>94</v>
      </c>
      <c r="F62" s="8">
        <v>0</v>
      </c>
      <c r="G62" s="8">
        <v>0</v>
      </c>
      <c r="H62" s="8">
        <v>0</v>
      </c>
      <c r="I62" s="8">
        <v>0</v>
      </c>
      <c r="J62" s="8">
        <v>0</v>
      </c>
      <c r="K62" s="8">
        <v>0</v>
      </c>
      <c r="L62" s="8">
        <v>0</v>
      </c>
      <c r="M62" s="8"/>
      <c r="N62" s="8">
        <v>1</v>
      </c>
    </row>
    <row r="63" spans="1:14" x14ac:dyDescent="0.2">
      <c r="A63" s="15"/>
      <c r="B63" s="8" t="s">
        <v>96</v>
      </c>
      <c r="C63" s="8"/>
      <c r="D63" s="8" t="s">
        <v>104</v>
      </c>
      <c r="E63" s="8" t="s">
        <v>94</v>
      </c>
      <c r="F63" s="8">
        <v>0</v>
      </c>
      <c r="G63" s="8">
        <v>0</v>
      </c>
      <c r="H63" s="8">
        <v>0</v>
      </c>
      <c r="I63" s="8">
        <v>0</v>
      </c>
      <c r="J63" s="8">
        <v>0</v>
      </c>
      <c r="K63" s="8">
        <v>0</v>
      </c>
      <c r="L63" s="8">
        <v>0</v>
      </c>
      <c r="M63" s="8"/>
      <c r="N63" s="8">
        <v>1</v>
      </c>
    </row>
    <row r="64" spans="1:14" x14ac:dyDescent="0.2">
      <c r="A64" s="15"/>
      <c r="B64" s="8" t="s">
        <v>97</v>
      </c>
      <c r="C64" s="8"/>
      <c r="D64" s="8" t="s">
        <v>104</v>
      </c>
      <c r="E64" s="8" t="s">
        <v>94</v>
      </c>
      <c r="F64" s="8">
        <v>0</v>
      </c>
      <c r="G64" s="8">
        <v>0</v>
      </c>
      <c r="H64" s="8">
        <v>0</v>
      </c>
      <c r="I64" s="8">
        <v>0</v>
      </c>
      <c r="J64" s="8">
        <v>0</v>
      </c>
      <c r="K64" s="8">
        <v>0</v>
      </c>
      <c r="L64" s="8">
        <v>0</v>
      </c>
      <c r="M64" s="8"/>
      <c r="N64" s="8">
        <v>1</v>
      </c>
    </row>
    <row r="65" spans="1:14" x14ac:dyDescent="0.2">
      <c r="A65" s="15"/>
      <c r="B65" s="8" t="s">
        <v>98</v>
      </c>
      <c r="C65" s="8"/>
      <c r="D65" s="8" t="s">
        <v>104</v>
      </c>
      <c r="E65" s="8" t="s">
        <v>94</v>
      </c>
      <c r="F65" s="8">
        <v>0</v>
      </c>
      <c r="G65" s="8">
        <v>0</v>
      </c>
      <c r="H65" s="8">
        <v>0</v>
      </c>
      <c r="I65" s="8">
        <v>0</v>
      </c>
      <c r="J65" s="8">
        <v>0</v>
      </c>
      <c r="K65" s="8">
        <v>0</v>
      </c>
      <c r="L65" s="8">
        <v>0</v>
      </c>
      <c r="M65" s="8"/>
      <c r="N65" s="8">
        <v>1</v>
      </c>
    </row>
    <row r="66" spans="1:14" x14ac:dyDescent="0.2">
      <c r="A66" s="16"/>
      <c r="B66" s="8" t="s">
        <v>99</v>
      </c>
      <c r="C66" s="8"/>
      <c r="D66" s="8" t="s">
        <v>104</v>
      </c>
      <c r="E66" s="8" t="s">
        <v>94</v>
      </c>
      <c r="F66" s="8">
        <v>0</v>
      </c>
      <c r="G66" s="8">
        <v>0</v>
      </c>
      <c r="H66" s="8">
        <v>0</v>
      </c>
      <c r="I66" s="8">
        <v>0</v>
      </c>
      <c r="J66" s="8">
        <v>0</v>
      </c>
      <c r="K66" s="8">
        <v>0</v>
      </c>
      <c r="L66" s="8">
        <v>0</v>
      </c>
      <c r="M66" s="8"/>
      <c r="N66" s="8">
        <v>1</v>
      </c>
    </row>
    <row r="67" spans="1:14" x14ac:dyDescent="0.2">
      <c r="A67" s="14" t="s">
        <v>41</v>
      </c>
      <c r="B67" s="8" t="s">
        <v>91</v>
      </c>
      <c r="C67" s="8"/>
      <c r="D67" s="8" t="s">
        <v>104</v>
      </c>
      <c r="E67" s="8" t="s">
        <v>94</v>
      </c>
      <c r="F67" s="8">
        <v>0</v>
      </c>
      <c r="G67" s="8">
        <v>0</v>
      </c>
      <c r="H67" s="8">
        <v>0</v>
      </c>
      <c r="I67" s="8">
        <v>0</v>
      </c>
      <c r="J67" s="8">
        <v>0</v>
      </c>
      <c r="K67" s="8">
        <v>0</v>
      </c>
      <c r="L67" s="8">
        <v>0</v>
      </c>
      <c r="M67" s="8"/>
      <c r="N67" s="8">
        <v>1</v>
      </c>
    </row>
    <row r="68" spans="1:14" x14ac:dyDescent="0.2">
      <c r="A68" s="15"/>
      <c r="B68" s="8" t="s">
        <v>96</v>
      </c>
      <c r="C68" s="8"/>
      <c r="D68" s="8" t="s">
        <v>104</v>
      </c>
      <c r="E68" s="8" t="s">
        <v>94</v>
      </c>
      <c r="F68" s="8">
        <v>0</v>
      </c>
      <c r="G68" s="8">
        <v>0</v>
      </c>
      <c r="H68" s="8">
        <v>0</v>
      </c>
      <c r="I68" s="8">
        <v>0</v>
      </c>
      <c r="J68" s="8">
        <v>0</v>
      </c>
      <c r="K68" s="8">
        <v>0</v>
      </c>
      <c r="L68" s="8">
        <v>0</v>
      </c>
      <c r="M68" s="8"/>
      <c r="N68" s="8">
        <v>1</v>
      </c>
    </row>
    <row r="69" spans="1:14" x14ac:dyDescent="0.2">
      <c r="A69" s="15"/>
      <c r="B69" s="8" t="s">
        <v>97</v>
      </c>
      <c r="C69" s="8"/>
      <c r="D69" s="8" t="s">
        <v>104</v>
      </c>
      <c r="E69" s="8" t="s">
        <v>94</v>
      </c>
      <c r="F69" s="8">
        <v>0</v>
      </c>
      <c r="G69" s="8">
        <v>0</v>
      </c>
      <c r="H69" s="8">
        <v>0</v>
      </c>
      <c r="I69" s="8">
        <v>0</v>
      </c>
      <c r="J69" s="8">
        <v>0</v>
      </c>
      <c r="K69" s="8">
        <v>0</v>
      </c>
      <c r="L69" s="8">
        <v>0</v>
      </c>
      <c r="M69" s="8"/>
      <c r="N69" s="8">
        <v>1</v>
      </c>
    </row>
    <row r="70" spans="1:14" x14ac:dyDescent="0.2">
      <c r="A70" s="15"/>
      <c r="B70" s="8" t="s">
        <v>98</v>
      </c>
      <c r="C70" s="8"/>
      <c r="D70" s="8" t="s">
        <v>104</v>
      </c>
      <c r="E70" s="8" t="s">
        <v>94</v>
      </c>
      <c r="F70" s="8">
        <v>0</v>
      </c>
      <c r="G70" s="8">
        <v>0</v>
      </c>
      <c r="H70" s="8">
        <v>0</v>
      </c>
      <c r="I70" s="8">
        <v>0</v>
      </c>
      <c r="J70" s="8">
        <v>0</v>
      </c>
      <c r="K70" s="8">
        <v>0</v>
      </c>
      <c r="L70" s="8">
        <v>0</v>
      </c>
      <c r="M70" s="8"/>
      <c r="N70" s="8">
        <v>1</v>
      </c>
    </row>
    <row r="71" spans="1:14" x14ac:dyDescent="0.2">
      <c r="A71" s="16"/>
      <c r="B71" s="8" t="s">
        <v>99</v>
      </c>
      <c r="C71" s="8"/>
      <c r="D71" s="8" t="s">
        <v>104</v>
      </c>
      <c r="E71" s="8" t="s">
        <v>94</v>
      </c>
      <c r="F71" s="8">
        <v>0</v>
      </c>
      <c r="G71" s="8">
        <v>0</v>
      </c>
      <c r="H71" s="8">
        <v>0</v>
      </c>
      <c r="I71" s="8">
        <v>0</v>
      </c>
      <c r="J71" s="8">
        <v>0</v>
      </c>
      <c r="K71" s="8">
        <v>0</v>
      </c>
      <c r="L71" s="8">
        <v>0</v>
      </c>
      <c r="M71" s="8"/>
      <c r="N71" s="8">
        <v>1</v>
      </c>
    </row>
  </sheetData>
  <mergeCells count="14">
    <mergeCell ref="A7:A11"/>
    <mergeCell ref="A2:A6"/>
    <mergeCell ref="A37:A41"/>
    <mergeCell ref="A32:A36"/>
    <mergeCell ref="A27:A31"/>
    <mergeCell ref="A22:A26"/>
    <mergeCell ref="A17:A21"/>
    <mergeCell ref="A12:A16"/>
    <mergeCell ref="A67:A71"/>
    <mergeCell ref="A62:A66"/>
    <mergeCell ref="A57:A61"/>
    <mergeCell ref="A52:A56"/>
    <mergeCell ref="A47:A51"/>
    <mergeCell ref="A42:A46"/>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7"/>
  <sheetViews>
    <sheetView showGridLines="0" zoomScale="90" zoomScaleNormal="90" workbookViewId="0">
      <selection activeCell="L43" sqref="L43"/>
    </sheetView>
  </sheetViews>
  <sheetFormatPr defaultColWidth="11.42578125" defaultRowHeight="12.75" x14ac:dyDescent="0.2"/>
  <cols>
    <col min="1" max="1" width="19.28515625" customWidth="1"/>
    <col min="3" max="3" width="14.85546875" bestFit="1" customWidth="1"/>
  </cols>
  <sheetData>
    <row r="1" spans="1:14" ht="15.75" x14ac:dyDescent="0.25">
      <c r="A1" s="9" t="s">
        <v>1</v>
      </c>
      <c r="B1" s="9" t="s">
        <v>85</v>
      </c>
      <c r="C1" s="9" t="s">
        <v>86</v>
      </c>
      <c r="D1" s="9" t="s">
        <v>87</v>
      </c>
      <c r="E1" s="9" t="s">
        <v>88</v>
      </c>
      <c r="F1" s="9">
        <v>2020</v>
      </c>
      <c r="G1" s="9">
        <v>2025</v>
      </c>
      <c r="H1" s="9">
        <v>2030</v>
      </c>
      <c r="I1" s="9">
        <v>2035</v>
      </c>
      <c r="J1" s="9">
        <v>2040</v>
      </c>
      <c r="K1" s="9">
        <v>2045</v>
      </c>
      <c r="L1" s="9">
        <v>2050</v>
      </c>
      <c r="M1" s="9" t="s">
        <v>89</v>
      </c>
      <c r="N1" s="9" t="s">
        <v>90</v>
      </c>
    </row>
    <row r="2" spans="1:14" x14ac:dyDescent="0.2">
      <c r="A2" s="14" t="s">
        <v>14</v>
      </c>
      <c r="B2" s="8" t="s">
        <v>91</v>
      </c>
      <c r="C2" s="8" t="s">
        <v>105</v>
      </c>
      <c r="D2" s="8" t="s">
        <v>106</v>
      </c>
      <c r="E2" s="8" t="s">
        <v>94</v>
      </c>
      <c r="F2" s="17">
        <v>23.24</v>
      </c>
      <c r="G2" s="17">
        <v>23.65</v>
      </c>
      <c r="H2" s="17">
        <v>24.44</v>
      </c>
      <c r="I2" s="17">
        <v>24.66</v>
      </c>
      <c r="J2" s="17">
        <v>24.94</v>
      </c>
      <c r="K2" s="17">
        <v>25.05</v>
      </c>
      <c r="L2" s="17">
        <v>25.12</v>
      </c>
      <c r="M2" s="8"/>
      <c r="N2" s="8">
        <v>1</v>
      </c>
    </row>
    <row r="3" spans="1:14" x14ac:dyDescent="0.2">
      <c r="A3" s="15"/>
      <c r="B3" s="8" t="s">
        <v>96</v>
      </c>
      <c r="C3" s="8" t="s">
        <v>105</v>
      </c>
      <c r="D3" s="8" t="s">
        <v>106</v>
      </c>
      <c r="E3" s="8" t="s">
        <v>94</v>
      </c>
      <c r="F3" s="18">
        <v>15.43</v>
      </c>
      <c r="G3" s="18">
        <v>16.72</v>
      </c>
      <c r="H3" s="18">
        <v>17.23</v>
      </c>
      <c r="I3" s="18">
        <v>17.16</v>
      </c>
      <c r="J3" s="18">
        <v>17.239999999999998</v>
      </c>
      <c r="K3" s="18">
        <v>17.14</v>
      </c>
      <c r="L3" s="18">
        <v>17.010000000000002</v>
      </c>
      <c r="M3" s="8"/>
      <c r="N3" s="8">
        <v>1</v>
      </c>
    </row>
    <row r="4" spans="1:14" x14ac:dyDescent="0.2">
      <c r="A4" s="15"/>
      <c r="B4" s="8" t="s">
        <v>97</v>
      </c>
      <c r="C4" s="8" t="s">
        <v>105</v>
      </c>
      <c r="D4" s="8" t="s">
        <v>106</v>
      </c>
      <c r="E4" s="8" t="s">
        <v>94</v>
      </c>
      <c r="F4" s="18">
        <v>14.61</v>
      </c>
      <c r="G4" s="18">
        <v>15.56</v>
      </c>
      <c r="H4" s="18">
        <v>16.22</v>
      </c>
      <c r="I4" s="18">
        <v>16.27</v>
      </c>
      <c r="J4" s="18">
        <v>16.440000000000001</v>
      </c>
      <c r="K4" s="18">
        <v>16.420000000000002</v>
      </c>
      <c r="L4" s="18">
        <v>16.38</v>
      </c>
      <c r="M4" s="8"/>
      <c r="N4" s="8">
        <v>1</v>
      </c>
    </row>
    <row r="5" spans="1:14" x14ac:dyDescent="0.2">
      <c r="A5" s="15"/>
      <c r="B5" s="8" t="s">
        <v>98</v>
      </c>
      <c r="C5" s="8" t="s">
        <v>105</v>
      </c>
      <c r="D5" s="8" t="s">
        <v>106</v>
      </c>
      <c r="E5" s="8" t="s">
        <v>94</v>
      </c>
      <c r="F5" s="18">
        <v>14.25</v>
      </c>
      <c r="G5" s="18">
        <v>14.88</v>
      </c>
      <c r="H5" s="18">
        <v>15.99</v>
      </c>
      <c r="I5" s="18">
        <v>16.27</v>
      </c>
      <c r="J5" s="18">
        <v>16.440000000000001</v>
      </c>
      <c r="K5" s="18">
        <v>16.420000000000002</v>
      </c>
      <c r="L5" s="18">
        <v>16.38</v>
      </c>
      <c r="M5" s="8"/>
      <c r="N5" s="8">
        <v>1</v>
      </c>
    </row>
    <row r="6" spans="1:14" x14ac:dyDescent="0.2">
      <c r="A6" s="15"/>
      <c r="B6" s="8" t="s">
        <v>99</v>
      </c>
      <c r="C6" s="8" t="s">
        <v>105</v>
      </c>
      <c r="D6" s="8" t="s">
        <v>106</v>
      </c>
      <c r="E6" s="8" t="s">
        <v>94</v>
      </c>
      <c r="F6" s="18">
        <v>14.25</v>
      </c>
      <c r="G6" s="18">
        <v>14.88</v>
      </c>
      <c r="H6" s="18">
        <v>15.99</v>
      </c>
      <c r="I6" s="18">
        <v>16.27</v>
      </c>
      <c r="J6" s="18">
        <v>16.440000000000001</v>
      </c>
      <c r="K6" s="18">
        <v>16.420000000000002</v>
      </c>
      <c r="L6" s="18">
        <v>16.38</v>
      </c>
      <c r="M6" s="8"/>
      <c r="N6" s="8">
        <v>1</v>
      </c>
    </row>
    <row r="7" spans="1:14" x14ac:dyDescent="0.2">
      <c r="A7" s="15"/>
      <c r="B7" s="8" t="s">
        <v>107</v>
      </c>
      <c r="C7" s="8" t="s">
        <v>108</v>
      </c>
      <c r="D7" s="8" t="s">
        <v>109</v>
      </c>
      <c r="E7" s="8" t="s">
        <v>110</v>
      </c>
      <c r="F7" s="17">
        <v>10.141716000000001</v>
      </c>
      <c r="G7" s="17">
        <v>10.151187</v>
      </c>
      <c r="H7" s="17">
        <v>10.991203000000001</v>
      </c>
      <c r="I7" s="17">
        <v>11.339491000000001</v>
      </c>
      <c r="J7" s="17">
        <v>11.440595</v>
      </c>
      <c r="K7" s="17">
        <v>11.526282999999999</v>
      </c>
      <c r="L7" s="17">
        <v>11.758008</v>
      </c>
      <c r="M7" s="8"/>
      <c r="N7" s="8"/>
    </row>
    <row r="8" spans="1:14" x14ac:dyDescent="0.2">
      <c r="A8" s="15"/>
      <c r="B8" s="8" t="s">
        <v>107</v>
      </c>
      <c r="C8" s="8" t="s">
        <v>108</v>
      </c>
      <c r="D8" s="8" t="s">
        <v>106</v>
      </c>
      <c r="E8" s="8" t="s">
        <v>110</v>
      </c>
      <c r="F8" s="17">
        <f>F7*'Conversion Factors'!$D$37/1000000</f>
        <v>9.6123184248000015</v>
      </c>
      <c r="G8" s="17">
        <f>G7*'Conversion Factors'!$D$37/1000000</f>
        <v>9.6212950385999996</v>
      </c>
      <c r="H8" s="17">
        <f>H7*'Conversion Factors'!$D$37/1000000</f>
        <v>10.417462203400001</v>
      </c>
      <c r="I8" s="17">
        <f>I7*'Conversion Factors'!$D$37/1000000</f>
        <v>10.747569569800001</v>
      </c>
      <c r="J8" s="17">
        <f>J7*'Conversion Factors'!$D$37/1000000</f>
        <v>10.843395940999999</v>
      </c>
      <c r="K8" s="17">
        <f>K7*'Conversion Factors'!$D$37/1000000</f>
        <v>10.924611027399999</v>
      </c>
      <c r="L8" s="17">
        <f>L7*'Conversion Factors'!$D$37/1000000</f>
        <v>11.1442399824</v>
      </c>
      <c r="M8" s="8"/>
      <c r="N8" s="8"/>
    </row>
    <row r="9" spans="1:14" x14ac:dyDescent="0.2">
      <c r="A9" s="15"/>
      <c r="B9" s="8" t="s">
        <v>107</v>
      </c>
      <c r="C9" s="8" t="s">
        <v>108</v>
      </c>
      <c r="D9" s="8" t="s">
        <v>106</v>
      </c>
      <c r="E9" s="8" t="s">
        <v>111</v>
      </c>
      <c r="F9" s="17">
        <f>F8*'Conversion Factors'!C$23</f>
        <v>13.264999426224001</v>
      </c>
      <c r="G9" s="17">
        <f>G8*'Conversion Factors'!D$23</f>
        <v>12.411470599793999</v>
      </c>
      <c r="H9" s="17">
        <f>H8*'Conversion Factors'!E$23</f>
        <v>13.230176998318003</v>
      </c>
      <c r="I9" s="17">
        <f>I8*'Conversion Factors'!F$23</f>
        <v>13.326986266552002</v>
      </c>
      <c r="J9" s="17">
        <f>J8*'Conversion Factors'!G$23</f>
        <v>13.337377007429998</v>
      </c>
      <c r="K9" s="17">
        <f>K8*'Conversion Factors'!H$23</f>
        <v>13.328025453427999</v>
      </c>
      <c r="L9" s="17">
        <f>L8*'Conversion Factors'!I$23</f>
        <v>13.373087978879999</v>
      </c>
      <c r="M9" s="8"/>
      <c r="N9" s="8"/>
    </row>
    <row r="10" spans="1:14" x14ac:dyDescent="0.2">
      <c r="A10" s="16"/>
      <c r="B10" s="8" t="s">
        <v>107</v>
      </c>
      <c r="C10" s="8" t="s">
        <v>108</v>
      </c>
      <c r="D10" s="8" t="s">
        <v>106</v>
      </c>
      <c r="E10" s="8" t="s">
        <v>94</v>
      </c>
      <c r="F10" s="17">
        <f>F9*'Conversion Factors'!$C$26^(-2)</f>
        <v>12.7499033316263</v>
      </c>
      <c r="G10" s="17">
        <f>G9*'Conversion Factors'!$C$26^(-2)</f>
        <v>11.929518069775087</v>
      </c>
      <c r="H10" s="17">
        <f>H9*'Conversion Factors'!$C$26^(-2)</f>
        <v>12.716433101036143</v>
      </c>
      <c r="I10" s="17">
        <f>I9*'Conversion Factors'!$C$26^(-2)</f>
        <v>12.809483147397158</v>
      </c>
      <c r="J10" s="17">
        <f>J9*'Conversion Factors'!$C$26^(-2)</f>
        <v>12.81947040314302</v>
      </c>
      <c r="K10" s="17">
        <f>K9*'Conversion Factors'!$C$26^(-2)</f>
        <v>12.810481981380239</v>
      </c>
      <c r="L10" s="17">
        <f>L9*'Conversion Factors'!$C$26^(-2)</f>
        <v>12.853794674048443</v>
      </c>
      <c r="M10" s="8"/>
      <c r="N10" s="8"/>
    </row>
    <row r="11" spans="1:14" x14ac:dyDescent="0.2">
      <c r="A11" s="14" t="s">
        <v>16</v>
      </c>
      <c r="B11" s="8" t="s">
        <v>91</v>
      </c>
      <c r="C11" s="8" t="s">
        <v>105</v>
      </c>
      <c r="D11" s="8" t="s">
        <v>106</v>
      </c>
      <c r="E11" s="8" t="s">
        <v>94</v>
      </c>
      <c r="F11" s="18">
        <v>22.08</v>
      </c>
      <c r="G11" s="18">
        <v>30.71</v>
      </c>
      <c r="H11" s="18">
        <v>30.96</v>
      </c>
      <c r="I11" s="18">
        <v>30.16</v>
      </c>
      <c r="J11" s="18">
        <v>29.74</v>
      </c>
      <c r="K11" s="18">
        <v>29.27</v>
      </c>
      <c r="L11" s="18">
        <v>28.72</v>
      </c>
      <c r="M11" s="8"/>
      <c r="N11" s="8">
        <v>1</v>
      </c>
    </row>
    <row r="12" spans="1:14" x14ac:dyDescent="0.2">
      <c r="A12" s="15"/>
      <c r="B12" s="8" t="s">
        <v>96</v>
      </c>
      <c r="C12" s="8" t="s">
        <v>105</v>
      </c>
      <c r="D12" s="8" t="s">
        <v>106</v>
      </c>
      <c r="E12" s="8" t="s">
        <v>94</v>
      </c>
      <c r="F12" s="18">
        <v>21.24</v>
      </c>
      <c r="G12" s="18">
        <v>28.66</v>
      </c>
      <c r="H12" s="18">
        <v>29.42</v>
      </c>
      <c r="I12" s="18">
        <v>29.08</v>
      </c>
      <c r="J12" s="18">
        <v>28.99</v>
      </c>
      <c r="K12" s="18">
        <v>28.83</v>
      </c>
      <c r="L12" s="18">
        <v>28.58</v>
      </c>
      <c r="M12" s="8"/>
      <c r="N12" s="8">
        <v>1</v>
      </c>
    </row>
    <row r="13" spans="1:14" x14ac:dyDescent="0.2">
      <c r="A13" s="15"/>
      <c r="B13" s="8" t="s">
        <v>97</v>
      </c>
      <c r="C13" s="8" t="s">
        <v>105</v>
      </c>
      <c r="D13" s="8" t="s">
        <v>106</v>
      </c>
      <c r="E13" s="8" t="s">
        <v>94</v>
      </c>
      <c r="F13" s="18">
        <v>26.53</v>
      </c>
      <c r="G13" s="18">
        <v>35.869999999999997</v>
      </c>
      <c r="H13" s="18">
        <v>36.19</v>
      </c>
      <c r="I13" s="18">
        <v>35.36</v>
      </c>
      <c r="J13" s="18">
        <v>34.93</v>
      </c>
      <c r="K13" s="18">
        <v>34.44</v>
      </c>
      <c r="L13" s="18">
        <v>33.869999999999997</v>
      </c>
      <c r="M13" s="8"/>
      <c r="N13" s="8">
        <v>1</v>
      </c>
    </row>
    <row r="14" spans="1:14" x14ac:dyDescent="0.2">
      <c r="A14" s="15"/>
      <c r="B14" s="8" t="s">
        <v>98</v>
      </c>
      <c r="C14" s="8" t="s">
        <v>105</v>
      </c>
      <c r="D14" s="8" t="s">
        <v>106</v>
      </c>
      <c r="E14" s="8" t="s">
        <v>94</v>
      </c>
      <c r="F14" s="18">
        <v>21.58</v>
      </c>
      <c r="G14" s="18">
        <v>30.41</v>
      </c>
      <c r="H14" s="18">
        <v>31.33</v>
      </c>
      <c r="I14" s="18">
        <v>30.92</v>
      </c>
      <c r="J14" s="18">
        <v>30.81</v>
      </c>
      <c r="K14" s="18">
        <v>30.62</v>
      </c>
      <c r="L14" s="18">
        <v>30.32</v>
      </c>
      <c r="M14" s="8"/>
      <c r="N14" s="8">
        <v>1</v>
      </c>
    </row>
    <row r="15" spans="1:14" x14ac:dyDescent="0.2">
      <c r="A15" s="15"/>
      <c r="B15" s="8" t="s">
        <v>99</v>
      </c>
      <c r="C15" s="8" t="s">
        <v>105</v>
      </c>
      <c r="D15" s="8" t="s">
        <v>106</v>
      </c>
      <c r="E15" s="8" t="s">
        <v>94</v>
      </c>
      <c r="F15" s="18">
        <v>21.58</v>
      </c>
      <c r="G15" s="18">
        <v>30.41</v>
      </c>
      <c r="H15" s="18">
        <v>31.33</v>
      </c>
      <c r="I15" s="18">
        <v>30.92</v>
      </c>
      <c r="J15" s="18">
        <v>30.81</v>
      </c>
      <c r="K15" s="18">
        <v>30.62</v>
      </c>
      <c r="L15" s="18">
        <v>30.32</v>
      </c>
      <c r="M15" s="8"/>
      <c r="N15" s="8">
        <v>1</v>
      </c>
    </row>
    <row r="16" spans="1:14" x14ac:dyDescent="0.2">
      <c r="A16" s="15"/>
      <c r="B16" s="8" t="s">
        <v>107</v>
      </c>
      <c r="C16" s="8" t="s">
        <v>108</v>
      </c>
      <c r="D16" s="8" t="s">
        <v>109</v>
      </c>
      <c r="E16" s="8" t="s">
        <v>110</v>
      </c>
      <c r="F16" s="17">
        <v>17.748362</v>
      </c>
      <c r="G16" s="17">
        <v>22.699041000000001</v>
      </c>
      <c r="H16" s="17">
        <v>24.847829999999998</v>
      </c>
      <c r="I16" s="17">
        <v>25.710733000000001</v>
      </c>
      <c r="J16" s="17">
        <v>26.681564000000002</v>
      </c>
      <c r="K16" s="17">
        <v>27.333366000000002</v>
      </c>
      <c r="L16" s="17">
        <v>27.803888000000001</v>
      </c>
      <c r="M16" s="8"/>
      <c r="N16" s="8"/>
    </row>
    <row r="17" spans="1:14" x14ac:dyDescent="0.2">
      <c r="A17" s="15"/>
      <c r="B17" s="8" t="s">
        <v>107</v>
      </c>
      <c r="C17" s="8" t="s">
        <v>108</v>
      </c>
      <c r="D17" s="8" t="s">
        <v>106</v>
      </c>
      <c r="E17" s="8" t="s">
        <v>110</v>
      </c>
      <c r="F17" s="17">
        <f>F16*'Conversion Factors'!$D$37/1000000</f>
        <v>16.821897503600002</v>
      </c>
      <c r="G17" s="17">
        <f>G16*'Conversion Factors'!$D$37/1000000</f>
        <v>21.514151059800003</v>
      </c>
      <c r="H17" s="17">
        <f>H16*'Conversion Factors'!$D$37/1000000</f>
        <v>23.550773274000001</v>
      </c>
      <c r="I17" s="17">
        <f>I16*'Conversion Factors'!$D$37/1000000</f>
        <v>24.368632737400002</v>
      </c>
      <c r="J17" s="17">
        <f>J16*'Conversion Factors'!$D$37/1000000</f>
        <v>25.2887863592</v>
      </c>
      <c r="K17" s="17">
        <f>K16*'Conversion Factors'!$D$37/1000000</f>
        <v>25.906564294800003</v>
      </c>
      <c r="L17" s="17">
        <f>L16*'Conversion Factors'!$D$37/1000000</f>
        <v>26.3525250464</v>
      </c>
      <c r="M17" s="8"/>
      <c r="N17" s="8"/>
    </row>
    <row r="18" spans="1:14" x14ac:dyDescent="0.2">
      <c r="A18" s="15"/>
      <c r="B18" s="8" t="s">
        <v>107</v>
      </c>
      <c r="C18" s="8" t="s">
        <v>108</v>
      </c>
      <c r="D18" s="8" t="s">
        <v>106</v>
      </c>
      <c r="E18" s="8" t="s">
        <v>111</v>
      </c>
      <c r="F18" s="17">
        <f>F17*'Conversion Factors'!C$23</f>
        <v>23.214218554968003</v>
      </c>
      <c r="G18" s="17">
        <f>G17*'Conversion Factors'!D$23</f>
        <v>27.753254867142005</v>
      </c>
      <c r="H18" s="17">
        <f>H17*'Conversion Factors'!E$23</f>
        <v>29.90948205798</v>
      </c>
      <c r="I18" s="17">
        <f>I17*'Conversion Factors'!F$23</f>
        <v>30.217104594376003</v>
      </c>
      <c r="J18" s="17">
        <f>J17*'Conversion Factors'!G$23</f>
        <v>31.105207221815999</v>
      </c>
      <c r="K18" s="17">
        <f>K17*'Conversion Factors'!H$23</f>
        <v>31.606008439656001</v>
      </c>
      <c r="L18" s="17">
        <f>L17*'Conversion Factors'!I$23</f>
        <v>31.623030055679997</v>
      </c>
      <c r="M18" s="8"/>
      <c r="N18" s="8"/>
    </row>
    <row r="19" spans="1:14" x14ac:dyDescent="0.2">
      <c r="A19" s="16"/>
      <c r="B19" s="8" t="s">
        <v>107</v>
      </c>
      <c r="C19" s="8" t="s">
        <v>108</v>
      </c>
      <c r="D19" s="8" t="s">
        <v>106</v>
      </c>
      <c r="E19" s="8" t="s">
        <v>94</v>
      </c>
      <c r="F19" s="17">
        <f>F18*'Conversion Factors'!$C$26^(-2)</f>
        <v>22.312782155870824</v>
      </c>
      <c r="G19" s="17">
        <f>G18*'Conversion Factors'!$C$26^(-2)</f>
        <v>26.675562156038069</v>
      </c>
      <c r="H19" s="17">
        <f>H18*'Conversion Factors'!$C$26^(-2)</f>
        <v>28.748060417128031</v>
      </c>
      <c r="I19" s="17">
        <f>I18*'Conversion Factors'!$C$26^(-2)</f>
        <v>29.043737595517115</v>
      </c>
      <c r="J19" s="17">
        <f>J18*'Conversion Factors'!$C$26^(-2)</f>
        <v>29.897354115547866</v>
      </c>
      <c r="K19" s="17">
        <f>K18*'Conversion Factors'!$C$26^(-2)</f>
        <v>30.37870861174164</v>
      </c>
      <c r="L19" s="17">
        <f>L18*'Conversion Factors'!$C$26^(-2)</f>
        <v>30.395069257670126</v>
      </c>
      <c r="M19" s="8"/>
      <c r="N19" s="8"/>
    </row>
    <row r="20" spans="1:14" x14ac:dyDescent="0.2">
      <c r="A20" s="14" t="s">
        <v>18</v>
      </c>
      <c r="B20" s="8" t="s">
        <v>107</v>
      </c>
      <c r="C20" s="8" t="s">
        <v>108</v>
      </c>
      <c r="D20" s="8" t="s">
        <v>109</v>
      </c>
      <c r="E20" s="8" t="s">
        <v>110</v>
      </c>
      <c r="F20" s="17">
        <v>17.296467</v>
      </c>
      <c r="G20" s="17">
        <v>18.941322</v>
      </c>
      <c r="H20" s="17">
        <v>21.304586</v>
      </c>
      <c r="I20" s="17">
        <v>22.894186000000001</v>
      </c>
      <c r="J20" s="17">
        <v>24.15991</v>
      </c>
      <c r="K20" s="17">
        <v>25.209168999999999</v>
      </c>
      <c r="L20" s="17">
        <v>26.161359999999998</v>
      </c>
      <c r="M20" s="8"/>
      <c r="N20" s="8"/>
    </row>
    <row r="21" spans="1:14" x14ac:dyDescent="0.2">
      <c r="A21" s="15"/>
      <c r="B21" s="8" t="s">
        <v>107</v>
      </c>
      <c r="C21" s="8" t="s">
        <v>108</v>
      </c>
      <c r="D21" s="8" t="s">
        <v>106</v>
      </c>
      <c r="E21" s="8" t="s">
        <v>110</v>
      </c>
      <c r="F21" s="17">
        <f>F20*'Conversion Factors'!$D$37/1000000</f>
        <v>16.3935914226</v>
      </c>
      <c r="G21" s="17">
        <f>G20*'Conversion Factors'!$D$37/1000000</f>
        <v>17.952584991599998</v>
      </c>
      <c r="H21" s="17">
        <f>H20*'Conversion Factors'!$D$37/1000000</f>
        <v>20.192486610800003</v>
      </c>
      <c r="I21" s="17">
        <f>I20*'Conversion Factors'!$D$37/1000000</f>
        <v>21.699109490800002</v>
      </c>
      <c r="J21" s="17">
        <f>J20*'Conversion Factors'!$D$37/1000000</f>
        <v>22.898762697999999</v>
      </c>
      <c r="K21" s="17">
        <f>K20*'Conversion Factors'!$D$37/1000000</f>
        <v>23.893250378199998</v>
      </c>
      <c r="L21" s="17">
        <f>L20*'Conversion Factors'!$D$37/1000000</f>
        <v>24.795737007999996</v>
      </c>
      <c r="M21" s="8"/>
      <c r="N21" s="8"/>
    </row>
    <row r="22" spans="1:14" x14ac:dyDescent="0.2">
      <c r="A22" s="15"/>
      <c r="B22" s="8" t="s">
        <v>107</v>
      </c>
      <c r="C22" s="8" t="s">
        <v>108</v>
      </c>
      <c r="D22" s="8" t="s">
        <v>106</v>
      </c>
      <c r="E22" s="8" t="s">
        <v>111</v>
      </c>
      <c r="F22" s="17">
        <f>F21*'Conversion Factors'!C$23</f>
        <v>22.623156163188</v>
      </c>
      <c r="G22" s="17">
        <f>G21*'Conversion Factors'!D$23</f>
        <v>23.158834639163999</v>
      </c>
      <c r="H22" s="17">
        <f>H21*'Conversion Factors'!E$23</f>
        <v>25.644457995716003</v>
      </c>
      <c r="I22" s="17">
        <f>I21*'Conversion Factors'!F$23</f>
        <v>26.906895768592001</v>
      </c>
      <c r="J22" s="17">
        <f>J21*'Conversion Factors'!G$23</f>
        <v>28.165478118539998</v>
      </c>
      <c r="K22" s="17">
        <f>K21*'Conversion Factors'!H$23</f>
        <v>29.149765461403998</v>
      </c>
      <c r="L22" s="17">
        <f>L21*'Conversion Factors'!I$23</f>
        <v>29.754884409599995</v>
      </c>
      <c r="M22" s="8"/>
      <c r="N22" s="8"/>
    </row>
    <row r="23" spans="1:14" x14ac:dyDescent="0.2">
      <c r="A23" s="15"/>
      <c r="B23" s="8" t="s">
        <v>107</v>
      </c>
      <c r="C23" s="8" t="s">
        <v>108</v>
      </c>
      <c r="D23" s="8" t="s">
        <v>106</v>
      </c>
      <c r="E23" s="8" t="s">
        <v>94</v>
      </c>
      <c r="F23" s="17">
        <f>F22*'Conversion Factors'!$C$26^(-2)</f>
        <v>21.74467143712803</v>
      </c>
      <c r="G23" s="17">
        <f>G22*'Conversion Factors'!$C$26^(-2)</f>
        <v>22.259548865017301</v>
      </c>
      <c r="H23" s="17">
        <f>H22*'Conversion Factors'!$C$26^(-2)</f>
        <v>24.648652437251062</v>
      </c>
      <c r="I23" s="17">
        <f>I22*'Conversion Factors'!$C$26^(-2)</f>
        <v>25.86206821279508</v>
      </c>
      <c r="J23" s="17">
        <f>J22*'Conversion Factors'!$C$26^(-2)</f>
        <v>27.071778276182236</v>
      </c>
      <c r="K23" s="17">
        <f>K22*'Conversion Factors'!$C$26^(-2)</f>
        <v>28.017844541910804</v>
      </c>
      <c r="L23" s="17">
        <f>L22*'Conversion Factors'!$C$26^(-2)</f>
        <v>28.599465983852362</v>
      </c>
      <c r="M23" s="8"/>
      <c r="N23" s="8"/>
    </row>
    <row r="24" spans="1:14" x14ac:dyDescent="0.2">
      <c r="A24" s="15"/>
      <c r="B24" s="8" t="s">
        <v>91</v>
      </c>
      <c r="C24" s="8" t="s">
        <v>112</v>
      </c>
      <c r="D24" s="8" t="s">
        <v>106</v>
      </c>
      <c r="E24" s="8" t="s">
        <v>94</v>
      </c>
      <c r="F24" s="18">
        <f t="shared" ref="F24:L28" si="0">F11*(F$20/F$16)</f>
        <v>21.517816199601967</v>
      </c>
      <c r="G24" s="18">
        <f t="shared" si="0"/>
        <v>25.626104583889685</v>
      </c>
      <c r="H24" s="18">
        <f t="shared" si="0"/>
        <v>26.545174470366227</v>
      </c>
      <c r="I24" s="18">
        <f t="shared" si="0"/>
        <v>26.856046840827137</v>
      </c>
      <c r="J24" s="18">
        <f t="shared" si="0"/>
        <v>26.929295576526172</v>
      </c>
      <c r="K24" s="18">
        <f t="shared" si="0"/>
        <v>26.995298589643145</v>
      </c>
      <c r="L24" s="18">
        <f t="shared" si="0"/>
        <v>27.02335224483712</v>
      </c>
      <c r="M24" s="8" t="s">
        <v>113</v>
      </c>
      <c r="N24" s="8">
        <v>1</v>
      </c>
    </row>
    <row r="25" spans="1:14" x14ac:dyDescent="0.2">
      <c r="A25" s="15"/>
      <c r="B25" s="8" t="s">
        <v>96</v>
      </c>
      <c r="C25" s="8" t="s">
        <v>112</v>
      </c>
      <c r="D25" s="8" t="s">
        <v>106</v>
      </c>
      <c r="E25" s="8" t="s">
        <v>94</v>
      </c>
      <c r="F25" s="18">
        <f t="shared" si="0"/>
        <v>20.699203626791022</v>
      </c>
      <c r="G25" s="18">
        <f t="shared" si="0"/>
        <v>23.915472399032186</v>
      </c>
      <c r="H25" s="18">
        <f t="shared" si="0"/>
        <v>25.224774965057314</v>
      </c>
      <c r="I25" s="18">
        <f t="shared" si="0"/>
        <v>25.894358160850569</v>
      </c>
      <c r="J25" s="18">
        <f t="shared" si="0"/>
        <v>26.250177497091247</v>
      </c>
      <c r="K25" s="18">
        <f t="shared" si="0"/>
        <v>26.589492939508435</v>
      </c>
      <c r="L25" s="18">
        <f t="shared" si="0"/>
        <v>26.891622811888752</v>
      </c>
      <c r="M25" s="8" t="s">
        <v>113</v>
      </c>
      <c r="N25" s="8">
        <v>1</v>
      </c>
    </row>
    <row r="26" spans="1:14" x14ac:dyDescent="0.2">
      <c r="A26" s="15"/>
      <c r="B26" s="8" t="s">
        <v>97</v>
      </c>
      <c r="C26" s="8" t="s">
        <v>112</v>
      </c>
      <c r="D26" s="8" t="s">
        <v>106</v>
      </c>
      <c r="E26" s="8" t="s">
        <v>94</v>
      </c>
      <c r="F26" s="18">
        <f t="shared" si="0"/>
        <v>25.854513757945661</v>
      </c>
      <c r="G26" s="18">
        <f t="shared" si="0"/>
        <v>29.931890961384664</v>
      </c>
      <c r="H26" s="18">
        <f t="shared" si="0"/>
        <v>31.029388374759485</v>
      </c>
      <c r="I26" s="18">
        <f t="shared" si="0"/>
        <v>31.486399744418023</v>
      </c>
      <c r="J26" s="18">
        <f t="shared" si="0"/>
        <v>31.628792686215842</v>
      </c>
      <c r="K26" s="18">
        <f t="shared" si="0"/>
        <v>31.763514978725997</v>
      </c>
      <c r="L26" s="18">
        <f t="shared" si="0"/>
        <v>31.869113528295031</v>
      </c>
      <c r="M26" s="8" t="s">
        <v>113</v>
      </c>
      <c r="N26" s="8">
        <v>1</v>
      </c>
    </row>
    <row r="27" spans="1:14" x14ac:dyDescent="0.2">
      <c r="A27" s="15"/>
      <c r="B27" s="8" t="s">
        <v>98</v>
      </c>
      <c r="C27" s="8" t="s">
        <v>112</v>
      </c>
      <c r="D27" s="8" t="s">
        <v>106</v>
      </c>
      <c r="E27" s="8" t="s">
        <v>94</v>
      </c>
      <c r="F27" s="18">
        <f t="shared" si="0"/>
        <v>21.030546811024024</v>
      </c>
      <c r="G27" s="18">
        <f t="shared" si="0"/>
        <v>25.375768166593467</v>
      </c>
      <c r="H27" s="18">
        <f t="shared" si="0"/>
        <v>26.862413312550835</v>
      </c>
      <c r="I27" s="18">
        <f t="shared" si="0"/>
        <v>27.532790726736575</v>
      </c>
      <c r="J27" s="18">
        <f t="shared" si="0"/>
        <v>27.898170703186661</v>
      </c>
      <c r="K27" s="18">
        <f t="shared" si="0"/>
        <v>28.240384107101921</v>
      </c>
      <c r="L27" s="18">
        <f t="shared" si="0"/>
        <v>28.528831478532783</v>
      </c>
      <c r="M27" s="8" t="s">
        <v>113</v>
      </c>
      <c r="N27" s="8">
        <v>1</v>
      </c>
    </row>
    <row r="28" spans="1:14" x14ac:dyDescent="0.2">
      <c r="A28" s="16"/>
      <c r="B28" s="8" t="s">
        <v>99</v>
      </c>
      <c r="C28" s="8" t="s">
        <v>112</v>
      </c>
      <c r="D28" s="8" t="s">
        <v>106</v>
      </c>
      <c r="E28" s="8" t="s">
        <v>94</v>
      </c>
      <c r="F28" s="18">
        <f t="shared" si="0"/>
        <v>21.030546811024024</v>
      </c>
      <c r="G28" s="18">
        <f t="shared" si="0"/>
        <v>25.375768166593467</v>
      </c>
      <c r="H28" s="18">
        <f t="shared" si="0"/>
        <v>26.862413312550835</v>
      </c>
      <c r="I28" s="18">
        <f t="shared" si="0"/>
        <v>27.532790726736575</v>
      </c>
      <c r="J28" s="18">
        <f t="shared" si="0"/>
        <v>27.898170703186661</v>
      </c>
      <c r="K28" s="18">
        <f t="shared" si="0"/>
        <v>28.240384107101921</v>
      </c>
      <c r="L28" s="18">
        <f t="shared" si="0"/>
        <v>28.528831478532783</v>
      </c>
      <c r="M28" s="8" t="s">
        <v>113</v>
      </c>
      <c r="N28" s="8">
        <v>1</v>
      </c>
    </row>
    <row r="29" spans="1:14" x14ac:dyDescent="0.2">
      <c r="A29" s="14" t="s">
        <v>114</v>
      </c>
      <c r="B29" s="8" t="s">
        <v>107</v>
      </c>
      <c r="C29" s="8" t="s">
        <v>115</v>
      </c>
      <c r="D29" s="8" t="s">
        <v>106</v>
      </c>
      <c r="E29" s="8" t="s">
        <v>116</v>
      </c>
      <c r="F29" s="17">
        <v>3.23</v>
      </c>
      <c r="G29" s="17">
        <v>3.23</v>
      </c>
      <c r="H29" s="17">
        <v>3.23</v>
      </c>
      <c r="I29" s="17">
        <v>3.23</v>
      </c>
      <c r="J29" s="17">
        <v>3.23</v>
      </c>
      <c r="K29" s="17">
        <v>3.23</v>
      </c>
      <c r="L29" s="17">
        <v>3.23</v>
      </c>
      <c r="M29" s="8" t="s">
        <v>117</v>
      </c>
      <c r="N29" s="8"/>
    </row>
    <row r="30" spans="1:14" x14ac:dyDescent="0.2">
      <c r="A30" s="16"/>
      <c r="B30" s="8" t="s">
        <v>107</v>
      </c>
      <c r="C30" s="8" t="s">
        <v>115</v>
      </c>
      <c r="D30" s="8" t="s">
        <v>106</v>
      </c>
      <c r="E30" s="8" t="s">
        <v>94</v>
      </c>
      <c r="F30" s="17">
        <f>F29*'Conversion Factors'!C$23</f>
        <v>4.4573999999999998</v>
      </c>
      <c r="G30" s="17">
        <f>G29*'Conversion Factors'!D$23</f>
        <v>4.1667000000000005</v>
      </c>
      <c r="H30" s="17">
        <f>H29*'Conversion Factors'!E$23</f>
        <v>4.1021000000000001</v>
      </c>
      <c r="I30" s="17">
        <f>I29*'Conversion Factors'!F$23</f>
        <v>4.0052000000000003</v>
      </c>
      <c r="J30" s="17">
        <f>J29*'Conversion Factors'!G$23</f>
        <v>3.9729000000000001</v>
      </c>
      <c r="K30" s="17">
        <f>K29*'Conversion Factors'!H$23</f>
        <v>3.9405999999999999</v>
      </c>
      <c r="L30" s="17">
        <f>L29*'Conversion Factors'!I$23</f>
        <v>3.8759999999999999</v>
      </c>
      <c r="M30" s="8" t="s">
        <v>117</v>
      </c>
      <c r="N30" s="8">
        <v>1</v>
      </c>
    </row>
    <row r="31" spans="1:14" x14ac:dyDescent="0.2">
      <c r="A31" s="14" t="s">
        <v>27</v>
      </c>
      <c r="B31" s="8" t="s">
        <v>91</v>
      </c>
      <c r="C31" s="8" t="s">
        <v>105</v>
      </c>
      <c r="D31" s="8" t="s">
        <v>106</v>
      </c>
      <c r="E31" s="8" t="s">
        <v>111</v>
      </c>
      <c r="F31" s="17">
        <v>12.56</v>
      </c>
      <c r="G31" s="17">
        <v>13.02</v>
      </c>
      <c r="H31" s="17">
        <v>13.84</v>
      </c>
      <c r="I31" s="17">
        <v>14.06</v>
      </c>
      <c r="J31" s="17">
        <v>14.29</v>
      </c>
      <c r="K31" s="17">
        <v>14.35</v>
      </c>
      <c r="L31" s="17">
        <v>14.38</v>
      </c>
      <c r="M31" s="8"/>
      <c r="N31" s="8">
        <v>1</v>
      </c>
    </row>
    <row r="32" spans="1:14" x14ac:dyDescent="0.2">
      <c r="A32" s="15"/>
      <c r="B32" s="8" t="s">
        <v>96</v>
      </c>
      <c r="C32" s="8" t="s">
        <v>105</v>
      </c>
      <c r="D32" s="8" t="s">
        <v>106</v>
      </c>
      <c r="E32" s="8" t="s">
        <v>111</v>
      </c>
      <c r="F32" s="18">
        <v>11.17</v>
      </c>
      <c r="G32" s="18">
        <v>12.35</v>
      </c>
      <c r="H32" s="18">
        <v>12.77</v>
      </c>
      <c r="I32" s="18">
        <v>12.68</v>
      </c>
      <c r="J32" s="18">
        <v>12.73</v>
      </c>
      <c r="K32" s="18">
        <v>12.63</v>
      </c>
      <c r="L32" s="18">
        <v>12.51</v>
      </c>
      <c r="M32" s="8"/>
      <c r="N32" s="8">
        <v>1</v>
      </c>
    </row>
    <row r="33" spans="1:14" x14ac:dyDescent="0.2">
      <c r="A33" s="15"/>
      <c r="B33" s="8" t="s">
        <v>97</v>
      </c>
      <c r="C33" s="8" t="s">
        <v>105</v>
      </c>
      <c r="D33" s="8" t="s">
        <v>106</v>
      </c>
      <c r="E33" s="8" t="s">
        <v>111</v>
      </c>
      <c r="F33" s="18">
        <v>10.46</v>
      </c>
      <c r="G33" s="18">
        <v>11.36</v>
      </c>
      <c r="H33" s="18">
        <v>11.9</v>
      </c>
      <c r="I33" s="18">
        <v>11.92</v>
      </c>
      <c r="J33" s="18">
        <v>12.05</v>
      </c>
      <c r="K33" s="18">
        <v>12.02</v>
      </c>
      <c r="L33" s="18">
        <v>11.96</v>
      </c>
      <c r="M33" s="8"/>
      <c r="N33" s="8">
        <v>1</v>
      </c>
    </row>
    <row r="34" spans="1:14" x14ac:dyDescent="0.2">
      <c r="A34" s="15"/>
      <c r="B34" s="8" t="s">
        <v>98</v>
      </c>
      <c r="C34" s="8" t="s">
        <v>105</v>
      </c>
      <c r="D34" s="8" t="s">
        <v>106</v>
      </c>
      <c r="E34" s="8" t="s">
        <v>111</v>
      </c>
      <c r="F34" s="18">
        <v>10.11</v>
      </c>
      <c r="G34" s="18">
        <v>10.68</v>
      </c>
      <c r="H34" s="18">
        <v>11.67</v>
      </c>
      <c r="I34" s="18">
        <v>11.92</v>
      </c>
      <c r="J34" s="18">
        <v>12.05</v>
      </c>
      <c r="K34" s="18">
        <v>12.02</v>
      </c>
      <c r="L34" s="18">
        <v>11.96</v>
      </c>
      <c r="M34" s="8"/>
      <c r="N34" s="8">
        <v>1</v>
      </c>
    </row>
    <row r="35" spans="1:14" x14ac:dyDescent="0.2">
      <c r="A35" s="15"/>
      <c r="B35" s="8" t="s">
        <v>99</v>
      </c>
      <c r="C35" s="8" t="s">
        <v>105</v>
      </c>
      <c r="D35" s="8" t="s">
        <v>106</v>
      </c>
      <c r="E35" s="8" t="s">
        <v>111</v>
      </c>
      <c r="F35" s="18">
        <v>10.11</v>
      </c>
      <c r="G35" s="18">
        <v>10.68</v>
      </c>
      <c r="H35" s="18">
        <v>11.67</v>
      </c>
      <c r="I35" s="18">
        <v>11.92</v>
      </c>
      <c r="J35" s="18">
        <v>12.05</v>
      </c>
      <c r="K35" s="18">
        <v>12.02</v>
      </c>
      <c r="L35" s="18">
        <v>11.96</v>
      </c>
      <c r="M35" s="8"/>
      <c r="N35" s="8">
        <v>1</v>
      </c>
    </row>
    <row r="36" spans="1:14" x14ac:dyDescent="0.2">
      <c r="A36" s="15"/>
      <c r="B36" s="8" t="s">
        <v>107</v>
      </c>
      <c r="C36" s="8" t="s">
        <v>108</v>
      </c>
      <c r="D36" s="8" t="s">
        <v>109</v>
      </c>
      <c r="E36" s="8" t="s">
        <v>110</v>
      </c>
      <c r="F36" s="17">
        <v>9.5591889999999999</v>
      </c>
      <c r="G36" s="17">
        <v>10.237431000000001</v>
      </c>
      <c r="H36" s="17">
        <v>10.721527999999999</v>
      </c>
      <c r="I36" s="17">
        <v>10.845152000000001</v>
      </c>
      <c r="J36" s="17">
        <v>10.942224</v>
      </c>
      <c r="K36" s="17">
        <v>10.95829</v>
      </c>
      <c r="L36" s="17">
        <v>11.192458999999999</v>
      </c>
      <c r="M36" s="8"/>
      <c r="N36" s="8"/>
    </row>
    <row r="37" spans="1:14" x14ac:dyDescent="0.2">
      <c r="A37" s="15"/>
      <c r="B37" s="8" t="s">
        <v>107</v>
      </c>
      <c r="C37" s="8" t="s">
        <v>108</v>
      </c>
      <c r="D37" s="8" t="s">
        <v>106</v>
      </c>
      <c r="E37" s="8" t="s">
        <v>110</v>
      </c>
      <c r="F37" s="17">
        <f>F36*'Conversion Factors'!$D$37/1000000</f>
        <v>9.0601993342</v>
      </c>
      <c r="G37" s="17">
        <f>G36*'Conversion Factors'!$D$37/1000000</f>
        <v>9.7030371017999997</v>
      </c>
      <c r="H37" s="17">
        <f>H36*'Conversion Factors'!$D$37/1000000</f>
        <v>10.1618642384</v>
      </c>
      <c r="I37" s="17">
        <f>I36*'Conversion Factors'!$D$37/1000000</f>
        <v>10.2790350656</v>
      </c>
      <c r="J37" s="17">
        <f>J36*'Conversion Factors'!$D$37/1000000</f>
        <v>10.3710399072</v>
      </c>
      <c r="K37" s="17">
        <f>K36*'Conversion Factors'!$D$37/1000000</f>
        <v>10.386267262</v>
      </c>
      <c r="L37" s="17">
        <f>L36*'Conversion Factors'!$D$37/1000000</f>
        <v>10.6082126402</v>
      </c>
      <c r="M37" s="8"/>
      <c r="N37" s="8"/>
    </row>
    <row r="38" spans="1:14" x14ac:dyDescent="0.2">
      <c r="A38" s="15"/>
      <c r="B38" s="8" t="s">
        <v>107</v>
      </c>
      <c r="C38" s="8" t="s">
        <v>108</v>
      </c>
      <c r="D38" s="8" t="s">
        <v>106</v>
      </c>
      <c r="E38" s="8" t="s">
        <v>111</v>
      </c>
      <c r="F38" s="17">
        <f>F37*'Conversion Factors'!C$23</f>
        <v>12.503075081195998</v>
      </c>
      <c r="G38" s="17">
        <f>G37*'Conversion Factors'!D$23</f>
        <v>12.516917861322</v>
      </c>
      <c r="H38" s="17">
        <f>H37*'Conversion Factors'!E$23</f>
        <v>12.905567582768001</v>
      </c>
      <c r="I38" s="17">
        <f>I37*'Conversion Factors'!F$23</f>
        <v>12.746003481344001</v>
      </c>
      <c r="J38" s="17">
        <f>J37*'Conversion Factors'!G$23</f>
        <v>12.756379085856</v>
      </c>
      <c r="K38" s="17">
        <f>K37*'Conversion Factors'!H$23</f>
        <v>12.67124605964</v>
      </c>
      <c r="L38" s="17">
        <f>L37*'Conversion Factors'!I$23</f>
        <v>12.729855168239999</v>
      </c>
      <c r="M38" s="8"/>
      <c r="N38" s="8"/>
    </row>
    <row r="39" spans="1:14" x14ac:dyDescent="0.2">
      <c r="A39" s="16"/>
      <c r="B39" s="8" t="s">
        <v>107</v>
      </c>
      <c r="C39" s="8" t="s">
        <v>108</v>
      </c>
      <c r="D39" s="8" t="s">
        <v>106</v>
      </c>
      <c r="E39" s="8" t="s">
        <v>94</v>
      </c>
      <c r="F39" s="17">
        <f>F38*'Conversion Factors'!$C$26^(-2)</f>
        <v>12.017565437520183</v>
      </c>
      <c r="G39" s="17">
        <f>G38*'Conversion Factors'!$C$26^(-2)</f>
        <v>12.030870685622837</v>
      </c>
      <c r="H39" s="17">
        <f>H38*'Conversion Factors'!$C$26^(-2)</f>
        <v>12.404428664713572</v>
      </c>
      <c r="I39" s="17">
        <f>I38*'Conversion Factors'!$C$26^(-2)</f>
        <v>12.251060631818532</v>
      </c>
      <c r="J39" s="17">
        <f>J38*'Conversion Factors'!$C$26^(-2)</f>
        <v>12.261033338961939</v>
      </c>
      <c r="K39" s="17">
        <f>K38*'Conversion Factors'!$C$26^(-2)</f>
        <v>12.179206131910803</v>
      </c>
      <c r="L39" s="17">
        <f>L38*'Conversion Factors'!$C$26^(-2)</f>
        <v>12.235539377393309</v>
      </c>
      <c r="M39" s="8"/>
      <c r="N39" s="8"/>
    </row>
    <row r="40" spans="1:14" x14ac:dyDescent="0.2">
      <c r="A40" s="14" t="s">
        <v>29</v>
      </c>
      <c r="B40" s="8" t="s">
        <v>91</v>
      </c>
      <c r="C40" s="8" t="s">
        <v>105</v>
      </c>
      <c r="D40" s="8" t="s">
        <v>106</v>
      </c>
      <c r="E40" s="8" t="s">
        <v>94</v>
      </c>
      <c r="F40" s="18">
        <v>20.23</v>
      </c>
      <c r="G40" s="18">
        <v>27.29</v>
      </c>
      <c r="H40" s="18">
        <v>28.02</v>
      </c>
      <c r="I40" s="18">
        <v>27.7</v>
      </c>
      <c r="J40" s="18">
        <v>27.61</v>
      </c>
      <c r="K40" s="18">
        <v>27.46</v>
      </c>
      <c r="L40" s="18">
        <v>27.22</v>
      </c>
      <c r="M40" s="8"/>
      <c r="N40" s="8">
        <v>1</v>
      </c>
    </row>
    <row r="41" spans="1:14" x14ac:dyDescent="0.2">
      <c r="A41" s="15"/>
      <c r="B41" s="8" t="s">
        <v>96</v>
      </c>
      <c r="C41" s="8" t="s">
        <v>105</v>
      </c>
      <c r="D41" s="8" t="s">
        <v>106</v>
      </c>
      <c r="E41" s="8" t="s">
        <v>94</v>
      </c>
      <c r="F41" s="18">
        <v>23.46</v>
      </c>
      <c r="G41" s="18">
        <v>31.73</v>
      </c>
      <c r="H41" s="18">
        <v>31.95</v>
      </c>
      <c r="I41" s="18">
        <v>31.17</v>
      </c>
      <c r="J41" s="18">
        <v>30.75</v>
      </c>
      <c r="K41" s="18">
        <v>30.29</v>
      </c>
      <c r="L41" s="18">
        <v>29.75</v>
      </c>
      <c r="M41" s="8"/>
      <c r="N41" s="8">
        <v>1</v>
      </c>
    </row>
    <row r="42" spans="1:14" x14ac:dyDescent="0.2">
      <c r="A42" s="15"/>
      <c r="B42" s="8" t="s">
        <v>97</v>
      </c>
      <c r="C42" s="8" t="s">
        <v>105</v>
      </c>
      <c r="D42" s="8" t="s">
        <v>106</v>
      </c>
      <c r="E42" s="8" t="s">
        <v>94</v>
      </c>
      <c r="F42" s="18">
        <v>21.17</v>
      </c>
      <c r="G42" s="18">
        <v>29.44</v>
      </c>
      <c r="H42" s="18">
        <v>29.66</v>
      </c>
      <c r="I42" s="18">
        <v>28.88</v>
      </c>
      <c r="J42" s="18">
        <v>28.46</v>
      </c>
      <c r="K42" s="18">
        <v>27.99</v>
      </c>
      <c r="L42" s="18">
        <v>27.46</v>
      </c>
      <c r="M42" s="8"/>
      <c r="N42" s="8">
        <v>1</v>
      </c>
    </row>
    <row r="43" spans="1:14" x14ac:dyDescent="0.2">
      <c r="A43" s="15"/>
      <c r="B43" s="8" t="s">
        <v>98</v>
      </c>
      <c r="C43" s="8" t="s">
        <v>105</v>
      </c>
      <c r="D43" s="8" t="s">
        <v>106</v>
      </c>
      <c r="E43" s="8" t="s">
        <v>94</v>
      </c>
      <c r="F43" s="18">
        <v>20.99</v>
      </c>
      <c r="G43" s="18">
        <v>29.58</v>
      </c>
      <c r="H43" s="18">
        <v>30.47</v>
      </c>
      <c r="I43" s="18">
        <v>30.07</v>
      </c>
      <c r="J43" s="18">
        <v>29.97</v>
      </c>
      <c r="K43" s="18">
        <v>29.78</v>
      </c>
      <c r="L43" s="18">
        <v>29.49</v>
      </c>
      <c r="M43" s="8"/>
      <c r="N43" s="8">
        <v>1</v>
      </c>
    </row>
    <row r="44" spans="1:14" x14ac:dyDescent="0.2">
      <c r="A44" s="15"/>
      <c r="B44" s="8" t="s">
        <v>99</v>
      </c>
      <c r="C44" s="8" t="s">
        <v>105</v>
      </c>
      <c r="D44" s="8" t="s">
        <v>106</v>
      </c>
      <c r="E44" s="8" t="s">
        <v>94</v>
      </c>
      <c r="F44" s="18">
        <v>20.99</v>
      </c>
      <c r="G44" s="18">
        <v>29.58</v>
      </c>
      <c r="H44" s="18">
        <v>30.47</v>
      </c>
      <c r="I44" s="18">
        <v>30.07</v>
      </c>
      <c r="J44" s="18">
        <v>29.97</v>
      </c>
      <c r="K44" s="18">
        <v>29.78</v>
      </c>
      <c r="L44" s="18">
        <v>29.49</v>
      </c>
      <c r="M44" s="8"/>
      <c r="N44" s="8">
        <v>1</v>
      </c>
    </row>
    <row r="45" spans="1:14" x14ac:dyDescent="0.2">
      <c r="A45" s="15"/>
      <c r="B45" s="8" t="s">
        <v>107</v>
      </c>
      <c r="C45" s="8" t="s">
        <v>108</v>
      </c>
      <c r="D45" s="8" t="s">
        <v>109</v>
      </c>
      <c r="E45" s="8" t="s">
        <v>110</v>
      </c>
      <c r="F45" s="17">
        <v>19.094951999999999</v>
      </c>
      <c r="G45" s="17">
        <v>21.119845999999999</v>
      </c>
      <c r="H45" s="17">
        <v>22.498163000000002</v>
      </c>
      <c r="I45" s="17">
        <v>23.387513999999999</v>
      </c>
      <c r="J45" s="17">
        <v>24.390820000000001</v>
      </c>
      <c r="K45" s="17">
        <v>25.071152000000001</v>
      </c>
      <c r="L45" s="17">
        <v>25.570957</v>
      </c>
      <c r="M45" s="8"/>
      <c r="N45" s="8"/>
    </row>
    <row r="46" spans="1:14" x14ac:dyDescent="0.2">
      <c r="A46" s="15"/>
      <c r="B46" s="8" t="s">
        <v>107</v>
      </c>
      <c r="C46" s="8" t="s">
        <v>108</v>
      </c>
      <c r="D46" s="8" t="s">
        <v>106</v>
      </c>
      <c r="E46" s="8" t="s">
        <v>110</v>
      </c>
      <c r="F46" s="17">
        <f>F45*'Conversion Factors'!$D$37/1000000</f>
        <v>18.0981955056</v>
      </c>
      <c r="G46" s="17">
        <f>G45*'Conversion Factors'!$D$37/1000000</f>
        <v>20.017390038799999</v>
      </c>
      <c r="H46" s="17">
        <f>H45*'Conversion Factors'!$D$37/1000000</f>
        <v>21.323758891400001</v>
      </c>
      <c r="I46" s="17">
        <f>I45*'Conversion Factors'!$D$37/1000000</f>
        <v>22.166685769200001</v>
      </c>
      <c r="J46" s="17">
        <f>J45*'Conversion Factors'!$D$37/1000000</f>
        <v>23.117619196000003</v>
      </c>
      <c r="K46" s="17">
        <f>K45*'Conversion Factors'!$D$37/1000000</f>
        <v>23.762437865600003</v>
      </c>
      <c r="L46" s="17">
        <f>L45*'Conversion Factors'!$D$37/1000000</f>
        <v>24.236153044599998</v>
      </c>
      <c r="M46" s="8"/>
      <c r="N46" s="8"/>
    </row>
    <row r="47" spans="1:14" x14ac:dyDescent="0.2">
      <c r="A47" s="15"/>
      <c r="B47" s="8" t="s">
        <v>107</v>
      </c>
      <c r="C47" s="8" t="s">
        <v>108</v>
      </c>
      <c r="D47" s="8" t="s">
        <v>106</v>
      </c>
      <c r="E47" s="8" t="s">
        <v>111</v>
      </c>
      <c r="F47" s="17">
        <f>F46*'Conversion Factors'!C$23</f>
        <v>24.975509797727998</v>
      </c>
      <c r="G47" s="17">
        <f>G46*'Conversion Factors'!D$23</f>
        <v>25.822433150051999</v>
      </c>
      <c r="H47" s="17">
        <f>H46*'Conversion Factors'!E$23</f>
        <v>27.081173792078001</v>
      </c>
      <c r="I47" s="17">
        <f>I46*'Conversion Factors'!F$23</f>
        <v>27.486690353808001</v>
      </c>
      <c r="J47" s="17">
        <f>J46*'Conversion Factors'!G$23</f>
        <v>28.434671611080002</v>
      </c>
      <c r="K47" s="17">
        <f>K46*'Conversion Factors'!H$23</f>
        <v>28.990174196032001</v>
      </c>
      <c r="L47" s="17">
        <f>L46*'Conversion Factors'!I$23</f>
        <v>29.083383653519995</v>
      </c>
      <c r="M47" s="8"/>
      <c r="N47" s="8"/>
    </row>
    <row r="48" spans="1:14" x14ac:dyDescent="0.2">
      <c r="A48" s="16"/>
      <c r="B48" s="8" t="s">
        <v>107</v>
      </c>
      <c r="C48" s="8" t="s">
        <v>108</v>
      </c>
      <c r="D48" s="8" t="s">
        <v>106</v>
      </c>
      <c r="E48" s="8" t="s">
        <v>94</v>
      </c>
      <c r="F48" s="17">
        <f>F47*'Conversion Factors'!$C$26^(-2)</f>
        <v>24.005680313079583</v>
      </c>
      <c r="G48" s="17">
        <f>G47*'Conversion Factors'!$C$26^(-2)</f>
        <v>24.819716599434834</v>
      </c>
      <c r="H48" s="17">
        <f>H47*'Conversion Factors'!$C$26^(-2)</f>
        <v>26.029578808225686</v>
      </c>
      <c r="I48" s="17">
        <f>I47*'Conversion Factors'!$C$26^(-2)</f>
        <v>26.419348667635528</v>
      </c>
      <c r="J48" s="17">
        <f>J47*'Conversion Factors'!$C$26^(-2)</f>
        <v>27.330518657324109</v>
      </c>
      <c r="K48" s="17">
        <f>K47*'Conversion Factors'!$C$26^(-2)</f>
        <v>27.864450399876972</v>
      </c>
      <c r="L48" s="17">
        <f>L47*'Conversion Factors'!$C$26^(-2)</f>
        <v>27.954040420530561</v>
      </c>
      <c r="M48" s="8"/>
      <c r="N48" s="8"/>
    </row>
    <row r="49" spans="1:14" x14ac:dyDescent="0.2">
      <c r="A49" s="14" t="s">
        <v>31</v>
      </c>
      <c r="B49" s="8" t="s">
        <v>107</v>
      </c>
      <c r="C49" s="8" t="s">
        <v>108</v>
      </c>
      <c r="D49" s="8" t="s">
        <v>109</v>
      </c>
      <c r="E49" s="8" t="s">
        <v>110</v>
      </c>
      <c r="F49" s="17">
        <v>12.958413</v>
      </c>
      <c r="G49" s="17">
        <v>15.837341</v>
      </c>
      <c r="H49" s="17">
        <v>17.373787</v>
      </c>
      <c r="I49" s="17">
        <v>18.405127</v>
      </c>
      <c r="J49" s="17">
        <v>19.348803</v>
      </c>
      <c r="K49" s="17">
        <v>19.986408000000001</v>
      </c>
      <c r="L49" s="17">
        <v>20.707466</v>
      </c>
      <c r="M49" s="8"/>
      <c r="N49" s="8"/>
    </row>
    <row r="50" spans="1:14" x14ac:dyDescent="0.2">
      <c r="A50" s="15"/>
      <c r="B50" s="8" t="s">
        <v>107</v>
      </c>
      <c r="C50" s="8" t="s">
        <v>108</v>
      </c>
      <c r="D50" s="8" t="s">
        <v>106</v>
      </c>
      <c r="E50" s="8" t="s">
        <v>110</v>
      </c>
      <c r="F50" s="17">
        <f>F49*'Conversion Factors'!$D$37/1000000</f>
        <v>12.281983841399999</v>
      </c>
      <c r="G50" s="17">
        <f>G49*'Conversion Factors'!$D$37/1000000</f>
        <v>15.010631799800001</v>
      </c>
      <c r="H50" s="17">
        <f>H49*'Conversion Factors'!$D$37/1000000</f>
        <v>16.4668753186</v>
      </c>
      <c r="I50" s="17">
        <f>I49*'Conversion Factors'!$D$37/1000000</f>
        <v>17.4443793706</v>
      </c>
      <c r="J50" s="17">
        <f>J49*'Conversion Factors'!$D$37/1000000</f>
        <v>18.338795483399998</v>
      </c>
      <c r="K50" s="17">
        <f>K49*'Conversion Factors'!$D$37/1000000</f>
        <v>18.9431175024</v>
      </c>
      <c r="L50" s="17">
        <f>L49*'Conversion Factors'!$D$37/1000000</f>
        <v>19.626536274799999</v>
      </c>
      <c r="M50" s="8"/>
      <c r="N50" s="8"/>
    </row>
    <row r="51" spans="1:14" x14ac:dyDescent="0.2">
      <c r="A51" s="15"/>
      <c r="B51" s="8" t="s">
        <v>107</v>
      </c>
      <c r="C51" s="8" t="s">
        <v>108</v>
      </c>
      <c r="D51" s="8" t="s">
        <v>106</v>
      </c>
      <c r="E51" s="8" t="s">
        <v>111</v>
      </c>
      <c r="F51" s="17">
        <f>F50*'Conversion Factors'!C$23</f>
        <v>16.949137701131995</v>
      </c>
      <c r="G51" s="17">
        <f>G50*'Conversion Factors'!D$23</f>
        <v>19.363715021742003</v>
      </c>
      <c r="H51" s="17">
        <f>H50*'Conversion Factors'!E$23</f>
        <v>20.912931654622</v>
      </c>
      <c r="I51" s="17">
        <f>I50*'Conversion Factors'!F$23</f>
        <v>21.631030419544</v>
      </c>
      <c r="J51" s="17">
        <f>J50*'Conversion Factors'!G$23</f>
        <v>22.556718444581996</v>
      </c>
      <c r="K51" s="17">
        <f>K50*'Conversion Factors'!H$23</f>
        <v>23.110603352927999</v>
      </c>
      <c r="L51" s="17">
        <f>L50*'Conversion Factors'!I$23</f>
        <v>23.551843529759999</v>
      </c>
      <c r="M51" s="8"/>
      <c r="N51" s="8"/>
    </row>
    <row r="52" spans="1:14" x14ac:dyDescent="0.2">
      <c r="A52" s="15"/>
      <c r="B52" s="8" t="s">
        <v>107</v>
      </c>
      <c r="C52" s="8" t="s">
        <v>108</v>
      </c>
      <c r="D52" s="8" t="s">
        <v>106</v>
      </c>
      <c r="E52" s="8" t="s">
        <v>94</v>
      </c>
      <c r="F52" s="17">
        <f>F51*'Conversion Factors'!$C$26^(-2)</f>
        <v>16.290982027231831</v>
      </c>
      <c r="G52" s="17">
        <f>G51*'Conversion Factors'!$C$26^(-2)</f>
        <v>18.611798367687431</v>
      </c>
      <c r="H52" s="17">
        <f>H51*'Conversion Factors'!$C$26^(-2)</f>
        <v>20.100857030586315</v>
      </c>
      <c r="I52" s="17">
        <f>I51*'Conversion Factors'!$C$26^(-2)</f>
        <v>20.791071145274895</v>
      </c>
      <c r="J52" s="17">
        <f>J51*'Conversion Factors'!$C$26^(-2)</f>
        <v>21.680813576107266</v>
      </c>
      <c r="K52" s="17">
        <f>K51*'Conversion Factors'!$C$26^(-2)</f>
        <v>22.213190458408306</v>
      </c>
      <c r="L52" s="17">
        <f>L51*'Conversion Factors'!$C$26^(-2)</f>
        <v>22.637296741407152</v>
      </c>
      <c r="M52" s="8"/>
      <c r="N52" s="8"/>
    </row>
    <row r="53" spans="1:14" x14ac:dyDescent="0.2">
      <c r="A53" s="15"/>
      <c r="B53" s="8" t="s">
        <v>91</v>
      </c>
      <c r="C53" s="8" t="s">
        <v>112</v>
      </c>
      <c r="D53" s="8" t="s">
        <v>106</v>
      </c>
      <c r="E53" s="8" t="s">
        <v>94</v>
      </c>
      <c r="F53" s="18">
        <f t="shared" ref="F53:L57" si="1">F40*(F$20/F$16)</f>
        <v>19.714919461863577</v>
      </c>
      <c r="G53" s="18">
        <f t="shared" si="1"/>
        <v>22.772269426712782</v>
      </c>
      <c r="H53" s="18">
        <f t="shared" si="1"/>
        <v>24.024411778412844</v>
      </c>
      <c r="I53" s="18">
        <f t="shared" si="1"/>
        <v>24.665533736436064</v>
      </c>
      <c r="J53" s="18">
        <f t="shared" si="1"/>
        <v>25.000600230930988</v>
      </c>
      <c r="K53" s="18">
        <f t="shared" si="1"/>
        <v>25.325961710679906</v>
      </c>
      <c r="L53" s="18">
        <f t="shared" si="1"/>
        <v>25.61196546324744</v>
      </c>
      <c r="M53" s="8" t="s">
        <v>113</v>
      </c>
      <c r="N53" s="8">
        <v>1</v>
      </c>
    </row>
    <row r="54" spans="1:14" x14ac:dyDescent="0.2">
      <c r="A54" s="15"/>
      <c r="B54" s="8" t="s">
        <v>96</v>
      </c>
      <c r="C54" s="8" t="s">
        <v>112</v>
      </c>
      <c r="D54" s="8" t="s">
        <v>106</v>
      </c>
      <c r="E54" s="8" t="s">
        <v>94</v>
      </c>
      <c r="F54" s="18">
        <f t="shared" si="1"/>
        <v>22.862679712077092</v>
      </c>
      <c r="G54" s="18">
        <f t="shared" si="1"/>
        <v>26.477248402696834</v>
      </c>
      <c r="H54" s="18">
        <f t="shared" si="1"/>
        <v>27.394002723779099</v>
      </c>
      <c r="I54" s="18">
        <f t="shared" si="1"/>
        <v>27.755403847101523</v>
      </c>
      <c r="J54" s="18">
        <f t="shared" si="1"/>
        <v>27.843841256831869</v>
      </c>
      <c r="K54" s="18">
        <f t="shared" si="1"/>
        <v>27.936029869500885</v>
      </c>
      <c r="L54" s="18">
        <f t="shared" si="1"/>
        <v>27.992504501528707</v>
      </c>
      <c r="M54" s="8" t="s">
        <v>113</v>
      </c>
      <c r="N54" s="8">
        <v>1</v>
      </c>
    </row>
    <row r="55" spans="1:14" x14ac:dyDescent="0.2">
      <c r="A55" s="15"/>
      <c r="B55" s="8" t="s">
        <v>97</v>
      </c>
      <c r="C55" s="8" t="s">
        <v>112</v>
      </c>
      <c r="D55" s="8" t="s">
        <v>106</v>
      </c>
      <c r="E55" s="8" t="s">
        <v>94</v>
      </c>
      <c r="F55" s="18">
        <f t="shared" si="1"/>
        <v>20.630985912390113</v>
      </c>
      <c r="G55" s="18">
        <f t="shared" si="1"/>
        <v>24.566347084002356</v>
      </c>
      <c r="H55" s="18">
        <f t="shared" si="1"/>
        <v>25.430551511339221</v>
      </c>
      <c r="I55" s="18">
        <f t="shared" si="1"/>
        <v>25.716267664558611</v>
      </c>
      <c r="J55" s="18">
        <f t="shared" si="1"/>
        <v>25.770267387623903</v>
      </c>
      <c r="K55" s="18">
        <f t="shared" si="1"/>
        <v>25.814773061978531</v>
      </c>
      <c r="L55" s="18">
        <f t="shared" si="1"/>
        <v>25.837787348301791</v>
      </c>
      <c r="M55" s="8" t="s">
        <v>113</v>
      </c>
      <c r="N55" s="8">
        <v>1</v>
      </c>
    </row>
    <row r="56" spans="1:14" x14ac:dyDescent="0.2">
      <c r="A56" s="15"/>
      <c r="B56" s="8" t="s">
        <v>98</v>
      </c>
      <c r="C56" s="8" t="s">
        <v>112</v>
      </c>
      <c r="D56" s="8" t="s">
        <v>106</v>
      </c>
      <c r="E56" s="8" t="s">
        <v>94</v>
      </c>
      <c r="F56" s="18">
        <f t="shared" si="1"/>
        <v>20.45556893250205</v>
      </c>
      <c r="G56" s="18">
        <f t="shared" si="1"/>
        <v>24.683170745407256</v>
      </c>
      <c r="H56" s="18">
        <f t="shared" si="1"/>
        <v>26.12504735504066</v>
      </c>
      <c r="I56" s="18">
        <f t="shared" si="1"/>
        <v>26.775906117495758</v>
      </c>
      <c r="J56" s="18">
        <f t="shared" si="1"/>
        <v>27.137558454219548</v>
      </c>
      <c r="K56" s="18">
        <f t="shared" si="1"/>
        <v>27.465664229572017</v>
      </c>
      <c r="L56" s="18">
        <f t="shared" si="1"/>
        <v>27.747864126053159</v>
      </c>
      <c r="M56" s="8" t="s">
        <v>113</v>
      </c>
      <c r="N56" s="8">
        <v>1</v>
      </c>
    </row>
    <row r="57" spans="1:14" x14ac:dyDescent="0.2">
      <c r="A57" s="16"/>
      <c r="B57" s="8" t="s">
        <v>99</v>
      </c>
      <c r="C57" s="8" t="s">
        <v>112</v>
      </c>
      <c r="D57" s="8" t="s">
        <v>106</v>
      </c>
      <c r="E57" s="8" t="s">
        <v>94</v>
      </c>
      <c r="F57" s="18">
        <f t="shared" si="1"/>
        <v>20.45556893250205</v>
      </c>
      <c r="G57" s="18">
        <f t="shared" si="1"/>
        <v>24.683170745407256</v>
      </c>
      <c r="H57" s="18">
        <f t="shared" si="1"/>
        <v>26.12504735504066</v>
      </c>
      <c r="I57" s="18">
        <f t="shared" si="1"/>
        <v>26.775906117495758</v>
      </c>
      <c r="J57" s="18">
        <f t="shared" si="1"/>
        <v>27.137558454219548</v>
      </c>
      <c r="K57" s="18">
        <f t="shared" si="1"/>
        <v>27.465664229572017</v>
      </c>
      <c r="L57" s="18">
        <f t="shared" si="1"/>
        <v>27.747864126053159</v>
      </c>
      <c r="M57" s="8" t="s">
        <v>113</v>
      </c>
      <c r="N57" s="8">
        <v>1</v>
      </c>
    </row>
  </sheetData>
  <mergeCells count="7">
    <mergeCell ref="A2:A10"/>
    <mergeCell ref="A49:A57"/>
    <mergeCell ref="A40:A48"/>
    <mergeCell ref="A31:A39"/>
    <mergeCell ref="A29:A30"/>
    <mergeCell ref="A20:A28"/>
    <mergeCell ref="A11:A19"/>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3"/>
  <sheetViews>
    <sheetView showGridLines="0" zoomScale="90" zoomScaleNormal="90" workbookViewId="0">
      <selection activeCell="L43" sqref="L43"/>
    </sheetView>
  </sheetViews>
  <sheetFormatPr defaultColWidth="11.42578125" defaultRowHeight="12.75" x14ac:dyDescent="0.2"/>
  <cols>
    <col min="1" max="1" width="24.7109375" customWidth="1"/>
    <col min="2" max="2" width="19.7109375" customWidth="1"/>
    <col min="3" max="3" width="18.85546875" customWidth="1"/>
    <col min="5" max="6" width="23.5703125" customWidth="1"/>
  </cols>
  <sheetData>
    <row r="1" spans="1:9" ht="31.5" x14ac:dyDescent="0.25">
      <c r="A1" s="9" t="s">
        <v>1</v>
      </c>
      <c r="B1" s="9" t="s">
        <v>118</v>
      </c>
      <c r="C1" s="9" t="s">
        <v>119</v>
      </c>
      <c r="D1" s="9" t="s">
        <v>85</v>
      </c>
      <c r="E1" s="19" t="s">
        <v>120</v>
      </c>
      <c r="F1" s="19" t="s">
        <v>120</v>
      </c>
      <c r="G1" s="9" t="s">
        <v>86</v>
      </c>
      <c r="H1" s="9" t="s">
        <v>89</v>
      </c>
      <c r="I1" s="9" t="s">
        <v>90</v>
      </c>
    </row>
    <row r="2" spans="1:9" x14ac:dyDescent="0.2">
      <c r="A2" s="14" t="s">
        <v>4</v>
      </c>
      <c r="B2" s="20" t="s">
        <v>121</v>
      </c>
      <c r="C2" s="20" t="s">
        <v>122</v>
      </c>
      <c r="D2" s="10" t="s">
        <v>91</v>
      </c>
      <c r="E2" s="17">
        <v>188.85772696123999</v>
      </c>
      <c r="F2" s="17">
        <v>239.93</v>
      </c>
      <c r="G2" s="21" t="s">
        <v>84</v>
      </c>
      <c r="H2" s="21" t="s">
        <v>123</v>
      </c>
      <c r="I2" s="8">
        <v>1</v>
      </c>
    </row>
    <row r="3" spans="1:9" x14ac:dyDescent="0.2">
      <c r="A3" s="15"/>
      <c r="B3" s="20" t="s">
        <v>121</v>
      </c>
      <c r="C3" s="20" t="s">
        <v>122</v>
      </c>
      <c r="D3" s="10" t="s">
        <v>96</v>
      </c>
      <c r="E3" s="17">
        <v>201.42213333760401</v>
      </c>
      <c r="F3" s="17">
        <v>255.9</v>
      </c>
      <c r="G3" s="21" t="s">
        <v>84</v>
      </c>
      <c r="H3" s="21" t="s">
        <v>123</v>
      </c>
      <c r="I3" s="8">
        <v>1</v>
      </c>
    </row>
    <row r="4" spans="1:9" x14ac:dyDescent="0.2">
      <c r="A4" s="15"/>
      <c r="B4" s="20" t="s">
        <v>121</v>
      </c>
      <c r="C4" s="20" t="s">
        <v>122</v>
      </c>
      <c r="D4" s="10" t="s">
        <v>97</v>
      </c>
      <c r="E4" s="17">
        <v>154.11953627263799</v>
      </c>
      <c r="F4" s="17">
        <v>195.79580000000001</v>
      </c>
      <c r="G4" s="21" t="s">
        <v>84</v>
      </c>
      <c r="H4" s="21" t="s">
        <v>123</v>
      </c>
      <c r="I4" s="8">
        <v>1</v>
      </c>
    </row>
    <row r="5" spans="1:9" x14ac:dyDescent="0.2">
      <c r="A5" s="15"/>
      <c r="B5" s="20" t="s">
        <v>121</v>
      </c>
      <c r="C5" s="20" t="s">
        <v>122</v>
      </c>
      <c r="D5" s="10" t="s">
        <v>98</v>
      </c>
      <c r="E5" s="17">
        <v>227.98578474725599</v>
      </c>
      <c r="F5" s="17">
        <v>289.637</v>
      </c>
      <c r="G5" s="21" t="s">
        <v>84</v>
      </c>
      <c r="H5" s="21" t="s">
        <v>123</v>
      </c>
      <c r="I5" s="8">
        <v>1</v>
      </c>
    </row>
    <row r="6" spans="1:9" x14ac:dyDescent="0.2">
      <c r="A6" s="16"/>
      <c r="B6" s="20" t="s">
        <v>121</v>
      </c>
      <c r="C6" s="20" t="s">
        <v>122</v>
      </c>
      <c r="D6" s="10" t="s">
        <v>99</v>
      </c>
      <c r="E6" s="17">
        <v>227.98578474725599</v>
      </c>
      <c r="F6" s="17">
        <v>289.637</v>
      </c>
      <c r="G6" s="21" t="s">
        <v>84</v>
      </c>
      <c r="H6" s="21" t="s">
        <v>123</v>
      </c>
      <c r="I6" s="8">
        <v>1</v>
      </c>
    </row>
    <row r="7" spans="1:9" x14ac:dyDescent="0.2">
      <c r="A7" s="14" t="s">
        <v>6</v>
      </c>
      <c r="B7" s="20" t="s">
        <v>121</v>
      </c>
      <c r="C7" s="20" t="s">
        <v>122</v>
      </c>
      <c r="D7" s="10" t="s">
        <v>91</v>
      </c>
      <c r="E7" s="17">
        <v>188.85772696123999</v>
      </c>
      <c r="F7" s="17">
        <v>239.93</v>
      </c>
      <c r="G7" s="21" t="s">
        <v>84</v>
      </c>
      <c r="H7" s="21" t="s">
        <v>123</v>
      </c>
      <c r="I7" s="8">
        <v>1</v>
      </c>
    </row>
    <row r="8" spans="1:9" x14ac:dyDescent="0.2">
      <c r="A8" s="15"/>
      <c r="B8" s="20" t="s">
        <v>121</v>
      </c>
      <c r="C8" s="20" t="s">
        <v>122</v>
      </c>
      <c r="D8" s="10" t="s">
        <v>96</v>
      </c>
      <c r="E8" s="17">
        <v>201.42213333760401</v>
      </c>
      <c r="F8" s="17">
        <v>255.9</v>
      </c>
      <c r="G8" s="21" t="s">
        <v>84</v>
      </c>
      <c r="H8" s="21" t="s">
        <v>123</v>
      </c>
      <c r="I8" s="8">
        <v>1</v>
      </c>
    </row>
    <row r="9" spans="1:9" x14ac:dyDescent="0.2">
      <c r="A9" s="15"/>
      <c r="B9" s="20" t="s">
        <v>121</v>
      </c>
      <c r="C9" s="20" t="s">
        <v>122</v>
      </c>
      <c r="D9" s="10" t="s">
        <v>97</v>
      </c>
      <c r="E9" s="17">
        <v>154.11953627263799</v>
      </c>
      <c r="F9" s="17">
        <v>195.79580000000001</v>
      </c>
      <c r="G9" s="21" t="s">
        <v>84</v>
      </c>
      <c r="H9" s="21" t="s">
        <v>123</v>
      </c>
      <c r="I9" s="8">
        <v>1</v>
      </c>
    </row>
    <row r="10" spans="1:9" x14ac:dyDescent="0.2">
      <c r="A10" s="15"/>
      <c r="B10" s="20" t="s">
        <v>121</v>
      </c>
      <c r="C10" s="20" t="s">
        <v>122</v>
      </c>
      <c r="D10" s="10" t="s">
        <v>98</v>
      </c>
      <c r="E10" s="17">
        <v>227.98578474725599</v>
      </c>
      <c r="F10" s="17">
        <v>289.637</v>
      </c>
      <c r="G10" s="21" t="s">
        <v>84</v>
      </c>
      <c r="H10" s="21" t="s">
        <v>123</v>
      </c>
      <c r="I10" s="8">
        <v>1</v>
      </c>
    </row>
    <row r="11" spans="1:9" x14ac:dyDescent="0.2">
      <c r="A11" s="16"/>
      <c r="B11" s="20" t="s">
        <v>121</v>
      </c>
      <c r="C11" s="20" t="s">
        <v>122</v>
      </c>
      <c r="D11" s="10" t="s">
        <v>99</v>
      </c>
      <c r="E11" s="17">
        <v>227.98578474725599</v>
      </c>
      <c r="F11" s="17">
        <v>289.637</v>
      </c>
      <c r="G11" s="21" t="s">
        <v>84</v>
      </c>
      <c r="H11" s="21" t="s">
        <v>123</v>
      </c>
      <c r="I11" s="8">
        <v>1</v>
      </c>
    </row>
    <row r="12" spans="1:9" x14ac:dyDescent="0.2">
      <c r="A12" s="14" t="s">
        <v>8</v>
      </c>
      <c r="B12" s="20" t="s">
        <v>121</v>
      </c>
      <c r="C12" s="20" t="s">
        <v>122</v>
      </c>
      <c r="D12" s="10" t="s">
        <v>91</v>
      </c>
      <c r="E12" s="17">
        <v>188.85772696123999</v>
      </c>
      <c r="F12" s="17">
        <v>239.93</v>
      </c>
      <c r="G12" s="21" t="s">
        <v>84</v>
      </c>
      <c r="H12" s="21" t="s">
        <v>123</v>
      </c>
      <c r="I12" s="8">
        <v>1</v>
      </c>
    </row>
    <row r="13" spans="1:9" x14ac:dyDescent="0.2">
      <c r="A13" s="15"/>
      <c r="B13" s="20" t="s">
        <v>121</v>
      </c>
      <c r="C13" s="20" t="s">
        <v>122</v>
      </c>
      <c r="D13" s="10" t="s">
        <v>96</v>
      </c>
      <c r="E13" s="17">
        <v>201.42213333760401</v>
      </c>
      <c r="F13" s="17">
        <v>255.9</v>
      </c>
      <c r="G13" s="21" t="s">
        <v>84</v>
      </c>
      <c r="H13" s="21" t="s">
        <v>123</v>
      </c>
      <c r="I13" s="8">
        <v>1</v>
      </c>
    </row>
    <row r="14" spans="1:9" x14ac:dyDescent="0.2">
      <c r="A14" s="15"/>
      <c r="B14" s="20" t="s">
        <v>121</v>
      </c>
      <c r="C14" s="20" t="s">
        <v>122</v>
      </c>
      <c r="D14" s="10" t="s">
        <v>97</v>
      </c>
      <c r="E14" s="17">
        <v>154.11953627263799</v>
      </c>
      <c r="F14" s="17">
        <v>195.79580000000001</v>
      </c>
      <c r="G14" s="21" t="s">
        <v>84</v>
      </c>
      <c r="H14" s="21" t="s">
        <v>123</v>
      </c>
      <c r="I14" s="8">
        <v>1</v>
      </c>
    </row>
    <row r="15" spans="1:9" x14ac:dyDescent="0.2">
      <c r="A15" s="15"/>
      <c r="B15" s="20" t="s">
        <v>121</v>
      </c>
      <c r="C15" s="20" t="s">
        <v>122</v>
      </c>
      <c r="D15" s="10" t="s">
        <v>98</v>
      </c>
      <c r="E15" s="17">
        <v>227.98578474725599</v>
      </c>
      <c r="F15" s="17">
        <v>289.637</v>
      </c>
      <c r="G15" s="21" t="s">
        <v>84</v>
      </c>
      <c r="H15" s="21" t="s">
        <v>123</v>
      </c>
      <c r="I15" s="8">
        <v>1</v>
      </c>
    </row>
    <row r="16" spans="1:9" x14ac:dyDescent="0.2">
      <c r="A16" s="16"/>
      <c r="B16" s="20" t="s">
        <v>121</v>
      </c>
      <c r="C16" s="20" t="s">
        <v>122</v>
      </c>
      <c r="D16" s="10" t="s">
        <v>99</v>
      </c>
      <c r="E16" s="17">
        <v>227.98578474725599</v>
      </c>
      <c r="F16" s="17">
        <v>289.637</v>
      </c>
      <c r="G16" s="21" t="s">
        <v>84</v>
      </c>
      <c r="H16" s="21" t="s">
        <v>123</v>
      </c>
      <c r="I16" s="8">
        <v>1</v>
      </c>
    </row>
    <row r="17" spans="1:9" x14ac:dyDescent="0.2">
      <c r="A17" s="14" t="s">
        <v>10</v>
      </c>
      <c r="B17" s="20" t="s">
        <v>121</v>
      </c>
      <c r="C17" s="20" t="s">
        <v>122</v>
      </c>
      <c r="D17" s="10" t="s">
        <v>91</v>
      </c>
      <c r="E17" s="17">
        <v>178.76567503903601</v>
      </c>
      <c r="F17" s="17">
        <v>239.93</v>
      </c>
      <c r="G17" s="21" t="s">
        <v>84</v>
      </c>
      <c r="H17" s="21" t="s">
        <v>123</v>
      </c>
      <c r="I17" s="8">
        <v>1</v>
      </c>
    </row>
    <row r="18" spans="1:9" x14ac:dyDescent="0.2">
      <c r="A18" s="15"/>
      <c r="B18" s="20" t="s">
        <v>121</v>
      </c>
      <c r="C18" s="20" t="s">
        <v>122</v>
      </c>
      <c r="D18" s="10" t="s">
        <v>96</v>
      </c>
      <c r="E18" s="17">
        <v>201.42213333760401</v>
      </c>
      <c r="F18" s="17">
        <v>255.9</v>
      </c>
      <c r="G18" s="21" t="s">
        <v>84</v>
      </c>
      <c r="H18" s="21" t="s">
        <v>123</v>
      </c>
      <c r="I18" s="8">
        <v>1</v>
      </c>
    </row>
    <row r="19" spans="1:9" x14ac:dyDescent="0.2">
      <c r="A19" s="15"/>
      <c r="B19" s="20" t="s">
        <v>121</v>
      </c>
      <c r="C19" s="20" t="s">
        <v>122</v>
      </c>
      <c r="D19" s="10" t="s">
        <v>97</v>
      </c>
      <c r="E19" s="17">
        <v>154.11953627263799</v>
      </c>
      <c r="F19" s="17">
        <v>195.79580000000001</v>
      </c>
      <c r="G19" s="21" t="s">
        <v>84</v>
      </c>
      <c r="H19" s="21" t="s">
        <v>123</v>
      </c>
      <c r="I19" s="8">
        <v>1</v>
      </c>
    </row>
    <row r="20" spans="1:9" x14ac:dyDescent="0.2">
      <c r="A20" s="15"/>
      <c r="B20" s="20" t="s">
        <v>121</v>
      </c>
      <c r="C20" s="20" t="s">
        <v>122</v>
      </c>
      <c r="D20" s="10" t="s">
        <v>98</v>
      </c>
      <c r="E20" s="17">
        <v>227.98578474725599</v>
      </c>
      <c r="F20" s="17">
        <v>289.637</v>
      </c>
      <c r="G20" s="21" t="s">
        <v>84</v>
      </c>
      <c r="H20" s="21" t="s">
        <v>123</v>
      </c>
      <c r="I20" s="8">
        <v>1</v>
      </c>
    </row>
    <row r="21" spans="1:9" x14ac:dyDescent="0.2">
      <c r="A21" s="16"/>
      <c r="B21" s="20" t="s">
        <v>121</v>
      </c>
      <c r="C21" s="20" t="s">
        <v>122</v>
      </c>
      <c r="D21" s="10" t="s">
        <v>99</v>
      </c>
      <c r="E21" s="17">
        <v>227.98578474725599</v>
      </c>
      <c r="F21" s="17">
        <v>289.637</v>
      </c>
      <c r="G21" s="21" t="s">
        <v>84</v>
      </c>
      <c r="H21" s="21" t="s">
        <v>123</v>
      </c>
      <c r="I21" s="8">
        <v>1</v>
      </c>
    </row>
    <row r="22" spans="1:9" x14ac:dyDescent="0.2">
      <c r="A22" s="14" t="s">
        <v>12</v>
      </c>
      <c r="B22" s="20" t="s">
        <v>121</v>
      </c>
      <c r="C22" s="20" t="s">
        <v>122</v>
      </c>
      <c r="D22" s="10" t="s">
        <v>91</v>
      </c>
      <c r="E22" s="17">
        <v>188.85772696123999</v>
      </c>
      <c r="F22" s="17">
        <v>239.93</v>
      </c>
      <c r="G22" s="21" t="s">
        <v>84</v>
      </c>
      <c r="H22" s="21" t="s">
        <v>123</v>
      </c>
      <c r="I22" s="8">
        <v>1</v>
      </c>
    </row>
    <row r="23" spans="1:9" x14ac:dyDescent="0.2">
      <c r="A23" s="15"/>
      <c r="B23" s="20" t="s">
        <v>121</v>
      </c>
      <c r="C23" s="20" t="s">
        <v>122</v>
      </c>
      <c r="D23" s="10" t="s">
        <v>96</v>
      </c>
      <c r="E23" s="17">
        <v>201.42213333760401</v>
      </c>
      <c r="F23" s="17">
        <v>255.9</v>
      </c>
      <c r="G23" s="21" t="s">
        <v>84</v>
      </c>
      <c r="H23" s="21" t="s">
        <v>123</v>
      </c>
      <c r="I23" s="8">
        <v>1</v>
      </c>
    </row>
    <row r="24" spans="1:9" x14ac:dyDescent="0.2">
      <c r="A24" s="15"/>
      <c r="B24" s="20" t="s">
        <v>121</v>
      </c>
      <c r="C24" s="20" t="s">
        <v>122</v>
      </c>
      <c r="D24" s="10" t="s">
        <v>97</v>
      </c>
      <c r="E24" s="17">
        <v>154.11953627263799</v>
      </c>
      <c r="F24" s="17">
        <v>195.79580000000001</v>
      </c>
      <c r="G24" s="21" t="s">
        <v>84</v>
      </c>
      <c r="H24" s="21" t="s">
        <v>123</v>
      </c>
      <c r="I24" s="8">
        <v>1</v>
      </c>
    </row>
    <row r="25" spans="1:9" x14ac:dyDescent="0.2">
      <c r="A25" s="15"/>
      <c r="B25" s="20" t="s">
        <v>121</v>
      </c>
      <c r="C25" s="20" t="s">
        <v>122</v>
      </c>
      <c r="D25" s="10" t="s">
        <v>98</v>
      </c>
      <c r="E25" s="17">
        <v>227.98578474725599</v>
      </c>
      <c r="F25" s="17">
        <v>289.637</v>
      </c>
      <c r="G25" s="21" t="s">
        <v>84</v>
      </c>
      <c r="H25" s="21" t="s">
        <v>123</v>
      </c>
      <c r="I25" s="8">
        <v>1</v>
      </c>
    </row>
    <row r="26" spans="1:9" x14ac:dyDescent="0.2">
      <c r="A26" s="16"/>
      <c r="B26" s="20" t="s">
        <v>121</v>
      </c>
      <c r="C26" s="20" t="s">
        <v>122</v>
      </c>
      <c r="D26" s="10" t="s">
        <v>99</v>
      </c>
      <c r="E26" s="17">
        <v>227.98578474725599</v>
      </c>
      <c r="F26" s="17">
        <v>289.637</v>
      </c>
      <c r="G26" s="21" t="s">
        <v>84</v>
      </c>
      <c r="H26" s="21" t="s">
        <v>123</v>
      </c>
      <c r="I26" s="8">
        <v>1</v>
      </c>
    </row>
    <row r="27" spans="1:9" x14ac:dyDescent="0.2">
      <c r="A27" s="14" t="s">
        <v>20</v>
      </c>
      <c r="B27" s="20" t="s">
        <v>121</v>
      </c>
      <c r="C27" s="20" t="s">
        <v>122</v>
      </c>
      <c r="D27" s="10" t="s">
        <v>91</v>
      </c>
      <c r="E27" s="17">
        <v>612.42311303105805</v>
      </c>
      <c r="F27" s="17">
        <v>816.03499999999997</v>
      </c>
      <c r="G27" s="21" t="s">
        <v>84</v>
      </c>
      <c r="H27" s="21" t="s">
        <v>123</v>
      </c>
      <c r="I27" s="8">
        <v>1</v>
      </c>
    </row>
    <row r="28" spans="1:9" x14ac:dyDescent="0.2">
      <c r="A28" s="15"/>
      <c r="B28" s="20" t="s">
        <v>121</v>
      </c>
      <c r="C28" s="20" t="s">
        <v>122</v>
      </c>
      <c r="D28" s="10" t="s">
        <v>96</v>
      </c>
      <c r="E28" s="17">
        <v>724.22990954174998</v>
      </c>
      <c r="F28" s="17">
        <v>965.01400000000001</v>
      </c>
      <c r="G28" s="21" t="s">
        <v>84</v>
      </c>
      <c r="H28" s="21" t="s">
        <v>123</v>
      </c>
      <c r="I28" s="8">
        <v>1</v>
      </c>
    </row>
    <row r="29" spans="1:9" x14ac:dyDescent="0.2">
      <c r="A29" s="15"/>
      <c r="B29" s="20" t="s">
        <v>121</v>
      </c>
      <c r="C29" s="20" t="s">
        <v>122</v>
      </c>
      <c r="D29" s="10" t="s">
        <v>97</v>
      </c>
      <c r="E29" s="17">
        <v>720.31126522702095</v>
      </c>
      <c r="F29" s="17">
        <v>959.79200000000003</v>
      </c>
      <c r="G29" s="21" t="s">
        <v>84</v>
      </c>
      <c r="H29" s="21" t="s">
        <v>123</v>
      </c>
      <c r="I29" s="8">
        <v>1</v>
      </c>
    </row>
    <row r="30" spans="1:9" x14ac:dyDescent="0.2">
      <c r="A30" s="15"/>
      <c r="B30" s="20" t="s">
        <v>121</v>
      </c>
      <c r="C30" s="20" t="s">
        <v>122</v>
      </c>
      <c r="D30" s="10" t="s">
        <v>98</v>
      </c>
      <c r="E30" s="17">
        <v>773.09995272877995</v>
      </c>
      <c r="F30" s="17">
        <v>1030.1320000000001</v>
      </c>
      <c r="G30" s="21" t="s">
        <v>84</v>
      </c>
      <c r="H30" s="21" t="s">
        <v>123</v>
      </c>
      <c r="I30" s="8">
        <v>1</v>
      </c>
    </row>
    <row r="31" spans="1:9" x14ac:dyDescent="0.2">
      <c r="A31" s="16"/>
      <c r="B31" s="20" t="s">
        <v>121</v>
      </c>
      <c r="C31" s="20" t="s">
        <v>122</v>
      </c>
      <c r="D31" s="10" t="s">
        <v>99</v>
      </c>
      <c r="E31" s="17">
        <v>773.09995272877995</v>
      </c>
      <c r="F31" s="17">
        <v>1030.1320000000001</v>
      </c>
      <c r="G31" s="21" t="s">
        <v>84</v>
      </c>
      <c r="H31" s="21" t="s">
        <v>123</v>
      </c>
      <c r="I31" s="8">
        <v>1</v>
      </c>
    </row>
    <row r="32" spans="1:9" x14ac:dyDescent="0.2">
      <c r="A32" s="14" t="s">
        <v>22</v>
      </c>
      <c r="B32" s="20" t="s">
        <v>121</v>
      </c>
      <c r="C32" s="20" t="s">
        <v>122</v>
      </c>
      <c r="D32" s="10" t="s">
        <v>91</v>
      </c>
      <c r="E32" s="17">
        <v>612.42311303105805</v>
      </c>
      <c r="F32" s="17">
        <v>816.03499999999997</v>
      </c>
      <c r="G32" s="21" t="s">
        <v>84</v>
      </c>
      <c r="H32" s="21" t="s">
        <v>123</v>
      </c>
      <c r="I32" s="8">
        <v>1</v>
      </c>
    </row>
    <row r="33" spans="1:9" x14ac:dyDescent="0.2">
      <c r="A33" s="15"/>
      <c r="B33" s="20" t="s">
        <v>121</v>
      </c>
      <c r="C33" s="20" t="s">
        <v>122</v>
      </c>
      <c r="D33" s="10" t="s">
        <v>96</v>
      </c>
      <c r="E33" s="17">
        <v>724.22990954174998</v>
      </c>
      <c r="F33" s="17">
        <v>965.01400000000001</v>
      </c>
      <c r="G33" s="21" t="s">
        <v>84</v>
      </c>
      <c r="H33" s="21" t="s">
        <v>123</v>
      </c>
      <c r="I33" s="8">
        <v>1</v>
      </c>
    </row>
    <row r="34" spans="1:9" x14ac:dyDescent="0.2">
      <c r="A34" s="15"/>
      <c r="B34" s="20" t="s">
        <v>121</v>
      </c>
      <c r="C34" s="20" t="s">
        <v>122</v>
      </c>
      <c r="D34" s="10" t="s">
        <v>97</v>
      </c>
      <c r="E34" s="17">
        <v>720.31126522702095</v>
      </c>
      <c r="F34" s="17">
        <v>959.79200000000003</v>
      </c>
      <c r="G34" s="21" t="s">
        <v>84</v>
      </c>
      <c r="H34" s="21" t="s">
        <v>123</v>
      </c>
      <c r="I34" s="8">
        <v>1</v>
      </c>
    </row>
    <row r="35" spans="1:9" x14ac:dyDescent="0.2">
      <c r="A35" s="15"/>
      <c r="B35" s="20" t="s">
        <v>121</v>
      </c>
      <c r="C35" s="20" t="s">
        <v>122</v>
      </c>
      <c r="D35" s="10" t="s">
        <v>98</v>
      </c>
      <c r="E35" s="17">
        <v>773.09995272877995</v>
      </c>
      <c r="F35" s="17">
        <v>1030.1320000000001</v>
      </c>
      <c r="G35" s="21" t="s">
        <v>84</v>
      </c>
      <c r="H35" s="21" t="s">
        <v>123</v>
      </c>
      <c r="I35" s="8">
        <v>1</v>
      </c>
    </row>
    <row r="36" spans="1:9" x14ac:dyDescent="0.2">
      <c r="A36" s="16"/>
      <c r="B36" s="20" t="s">
        <v>121</v>
      </c>
      <c r="C36" s="20" t="s">
        <v>122</v>
      </c>
      <c r="D36" s="10" t="s">
        <v>99</v>
      </c>
      <c r="E36" s="17">
        <v>773.09995272877995</v>
      </c>
      <c r="F36" s="17">
        <v>1030.1320000000001</v>
      </c>
      <c r="G36" s="21" t="s">
        <v>84</v>
      </c>
      <c r="H36" s="21" t="s">
        <v>123</v>
      </c>
      <c r="I36" s="8">
        <v>1</v>
      </c>
    </row>
    <row r="37" spans="1:9" x14ac:dyDescent="0.2">
      <c r="A37" s="14" t="s">
        <v>24</v>
      </c>
      <c r="B37" s="20" t="s">
        <v>121</v>
      </c>
      <c r="C37" s="20" t="s">
        <v>122</v>
      </c>
      <c r="D37" s="10" t="s">
        <v>91</v>
      </c>
      <c r="E37" s="17">
        <v>612.42311303105805</v>
      </c>
      <c r="F37" s="17">
        <v>816.03499999999997</v>
      </c>
      <c r="G37" s="21" t="s">
        <v>84</v>
      </c>
      <c r="H37" s="21" t="s">
        <v>123</v>
      </c>
      <c r="I37" s="8">
        <v>1</v>
      </c>
    </row>
    <row r="38" spans="1:9" x14ac:dyDescent="0.2">
      <c r="A38" s="15"/>
      <c r="B38" s="20" t="s">
        <v>121</v>
      </c>
      <c r="C38" s="20" t="s">
        <v>122</v>
      </c>
      <c r="D38" s="10" t="s">
        <v>96</v>
      </c>
      <c r="E38" s="17">
        <v>724.22990954174998</v>
      </c>
      <c r="F38" s="17">
        <v>965.01400000000001</v>
      </c>
      <c r="G38" s="21" t="s">
        <v>84</v>
      </c>
      <c r="H38" s="21" t="s">
        <v>123</v>
      </c>
      <c r="I38" s="8">
        <v>1</v>
      </c>
    </row>
    <row r="39" spans="1:9" x14ac:dyDescent="0.2">
      <c r="A39" s="15"/>
      <c r="B39" s="20" t="s">
        <v>121</v>
      </c>
      <c r="C39" s="20" t="s">
        <v>122</v>
      </c>
      <c r="D39" s="10" t="s">
        <v>97</v>
      </c>
      <c r="E39" s="17">
        <v>720.31126522702095</v>
      </c>
      <c r="F39" s="17">
        <v>959.79200000000003</v>
      </c>
      <c r="G39" s="21" t="s">
        <v>84</v>
      </c>
      <c r="H39" s="21" t="s">
        <v>123</v>
      </c>
      <c r="I39" s="8">
        <v>1</v>
      </c>
    </row>
    <row r="40" spans="1:9" x14ac:dyDescent="0.2">
      <c r="A40" s="15"/>
      <c r="B40" s="20" t="s">
        <v>121</v>
      </c>
      <c r="C40" s="20" t="s">
        <v>122</v>
      </c>
      <c r="D40" s="10" t="s">
        <v>98</v>
      </c>
      <c r="E40" s="17">
        <v>773.09995272877995</v>
      </c>
      <c r="F40" s="17">
        <v>1030.1320000000001</v>
      </c>
      <c r="G40" s="21" t="s">
        <v>84</v>
      </c>
      <c r="H40" s="21" t="s">
        <v>123</v>
      </c>
      <c r="I40" s="8">
        <v>1</v>
      </c>
    </row>
    <row r="41" spans="1:9" x14ac:dyDescent="0.2">
      <c r="A41" s="16"/>
      <c r="B41" s="20" t="s">
        <v>121</v>
      </c>
      <c r="C41" s="20" t="s">
        <v>122</v>
      </c>
      <c r="D41" s="10" t="s">
        <v>99</v>
      </c>
      <c r="E41" s="17">
        <v>773.09995272877995</v>
      </c>
      <c r="F41" s="17">
        <v>1030.1320000000001</v>
      </c>
      <c r="G41" s="21" t="s">
        <v>84</v>
      </c>
      <c r="H41" s="21" t="s">
        <v>123</v>
      </c>
      <c r="I41" s="8">
        <v>1</v>
      </c>
    </row>
    <row r="42" spans="1:9" x14ac:dyDescent="0.2">
      <c r="A42" s="14" t="s">
        <v>26</v>
      </c>
      <c r="B42" s="20" t="s">
        <v>121</v>
      </c>
      <c r="C42" s="20" t="s">
        <v>122</v>
      </c>
      <c r="D42" s="10" t="s">
        <v>91</v>
      </c>
      <c r="E42" s="17">
        <v>612.42311303105805</v>
      </c>
      <c r="F42" s="17">
        <v>816.03499999999997</v>
      </c>
      <c r="G42" s="21" t="s">
        <v>84</v>
      </c>
      <c r="H42" s="21" t="s">
        <v>123</v>
      </c>
      <c r="I42" s="8">
        <v>1</v>
      </c>
    </row>
    <row r="43" spans="1:9" x14ac:dyDescent="0.2">
      <c r="A43" s="15"/>
      <c r="B43" s="20" t="s">
        <v>121</v>
      </c>
      <c r="C43" s="20" t="s">
        <v>122</v>
      </c>
      <c r="D43" s="10" t="s">
        <v>96</v>
      </c>
      <c r="E43" s="17">
        <v>724.22990954174998</v>
      </c>
      <c r="F43" s="17">
        <v>965.01400000000001</v>
      </c>
      <c r="G43" s="21" t="s">
        <v>84</v>
      </c>
      <c r="H43" s="21" t="s">
        <v>123</v>
      </c>
      <c r="I43" s="8">
        <v>1</v>
      </c>
    </row>
    <row r="44" spans="1:9" x14ac:dyDescent="0.2">
      <c r="A44" s="15"/>
      <c r="B44" s="20" t="s">
        <v>121</v>
      </c>
      <c r="C44" s="20" t="s">
        <v>122</v>
      </c>
      <c r="D44" s="10" t="s">
        <v>97</v>
      </c>
      <c r="E44" s="17">
        <v>720.31126522702095</v>
      </c>
      <c r="F44" s="17">
        <v>959.79200000000003</v>
      </c>
      <c r="G44" s="21" t="s">
        <v>84</v>
      </c>
      <c r="H44" s="21" t="s">
        <v>123</v>
      </c>
      <c r="I44" s="8">
        <v>1</v>
      </c>
    </row>
    <row r="45" spans="1:9" x14ac:dyDescent="0.2">
      <c r="A45" s="15"/>
      <c r="B45" s="20" t="s">
        <v>121</v>
      </c>
      <c r="C45" s="20" t="s">
        <v>122</v>
      </c>
      <c r="D45" s="10" t="s">
        <v>98</v>
      </c>
      <c r="E45" s="17">
        <v>773.09995272877995</v>
      </c>
      <c r="F45" s="17">
        <v>1030.1320000000001</v>
      </c>
      <c r="G45" s="21" t="s">
        <v>84</v>
      </c>
      <c r="H45" s="21" t="s">
        <v>123</v>
      </c>
      <c r="I45" s="8">
        <v>1</v>
      </c>
    </row>
    <row r="46" spans="1:9" x14ac:dyDescent="0.2">
      <c r="A46" s="16"/>
      <c r="B46" s="20" t="s">
        <v>121</v>
      </c>
      <c r="C46" s="20" t="s">
        <v>122</v>
      </c>
      <c r="D46" s="10" t="s">
        <v>99</v>
      </c>
      <c r="E46" s="17">
        <v>773.09995272877995</v>
      </c>
      <c r="F46" s="17">
        <v>1030.1320000000001</v>
      </c>
      <c r="G46" s="21" t="s">
        <v>84</v>
      </c>
      <c r="H46" s="21" t="s">
        <v>123</v>
      </c>
      <c r="I46" s="8">
        <v>1</v>
      </c>
    </row>
    <row r="47" spans="1:9" x14ac:dyDescent="0.2">
      <c r="A47" s="14" t="s">
        <v>33</v>
      </c>
      <c r="B47" s="20" t="s">
        <v>121</v>
      </c>
      <c r="C47" s="20" t="s">
        <v>122</v>
      </c>
      <c r="D47" s="10" t="s">
        <v>91</v>
      </c>
      <c r="E47" s="17">
        <v>24.9272050165171</v>
      </c>
      <c r="F47" s="17">
        <v>29.257000000000001</v>
      </c>
      <c r="G47" s="21" t="s">
        <v>84</v>
      </c>
      <c r="H47" s="21" t="s">
        <v>123</v>
      </c>
      <c r="I47" s="8">
        <v>1</v>
      </c>
    </row>
    <row r="48" spans="1:9" x14ac:dyDescent="0.2">
      <c r="A48" s="15"/>
      <c r="B48" s="20" t="s">
        <v>121</v>
      </c>
      <c r="C48" s="20" t="s">
        <v>122</v>
      </c>
      <c r="D48" s="10" t="s">
        <v>96</v>
      </c>
      <c r="E48" s="17">
        <v>27.1621070915294</v>
      </c>
      <c r="F48" s="17">
        <v>31.880199999999999</v>
      </c>
      <c r="G48" s="21" t="s">
        <v>84</v>
      </c>
      <c r="H48" s="21" t="s">
        <v>123</v>
      </c>
      <c r="I48" s="8">
        <v>1</v>
      </c>
    </row>
    <row r="49" spans="1:9" x14ac:dyDescent="0.2">
      <c r="A49" s="15"/>
      <c r="B49" s="20" t="s">
        <v>121</v>
      </c>
      <c r="C49" s="20" t="s">
        <v>122</v>
      </c>
      <c r="D49" s="10" t="s">
        <v>97</v>
      </c>
      <c r="E49" s="17">
        <v>19.990521339590501</v>
      </c>
      <c r="F49" s="17">
        <v>23.462900000000001</v>
      </c>
      <c r="G49" s="21" t="s">
        <v>84</v>
      </c>
      <c r="H49" s="21" t="s">
        <v>123</v>
      </c>
      <c r="I49" s="8">
        <v>1</v>
      </c>
    </row>
    <row r="50" spans="1:9" x14ac:dyDescent="0.2">
      <c r="A50" s="15"/>
      <c r="B50" s="20" t="s">
        <v>121</v>
      </c>
      <c r="C50" s="20" t="s">
        <v>122</v>
      </c>
      <c r="D50" s="10" t="s">
        <v>98</v>
      </c>
      <c r="E50" s="17">
        <v>24.063921678559002</v>
      </c>
      <c r="F50" s="17">
        <v>28.2438</v>
      </c>
      <c r="G50" s="21" t="s">
        <v>84</v>
      </c>
      <c r="H50" s="21" t="s">
        <v>123</v>
      </c>
      <c r="I50" s="8">
        <v>1</v>
      </c>
    </row>
    <row r="51" spans="1:9" x14ac:dyDescent="0.2">
      <c r="A51" s="16"/>
      <c r="B51" s="20" t="s">
        <v>121</v>
      </c>
      <c r="C51" s="20" t="s">
        <v>122</v>
      </c>
      <c r="D51" s="10" t="s">
        <v>99</v>
      </c>
      <c r="E51" s="17">
        <v>24.063921678559002</v>
      </c>
      <c r="F51" s="17">
        <v>28.2438</v>
      </c>
      <c r="G51" s="21" t="s">
        <v>84</v>
      </c>
      <c r="H51" s="21" t="s">
        <v>123</v>
      </c>
      <c r="I51" s="8">
        <v>1</v>
      </c>
    </row>
    <row r="52" spans="1:9" x14ac:dyDescent="0.2">
      <c r="A52" s="14" t="s">
        <v>35</v>
      </c>
      <c r="B52" s="20" t="s">
        <v>121</v>
      </c>
      <c r="C52" s="20" t="s">
        <v>122</v>
      </c>
      <c r="D52" s="10" t="s">
        <v>91</v>
      </c>
      <c r="E52" s="17">
        <v>24.9272050165171</v>
      </c>
      <c r="F52" s="17">
        <v>29.257000000000001</v>
      </c>
      <c r="G52" s="21" t="s">
        <v>84</v>
      </c>
      <c r="H52" s="21" t="s">
        <v>123</v>
      </c>
      <c r="I52" s="8">
        <v>1</v>
      </c>
    </row>
    <row r="53" spans="1:9" x14ac:dyDescent="0.2">
      <c r="A53" s="15"/>
      <c r="B53" s="20" t="s">
        <v>121</v>
      </c>
      <c r="C53" s="20" t="s">
        <v>122</v>
      </c>
      <c r="D53" s="10" t="s">
        <v>96</v>
      </c>
      <c r="E53" s="17">
        <v>27.1621070915294</v>
      </c>
      <c r="F53" s="17">
        <v>31.880199999999999</v>
      </c>
      <c r="G53" s="21" t="s">
        <v>84</v>
      </c>
      <c r="H53" s="21" t="s">
        <v>123</v>
      </c>
      <c r="I53" s="8">
        <v>1</v>
      </c>
    </row>
    <row r="54" spans="1:9" x14ac:dyDescent="0.2">
      <c r="A54" s="15"/>
      <c r="B54" s="20" t="s">
        <v>121</v>
      </c>
      <c r="C54" s="20" t="s">
        <v>122</v>
      </c>
      <c r="D54" s="10" t="s">
        <v>97</v>
      </c>
      <c r="E54" s="17">
        <v>19.990521339590501</v>
      </c>
      <c r="F54" s="17">
        <v>23.462900000000001</v>
      </c>
      <c r="G54" s="21" t="s">
        <v>84</v>
      </c>
      <c r="H54" s="21" t="s">
        <v>123</v>
      </c>
      <c r="I54" s="8">
        <v>1</v>
      </c>
    </row>
    <row r="55" spans="1:9" x14ac:dyDescent="0.2">
      <c r="A55" s="15"/>
      <c r="B55" s="20" t="s">
        <v>121</v>
      </c>
      <c r="C55" s="20" t="s">
        <v>122</v>
      </c>
      <c r="D55" s="10" t="s">
        <v>98</v>
      </c>
      <c r="E55" s="17">
        <v>24.063921678559002</v>
      </c>
      <c r="F55" s="17">
        <v>28.2438</v>
      </c>
      <c r="G55" s="21" t="s">
        <v>84</v>
      </c>
      <c r="H55" s="21" t="s">
        <v>123</v>
      </c>
      <c r="I55" s="8">
        <v>1</v>
      </c>
    </row>
    <row r="56" spans="1:9" x14ac:dyDescent="0.2">
      <c r="A56" s="16"/>
      <c r="B56" s="20" t="s">
        <v>121</v>
      </c>
      <c r="C56" s="20" t="s">
        <v>122</v>
      </c>
      <c r="D56" s="10" t="s">
        <v>99</v>
      </c>
      <c r="E56" s="17">
        <v>24.063921678559002</v>
      </c>
      <c r="F56" s="17">
        <v>28.2438</v>
      </c>
      <c r="G56" s="21" t="s">
        <v>84</v>
      </c>
      <c r="H56" s="21" t="s">
        <v>123</v>
      </c>
      <c r="I56" s="8">
        <v>1</v>
      </c>
    </row>
    <row r="57" spans="1:9" x14ac:dyDescent="0.2">
      <c r="A57" s="14" t="s">
        <v>37</v>
      </c>
      <c r="B57" s="20" t="s">
        <v>121</v>
      </c>
      <c r="C57" s="20" t="s">
        <v>122</v>
      </c>
      <c r="D57" s="10" t="s">
        <v>91</v>
      </c>
      <c r="E57" s="17">
        <v>24.9272050165171</v>
      </c>
      <c r="F57" s="17">
        <v>29.257000000000001</v>
      </c>
      <c r="G57" s="21" t="s">
        <v>84</v>
      </c>
      <c r="H57" s="21" t="s">
        <v>123</v>
      </c>
      <c r="I57" s="8">
        <v>1</v>
      </c>
    </row>
    <row r="58" spans="1:9" x14ac:dyDescent="0.2">
      <c r="A58" s="15"/>
      <c r="B58" s="20" t="s">
        <v>121</v>
      </c>
      <c r="C58" s="20" t="s">
        <v>122</v>
      </c>
      <c r="D58" s="10" t="s">
        <v>96</v>
      </c>
      <c r="E58" s="17">
        <v>27.1621070915294</v>
      </c>
      <c r="F58" s="17">
        <v>31.880199999999999</v>
      </c>
      <c r="G58" s="21" t="s">
        <v>84</v>
      </c>
      <c r="H58" s="21" t="s">
        <v>123</v>
      </c>
      <c r="I58" s="8">
        <v>1</v>
      </c>
    </row>
    <row r="59" spans="1:9" x14ac:dyDescent="0.2">
      <c r="A59" s="15"/>
      <c r="B59" s="20" t="s">
        <v>121</v>
      </c>
      <c r="C59" s="20" t="s">
        <v>122</v>
      </c>
      <c r="D59" s="10" t="s">
        <v>97</v>
      </c>
      <c r="E59" s="17">
        <v>19.990521339590501</v>
      </c>
      <c r="F59" s="17">
        <v>23.462900000000001</v>
      </c>
      <c r="G59" s="21" t="s">
        <v>84</v>
      </c>
      <c r="H59" s="21" t="s">
        <v>123</v>
      </c>
      <c r="I59" s="8">
        <v>1</v>
      </c>
    </row>
    <row r="60" spans="1:9" x14ac:dyDescent="0.2">
      <c r="A60" s="15"/>
      <c r="B60" s="20" t="s">
        <v>121</v>
      </c>
      <c r="C60" s="20" t="s">
        <v>122</v>
      </c>
      <c r="D60" s="10" t="s">
        <v>98</v>
      </c>
      <c r="E60" s="17">
        <v>24.063921678559002</v>
      </c>
      <c r="F60" s="17">
        <v>28.2438</v>
      </c>
      <c r="G60" s="21" t="s">
        <v>84</v>
      </c>
      <c r="H60" s="21" t="s">
        <v>123</v>
      </c>
      <c r="I60" s="8">
        <v>1</v>
      </c>
    </row>
    <row r="61" spans="1:9" x14ac:dyDescent="0.2">
      <c r="A61" s="16"/>
      <c r="B61" s="20" t="s">
        <v>121</v>
      </c>
      <c r="C61" s="20" t="s">
        <v>122</v>
      </c>
      <c r="D61" s="10" t="s">
        <v>99</v>
      </c>
      <c r="E61" s="17">
        <v>24.063921678559002</v>
      </c>
      <c r="F61" s="17">
        <v>28.2438</v>
      </c>
      <c r="G61" s="21" t="s">
        <v>84</v>
      </c>
      <c r="H61" s="21" t="s">
        <v>123</v>
      </c>
      <c r="I61" s="8">
        <v>1</v>
      </c>
    </row>
    <row r="62" spans="1:9" x14ac:dyDescent="0.2">
      <c r="A62" s="14" t="s">
        <v>39</v>
      </c>
      <c r="B62" s="20" t="s">
        <v>121</v>
      </c>
      <c r="C62" s="20" t="s">
        <v>122</v>
      </c>
      <c r="D62" s="10" t="s">
        <v>91</v>
      </c>
      <c r="E62" s="17">
        <v>24.9272050165171</v>
      </c>
      <c r="F62" s="17">
        <v>29.257000000000001</v>
      </c>
      <c r="G62" s="21" t="s">
        <v>84</v>
      </c>
      <c r="H62" s="21" t="s">
        <v>123</v>
      </c>
      <c r="I62" s="8">
        <v>1</v>
      </c>
    </row>
    <row r="63" spans="1:9" x14ac:dyDescent="0.2">
      <c r="A63" s="15"/>
      <c r="B63" s="20" t="s">
        <v>121</v>
      </c>
      <c r="C63" s="20" t="s">
        <v>122</v>
      </c>
      <c r="D63" s="10" t="s">
        <v>96</v>
      </c>
      <c r="E63" s="17">
        <v>27.1621070915294</v>
      </c>
      <c r="F63" s="17">
        <v>31.880199999999999</v>
      </c>
      <c r="G63" s="21" t="s">
        <v>84</v>
      </c>
      <c r="H63" s="21" t="s">
        <v>123</v>
      </c>
      <c r="I63" s="8">
        <v>1</v>
      </c>
    </row>
    <row r="64" spans="1:9" x14ac:dyDescent="0.2">
      <c r="A64" s="15"/>
      <c r="B64" s="20" t="s">
        <v>121</v>
      </c>
      <c r="C64" s="20" t="s">
        <v>122</v>
      </c>
      <c r="D64" s="10" t="s">
        <v>97</v>
      </c>
      <c r="E64" s="17">
        <v>19.990521339590501</v>
      </c>
      <c r="F64" s="17">
        <v>23.462900000000001</v>
      </c>
      <c r="G64" s="21" t="s">
        <v>84</v>
      </c>
      <c r="H64" s="21" t="s">
        <v>123</v>
      </c>
      <c r="I64" s="8">
        <v>1</v>
      </c>
    </row>
    <row r="65" spans="1:9" x14ac:dyDescent="0.2">
      <c r="A65" s="15"/>
      <c r="B65" s="20" t="s">
        <v>121</v>
      </c>
      <c r="C65" s="20" t="s">
        <v>122</v>
      </c>
      <c r="D65" s="10" t="s">
        <v>98</v>
      </c>
      <c r="E65" s="17">
        <v>24.063921678559002</v>
      </c>
      <c r="F65" s="17">
        <v>28.2438</v>
      </c>
      <c r="G65" s="21" t="s">
        <v>84</v>
      </c>
      <c r="H65" s="21" t="s">
        <v>123</v>
      </c>
      <c r="I65" s="8">
        <v>1</v>
      </c>
    </row>
    <row r="66" spans="1:9" x14ac:dyDescent="0.2">
      <c r="A66" s="16"/>
      <c r="B66" s="20" t="s">
        <v>121</v>
      </c>
      <c r="C66" s="20" t="s">
        <v>122</v>
      </c>
      <c r="D66" s="10" t="s">
        <v>99</v>
      </c>
      <c r="E66" s="17">
        <v>24.063921678559002</v>
      </c>
      <c r="F66" s="17">
        <v>28.2438</v>
      </c>
      <c r="G66" s="21" t="s">
        <v>84</v>
      </c>
      <c r="H66" s="21" t="s">
        <v>123</v>
      </c>
      <c r="I66" s="8">
        <v>1</v>
      </c>
    </row>
    <row r="67" spans="1:9" x14ac:dyDescent="0.2">
      <c r="A67" s="14" t="s">
        <v>41</v>
      </c>
      <c r="B67" s="20" t="s">
        <v>121</v>
      </c>
      <c r="C67" s="20" t="s">
        <v>122</v>
      </c>
      <c r="D67" s="10" t="s">
        <v>91</v>
      </c>
      <c r="E67" s="17">
        <v>24.9272050165171</v>
      </c>
      <c r="F67" s="17">
        <v>29.257000000000001</v>
      </c>
      <c r="G67" s="21" t="s">
        <v>84</v>
      </c>
      <c r="H67" s="21" t="s">
        <v>123</v>
      </c>
      <c r="I67" s="8">
        <v>1</v>
      </c>
    </row>
    <row r="68" spans="1:9" x14ac:dyDescent="0.2">
      <c r="A68" s="15"/>
      <c r="B68" s="20" t="s">
        <v>121</v>
      </c>
      <c r="C68" s="20" t="s">
        <v>122</v>
      </c>
      <c r="D68" s="10" t="s">
        <v>96</v>
      </c>
      <c r="E68" s="17">
        <v>27.1621070915294</v>
      </c>
      <c r="F68" s="17">
        <v>31.880199999999999</v>
      </c>
      <c r="G68" s="21" t="s">
        <v>84</v>
      </c>
      <c r="H68" s="21" t="s">
        <v>123</v>
      </c>
      <c r="I68" s="8">
        <v>1</v>
      </c>
    </row>
    <row r="69" spans="1:9" x14ac:dyDescent="0.2">
      <c r="A69" s="15"/>
      <c r="B69" s="20" t="s">
        <v>121</v>
      </c>
      <c r="C69" s="20" t="s">
        <v>122</v>
      </c>
      <c r="D69" s="10" t="s">
        <v>97</v>
      </c>
      <c r="E69" s="17">
        <v>19.990521339590501</v>
      </c>
      <c r="F69" s="17">
        <v>23.462900000000001</v>
      </c>
      <c r="G69" s="21" t="s">
        <v>84</v>
      </c>
      <c r="H69" s="21" t="s">
        <v>123</v>
      </c>
      <c r="I69" s="8">
        <v>1</v>
      </c>
    </row>
    <row r="70" spans="1:9" x14ac:dyDescent="0.2">
      <c r="A70" s="15"/>
      <c r="B70" s="20" t="s">
        <v>121</v>
      </c>
      <c r="C70" s="20" t="s">
        <v>122</v>
      </c>
      <c r="D70" s="10" t="s">
        <v>98</v>
      </c>
      <c r="E70" s="17">
        <v>24.063921678559002</v>
      </c>
      <c r="F70" s="17">
        <v>28.2438</v>
      </c>
      <c r="G70" s="21" t="s">
        <v>84</v>
      </c>
      <c r="H70" s="21" t="s">
        <v>123</v>
      </c>
      <c r="I70" s="8">
        <v>1</v>
      </c>
    </row>
    <row r="71" spans="1:9" x14ac:dyDescent="0.2">
      <c r="A71" s="16"/>
      <c r="B71" s="20" t="s">
        <v>121</v>
      </c>
      <c r="C71" s="20" t="s">
        <v>122</v>
      </c>
      <c r="D71" s="10" t="s">
        <v>99</v>
      </c>
      <c r="E71" s="17">
        <v>24.063921678559002</v>
      </c>
      <c r="F71" s="17">
        <v>28.2438</v>
      </c>
      <c r="G71" s="21" t="s">
        <v>84</v>
      </c>
      <c r="H71" s="21" t="s">
        <v>123</v>
      </c>
      <c r="I71" s="8">
        <v>1</v>
      </c>
    </row>
    <row r="72" spans="1:9" x14ac:dyDescent="0.2">
      <c r="G72" s="1" t="s">
        <v>84</v>
      </c>
    </row>
    <row r="73" spans="1:9" x14ac:dyDescent="0.2">
      <c r="G73" s="1" t="s">
        <v>84</v>
      </c>
    </row>
    <row r="74" spans="1:9" x14ac:dyDescent="0.2">
      <c r="G74" s="1" t="s">
        <v>84</v>
      </c>
    </row>
    <row r="75" spans="1:9" x14ac:dyDescent="0.2">
      <c r="G75" s="1" t="s">
        <v>84</v>
      </c>
    </row>
    <row r="76" spans="1:9" x14ac:dyDescent="0.2">
      <c r="G76" s="1" t="s">
        <v>84</v>
      </c>
    </row>
    <row r="77" spans="1:9" x14ac:dyDescent="0.2">
      <c r="G77" s="1" t="s">
        <v>84</v>
      </c>
    </row>
    <row r="78" spans="1:9" x14ac:dyDescent="0.2">
      <c r="G78" s="1" t="s">
        <v>84</v>
      </c>
    </row>
    <row r="79" spans="1:9" x14ac:dyDescent="0.2">
      <c r="G79" s="1" t="s">
        <v>84</v>
      </c>
    </row>
    <row r="80" spans="1:9" x14ac:dyDescent="0.2">
      <c r="G80" s="1" t="s">
        <v>84</v>
      </c>
    </row>
    <row r="81" spans="7:7" x14ac:dyDescent="0.2">
      <c r="G81" s="1" t="s">
        <v>84</v>
      </c>
    </row>
    <row r="82" spans="7:7" x14ac:dyDescent="0.2">
      <c r="G82" s="1" t="s">
        <v>84</v>
      </c>
    </row>
    <row r="83" spans="7:7" x14ac:dyDescent="0.2">
      <c r="G83" s="1" t="s">
        <v>84</v>
      </c>
    </row>
    <row r="84" spans="7:7" x14ac:dyDescent="0.2">
      <c r="G84" s="1" t="s">
        <v>84</v>
      </c>
    </row>
    <row r="85" spans="7:7" x14ac:dyDescent="0.2">
      <c r="G85" s="1" t="s">
        <v>84</v>
      </c>
    </row>
    <row r="86" spans="7:7" x14ac:dyDescent="0.2">
      <c r="G86" s="1" t="s">
        <v>84</v>
      </c>
    </row>
    <row r="87" spans="7:7" x14ac:dyDescent="0.2">
      <c r="G87" s="1" t="s">
        <v>84</v>
      </c>
    </row>
    <row r="88" spans="7:7" x14ac:dyDescent="0.2">
      <c r="G88" s="1" t="s">
        <v>84</v>
      </c>
    </row>
    <row r="89" spans="7:7" x14ac:dyDescent="0.2">
      <c r="G89" s="1" t="s">
        <v>84</v>
      </c>
    </row>
    <row r="90" spans="7:7" x14ac:dyDescent="0.2">
      <c r="G90" s="1" t="s">
        <v>84</v>
      </c>
    </row>
    <row r="91" spans="7:7" x14ac:dyDescent="0.2">
      <c r="G91" s="1" t="s">
        <v>84</v>
      </c>
    </row>
    <row r="92" spans="7:7" x14ac:dyDescent="0.2">
      <c r="G92" s="1" t="s">
        <v>84</v>
      </c>
    </row>
    <row r="93" spans="7:7" x14ac:dyDescent="0.2">
      <c r="G93" s="1" t="s">
        <v>84</v>
      </c>
    </row>
  </sheetData>
  <mergeCells count="14">
    <mergeCell ref="A2:A6"/>
    <mergeCell ref="A67:A71"/>
    <mergeCell ref="A32:A36"/>
    <mergeCell ref="A27:A31"/>
    <mergeCell ref="A22:A26"/>
    <mergeCell ref="A17:A21"/>
    <mergeCell ref="A12:A16"/>
    <mergeCell ref="A7:A11"/>
    <mergeCell ref="A62:A66"/>
    <mergeCell ref="A57:A61"/>
    <mergeCell ref="A52:A56"/>
    <mergeCell ref="A47:A51"/>
    <mergeCell ref="A42:A46"/>
    <mergeCell ref="A37:A4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1"/>
  <sheetViews>
    <sheetView showGridLines="0" zoomScale="90" zoomScaleNormal="90" workbookViewId="0">
      <selection activeCell="L43" sqref="L43"/>
    </sheetView>
  </sheetViews>
  <sheetFormatPr defaultColWidth="11.42578125" defaultRowHeight="12.75" x14ac:dyDescent="0.2"/>
  <cols>
    <col min="3" max="3" width="14.85546875" bestFit="1" customWidth="1"/>
  </cols>
  <sheetData>
    <row r="1" spans="1:14" ht="15.75" x14ac:dyDescent="0.25">
      <c r="A1" s="9" t="s">
        <v>1</v>
      </c>
      <c r="B1" s="9" t="s">
        <v>85</v>
      </c>
      <c r="C1" s="9" t="s">
        <v>86</v>
      </c>
      <c r="D1" s="9" t="s">
        <v>87</v>
      </c>
      <c r="E1" s="9">
        <v>2018</v>
      </c>
      <c r="F1" s="9">
        <v>2020</v>
      </c>
      <c r="G1" s="9">
        <v>2025</v>
      </c>
      <c r="H1" s="9">
        <v>2030</v>
      </c>
      <c r="I1" s="9">
        <v>2035</v>
      </c>
      <c r="J1" s="9">
        <v>2040</v>
      </c>
      <c r="K1" s="9">
        <v>2045</v>
      </c>
      <c r="L1" s="9">
        <v>2050</v>
      </c>
      <c r="M1" s="9" t="s">
        <v>89</v>
      </c>
      <c r="N1" s="9" t="s">
        <v>90</v>
      </c>
    </row>
    <row r="2" spans="1:14" x14ac:dyDescent="0.2">
      <c r="A2" s="14" t="s">
        <v>66</v>
      </c>
      <c r="B2" s="8" t="s">
        <v>91</v>
      </c>
      <c r="C2" s="8" t="s">
        <v>166</v>
      </c>
      <c r="D2" s="8" t="s">
        <v>122</v>
      </c>
      <c r="E2" s="17">
        <v>23856.711469999998</v>
      </c>
      <c r="F2" s="17">
        <v>23856.711469999998</v>
      </c>
      <c r="G2" s="17">
        <v>23856.711469999998</v>
      </c>
      <c r="H2" s="17">
        <v>23856.711469999998</v>
      </c>
      <c r="I2" s="17">
        <v>23856.711469999998</v>
      </c>
      <c r="J2" s="17">
        <v>23856.711469999998</v>
      </c>
      <c r="K2" s="17">
        <v>23856.711469999998</v>
      </c>
      <c r="L2" s="17">
        <v>23856.711469999998</v>
      </c>
      <c r="M2" s="8" t="s">
        <v>232</v>
      </c>
      <c r="N2" s="8">
        <v>1</v>
      </c>
    </row>
    <row r="3" spans="1:14" x14ac:dyDescent="0.2">
      <c r="A3" s="15"/>
      <c r="B3" s="8" t="s">
        <v>96</v>
      </c>
      <c r="C3" s="8" t="s">
        <v>166</v>
      </c>
      <c r="D3" s="8" t="s">
        <v>122</v>
      </c>
      <c r="E3" s="17">
        <v>19845.467085</v>
      </c>
      <c r="F3" s="17">
        <v>19845.467085</v>
      </c>
      <c r="G3" s="17">
        <v>19845.467085</v>
      </c>
      <c r="H3" s="17">
        <v>19845.467085</v>
      </c>
      <c r="I3" s="17">
        <v>19845.467085</v>
      </c>
      <c r="J3" s="17">
        <v>19845.467085</v>
      </c>
      <c r="K3" s="17">
        <v>19845.467085</v>
      </c>
      <c r="L3" s="17">
        <v>19845.467085</v>
      </c>
      <c r="M3" s="8" t="s">
        <v>232</v>
      </c>
      <c r="N3" s="8">
        <v>1</v>
      </c>
    </row>
    <row r="4" spans="1:14" x14ac:dyDescent="0.2">
      <c r="A4" s="15"/>
      <c r="B4" s="8" t="s">
        <v>97</v>
      </c>
      <c r="C4" s="8" t="s">
        <v>166</v>
      </c>
      <c r="D4" s="8" t="s">
        <v>122</v>
      </c>
      <c r="E4" s="17">
        <v>2850.4113400000001</v>
      </c>
      <c r="F4" s="17">
        <v>2850.4113400000001</v>
      </c>
      <c r="G4" s="17">
        <v>2850.4113400000001</v>
      </c>
      <c r="H4" s="17">
        <v>2850.4113400000001</v>
      </c>
      <c r="I4" s="17">
        <v>2850.4113400000001</v>
      </c>
      <c r="J4" s="17">
        <v>2850.4113400000001</v>
      </c>
      <c r="K4" s="17">
        <v>2850.4113400000001</v>
      </c>
      <c r="L4" s="17">
        <v>2850.4113400000001</v>
      </c>
      <c r="M4" s="8" t="s">
        <v>232</v>
      </c>
      <c r="N4" s="8">
        <v>1</v>
      </c>
    </row>
    <row r="5" spans="1:14" x14ac:dyDescent="0.2">
      <c r="A5" s="15"/>
      <c r="B5" s="8" t="s">
        <v>126</v>
      </c>
      <c r="C5" s="8" t="s">
        <v>166</v>
      </c>
      <c r="D5" s="8" t="s">
        <v>122</v>
      </c>
      <c r="E5" s="17">
        <v>16267.15423</v>
      </c>
      <c r="F5" s="17">
        <v>16267.15423</v>
      </c>
      <c r="G5" s="17">
        <v>16267.15423</v>
      </c>
      <c r="H5" s="17">
        <v>16267.15423</v>
      </c>
      <c r="I5" s="17">
        <v>16267.15423</v>
      </c>
      <c r="J5" s="17">
        <v>16267.15423</v>
      </c>
      <c r="K5" s="17">
        <v>16267.15423</v>
      </c>
      <c r="L5" s="17">
        <v>16267.15423</v>
      </c>
      <c r="M5" s="8" t="s">
        <v>232</v>
      </c>
      <c r="N5" s="8"/>
    </row>
    <row r="6" spans="1:14" x14ac:dyDescent="0.2">
      <c r="A6" s="15"/>
      <c r="B6" s="8" t="s">
        <v>98</v>
      </c>
      <c r="C6" s="8" t="s">
        <v>166</v>
      </c>
      <c r="D6" s="8" t="s">
        <v>122</v>
      </c>
      <c r="E6" s="17">
        <f>E5*'Conversion Factors'!$C$31</f>
        <v>15415.88585728623</v>
      </c>
      <c r="F6" s="17">
        <f>F5*'Conversion Factors'!$C$31</f>
        <v>15415.88585728623</v>
      </c>
      <c r="G6" s="17">
        <f>G5*'Conversion Factors'!$C$31</f>
        <v>15415.88585728623</v>
      </c>
      <c r="H6" s="17">
        <f>H5*'Conversion Factors'!$C$31</f>
        <v>15415.88585728623</v>
      </c>
      <c r="I6" s="17">
        <f>I5*'Conversion Factors'!$C$31</f>
        <v>15415.88585728623</v>
      </c>
      <c r="J6" s="17">
        <f>J5*'Conversion Factors'!$C$31</f>
        <v>15415.88585728623</v>
      </c>
      <c r="K6" s="17">
        <f>K5*'Conversion Factors'!$C$31</f>
        <v>15415.88585728623</v>
      </c>
      <c r="L6" s="17">
        <f>L5*'Conversion Factors'!$C$31</f>
        <v>15415.88585728623</v>
      </c>
      <c r="M6" s="8" t="s">
        <v>232</v>
      </c>
      <c r="N6" s="8">
        <v>1</v>
      </c>
    </row>
    <row r="7" spans="1:14" x14ac:dyDescent="0.2">
      <c r="A7" s="16"/>
      <c r="B7" s="8" t="s">
        <v>99</v>
      </c>
      <c r="C7" s="8" t="s">
        <v>166</v>
      </c>
      <c r="D7" s="8" t="s">
        <v>122</v>
      </c>
      <c r="E7" s="17">
        <f>E5*'Conversion Factors'!$C$32</f>
        <v>851.26837271377065</v>
      </c>
      <c r="F7" s="17">
        <f>F5*'Conversion Factors'!$C$32</f>
        <v>851.26837271377065</v>
      </c>
      <c r="G7" s="17">
        <f>G5*'Conversion Factors'!$C$32</f>
        <v>851.26837271377065</v>
      </c>
      <c r="H7" s="17">
        <f>H5*'Conversion Factors'!$C$32</f>
        <v>851.26837271377065</v>
      </c>
      <c r="I7" s="17">
        <f>I5*'Conversion Factors'!$C$32</f>
        <v>851.26837271377065</v>
      </c>
      <c r="J7" s="17">
        <f>J5*'Conversion Factors'!$C$32</f>
        <v>851.26837271377065</v>
      </c>
      <c r="K7" s="17">
        <f>K5*'Conversion Factors'!$C$32</f>
        <v>851.26837271377065</v>
      </c>
      <c r="L7" s="17">
        <f>L5*'Conversion Factors'!$C$32</f>
        <v>851.26837271377065</v>
      </c>
      <c r="M7" s="8" t="s">
        <v>232</v>
      </c>
      <c r="N7" s="8">
        <v>1</v>
      </c>
    </row>
    <row r="8" spans="1:14" x14ac:dyDescent="0.2">
      <c r="A8" s="14" t="s">
        <v>68</v>
      </c>
      <c r="B8" s="8" t="s">
        <v>91</v>
      </c>
      <c r="C8" s="8" t="s">
        <v>168</v>
      </c>
      <c r="D8" s="8" t="s">
        <v>122</v>
      </c>
      <c r="E8" s="17">
        <v>8084.5595002690598</v>
      </c>
      <c r="F8" s="17">
        <v>8084.5595002690598</v>
      </c>
      <c r="G8" s="17">
        <v>8084.5595002690598</v>
      </c>
      <c r="H8" s="17">
        <v>8084.5595002690598</v>
      </c>
      <c r="I8" s="17">
        <v>8084.5595002690598</v>
      </c>
      <c r="J8" s="17">
        <v>8084.5595002690598</v>
      </c>
      <c r="K8" s="17">
        <v>8084.5595002690598</v>
      </c>
      <c r="L8" s="17">
        <v>8084.5595002690598</v>
      </c>
      <c r="M8" s="8" t="s">
        <v>232</v>
      </c>
      <c r="N8" s="8">
        <v>1</v>
      </c>
    </row>
    <row r="9" spans="1:14" x14ac:dyDescent="0.2">
      <c r="A9" s="15"/>
      <c r="B9" s="8" t="s">
        <v>96</v>
      </c>
      <c r="C9" s="8" t="s">
        <v>168</v>
      </c>
      <c r="D9" s="8" t="s">
        <v>122</v>
      </c>
      <c r="E9" s="17">
        <v>6420.6737455563798</v>
      </c>
      <c r="F9" s="17">
        <v>6420.6737455563798</v>
      </c>
      <c r="G9" s="17">
        <v>6420.6737455563798</v>
      </c>
      <c r="H9" s="17">
        <v>6420.6737455563798</v>
      </c>
      <c r="I9" s="17">
        <v>6420.6737455563798</v>
      </c>
      <c r="J9" s="17">
        <v>6420.6737455563798</v>
      </c>
      <c r="K9" s="17">
        <v>6420.6737455563798</v>
      </c>
      <c r="L9" s="17">
        <v>6420.6737455563798</v>
      </c>
      <c r="M9" s="8" t="s">
        <v>232</v>
      </c>
      <c r="N9" s="8">
        <v>1</v>
      </c>
    </row>
    <row r="10" spans="1:14" x14ac:dyDescent="0.2">
      <c r="A10" s="15"/>
      <c r="B10" s="8" t="s">
        <v>97</v>
      </c>
      <c r="C10" s="8" t="s">
        <v>168</v>
      </c>
      <c r="D10" s="8" t="s">
        <v>122</v>
      </c>
      <c r="E10" s="17">
        <v>1150.9863202690799</v>
      </c>
      <c r="F10" s="17">
        <v>1150.9863202690799</v>
      </c>
      <c r="G10" s="17">
        <v>1150.9863202690799</v>
      </c>
      <c r="H10" s="17">
        <v>1150.9863202690799</v>
      </c>
      <c r="I10" s="17">
        <v>1150.9863202690799</v>
      </c>
      <c r="J10" s="17">
        <v>1150.9863202690799</v>
      </c>
      <c r="K10" s="17">
        <v>1150.9863202690799</v>
      </c>
      <c r="L10" s="17">
        <v>1150.9863202690799</v>
      </c>
      <c r="M10" s="8" t="s">
        <v>232</v>
      </c>
      <c r="N10" s="8">
        <v>1</v>
      </c>
    </row>
    <row r="11" spans="1:14" x14ac:dyDescent="0.2">
      <c r="A11" s="15"/>
      <c r="B11" s="8" t="s">
        <v>126</v>
      </c>
      <c r="C11" s="8" t="s">
        <v>168</v>
      </c>
      <c r="D11" s="8" t="s">
        <v>122</v>
      </c>
      <c r="E11" s="17">
        <v>5453.0682811288198</v>
      </c>
      <c r="F11" s="17">
        <v>5453.0682811288198</v>
      </c>
      <c r="G11" s="17">
        <v>5453.0682811288198</v>
      </c>
      <c r="H11" s="17">
        <v>5453.0682811288198</v>
      </c>
      <c r="I11" s="17">
        <v>5453.0682811288198</v>
      </c>
      <c r="J11" s="17">
        <v>5453.0682811288198</v>
      </c>
      <c r="K11" s="17">
        <v>5453.0682811288198</v>
      </c>
      <c r="L11" s="17">
        <v>5453.0682811288198</v>
      </c>
      <c r="M11" s="8" t="s">
        <v>232</v>
      </c>
      <c r="N11" s="8"/>
    </row>
    <row r="12" spans="1:14" x14ac:dyDescent="0.2">
      <c r="A12" s="15"/>
      <c r="B12" s="8" t="s">
        <v>98</v>
      </c>
      <c r="C12" s="8" t="s">
        <v>168</v>
      </c>
      <c r="D12" s="8" t="s">
        <v>122</v>
      </c>
      <c r="E12" s="17">
        <f>E11*'Conversion Factors'!$C$31</f>
        <v>5167.7064719063592</v>
      </c>
      <c r="F12" s="17">
        <f>F11*'Conversion Factors'!$C$31</f>
        <v>5167.7064719063592</v>
      </c>
      <c r="G12" s="17">
        <f>G11*'Conversion Factors'!$C$31</f>
        <v>5167.7064719063592</v>
      </c>
      <c r="H12" s="17">
        <f>H11*'Conversion Factors'!$C$31</f>
        <v>5167.7064719063592</v>
      </c>
      <c r="I12" s="17">
        <f>I11*'Conversion Factors'!$C$31</f>
        <v>5167.7064719063592</v>
      </c>
      <c r="J12" s="17">
        <f>J11*'Conversion Factors'!$C$31</f>
        <v>5167.7064719063592</v>
      </c>
      <c r="K12" s="17">
        <f>K11*'Conversion Factors'!$C$31</f>
        <v>5167.7064719063592</v>
      </c>
      <c r="L12" s="17">
        <f>L11*'Conversion Factors'!$C$31</f>
        <v>5167.7064719063592</v>
      </c>
      <c r="M12" s="8" t="s">
        <v>232</v>
      </c>
      <c r="N12" s="8">
        <v>1</v>
      </c>
    </row>
    <row r="13" spans="1:14" x14ac:dyDescent="0.2">
      <c r="A13" s="16"/>
      <c r="B13" s="8" t="s">
        <v>99</v>
      </c>
      <c r="C13" s="8" t="s">
        <v>168</v>
      </c>
      <c r="D13" s="8" t="s">
        <v>122</v>
      </c>
      <c r="E13" s="17">
        <f>E11*'Conversion Factors'!$C$32</f>
        <v>285.36180922246092</v>
      </c>
      <c r="F13" s="17">
        <f>F11*'Conversion Factors'!$C$32</f>
        <v>285.36180922246092</v>
      </c>
      <c r="G13" s="17">
        <f>G11*'Conversion Factors'!$C$32</f>
        <v>285.36180922246092</v>
      </c>
      <c r="H13" s="17">
        <f>H11*'Conversion Factors'!$C$32</f>
        <v>285.36180922246092</v>
      </c>
      <c r="I13" s="17">
        <f>I11*'Conversion Factors'!$C$32</f>
        <v>285.36180922246092</v>
      </c>
      <c r="J13" s="17">
        <f>J11*'Conversion Factors'!$C$32</f>
        <v>285.36180922246092</v>
      </c>
      <c r="K13" s="17">
        <f>K11*'Conversion Factors'!$C$32</f>
        <v>285.36180922246092</v>
      </c>
      <c r="L13" s="17">
        <f>L11*'Conversion Factors'!$C$32</f>
        <v>285.36180922246092</v>
      </c>
      <c r="M13" s="8" t="s">
        <v>232</v>
      </c>
      <c r="N13" s="8">
        <v>1</v>
      </c>
    </row>
    <row r="14" spans="1:14" x14ac:dyDescent="0.2">
      <c r="A14" s="14" t="s">
        <v>70</v>
      </c>
      <c r="B14" s="8" t="s">
        <v>91</v>
      </c>
      <c r="C14" s="8" t="s">
        <v>166</v>
      </c>
      <c r="D14" s="8" t="s">
        <v>122</v>
      </c>
      <c r="E14" s="17">
        <v>4497.9251299999996</v>
      </c>
      <c r="F14" s="17">
        <v>4497.9251299999996</v>
      </c>
      <c r="G14" s="17">
        <v>4497.9251299999996</v>
      </c>
      <c r="H14" s="17">
        <v>4497.9251299999996</v>
      </c>
      <c r="I14" s="17">
        <v>4497.9251299999996</v>
      </c>
      <c r="J14" s="17">
        <v>4497.9251299999996</v>
      </c>
      <c r="K14" s="17">
        <v>4497.9251299999996</v>
      </c>
      <c r="L14" s="17">
        <v>4497.9251299999996</v>
      </c>
      <c r="M14" s="8" t="s">
        <v>232</v>
      </c>
      <c r="N14" s="8">
        <v>1</v>
      </c>
    </row>
    <row r="15" spans="1:14" x14ac:dyDescent="0.2">
      <c r="A15" s="15"/>
      <c r="B15" s="8" t="s">
        <v>96</v>
      </c>
      <c r="C15" s="8" t="s">
        <v>166</v>
      </c>
      <c r="D15" s="8" t="s">
        <v>122</v>
      </c>
      <c r="E15" s="17">
        <v>3852.8155299999999</v>
      </c>
      <c r="F15" s="17">
        <v>3852.8155299999999</v>
      </c>
      <c r="G15" s="17">
        <v>3852.8155299999999</v>
      </c>
      <c r="H15" s="17">
        <v>3852.8155299999999</v>
      </c>
      <c r="I15" s="17">
        <v>3852.8155299999999</v>
      </c>
      <c r="J15" s="17">
        <v>3852.8155299999999</v>
      </c>
      <c r="K15" s="17">
        <v>3852.8155299999999</v>
      </c>
      <c r="L15" s="17">
        <v>3852.8155299999999</v>
      </c>
      <c r="M15" s="8" t="s">
        <v>232</v>
      </c>
      <c r="N15" s="8">
        <v>1</v>
      </c>
    </row>
    <row r="16" spans="1:14" x14ac:dyDescent="0.2">
      <c r="A16" s="15"/>
      <c r="B16" s="8" t="s">
        <v>97</v>
      </c>
      <c r="C16" s="8" t="s">
        <v>166</v>
      </c>
      <c r="D16" s="8" t="s">
        <v>122</v>
      </c>
      <c r="E16" s="17">
        <v>533.03470000000004</v>
      </c>
      <c r="F16" s="17">
        <v>533.03470000000004</v>
      </c>
      <c r="G16" s="17">
        <v>533.03470000000004</v>
      </c>
      <c r="H16" s="17">
        <v>533.03470000000004</v>
      </c>
      <c r="I16" s="17">
        <v>533.03470000000004</v>
      </c>
      <c r="J16" s="17">
        <v>533.03470000000004</v>
      </c>
      <c r="K16" s="17">
        <v>533.03470000000004</v>
      </c>
      <c r="L16" s="17">
        <v>533.03470000000004</v>
      </c>
      <c r="M16" s="8" t="s">
        <v>232</v>
      </c>
      <c r="N16" s="8">
        <v>1</v>
      </c>
    </row>
    <row r="17" spans="1:14" x14ac:dyDescent="0.2">
      <c r="A17" s="15"/>
      <c r="B17" s="8" t="s">
        <v>126</v>
      </c>
      <c r="C17" s="8" t="s">
        <v>166</v>
      </c>
      <c r="D17" s="8" t="s">
        <v>122</v>
      </c>
      <c r="E17" s="17">
        <v>2426.2836900000002</v>
      </c>
      <c r="F17" s="17">
        <v>2426.2836900000002</v>
      </c>
      <c r="G17" s="17">
        <v>2426.2836900000002</v>
      </c>
      <c r="H17" s="17">
        <v>2426.2836900000002</v>
      </c>
      <c r="I17" s="17">
        <v>2426.2836900000002</v>
      </c>
      <c r="J17" s="17">
        <v>2426.2836900000002</v>
      </c>
      <c r="K17" s="17">
        <v>2426.2836900000002</v>
      </c>
      <c r="L17" s="17">
        <v>2426.2836900000002</v>
      </c>
      <c r="M17" s="8" t="s">
        <v>232</v>
      </c>
      <c r="N17" s="8"/>
    </row>
    <row r="18" spans="1:14" x14ac:dyDescent="0.2">
      <c r="A18" s="15"/>
      <c r="B18" s="8" t="s">
        <v>98</v>
      </c>
      <c r="C18" s="8" t="s">
        <v>166</v>
      </c>
      <c r="D18" s="8" t="s">
        <v>122</v>
      </c>
      <c r="E18" s="17">
        <f>E17*'Conversion Factors'!$C$31</f>
        <v>2299.3150426677457</v>
      </c>
      <c r="F18" s="17">
        <f>F17*'Conversion Factors'!$C$31</f>
        <v>2299.3150426677457</v>
      </c>
      <c r="G18" s="17">
        <f>G17*'Conversion Factors'!$C$31</f>
        <v>2299.3150426677457</v>
      </c>
      <c r="H18" s="17">
        <f>H17*'Conversion Factors'!$C$31</f>
        <v>2299.3150426677457</v>
      </c>
      <c r="I18" s="17">
        <f>I17*'Conversion Factors'!$C$31</f>
        <v>2299.3150426677457</v>
      </c>
      <c r="J18" s="17">
        <f>J17*'Conversion Factors'!$C$31</f>
        <v>2299.3150426677457</v>
      </c>
      <c r="K18" s="17">
        <f>K17*'Conversion Factors'!$C$31</f>
        <v>2299.3150426677457</v>
      </c>
      <c r="L18" s="17">
        <f>L17*'Conversion Factors'!$C$31</f>
        <v>2299.3150426677457</v>
      </c>
      <c r="M18" s="8" t="s">
        <v>232</v>
      </c>
      <c r="N18" s="8">
        <v>1</v>
      </c>
    </row>
    <row r="19" spans="1:14" x14ac:dyDescent="0.2">
      <c r="A19" s="16"/>
      <c r="B19" s="8" t="s">
        <v>99</v>
      </c>
      <c r="C19" s="8" t="s">
        <v>166</v>
      </c>
      <c r="D19" s="8" t="s">
        <v>122</v>
      </c>
      <c r="E19" s="17">
        <f>E17*'Conversion Factors'!$C$32</f>
        <v>126.96864733225455</v>
      </c>
      <c r="F19" s="17">
        <f>F17*'Conversion Factors'!$C$32</f>
        <v>126.96864733225455</v>
      </c>
      <c r="G19" s="17">
        <f>G17*'Conversion Factors'!$C$32</f>
        <v>126.96864733225455</v>
      </c>
      <c r="H19" s="17">
        <f>H17*'Conversion Factors'!$C$32</f>
        <v>126.96864733225455</v>
      </c>
      <c r="I19" s="17">
        <f>I17*'Conversion Factors'!$C$32</f>
        <v>126.96864733225455</v>
      </c>
      <c r="J19" s="17">
        <f>J17*'Conversion Factors'!$C$32</f>
        <v>126.96864733225455</v>
      </c>
      <c r="K19" s="17">
        <f>K17*'Conversion Factors'!$C$32</f>
        <v>126.96864733225455</v>
      </c>
      <c r="L19" s="17">
        <f>L17*'Conversion Factors'!$C$32</f>
        <v>126.96864733225455</v>
      </c>
      <c r="M19" s="8" t="s">
        <v>232</v>
      </c>
      <c r="N19" s="8">
        <v>1</v>
      </c>
    </row>
    <row r="20" spans="1:14" x14ac:dyDescent="0.2">
      <c r="A20" s="14" t="s">
        <v>72</v>
      </c>
      <c r="B20" s="8" t="s">
        <v>91</v>
      </c>
      <c r="C20" s="8" t="s">
        <v>166</v>
      </c>
      <c r="D20" s="8" t="s">
        <v>122</v>
      </c>
      <c r="E20" s="17">
        <v>8364.0040000000008</v>
      </c>
      <c r="F20" s="17">
        <v>8364.0040000000008</v>
      </c>
      <c r="G20" s="17">
        <v>8364.0040000000008</v>
      </c>
      <c r="H20" s="17">
        <v>8364.0040000000008</v>
      </c>
      <c r="I20" s="17">
        <v>8364.0040000000008</v>
      </c>
      <c r="J20" s="17">
        <v>8364.0040000000008</v>
      </c>
      <c r="K20" s="17">
        <v>8364.0040000000008</v>
      </c>
      <c r="L20" s="17">
        <v>8364.0040000000008</v>
      </c>
      <c r="M20" s="8" t="s">
        <v>233</v>
      </c>
      <c r="N20" s="8">
        <v>1</v>
      </c>
    </row>
    <row r="21" spans="1:14" x14ac:dyDescent="0.2">
      <c r="A21" s="15"/>
      <c r="B21" s="8" t="s">
        <v>96</v>
      </c>
      <c r="C21" s="8" t="s">
        <v>166</v>
      </c>
      <c r="D21" s="8" t="s">
        <v>122</v>
      </c>
      <c r="E21" s="17">
        <v>7062.0389999999998</v>
      </c>
      <c r="F21" s="17">
        <v>7062.0389999999998</v>
      </c>
      <c r="G21" s="17">
        <v>7062.0389999999998</v>
      </c>
      <c r="H21" s="17">
        <v>7062.0389999999998</v>
      </c>
      <c r="I21" s="17">
        <v>7062.0389999999998</v>
      </c>
      <c r="J21" s="17">
        <v>7062.0389999999998</v>
      </c>
      <c r="K21" s="17">
        <v>7062.0389999999998</v>
      </c>
      <c r="L21" s="17">
        <v>7062.0389999999998</v>
      </c>
      <c r="M21" s="8" t="s">
        <v>233</v>
      </c>
      <c r="N21" s="8">
        <v>1</v>
      </c>
    </row>
    <row r="22" spans="1:14" x14ac:dyDescent="0.2">
      <c r="A22" s="15"/>
      <c r="B22" s="8" t="s">
        <v>97</v>
      </c>
      <c r="C22" s="8" t="s">
        <v>166</v>
      </c>
      <c r="D22" s="8" t="s">
        <v>122</v>
      </c>
      <c r="E22" s="17">
        <v>618.505</v>
      </c>
      <c r="F22" s="17">
        <v>618.505</v>
      </c>
      <c r="G22" s="17">
        <v>618.505</v>
      </c>
      <c r="H22" s="17">
        <v>618.505</v>
      </c>
      <c r="I22" s="17">
        <v>618.505</v>
      </c>
      <c r="J22" s="17">
        <v>618.505</v>
      </c>
      <c r="K22" s="17">
        <v>618.505</v>
      </c>
      <c r="L22" s="17">
        <v>618.505</v>
      </c>
      <c r="M22" s="8" t="s">
        <v>233</v>
      </c>
      <c r="N22" s="8">
        <v>1</v>
      </c>
    </row>
    <row r="23" spans="1:14" x14ac:dyDescent="0.2">
      <c r="A23" s="15"/>
      <c r="B23" s="8" t="s">
        <v>126</v>
      </c>
      <c r="C23" s="8" t="s">
        <v>166</v>
      </c>
      <c r="D23" s="8" t="s">
        <v>122</v>
      </c>
      <c r="E23" s="17">
        <v>4250.3999999999996</v>
      </c>
      <c r="F23" s="17">
        <v>4250.3999999999996</v>
      </c>
      <c r="G23" s="17">
        <v>4250.3999999999996</v>
      </c>
      <c r="H23" s="17">
        <v>4250.3999999999996</v>
      </c>
      <c r="I23" s="17">
        <v>4250.3999999999996</v>
      </c>
      <c r="J23" s="17">
        <v>4250.3999999999996</v>
      </c>
      <c r="K23" s="17">
        <v>4250.3999999999996</v>
      </c>
      <c r="L23" s="17">
        <v>4250.3999999999996</v>
      </c>
      <c r="M23" s="8" t="s">
        <v>233</v>
      </c>
      <c r="N23" s="8"/>
    </row>
    <row r="24" spans="1:14" x14ac:dyDescent="0.2">
      <c r="A24" s="15"/>
      <c r="B24" s="8" t="s">
        <v>98</v>
      </c>
      <c r="C24" s="8" t="s">
        <v>166</v>
      </c>
      <c r="D24" s="8" t="s">
        <v>122</v>
      </c>
      <c r="E24" s="17">
        <f>E23*'Conversion Factors'!$C$31</f>
        <v>4027.9744275719813</v>
      </c>
      <c r="F24" s="17">
        <f>F23*'Conversion Factors'!$C$31</f>
        <v>4027.9744275719813</v>
      </c>
      <c r="G24" s="17">
        <f>G23*'Conversion Factors'!$C$31</f>
        <v>4027.9744275719813</v>
      </c>
      <c r="H24" s="17">
        <f>H23*'Conversion Factors'!$C$31</f>
        <v>4027.9744275719813</v>
      </c>
      <c r="I24" s="17">
        <f>I23*'Conversion Factors'!$C$31</f>
        <v>4027.9744275719813</v>
      </c>
      <c r="J24" s="17">
        <f>J23*'Conversion Factors'!$C$31</f>
        <v>4027.9744275719813</v>
      </c>
      <c r="K24" s="17">
        <f>K23*'Conversion Factors'!$C$31</f>
        <v>4027.9744275719813</v>
      </c>
      <c r="L24" s="17">
        <f>L23*'Conversion Factors'!$C$31</f>
        <v>4027.9744275719813</v>
      </c>
      <c r="M24" s="8" t="s">
        <v>233</v>
      </c>
      <c r="N24" s="8">
        <v>1</v>
      </c>
    </row>
    <row r="25" spans="1:14" x14ac:dyDescent="0.2">
      <c r="A25" s="16"/>
      <c r="B25" s="8" t="s">
        <v>99</v>
      </c>
      <c r="C25" s="8" t="s">
        <v>166</v>
      </c>
      <c r="D25" s="8" t="s">
        <v>122</v>
      </c>
      <c r="E25" s="17">
        <f>E23*'Conversion Factors'!$C$32</f>
        <v>222.42557242801837</v>
      </c>
      <c r="F25" s="17">
        <f>F23*'Conversion Factors'!$C$32</f>
        <v>222.42557242801837</v>
      </c>
      <c r="G25" s="17">
        <f>G23*'Conversion Factors'!$C$32</f>
        <v>222.42557242801837</v>
      </c>
      <c r="H25" s="17">
        <f>H23*'Conversion Factors'!$C$32</f>
        <v>222.42557242801837</v>
      </c>
      <c r="I25" s="17">
        <f>I23*'Conversion Factors'!$C$32</f>
        <v>222.42557242801837</v>
      </c>
      <c r="J25" s="17">
        <f>J23*'Conversion Factors'!$C$32</f>
        <v>222.42557242801837</v>
      </c>
      <c r="K25" s="17">
        <f>K23*'Conversion Factors'!$C$32</f>
        <v>222.42557242801837</v>
      </c>
      <c r="L25" s="17">
        <f>L23*'Conversion Factors'!$C$32</f>
        <v>222.42557242801837</v>
      </c>
      <c r="M25" s="8" t="s">
        <v>233</v>
      </c>
      <c r="N25" s="8">
        <v>1</v>
      </c>
    </row>
    <row r="26" spans="1:14" x14ac:dyDescent="0.2">
      <c r="A26" s="14" t="s">
        <v>74</v>
      </c>
      <c r="B26" s="8" t="s">
        <v>91</v>
      </c>
      <c r="C26" s="8" t="s">
        <v>168</v>
      </c>
      <c r="D26" s="8" t="s">
        <v>122</v>
      </c>
      <c r="E26" s="17">
        <v>13169.038505925701</v>
      </c>
      <c r="F26" s="17">
        <v>13169.038505925701</v>
      </c>
      <c r="G26" s="17">
        <v>13169.038505925701</v>
      </c>
      <c r="H26" s="17">
        <v>13169.038505925701</v>
      </c>
      <c r="I26" s="17">
        <v>13169.038505925701</v>
      </c>
      <c r="J26" s="17">
        <v>13169.038505925701</v>
      </c>
      <c r="K26" s="17">
        <v>13169.038505925701</v>
      </c>
      <c r="L26" s="17">
        <v>13169.038505925701</v>
      </c>
      <c r="M26" s="8" t="s">
        <v>233</v>
      </c>
      <c r="N26" s="8">
        <v>1</v>
      </c>
    </row>
    <row r="27" spans="1:14" x14ac:dyDescent="0.2">
      <c r="A27" s="15"/>
      <c r="B27" s="8" t="s">
        <v>96</v>
      </c>
      <c r="C27" s="8" t="s">
        <v>168</v>
      </c>
      <c r="D27" s="8" t="s">
        <v>122</v>
      </c>
      <c r="E27" s="17">
        <v>10580.5229642711</v>
      </c>
      <c r="F27" s="17">
        <v>10580.5229642711</v>
      </c>
      <c r="G27" s="17">
        <v>10580.5229642711</v>
      </c>
      <c r="H27" s="17">
        <v>10580.5229642711</v>
      </c>
      <c r="I27" s="17">
        <v>10580.5229642711</v>
      </c>
      <c r="J27" s="17">
        <v>10580.5229642711</v>
      </c>
      <c r="K27" s="17">
        <v>10580.5229642711</v>
      </c>
      <c r="L27" s="17">
        <v>10580.5229642711</v>
      </c>
      <c r="M27" s="8" t="s">
        <v>233</v>
      </c>
      <c r="N27" s="8">
        <v>1</v>
      </c>
    </row>
    <row r="28" spans="1:14" x14ac:dyDescent="0.2">
      <c r="A28" s="15"/>
      <c r="B28" s="8" t="s">
        <v>97</v>
      </c>
      <c r="C28" s="8" t="s">
        <v>168</v>
      </c>
      <c r="D28" s="8" t="s">
        <v>122</v>
      </c>
      <c r="E28" s="17">
        <v>2108.2804347495298</v>
      </c>
      <c r="F28" s="17">
        <v>2108.2804347495298</v>
      </c>
      <c r="G28" s="17">
        <v>2108.2804347495298</v>
      </c>
      <c r="H28" s="17">
        <v>2108.2804347495298</v>
      </c>
      <c r="I28" s="17">
        <v>2108.2804347495298</v>
      </c>
      <c r="J28" s="17">
        <v>2108.2804347495298</v>
      </c>
      <c r="K28" s="17">
        <v>2108.2804347495298</v>
      </c>
      <c r="L28" s="17">
        <v>2108.2804347495298</v>
      </c>
      <c r="M28" s="8" t="s">
        <v>233</v>
      </c>
      <c r="N28" s="8">
        <v>1</v>
      </c>
    </row>
    <row r="29" spans="1:14" x14ac:dyDescent="0.2">
      <c r="A29" s="15"/>
      <c r="B29" s="8" t="s">
        <v>126</v>
      </c>
      <c r="C29" s="8" t="s">
        <v>168</v>
      </c>
      <c r="D29" s="8" t="s">
        <v>122</v>
      </c>
      <c r="E29" s="17">
        <v>7214.2721126585402</v>
      </c>
      <c r="F29" s="17">
        <v>7214.2721126585402</v>
      </c>
      <c r="G29" s="17">
        <v>7214.2721126585402</v>
      </c>
      <c r="H29" s="17">
        <v>7214.2721126585402</v>
      </c>
      <c r="I29" s="17">
        <v>7214.2721126585402</v>
      </c>
      <c r="J29" s="17">
        <v>7214.2721126585402</v>
      </c>
      <c r="K29" s="17">
        <v>7214.2721126585402</v>
      </c>
      <c r="L29" s="17">
        <v>7214.2721126585402</v>
      </c>
      <c r="M29" s="8" t="s">
        <v>233</v>
      </c>
      <c r="N29" s="8"/>
    </row>
    <row r="30" spans="1:14" x14ac:dyDescent="0.2">
      <c r="A30" s="15"/>
      <c r="B30" s="8" t="s">
        <v>98</v>
      </c>
      <c r="C30" s="8" t="s">
        <v>168</v>
      </c>
      <c r="D30" s="8" t="s">
        <v>122</v>
      </c>
      <c r="E30" s="17">
        <f>E29*'Conversion Factors'!$C$31</f>
        <v>6836.7456200203023</v>
      </c>
      <c r="F30" s="17">
        <f>F29*'Conversion Factors'!$C$31</f>
        <v>6836.7456200203023</v>
      </c>
      <c r="G30" s="17">
        <f>G29*'Conversion Factors'!$C$31</f>
        <v>6836.7456200203023</v>
      </c>
      <c r="H30" s="17">
        <f>H29*'Conversion Factors'!$C$31</f>
        <v>6836.7456200203023</v>
      </c>
      <c r="I30" s="17">
        <f>I29*'Conversion Factors'!$C$31</f>
        <v>6836.7456200203023</v>
      </c>
      <c r="J30" s="17">
        <f>J29*'Conversion Factors'!$C$31</f>
        <v>6836.7456200203023</v>
      </c>
      <c r="K30" s="17">
        <f>K29*'Conversion Factors'!$C$31</f>
        <v>6836.7456200203023</v>
      </c>
      <c r="L30" s="17">
        <f>L29*'Conversion Factors'!$C$31</f>
        <v>6836.7456200203023</v>
      </c>
      <c r="M30" s="8" t="s">
        <v>233</v>
      </c>
      <c r="N30" s="8">
        <v>1</v>
      </c>
    </row>
    <row r="31" spans="1:14" x14ac:dyDescent="0.2">
      <c r="A31" s="16"/>
      <c r="B31" s="8" t="s">
        <v>99</v>
      </c>
      <c r="C31" s="8" t="s">
        <v>168</v>
      </c>
      <c r="D31" s="8" t="s">
        <v>122</v>
      </c>
      <c r="E31" s="17">
        <f>E29*'Conversion Factors'!$C$32</f>
        <v>377.52649263823764</v>
      </c>
      <c r="F31" s="17">
        <f>F29*'Conversion Factors'!$C$32</f>
        <v>377.52649263823764</v>
      </c>
      <c r="G31" s="17">
        <f>G29*'Conversion Factors'!$C$32</f>
        <v>377.52649263823764</v>
      </c>
      <c r="H31" s="17">
        <f>H29*'Conversion Factors'!$C$32</f>
        <v>377.52649263823764</v>
      </c>
      <c r="I31" s="17">
        <f>I29*'Conversion Factors'!$C$32</f>
        <v>377.52649263823764</v>
      </c>
      <c r="J31" s="17">
        <f>J29*'Conversion Factors'!$C$32</f>
        <v>377.52649263823764</v>
      </c>
      <c r="K31" s="17">
        <f>K29*'Conversion Factors'!$C$32</f>
        <v>377.52649263823764</v>
      </c>
      <c r="L31" s="17">
        <f>L29*'Conversion Factors'!$C$32</f>
        <v>377.52649263823764</v>
      </c>
      <c r="M31" s="8" t="s">
        <v>233</v>
      </c>
      <c r="N31" s="8">
        <v>1</v>
      </c>
    </row>
  </sheetData>
  <mergeCells count="5">
    <mergeCell ref="A26:A31"/>
    <mergeCell ref="A20:A25"/>
    <mergeCell ref="A14:A19"/>
    <mergeCell ref="A8:A13"/>
    <mergeCell ref="A2:A7"/>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95"/>
  <sheetViews>
    <sheetView showGridLines="0" zoomScale="90" zoomScaleNormal="90" workbookViewId="0">
      <selection activeCell="L43" sqref="L43"/>
    </sheetView>
  </sheetViews>
  <sheetFormatPr defaultColWidth="11.42578125" defaultRowHeight="12.75" x14ac:dyDescent="0.2"/>
  <cols>
    <col min="1" max="1" width="22.42578125" customWidth="1"/>
    <col min="4" max="5" width="17.5703125" customWidth="1"/>
    <col min="6" max="6" width="14.42578125" customWidth="1"/>
  </cols>
  <sheetData>
    <row r="1" spans="1:15" ht="31.5" x14ac:dyDescent="0.25">
      <c r="A1" s="9" t="s">
        <v>1</v>
      </c>
      <c r="B1" s="9" t="s">
        <v>85</v>
      </c>
      <c r="C1" s="9" t="s">
        <v>86</v>
      </c>
      <c r="D1" s="22" t="s">
        <v>127</v>
      </c>
      <c r="E1" s="22" t="s">
        <v>128</v>
      </c>
      <c r="F1" s="9" t="s">
        <v>87</v>
      </c>
      <c r="G1" s="9">
        <v>2020</v>
      </c>
      <c r="H1" s="9">
        <v>2025</v>
      </c>
      <c r="I1" s="9">
        <v>2030</v>
      </c>
      <c r="J1" s="9">
        <v>2035</v>
      </c>
      <c r="K1" s="9">
        <v>2040</v>
      </c>
      <c r="L1" s="9">
        <v>2045</v>
      </c>
      <c r="M1" s="9">
        <v>2050</v>
      </c>
      <c r="N1" s="9" t="s">
        <v>89</v>
      </c>
      <c r="O1" s="9" t="s">
        <v>90</v>
      </c>
    </row>
    <row r="2" spans="1:15" x14ac:dyDescent="0.2">
      <c r="A2" s="14" t="s">
        <v>4</v>
      </c>
      <c r="B2" s="8" t="s">
        <v>91</v>
      </c>
      <c r="C2" s="8" t="s">
        <v>92</v>
      </c>
      <c r="D2" s="8" t="s">
        <v>52</v>
      </c>
      <c r="E2" s="8" t="s">
        <v>66</v>
      </c>
      <c r="F2" s="8" t="s">
        <v>129</v>
      </c>
      <c r="G2" s="8">
        <v>1000</v>
      </c>
      <c r="H2" s="8">
        <v>1000</v>
      </c>
      <c r="I2" s="8">
        <v>1000</v>
      </c>
      <c r="J2" s="8">
        <v>1000</v>
      </c>
      <c r="K2" s="8">
        <v>1000</v>
      </c>
      <c r="L2" s="8">
        <v>1000</v>
      </c>
      <c r="M2" s="8">
        <v>1000</v>
      </c>
      <c r="N2" s="8"/>
      <c r="O2" s="8">
        <v>1</v>
      </c>
    </row>
    <row r="3" spans="1:15" x14ac:dyDescent="0.2">
      <c r="A3" s="15"/>
      <c r="B3" s="8" t="s">
        <v>96</v>
      </c>
      <c r="C3" s="8" t="s">
        <v>92</v>
      </c>
      <c r="D3" s="8" t="s">
        <v>52</v>
      </c>
      <c r="E3" s="8" t="s">
        <v>66</v>
      </c>
      <c r="F3" s="8" t="s">
        <v>129</v>
      </c>
      <c r="G3" s="8">
        <v>1000</v>
      </c>
      <c r="H3" s="8">
        <v>1000</v>
      </c>
      <c r="I3" s="8">
        <v>1000</v>
      </c>
      <c r="J3" s="8">
        <v>1000</v>
      </c>
      <c r="K3" s="8">
        <v>1000</v>
      </c>
      <c r="L3" s="8">
        <v>1000</v>
      </c>
      <c r="M3" s="8">
        <v>1000</v>
      </c>
      <c r="N3" s="8"/>
      <c r="O3" s="8">
        <v>1</v>
      </c>
    </row>
    <row r="4" spans="1:15" x14ac:dyDescent="0.2">
      <c r="A4" s="15"/>
      <c r="B4" s="8" t="s">
        <v>97</v>
      </c>
      <c r="C4" s="8" t="s">
        <v>92</v>
      </c>
      <c r="D4" s="8" t="s">
        <v>52</v>
      </c>
      <c r="E4" s="8" t="s">
        <v>66</v>
      </c>
      <c r="F4" s="8" t="s">
        <v>129</v>
      </c>
      <c r="G4" s="8">
        <v>1000</v>
      </c>
      <c r="H4" s="8">
        <v>1000</v>
      </c>
      <c r="I4" s="8">
        <v>1000</v>
      </c>
      <c r="J4" s="8">
        <v>1000</v>
      </c>
      <c r="K4" s="8">
        <v>1000</v>
      </c>
      <c r="L4" s="8">
        <v>1000</v>
      </c>
      <c r="M4" s="8">
        <v>1000</v>
      </c>
      <c r="N4" s="8"/>
      <c r="O4" s="8">
        <v>1</v>
      </c>
    </row>
    <row r="5" spans="1:15" x14ac:dyDescent="0.2">
      <c r="A5" s="15"/>
      <c r="B5" s="8" t="s">
        <v>98</v>
      </c>
      <c r="C5" s="8" t="s">
        <v>92</v>
      </c>
      <c r="D5" s="8" t="s">
        <v>52</v>
      </c>
      <c r="E5" s="8" t="s">
        <v>66</v>
      </c>
      <c r="F5" s="8" t="s">
        <v>129</v>
      </c>
      <c r="G5" s="8">
        <v>1000</v>
      </c>
      <c r="H5" s="8">
        <v>1000</v>
      </c>
      <c r="I5" s="8">
        <v>1000</v>
      </c>
      <c r="J5" s="8">
        <v>1000</v>
      </c>
      <c r="K5" s="8">
        <v>1000</v>
      </c>
      <c r="L5" s="8">
        <v>1000</v>
      </c>
      <c r="M5" s="8">
        <v>1000</v>
      </c>
      <c r="N5" s="8"/>
      <c r="O5" s="8">
        <v>1</v>
      </c>
    </row>
    <row r="6" spans="1:15" x14ac:dyDescent="0.2">
      <c r="A6" s="16"/>
      <c r="B6" s="8" t="s">
        <v>99</v>
      </c>
      <c r="C6" s="8" t="s">
        <v>92</v>
      </c>
      <c r="D6" s="8" t="s">
        <v>52</v>
      </c>
      <c r="E6" s="8" t="s">
        <v>66</v>
      </c>
      <c r="F6" s="8" t="s">
        <v>129</v>
      </c>
      <c r="G6" s="8">
        <v>1000</v>
      </c>
      <c r="H6" s="8">
        <v>1000</v>
      </c>
      <c r="I6" s="8">
        <v>1000</v>
      </c>
      <c r="J6" s="8">
        <v>1000</v>
      </c>
      <c r="K6" s="8">
        <v>1000</v>
      </c>
      <c r="L6" s="8">
        <v>1000</v>
      </c>
      <c r="M6" s="8">
        <v>1000</v>
      </c>
      <c r="N6" s="8"/>
      <c r="O6" s="8">
        <v>1</v>
      </c>
    </row>
    <row r="7" spans="1:15" x14ac:dyDescent="0.2">
      <c r="A7" s="14" t="s">
        <v>6</v>
      </c>
      <c r="B7" s="8" t="s">
        <v>91</v>
      </c>
      <c r="C7" s="8" t="s">
        <v>130</v>
      </c>
      <c r="D7" s="8" t="s">
        <v>52</v>
      </c>
      <c r="E7" s="8" t="s">
        <v>66</v>
      </c>
      <c r="F7" s="8" t="s">
        <v>129</v>
      </c>
      <c r="G7" s="8">
        <v>2606.86042241734</v>
      </c>
      <c r="H7" s="8">
        <f>$G7/'Performance Curves'!C$12</f>
        <v>3128.2325069008093</v>
      </c>
      <c r="I7" s="8">
        <f>$G7/'Performance Curves'!D$12</f>
        <v>3910.2906336260085</v>
      </c>
      <c r="J7" s="8">
        <f>$G7/'Performance Curves'!E$12</f>
        <v>4066.7022589710509</v>
      </c>
      <c r="K7" s="8">
        <f>$G7/'Performance Curves'!F$12</f>
        <v>4236.1481864281805</v>
      </c>
      <c r="L7" s="8">
        <f>$G7/'Performance Curves'!G$12</f>
        <v>4393.0425637032986</v>
      </c>
      <c r="M7" s="8">
        <f>$G7/'Performance Curves'!H$12</f>
        <v>4562.0057392303488</v>
      </c>
      <c r="N7" s="8" t="s">
        <v>131</v>
      </c>
      <c r="O7" s="8">
        <v>1</v>
      </c>
    </row>
    <row r="8" spans="1:15" x14ac:dyDescent="0.2">
      <c r="A8" s="15"/>
      <c r="B8" s="8" t="s">
        <v>96</v>
      </c>
      <c r="C8" s="8" t="s">
        <v>130</v>
      </c>
      <c r="D8" s="8" t="s">
        <v>52</v>
      </c>
      <c r="E8" s="8" t="s">
        <v>66</v>
      </c>
      <c r="F8" s="8" t="s">
        <v>129</v>
      </c>
      <c r="G8" s="8">
        <v>2429.1863847364498</v>
      </c>
      <c r="H8" s="8">
        <f>$G8/'Performance Curves'!C$12</f>
        <v>2915.0236616837406</v>
      </c>
      <c r="I8" s="8">
        <f>$G8/'Performance Curves'!D$12</f>
        <v>3643.7795771046731</v>
      </c>
      <c r="J8" s="8">
        <f>$G8/'Performance Curves'!E$12</f>
        <v>3789.5307601888621</v>
      </c>
      <c r="K8" s="8">
        <f>$G8/'Performance Curves'!F$12</f>
        <v>3947.4278751967336</v>
      </c>
      <c r="L8" s="8">
        <f>$G8/'Performance Curves'!G$12</f>
        <v>4093.6289076114276</v>
      </c>
      <c r="M8" s="8">
        <f>$G8/'Performance Curves'!H$12</f>
        <v>4251.0761732887904</v>
      </c>
      <c r="N8" s="8" t="s">
        <v>131</v>
      </c>
      <c r="O8" s="8">
        <v>1</v>
      </c>
    </row>
    <row r="9" spans="1:15" x14ac:dyDescent="0.2">
      <c r="A9" s="15"/>
      <c r="B9" s="8" t="s">
        <v>97</v>
      </c>
      <c r="C9" s="8" t="s">
        <v>130</v>
      </c>
      <c r="D9" s="8" t="s">
        <v>52</v>
      </c>
      <c r="E9" s="8" t="s">
        <v>66</v>
      </c>
      <c r="F9" s="8" t="s">
        <v>129</v>
      </c>
      <c r="G9" s="8">
        <v>2458.3001933004198</v>
      </c>
      <c r="H9" s="8">
        <f>$G9/'Performance Curves'!C$12</f>
        <v>2949.9602319605046</v>
      </c>
      <c r="I9" s="8">
        <f>$G9/'Performance Curves'!D$12</f>
        <v>3687.4502899506278</v>
      </c>
      <c r="J9" s="8">
        <f>$G9/'Performance Curves'!E$12</f>
        <v>3834.9483015486553</v>
      </c>
      <c r="K9" s="8">
        <f>$G9/'Performance Curves'!F$12</f>
        <v>3994.7378141131849</v>
      </c>
      <c r="L9" s="8">
        <f>$G9/'Performance Curves'!G$12</f>
        <v>4142.6910664877478</v>
      </c>
      <c r="M9" s="8">
        <f>$G9/'Performance Curves'!H$12</f>
        <v>4302.0253382757382</v>
      </c>
      <c r="N9" s="8" t="s">
        <v>131</v>
      </c>
      <c r="O9" s="8">
        <v>1</v>
      </c>
    </row>
    <row r="10" spans="1:15" x14ac:dyDescent="0.2">
      <c r="A10" s="15"/>
      <c r="B10" s="8" t="s">
        <v>98</v>
      </c>
      <c r="C10" s="8" t="s">
        <v>130</v>
      </c>
      <c r="D10" s="8" t="s">
        <v>52</v>
      </c>
      <c r="E10" s="8" t="s">
        <v>66</v>
      </c>
      <c r="F10" s="8" t="s">
        <v>129</v>
      </c>
      <c r="G10" s="8">
        <v>2680.3529640483598</v>
      </c>
      <c r="H10" s="8">
        <f>$G10/'Performance Curves'!C$12</f>
        <v>3216.423556858033</v>
      </c>
      <c r="I10" s="8">
        <f>$G10/'Performance Curves'!D$12</f>
        <v>4020.5294460725381</v>
      </c>
      <c r="J10" s="8">
        <f>$G10/'Performance Curves'!E$12</f>
        <v>4181.3506239154412</v>
      </c>
      <c r="K10" s="8">
        <f>$G10/'Performance Curves'!F$12</f>
        <v>4355.5735665785878</v>
      </c>
      <c r="L10" s="8">
        <f>$G10/'Performance Curves'!G$12</f>
        <v>4516.8911060814989</v>
      </c>
      <c r="M10" s="8">
        <f>$G10/'Performance Curves'!H$12</f>
        <v>4690.6176870846339</v>
      </c>
      <c r="N10" s="8" t="s">
        <v>131</v>
      </c>
      <c r="O10" s="8">
        <v>1</v>
      </c>
    </row>
    <row r="11" spans="1:15" x14ac:dyDescent="0.2">
      <c r="A11" s="16"/>
      <c r="B11" s="8" t="s">
        <v>99</v>
      </c>
      <c r="C11" s="8" t="s">
        <v>130</v>
      </c>
      <c r="D11" s="8" t="s">
        <v>52</v>
      </c>
      <c r="E11" s="8" t="s">
        <v>66</v>
      </c>
      <c r="F11" s="8" t="s">
        <v>129</v>
      </c>
      <c r="G11" s="8">
        <v>2680.3529640483598</v>
      </c>
      <c r="H11" s="8">
        <f>$G11/'Performance Curves'!C$12</f>
        <v>3216.423556858033</v>
      </c>
      <c r="I11" s="8">
        <f>$G11/'Performance Curves'!D$12</f>
        <v>4020.5294460725381</v>
      </c>
      <c r="J11" s="8">
        <f>$G11/'Performance Curves'!E$12</f>
        <v>4181.3506239154412</v>
      </c>
      <c r="K11" s="8">
        <f>$G11/'Performance Curves'!F$12</f>
        <v>4355.5735665785878</v>
      </c>
      <c r="L11" s="8">
        <f>$G11/'Performance Curves'!G$12</f>
        <v>4516.8911060814989</v>
      </c>
      <c r="M11" s="8">
        <f>$G11/'Performance Curves'!H$12</f>
        <v>4690.6176870846339</v>
      </c>
      <c r="N11" s="8" t="s">
        <v>131</v>
      </c>
      <c r="O11" s="8">
        <v>1</v>
      </c>
    </row>
    <row r="12" spans="1:15" x14ac:dyDescent="0.2">
      <c r="A12" s="14" t="s">
        <v>8</v>
      </c>
      <c r="B12" s="8" t="s">
        <v>91</v>
      </c>
      <c r="C12" s="8" t="s">
        <v>92</v>
      </c>
      <c r="D12" s="8" t="s">
        <v>54</v>
      </c>
      <c r="E12" s="8" t="s">
        <v>66</v>
      </c>
      <c r="F12" s="8" t="s">
        <v>129</v>
      </c>
      <c r="G12" s="8">
        <v>950</v>
      </c>
      <c r="H12" s="8">
        <v>950</v>
      </c>
      <c r="I12" s="8">
        <v>950</v>
      </c>
      <c r="J12" s="8">
        <v>950</v>
      </c>
      <c r="K12" s="8">
        <v>950</v>
      </c>
      <c r="L12" s="8">
        <v>950</v>
      </c>
      <c r="M12" s="8">
        <v>950</v>
      </c>
      <c r="N12" s="8"/>
      <c r="O12" s="8">
        <v>1</v>
      </c>
    </row>
    <row r="13" spans="1:15" x14ac:dyDescent="0.2">
      <c r="A13" s="15"/>
      <c r="B13" s="8" t="s">
        <v>96</v>
      </c>
      <c r="C13" s="8" t="s">
        <v>92</v>
      </c>
      <c r="D13" s="8" t="s">
        <v>54</v>
      </c>
      <c r="E13" s="8" t="s">
        <v>66</v>
      </c>
      <c r="F13" s="8" t="s">
        <v>129</v>
      </c>
      <c r="G13" s="8">
        <v>950</v>
      </c>
      <c r="H13" s="8">
        <v>950</v>
      </c>
      <c r="I13" s="8">
        <v>950</v>
      </c>
      <c r="J13" s="8">
        <v>950</v>
      </c>
      <c r="K13" s="8">
        <v>950</v>
      </c>
      <c r="L13" s="8">
        <v>950</v>
      </c>
      <c r="M13" s="8">
        <v>950</v>
      </c>
      <c r="N13" s="8"/>
      <c r="O13" s="8">
        <v>1</v>
      </c>
    </row>
    <row r="14" spans="1:15" x14ac:dyDescent="0.2">
      <c r="A14" s="15"/>
      <c r="B14" s="8" t="s">
        <v>97</v>
      </c>
      <c r="C14" s="8" t="s">
        <v>92</v>
      </c>
      <c r="D14" s="8" t="s">
        <v>54</v>
      </c>
      <c r="E14" s="8" t="s">
        <v>66</v>
      </c>
      <c r="F14" s="8" t="s">
        <v>129</v>
      </c>
      <c r="G14" s="8">
        <v>950</v>
      </c>
      <c r="H14" s="8">
        <v>950</v>
      </c>
      <c r="I14" s="8">
        <v>950</v>
      </c>
      <c r="J14" s="8">
        <v>950</v>
      </c>
      <c r="K14" s="8">
        <v>950</v>
      </c>
      <c r="L14" s="8">
        <v>950</v>
      </c>
      <c r="M14" s="8">
        <v>950</v>
      </c>
      <c r="N14" s="8"/>
      <c r="O14" s="8">
        <v>1</v>
      </c>
    </row>
    <row r="15" spans="1:15" x14ac:dyDescent="0.2">
      <c r="A15" s="15"/>
      <c r="B15" s="8" t="s">
        <v>98</v>
      </c>
      <c r="C15" s="8" t="s">
        <v>92</v>
      </c>
      <c r="D15" s="8" t="s">
        <v>54</v>
      </c>
      <c r="E15" s="8" t="s">
        <v>66</v>
      </c>
      <c r="F15" s="8" t="s">
        <v>129</v>
      </c>
      <c r="G15" s="8">
        <v>950</v>
      </c>
      <c r="H15" s="8">
        <v>950</v>
      </c>
      <c r="I15" s="8">
        <v>950</v>
      </c>
      <c r="J15" s="8">
        <v>950</v>
      </c>
      <c r="K15" s="8">
        <v>950</v>
      </c>
      <c r="L15" s="8">
        <v>950</v>
      </c>
      <c r="M15" s="8">
        <v>950</v>
      </c>
      <c r="N15" s="8"/>
      <c r="O15" s="8">
        <v>1</v>
      </c>
    </row>
    <row r="16" spans="1:15" x14ac:dyDescent="0.2">
      <c r="A16" s="16"/>
      <c r="B16" s="8" t="s">
        <v>99</v>
      </c>
      <c r="C16" s="8" t="s">
        <v>92</v>
      </c>
      <c r="D16" s="8" t="s">
        <v>54</v>
      </c>
      <c r="E16" s="8" t="s">
        <v>66</v>
      </c>
      <c r="F16" s="8" t="s">
        <v>129</v>
      </c>
      <c r="G16" s="8">
        <v>950</v>
      </c>
      <c r="H16" s="8">
        <v>950</v>
      </c>
      <c r="I16" s="8">
        <v>950</v>
      </c>
      <c r="J16" s="8">
        <v>950</v>
      </c>
      <c r="K16" s="8">
        <v>950</v>
      </c>
      <c r="L16" s="8">
        <v>950</v>
      </c>
      <c r="M16" s="8">
        <v>950</v>
      </c>
      <c r="N16" s="8"/>
      <c r="O16" s="8">
        <v>1</v>
      </c>
    </row>
    <row r="17" spans="1:15" x14ac:dyDescent="0.2">
      <c r="A17" s="14" t="s">
        <v>10</v>
      </c>
      <c r="B17" s="8" t="s">
        <v>91</v>
      </c>
      <c r="C17" s="8" t="s">
        <v>92</v>
      </c>
      <c r="D17" s="8" t="s">
        <v>56</v>
      </c>
      <c r="E17" s="8" t="s">
        <v>66</v>
      </c>
      <c r="F17" s="8" t="s">
        <v>129</v>
      </c>
      <c r="G17" s="8">
        <v>950</v>
      </c>
      <c r="H17" s="8">
        <v>950</v>
      </c>
      <c r="I17" s="8">
        <v>950</v>
      </c>
      <c r="J17" s="8">
        <v>950</v>
      </c>
      <c r="K17" s="8">
        <v>950</v>
      </c>
      <c r="L17" s="8">
        <v>950</v>
      </c>
      <c r="M17" s="8">
        <v>950</v>
      </c>
      <c r="N17" s="8"/>
      <c r="O17" s="8">
        <v>1</v>
      </c>
    </row>
    <row r="18" spans="1:15" x14ac:dyDescent="0.2">
      <c r="A18" s="15"/>
      <c r="B18" s="8" t="s">
        <v>96</v>
      </c>
      <c r="C18" s="8" t="s">
        <v>92</v>
      </c>
      <c r="D18" s="8" t="s">
        <v>56</v>
      </c>
      <c r="E18" s="8" t="s">
        <v>66</v>
      </c>
      <c r="F18" s="8" t="s">
        <v>129</v>
      </c>
      <c r="G18" s="8">
        <v>950</v>
      </c>
      <c r="H18" s="8">
        <v>950</v>
      </c>
      <c r="I18" s="8">
        <v>950</v>
      </c>
      <c r="J18" s="8">
        <v>950</v>
      </c>
      <c r="K18" s="8">
        <v>950</v>
      </c>
      <c r="L18" s="8">
        <v>950</v>
      </c>
      <c r="M18" s="8">
        <v>950</v>
      </c>
      <c r="N18" s="8"/>
      <c r="O18" s="8">
        <v>1</v>
      </c>
    </row>
    <row r="19" spans="1:15" x14ac:dyDescent="0.2">
      <c r="A19" s="15"/>
      <c r="B19" s="8" t="s">
        <v>97</v>
      </c>
      <c r="C19" s="8" t="s">
        <v>92</v>
      </c>
      <c r="D19" s="8" t="s">
        <v>56</v>
      </c>
      <c r="E19" s="8" t="s">
        <v>66</v>
      </c>
      <c r="F19" s="8" t="s">
        <v>129</v>
      </c>
      <c r="G19" s="8">
        <v>950</v>
      </c>
      <c r="H19" s="8">
        <v>950</v>
      </c>
      <c r="I19" s="8">
        <v>950</v>
      </c>
      <c r="J19" s="8">
        <v>950</v>
      </c>
      <c r="K19" s="8">
        <v>950</v>
      </c>
      <c r="L19" s="8">
        <v>950</v>
      </c>
      <c r="M19" s="8">
        <v>950</v>
      </c>
      <c r="N19" s="8"/>
      <c r="O19" s="8">
        <v>1</v>
      </c>
    </row>
    <row r="20" spans="1:15" x14ac:dyDescent="0.2">
      <c r="A20" s="15"/>
      <c r="B20" s="8" t="s">
        <v>98</v>
      </c>
      <c r="C20" s="8" t="s">
        <v>92</v>
      </c>
      <c r="D20" s="8" t="s">
        <v>56</v>
      </c>
      <c r="E20" s="8" t="s">
        <v>66</v>
      </c>
      <c r="F20" s="8" t="s">
        <v>129</v>
      </c>
      <c r="G20" s="8">
        <v>950</v>
      </c>
      <c r="H20" s="8">
        <v>950</v>
      </c>
      <c r="I20" s="8">
        <v>950</v>
      </c>
      <c r="J20" s="8">
        <v>950</v>
      </c>
      <c r="K20" s="8">
        <v>950</v>
      </c>
      <c r="L20" s="8">
        <v>950</v>
      </c>
      <c r="M20" s="8">
        <v>950</v>
      </c>
      <c r="N20" s="8"/>
      <c r="O20" s="8">
        <v>1</v>
      </c>
    </row>
    <row r="21" spans="1:15" x14ac:dyDescent="0.2">
      <c r="A21" s="16"/>
      <c r="B21" s="8" t="s">
        <v>99</v>
      </c>
      <c r="C21" s="8" t="s">
        <v>92</v>
      </c>
      <c r="D21" s="8" t="s">
        <v>56</v>
      </c>
      <c r="E21" s="8" t="s">
        <v>66</v>
      </c>
      <c r="F21" s="8" t="s">
        <v>129</v>
      </c>
      <c r="G21" s="8">
        <v>950</v>
      </c>
      <c r="H21" s="8">
        <v>950</v>
      </c>
      <c r="I21" s="8">
        <v>950</v>
      </c>
      <c r="J21" s="8">
        <v>950</v>
      </c>
      <c r="K21" s="8">
        <v>950</v>
      </c>
      <c r="L21" s="8">
        <v>950</v>
      </c>
      <c r="M21" s="8">
        <v>950</v>
      </c>
      <c r="N21" s="8"/>
      <c r="O21" s="8">
        <v>1</v>
      </c>
    </row>
    <row r="22" spans="1:15" x14ac:dyDescent="0.2">
      <c r="A22" s="14" t="s">
        <v>12</v>
      </c>
      <c r="B22" s="8" t="s">
        <v>91</v>
      </c>
      <c r="C22" s="8" t="s">
        <v>92</v>
      </c>
      <c r="D22" s="8" t="s">
        <v>58</v>
      </c>
      <c r="E22" s="8" t="s">
        <v>66</v>
      </c>
      <c r="F22" s="8" t="s">
        <v>129</v>
      </c>
      <c r="G22" s="8">
        <v>850</v>
      </c>
      <c r="H22" s="8">
        <v>850</v>
      </c>
      <c r="I22" s="8">
        <v>850</v>
      </c>
      <c r="J22" s="8">
        <v>850</v>
      </c>
      <c r="K22" s="8">
        <v>850</v>
      </c>
      <c r="L22" s="8">
        <v>850</v>
      </c>
      <c r="M22" s="8">
        <v>850</v>
      </c>
      <c r="N22" s="8"/>
      <c r="O22" s="8">
        <v>1</v>
      </c>
    </row>
    <row r="23" spans="1:15" x14ac:dyDescent="0.2">
      <c r="A23" s="15"/>
      <c r="B23" s="8" t="s">
        <v>96</v>
      </c>
      <c r="C23" s="8" t="s">
        <v>92</v>
      </c>
      <c r="D23" s="8" t="s">
        <v>58</v>
      </c>
      <c r="E23" s="8" t="s">
        <v>66</v>
      </c>
      <c r="F23" s="8" t="s">
        <v>129</v>
      </c>
      <c r="G23" s="8">
        <v>850</v>
      </c>
      <c r="H23" s="8">
        <v>850</v>
      </c>
      <c r="I23" s="8">
        <v>850</v>
      </c>
      <c r="J23" s="8">
        <v>850</v>
      </c>
      <c r="K23" s="8">
        <v>850</v>
      </c>
      <c r="L23" s="8">
        <v>850</v>
      </c>
      <c r="M23" s="8">
        <v>850</v>
      </c>
      <c r="N23" s="8"/>
      <c r="O23" s="8">
        <v>1</v>
      </c>
    </row>
    <row r="24" spans="1:15" x14ac:dyDescent="0.2">
      <c r="A24" s="15"/>
      <c r="B24" s="8" t="s">
        <v>97</v>
      </c>
      <c r="C24" s="8" t="s">
        <v>92</v>
      </c>
      <c r="D24" s="8" t="s">
        <v>58</v>
      </c>
      <c r="E24" s="8" t="s">
        <v>66</v>
      </c>
      <c r="F24" s="8" t="s">
        <v>129</v>
      </c>
      <c r="G24" s="8">
        <v>850</v>
      </c>
      <c r="H24" s="8">
        <v>850</v>
      </c>
      <c r="I24" s="8">
        <v>850</v>
      </c>
      <c r="J24" s="8">
        <v>850</v>
      </c>
      <c r="K24" s="8">
        <v>850</v>
      </c>
      <c r="L24" s="8">
        <v>850</v>
      </c>
      <c r="M24" s="8">
        <v>850</v>
      </c>
      <c r="N24" s="8"/>
      <c r="O24" s="8">
        <v>1</v>
      </c>
    </row>
    <row r="25" spans="1:15" x14ac:dyDescent="0.2">
      <c r="A25" s="15"/>
      <c r="B25" s="8" t="s">
        <v>98</v>
      </c>
      <c r="C25" s="8" t="s">
        <v>92</v>
      </c>
      <c r="D25" s="8" t="s">
        <v>58</v>
      </c>
      <c r="E25" s="8" t="s">
        <v>66</v>
      </c>
      <c r="F25" s="8" t="s">
        <v>129</v>
      </c>
      <c r="G25" s="8">
        <v>850</v>
      </c>
      <c r="H25" s="8">
        <v>850</v>
      </c>
      <c r="I25" s="8">
        <v>850</v>
      </c>
      <c r="J25" s="8">
        <v>850</v>
      </c>
      <c r="K25" s="8">
        <v>850</v>
      </c>
      <c r="L25" s="8">
        <v>850</v>
      </c>
      <c r="M25" s="8">
        <v>850</v>
      </c>
      <c r="N25" s="8"/>
      <c r="O25" s="8">
        <v>1</v>
      </c>
    </row>
    <row r="26" spans="1:15" x14ac:dyDescent="0.2">
      <c r="A26" s="16"/>
      <c r="B26" s="8" t="s">
        <v>99</v>
      </c>
      <c r="C26" s="8" t="s">
        <v>92</v>
      </c>
      <c r="D26" s="8" t="s">
        <v>58</v>
      </c>
      <c r="E26" s="8" t="s">
        <v>66</v>
      </c>
      <c r="F26" s="8" t="s">
        <v>129</v>
      </c>
      <c r="G26" s="8">
        <v>850</v>
      </c>
      <c r="H26" s="8">
        <v>850</v>
      </c>
      <c r="I26" s="8">
        <v>850</v>
      </c>
      <c r="J26" s="8">
        <v>850</v>
      </c>
      <c r="K26" s="8">
        <v>850</v>
      </c>
      <c r="L26" s="8">
        <v>850</v>
      </c>
      <c r="M26" s="8">
        <v>850</v>
      </c>
      <c r="N26" s="8"/>
      <c r="O26" s="8">
        <v>1</v>
      </c>
    </row>
    <row r="27" spans="1:15" x14ac:dyDescent="0.2">
      <c r="A27" s="23" t="s">
        <v>14</v>
      </c>
      <c r="B27" s="8" t="s">
        <v>107</v>
      </c>
      <c r="C27" s="8" t="s">
        <v>84</v>
      </c>
      <c r="D27" s="8" t="s">
        <v>50</v>
      </c>
      <c r="E27" s="8" t="s">
        <v>54</v>
      </c>
      <c r="F27" s="8"/>
      <c r="G27" s="8">
        <v>1</v>
      </c>
      <c r="H27" s="8" t="s">
        <v>132</v>
      </c>
      <c r="I27" s="8" t="s">
        <v>132</v>
      </c>
      <c r="J27" s="8" t="s">
        <v>132</v>
      </c>
      <c r="K27" s="8" t="s">
        <v>132</v>
      </c>
      <c r="L27" s="8" t="s">
        <v>132</v>
      </c>
      <c r="M27" s="8" t="s">
        <v>132</v>
      </c>
      <c r="N27" s="8"/>
      <c r="O27" s="8">
        <v>1</v>
      </c>
    </row>
    <row r="28" spans="1:15" x14ac:dyDescent="0.2">
      <c r="A28" s="23" t="s">
        <v>16</v>
      </c>
      <c r="B28" s="8" t="s">
        <v>107</v>
      </c>
      <c r="C28" s="8" t="s">
        <v>84</v>
      </c>
      <c r="D28" s="8" t="s">
        <v>50</v>
      </c>
      <c r="E28" s="8" t="s">
        <v>58</v>
      </c>
      <c r="F28" s="8"/>
      <c r="G28" s="8">
        <v>1</v>
      </c>
      <c r="H28" s="8" t="s">
        <v>132</v>
      </c>
      <c r="I28" s="8" t="s">
        <v>132</v>
      </c>
      <c r="J28" s="8" t="s">
        <v>132</v>
      </c>
      <c r="K28" s="8" t="s">
        <v>132</v>
      </c>
      <c r="L28" s="8" t="s">
        <v>132</v>
      </c>
      <c r="M28" s="8" t="s">
        <v>132</v>
      </c>
      <c r="N28" s="8"/>
      <c r="O28" s="8">
        <v>1</v>
      </c>
    </row>
    <row r="29" spans="1:15" x14ac:dyDescent="0.2">
      <c r="A29" s="23" t="s">
        <v>18</v>
      </c>
      <c r="B29" s="8" t="s">
        <v>107</v>
      </c>
      <c r="C29" s="8" t="s">
        <v>84</v>
      </c>
      <c r="D29" s="8" t="s">
        <v>50</v>
      </c>
      <c r="E29" s="8" t="s">
        <v>56</v>
      </c>
      <c r="F29" s="8"/>
      <c r="G29" s="8">
        <v>1</v>
      </c>
      <c r="H29" s="8" t="s">
        <v>132</v>
      </c>
      <c r="I29" s="8" t="s">
        <v>132</v>
      </c>
      <c r="J29" s="8" t="s">
        <v>132</v>
      </c>
      <c r="K29" s="8" t="s">
        <v>132</v>
      </c>
      <c r="L29" s="8" t="s">
        <v>132</v>
      </c>
      <c r="M29" s="8" t="s">
        <v>132</v>
      </c>
      <c r="N29" s="8"/>
      <c r="O29" s="8">
        <v>1</v>
      </c>
    </row>
    <row r="30" spans="1:15" x14ac:dyDescent="0.2">
      <c r="A30" s="23" t="s">
        <v>114</v>
      </c>
      <c r="B30" s="8" t="s">
        <v>107</v>
      </c>
      <c r="C30" s="8" t="s">
        <v>84</v>
      </c>
      <c r="D30" s="8" t="s">
        <v>50</v>
      </c>
      <c r="E30" s="8" t="s">
        <v>133</v>
      </c>
      <c r="F30" s="8"/>
      <c r="G30" s="8">
        <v>1</v>
      </c>
      <c r="H30" s="8" t="s">
        <v>132</v>
      </c>
      <c r="I30" s="8" t="s">
        <v>132</v>
      </c>
      <c r="J30" s="8" t="s">
        <v>132</v>
      </c>
      <c r="K30" s="8" t="s">
        <v>132</v>
      </c>
      <c r="L30" s="8" t="s">
        <v>132</v>
      </c>
      <c r="M30" s="8" t="s">
        <v>132</v>
      </c>
      <c r="N30" s="8"/>
      <c r="O30" s="8">
        <v>1</v>
      </c>
    </row>
    <row r="31" spans="1:15" x14ac:dyDescent="0.2">
      <c r="A31" s="14" t="s">
        <v>20</v>
      </c>
      <c r="B31" s="8" t="s">
        <v>91</v>
      </c>
      <c r="C31" s="8" t="s">
        <v>124</v>
      </c>
      <c r="D31" s="8" t="s">
        <v>134</v>
      </c>
      <c r="E31" s="8" t="s">
        <v>68</v>
      </c>
      <c r="F31" s="8" t="s">
        <v>129</v>
      </c>
      <c r="G31" s="8">
        <v>1825.19071529334</v>
      </c>
      <c r="H31" s="8">
        <f>$G31/'Performance Curves'!C$14</f>
        <v>1932.5548750164764</v>
      </c>
      <c r="I31" s="8">
        <f>$G31/'Performance Curves'!D$14</f>
        <v>2053.3395547050072</v>
      </c>
      <c r="J31" s="8">
        <f>$G31/'Performance Curves'!E$14</f>
        <v>2108.8352183456827</v>
      </c>
      <c r="K31" s="8">
        <f>$G31/'Performance Curves'!F$14</f>
        <v>2167.4139744108406</v>
      </c>
      <c r="L31" s="8">
        <f>$G31/'Performance Curves'!G$14</f>
        <v>2222.9886917034278</v>
      </c>
      <c r="M31" s="8">
        <f>$G31/'Performance Curves'!H$14</f>
        <v>2281.488394116675</v>
      </c>
      <c r="N31" s="8" t="s">
        <v>131</v>
      </c>
      <c r="O31" s="8">
        <v>1</v>
      </c>
    </row>
    <row r="32" spans="1:15" x14ac:dyDescent="0.2">
      <c r="A32" s="15"/>
      <c r="B32" s="8" t="s">
        <v>96</v>
      </c>
      <c r="C32" s="8" t="s">
        <v>124</v>
      </c>
      <c r="D32" s="8" t="s">
        <v>134</v>
      </c>
      <c r="E32" s="8" t="s">
        <v>68</v>
      </c>
      <c r="F32" s="8" t="s">
        <v>129</v>
      </c>
      <c r="G32" s="8">
        <v>1511.4459075552199</v>
      </c>
      <c r="H32" s="8">
        <f>$G32/'Performance Curves'!C$14</f>
        <v>1600.3544903525849</v>
      </c>
      <c r="I32" s="8">
        <f>$G32/'Performance Curves'!D$14</f>
        <v>1700.3766459996223</v>
      </c>
      <c r="J32" s="8">
        <f>$G32/'Performance Curves'!E$14</f>
        <v>1746.3327715671794</v>
      </c>
      <c r="K32" s="8">
        <f>$G32/'Performance Curves'!F$14</f>
        <v>1794.842015221823</v>
      </c>
      <c r="L32" s="8">
        <f>$G32/'Performance Curves'!G$14</f>
        <v>1840.8636053557173</v>
      </c>
      <c r="M32" s="8">
        <f>$G32/'Performance Curves'!H$14</f>
        <v>1889.3073844440248</v>
      </c>
      <c r="N32" s="8" t="s">
        <v>131</v>
      </c>
      <c r="O32" s="8">
        <v>1</v>
      </c>
    </row>
    <row r="33" spans="1:15" x14ac:dyDescent="0.2">
      <c r="A33" s="15"/>
      <c r="B33" s="8" t="s">
        <v>97</v>
      </c>
      <c r="C33" s="8" t="s">
        <v>124</v>
      </c>
      <c r="D33" s="8" t="s">
        <v>134</v>
      </c>
      <c r="E33" s="8" t="s">
        <v>68</v>
      </c>
      <c r="F33" s="8" t="s">
        <v>129</v>
      </c>
      <c r="G33" s="8">
        <v>1659.21359821035</v>
      </c>
      <c r="H33" s="8">
        <f>$G33/'Performance Curves'!C$14</f>
        <v>1756.8143981050755</v>
      </c>
      <c r="I33" s="8">
        <f>$G33/'Performance Curves'!D$14</f>
        <v>1866.6152979866436</v>
      </c>
      <c r="J33" s="8">
        <f>$G33/'Performance Curves'!E$14</f>
        <v>1917.0643600943906</v>
      </c>
      <c r="K33" s="8">
        <f>$G33/'Performance Curves'!F$14</f>
        <v>1970.31614787479</v>
      </c>
      <c r="L33" s="8">
        <f>$G33/'Performance Curves'!G$14</f>
        <v>2020.8370747433758</v>
      </c>
      <c r="M33" s="8">
        <f>$G33/'Performance Curves'!H$14</f>
        <v>2074.0169977629375</v>
      </c>
      <c r="N33" s="8" t="s">
        <v>131</v>
      </c>
      <c r="O33" s="8">
        <v>1</v>
      </c>
    </row>
    <row r="34" spans="1:15" x14ac:dyDescent="0.2">
      <c r="A34" s="15"/>
      <c r="B34" s="8" t="s">
        <v>98</v>
      </c>
      <c r="C34" s="8" t="s">
        <v>124</v>
      </c>
      <c r="D34" s="8" t="s">
        <v>134</v>
      </c>
      <c r="E34" s="8" t="s">
        <v>68</v>
      </c>
      <c r="F34" s="8" t="s">
        <v>129</v>
      </c>
      <c r="G34" s="8">
        <v>1897.22862234536</v>
      </c>
      <c r="H34" s="8">
        <f>$G34/'Performance Curves'!C$14</f>
        <v>2008.830306012733</v>
      </c>
      <c r="I34" s="8">
        <f>$G34/'Performance Curves'!D$14</f>
        <v>2134.3822001385297</v>
      </c>
      <c r="J34" s="8">
        <f>$G34/'Performance Curves'!E$14</f>
        <v>2192.0682055476791</v>
      </c>
      <c r="K34" s="8">
        <f>$G34/'Performance Curves'!F$14</f>
        <v>2252.9589890351144</v>
      </c>
      <c r="L34" s="8">
        <f>$G34/'Performance Curves'!G$14</f>
        <v>2310.7271682411447</v>
      </c>
      <c r="M34" s="8">
        <f>$G34/'Performance Curves'!H$14</f>
        <v>2371.5357779317001</v>
      </c>
      <c r="N34" s="8" t="s">
        <v>131</v>
      </c>
      <c r="O34" s="8">
        <v>1</v>
      </c>
    </row>
    <row r="35" spans="1:15" x14ac:dyDescent="0.2">
      <c r="A35" s="16"/>
      <c r="B35" s="8" t="s">
        <v>99</v>
      </c>
      <c r="C35" s="8" t="s">
        <v>124</v>
      </c>
      <c r="D35" s="8" t="s">
        <v>134</v>
      </c>
      <c r="E35" s="8" t="s">
        <v>68</v>
      </c>
      <c r="F35" s="8" t="s">
        <v>129</v>
      </c>
      <c r="G35" s="8">
        <v>1897.22862234536</v>
      </c>
      <c r="H35" s="8">
        <f>$G35/'Performance Curves'!C$14</f>
        <v>2008.830306012733</v>
      </c>
      <c r="I35" s="8">
        <f>$G35/'Performance Curves'!D$14</f>
        <v>2134.3822001385297</v>
      </c>
      <c r="J35" s="8">
        <f>$G35/'Performance Curves'!E$14</f>
        <v>2192.0682055476791</v>
      </c>
      <c r="K35" s="8">
        <f>$G35/'Performance Curves'!F$14</f>
        <v>2252.9589890351144</v>
      </c>
      <c r="L35" s="8">
        <f>$G35/'Performance Curves'!G$14</f>
        <v>2310.7271682411447</v>
      </c>
      <c r="M35" s="8">
        <f>$G35/'Performance Curves'!H$14</f>
        <v>2371.5357779317001</v>
      </c>
      <c r="N35" s="8" t="s">
        <v>131</v>
      </c>
      <c r="O35" s="8">
        <v>1</v>
      </c>
    </row>
    <row r="36" spans="1:15" x14ac:dyDescent="0.2">
      <c r="A36" s="14" t="s">
        <v>22</v>
      </c>
      <c r="B36" s="8" t="s">
        <v>91</v>
      </c>
      <c r="C36" s="8" t="s">
        <v>124</v>
      </c>
      <c r="D36" s="8" t="s">
        <v>60</v>
      </c>
      <c r="E36" s="8" t="s">
        <v>68</v>
      </c>
      <c r="F36" s="8" t="s">
        <v>129</v>
      </c>
      <c r="G36" s="8">
        <v>950</v>
      </c>
      <c r="H36" s="8">
        <v>950</v>
      </c>
      <c r="I36" s="8">
        <v>950</v>
      </c>
      <c r="J36" s="8">
        <v>950</v>
      </c>
      <c r="K36" s="8">
        <v>950</v>
      </c>
      <c r="L36" s="8">
        <v>950</v>
      </c>
      <c r="M36" s="8">
        <v>950</v>
      </c>
      <c r="N36" s="8"/>
      <c r="O36" s="8">
        <v>1</v>
      </c>
    </row>
    <row r="37" spans="1:15" x14ac:dyDescent="0.2">
      <c r="A37" s="15"/>
      <c r="B37" s="8" t="s">
        <v>96</v>
      </c>
      <c r="C37" s="8" t="s">
        <v>124</v>
      </c>
      <c r="D37" s="8" t="s">
        <v>60</v>
      </c>
      <c r="E37" s="8" t="s">
        <v>68</v>
      </c>
      <c r="F37" s="8" t="s">
        <v>129</v>
      </c>
      <c r="G37" s="8">
        <v>950</v>
      </c>
      <c r="H37" s="8">
        <v>950</v>
      </c>
      <c r="I37" s="8">
        <v>950</v>
      </c>
      <c r="J37" s="8">
        <v>950</v>
      </c>
      <c r="K37" s="8">
        <v>950</v>
      </c>
      <c r="L37" s="8">
        <v>950</v>
      </c>
      <c r="M37" s="8">
        <v>950</v>
      </c>
      <c r="N37" s="8"/>
      <c r="O37" s="8">
        <v>1</v>
      </c>
    </row>
    <row r="38" spans="1:15" x14ac:dyDescent="0.2">
      <c r="A38" s="15"/>
      <c r="B38" s="8" t="s">
        <v>97</v>
      </c>
      <c r="C38" s="8" t="s">
        <v>124</v>
      </c>
      <c r="D38" s="8" t="s">
        <v>60</v>
      </c>
      <c r="E38" s="8" t="s">
        <v>68</v>
      </c>
      <c r="F38" s="8" t="s">
        <v>129</v>
      </c>
      <c r="G38" s="8">
        <v>950</v>
      </c>
      <c r="H38" s="8">
        <v>950</v>
      </c>
      <c r="I38" s="8">
        <v>950</v>
      </c>
      <c r="J38" s="8">
        <v>950</v>
      </c>
      <c r="K38" s="8">
        <v>950</v>
      </c>
      <c r="L38" s="8">
        <v>950</v>
      </c>
      <c r="M38" s="8">
        <v>950</v>
      </c>
      <c r="N38" s="8"/>
      <c r="O38" s="8">
        <v>1</v>
      </c>
    </row>
    <row r="39" spans="1:15" x14ac:dyDescent="0.2">
      <c r="A39" s="15"/>
      <c r="B39" s="8" t="s">
        <v>98</v>
      </c>
      <c r="C39" s="8" t="s">
        <v>124</v>
      </c>
      <c r="D39" s="8" t="s">
        <v>60</v>
      </c>
      <c r="E39" s="8" t="s">
        <v>68</v>
      </c>
      <c r="F39" s="8" t="s">
        <v>129</v>
      </c>
      <c r="G39" s="8">
        <v>950</v>
      </c>
      <c r="H39" s="8">
        <v>950</v>
      </c>
      <c r="I39" s="8">
        <v>950</v>
      </c>
      <c r="J39" s="8">
        <v>950</v>
      </c>
      <c r="K39" s="8">
        <v>950</v>
      </c>
      <c r="L39" s="8">
        <v>950</v>
      </c>
      <c r="M39" s="8">
        <v>950</v>
      </c>
      <c r="N39" s="8"/>
      <c r="O39" s="8">
        <v>1</v>
      </c>
    </row>
    <row r="40" spans="1:15" x14ac:dyDescent="0.2">
      <c r="A40" s="16"/>
      <c r="B40" s="8" t="s">
        <v>99</v>
      </c>
      <c r="C40" s="8" t="s">
        <v>124</v>
      </c>
      <c r="D40" s="8" t="s">
        <v>60</v>
      </c>
      <c r="E40" s="8" t="s">
        <v>68</v>
      </c>
      <c r="F40" s="8" t="s">
        <v>129</v>
      </c>
      <c r="G40" s="8">
        <v>950</v>
      </c>
      <c r="H40" s="8">
        <v>950</v>
      </c>
      <c r="I40" s="8">
        <v>950</v>
      </c>
      <c r="J40" s="8">
        <v>950</v>
      </c>
      <c r="K40" s="8">
        <v>950</v>
      </c>
      <c r="L40" s="8">
        <v>950</v>
      </c>
      <c r="M40" s="8">
        <v>950</v>
      </c>
      <c r="N40" s="8"/>
      <c r="O40" s="8">
        <v>1</v>
      </c>
    </row>
    <row r="41" spans="1:15" x14ac:dyDescent="0.2">
      <c r="A41" s="14" t="s">
        <v>24</v>
      </c>
      <c r="B41" s="8" t="s">
        <v>91</v>
      </c>
      <c r="C41" s="8" t="s">
        <v>124</v>
      </c>
      <c r="D41" s="8" t="s">
        <v>62</v>
      </c>
      <c r="E41" s="8" t="s">
        <v>68</v>
      </c>
      <c r="F41" s="8" t="s">
        <v>129</v>
      </c>
      <c r="G41" s="8">
        <v>950</v>
      </c>
      <c r="H41" s="8">
        <v>950</v>
      </c>
      <c r="I41" s="8">
        <v>950</v>
      </c>
      <c r="J41" s="8">
        <v>950</v>
      </c>
      <c r="K41" s="8">
        <v>950</v>
      </c>
      <c r="L41" s="8">
        <v>950</v>
      </c>
      <c r="M41" s="8">
        <v>950</v>
      </c>
      <c r="N41" s="8"/>
      <c r="O41" s="8">
        <v>1</v>
      </c>
    </row>
    <row r="42" spans="1:15" x14ac:dyDescent="0.2">
      <c r="A42" s="15"/>
      <c r="B42" s="8" t="s">
        <v>96</v>
      </c>
      <c r="C42" s="8" t="s">
        <v>124</v>
      </c>
      <c r="D42" s="8" t="s">
        <v>62</v>
      </c>
      <c r="E42" s="8" t="s">
        <v>68</v>
      </c>
      <c r="F42" s="8" t="s">
        <v>129</v>
      </c>
      <c r="G42" s="8">
        <v>950</v>
      </c>
      <c r="H42" s="8">
        <v>950</v>
      </c>
      <c r="I42" s="8">
        <v>950</v>
      </c>
      <c r="J42" s="8">
        <v>950</v>
      </c>
      <c r="K42" s="8">
        <v>950</v>
      </c>
      <c r="L42" s="8">
        <v>950</v>
      </c>
      <c r="M42" s="8">
        <v>950</v>
      </c>
      <c r="N42" s="8"/>
      <c r="O42" s="8">
        <v>1</v>
      </c>
    </row>
    <row r="43" spans="1:15" x14ac:dyDescent="0.2">
      <c r="A43" s="15"/>
      <c r="B43" s="8" t="s">
        <v>97</v>
      </c>
      <c r="C43" s="8" t="s">
        <v>124</v>
      </c>
      <c r="D43" s="8" t="s">
        <v>62</v>
      </c>
      <c r="E43" s="8" t="s">
        <v>68</v>
      </c>
      <c r="F43" s="8" t="s">
        <v>129</v>
      </c>
      <c r="G43" s="8">
        <v>950</v>
      </c>
      <c r="H43" s="8">
        <v>950</v>
      </c>
      <c r="I43" s="8">
        <v>950</v>
      </c>
      <c r="J43" s="8">
        <v>950</v>
      </c>
      <c r="K43" s="8">
        <v>950</v>
      </c>
      <c r="L43" s="8">
        <v>950</v>
      </c>
      <c r="M43" s="8">
        <v>950</v>
      </c>
      <c r="N43" s="8"/>
      <c r="O43" s="8">
        <v>1</v>
      </c>
    </row>
    <row r="44" spans="1:15" x14ac:dyDescent="0.2">
      <c r="A44" s="15"/>
      <c r="B44" s="8" t="s">
        <v>98</v>
      </c>
      <c r="C44" s="8" t="s">
        <v>124</v>
      </c>
      <c r="D44" s="8" t="s">
        <v>62</v>
      </c>
      <c r="E44" s="8" t="s">
        <v>68</v>
      </c>
      <c r="F44" s="8" t="s">
        <v>129</v>
      </c>
      <c r="G44" s="8">
        <v>950</v>
      </c>
      <c r="H44" s="8">
        <v>950</v>
      </c>
      <c r="I44" s="8">
        <v>950</v>
      </c>
      <c r="J44" s="8">
        <v>950</v>
      </c>
      <c r="K44" s="8">
        <v>950</v>
      </c>
      <c r="L44" s="8">
        <v>950</v>
      </c>
      <c r="M44" s="8">
        <v>950</v>
      </c>
      <c r="N44" s="8"/>
      <c r="O44" s="8">
        <v>1</v>
      </c>
    </row>
    <row r="45" spans="1:15" x14ac:dyDescent="0.2">
      <c r="A45" s="16"/>
      <c r="B45" s="8" t="s">
        <v>99</v>
      </c>
      <c r="C45" s="8" t="s">
        <v>124</v>
      </c>
      <c r="D45" s="8" t="s">
        <v>62</v>
      </c>
      <c r="E45" s="8" t="s">
        <v>68</v>
      </c>
      <c r="F45" s="8" t="s">
        <v>129</v>
      </c>
      <c r="G45" s="8">
        <v>950</v>
      </c>
      <c r="H45" s="8">
        <v>950</v>
      </c>
      <c r="I45" s="8">
        <v>950</v>
      </c>
      <c r="J45" s="8">
        <v>950</v>
      </c>
      <c r="K45" s="8">
        <v>950</v>
      </c>
      <c r="L45" s="8">
        <v>950</v>
      </c>
      <c r="M45" s="8">
        <v>950</v>
      </c>
      <c r="N45" s="8"/>
      <c r="O45" s="8">
        <v>1</v>
      </c>
    </row>
    <row r="46" spans="1:15" x14ac:dyDescent="0.2">
      <c r="A46" s="14" t="s">
        <v>26</v>
      </c>
      <c r="B46" s="8" t="s">
        <v>91</v>
      </c>
      <c r="C46" s="8" t="s">
        <v>124</v>
      </c>
      <c r="D46" s="8" t="s">
        <v>64</v>
      </c>
      <c r="E46" s="8" t="s">
        <v>68</v>
      </c>
      <c r="F46" s="8" t="s">
        <v>129</v>
      </c>
      <c r="G46" s="8">
        <v>840</v>
      </c>
      <c r="H46" s="8">
        <v>840</v>
      </c>
      <c r="I46" s="8">
        <v>840</v>
      </c>
      <c r="J46" s="8">
        <v>840</v>
      </c>
      <c r="K46" s="8">
        <v>840</v>
      </c>
      <c r="L46" s="8">
        <v>840</v>
      </c>
      <c r="M46" s="8">
        <v>840</v>
      </c>
      <c r="N46" s="8"/>
      <c r="O46" s="8">
        <v>1</v>
      </c>
    </row>
    <row r="47" spans="1:15" x14ac:dyDescent="0.2">
      <c r="A47" s="15"/>
      <c r="B47" s="8" t="s">
        <v>96</v>
      </c>
      <c r="C47" s="8" t="s">
        <v>124</v>
      </c>
      <c r="D47" s="8" t="s">
        <v>64</v>
      </c>
      <c r="E47" s="8" t="s">
        <v>68</v>
      </c>
      <c r="F47" s="8" t="s">
        <v>129</v>
      </c>
      <c r="G47" s="8">
        <v>840</v>
      </c>
      <c r="H47" s="8">
        <v>840</v>
      </c>
      <c r="I47" s="8">
        <v>840</v>
      </c>
      <c r="J47" s="8">
        <v>840</v>
      </c>
      <c r="K47" s="8">
        <v>840</v>
      </c>
      <c r="L47" s="8">
        <v>840</v>
      </c>
      <c r="M47" s="8">
        <v>840</v>
      </c>
      <c r="N47" s="8"/>
      <c r="O47" s="8">
        <v>1</v>
      </c>
    </row>
    <row r="48" spans="1:15" x14ac:dyDescent="0.2">
      <c r="A48" s="15"/>
      <c r="B48" s="8" t="s">
        <v>97</v>
      </c>
      <c r="C48" s="8" t="s">
        <v>124</v>
      </c>
      <c r="D48" s="8" t="s">
        <v>64</v>
      </c>
      <c r="E48" s="8" t="s">
        <v>68</v>
      </c>
      <c r="F48" s="8" t="s">
        <v>129</v>
      </c>
      <c r="G48" s="8">
        <v>840</v>
      </c>
      <c r="H48" s="8">
        <v>840</v>
      </c>
      <c r="I48" s="8">
        <v>840</v>
      </c>
      <c r="J48" s="8">
        <v>840</v>
      </c>
      <c r="K48" s="8">
        <v>840</v>
      </c>
      <c r="L48" s="8">
        <v>840</v>
      </c>
      <c r="M48" s="8">
        <v>840</v>
      </c>
      <c r="N48" s="8"/>
      <c r="O48" s="8">
        <v>1</v>
      </c>
    </row>
    <row r="49" spans="1:15" x14ac:dyDescent="0.2">
      <c r="A49" s="15"/>
      <c r="B49" s="8" t="s">
        <v>98</v>
      </c>
      <c r="C49" s="8" t="s">
        <v>124</v>
      </c>
      <c r="D49" s="8" t="s">
        <v>64</v>
      </c>
      <c r="E49" s="8" t="s">
        <v>68</v>
      </c>
      <c r="F49" s="8" t="s">
        <v>129</v>
      </c>
      <c r="G49" s="8">
        <v>840</v>
      </c>
      <c r="H49" s="8">
        <v>840</v>
      </c>
      <c r="I49" s="8">
        <v>840</v>
      </c>
      <c r="J49" s="8">
        <v>840</v>
      </c>
      <c r="K49" s="8">
        <v>840</v>
      </c>
      <c r="L49" s="8">
        <v>840</v>
      </c>
      <c r="M49" s="8">
        <v>840</v>
      </c>
      <c r="N49" s="8"/>
      <c r="O49" s="8">
        <v>1</v>
      </c>
    </row>
    <row r="50" spans="1:15" x14ac:dyDescent="0.2">
      <c r="A50" s="16"/>
      <c r="B50" s="8" t="s">
        <v>99</v>
      </c>
      <c r="C50" s="8" t="s">
        <v>124</v>
      </c>
      <c r="D50" s="8" t="s">
        <v>64</v>
      </c>
      <c r="E50" s="8" t="s">
        <v>68</v>
      </c>
      <c r="F50" s="8" t="s">
        <v>129</v>
      </c>
      <c r="G50" s="8">
        <v>840</v>
      </c>
      <c r="H50" s="8">
        <v>840</v>
      </c>
      <c r="I50" s="8">
        <v>840</v>
      </c>
      <c r="J50" s="8">
        <v>840</v>
      </c>
      <c r="K50" s="8">
        <v>840</v>
      </c>
      <c r="L50" s="8">
        <v>840</v>
      </c>
      <c r="M50" s="8">
        <v>840</v>
      </c>
      <c r="N50" s="8"/>
      <c r="O50" s="8">
        <v>1</v>
      </c>
    </row>
    <row r="51" spans="1:15" x14ac:dyDescent="0.2">
      <c r="A51" s="23" t="s">
        <v>27</v>
      </c>
      <c r="B51" s="8" t="s">
        <v>107</v>
      </c>
      <c r="C51" s="8" t="s">
        <v>84</v>
      </c>
      <c r="D51" s="8" t="s">
        <v>50</v>
      </c>
      <c r="E51" s="8" t="s">
        <v>60</v>
      </c>
      <c r="F51" s="8" t="s">
        <v>84</v>
      </c>
      <c r="G51" s="8">
        <v>1</v>
      </c>
      <c r="H51" s="8" t="s">
        <v>132</v>
      </c>
      <c r="I51" s="8" t="s">
        <v>132</v>
      </c>
      <c r="J51" s="8" t="s">
        <v>132</v>
      </c>
      <c r="K51" s="8" t="s">
        <v>132</v>
      </c>
      <c r="L51" s="8" t="s">
        <v>132</v>
      </c>
      <c r="M51" s="8" t="s">
        <v>132</v>
      </c>
      <c r="N51" s="8"/>
      <c r="O51" s="8">
        <v>1</v>
      </c>
    </row>
    <row r="52" spans="1:15" x14ac:dyDescent="0.2">
      <c r="A52" s="23" t="s">
        <v>29</v>
      </c>
      <c r="B52" s="8" t="s">
        <v>107</v>
      </c>
      <c r="C52" s="8" t="s">
        <v>84</v>
      </c>
      <c r="D52" s="8" t="s">
        <v>50</v>
      </c>
      <c r="E52" s="8" t="s">
        <v>64</v>
      </c>
      <c r="F52" s="8"/>
      <c r="G52" s="8">
        <v>1</v>
      </c>
      <c r="H52" s="8" t="s">
        <v>132</v>
      </c>
      <c r="I52" s="8" t="s">
        <v>132</v>
      </c>
      <c r="J52" s="8" t="s">
        <v>132</v>
      </c>
      <c r="K52" s="8" t="s">
        <v>132</v>
      </c>
      <c r="L52" s="8" t="s">
        <v>132</v>
      </c>
      <c r="M52" s="8" t="s">
        <v>132</v>
      </c>
      <c r="N52" s="8"/>
      <c r="O52" s="8">
        <v>1</v>
      </c>
    </row>
    <row r="53" spans="1:15" x14ac:dyDescent="0.2">
      <c r="A53" s="23" t="s">
        <v>31</v>
      </c>
      <c r="B53" s="8" t="s">
        <v>107</v>
      </c>
      <c r="C53" s="8" t="s">
        <v>84</v>
      </c>
      <c r="D53" s="8" t="s">
        <v>50</v>
      </c>
      <c r="E53" s="8" t="s">
        <v>62</v>
      </c>
      <c r="F53" s="8"/>
      <c r="G53" s="8">
        <v>1</v>
      </c>
      <c r="H53" s="8" t="s">
        <v>132</v>
      </c>
      <c r="I53" s="8" t="s">
        <v>132</v>
      </c>
      <c r="J53" s="8" t="s">
        <v>132</v>
      </c>
      <c r="K53" s="8" t="s">
        <v>132</v>
      </c>
      <c r="L53" s="8" t="s">
        <v>132</v>
      </c>
      <c r="M53" s="8" t="s">
        <v>132</v>
      </c>
      <c r="N53" s="8"/>
      <c r="O53" s="8">
        <v>1</v>
      </c>
    </row>
    <row r="54" spans="1:15" x14ac:dyDescent="0.2">
      <c r="A54" s="14" t="s">
        <v>33</v>
      </c>
      <c r="B54" s="8" t="s">
        <v>91</v>
      </c>
      <c r="C54" s="8" t="s">
        <v>135</v>
      </c>
      <c r="D54" s="8" t="s">
        <v>52</v>
      </c>
      <c r="E54" s="8" t="s">
        <v>70</v>
      </c>
      <c r="F54" s="8" t="s">
        <v>129</v>
      </c>
      <c r="G54" s="8">
        <v>950</v>
      </c>
      <c r="H54" s="8">
        <v>950</v>
      </c>
      <c r="I54" s="8">
        <v>950</v>
      </c>
      <c r="J54" s="8">
        <v>950</v>
      </c>
      <c r="K54" s="8">
        <v>950</v>
      </c>
      <c r="L54" s="8">
        <v>950</v>
      </c>
      <c r="M54" s="8">
        <v>950</v>
      </c>
      <c r="N54" s="8"/>
      <c r="O54" s="8">
        <v>1</v>
      </c>
    </row>
    <row r="55" spans="1:15" x14ac:dyDescent="0.2">
      <c r="A55" s="15"/>
      <c r="B55" s="8" t="s">
        <v>96</v>
      </c>
      <c r="C55" s="8" t="s">
        <v>135</v>
      </c>
      <c r="D55" s="8" t="s">
        <v>52</v>
      </c>
      <c r="E55" s="8" t="s">
        <v>70</v>
      </c>
      <c r="F55" s="8" t="s">
        <v>129</v>
      </c>
      <c r="G55" s="8">
        <v>950</v>
      </c>
      <c r="H55" s="8">
        <v>950</v>
      </c>
      <c r="I55" s="8">
        <v>950</v>
      </c>
      <c r="J55" s="8">
        <v>950</v>
      </c>
      <c r="K55" s="8">
        <v>950</v>
      </c>
      <c r="L55" s="8">
        <v>950</v>
      </c>
      <c r="M55" s="8">
        <v>950</v>
      </c>
      <c r="N55" s="8"/>
      <c r="O55" s="8">
        <v>1</v>
      </c>
    </row>
    <row r="56" spans="1:15" x14ac:dyDescent="0.2">
      <c r="A56" s="15"/>
      <c r="B56" s="8" t="s">
        <v>97</v>
      </c>
      <c r="C56" s="8" t="s">
        <v>135</v>
      </c>
      <c r="D56" s="8" t="s">
        <v>52</v>
      </c>
      <c r="E56" s="8" t="s">
        <v>70</v>
      </c>
      <c r="F56" s="8" t="s">
        <v>129</v>
      </c>
      <c r="G56" s="8">
        <v>950</v>
      </c>
      <c r="H56" s="8">
        <v>950</v>
      </c>
      <c r="I56" s="8">
        <v>950</v>
      </c>
      <c r="J56" s="8">
        <v>950</v>
      </c>
      <c r="K56" s="8">
        <v>950</v>
      </c>
      <c r="L56" s="8">
        <v>950</v>
      </c>
      <c r="M56" s="8">
        <v>950</v>
      </c>
      <c r="N56" s="8"/>
      <c r="O56" s="8">
        <v>1</v>
      </c>
    </row>
    <row r="57" spans="1:15" x14ac:dyDescent="0.2">
      <c r="A57" s="15"/>
      <c r="B57" s="8" t="s">
        <v>98</v>
      </c>
      <c r="C57" s="8" t="s">
        <v>135</v>
      </c>
      <c r="D57" s="8" t="s">
        <v>52</v>
      </c>
      <c r="E57" s="8" t="s">
        <v>70</v>
      </c>
      <c r="F57" s="8" t="s">
        <v>129</v>
      </c>
      <c r="G57" s="8">
        <v>950</v>
      </c>
      <c r="H57" s="8">
        <v>950</v>
      </c>
      <c r="I57" s="8">
        <v>950</v>
      </c>
      <c r="J57" s="8">
        <v>950</v>
      </c>
      <c r="K57" s="8">
        <v>950</v>
      </c>
      <c r="L57" s="8">
        <v>950</v>
      </c>
      <c r="M57" s="8">
        <v>950</v>
      </c>
      <c r="N57" s="8"/>
      <c r="O57" s="8">
        <v>1</v>
      </c>
    </row>
    <row r="58" spans="1:15" x14ac:dyDescent="0.2">
      <c r="A58" s="16"/>
      <c r="B58" s="8" t="s">
        <v>99</v>
      </c>
      <c r="C58" s="8" t="s">
        <v>135</v>
      </c>
      <c r="D58" s="8" t="s">
        <v>52</v>
      </c>
      <c r="E58" s="8" t="s">
        <v>70</v>
      </c>
      <c r="F58" s="8" t="s">
        <v>129</v>
      </c>
      <c r="G58" s="8">
        <v>950</v>
      </c>
      <c r="H58" s="8">
        <v>950</v>
      </c>
      <c r="I58" s="8">
        <v>950</v>
      </c>
      <c r="J58" s="8">
        <v>950</v>
      </c>
      <c r="K58" s="8">
        <v>950</v>
      </c>
      <c r="L58" s="8">
        <v>950</v>
      </c>
      <c r="M58" s="8">
        <v>950</v>
      </c>
      <c r="N58" s="8"/>
      <c r="O58" s="8">
        <v>1</v>
      </c>
    </row>
    <row r="59" spans="1:15" x14ac:dyDescent="0.2">
      <c r="A59" s="14" t="s">
        <v>35</v>
      </c>
      <c r="B59" s="8" t="s">
        <v>91</v>
      </c>
      <c r="C59" s="8" t="s">
        <v>135</v>
      </c>
      <c r="D59" s="8" t="s">
        <v>52</v>
      </c>
      <c r="E59" s="8" t="s">
        <v>70</v>
      </c>
      <c r="F59" s="8" t="s">
        <v>129</v>
      </c>
      <c r="G59" s="8">
        <v>1988</v>
      </c>
      <c r="H59" s="8">
        <f>$G59/'Performance Curves'!C$13</f>
        <v>2140.9230769230758</v>
      </c>
      <c r="I59" s="8">
        <f>$G59/'Performance Curves'!D$13</f>
        <v>2319.3333333333339</v>
      </c>
      <c r="J59" s="8">
        <f>$G59/'Performance Curves'!E$13</f>
        <v>2399.3103448275851</v>
      </c>
      <c r="K59" s="8">
        <f>$G59/'Performance Curves'!F$13</f>
        <v>2485</v>
      </c>
      <c r="L59" s="8">
        <f>$G59/'Performance Curves'!G$13</f>
        <v>2485</v>
      </c>
      <c r="M59" s="8">
        <f>$G59/'Performance Curves'!H$13</f>
        <v>2485</v>
      </c>
      <c r="N59" s="8" t="s">
        <v>131</v>
      </c>
      <c r="O59" s="8">
        <v>1</v>
      </c>
    </row>
    <row r="60" spans="1:15" x14ac:dyDescent="0.2">
      <c r="A60" s="15"/>
      <c r="B60" s="8" t="s">
        <v>96</v>
      </c>
      <c r="C60" s="8" t="s">
        <v>135</v>
      </c>
      <c r="D60" s="8" t="s">
        <v>52</v>
      </c>
      <c r="E60" s="8" t="s">
        <v>70</v>
      </c>
      <c r="F60" s="8" t="s">
        <v>129</v>
      </c>
      <c r="G60" s="8">
        <v>2016</v>
      </c>
      <c r="H60" s="8">
        <f>$G60/'Performance Curves'!C$13</f>
        <v>2171.076923076922</v>
      </c>
      <c r="I60" s="8">
        <f>$G60/'Performance Curves'!D$13</f>
        <v>2352.0000000000005</v>
      </c>
      <c r="J60" s="8">
        <f>$G60/'Performance Curves'!E$13</f>
        <v>2433.103448275861</v>
      </c>
      <c r="K60" s="8">
        <f>$G60/'Performance Curves'!F$13</f>
        <v>2520</v>
      </c>
      <c r="L60" s="8">
        <f>$G60/'Performance Curves'!G$13</f>
        <v>2520</v>
      </c>
      <c r="M60" s="8">
        <f>$G60/'Performance Curves'!H$13</f>
        <v>2520</v>
      </c>
      <c r="N60" s="8" t="s">
        <v>131</v>
      </c>
      <c r="O60" s="8">
        <v>1</v>
      </c>
    </row>
    <row r="61" spans="1:15" x14ac:dyDescent="0.2">
      <c r="A61" s="15"/>
      <c r="B61" s="8" t="s">
        <v>97</v>
      </c>
      <c r="C61" s="8" t="s">
        <v>135</v>
      </c>
      <c r="D61" s="8" t="s">
        <v>52</v>
      </c>
      <c r="E61" s="8" t="s">
        <v>70</v>
      </c>
      <c r="F61" s="8" t="s">
        <v>129</v>
      </c>
      <c r="G61" s="8">
        <v>1960</v>
      </c>
      <c r="H61" s="8">
        <f>$G61/'Performance Curves'!C$13</f>
        <v>2110.7692307692296</v>
      </c>
      <c r="I61" s="8">
        <f>$G61/'Performance Curves'!D$13</f>
        <v>2286.666666666667</v>
      </c>
      <c r="J61" s="8">
        <f>$G61/'Performance Curves'!E$13</f>
        <v>2365.5172413793093</v>
      </c>
      <c r="K61" s="8">
        <f>$G61/'Performance Curves'!F$13</f>
        <v>2450</v>
      </c>
      <c r="L61" s="8">
        <f>$G61/'Performance Curves'!G$13</f>
        <v>2450</v>
      </c>
      <c r="M61" s="8">
        <f>$G61/'Performance Curves'!H$13</f>
        <v>2450</v>
      </c>
      <c r="N61" s="8" t="s">
        <v>131</v>
      </c>
      <c r="O61" s="8">
        <v>1</v>
      </c>
    </row>
    <row r="62" spans="1:15" x14ac:dyDescent="0.2">
      <c r="A62" s="15"/>
      <c r="B62" s="8" t="s">
        <v>98</v>
      </c>
      <c r="C62" s="8" t="s">
        <v>135</v>
      </c>
      <c r="D62" s="8" t="s">
        <v>52</v>
      </c>
      <c r="E62" s="8" t="s">
        <v>70</v>
      </c>
      <c r="F62" s="8" t="s">
        <v>129</v>
      </c>
      <c r="G62" s="8">
        <v>1834</v>
      </c>
      <c r="H62" s="8">
        <f>$G62/'Performance Curves'!C$13</f>
        <v>1975.076923076922</v>
      </c>
      <c r="I62" s="8">
        <f>$G62/'Performance Curves'!D$13</f>
        <v>2139.666666666667</v>
      </c>
      <c r="J62" s="8">
        <f>$G62/'Performance Curves'!E$13</f>
        <v>2213.4482758620679</v>
      </c>
      <c r="K62" s="8">
        <f>$G62/'Performance Curves'!F$13</f>
        <v>2292.5</v>
      </c>
      <c r="L62" s="8">
        <f>$G62/'Performance Curves'!G$13</f>
        <v>2292.5</v>
      </c>
      <c r="M62" s="8">
        <f>$G62/'Performance Curves'!H$13</f>
        <v>2292.5</v>
      </c>
      <c r="N62" s="8" t="s">
        <v>131</v>
      </c>
      <c r="O62" s="8">
        <v>1</v>
      </c>
    </row>
    <row r="63" spans="1:15" x14ac:dyDescent="0.2">
      <c r="A63" s="16"/>
      <c r="B63" s="8" t="s">
        <v>99</v>
      </c>
      <c r="C63" s="8" t="s">
        <v>135</v>
      </c>
      <c r="D63" s="8" t="s">
        <v>52</v>
      </c>
      <c r="E63" s="8" t="s">
        <v>70</v>
      </c>
      <c r="F63" s="8" t="s">
        <v>129</v>
      </c>
      <c r="G63" s="8">
        <v>1834</v>
      </c>
      <c r="H63" s="8">
        <f>$G63/'Performance Curves'!C$13</f>
        <v>1975.076923076922</v>
      </c>
      <c r="I63" s="8">
        <f>$G63/'Performance Curves'!D$13</f>
        <v>2139.666666666667</v>
      </c>
      <c r="J63" s="8">
        <f>$G63/'Performance Curves'!E$13</f>
        <v>2213.4482758620679</v>
      </c>
      <c r="K63" s="8">
        <f>$G63/'Performance Curves'!F$13</f>
        <v>2292.5</v>
      </c>
      <c r="L63" s="8">
        <f>$G63/'Performance Curves'!G$13</f>
        <v>2292.5</v>
      </c>
      <c r="M63" s="8">
        <f>$G63/'Performance Curves'!H$13</f>
        <v>2292.5</v>
      </c>
      <c r="N63" s="8" t="s">
        <v>131</v>
      </c>
      <c r="O63" s="8">
        <v>1</v>
      </c>
    </row>
    <row r="64" spans="1:15" x14ac:dyDescent="0.2">
      <c r="A64" s="14" t="s">
        <v>37</v>
      </c>
      <c r="B64" s="8" t="s">
        <v>91</v>
      </c>
      <c r="C64" s="8" t="s">
        <v>136</v>
      </c>
      <c r="D64" s="8" t="s">
        <v>54</v>
      </c>
      <c r="E64" s="8" t="s">
        <v>70</v>
      </c>
      <c r="F64" s="8" t="s">
        <v>129</v>
      </c>
      <c r="G64" s="8">
        <v>700</v>
      </c>
      <c r="H64" s="8">
        <v>700</v>
      </c>
      <c r="I64" s="8">
        <v>700</v>
      </c>
      <c r="J64" s="8">
        <v>700</v>
      </c>
      <c r="K64" s="8">
        <v>700</v>
      </c>
      <c r="L64" s="8">
        <v>700</v>
      </c>
      <c r="M64" s="8">
        <v>700</v>
      </c>
      <c r="N64" s="8"/>
      <c r="O64" s="8">
        <v>1</v>
      </c>
    </row>
    <row r="65" spans="1:15" x14ac:dyDescent="0.2">
      <c r="A65" s="15"/>
      <c r="B65" s="8" t="s">
        <v>96</v>
      </c>
      <c r="C65" s="8" t="s">
        <v>136</v>
      </c>
      <c r="D65" s="8" t="s">
        <v>54</v>
      </c>
      <c r="E65" s="8" t="s">
        <v>70</v>
      </c>
      <c r="F65" s="8" t="s">
        <v>129</v>
      </c>
      <c r="G65" s="8">
        <v>700</v>
      </c>
      <c r="H65" s="8">
        <v>700</v>
      </c>
      <c r="I65" s="8">
        <v>700</v>
      </c>
      <c r="J65" s="8">
        <v>700</v>
      </c>
      <c r="K65" s="8">
        <v>700</v>
      </c>
      <c r="L65" s="8">
        <v>700</v>
      </c>
      <c r="M65" s="8">
        <v>700</v>
      </c>
      <c r="N65" s="8"/>
      <c r="O65" s="8">
        <v>1</v>
      </c>
    </row>
    <row r="66" spans="1:15" x14ac:dyDescent="0.2">
      <c r="A66" s="15"/>
      <c r="B66" s="8" t="s">
        <v>97</v>
      </c>
      <c r="C66" s="8" t="s">
        <v>136</v>
      </c>
      <c r="D66" s="8" t="s">
        <v>54</v>
      </c>
      <c r="E66" s="8" t="s">
        <v>70</v>
      </c>
      <c r="F66" s="8" t="s">
        <v>129</v>
      </c>
      <c r="G66" s="8">
        <v>700</v>
      </c>
      <c r="H66" s="8">
        <v>700</v>
      </c>
      <c r="I66" s="8">
        <v>700</v>
      </c>
      <c r="J66" s="8">
        <v>700</v>
      </c>
      <c r="K66" s="8">
        <v>700</v>
      </c>
      <c r="L66" s="8">
        <v>700</v>
      </c>
      <c r="M66" s="8">
        <v>700</v>
      </c>
      <c r="N66" s="8"/>
      <c r="O66" s="8">
        <v>1</v>
      </c>
    </row>
    <row r="67" spans="1:15" x14ac:dyDescent="0.2">
      <c r="A67" s="15"/>
      <c r="B67" s="8" t="s">
        <v>98</v>
      </c>
      <c r="C67" s="8" t="s">
        <v>136</v>
      </c>
      <c r="D67" s="8" t="s">
        <v>54</v>
      </c>
      <c r="E67" s="8" t="s">
        <v>70</v>
      </c>
      <c r="F67" s="8" t="s">
        <v>129</v>
      </c>
      <c r="G67" s="8">
        <v>700</v>
      </c>
      <c r="H67" s="8">
        <v>700</v>
      </c>
      <c r="I67" s="8">
        <v>700</v>
      </c>
      <c r="J67" s="8">
        <v>700</v>
      </c>
      <c r="K67" s="8">
        <v>700</v>
      </c>
      <c r="L67" s="8">
        <v>700</v>
      </c>
      <c r="M67" s="8">
        <v>700</v>
      </c>
      <c r="N67" s="8"/>
      <c r="O67" s="8">
        <v>1</v>
      </c>
    </row>
    <row r="68" spans="1:15" x14ac:dyDescent="0.2">
      <c r="A68" s="16"/>
      <c r="B68" s="8" t="s">
        <v>99</v>
      </c>
      <c r="C68" s="8" t="s">
        <v>136</v>
      </c>
      <c r="D68" s="8" t="s">
        <v>54</v>
      </c>
      <c r="E68" s="8" t="s">
        <v>70</v>
      </c>
      <c r="F68" s="8" t="s">
        <v>129</v>
      </c>
      <c r="G68" s="8">
        <v>700</v>
      </c>
      <c r="H68" s="8">
        <v>700</v>
      </c>
      <c r="I68" s="8">
        <v>700</v>
      </c>
      <c r="J68" s="8">
        <v>700</v>
      </c>
      <c r="K68" s="8">
        <v>700</v>
      </c>
      <c r="L68" s="8">
        <v>700</v>
      </c>
      <c r="M68" s="8">
        <v>700</v>
      </c>
      <c r="N68" s="8"/>
      <c r="O68" s="8">
        <v>1</v>
      </c>
    </row>
    <row r="69" spans="1:15" x14ac:dyDescent="0.2">
      <c r="A69" s="14" t="s">
        <v>39</v>
      </c>
      <c r="B69" s="8" t="s">
        <v>91</v>
      </c>
      <c r="C69" s="8" t="s">
        <v>136</v>
      </c>
      <c r="D69" s="8" t="s">
        <v>56</v>
      </c>
      <c r="E69" s="8" t="s">
        <v>70</v>
      </c>
      <c r="F69" s="8" t="s">
        <v>129</v>
      </c>
      <c r="G69" s="8">
        <v>700</v>
      </c>
      <c r="H69" s="8">
        <v>700</v>
      </c>
      <c r="I69" s="8">
        <v>700</v>
      </c>
      <c r="J69" s="8">
        <v>700</v>
      </c>
      <c r="K69" s="8">
        <v>700</v>
      </c>
      <c r="L69" s="8">
        <v>700</v>
      </c>
      <c r="M69" s="8">
        <v>700</v>
      </c>
      <c r="N69" s="8"/>
      <c r="O69" s="8">
        <v>1</v>
      </c>
    </row>
    <row r="70" spans="1:15" x14ac:dyDescent="0.2">
      <c r="A70" s="15"/>
      <c r="B70" s="8" t="s">
        <v>96</v>
      </c>
      <c r="C70" s="8" t="s">
        <v>136</v>
      </c>
      <c r="D70" s="8" t="s">
        <v>56</v>
      </c>
      <c r="E70" s="8" t="s">
        <v>70</v>
      </c>
      <c r="F70" s="8" t="s">
        <v>129</v>
      </c>
      <c r="G70" s="8">
        <v>700</v>
      </c>
      <c r="H70" s="8">
        <v>700</v>
      </c>
      <c r="I70" s="8">
        <v>700</v>
      </c>
      <c r="J70" s="8">
        <v>700</v>
      </c>
      <c r="K70" s="8">
        <v>700</v>
      </c>
      <c r="L70" s="8">
        <v>700</v>
      </c>
      <c r="M70" s="8">
        <v>700</v>
      </c>
      <c r="N70" s="8"/>
      <c r="O70" s="8">
        <v>1</v>
      </c>
    </row>
    <row r="71" spans="1:15" x14ac:dyDescent="0.2">
      <c r="A71" s="15"/>
      <c r="B71" s="8" t="s">
        <v>97</v>
      </c>
      <c r="C71" s="8" t="s">
        <v>136</v>
      </c>
      <c r="D71" s="8" t="s">
        <v>56</v>
      </c>
      <c r="E71" s="8" t="s">
        <v>70</v>
      </c>
      <c r="F71" s="8" t="s">
        <v>129</v>
      </c>
      <c r="G71" s="8">
        <v>700</v>
      </c>
      <c r="H71" s="8">
        <v>700</v>
      </c>
      <c r="I71" s="8">
        <v>700</v>
      </c>
      <c r="J71" s="8">
        <v>700</v>
      </c>
      <c r="K71" s="8">
        <v>700</v>
      </c>
      <c r="L71" s="8">
        <v>700</v>
      </c>
      <c r="M71" s="8">
        <v>700</v>
      </c>
      <c r="N71" s="8"/>
      <c r="O71" s="8">
        <v>1</v>
      </c>
    </row>
    <row r="72" spans="1:15" x14ac:dyDescent="0.2">
      <c r="A72" s="15"/>
      <c r="B72" s="8" t="s">
        <v>98</v>
      </c>
      <c r="C72" s="8" t="s">
        <v>136</v>
      </c>
      <c r="D72" s="8" t="s">
        <v>56</v>
      </c>
      <c r="E72" s="8" t="s">
        <v>70</v>
      </c>
      <c r="F72" s="8" t="s">
        <v>129</v>
      </c>
      <c r="G72" s="8">
        <v>700</v>
      </c>
      <c r="H72" s="8">
        <v>700</v>
      </c>
      <c r="I72" s="8">
        <v>700</v>
      </c>
      <c r="J72" s="8">
        <v>700</v>
      </c>
      <c r="K72" s="8">
        <v>700</v>
      </c>
      <c r="L72" s="8">
        <v>700</v>
      </c>
      <c r="M72" s="8">
        <v>700</v>
      </c>
      <c r="N72" s="8"/>
      <c r="O72" s="8">
        <v>1</v>
      </c>
    </row>
    <row r="73" spans="1:15" x14ac:dyDescent="0.2">
      <c r="A73" s="16"/>
      <c r="B73" s="8" t="s">
        <v>99</v>
      </c>
      <c r="C73" s="8" t="s">
        <v>136</v>
      </c>
      <c r="D73" s="8" t="s">
        <v>56</v>
      </c>
      <c r="E73" s="8" t="s">
        <v>70</v>
      </c>
      <c r="F73" s="8" t="s">
        <v>129</v>
      </c>
      <c r="G73" s="8">
        <v>700</v>
      </c>
      <c r="H73" s="8">
        <v>700</v>
      </c>
      <c r="I73" s="8">
        <v>700</v>
      </c>
      <c r="J73" s="8">
        <v>700</v>
      </c>
      <c r="K73" s="8">
        <v>700</v>
      </c>
      <c r="L73" s="8">
        <v>700</v>
      </c>
      <c r="M73" s="8">
        <v>700</v>
      </c>
      <c r="N73" s="8"/>
      <c r="O73" s="8">
        <v>1</v>
      </c>
    </row>
    <row r="74" spans="1:15" x14ac:dyDescent="0.2">
      <c r="A74" s="14" t="s">
        <v>41</v>
      </c>
      <c r="B74" s="8" t="s">
        <v>91</v>
      </c>
      <c r="C74" s="8" t="s">
        <v>136</v>
      </c>
      <c r="D74" s="8" t="s">
        <v>58</v>
      </c>
      <c r="E74" s="8" t="s">
        <v>70</v>
      </c>
      <c r="F74" s="8" t="s">
        <v>129</v>
      </c>
      <c r="G74" s="8">
        <v>660</v>
      </c>
      <c r="H74" s="8">
        <v>660</v>
      </c>
      <c r="I74" s="8">
        <v>660</v>
      </c>
      <c r="J74" s="8">
        <v>660</v>
      </c>
      <c r="K74" s="8">
        <v>660</v>
      </c>
      <c r="L74" s="8">
        <v>660</v>
      </c>
      <c r="M74" s="8">
        <v>660</v>
      </c>
      <c r="N74" s="8"/>
      <c r="O74" s="8">
        <v>1</v>
      </c>
    </row>
    <row r="75" spans="1:15" x14ac:dyDescent="0.2">
      <c r="A75" s="15"/>
      <c r="B75" s="8" t="s">
        <v>96</v>
      </c>
      <c r="C75" s="8" t="s">
        <v>136</v>
      </c>
      <c r="D75" s="8" t="s">
        <v>58</v>
      </c>
      <c r="E75" s="8" t="s">
        <v>70</v>
      </c>
      <c r="F75" s="8" t="s">
        <v>129</v>
      </c>
      <c r="G75" s="8">
        <v>660</v>
      </c>
      <c r="H75" s="8">
        <v>660</v>
      </c>
      <c r="I75" s="8">
        <v>660</v>
      </c>
      <c r="J75" s="8">
        <v>660</v>
      </c>
      <c r="K75" s="8">
        <v>660</v>
      </c>
      <c r="L75" s="8">
        <v>660</v>
      </c>
      <c r="M75" s="8">
        <v>660</v>
      </c>
      <c r="N75" s="8"/>
      <c r="O75" s="8">
        <v>1</v>
      </c>
    </row>
    <row r="76" spans="1:15" x14ac:dyDescent="0.2">
      <c r="A76" s="15"/>
      <c r="B76" s="8" t="s">
        <v>97</v>
      </c>
      <c r="C76" s="8" t="s">
        <v>136</v>
      </c>
      <c r="D76" s="8" t="s">
        <v>58</v>
      </c>
      <c r="E76" s="8" t="s">
        <v>70</v>
      </c>
      <c r="F76" s="8" t="s">
        <v>129</v>
      </c>
      <c r="G76" s="8">
        <v>660</v>
      </c>
      <c r="H76" s="8">
        <v>660</v>
      </c>
      <c r="I76" s="8">
        <v>660</v>
      </c>
      <c r="J76" s="8">
        <v>660</v>
      </c>
      <c r="K76" s="8">
        <v>660</v>
      </c>
      <c r="L76" s="8">
        <v>660</v>
      </c>
      <c r="M76" s="8">
        <v>660</v>
      </c>
      <c r="N76" s="8"/>
      <c r="O76" s="8">
        <v>1</v>
      </c>
    </row>
    <row r="77" spans="1:15" x14ac:dyDescent="0.2">
      <c r="A77" s="15"/>
      <c r="B77" s="8" t="s">
        <v>98</v>
      </c>
      <c r="C77" s="8" t="s">
        <v>136</v>
      </c>
      <c r="D77" s="8" t="s">
        <v>58</v>
      </c>
      <c r="E77" s="8" t="s">
        <v>70</v>
      </c>
      <c r="F77" s="8" t="s">
        <v>129</v>
      </c>
      <c r="G77" s="8">
        <v>660</v>
      </c>
      <c r="H77" s="8">
        <v>660</v>
      </c>
      <c r="I77" s="8">
        <v>660</v>
      </c>
      <c r="J77" s="8">
        <v>660</v>
      </c>
      <c r="K77" s="8">
        <v>660</v>
      </c>
      <c r="L77" s="8">
        <v>660</v>
      </c>
      <c r="M77" s="8">
        <v>660</v>
      </c>
      <c r="N77" s="8"/>
      <c r="O77" s="8">
        <v>1</v>
      </c>
    </row>
    <row r="78" spans="1:15" x14ac:dyDescent="0.2">
      <c r="A78" s="16"/>
      <c r="B78" s="8" t="s">
        <v>99</v>
      </c>
      <c r="C78" s="8" t="s">
        <v>136</v>
      </c>
      <c r="D78" s="8" t="s">
        <v>58</v>
      </c>
      <c r="E78" s="8" t="s">
        <v>70</v>
      </c>
      <c r="F78" s="8" t="s">
        <v>129</v>
      </c>
      <c r="G78" s="8">
        <v>660</v>
      </c>
      <c r="H78" s="8">
        <v>660</v>
      </c>
      <c r="I78" s="8">
        <v>660</v>
      </c>
      <c r="J78" s="8">
        <v>660</v>
      </c>
      <c r="K78" s="8">
        <v>660</v>
      </c>
      <c r="L78" s="8">
        <v>660</v>
      </c>
      <c r="M78" s="8">
        <v>660</v>
      </c>
      <c r="N78" s="8"/>
      <c r="O78" s="8">
        <v>1</v>
      </c>
    </row>
    <row r="79" spans="1:15" x14ac:dyDescent="0.2">
      <c r="A79" s="14" t="s">
        <v>43</v>
      </c>
      <c r="B79" s="8" t="s">
        <v>91</v>
      </c>
      <c r="C79" s="8" t="s">
        <v>84</v>
      </c>
      <c r="D79" s="8" t="s">
        <v>52</v>
      </c>
      <c r="E79" s="8" t="s">
        <v>72</v>
      </c>
      <c r="F79" s="8" t="s">
        <v>129</v>
      </c>
      <c r="G79" s="8">
        <v>1000</v>
      </c>
      <c r="H79" s="8" t="s">
        <v>132</v>
      </c>
      <c r="I79" s="8" t="s">
        <v>132</v>
      </c>
      <c r="J79" s="8" t="s">
        <v>132</v>
      </c>
      <c r="K79" s="8" t="s">
        <v>132</v>
      </c>
      <c r="L79" s="8" t="s">
        <v>132</v>
      </c>
      <c r="M79" s="8" t="s">
        <v>132</v>
      </c>
      <c r="N79" s="8" t="s">
        <v>84</v>
      </c>
      <c r="O79" s="8">
        <v>1</v>
      </c>
    </row>
    <row r="80" spans="1:15" x14ac:dyDescent="0.2">
      <c r="A80" s="15"/>
      <c r="B80" s="8" t="s">
        <v>96</v>
      </c>
      <c r="C80" s="8"/>
      <c r="D80" s="8" t="s">
        <v>52</v>
      </c>
      <c r="E80" s="8" t="s">
        <v>72</v>
      </c>
      <c r="F80" s="8" t="s">
        <v>129</v>
      </c>
      <c r="G80" s="8">
        <v>1000</v>
      </c>
      <c r="H80" s="8" t="s">
        <v>132</v>
      </c>
      <c r="I80" s="8" t="s">
        <v>132</v>
      </c>
      <c r="J80" s="8" t="s">
        <v>132</v>
      </c>
      <c r="K80" s="8" t="s">
        <v>132</v>
      </c>
      <c r="L80" s="8" t="s">
        <v>132</v>
      </c>
      <c r="M80" s="8" t="s">
        <v>132</v>
      </c>
      <c r="N80" s="8"/>
      <c r="O80" s="8">
        <v>1</v>
      </c>
    </row>
    <row r="81" spans="1:15" x14ac:dyDescent="0.2">
      <c r="A81" s="15"/>
      <c r="B81" s="8" t="s">
        <v>97</v>
      </c>
      <c r="C81" s="8"/>
      <c r="D81" s="8" t="s">
        <v>52</v>
      </c>
      <c r="E81" s="8" t="s">
        <v>72</v>
      </c>
      <c r="F81" s="8" t="s">
        <v>129</v>
      </c>
      <c r="G81" s="8">
        <v>1000</v>
      </c>
      <c r="H81" s="8" t="s">
        <v>132</v>
      </c>
      <c r="I81" s="8" t="s">
        <v>132</v>
      </c>
      <c r="J81" s="8" t="s">
        <v>132</v>
      </c>
      <c r="K81" s="8" t="s">
        <v>132</v>
      </c>
      <c r="L81" s="8" t="s">
        <v>132</v>
      </c>
      <c r="M81" s="8" t="s">
        <v>132</v>
      </c>
      <c r="N81" s="8"/>
      <c r="O81" s="8">
        <v>1</v>
      </c>
    </row>
    <row r="82" spans="1:15" x14ac:dyDescent="0.2">
      <c r="A82" s="15"/>
      <c r="B82" s="8" t="s">
        <v>98</v>
      </c>
      <c r="C82" s="8"/>
      <c r="D82" s="8" t="s">
        <v>52</v>
      </c>
      <c r="E82" s="8" t="s">
        <v>72</v>
      </c>
      <c r="F82" s="8" t="s">
        <v>129</v>
      </c>
      <c r="G82" s="8">
        <v>1000</v>
      </c>
      <c r="H82" s="8" t="s">
        <v>132</v>
      </c>
      <c r="I82" s="8" t="s">
        <v>132</v>
      </c>
      <c r="J82" s="8" t="s">
        <v>132</v>
      </c>
      <c r="K82" s="8" t="s">
        <v>132</v>
      </c>
      <c r="L82" s="8" t="s">
        <v>132</v>
      </c>
      <c r="M82" s="8" t="s">
        <v>132</v>
      </c>
      <c r="N82" s="8"/>
      <c r="O82" s="8">
        <v>1</v>
      </c>
    </row>
    <row r="83" spans="1:15" x14ac:dyDescent="0.2">
      <c r="A83" s="16"/>
      <c r="B83" s="8" t="s">
        <v>99</v>
      </c>
      <c r="C83" s="8"/>
      <c r="D83" s="8" t="s">
        <v>52</v>
      </c>
      <c r="E83" s="8" t="s">
        <v>72</v>
      </c>
      <c r="F83" s="8" t="s">
        <v>129</v>
      </c>
      <c r="G83" s="8">
        <v>1000</v>
      </c>
      <c r="H83" s="8" t="s">
        <v>132</v>
      </c>
      <c r="I83" s="8" t="s">
        <v>132</v>
      </c>
      <c r="J83" s="8" t="s">
        <v>132</v>
      </c>
      <c r="K83" s="8" t="s">
        <v>132</v>
      </c>
      <c r="L83" s="8" t="s">
        <v>132</v>
      </c>
      <c r="M83" s="8" t="s">
        <v>132</v>
      </c>
      <c r="N83" s="8"/>
      <c r="O83" s="8">
        <v>1</v>
      </c>
    </row>
    <row r="84" spans="1:15" x14ac:dyDescent="0.2">
      <c r="A84" s="14" t="s">
        <v>46</v>
      </c>
      <c r="B84" s="8" t="s">
        <v>91</v>
      </c>
      <c r="C84" s="8"/>
      <c r="D84" s="8" t="s">
        <v>134</v>
      </c>
      <c r="E84" s="8" t="s">
        <v>74</v>
      </c>
      <c r="F84" s="8" t="s">
        <v>129</v>
      </c>
      <c r="G84" s="8">
        <v>1000</v>
      </c>
      <c r="H84" s="8" t="s">
        <v>132</v>
      </c>
      <c r="I84" s="8" t="s">
        <v>132</v>
      </c>
      <c r="J84" s="8" t="s">
        <v>132</v>
      </c>
      <c r="K84" s="8" t="s">
        <v>132</v>
      </c>
      <c r="L84" s="8" t="s">
        <v>132</v>
      </c>
      <c r="M84" s="8" t="s">
        <v>132</v>
      </c>
      <c r="N84" s="8"/>
      <c r="O84" s="8">
        <v>1</v>
      </c>
    </row>
    <row r="85" spans="1:15" x14ac:dyDescent="0.2">
      <c r="A85" s="15"/>
      <c r="B85" s="8" t="s">
        <v>96</v>
      </c>
      <c r="C85" s="8"/>
      <c r="D85" s="8" t="s">
        <v>134</v>
      </c>
      <c r="E85" s="8" t="s">
        <v>74</v>
      </c>
      <c r="F85" s="8" t="s">
        <v>129</v>
      </c>
      <c r="G85" s="8">
        <v>1000</v>
      </c>
      <c r="H85" s="8" t="s">
        <v>132</v>
      </c>
      <c r="I85" s="8" t="s">
        <v>132</v>
      </c>
      <c r="J85" s="8" t="s">
        <v>132</v>
      </c>
      <c r="K85" s="8" t="s">
        <v>132</v>
      </c>
      <c r="L85" s="8" t="s">
        <v>132</v>
      </c>
      <c r="M85" s="8" t="s">
        <v>132</v>
      </c>
      <c r="N85" s="8"/>
      <c r="O85" s="8">
        <v>1</v>
      </c>
    </row>
    <row r="86" spans="1:15" x14ac:dyDescent="0.2">
      <c r="A86" s="15"/>
      <c r="B86" s="8" t="s">
        <v>97</v>
      </c>
      <c r="C86" s="8"/>
      <c r="D86" s="8" t="s">
        <v>134</v>
      </c>
      <c r="E86" s="8" t="s">
        <v>74</v>
      </c>
      <c r="F86" s="8" t="s">
        <v>129</v>
      </c>
      <c r="G86" s="8">
        <v>1000</v>
      </c>
      <c r="H86" s="8" t="s">
        <v>132</v>
      </c>
      <c r="I86" s="8" t="s">
        <v>132</v>
      </c>
      <c r="J86" s="8" t="s">
        <v>132</v>
      </c>
      <c r="K86" s="8" t="s">
        <v>132</v>
      </c>
      <c r="L86" s="8" t="s">
        <v>132</v>
      </c>
      <c r="M86" s="8" t="s">
        <v>132</v>
      </c>
      <c r="N86" s="8"/>
      <c r="O86" s="8">
        <v>1</v>
      </c>
    </row>
    <row r="87" spans="1:15" x14ac:dyDescent="0.2">
      <c r="A87" s="15"/>
      <c r="B87" s="8" t="s">
        <v>98</v>
      </c>
      <c r="C87" s="8"/>
      <c r="D87" s="8" t="s">
        <v>134</v>
      </c>
      <c r="E87" s="8" t="s">
        <v>74</v>
      </c>
      <c r="F87" s="8" t="s">
        <v>129</v>
      </c>
      <c r="G87" s="8">
        <v>1000</v>
      </c>
      <c r="H87" s="8" t="s">
        <v>132</v>
      </c>
      <c r="I87" s="8" t="s">
        <v>132</v>
      </c>
      <c r="J87" s="8" t="s">
        <v>132</v>
      </c>
      <c r="K87" s="8" t="s">
        <v>132</v>
      </c>
      <c r="L87" s="8" t="s">
        <v>132</v>
      </c>
      <c r="M87" s="8" t="s">
        <v>132</v>
      </c>
      <c r="N87" s="8"/>
      <c r="O87" s="8">
        <v>1</v>
      </c>
    </row>
    <row r="88" spans="1:15" x14ac:dyDescent="0.2">
      <c r="A88" s="15"/>
      <c r="B88" s="8" t="s">
        <v>99</v>
      </c>
      <c r="C88" s="8"/>
      <c r="D88" s="8" t="s">
        <v>134</v>
      </c>
      <c r="E88" s="8" t="s">
        <v>74</v>
      </c>
      <c r="F88" s="8" t="s">
        <v>129</v>
      </c>
      <c r="G88" s="8">
        <v>1000</v>
      </c>
      <c r="H88" s="8" t="s">
        <v>132</v>
      </c>
      <c r="I88" s="8" t="s">
        <v>132</v>
      </c>
      <c r="J88" s="8" t="s">
        <v>132</v>
      </c>
      <c r="K88" s="8" t="s">
        <v>132</v>
      </c>
      <c r="L88" s="8" t="s">
        <v>132</v>
      </c>
      <c r="M88" s="8" t="s">
        <v>132</v>
      </c>
      <c r="N88" s="8"/>
      <c r="O88" s="8">
        <v>1</v>
      </c>
    </row>
    <row r="89" spans="1:15" x14ac:dyDescent="0.2">
      <c r="A89" s="15"/>
      <c r="B89" s="8" t="s">
        <v>91</v>
      </c>
      <c r="C89" s="8"/>
      <c r="D89" s="8" t="s">
        <v>60</v>
      </c>
      <c r="E89" s="8" t="s">
        <v>74</v>
      </c>
      <c r="F89" s="8" t="s">
        <v>129</v>
      </c>
      <c r="G89" s="8">
        <v>1000</v>
      </c>
      <c r="H89" s="8" t="s">
        <v>132</v>
      </c>
      <c r="I89" s="8" t="s">
        <v>132</v>
      </c>
      <c r="J89" s="8" t="s">
        <v>132</v>
      </c>
      <c r="K89" s="8" t="s">
        <v>132</v>
      </c>
      <c r="L89" s="8" t="s">
        <v>132</v>
      </c>
      <c r="M89" s="8" t="s">
        <v>132</v>
      </c>
      <c r="N89" s="8"/>
      <c r="O89" s="8">
        <v>1</v>
      </c>
    </row>
    <row r="90" spans="1:15" x14ac:dyDescent="0.2">
      <c r="A90" s="15"/>
      <c r="B90" s="8" t="s">
        <v>96</v>
      </c>
      <c r="C90" s="8"/>
      <c r="D90" s="8" t="s">
        <v>60</v>
      </c>
      <c r="E90" s="8" t="s">
        <v>74</v>
      </c>
      <c r="F90" s="8" t="s">
        <v>129</v>
      </c>
      <c r="G90" s="8">
        <v>1000</v>
      </c>
      <c r="H90" s="8" t="s">
        <v>132</v>
      </c>
      <c r="I90" s="8" t="s">
        <v>132</v>
      </c>
      <c r="J90" s="8" t="s">
        <v>132</v>
      </c>
      <c r="K90" s="8" t="s">
        <v>132</v>
      </c>
      <c r="L90" s="8" t="s">
        <v>132</v>
      </c>
      <c r="M90" s="8" t="s">
        <v>132</v>
      </c>
      <c r="N90" s="8"/>
      <c r="O90" s="8">
        <v>1</v>
      </c>
    </row>
    <row r="91" spans="1:15" x14ac:dyDescent="0.2">
      <c r="A91" s="15"/>
      <c r="B91" s="8" t="s">
        <v>91</v>
      </c>
      <c r="C91" s="8"/>
      <c r="D91" s="8" t="s">
        <v>62</v>
      </c>
      <c r="E91" s="8" t="s">
        <v>74</v>
      </c>
      <c r="F91" s="8" t="s">
        <v>129</v>
      </c>
      <c r="G91" s="8">
        <v>1000</v>
      </c>
      <c r="H91" s="8" t="s">
        <v>132</v>
      </c>
      <c r="I91" s="8" t="s">
        <v>132</v>
      </c>
      <c r="J91" s="8" t="s">
        <v>132</v>
      </c>
      <c r="K91" s="8" t="s">
        <v>132</v>
      </c>
      <c r="L91" s="8" t="s">
        <v>132</v>
      </c>
      <c r="M91" s="8" t="s">
        <v>132</v>
      </c>
      <c r="N91" s="8"/>
      <c r="O91" s="8">
        <v>1</v>
      </c>
    </row>
    <row r="92" spans="1:15" x14ac:dyDescent="0.2">
      <c r="A92" s="15"/>
      <c r="B92" s="8" t="s">
        <v>96</v>
      </c>
      <c r="C92" s="8"/>
      <c r="D92" s="8" t="s">
        <v>62</v>
      </c>
      <c r="E92" s="8" t="s">
        <v>74</v>
      </c>
      <c r="F92" s="8" t="s">
        <v>129</v>
      </c>
      <c r="G92" s="8">
        <v>1000</v>
      </c>
      <c r="H92" s="8" t="s">
        <v>132</v>
      </c>
      <c r="I92" s="8" t="s">
        <v>132</v>
      </c>
      <c r="J92" s="8" t="s">
        <v>132</v>
      </c>
      <c r="K92" s="8" t="s">
        <v>132</v>
      </c>
      <c r="L92" s="8" t="s">
        <v>132</v>
      </c>
      <c r="M92" s="8" t="s">
        <v>132</v>
      </c>
      <c r="N92" s="8"/>
      <c r="O92" s="8">
        <v>1</v>
      </c>
    </row>
    <row r="93" spans="1:15" x14ac:dyDescent="0.2">
      <c r="A93" s="15"/>
      <c r="B93" s="8" t="s">
        <v>97</v>
      </c>
      <c r="C93" s="8"/>
      <c r="D93" s="8" t="s">
        <v>62</v>
      </c>
      <c r="E93" s="8" t="s">
        <v>74</v>
      </c>
      <c r="F93" s="8" t="s">
        <v>129</v>
      </c>
      <c r="G93" s="8">
        <v>1000</v>
      </c>
      <c r="H93" s="8" t="s">
        <v>132</v>
      </c>
      <c r="I93" s="8" t="s">
        <v>132</v>
      </c>
      <c r="J93" s="8" t="s">
        <v>132</v>
      </c>
      <c r="K93" s="8" t="s">
        <v>132</v>
      </c>
      <c r="L93" s="8" t="s">
        <v>132</v>
      </c>
      <c r="M93" s="8" t="s">
        <v>132</v>
      </c>
      <c r="N93" s="8"/>
      <c r="O93" s="8">
        <v>1</v>
      </c>
    </row>
    <row r="94" spans="1:15" x14ac:dyDescent="0.2">
      <c r="A94" s="15"/>
      <c r="B94" s="8" t="s">
        <v>98</v>
      </c>
      <c r="C94" s="8"/>
      <c r="D94" s="8" t="s">
        <v>62</v>
      </c>
      <c r="E94" s="8" t="s">
        <v>74</v>
      </c>
      <c r="F94" s="8" t="s">
        <v>129</v>
      </c>
      <c r="G94" s="8">
        <v>1000</v>
      </c>
      <c r="H94" s="8" t="s">
        <v>132</v>
      </c>
      <c r="I94" s="8" t="s">
        <v>132</v>
      </c>
      <c r="J94" s="8" t="s">
        <v>132</v>
      </c>
      <c r="K94" s="8" t="s">
        <v>132</v>
      </c>
      <c r="L94" s="8" t="s">
        <v>132</v>
      </c>
      <c r="M94" s="8" t="s">
        <v>132</v>
      </c>
      <c r="N94" s="8"/>
      <c r="O94" s="8">
        <v>1</v>
      </c>
    </row>
    <row r="95" spans="1:15" x14ac:dyDescent="0.2">
      <c r="A95" s="16"/>
      <c r="B95" s="8" t="s">
        <v>99</v>
      </c>
      <c r="C95" s="8"/>
      <c r="D95" s="8" t="s">
        <v>62</v>
      </c>
      <c r="E95" s="8" t="s">
        <v>74</v>
      </c>
      <c r="F95" s="8" t="s">
        <v>129</v>
      </c>
      <c r="G95" s="8">
        <v>1000</v>
      </c>
      <c r="H95" s="8" t="s">
        <v>132</v>
      </c>
      <c r="I95" s="8" t="s">
        <v>132</v>
      </c>
      <c r="J95" s="8" t="s">
        <v>132</v>
      </c>
      <c r="K95" s="8" t="s">
        <v>132</v>
      </c>
      <c r="L95" s="8" t="s">
        <v>132</v>
      </c>
      <c r="M95" s="8" t="s">
        <v>132</v>
      </c>
      <c r="N95" s="8"/>
      <c r="O95" s="8">
        <v>1</v>
      </c>
    </row>
  </sheetData>
  <mergeCells count="16">
    <mergeCell ref="A12:A16"/>
    <mergeCell ref="A7:A11"/>
    <mergeCell ref="A2:A6"/>
    <mergeCell ref="A84:A95"/>
    <mergeCell ref="A79:A83"/>
    <mergeCell ref="A74:A78"/>
    <mergeCell ref="A69:A73"/>
    <mergeCell ref="A64:A68"/>
    <mergeCell ref="A59:A63"/>
    <mergeCell ref="A54:A58"/>
    <mergeCell ref="A46:A50"/>
    <mergeCell ref="A41:A45"/>
    <mergeCell ref="A36:A40"/>
    <mergeCell ref="A31:A35"/>
    <mergeCell ref="A22:A26"/>
    <mergeCell ref="A17:A2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6"/>
  <sheetViews>
    <sheetView showGridLines="0" zoomScale="90" zoomScaleNormal="90" workbookViewId="0">
      <selection activeCell="L43" sqref="L43"/>
    </sheetView>
  </sheetViews>
  <sheetFormatPr defaultColWidth="11.42578125" defaultRowHeight="12.75" x14ac:dyDescent="0.2"/>
  <cols>
    <col min="1" max="1" width="25.5703125" customWidth="1"/>
    <col min="3" max="3" width="14.85546875" bestFit="1" customWidth="1"/>
    <col min="5" max="5" width="23.140625" bestFit="1" customWidth="1"/>
  </cols>
  <sheetData>
    <row r="1" spans="1:7" ht="15.75" x14ac:dyDescent="0.25">
      <c r="A1" s="24" t="s">
        <v>1</v>
      </c>
      <c r="B1" s="9" t="s">
        <v>85</v>
      </c>
      <c r="C1" s="9" t="s">
        <v>86</v>
      </c>
      <c r="D1" s="9" t="s">
        <v>87</v>
      </c>
      <c r="E1" s="9" t="s">
        <v>137</v>
      </c>
      <c r="F1" s="9" t="s">
        <v>89</v>
      </c>
      <c r="G1" s="9" t="s">
        <v>90</v>
      </c>
    </row>
    <row r="2" spans="1:7" x14ac:dyDescent="0.2">
      <c r="A2" s="8" t="s">
        <v>4</v>
      </c>
      <c r="B2" s="8" t="s">
        <v>107</v>
      </c>
      <c r="C2" s="8" t="s">
        <v>138</v>
      </c>
      <c r="D2" s="8" t="s">
        <v>139</v>
      </c>
      <c r="E2" s="8">
        <v>15</v>
      </c>
      <c r="F2" s="8"/>
      <c r="G2" s="8">
        <v>1</v>
      </c>
    </row>
    <row r="3" spans="1:7" x14ac:dyDescent="0.2">
      <c r="A3" s="8" t="s">
        <v>6</v>
      </c>
      <c r="B3" s="8" t="s">
        <v>107</v>
      </c>
      <c r="C3" s="8" t="s">
        <v>138</v>
      </c>
      <c r="D3" s="8" t="s">
        <v>139</v>
      </c>
      <c r="E3" s="8">
        <v>15</v>
      </c>
      <c r="F3" s="8"/>
      <c r="G3" s="8">
        <v>1</v>
      </c>
    </row>
    <row r="4" spans="1:7" x14ac:dyDescent="0.2">
      <c r="A4" s="8" t="s">
        <v>8</v>
      </c>
      <c r="B4" s="8" t="s">
        <v>107</v>
      </c>
      <c r="C4" s="8" t="s">
        <v>140</v>
      </c>
      <c r="D4" s="8" t="s">
        <v>139</v>
      </c>
      <c r="E4" s="8">
        <v>20</v>
      </c>
      <c r="F4" s="8"/>
      <c r="G4" s="8">
        <v>1</v>
      </c>
    </row>
    <row r="5" spans="1:7" x14ac:dyDescent="0.2">
      <c r="A5" s="8" t="s">
        <v>10</v>
      </c>
      <c r="B5" s="8" t="s">
        <v>107</v>
      </c>
      <c r="C5" s="8" t="s">
        <v>140</v>
      </c>
      <c r="D5" s="8" t="s">
        <v>139</v>
      </c>
      <c r="E5" s="8">
        <v>20</v>
      </c>
      <c r="F5" s="8"/>
      <c r="G5" s="8">
        <v>1</v>
      </c>
    </row>
    <row r="6" spans="1:7" x14ac:dyDescent="0.2">
      <c r="A6" s="8" t="s">
        <v>12</v>
      </c>
      <c r="B6" s="8" t="s">
        <v>107</v>
      </c>
      <c r="C6" s="8" t="s">
        <v>140</v>
      </c>
      <c r="D6" s="8" t="s">
        <v>139</v>
      </c>
      <c r="E6" s="8">
        <v>20</v>
      </c>
      <c r="F6" s="8"/>
      <c r="G6" s="8">
        <v>1</v>
      </c>
    </row>
    <row r="7" spans="1:7" x14ac:dyDescent="0.2">
      <c r="A7" s="8" t="s">
        <v>141</v>
      </c>
      <c r="B7" s="8" t="s">
        <v>107</v>
      </c>
      <c r="C7" s="8" t="s">
        <v>84</v>
      </c>
      <c r="D7" s="8" t="s">
        <v>139</v>
      </c>
      <c r="E7" s="8">
        <v>200</v>
      </c>
      <c r="F7" s="8" t="s">
        <v>142</v>
      </c>
      <c r="G7" s="8">
        <v>1</v>
      </c>
    </row>
    <row r="8" spans="1:7" x14ac:dyDescent="0.2">
      <c r="A8" s="8" t="s">
        <v>14</v>
      </c>
      <c r="B8" s="8" t="s">
        <v>107</v>
      </c>
      <c r="C8" s="8"/>
      <c r="D8" s="8" t="s">
        <v>139</v>
      </c>
      <c r="E8" s="8">
        <v>200</v>
      </c>
      <c r="F8" s="8" t="s">
        <v>142</v>
      </c>
      <c r="G8" s="8">
        <v>1</v>
      </c>
    </row>
    <row r="9" spans="1:7" x14ac:dyDescent="0.2">
      <c r="A9" s="8" t="s">
        <v>16</v>
      </c>
      <c r="B9" s="8" t="s">
        <v>107</v>
      </c>
      <c r="C9" s="8"/>
      <c r="D9" s="8" t="s">
        <v>139</v>
      </c>
      <c r="E9" s="8">
        <v>200</v>
      </c>
      <c r="F9" s="8" t="s">
        <v>142</v>
      </c>
      <c r="G9" s="8">
        <v>1</v>
      </c>
    </row>
    <row r="10" spans="1:7" x14ac:dyDescent="0.2">
      <c r="A10" s="8" t="s">
        <v>18</v>
      </c>
      <c r="B10" s="8" t="s">
        <v>107</v>
      </c>
      <c r="C10" s="8"/>
      <c r="D10" s="8" t="s">
        <v>139</v>
      </c>
      <c r="E10" s="8">
        <v>200</v>
      </c>
      <c r="F10" s="8" t="s">
        <v>142</v>
      </c>
      <c r="G10" s="8">
        <v>1</v>
      </c>
    </row>
    <row r="11" spans="1:7" x14ac:dyDescent="0.2">
      <c r="A11" s="8" t="s">
        <v>114</v>
      </c>
      <c r="B11" s="8" t="s">
        <v>107</v>
      </c>
      <c r="C11" s="8"/>
      <c r="D11" s="8" t="s">
        <v>139</v>
      </c>
      <c r="E11" s="8">
        <v>200</v>
      </c>
      <c r="F11" s="8" t="s">
        <v>142</v>
      </c>
      <c r="G11" s="8">
        <v>1</v>
      </c>
    </row>
    <row r="12" spans="1:7" x14ac:dyDescent="0.2">
      <c r="A12" s="8" t="s">
        <v>20</v>
      </c>
      <c r="B12" s="8" t="s">
        <v>107</v>
      </c>
      <c r="C12" s="8" t="s">
        <v>92</v>
      </c>
      <c r="D12" s="8" t="s">
        <v>139</v>
      </c>
      <c r="E12" s="8">
        <v>21</v>
      </c>
      <c r="F12" s="8"/>
      <c r="G12" s="8">
        <v>1</v>
      </c>
    </row>
    <row r="13" spans="1:7" x14ac:dyDescent="0.2">
      <c r="A13" s="8" t="s">
        <v>22</v>
      </c>
      <c r="B13" s="8" t="s">
        <v>107</v>
      </c>
      <c r="C13" s="8" t="s">
        <v>143</v>
      </c>
      <c r="D13" s="8" t="s">
        <v>139</v>
      </c>
      <c r="E13" s="8">
        <v>25</v>
      </c>
      <c r="F13" s="8"/>
      <c r="G13" s="8">
        <v>1</v>
      </c>
    </row>
    <row r="14" spans="1:7" x14ac:dyDescent="0.2">
      <c r="A14" s="8" t="s">
        <v>24</v>
      </c>
      <c r="B14" s="8" t="s">
        <v>107</v>
      </c>
      <c r="C14" s="8" t="s">
        <v>143</v>
      </c>
      <c r="D14" s="8" t="s">
        <v>139</v>
      </c>
      <c r="E14" s="8">
        <v>25</v>
      </c>
      <c r="F14" s="8"/>
      <c r="G14" s="8">
        <v>1</v>
      </c>
    </row>
    <row r="15" spans="1:7" x14ac:dyDescent="0.2">
      <c r="A15" s="8" t="s">
        <v>26</v>
      </c>
      <c r="B15" s="8" t="s">
        <v>107</v>
      </c>
      <c r="C15" s="8" t="s">
        <v>143</v>
      </c>
      <c r="D15" s="8" t="s">
        <v>139</v>
      </c>
      <c r="E15" s="8">
        <v>25</v>
      </c>
      <c r="F15" s="8"/>
      <c r="G15" s="8">
        <v>1</v>
      </c>
    </row>
    <row r="16" spans="1:7" x14ac:dyDescent="0.2">
      <c r="A16" s="8" t="s">
        <v>144</v>
      </c>
      <c r="B16" s="8" t="s">
        <v>107</v>
      </c>
      <c r="C16" s="8" t="s">
        <v>84</v>
      </c>
      <c r="D16" s="8" t="s">
        <v>139</v>
      </c>
      <c r="E16" s="8">
        <v>200</v>
      </c>
      <c r="F16" s="8" t="s">
        <v>142</v>
      </c>
      <c r="G16" s="8">
        <v>1</v>
      </c>
    </row>
    <row r="17" spans="1:7" x14ac:dyDescent="0.2">
      <c r="A17" s="8" t="s">
        <v>27</v>
      </c>
      <c r="B17" s="8" t="s">
        <v>107</v>
      </c>
      <c r="C17" s="8"/>
      <c r="D17" s="8" t="s">
        <v>139</v>
      </c>
      <c r="E17" s="8">
        <v>200</v>
      </c>
      <c r="F17" s="8" t="s">
        <v>142</v>
      </c>
      <c r="G17" s="8">
        <v>1</v>
      </c>
    </row>
    <row r="18" spans="1:7" x14ac:dyDescent="0.2">
      <c r="A18" s="8" t="s">
        <v>29</v>
      </c>
      <c r="B18" s="8" t="s">
        <v>107</v>
      </c>
      <c r="C18" s="8"/>
      <c r="D18" s="8" t="s">
        <v>139</v>
      </c>
      <c r="E18" s="8">
        <v>200</v>
      </c>
      <c r="F18" s="8" t="s">
        <v>142</v>
      </c>
      <c r="G18" s="8">
        <v>1</v>
      </c>
    </row>
    <row r="19" spans="1:7" x14ac:dyDescent="0.2">
      <c r="A19" s="8" t="s">
        <v>31</v>
      </c>
      <c r="B19" s="8" t="s">
        <v>107</v>
      </c>
      <c r="C19" s="8"/>
      <c r="D19" s="8" t="s">
        <v>139</v>
      </c>
      <c r="E19" s="8">
        <v>200</v>
      </c>
      <c r="F19" s="8" t="s">
        <v>142</v>
      </c>
      <c r="G19" s="8">
        <v>1</v>
      </c>
    </row>
    <row r="20" spans="1:7" x14ac:dyDescent="0.2">
      <c r="A20" s="8" t="s">
        <v>33</v>
      </c>
      <c r="B20" s="8" t="s">
        <v>107</v>
      </c>
      <c r="C20" s="8" t="s">
        <v>135</v>
      </c>
      <c r="D20" s="8" t="s">
        <v>139</v>
      </c>
      <c r="E20" s="8">
        <v>13</v>
      </c>
      <c r="F20" s="8"/>
      <c r="G20" s="8">
        <v>1</v>
      </c>
    </row>
    <row r="21" spans="1:7" x14ac:dyDescent="0.2">
      <c r="A21" s="8" t="s">
        <v>35</v>
      </c>
      <c r="B21" s="8" t="s">
        <v>107</v>
      </c>
      <c r="C21" s="8" t="s">
        <v>135</v>
      </c>
      <c r="D21" s="8" t="s">
        <v>139</v>
      </c>
      <c r="E21" s="8">
        <v>20</v>
      </c>
      <c r="F21" s="8"/>
      <c r="G21" s="8">
        <v>1</v>
      </c>
    </row>
    <row r="22" spans="1:7" x14ac:dyDescent="0.2">
      <c r="A22" s="8" t="s">
        <v>37</v>
      </c>
      <c r="B22" s="8" t="s">
        <v>107</v>
      </c>
      <c r="C22" s="8" t="s">
        <v>145</v>
      </c>
      <c r="D22" s="8" t="s">
        <v>139</v>
      </c>
      <c r="E22" s="8">
        <v>15</v>
      </c>
      <c r="F22" s="8"/>
      <c r="G22" s="8">
        <v>1</v>
      </c>
    </row>
    <row r="23" spans="1:7" x14ac:dyDescent="0.2">
      <c r="A23" s="8" t="s">
        <v>39</v>
      </c>
      <c r="B23" s="8" t="s">
        <v>107</v>
      </c>
      <c r="C23" s="8" t="s">
        <v>145</v>
      </c>
      <c r="D23" s="8" t="s">
        <v>139</v>
      </c>
      <c r="E23" s="8">
        <v>15</v>
      </c>
      <c r="F23" s="8"/>
      <c r="G23" s="8">
        <v>1</v>
      </c>
    </row>
    <row r="24" spans="1:7" x14ac:dyDescent="0.2">
      <c r="A24" s="8" t="s">
        <v>41</v>
      </c>
      <c r="B24" s="8" t="s">
        <v>107</v>
      </c>
      <c r="C24" s="8" t="s">
        <v>145</v>
      </c>
      <c r="D24" s="8" t="s">
        <v>139</v>
      </c>
      <c r="E24" s="8">
        <v>15</v>
      </c>
      <c r="F24" s="8"/>
      <c r="G24" s="8">
        <v>1</v>
      </c>
    </row>
    <row r="25" spans="1:7" x14ac:dyDescent="0.2">
      <c r="A25" s="8" t="s">
        <v>43</v>
      </c>
      <c r="B25" s="8" t="s">
        <v>107</v>
      </c>
      <c r="C25" s="8" t="s">
        <v>84</v>
      </c>
      <c r="D25" s="8" t="s">
        <v>139</v>
      </c>
      <c r="E25" s="8">
        <v>200</v>
      </c>
      <c r="F25" s="8" t="s">
        <v>146</v>
      </c>
      <c r="G25" s="8">
        <v>1</v>
      </c>
    </row>
    <row r="26" spans="1:7" x14ac:dyDescent="0.2">
      <c r="A26" s="8" t="s">
        <v>46</v>
      </c>
      <c r="B26" s="8" t="s">
        <v>107</v>
      </c>
      <c r="C26" s="8" t="s">
        <v>84</v>
      </c>
      <c r="D26" s="8" t="s">
        <v>139</v>
      </c>
      <c r="E26" s="8">
        <v>200</v>
      </c>
      <c r="F26" s="8" t="s">
        <v>146</v>
      </c>
      <c r="G26" s="8">
        <v>1</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6"/>
  <sheetViews>
    <sheetView showGridLines="0" zoomScale="90" zoomScaleNormal="90" workbookViewId="0">
      <selection activeCell="L43" sqref="L43"/>
    </sheetView>
  </sheetViews>
  <sheetFormatPr defaultColWidth="11.5703125" defaultRowHeight="12.75" x14ac:dyDescent="0.2"/>
  <cols>
    <col min="1" max="1" width="18.5703125" customWidth="1"/>
    <col min="4" max="4" width="16" customWidth="1"/>
  </cols>
  <sheetData>
    <row r="1" spans="1:13" ht="31.5" x14ac:dyDescent="0.25">
      <c r="A1" s="9" t="s">
        <v>1</v>
      </c>
      <c r="B1" s="9" t="s">
        <v>85</v>
      </c>
      <c r="C1" s="9" t="s">
        <v>86</v>
      </c>
      <c r="D1" s="22" t="s">
        <v>127</v>
      </c>
      <c r="E1" s="9">
        <v>2020</v>
      </c>
      <c r="F1" s="9">
        <v>2025</v>
      </c>
      <c r="G1" s="9">
        <v>2030</v>
      </c>
      <c r="H1" s="9">
        <v>2035</v>
      </c>
      <c r="I1" s="9">
        <v>2040</v>
      </c>
      <c r="J1" s="9">
        <v>2045</v>
      </c>
      <c r="K1" s="9">
        <v>2050</v>
      </c>
      <c r="L1" s="9" t="s">
        <v>89</v>
      </c>
      <c r="M1" s="9" t="s">
        <v>90</v>
      </c>
    </row>
    <row r="2" spans="1:13" x14ac:dyDescent="0.2">
      <c r="A2" s="14" t="s">
        <v>46</v>
      </c>
      <c r="B2" s="8" t="s">
        <v>91</v>
      </c>
      <c r="C2" s="8" t="s">
        <v>147</v>
      </c>
      <c r="D2" s="8" t="s">
        <v>134</v>
      </c>
      <c r="E2" s="8">
        <v>0.88698281613619101</v>
      </c>
      <c r="F2" s="8">
        <v>0.88698281613619101</v>
      </c>
      <c r="G2" s="8">
        <v>0.88698281613619101</v>
      </c>
      <c r="H2" s="8">
        <v>0.88698281613619101</v>
      </c>
      <c r="I2" s="8">
        <v>0.88698281613619101</v>
      </c>
      <c r="J2" s="8">
        <v>0.88698281613619101</v>
      </c>
      <c r="K2" s="8">
        <v>0.88698281613619101</v>
      </c>
      <c r="L2" s="8" t="s">
        <v>148</v>
      </c>
      <c r="M2" s="8">
        <v>1</v>
      </c>
    </row>
    <row r="3" spans="1:13" x14ac:dyDescent="0.2">
      <c r="A3" s="15"/>
      <c r="B3" s="8" t="s">
        <v>91</v>
      </c>
      <c r="C3" s="8" t="s">
        <v>147</v>
      </c>
      <c r="D3" s="8" t="s">
        <v>60</v>
      </c>
      <c r="E3" s="8">
        <v>8.1464857119178696E-2</v>
      </c>
      <c r="F3" s="8">
        <v>8.1464857119178696E-2</v>
      </c>
      <c r="G3" s="8">
        <v>8.1464857119178696E-2</v>
      </c>
      <c r="H3" s="8">
        <v>8.1464857119178696E-2</v>
      </c>
      <c r="I3" s="8">
        <v>8.1464857119178696E-2</v>
      </c>
      <c r="J3" s="8">
        <v>8.1464857119178696E-2</v>
      </c>
      <c r="K3" s="8">
        <v>8.1464857119178696E-2</v>
      </c>
      <c r="L3" s="8" t="s">
        <v>148</v>
      </c>
      <c r="M3" s="8">
        <v>1</v>
      </c>
    </row>
    <row r="4" spans="1:13" x14ac:dyDescent="0.2">
      <c r="A4" s="15"/>
      <c r="B4" s="8" t="s">
        <v>91</v>
      </c>
      <c r="C4" s="8" t="s">
        <v>147</v>
      </c>
      <c r="D4" s="8" t="s">
        <v>62</v>
      </c>
      <c r="E4" s="8">
        <v>3.1552326744630002E-2</v>
      </c>
      <c r="F4" s="8">
        <v>3.1552326744630002E-2</v>
      </c>
      <c r="G4" s="8">
        <v>3.1552326744630002E-2</v>
      </c>
      <c r="H4" s="8">
        <v>3.1552326744630002E-2</v>
      </c>
      <c r="I4" s="8">
        <v>3.1552326744630002E-2</v>
      </c>
      <c r="J4" s="8">
        <v>3.1552326744630002E-2</v>
      </c>
      <c r="K4" s="8">
        <v>3.1552326744630002E-2</v>
      </c>
      <c r="L4" s="8" t="s">
        <v>148</v>
      </c>
      <c r="M4" s="8">
        <v>1</v>
      </c>
    </row>
    <row r="5" spans="1:13" x14ac:dyDescent="0.2">
      <c r="A5" s="15"/>
      <c r="B5" s="8" t="s">
        <v>96</v>
      </c>
      <c r="C5" s="8" t="s">
        <v>147</v>
      </c>
      <c r="D5" s="8" t="s">
        <v>134</v>
      </c>
      <c r="E5" s="8">
        <v>0.88698281613619101</v>
      </c>
      <c r="F5" s="8">
        <v>0.88698281613619101</v>
      </c>
      <c r="G5" s="8">
        <v>0.88698281613619101</v>
      </c>
      <c r="H5" s="8">
        <v>0.88698281613619101</v>
      </c>
      <c r="I5" s="8">
        <v>0.88698281613619101</v>
      </c>
      <c r="J5" s="8">
        <v>0.88698281613619101</v>
      </c>
      <c r="K5" s="8">
        <v>0.88698281613619101</v>
      </c>
      <c r="L5" s="8" t="s">
        <v>148</v>
      </c>
      <c r="M5" s="8">
        <v>1</v>
      </c>
    </row>
    <row r="6" spans="1:13" x14ac:dyDescent="0.2">
      <c r="A6" s="15"/>
      <c r="B6" s="8" t="s">
        <v>96</v>
      </c>
      <c r="C6" s="8" t="s">
        <v>147</v>
      </c>
      <c r="D6" s="8" t="s">
        <v>60</v>
      </c>
      <c r="E6" s="8">
        <v>8.1464857119178696E-2</v>
      </c>
      <c r="F6" s="8">
        <v>8.1464857119178696E-2</v>
      </c>
      <c r="G6" s="8">
        <v>8.1464857119178696E-2</v>
      </c>
      <c r="H6" s="8">
        <v>8.1464857119178696E-2</v>
      </c>
      <c r="I6" s="8">
        <v>8.1464857119178696E-2</v>
      </c>
      <c r="J6" s="8">
        <v>8.1464857119178696E-2</v>
      </c>
      <c r="K6" s="8">
        <v>8.1464857119178696E-2</v>
      </c>
      <c r="L6" s="8" t="s">
        <v>148</v>
      </c>
      <c r="M6" s="8">
        <v>1</v>
      </c>
    </row>
    <row r="7" spans="1:13" x14ac:dyDescent="0.2">
      <c r="A7" s="15"/>
      <c r="B7" s="8" t="s">
        <v>96</v>
      </c>
      <c r="C7" s="8" t="s">
        <v>147</v>
      </c>
      <c r="D7" s="8" t="s">
        <v>62</v>
      </c>
      <c r="E7" s="8">
        <v>3.1552326744630002E-2</v>
      </c>
      <c r="F7" s="8">
        <v>3.1552326744630002E-2</v>
      </c>
      <c r="G7" s="8">
        <v>3.1552326744630002E-2</v>
      </c>
      <c r="H7" s="8">
        <v>3.1552326744630002E-2</v>
      </c>
      <c r="I7" s="8">
        <v>3.1552326744630002E-2</v>
      </c>
      <c r="J7" s="8">
        <v>3.1552326744630002E-2</v>
      </c>
      <c r="K7" s="8">
        <v>3.1552326744630002E-2</v>
      </c>
      <c r="L7" s="8" t="s">
        <v>148</v>
      </c>
      <c r="M7" s="8">
        <v>1</v>
      </c>
    </row>
    <row r="8" spans="1:13" x14ac:dyDescent="0.2">
      <c r="A8" s="15"/>
      <c r="B8" s="8" t="s">
        <v>97</v>
      </c>
      <c r="C8" s="8" t="s">
        <v>147</v>
      </c>
      <c r="D8" s="8" t="s">
        <v>134</v>
      </c>
      <c r="E8" s="8">
        <v>0.90159998820118403</v>
      </c>
      <c r="F8" s="8">
        <v>0.90159998820118403</v>
      </c>
      <c r="G8" s="8">
        <v>0.90159998820118403</v>
      </c>
      <c r="H8" s="8">
        <v>0.90159998820118403</v>
      </c>
      <c r="I8" s="8">
        <v>0.90159998820118403</v>
      </c>
      <c r="J8" s="8">
        <v>0.90159998820118403</v>
      </c>
      <c r="K8" s="8">
        <v>0.90159998820118403</v>
      </c>
      <c r="L8" s="8" t="s">
        <v>148</v>
      </c>
      <c r="M8" s="8">
        <v>1</v>
      </c>
    </row>
    <row r="9" spans="1:13" x14ac:dyDescent="0.2">
      <c r="A9" s="15"/>
      <c r="B9" s="8" t="s">
        <v>97</v>
      </c>
      <c r="C9" s="8" t="s">
        <v>147</v>
      </c>
      <c r="D9" s="8" t="s">
        <v>60</v>
      </c>
      <c r="E9" s="8">
        <v>0</v>
      </c>
      <c r="F9" s="8">
        <v>0</v>
      </c>
      <c r="G9" s="8">
        <v>0</v>
      </c>
      <c r="H9" s="8">
        <v>0</v>
      </c>
      <c r="I9" s="8">
        <v>0</v>
      </c>
      <c r="J9" s="8">
        <v>0</v>
      </c>
      <c r="K9" s="8">
        <v>0</v>
      </c>
      <c r="L9" s="8" t="s">
        <v>148</v>
      </c>
      <c r="M9" s="8"/>
    </row>
    <row r="10" spans="1:13" x14ac:dyDescent="0.2">
      <c r="A10" s="15"/>
      <c r="B10" s="8" t="s">
        <v>97</v>
      </c>
      <c r="C10" s="8" t="s">
        <v>147</v>
      </c>
      <c r="D10" s="8" t="s">
        <v>62</v>
      </c>
      <c r="E10" s="8">
        <v>9.84000117988163E-2</v>
      </c>
      <c r="F10" s="8">
        <v>9.84000117988163E-2</v>
      </c>
      <c r="G10" s="8">
        <v>9.84000117988163E-2</v>
      </c>
      <c r="H10" s="8">
        <v>9.84000117988163E-2</v>
      </c>
      <c r="I10" s="8">
        <v>9.84000117988163E-2</v>
      </c>
      <c r="J10" s="8">
        <v>9.84000117988163E-2</v>
      </c>
      <c r="K10" s="8">
        <v>9.84000117988163E-2</v>
      </c>
      <c r="L10" s="8" t="s">
        <v>148</v>
      </c>
      <c r="M10" s="8">
        <v>1</v>
      </c>
    </row>
    <row r="11" spans="1:13" x14ac:dyDescent="0.2">
      <c r="A11" s="15"/>
      <c r="B11" s="8" t="s">
        <v>98</v>
      </c>
      <c r="C11" s="8" t="s">
        <v>147</v>
      </c>
      <c r="D11" s="8" t="s">
        <v>134</v>
      </c>
      <c r="E11" s="8">
        <v>0.90159998820118403</v>
      </c>
      <c r="F11" s="8">
        <v>0.90159998820118403</v>
      </c>
      <c r="G11" s="8">
        <v>0.90159998820118403</v>
      </c>
      <c r="H11" s="8">
        <v>0.90159998820118403</v>
      </c>
      <c r="I11" s="8">
        <v>0.90159998820118403</v>
      </c>
      <c r="J11" s="8">
        <v>0.90159998820118403</v>
      </c>
      <c r="K11" s="8">
        <v>0.90159998820118403</v>
      </c>
      <c r="L11" s="8" t="s">
        <v>148</v>
      </c>
      <c r="M11" s="8">
        <v>1</v>
      </c>
    </row>
    <row r="12" spans="1:13" x14ac:dyDescent="0.2">
      <c r="A12" s="15"/>
      <c r="B12" s="8" t="s">
        <v>98</v>
      </c>
      <c r="C12" s="8" t="s">
        <v>147</v>
      </c>
      <c r="D12" s="8" t="s">
        <v>60</v>
      </c>
      <c r="E12" s="8">
        <v>0</v>
      </c>
      <c r="F12" s="8">
        <v>0</v>
      </c>
      <c r="G12" s="8">
        <v>0</v>
      </c>
      <c r="H12" s="8">
        <v>0</v>
      </c>
      <c r="I12" s="8">
        <v>0</v>
      </c>
      <c r="J12" s="8">
        <v>0</v>
      </c>
      <c r="K12" s="8">
        <v>0</v>
      </c>
      <c r="L12" s="8" t="s">
        <v>148</v>
      </c>
      <c r="M12" s="8"/>
    </row>
    <row r="13" spans="1:13" x14ac:dyDescent="0.2">
      <c r="A13" s="15"/>
      <c r="B13" s="8" t="s">
        <v>98</v>
      </c>
      <c r="C13" s="8" t="s">
        <v>147</v>
      </c>
      <c r="D13" s="8" t="s">
        <v>62</v>
      </c>
      <c r="E13" s="8">
        <v>9.84000117988163E-2</v>
      </c>
      <c r="F13" s="8">
        <v>9.84000117988163E-2</v>
      </c>
      <c r="G13" s="8">
        <v>9.84000117988163E-2</v>
      </c>
      <c r="H13" s="8">
        <v>9.84000117988163E-2</v>
      </c>
      <c r="I13" s="8">
        <v>9.84000117988163E-2</v>
      </c>
      <c r="J13" s="8">
        <v>9.84000117988163E-2</v>
      </c>
      <c r="K13" s="8">
        <v>9.84000117988163E-2</v>
      </c>
      <c r="L13" s="8" t="s">
        <v>148</v>
      </c>
      <c r="M13" s="8">
        <v>1</v>
      </c>
    </row>
    <row r="14" spans="1:13" x14ac:dyDescent="0.2">
      <c r="A14" s="15"/>
      <c r="B14" s="8" t="s">
        <v>99</v>
      </c>
      <c r="C14" s="8" t="s">
        <v>147</v>
      </c>
      <c r="D14" s="8" t="s">
        <v>134</v>
      </c>
      <c r="E14" s="8">
        <v>0.90159998820118403</v>
      </c>
      <c r="F14" s="8">
        <v>0.90159998820118403</v>
      </c>
      <c r="G14" s="8">
        <v>0.90159998820118403</v>
      </c>
      <c r="H14" s="8">
        <v>0.90159998820118403</v>
      </c>
      <c r="I14" s="8">
        <v>0.90159998820118403</v>
      </c>
      <c r="J14" s="8">
        <v>0.90159998820118403</v>
      </c>
      <c r="K14" s="8">
        <v>0.90159998820118403</v>
      </c>
      <c r="L14" s="8" t="s">
        <v>148</v>
      </c>
      <c r="M14" s="8">
        <v>1</v>
      </c>
    </row>
    <row r="15" spans="1:13" x14ac:dyDescent="0.2">
      <c r="A15" s="15"/>
      <c r="B15" s="8" t="s">
        <v>99</v>
      </c>
      <c r="C15" s="8" t="s">
        <v>147</v>
      </c>
      <c r="D15" s="8" t="s">
        <v>60</v>
      </c>
      <c r="E15" s="8">
        <v>0</v>
      </c>
      <c r="F15" s="8">
        <v>0</v>
      </c>
      <c r="G15" s="8">
        <v>0</v>
      </c>
      <c r="H15" s="8">
        <v>0</v>
      </c>
      <c r="I15" s="8">
        <v>0</v>
      </c>
      <c r="J15" s="8">
        <v>0</v>
      </c>
      <c r="K15" s="8">
        <v>0</v>
      </c>
      <c r="L15" s="8" t="s">
        <v>148</v>
      </c>
      <c r="M15" s="8"/>
    </row>
    <row r="16" spans="1:13" x14ac:dyDescent="0.2">
      <c r="A16" s="16"/>
      <c r="B16" s="8" t="s">
        <v>99</v>
      </c>
      <c r="C16" s="8" t="s">
        <v>147</v>
      </c>
      <c r="D16" s="8" t="s">
        <v>62</v>
      </c>
      <c r="E16" s="8">
        <v>9.84000117988163E-2</v>
      </c>
      <c r="F16" s="8">
        <v>9.84000117988163E-2</v>
      </c>
      <c r="G16" s="8">
        <v>9.84000117988163E-2</v>
      </c>
      <c r="H16" s="8">
        <v>9.84000117988163E-2</v>
      </c>
      <c r="I16" s="8">
        <v>9.84000117988163E-2</v>
      </c>
      <c r="J16" s="8">
        <v>9.84000117988163E-2</v>
      </c>
      <c r="K16" s="8">
        <v>9.84000117988163E-2</v>
      </c>
      <c r="L16" s="8" t="s">
        <v>148</v>
      </c>
      <c r="M16" s="8">
        <v>1</v>
      </c>
    </row>
  </sheetData>
  <mergeCells count="1">
    <mergeCell ref="A2:A16"/>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C47C0FEC610A438B3CE38F3ABBF3D4" ma:contentTypeVersion="16" ma:contentTypeDescription="Create a new document." ma:contentTypeScope="" ma:versionID="14d2bc4218f30eb57a3e1bfe59b790a6">
  <xsd:schema xmlns:xsd="http://www.w3.org/2001/XMLSchema" xmlns:xs="http://www.w3.org/2001/XMLSchema" xmlns:p="http://schemas.microsoft.com/office/2006/metadata/properties" xmlns:ns2="3d656e31-2e6a-4bdb-9709-48792e633f72" xmlns:ns3="a0c6938d-8f78-4840-b210-76a7d568cf3c" targetNamespace="http://schemas.microsoft.com/office/2006/metadata/properties" ma:root="true" ma:fieldsID="0afc90f2a621f07d6638efa3d1d4e8e3" ns2:_="" ns3:_="">
    <xsd:import namespace="3d656e31-2e6a-4bdb-9709-48792e633f72"/>
    <xsd:import namespace="a0c6938d-8f78-4840-b210-76a7d568cf3c"/>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656e31-2e6a-4bdb-9709-48792e633f7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0c6938d-8f78-4840-b210-76a7d568cf3c"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Location" ma:index="17" nillable="true" ma:displayName="MediaServiceLocation" ma:descrip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37E5583-F602-479D-9BA6-B1921AE77C22}"/>
</file>

<file path=customXml/itemProps2.xml><?xml version="1.0" encoding="utf-8"?>
<ds:datastoreItem xmlns:ds="http://schemas.openxmlformats.org/officeDocument/2006/customXml" ds:itemID="{85AAC6AA-85A1-46C3-AF23-E2DB127E7DEE}"/>
</file>

<file path=customXml/itemProps3.xml><?xml version="1.0" encoding="utf-8"?>
<ds:datastoreItem xmlns:ds="http://schemas.openxmlformats.org/officeDocument/2006/customXml" ds:itemID="{244C3290-72F1-4D4D-8791-0310C608189F}"/>
</file>

<file path=docProps/app.xml><?xml version="1.0" encoding="utf-8"?>
<Properties xmlns="http://schemas.openxmlformats.org/officeDocument/2006/extended-properties" xmlns:vt="http://schemas.openxmlformats.org/officeDocument/2006/docPropsVTypes">
  <Template/>
  <TotalTime>2652</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Technologies and Commodities</vt:lpstr>
      <vt:lpstr>CostInvest</vt:lpstr>
      <vt:lpstr>CostFixed</vt:lpstr>
      <vt:lpstr>CostVariable</vt:lpstr>
      <vt:lpstr>CapacityToActivity</vt:lpstr>
      <vt:lpstr>Demand</vt:lpstr>
      <vt:lpstr>Efficiency</vt:lpstr>
      <vt:lpstr>LifetimeTech</vt:lpstr>
      <vt:lpstr>TechInputSplit</vt:lpstr>
      <vt:lpstr>EmissionActivity</vt:lpstr>
      <vt:lpstr>Constraints</vt:lpstr>
      <vt:lpstr>Data Sources</vt:lpstr>
      <vt:lpstr>Conversion Factors</vt:lpstr>
      <vt:lpstr>Performance Curves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Cameron Wade</dc:creator>
  <dc:description/>
  <cp:lastModifiedBy>camer</cp:lastModifiedBy>
  <cp:revision>31</cp:revision>
  <dcterms:created xsi:type="dcterms:W3CDTF">2021-10-30T18:03:59Z</dcterms:created>
  <dcterms:modified xsi:type="dcterms:W3CDTF">2021-11-15T03:29:09Z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0x0101009FC47C0FEC610A438B3CE38F3ABBF3D4</vt:lpwstr>
  </property>
</Properties>
</file>