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4F2E5F92-AF9C-4841-B464-914F4FA4033A}" xr6:coauthVersionLast="47" xr6:coauthVersionMax="47" xr10:uidLastSave="{00000000-0000-0000-0000-000000000000}"/>
  <bookViews>
    <workbookView xWindow="0" yWindow="760" windowWidth="23240" windowHeight="12440" activeTab="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9" i="18"/>
  <c r="H18" i="18"/>
  <c r="H17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6" i="18"/>
  <c r="H7" i="18"/>
  <c r="H8" i="18"/>
  <c r="H9" i="18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7" i="1"/>
  <c r="E10" i="1"/>
  <c r="D13" i="1"/>
  <c r="E12" i="1"/>
  <c r="E3" i="1"/>
  <c r="C7" i="1"/>
  <c r="C13" i="1"/>
  <c r="E6" i="1"/>
  <c r="E8" i="1"/>
  <c r="D7" i="1"/>
  <c r="E13" i="1"/>
  <c r="E14" i="1"/>
  <c r="E2" i="1"/>
  <c r="E9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12" i="1"/>
  <c r="C12" i="1"/>
  <c r="C8" i="1"/>
  <c r="D11" i="1"/>
  <c r="C9" i="1"/>
  <c r="C10" i="1"/>
  <c r="D9" i="1"/>
  <c r="D8" i="1"/>
  <c r="C11" i="1"/>
  <c r="D14" i="1"/>
  <c r="C14" i="1"/>
  <c r="D10" i="1"/>
  <c r="D6" i="1"/>
  <c r="C6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2" i="1"/>
  <c r="C3" i="1"/>
  <c r="C4" i="1"/>
  <c r="E4" i="1"/>
  <c r="D3" i="1"/>
  <c r="C5" i="1"/>
  <c r="D4" i="1"/>
  <c r="D5" i="1"/>
  <c r="D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<sst xmlns="http://schemas.openxmlformats.org/spreadsheetml/2006/main" count="1370" uniqueCount="286">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</sst>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7" sqref="D17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  <col min="6" max="6" width="6.6640625" bestFit="1" customWidth="1"/>
    <col min="7" max="9" width="12.332031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5" customFormat="1" x14ac:dyDescent="0.2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</row>
    <row r="3" spans="1:9" s="55" customFormat="1" x14ac:dyDescent="0.2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</row>
    <row r="4" spans="1:9" s="55" customFormat="1" x14ac:dyDescent="0.2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</row>
    <row r="5" spans="1:9" s="55" customFormat="1" x14ac:dyDescent="0.2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</row>
    <row r="6" spans="1:9" s="55" customFormat="1" x14ac:dyDescent="0.2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</row>
    <row r="7" spans="1:9" s="55" customFormat="1" x14ac:dyDescent="0.2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</row>
    <row r="8" spans="1:9" s="55" customFormat="1" x14ac:dyDescent="0.2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</row>
    <row r="9" spans="1:9" s="55" customFormat="1" x14ac:dyDescent="0.2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</row>
    <row r="10" spans="1:9" s="55" customFormat="1" x14ac:dyDescent="0.2">
      <c r="A10" s="52" t="s">
        <v>38</v>
      </c>
      <c r="B10" s="53">
        <v>1</v>
      </c>
      <c r="C10" s="54">
        <f t="shared" ca="1" si="0"/>
        <v>0.875</v>
      </c>
      <c r="D10" s="54">
        <f t="shared" ca="1" si="0"/>
        <v>0.6</v>
      </c>
      <c r="E10" s="54" t="str">
        <f t="shared" ca="1" si="0"/>
        <v/>
      </c>
      <c r="F10" s="53">
        <f t="shared" ca="1" si="1"/>
        <v>0.82500000000000007</v>
      </c>
    </row>
    <row r="11" spans="1:9" s="55" customFormat="1" x14ac:dyDescent="0.2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</row>
    <row r="12" spans="1:9" s="55" customFormat="1" x14ac:dyDescent="0.2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0.88888888888888884</v>
      </c>
      <c r="E12" s="54" t="str">
        <f t="shared" ca="1" si="0"/>
        <v/>
      </c>
      <c r="F12" s="53">
        <f t="shared" ca="1" si="1"/>
        <v>0.96296296296296291</v>
      </c>
    </row>
    <row r="13" spans="1:9" s="55" customFormat="1" x14ac:dyDescent="0.2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</row>
    <row r="14" spans="1:9" s="55" customFormat="1" x14ac:dyDescent="0.2">
      <c r="A14" s="52" t="s">
        <v>73</v>
      </c>
      <c r="B14" s="53">
        <v>1</v>
      </c>
      <c r="C14" s="54">
        <f t="shared" ca="1" si="0"/>
        <v>0</v>
      </c>
      <c r="D14" s="54">
        <f t="shared" ca="1" si="0"/>
        <v>0</v>
      </c>
      <c r="E14" s="54" t="str">
        <f t="shared" ca="1" si="0"/>
        <v/>
      </c>
      <c r="F14" s="53">
        <f t="shared" ca="1" si="1"/>
        <v>0.33333333333333331</v>
      </c>
    </row>
    <row r="15" spans="1:9" s="1" customFormat="1" x14ac:dyDescent="0.2">
      <c r="A15" s="1" t="s">
        <v>1</v>
      </c>
      <c r="B15" s="17">
        <f>AVERAGE(B2:B14)</f>
        <v>1</v>
      </c>
      <c r="C15" s="17">
        <f ca="1">AVERAGE(C2:C14)</f>
        <v>0.85790598290598297</v>
      </c>
      <c r="D15" s="17">
        <f ca="1">AVERAGE(D2:D14)</f>
        <v>0.83279914529914534</v>
      </c>
      <c r="F15" s="17">
        <f ca="1">AVERAGE(F2:F14)</f>
        <v>0.89690170940170943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13.5" customWidth="1"/>
    <col min="5" max="6" width="11.6640625" style="84" bestFit="1" customWidth="1"/>
    <col min="7" max="7" width="11.6640625" style="84" customWidth="1"/>
    <col min="8" max="9" width="8.6640625" style="84"/>
    <col min="11" max="11" width="11.5" style="84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80" t="b">
        <v>1</v>
      </c>
      <c r="F2" s="80" t="b">
        <v>1</v>
      </c>
      <c r="G2" s="80" t="b">
        <v>0</v>
      </c>
      <c r="H2" s="123">
        <f>COUNTIF(E2:F2,TRUE)/COLUMNS(E2:F2)</f>
        <v>1</v>
      </c>
      <c r="I2" s="80" t="s">
        <v>50</v>
      </c>
      <c r="J2" s="2" t="s">
        <v>49</v>
      </c>
      <c r="K2" s="80" t="s">
        <v>180</v>
      </c>
    </row>
    <row r="3" spans="1:13" s="3" customFormat="1" x14ac:dyDescent="0.2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1" t="b">
        <v>1</v>
      </c>
      <c r="F3" s="81" t="b">
        <v>1</v>
      </c>
      <c r="G3" s="81" t="b">
        <v>0</v>
      </c>
      <c r="H3" s="139">
        <f>COUNTIF(E3:F3,TRUE)/COLUMNS(E3:F3)</f>
        <v>1</v>
      </c>
      <c r="I3" s="85" t="s">
        <v>50</v>
      </c>
      <c r="J3" s="3" t="s">
        <v>49</v>
      </c>
      <c r="K3" s="85" t="s">
        <v>180</v>
      </c>
    </row>
    <row r="4" spans="1:13" s="2" customFormat="1" x14ac:dyDescent="0.2">
      <c r="A4" s="13" t="str">
        <f t="shared" si="0"/>
        <v>CodeSystem/medication-statement-category</v>
      </c>
      <c r="B4" s="16" t="s">
        <v>88</v>
      </c>
      <c r="C4" s="2" t="s">
        <v>3</v>
      </c>
      <c r="E4" s="80" t="b">
        <v>1</v>
      </c>
      <c r="F4" s="80" t="b">
        <v>1</v>
      </c>
      <c r="G4" s="80" t="b">
        <v>0</v>
      </c>
      <c r="H4" s="123">
        <f>COUNTIF(E4:F4,TRUE)/COLUMNS(E4:F4)</f>
        <v>1</v>
      </c>
      <c r="I4" s="137" t="s">
        <v>50</v>
      </c>
      <c r="J4" s="2" t="s">
        <v>49</v>
      </c>
      <c r="K4" s="80" t="b">
        <v>0</v>
      </c>
      <c r="M4" s="2" t="s">
        <v>190</v>
      </c>
    </row>
    <row r="5" spans="1:13" s="3" customFormat="1" x14ac:dyDescent="0.2">
      <c r="A5" s="12" t="str">
        <f t="shared" si="0"/>
        <v>ValueSet/medication-statement-category</v>
      </c>
      <c r="B5" s="15" t="s">
        <v>88</v>
      </c>
      <c r="C5" s="4" t="s">
        <v>4</v>
      </c>
      <c r="E5" s="81" t="b">
        <v>1</v>
      </c>
      <c r="F5" s="81" t="b">
        <v>1</v>
      </c>
      <c r="G5" s="81" t="b">
        <v>0</v>
      </c>
      <c r="H5" s="139">
        <f>COUNTIF(E5:F5,TRUE)/COLUMNS(E5:F5)</f>
        <v>1</v>
      </c>
      <c r="I5" s="138" t="s">
        <v>50</v>
      </c>
      <c r="J5" s="12" t="s">
        <v>49</v>
      </c>
      <c r="K5" s="86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89</v>
      </c>
      <c r="C6" s="3" t="s">
        <v>4</v>
      </c>
      <c r="E6" s="81" t="b">
        <v>1</v>
      </c>
      <c r="F6" s="81" t="s">
        <v>180</v>
      </c>
      <c r="G6" s="81" t="b">
        <v>0</v>
      </c>
      <c r="H6" s="140">
        <f>(COUNTIF(E6:F6,TRUE)+COUNTIF(E6:F6,"NSA"))/COLUMNS(E6:F6)</f>
        <v>1</v>
      </c>
      <c r="I6" s="85"/>
      <c r="K6" s="86" t="s">
        <v>180</v>
      </c>
      <c r="M6" s="3" t="s">
        <v>181</v>
      </c>
    </row>
    <row r="7" spans="1:13" s="10" customFormat="1" x14ac:dyDescent="0.2">
      <c r="A7" s="13" t="str">
        <f t="shared" si="0"/>
        <v>CodeSystem/absent-unknown-uv-ips</v>
      </c>
      <c r="B7" s="19" t="s">
        <v>84</v>
      </c>
      <c r="C7" s="13" t="s">
        <v>3</v>
      </c>
      <c r="E7" s="82" t="b">
        <v>1</v>
      </c>
      <c r="F7" s="82" t="b">
        <v>1</v>
      </c>
      <c r="G7" s="82" t="b">
        <v>0</v>
      </c>
      <c r="H7" s="123">
        <f t="shared" ref="H7:H15" si="1">COUNTIF(E7:F7,TRUE)/COLUMNS(E7:F7)</f>
        <v>1</v>
      </c>
      <c r="I7" s="87" t="s">
        <v>67</v>
      </c>
      <c r="J7" s="10" t="s">
        <v>49</v>
      </c>
      <c r="K7" s="87" t="s">
        <v>180</v>
      </c>
    </row>
    <row r="8" spans="1:13" s="57" customFormat="1" x14ac:dyDescent="0.2">
      <c r="A8" s="12" t="str">
        <f t="shared" si="0"/>
        <v>ValueSet/absent-or-unknown-allergies-uv-ips</v>
      </c>
      <c r="B8" s="21" t="s">
        <v>120</v>
      </c>
      <c r="C8" s="18" t="s">
        <v>4</v>
      </c>
      <c r="E8" s="83" t="b">
        <v>1</v>
      </c>
      <c r="F8" s="83" t="b">
        <v>1</v>
      </c>
      <c r="G8" s="83" t="b">
        <v>0</v>
      </c>
      <c r="H8" s="124">
        <f t="shared" si="1"/>
        <v>1</v>
      </c>
      <c r="I8" s="83" t="s">
        <v>67</v>
      </c>
      <c r="J8" s="57" t="s">
        <v>49</v>
      </c>
      <c r="K8" s="83" t="s">
        <v>180</v>
      </c>
    </row>
    <row r="9" spans="1:13" s="10" customFormat="1" x14ac:dyDescent="0.2">
      <c r="A9" s="13" t="str">
        <f t="shared" si="0"/>
        <v>CodeSystem/resource-types</v>
      </c>
      <c r="B9" s="19" t="s">
        <v>86</v>
      </c>
      <c r="C9" s="13" t="s">
        <v>3</v>
      </c>
      <c r="E9" s="82" t="b">
        <v>1</v>
      </c>
      <c r="F9" s="82" t="b">
        <v>1</v>
      </c>
      <c r="G9" s="82" t="b">
        <v>0</v>
      </c>
      <c r="H9" s="123">
        <f t="shared" si="1"/>
        <v>1</v>
      </c>
      <c r="I9" s="87" t="s">
        <v>50</v>
      </c>
      <c r="J9" s="10" t="s">
        <v>49</v>
      </c>
      <c r="K9" s="87" t="s">
        <v>180</v>
      </c>
    </row>
    <row r="10" spans="1:13" s="57" customFormat="1" x14ac:dyDescent="0.2">
      <c r="A10" s="12" t="str">
        <f t="shared" si="0"/>
        <v>ValueSet/resource-types</v>
      </c>
      <c r="B10" s="21" t="s">
        <v>86</v>
      </c>
      <c r="C10" s="18" t="s">
        <v>4</v>
      </c>
      <c r="E10" s="83" t="b">
        <v>1</v>
      </c>
      <c r="F10" s="83" t="b">
        <v>1</v>
      </c>
      <c r="G10" s="83" t="b">
        <v>0</v>
      </c>
      <c r="H10" s="124">
        <f t="shared" si="1"/>
        <v>1</v>
      </c>
      <c r="I10" s="83" t="s">
        <v>50</v>
      </c>
      <c r="J10" s="57" t="s">
        <v>49</v>
      </c>
      <c r="K10" s="83" t="s">
        <v>180</v>
      </c>
    </row>
    <row r="11" spans="1:13" s="57" customFormat="1" x14ac:dyDescent="0.2">
      <c r="A11" s="12" t="str">
        <f t="shared" si="0"/>
        <v>ValueSet/medicine-route-of-administration</v>
      </c>
      <c r="B11" s="21" t="s">
        <v>191</v>
      </c>
      <c r="C11" s="18" t="s">
        <v>4</v>
      </c>
      <c r="E11" s="83" t="b">
        <v>1</v>
      </c>
      <c r="F11" s="83" t="b">
        <v>0</v>
      </c>
      <c r="G11" s="83" t="b">
        <v>0</v>
      </c>
      <c r="H11" s="124">
        <f t="shared" si="1"/>
        <v>0.5</v>
      </c>
      <c r="I11" s="83"/>
      <c r="K11" s="83" t="b">
        <v>0</v>
      </c>
      <c r="M11" s="78" t="s">
        <v>231</v>
      </c>
    </row>
    <row r="12" spans="1:13" s="13" customFormat="1" x14ac:dyDescent="0.2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82" t="b">
        <v>1</v>
      </c>
      <c r="F12" s="82" t="b">
        <v>1</v>
      </c>
      <c r="G12" s="82" t="b">
        <v>0</v>
      </c>
      <c r="H12" s="123">
        <f t="shared" si="1"/>
        <v>1</v>
      </c>
      <c r="I12" s="82" t="s">
        <v>50</v>
      </c>
      <c r="J12" s="13" t="s">
        <v>49</v>
      </c>
      <c r="K12" s="82" t="s">
        <v>180</v>
      </c>
    </row>
    <row r="13" spans="1:13" s="3" customFormat="1" x14ac:dyDescent="0.2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81" t="b">
        <v>1</v>
      </c>
      <c r="F13" s="81" t="b">
        <v>1</v>
      </c>
      <c r="G13" s="81" t="b">
        <v>0</v>
      </c>
      <c r="H13" s="124">
        <f t="shared" si="1"/>
        <v>1</v>
      </c>
      <c r="I13" s="85" t="s">
        <v>50</v>
      </c>
      <c r="J13" s="3" t="s">
        <v>49</v>
      </c>
      <c r="K13" s="85" t="s">
        <v>180</v>
      </c>
    </row>
    <row r="14" spans="1:13" s="13" customFormat="1" x14ac:dyDescent="0.2">
      <c r="A14" s="13" t="str">
        <f t="shared" si="0"/>
        <v>CodeSystem/BRModalidadeFinanceira</v>
      </c>
      <c r="B14" s="19" t="s">
        <v>264</v>
      </c>
      <c r="C14" s="24" t="s">
        <v>3</v>
      </c>
      <c r="D14" s="24"/>
      <c r="E14" s="82" t="b">
        <v>1</v>
      </c>
      <c r="F14" s="82" t="b">
        <v>1</v>
      </c>
      <c r="G14" s="82" t="b">
        <v>0</v>
      </c>
      <c r="H14" s="123">
        <f t="shared" si="1"/>
        <v>1</v>
      </c>
      <c r="I14" s="82" t="s">
        <v>274</v>
      </c>
      <c r="J14" s="13" t="s">
        <v>49</v>
      </c>
      <c r="K14" s="82" t="b">
        <v>0</v>
      </c>
      <c r="L14" s="16" t="s">
        <v>88</v>
      </c>
    </row>
    <row r="15" spans="1:13" s="3" customFormat="1" x14ac:dyDescent="0.2">
      <c r="A15" s="12" t="str">
        <f t="shared" si="0"/>
        <v>ValueSet/BRModalidadeFinanceira</v>
      </c>
      <c r="B15" s="15" t="s">
        <v>264</v>
      </c>
      <c r="C15" s="4" t="s">
        <v>4</v>
      </c>
      <c r="D15" s="4"/>
      <c r="E15" s="81" t="b">
        <v>1</v>
      </c>
      <c r="F15" s="81" t="b">
        <v>1</v>
      </c>
      <c r="G15" s="81" t="b">
        <v>0</v>
      </c>
      <c r="H15" s="124">
        <f t="shared" si="1"/>
        <v>1</v>
      </c>
      <c r="I15" s="85" t="s">
        <v>274</v>
      </c>
      <c r="J15" s="3" t="s">
        <v>49</v>
      </c>
      <c r="K15" s="85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opLeftCell="A2" workbookViewId="0">
      <selection activeCell="B11" sqref="B11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34.332031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3" customFormat="1" x14ac:dyDescent="0.2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2" t="b">
        <v>1</v>
      </c>
      <c r="G2" s="82" t="b">
        <v>0</v>
      </c>
      <c r="H2" s="125">
        <f t="shared" ref="H2:H19" si="0">COUNTIF(E2:F2,TRUE)/COLUMNS(E2:F2)</f>
        <v>1</v>
      </c>
      <c r="I2" s="82" t="s">
        <v>65</v>
      </c>
      <c r="J2" s="82" t="s">
        <v>49</v>
      </c>
      <c r="K2" s="82" t="s">
        <v>180</v>
      </c>
    </row>
    <row r="3" spans="1:13" s="3" customFormat="1" x14ac:dyDescent="0.2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5" t="b">
        <v>1</v>
      </c>
      <c r="G3" s="85" t="b">
        <v>0</v>
      </c>
      <c r="H3" s="141">
        <f t="shared" si="0"/>
        <v>1</v>
      </c>
      <c r="I3" s="85" t="s">
        <v>150</v>
      </c>
      <c r="J3" s="85" t="s">
        <v>49</v>
      </c>
      <c r="K3" s="85" t="s">
        <v>180</v>
      </c>
    </row>
    <row r="4" spans="1:13" s="12" customFormat="1" x14ac:dyDescent="0.2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1" t="s">
        <v>180</v>
      </c>
      <c r="G4" s="85" t="b">
        <v>0</v>
      </c>
      <c r="H4" s="129">
        <f t="shared" ref="H4:H5" si="2">(COUNTIF(E4:F4,TRUE)+COUNTIF(E4:F4,"NSA"))/COLUMNS(E4:F4)</f>
        <v>1</v>
      </c>
      <c r="I4" s="81"/>
      <c r="J4" s="81"/>
      <c r="K4" s="85" t="s">
        <v>180</v>
      </c>
      <c r="L4" s="12" t="s">
        <v>194</v>
      </c>
    </row>
    <row r="5" spans="1:13" s="18" customFormat="1" x14ac:dyDescent="0.2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1" t="s">
        <v>180</v>
      </c>
      <c r="G5" s="85" t="b">
        <v>0</v>
      </c>
      <c r="H5" s="129">
        <f t="shared" si="2"/>
        <v>1</v>
      </c>
      <c r="I5" s="86"/>
      <c r="J5" s="86"/>
      <c r="K5" s="85" t="s">
        <v>180</v>
      </c>
    </row>
    <row r="6" spans="1:13" s="18" customFormat="1" x14ac:dyDescent="0.2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1" t="b">
        <v>0</v>
      </c>
      <c r="G6" s="85" t="b">
        <v>0</v>
      </c>
      <c r="H6" s="141">
        <f t="shared" si="0"/>
        <v>0.5</v>
      </c>
      <c r="I6" s="138"/>
      <c r="J6" s="81"/>
      <c r="K6" s="85" t="s">
        <v>180</v>
      </c>
      <c r="L6" s="18" t="s">
        <v>195</v>
      </c>
    </row>
    <row r="7" spans="1:13" s="13" customFormat="1" x14ac:dyDescent="0.2">
      <c r="A7" s="13" t="str">
        <f t="shared" si="1"/>
        <v>CodeSystem/medication-status</v>
      </c>
      <c r="B7" s="19" t="s">
        <v>92</v>
      </c>
      <c r="C7" s="24" t="s">
        <v>3</v>
      </c>
      <c r="E7" s="13" t="b">
        <v>0</v>
      </c>
      <c r="F7" s="82" t="b">
        <v>0</v>
      </c>
      <c r="G7" s="82" t="s">
        <v>276</v>
      </c>
      <c r="H7" s="125">
        <f t="shared" si="0"/>
        <v>0</v>
      </c>
      <c r="I7" s="82"/>
      <c r="J7" s="82"/>
      <c r="K7" s="82"/>
    </row>
    <row r="8" spans="1:13" s="18" customFormat="1" x14ac:dyDescent="0.2">
      <c r="A8" s="12" t="str">
        <f t="shared" si="1"/>
        <v>ValueSet/medication-status</v>
      </c>
      <c r="B8" s="21" t="s">
        <v>92</v>
      </c>
      <c r="C8" s="23" t="s">
        <v>4</v>
      </c>
      <c r="E8" s="12" t="b">
        <v>0</v>
      </c>
      <c r="F8" s="81" t="b">
        <v>0</v>
      </c>
      <c r="G8" s="81" t="b">
        <v>1</v>
      </c>
      <c r="H8" s="141">
        <f t="shared" si="0"/>
        <v>0</v>
      </c>
      <c r="I8" s="81"/>
      <c r="J8" s="81"/>
      <c r="K8" s="86"/>
    </row>
    <row r="9" spans="1:13" s="18" customFormat="1" x14ac:dyDescent="0.2">
      <c r="A9" s="12" t="str">
        <f t="shared" si="1"/>
        <v>ValueSet/medicine-doseform</v>
      </c>
      <c r="B9" s="21" t="s">
        <v>93</v>
      </c>
      <c r="C9" s="18" t="s">
        <v>4</v>
      </c>
      <c r="E9" s="12" t="b">
        <v>0</v>
      </c>
      <c r="F9" s="81" t="b">
        <v>0</v>
      </c>
      <c r="G9" s="81" t="b">
        <v>1</v>
      </c>
      <c r="H9" s="141">
        <f t="shared" si="0"/>
        <v>0</v>
      </c>
      <c r="I9" s="81"/>
      <c r="J9" s="81"/>
      <c r="K9" s="86" t="s">
        <v>180</v>
      </c>
    </row>
    <row r="10" spans="1:13" s="18" customFormat="1" x14ac:dyDescent="0.2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0</v>
      </c>
      <c r="F10" s="81" t="s">
        <v>180</v>
      </c>
      <c r="G10" s="81"/>
      <c r="H10" s="129">
        <f t="shared" ref="H10:H16" si="3">(COUNTIF(E10:F10,TRUE)+COUNTIF(E10:F10,"NSA"))/COLUMNS(E10:F10)</f>
        <v>0.5</v>
      </c>
      <c r="I10" s="81"/>
      <c r="J10" s="81"/>
      <c r="K10" s="81"/>
    </row>
    <row r="11" spans="1:13" s="3" customFormat="1" x14ac:dyDescent="0.2">
      <c r="A11" s="12" t="str">
        <f t="shared" si="1"/>
        <v>ValueSet/BRTerminologiaMedicamento</v>
      </c>
      <c r="B11" s="15" t="s">
        <v>265</v>
      </c>
      <c r="C11" s="3" t="s">
        <v>4</v>
      </c>
      <c r="E11" s="12" t="b">
        <v>1</v>
      </c>
      <c r="F11" s="12" t="b">
        <v>1</v>
      </c>
      <c r="G11" s="81"/>
      <c r="H11" s="141">
        <f t="shared" si="0"/>
        <v>1</v>
      </c>
      <c r="I11" s="85" t="s">
        <v>274</v>
      </c>
      <c r="J11" s="85"/>
      <c r="K11" s="85"/>
      <c r="L11" s="3" t="s">
        <v>277</v>
      </c>
    </row>
    <row r="12" spans="1:13" s="13" customFormat="1" x14ac:dyDescent="0.2">
      <c r="A12" s="13" t="str">
        <f t="shared" si="1"/>
        <v>CodeSystem/BRObmCATMAT</v>
      </c>
      <c r="B12" s="19" t="s">
        <v>266</v>
      </c>
      <c r="C12" s="24" t="s">
        <v>3</v>
      </c>
      <c r="D12" s="24"/>
      <c r="E12" s="82" t="b">
        <v>1</v>
      </c>
      <c r="F12" s="82" t="s">
        <v>180</v>
      </c>
      <c r="G12" s="82" t="s">
        <v>43</v>
      </c>
      <c r="H12" s="128">
        <f t="shared" si="3"/>
        <v>1</v>
      </c>
      <c r="I12" s="82" t="s">
        <v>275</v>
      </c>
      <c r="J12" s="82" t="s">
        <v>49</v>
      </c>
      <c r="K12" s="82" t="s">
        <v>180</v>
      </c>
    </row>
    <row r="13" spans="1:13" s="13" customFormat="1" x14ac:dyDescent="0.2">
      <c r="A13" s="13" t="str">
        <f t="shared" si="1"/>
        <v>CodeSystem/BRObmEAN</v>
      </c>
      <c r="B13" s="19" t="s">
        <v>267</v>
      </c>
      <c r="C13" s="24" t="s">
        <v>3</v>
      </c>
      <c r="D13" s="24"/>
      <c r="E13" s="82" t="b">
        <v>1</v>
      </c>
      <c r="F13" s="82" t="s">
        <v>180</v>
      </c>
      <c r="G13" s="82" t="s">
        <v>43</v>
      </c>
      <c r="H13" s="128">
        <f t="shared" si="3"/>
        <v>1</v>
      </c>
      <c r="I13" s="82" t="s">
        <v>275</v>
      </c>
      <c r="J13" s="82" t="s">
        <v>49</v>
      </c>
      <c r="K13" s="82" t="s">
        <v>180</v>
      </c>
    </row>
    <row r="14" spans="1:13" s="13" customFormat="1" x14ac:dyDescent="0.2">
      <c r="A14" s="13" t="str">
        <f t="shared" si="1"/>
        <v>CodeSystem/BRObmANVISA</v>
      </c>
      <c r="B14" s="19" t="s">
        <v>268</v>
      </c>
      <c r="C14" s="24" t="s">
        <v>3</v>
      </c>
      <c r="D14" s="24"/>
      <c r="E14" s="82" t="b">
        <v>1</v>
      </c>
      <c r="F14" s="82" t="s">
        <v>180</v>
      </c>
      <c r="G14" s="82" t="s">
        <v>43</v>
      </c>
      <c r="H14" s="128">
        <f t="shared" si="3"/>
        <v>1</v>
      </c>
      <c r="I14" s="82" t="s">
        <v>275</v>
      </c>
      <c r="J14" s="82" t="s">
        <v>49</v>
      </c>
      <c r="K14" s="82" t="s">
        <v>180</v>
      </c>
    </row>
    <row r="15" spans="1:13" s="13" customFormat="1" x14ac:dyDescent="0.2">
      <c r="A15" s="13" t="str">
        <f t="shared" si="1"/>
        <v>CodeSystem/BRObmAMPP</v>
      </c>
      <c r="B15" s="19" t="s">
        <v>269</v>
      </c>
      <c r="C15" s="24" t="s">
        <v>3</v>
      </c>
      <c r="D15" s="24"/>
      <c r="E15" s="82" t="b">
        <v>1</v>
      </c>
      <c r="F15" s="82" t="s">
        <v>180</v>
      </c>
      <c r="G15" s="82" t="s">
        <v>43</v>
      </c>
      <c r="H15" s="128">
        <f t="shared" si="3"/>
        <v>1</v>
      </c>
      <c r="I15" s="82" t="s">
        <v>275</v>
      </c>
      <c r="J15" s="82" t="s">
        <v>49</v>
      </c>
      <c r="K15" s="82" t="s">
        <v>180</v>
      </c>
    </row>
    <row r="16" spans="1:13" s="13" customFormat="1" x14ac:dyDescent="0.2">
      <c r="A16" s="13" t="str">
        <f t="shared" si="1"/>
        <v>CodeSystem/BRObmVMP</v>
      </c>
      <c r="B16" s="19" t="s">
        <v>270</v>
      </c>
      <c r="C16" s="24" t="s">
        <v>3</v>
      </c>
      <c r="D16" s="24"/>
      <c r="E16" s="82" t="b">
        <v>1</v>
      </c>
      <c r="F16" s="82" t="s">
        <v>180</v>
      </c>
      <c r="G16" s="82" t="s">
        <v>43</v>
      </c>
      <c r="H16" s="128">
        <f t="shared" si="3"/>
        <v>1</v>
      </c>
      <c r="I16" s="82" t="s">
        <v>275</v>
      </c>
      <c r="J16" s="82" t="s">
        <v>49</v>
      </c>
      <c r="K16" s="82" t="s">
        <v>180</v>
      </c>
    </row>
    <row r="17" spans="1:11" s="3" customFormat="1" x14ac:dyDescent="0.2">
      <c r="A17" s="12" t="str">
        <f t="shared" si="1"/>
        <v>ValueSet/ValueSet/BREstadoSolicitacaoMedicamento-1.0</v>
      </c>
      <c r="B17" s="15" t="s">
        <v>271</v>
      </c>
      <c r="C17" s="4" t="s">
        <v>4</v>
      </c>
      <c r="D17" s="4"/>
      <c r="E17" s="81" t="b">
        <v>1</v>
      </c>
      <c r="F17" s="81" t="b">
        <v>0</v>
      </c>
      <c r="G17" s="81" t="s">
        <v>43</v>
      </c>
      <c r="H17" s="141">
        <f t="shared" si="0"/>
        <v>0.5</v>
      </c>
      <c r="I17" s="85" t="s">
        <v>215</v>
      </c>
      <c r="J17" s="85"/>
      <c r="K17" s="85" t="s">
        <v>180</v>
      </c>
    </row>
    <row r="18" spans="1:11" s="13" customFormat="1" x14ac:dyDescent="0.2">
      <c r="A18" s="13" t="str">
        <f t="shared" si="1"/>
        <v>CodeSystem/BRUnidadeMedida</v>
      </c>
      <c r="B18" s="19" t="s">
        <v>273</v>
      </c>
      <c r="C18" s="24" t="s">
        <v>3</v>
      </c>
      <c r="D18" s="24"/>
      <c r="E18" s="82" t="b">
        <v>1</v>
      </c>
      <c r="F18" s="82" t="b">
        <v>1</v>
      </c>
      <c r="G18" s="82" t="s">
        <v>43</v>
      </c>
      <c r="H18" s="125">
        <f t="shared" si="0"/>
        <v>1</v>
      </c>
      <c r="I18" s="82" t="s">
        <v>59</v>
      </c>
      <c r="J18" s="82" t="s">
        <v>49</v>
      </c>
      <c r="K18" s="82" t="s">
        <v>180</v>
      </c>
    </row>
    <row r="19" spans="1:11" s="3" customFormat="1" x14ac:dyDescent="0.2">
      <c r="A19" s="12" t="str">
        <f t="shared" ref="A19" si="4">CONCATENATE(C19,"/",B19)</f>
        <v>ValueSet/BRUnidadeMedidaMedicamento</v>
      </c>
      <c r="B19" s="15" t="s">
        <v>272</v>
      </c>
      <c r="C19" s="4" t="s">
        <v>4</v>
      </c>
      <c r="D19" s="4"/>
      <c r="E19" s="81" t="b">
        <v>1</v>
      </c>
      <c r="F19" s="81"/>
      <c r="G19" s="81"/>
      <c r="H19" s="141">
        <f t="shared" si="0"/>
        <v>0.5</v>
      </c>
      <c r="I19" s="85" t="s">
        <v>274</v>
      </c>
      <c r="J19" s="85" t="s">
        <v>49</v>
      </c>
      <c r="K19" s="85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5" zoomScale="91" zoomScaleNormal="91" workbookViewId="0">
      <selection activeCell="I16" sqref="I16"/>
    </sheetView>
  </sheetViews>
  <sheetFormatPr baseColWidth="10" defaultColWidth="8.6640625" defaultRowHeight="15" x14ac:dyDescent="0.2"/>
  <cols>
    <col min="1" max="1" width="38.1640625" bestFit="1" customWidth="1"/>
    <col min="2" max="2" width="30.6640625" customWidth="1"/>
    <col min="3" max="3" width="14.5" customWidth="1"/>
    <col min="4" max="4" width="9" customWidth="1"/>
    <col min="5" max="6" width="11.6640625" bestFit="1" customWidth="1"/>
    <col min="7" max="7" width="11.6640625" customWidth="1"/>
    <col min="9" max="9" width="10.5" bestFit="1" customWidth="1"/>
    <col min="11" max="11" width="15.6640625" style="84" customWidth="1"/>
    <col min="12" max="12" width="19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0" t="s">
        <v>180</v>
      </c>
    </row>
    <row r="3" spans="1:13" s="2" customFormat="1" x14ac:dyDescent="0.2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0"/>
    </row>
    <row r="4" spans="1:13" s="2" customFormat="1" x14ac:dyDescent="0.2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0" t="b">
        <v>1</v>
      </c>
      <c r="L4" s="16" t="s">
        <v>95</v>
      </c>
    </row>
    <row r="5" spans="1:13" s="3" customFormat="1" x14ac:dyDescent="0.2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5"/>
    </row>
    <row r="6" spans="1:13" s="2" customFormat="1" x14ac:dyDescent="0.2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0" t="s">
        <v>180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5" t="s">
        <v>180</v>
      </c>
    </row>
    <row r="8" spans="1:13" s="2" customFormat="1" x14ac:dyDescent="0.2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0" t="s">
        <v>180</v>
      </c>
      <c r="M8" s="2" t="s">
        <v>169</v>
      </c>
    </row>
    <row r="9" spans="1:13" s="3" customFormat="1" x14ac:dyDescent="0.2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5" t="s">
        <v>180</v>
      </c>
      <c r="M9" s="3" t="s">
        <v>169</v>
      </c>
    </row>
    <row r="10" spans="1:13" s="2" customFormat="1" x14ac:dyDescent="0.2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0" t="s">
        <v>180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5" t="s">
        <v>180</v>
      </c>
      <c r="M11" s="3" t="s">
        <v>170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0" t="s">
        <v>180</v>
      </c>
      <c r="M12" s="2" t="s">
        <v>170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5" t="s">
        <v>180</v>
      </c>
    </row>
    <row r="14" spans="1:13" s="2" customFormat="1" x14ac:dyDescent="0.2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0" t="s">
        <v>180</v>
      </c>
    </row>
    <row r="15" spans="1:13" s="3" customFormat="1" x14ac:dyDescent="0.2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5" t="s">
        <v>180</v>
      </c>
    </row>
    <row r="16" spans="1:13" s="2" customFormat="1" x14ac:dyDescent="0.2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80" t="s">
        <v>180</v>
      </c>
    </row>
    <row r="17" spans="1:12" s="3" customFormat="1" x14ac:dyDescent="0.2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5" t="s">
        <v>180</v>
      </c>
    </row>
    <row r="18" spans="1:12" s="2" customFormat="1" x14ac:dyDescent="0.2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0" t="s">
        <v>180</v>
      </c>
    </row>
    <row r="19" spans="1:12" s="3" customFormat="1" x14ac:dyDescent="0.2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5" t="s">
        <v>180</v>
      </c>
    </row>
    <row r="20" spans="1:12" s="2" customFormat="1" x14ac:dyDescent="0.2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0" t="s">
        <v>180</v>
      </c>
    </row>
    <row r="21" spans="1:12" s="3" customFormat="1" x14ac:dyDescent="0.2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5" t="s">
        <v>180</v>
      </c>
    </row>
    <row r="22" spans="1:12" s="2" customFormat="1" x14ac:dyDescent="0.2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0" t="s">
        <v>180</v>
      </c>
    </row>
    <row r="23" spans="1:12" s="3" customFormat="1" x14ac:dyDescent="0.2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5" t="s">
        <v>180</v>
      </c>
    </row>
    <row r="24" spans="1:12" s="2" customFormat="1" x14ac:dyDescent="0.2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0" t="s">
        <v>180</v>
      </c>
    </row>
    <row r="25" spans="1:12" s="3" customFormat="1" x14ac:dyDescent="0.2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5" t="s">
        <v>180</v>
      </c>
    </row>
    <row r="26" spans="1:12" s="2" customFormat="1" x14ac:dyDescent="0.2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0" t="s">
        <v>180</v>
      </c>
    </row>
    <row r="27" spans="1:12" s="3" customFormat="1" x14ac:dyDescent="0.2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5" t="s">
        <v>180</v>
      </c>
    </row>
    <row r="28" spans="1:12" s="2" customFormat="1" x14ac:dyDescent="0.2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0" t="s">
        <v>180</v>
      </c>
    </row>
    <row r="29" spans="1:12" s="3" customFormat="1" x14ac:dyDescent="0.2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5" t="s">
        <v>180</v>
      </c>
    </row>
    <row r="30" spans="1:12" s="2" customFormat="1" x14ac:dyDescent="0.2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0" t="s">
        <v>180</v>
      </c>
    </row>
    <row r="31" spans="1:12" s="3" customFormat="1" x14ac:dyDescent="0.2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5" t="s">
        <v>180</v>
      </c>
    </row>
    <row r="32" spans="1:12" s="64" customFormat="1" x14ac:dyDescent="0.2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4" t="s">
        <v>178</v>
      </c>
      <c r="J32" s="64" t="s">
        <v>49</v>
      </c>
      <c r="K32" s="91" t="b">
        <v>1</v>
      </c>
      <c r="L32" s="64" t="s">
        <v>248</v>
      </c>
    </row>
    <row r="33" spans="1:12" s="64" customFormat="1" x14ac:dyDescent="0.2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4" t="s">
        <v>228</v>
      </c>
      <c r="J33" s="64" t="s">
        <v>49</v>
      </c>
      <c r="K33" s="91" t="s">
        <v>180</v>
      </c>
      <c r="L33" s="64" t="s">
        <v>248</v>
      </c>
    </row>
    <row r="34" spans="1:12" s="57" customFormat="1" x14ac:dyDescent="0.2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3" t="s">
        <v>180</v>
      </c>
    </row>
    <row r="35" spans="1:12" s="64" customFormat="1" x14ac:dyDescent="0.2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4" t="b">
        <v>1</v>
      </c>
      <c r="G35" s="64" t="b">
        <v>1</v>
      </c>
      <c r="H35" s="8">
        <f t="shared" si="1"/>
        <v>1</v>
      </c>
      <c r="I35" s="10" t="s">
        <v>178</v>
      </c>
      <c r="J35" s="10" t="s">
        <v>49</v>
      </c>
      <c r="K35" s="91" t="b">
        <v>1</v>
      </c>
    </row>
    <row r="36" spans="1:12" s="57" customFormat="1" x14ac:dyDescent="0.2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6" t="s">
        <v>180</v>
      </c>
    </row>
    <row r="37" spans="1:12" s="57" customFormat="1" x14ac:dyDescent="0.2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1" t="s">
        <v>180</v>
      </c>
    </row>
    <row r="38" spans="1:12" s="64" customFormat="1" x14ac:dyDescent="0.2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4" t="b">
        <v>1</v>
      </c>
      <c r="G38" s="64" t="b">
        <v>1</v>
      </c>
      <c r="H38" s="8">
        <f t="shared" si="1"/>
        <v>1</v>
      </c>
      <c r="I38" s="10" t="s">
        <v>171</v>
      </c>
      <c r="J38" s="10" t="s">
        <v>49</v>
      </c>
      <c r="K38" s="91" t="b">
        <v>1</v>
      </c>
    </row>
    <row r="39" spans="1:12" s="57" customFormat="1" x14ac:dyDescent="0.2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6" t="s">
        <v>180</v>
      </c>
    </row>
    <row r="40" spans="1:12" s="64" customFormat="1" x14ac:dyDescent="0.2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4" t="b">
        <v>1</v>
      </c>
      <c r="G40" s="64" t="b">
        <v>1</v>
      </c>
      <c r="H40" s="8">
        <f t="shared" si="1"/>
        <v>1</v>
      </c>
      <c r="I40" s="10" t="s">
        <v>171</v>
      </c>
      <c r="J40" s="10" t="s">
        <v>49</v>
      </c>
      <c r="K40" s="91" t="b">
        <v>1</v>
      </c>
    </row>
    <row r="41" spans="1:12" s="57" customFormat="1" x14ac:dyDescent="0.2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6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83203125" customWidth="1"/>
    <col min="5" max="6" width="11.6640625" bestFit="1" customWidth="1"/>
    <col min="7" max="7" width="11.6640625" customWidth="1"/>
    <col min="9" max="9" width="10.5" bestFit="1" customWidth="1"/>
    <col min="11" max="11" width="11.5" bestFit="1" customWidth="1"/>
    <col min="12" max="12" width="23" bestFit="1" customWidth="1"/>
  </cols>
  <sheetData>
    <row r="1" spans="1:13" s="1" customFormat="1" x14ac:dyDescent="0.2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232</v>
      </c>
      <c r="M1" s="1" t="s">
        <v>155</v>
      </c>
    </row>
    <row r="2" spans="1:13" s="2" customFormat="1" x14ac:dyDescent="0.2">
      <c r="A2" s="65" t="s">
        <v>196</v>
      </c>
      <c r="B2" s="66" t="s">
        <v>100</v>
      </c>
      <c r="C2" s="65" t="s">
        <v>3</v>
      </c>
      <c r="D2" s="65"/>
      <c r="E2" s="65" t="b">
        <v>1</v>
      </c>
      <c r="F2" s="65" t="b">
        <v>1</v>
      </c>
      <c r="G2" s="65" t="s">
        <v>45</v>
      </c>
      <c r="H2" s="67">
        <f t="shared" ref="H2:H17" si="0">COUNTIF(E2:F2,TRUE)/COLUMNS(E2:F2)</f>
        <v>1</v>
      </c>
      <c r="I2" s="65" t="s">
        <v>57</v>
      </c>
      <c r="J2" s="65" t="s">
        <v>49</v>
      </c>
      <c r="K2" s="65" t="s">
        <v>180</v>
      </c>
      <c r="L2" s="65"/>
      <c r="M2" s="65"/>
    </row>
    <row r="3" spans="1:13" s="3" customFormat="1" x14ac:dyDescent="0.2">
      <c r="A3" s="62" t="s">
        <v>197</v>
      </c>
      <c r="B3" s="63" t="s">
        <v>100</v>
      </c>
      <c r="C3" s="62" t="s">
        <v>4</v>
      </c>
      <c r="D3" s="62"/>
      <c r="E3" s="62" t="b">
        <v>1</v>
      </c>
      <c r="F3" s="62" t="b">
        <v>1</v>
      </c>
      <c r="G3" s="62" t="s">
        <v>45</v>
      </c>
      <c r="H3" s="7">
        <f t="shared" si="0"/>
        <v>1</v>
      </c>
      <c r="I3" s="62" t="s">
        <v>57</v>
      </c>
      <c r="J3" s="62" t="s">
        <v>49</v>
      </c>
      <c r="K3" s="62" t="s">
        <v>180</v>
      </c>
      <c r="L3" s="62"/>
      <c r="M3" s="62"/>
    </row>
    <row r="4" spans="1:13" s="2" customFormat="1" x14ac:dyDescent="0.2">
      <c r="A4" s="65" t="s">
        <v>198</v>
      </c>
      <c r="B4" s="66" t="s">
        <v>101</v>
      </c>
      <c r="C4" s="65" t="s">
        <v>3</v>
      </c>
      <c r="D4" s="65"/>
      <c r="E4" s="65" t="b">
        <v>1</v>
      </c>
      <c r="F4" s="65" t="b">
        <v>1</v>
      </c>
      <c r="G4" s="65" t="s">
        <v>53</v>
      </c>
      <c r="H4" s="67">
        <f t="shared" si="0"/>
        <v>1</v>
      </c>
      <c r="I4" s="68">
        <v>43324</v>
      </c>
      <c r="J4" s="65" t="s">
        <v>49</v>
      </c>
      <c r="K4" s="65"/>
      <c r="L4" s="65"/>
      <c r="M4" s="65"/>
    </row>
    <row r="5" spans="1:13" s="18" customFormat="1" x14ac:dyDescent="0.2">
      <c r="A5" s="72" t="s">
        <v>199</v>
      </c>
      <c r="B5" s="73" t="s">
        <v>40</v>
      </c>
      <c r="C5" s="72" t="s">
        <v>4</v>
      </c>
      <c r="D5" s="72"/>
      <c r="E5" s="72" t="b">
        <v>1</v>
      </c>
      <c r="F5" s="72" t="b">
        <v>1</v>
      </c>
      <c r="G5" s="72" t="s">
        <v>53</v>
      </c>
      <c r="H5" s="7">
        <f t="shared" si="0"/>
        <v>1</v>
      </c>
      <c r="I5" s="74">
        <v>41724</v>
      </c>
      <c r="J5" s="72" t="s">
        <v>49</v>
      </c>
      <c r="K5" s="72"/>
      <c r="L5" s="72"/>
      <c r="M5" s="72"/>
    </row>
    <row r="6" spans="1:13" s="2" customFormat="1" x14ac:dyDescent="0.2">
      <c r="A6" s="65" t="s">
        <v>200</v>
      </c>
      <c r="B6" s="66" t="s">
        <v>102</v>
      </c>
      <c r="C6" s="65" t="s">
        <v>3</v>
      </c>
      <c r="D6" s="65"/>
      <c r="E6" s="65" t="b">
        <v>1</v>
      </c>
      <c r="F6" s="65" t="b">
        <v>1</v>
      </c>
      <c r="G6" s="65" t="s">
        <v>53</v>
      </c>
      <c r="H6" s="67">
        <f t="shared" si="0"/>
        <v>1</v>
      </c>
      <c r="I6" s="65" t="s">
        <v>57</v>
      </c>
      <c r="J6" s="65" t="s">
        <v>49</v>
      </c>
      <c r="K6" s="65"/>
      <c r="L6" s="65"/>
      <c r="M6" s="65"/>
    </row>
    <row r="7" spans="1:13" s="18" customFormat="1" x14ac:dyDescent="0.2">
      <c r="A7" s="62" t="s">
        <v>201</v>
      </c>
      <c r="B7" s="63" t="s">
        <v>102</v>
      </c>
      <c r="C7" s="62" t="s">
        <v>4</v>
      </c>
      <c r="D7" s="62"/>
      <c r="E7" s="62" t="b">
        <v>1</v>
      </c>
      <c r="F7" s="62" t="b">
        <v>1</v>
      </c>
      <c r="G7" s="62" t="s">
        <v>53</v>
      </c>
      <c r="H7" s="7">
        <f t="shared" si="0"/>
        <v>1</v>
      </c>
      <c r="I7" s="62" t="s">
        <v>57</v>
      </c>
      <c r="J7" s="62" t="s">
        <v>49</v>
      </c>
      <c r="K7" s="62"/>
      <c r="L7" s="62"/>
      <c r="M7" s="62"/>
    </row>
    <row r="8" spans="1:13" s="13" customFormat="1" x14ac:dyDescent="0.2">
      <c r="A8" s="65" t="s">
        <v>202</v>
      </c>
      <c r="B8" s="66" t="s">
        <v>103</v>
      </c>
      <c r="C8" s="65" t="s">
        <v>3</v>
      </c>
      <c r="D8" s="65"/>
      <c r="E8" s="65" t="b">
        <v>1</v>
      </c>
      <c r="F8" s="65" t="b">
        <v>1</v>
      </c>
      <c r="G8" s="65" t="s">
        <v>53</v>
      </c>
      <c r="H8" s="67">
        <f t="shared" si="0"/>
        <v>1</v>
      </c>
      <c r="I8" s="65" t="s">
        <v>57</v>
      </c>
      <c r="J8" s="65" t="s">
        <v>49</v>
      </c>
      <c r="K8" s="65" t="s">
        <v>180</v>
      </c>
      <c r="L8" s="65"/>
      <c r="M8" s="65"/>
    </row>
    <row r="9" spans="1:13" s="18" customFormat="1" x14ac:dyDescent="0.2">
      <c r="A9" s="62" t="s">
        <v>203</v>
      </c>
      <c r="B9" s="63" t="s">
        <v>103</v>
      </c>
      <c r="C9" s="62" t="s">
        <v>4</v>
      </c>
      <c r="D9" s="62"/>
      <c r="E9" s="62" t="b">
        <v>1</v>
      </c>
      <c r="F9" s="62" t="b">
        <v>1</v>
      </c>
      <c r="G9" s="62" t="s">
        <v>53</v>
      </c>
      <c r="H9" s="7">
        <f t="shared" si="0"/>
        <v>1</v>
      </c>
      <c r="I9" s="62" t="s">
        <v>57</v>
      </c>
      <c r="J9" s="62" t="s">
        <v>49</v>
      </c>
      <c r="K9" s="62" t="s">
        <v>180</v>
      </c>
      <c r="L9" s="62"/>
      <c r="M9" s="62"/>
    </row>
    <row r="10" spans="1:13" s="13" customFormat="1" x14ac:dyDescent="0.2">
      <c r="A10" s="65" t="s">
        <v>204</v>
      </c>
      <c r="B10" s="66" t="s">
        <v>104</v>
      </c>
      <c r="C10" s="65" t="s">
        <v>3</v>
      </c>
      <c r="D10" s="65"/>
      <c r="E10" s="65" t="b">
        <v>1</v>
      </c>
      <c r="F10" s="65" t="b">
        <v>1</v>
      </c>
      <c r="G10" s="65"/>
      <c r="H10" s="67">
        <f t="shared" si="0"/>
        <v>1</v>
      </c>
      <c r="I10" s="65" t="s">
        <v>50</v>
      </c>
      <c r="J10" s="65"/>
      <c r="K10" s="65"/>
      <c r="L10" s="65"/>
      <c r="M10" s="65"/>
    </row>
    <row r="11" spans="1:13" s="3" customFormat="1" x14ac:dyDescent="0.2">
      <c r="A11" s="62" t="s">
        <v>205</v>
      </c>
      <c r="B11" s="63" t="s">
        <v>104</v>
      </c>
      <c r="C11" s="62" t="s">
        <v>4</v>
      </c>
      <c r="D11" s="62"/>
      <c r="E11" s="62" t="b">
        <v>1</v>
      </c>
      <c r="F11" s="62" t="b">
        <v>1</v>
      </c>
      <c r="G11" s="62"/>
      <c r="H11" s="7">
        <f t="shared" si="0"/>
        <v>1</v>
      </c>
      <c r="I11" s="62" t="s">
        <v>50</v>
      </c>
      <c r="J11" s="62" t="s">
        <v>49</v>
      </c>
      <c r="K11" s="62"/>
      <c r="L11" s="62"/>
      <c r="M11" s="62"/>
    </row>
    <row r="12" spans="1:13" s="2" customFormat="1" x14ac:dyDescent="0.2">
      <c r="A12" s="65" t="s">
        <v>206</v>
      </c>
      <c r="B12" s="66" t="s">
        <v>105</v>
      </c>
      <c r="C12" s="65" t="s">
        <v>3</v>
      </c>
      <c r="D12" s="65"/>
      <c r="E12" s="65" t="b">
        <v>1</v>
      </c>
      <c r="F12" s="65" t="b">
        <v>1</v>
      </c>
      <c r="G12" s="65"/>
      <c r="H12" s="67">
        <f t="shared" si="0"/>
        <v>1</v>
      </c>
      <c r="I12" s="65" t="s">
        <v>50</v>
      </c>
      <c r="J12" s="65" t="s">
        <v>49</v>
      </c>
      <c r="K12" s="65"/>
      <c r="L12" s="65"/>
      <c r="M12" s="65"/>
    </row>
    <row r="13" spans="1:13" s="3" customFormat="1" x14ac:dyDescent="0.2">
      <c r="A13" s="62" t="s">
        <v>207</v>
      </c>
      <c r="B13" s="63" t="s">
        <v>105</v>
      </c>
      <c r="C13" s="62" t="s">
        <v>4</v>
      </c>
      <c r="D13" s="62"/>
      <c r="E13" s="62" t="b">
        <v>1</v>
      </c>
      <c r="F13" s="62" t="b">
        <v>1</v>
      </c>
      <c r="G13" s="62"/>
      <c r="H13" s="7">
        <f t="shared" si="0"/>
        <v>1</v>
      </c>
      <c r="I13" s="62" t="s">
        <v>50</v>
      </c>
      <c r="J13" s="62" t="s">
        <v>49</v>
      </c>
      <c r="K13" s="62"/>
      <c r="L13" s="62"/>
      <c r="M13" s="62"/>
    </row>
    <row r="14" spans="1:13" s="2" customFormat="1" x14ac:dyDescent="0.2">
      <c r="A14" s="65" t="s">
        <v>208</v>
      </c>
      <c r="B14" s="66" t="s">
        <v>106</v>
      </c>
      <c r="C14" s="65" t="s">
        <v>3</v>
      </c>
      <c r="D14" s="65"/>
      <c r="E14" s="65" t="b">
        <v>1</v>
      </c>
      <c r="F14" s="65" t="b">
        <v>1</v>
      </c>
      <c r="G14" s="65"/>
      <c r="H14" s="67">
        <f t="shared" si="0"/>
        <v>1</v>
      </c>
      <c r="I14" s="65" t="s">
        <v>50</v>
      </c>
      <c r="J14" s="65" t="s">
        <v>49</v>
      </c>
      <c r="K14" s="65"/>
      <c r="L14" s="65"/>
      <c r="M14" s="65"/>
    </row>
    <row r="15" spans="1:13" s="3" customFormat="1" x14ac:dyDescent="0.2">
      <c r="A15" s="62" t="s">
        <v>209</v>
      </c>
      <c r="B15" s="63" t="s">
        <v>106</v>
      </c>
      <c r="C15" s="62" t="s">
        <v>4</v>
      </c>
      <c r="D15" s="62"/>
      <c r="E15" s="62" t="b">
        <v>1</v>
      </c>
      <c r="F15" s="62" t="b">
        <v>1</v>
      </c>
      <c r="G15" s="62"/>
      <c r="H15" s="7">
        <f t="shared" si="0"/>
        <v>1</v>
      </c>
      <c r="I15" s="62" t="s">
        <v>50</v>
      </c>
      <c r="J15" s="62" t="s">
        <v>49</v>
      </c>
      <c r="K15" s="62"/>
      <c r="L15" s="62"/>
      <c r="M15" s="62"/>
    </row>
    <row r="16" spans="1:13" s="64" customFormat="1" x14ac:dyDescent="0.2">
      <c r="A16" s="69" t="s">
        <v>187</v>
      </c>
      <c r="B16" s="66" t="s">
        <v>188</v>
      </c>
      <c r="C16" s="65" t="s">
        <v>4</v>
      </c>
      <c r="D16" s="65"/>
      <c r="E16" s="65" t="b">
        <v>1</v>
      </c>
      <c r="F16" s="65" t="b">
        <v>0</v>
      </c>
      <c r="G16" s="65" t="s">
        <v>53</v>
      </c>
      <c r="H16" s="67">
        <f t="shared" si="0"/>
        <v>0.5</v>
      </c>
      <c r="I16" s="65" t="s">
        <v>57</v>
      </c>
      <c r="J16" s="70" t="s">
        <v>44</v>
      </c>
      <c r="K16" s="70" t="s">
        <v>180</v>
      </c>
      <c r="L16" s="70" t="s">
        <v>189</v>
      </c>
      <c r="M16" s="70"/>
    </row>
    <row r="17" spans="1:13" s="57" customFormat="1" x14ac:dyDescent="0.2">
      <c r="A17" s="71" t="s">
        <v>210</v>
      </c>
      <c r="B17" s="21" t="s">
        <v>211</v>
      </c>
      <c r="C17" s="72" t="s">
        <v>4</v>
      </c>
      <c r="D17" s="71"/>
      <c r="E17" s="72" t="b">
        <v>1</v>
      </c>
      <c r="F17" s="72" t="b">
        <v>0</v>
      </c>
      <c r="G17" s="71" t="s">
        <v>53</v>
      </c>
      <c r="H17" s="7">
        <f t="shared" si="0"/>
        <v>0.5</v>
      </c>
      <c r="I17" s="71"/>
      <c r="J17" s="71"/>
      <c r="K17" s="71"/>
      <c r="L17" s="71" t="s">
        <v>189</v>
      </c>
      <c r="M17" s="71"/>
    </row>
    <row r="18" spans="1:13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9" max="9" width="11.5" bestFit="1" customWidth="1"/>
    <col min="10" max="10" width="13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5</v>
      </c>
      <c r="J1" s="1" t="s">
        <v>232</v>
      </c>
      <c r="K1" s="1" t="s">
        <v>155</v>
      </c>
    </row>
    <row r="2" spans="1:11" s="2" customFormat="1" x14ac:dyDescent="0.2">
      <c r="A2" s="13" t="str">
        <f>CONCATENATE(C2,"/",B2)</f>
        <v>CodeSystem/search-entry-mode</v>
      </c>
      <c r="B2" s="16" t="s">
        <v>107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2">
      <c r="A3" s="12" t="str">
        <f>CONCATENATE(C3,"/",B3)</f>
        <v>ValueSet/search-entry-mode</v>
      </c>
      <c r="B3" s="15" t="s">
        <v>107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2">
      <c r="A4" s="13" t="str">
        <f>CONCATENATE(C4,"/",B4)</f>
        <v>CodeSystem/http-verb</v>
      </c>
      <c r="B4" s="16" t="s">
        <v>108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2">
      <c r="A5" s="12" t="str">
        <f>CONCATENATE(C5,"/",B5)</f>
        <v>ValueSet/http-verb</v>
      </c>
      <c r="B5" s="15" t="s">
        <v>108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2">
      <c r="I6" s="2"/>
    </row>
    <row r="7" spans="1:11" x14ac:dyDescent="0.2">
      <c r="I7" s="18"/>
    </row>
    <row r="8" spans="1:11" x14ac:dyDescent="0.2">
      <c r="I8" s="13"/>
    </row>
    <row r="9" spans="1:11" x14ac:dyDescent="0.2">
      <c r="I9" s="18"/>
    </row>
    <row r="10" spans="1:11" x14ac:dyDescent="0.2">
      <c r="I10" s="13"/>
    </row>
    <row r="11" spans="1:11" x14ac:dyDescent="0.2">
      <c r="I11" s="3"/>
    </row>
    <row r="12" spans="1:11" x14ac:dyDescent="0.2">
      <c r="I12" s="2"/>
    </row>
    <row r="13" spans="1:11" x14ac:dyDescent="0.2">
      <c r="I13" s="3"/>
    </row>
    <row r="14" spans="1:11" x14ac:dyDescent="0.2">
      <c r="I14" s="2"/>
    </row>
    <row r="15" spans="1:11" x14ac:dyDescent="0.2">
      <c r="I15" s="3"/>
    </row>
    <row r="16" spans="1:11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23.33203125" customWidth="1"/>
    <col min="5" max="6" width="11.6640625" bestFit="1" customWidth="1"/>
    <col min="7" max="7" width="11.6640625" customWidth="1"/>
    <col min="11" max="11" width="11.5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2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2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2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2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2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2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2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2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2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abSelected="1" topLeftCell="A5" workbookViewId="0">
      <selection activeCell="M25" sqref="M25"/>
    </sheetView>
  </sheetViews>
  <sheetFormatPr baseColWidth="10" defaultColWidth="8.6640625" defaultRowHeight="15" x14ac:dyDescent="0.2"/>
  <cols>
    <col min="1" max="1" width="38.1640625" style="41" bestFit="1" customWidth="1"/>
    <col min="2" max="2" width="40.6640625" style="41" customWidth="1"/>
    <col min="3" max="3" width="14.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103"/>
    <col min="11" max="11" width="13.33203125" style="103" customWidth="1"/>
    <col min="12" max="12" width="8.6640625" style="41"/>
    <col min="13" max="13" width="58.1640625" style="41" customWidth="1"/>
    <col min="14" max="16384" width="8.6640625" style="41"/>
  </cols>
  <sheetData>
    <row r="1" spans="1:14" s="25" customFormat="1" x14ac:dyDescent="0.2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2" t="s">
        <v>47</v>
      </c>
      <c r="K1" s="102" t="s">
        <v>5</v>
      </c>
      <c r="L1" s="26"/>
      <c r="M1" s="1" t="s">
        <v>232</v>
      </c>
      <c r="N1" s="1" t="s">
        <v>155</v>
      </c>
    </row>
    <row r="2" spans="1:14" s="33" customFormat="1" x14ac:dyDescent="0.2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9" t="s">
        <v>49</v>
      </c>
      <c r="K2" s="99" t="s">
        <v>180</v>
      </c>
      <c r="L2" s="34"/>
      <c r="M2" s="34"/>
    </row>
    <row r="3" spans="1:14" s="28" customFormat="1" x14ac:dyDescent="0.2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93" t="s">
        <v>49</v>
      </c>
      <c r="K3" s="100" t="s">
        <v>180</v>
      </c>
      <c r="L3" s="29"/>
      <c r="M3" s="29"/>
    </row>
    <row r="4" spans="1:14" s="33" customFormat="1" x14ac:dyDescent="0.2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9" t="s">
        <v>51</v>
      </c>
      <c r="K4" s="99" t="s">
        <v>180</v>
      </c>
      <c r="L4" s="34"/>
      <c r="M4" s="34"/>
    </row>
    <row r="5" spans="1:14" s="33" customFormat="1" x14ac:dyDescent="0.2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9" t="s">
        <v>49</v>
      </c>
      <c r="K5" s="99" t="s">
        <v>180</v>
      </c>
      <c r="L5" s="34"/>
      <c r="M5" s="34"/>
    </row>
    <row r="6" spans="1:14" s="28" customFormat="1" x14ac:dyDescent="0.2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100" t="s">
        <v>51</v>
      </c>
      <c r="K6" s="100" t="s">
        <v>180</v>
      </c>
      <c r="L6" s="29"/>
      <c r="M6" s="29"/>
    </row>
    <row r="7" spans="1:14" s="33" customFormat="1" x14ac:dyDescent="0.2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9" t="s">
        <v>49</v>
      </c>
      <c r="K7" s="99" t="s">
        <v>180</v>
      </c>
      <c r="L7" s="34"/>
      <c r="M7" s="34"/>
    </row>
    <row r="8" spans="1:14" s="28" customFormat="1" ht="32" x14ac:dyDescent="0.2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100" t="s">
        <v>49</v>
      </c>
      <c r="K8" s="93" t="s">
        <v>180</v>
      </c>
      <c r="L8" s="29"/>
      <c r="M8" s="38" t="s">
        <v>138</v>
      </c>
    </row>
    <row r="9" spans="1:14" s="28" customFormat="1" x14ac:dyDescent="0.2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93" t="s">
        <v>49</v>
      </c>
      <c r="K9" s="93" t="s">
        <v>180</v>
      </c>
      <c r="L9" s="29"/>
      <c r="M9" s="29"/>
    </row>
    <row r="10" spans="1:14" s="42" customFormat="1" x14ac:dyDescent="0.2">
      <c r="A10" s="39" t="s">
        <v>282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9" t="s">
        <v>49</v>
      </c>
      <c r="K10" s="89" t="s">
        <v>180</v>
      </c>
      <c r="L10" s="39"/>
      <c r="M10" s="44"/>
    </row>
    <row r="11" spans="1:14" s="28" customFormat="1" x14ac:dyDescent="0.2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100"/>
      <c r="K11" s="93"/>
      <c r="L11" s="29"/>
      <c r="M11" s="38"/>
    </row>
    <row r="12" spans="1:14" s="33" customFormat="1" x14ac:dyDescent="0.2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9" t="s">
        <v>49</v>
      </c>
      <c r="K12" s="99"/>
      <c r="L12" s="34"/>
      <c r="M12" s="34"/>
    </row>
    <row r="13" spans="1:14" s="28" customFormat="1" x14ac:dyDescent="0.2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93" t="s">
        <v>49</v>
      </c>
      <c r="K13" s="93" t="s">
        <v>180</v>
      </c>
      <c r="L13" s="29"/>
      <c r="M13" s="29"/>
    </row>
    <row r="14" spans="1:14" s="48" customFormat="1" x14ac:dyDescent="0.2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100" t="s">
        <v>49</v>
      </c>
      <c r="K14" s="93" t="s">
        <v>180</v>
      </c>
      <c r="L14" s="32"/>
      <c r="M14" s="32"/>
    </row>
    <row r="15" spans="1:14" s="42" customFormat="1" x14ac:dyDescent="0.2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9" t="s">
        <v>49</v>
      </c>
      <c r="K15" s="89" t="s">
        <v>180</v>
      </c>
      <c r="L15" s="39"/>
      <c r="M15" s="39"/>
    </row>
    <row r="16" spans="1:14" s="48" customFormat="1" x14ac:dyDescent="0.2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100" t="s">
        <v>49</v>
      </c>
      <c r="K16" s="93" t="s">
        <v>180</v>
      </c>
      <c r="L16" s="32"/>
      <c r="M16" s="32"/>
    </row>
    <row r="17" spans="1:13" s="42" customFormat="1" x14ac:dyDescent="0.2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9" t="s">
        <v>49</v>
      </c>
      <c r="K17" s="89" t="s">
        <v>180</v>
      </c>
      <c r="L17" s="39"/>
      <c r="M17" s="39"/>
    </row>
    <row r="18" spans="1:13" s="50" customFormat="1" x14ac:dyDescent="0.2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4" t="s">
        <v>49</v>
      </c>
      <c r="K18" s="89" t="s">
        <v>180</v>
      </c>
      <c r="L18" s="49"/>
      <c r="M18" s="49" t="s">
        <v>144</v>
      </c>
    </row>
    <row r="19" spans="1:13" s="28" customFormat="1" x14ac:dyDescent="0.2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93" t="s">
        <v>49</v>
      </c>
      <c r="K19" s="93" t="s">
        <v>180</v>
      </c>
      <c r="L19" s="29"/>
      <c r="M19" s="29" t="s">
        <v>144</v>
      </c>
    </row>
    <row r="20" spans="1:13" s="48" customFormat="1" x14ac:dyDescent="0.2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100" t="s">
        <v>49</v>
      </c>
      <c r="K20" s="93" t="s">
        <v>180</v>
      </c>
      <c r="L20" s="32"/>
      <c r="M20" s="32"/>
    </row>
    <row r="21" spans="1:13" x14ac:dyDescent="0.2">
      <c r="A21" s="39" t="str">
        <f t="shared" ref="A21:A26" si="3">CONCATENATE(C21,"/",B21)</f>
        <v>CodeSystem/contact-point-system</v>
      </c>
      <c r="B21" s="45" t="s">
        <v>278</v>
      </c>
      <c r="C21" s="27" t="s">
        <v>3</v>
      </c>
      <c r="D21" s="32" t="s">
        <v>279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100" t="s">
        <v>49</v>
      </c>
      <c r="K21" s="93" t="s">
        <v>180</v>
      </c>
    </row>
    <row r="22" spans="1:13" x14ac:dyDescent="0.2">
      <c r="A22" s="39" t="str">
        <f t="shared" si="3"/>
        <v>ValueSet/contact-point-system</v>
      </c>
      <c r="B22" s="45" t="s">
        <v>278</v>
      </c>
      <c r="C22" s="32" t="s">
        <v>4</v>
      </c>
      <c r="D22" s="32" t="s">
        <v>279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100" t="s">
        <v>49</v>
      </c>
      <c r="K22" s="93" t="s">
        <v>180</v>
      </c>
    </row>
    <row r="23" spans="1:13" x14ac:dyDescent="0.2">
      <c r="A23" s="39" t="str">
        <f t="shared" si="3"/>
        <v>CodeSystem/address-type</v>
      </c>
      <c r="B23" s="45" t="s">
        <v>280</v>
      </c>
      <c r="C23" s="32" t="s">
        <v>3</v>
      </c>
      <c r="D23" s="32" t="s">
        <v>281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100" t="s">
        <v>49</v>
      </c>
      <c r="K23" s="93" t="s">
        <v>180</v>
      </c>
    </row>
    <row r="24" spans="1:13" x14ac:dyDescent="0.2">
      <c r="A24" s="39" t="str">
        <f t="shared" si="3"/>
        <v>ValueSet/address-type</v>
      </c>
      <c r="B24" s="45" t="s">
        <v>280</v>
      </c>
      <c r="C24" s="32" t="s">
        <v>4</v>
      </c>
      <c r="D24" s="32" t="s">
        <v>281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100" t="s">
        <v>49</v>
      </c>
      <c r="K24" s="93" t="s">
        <v>180</v>
      </c>
    </row>
    <row r="25" spans="1:13" x14ac:dyDescent="0.2">
      <c r="A25" s="39" t="str">
        <f t="shared" si="3"/>
        <v>CodeSystem/address-use</v>
      </c>
      <c r="B25" s="45" t="s">
        <v>283</v>
      </c>
      <c r="C25" s="32" t="s">
        <v>3</v>
      </c>
      <c r="D25" s="32" t="s">
        <v>284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100" t="s">
        <v>49</v>
      </c>
      <c r="K25" s="93" t="s">
        <v>180</v>
      </c>
    </row>
    <row r="26" spans="1:13" x14ac:dyDescent="0.2">
      <c r="A26" s="39" t="str">
        <f t="shared" si="3"/>
        <v>ValueSet/address-use</v>
      </c>
      <c r="B26" s="142" t="s">
        <v>283</v>
      </c>
      <c r="C26" s="27" t="s">
        <v>4</v>
      </c>
      <c r="D26" s="27" t="s">
        <v>285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100" t="s">
        <v>49</v>
      </c>
      <c r="K26" s="93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10" max="10" width="8.6640625" style="84"/>
    <col min="11" max="11" width="11.5" style="84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0" t="s">
        <v>49</v>
      </c>
      <c r="K2" s="80" t="s">
        <v>180</v>
      </c>
    </row>
    <row r="3" spans="1:13" s="18" customFormat="1" x14ac:dyDescent="0.2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6" t="s">
        <v>49</v>
      </c>
      <c r="K3" s="81" t="s">
        <v>180</v>
      </c>
    </row>
    <row r="4" spans="1:13" s="2" customFormat="1" x14ac:dyDescent="0.2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0" t="s">
        <v>49</v>
      </c>
      <c r="K4" s="80" t="s">
        <v>180</v>
      </c>
    </row>
    <row r="5" spans="1:13" s="18" customFormat="1" x14ac:dyDescent="0.2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6" t="s">
        <v>49</v>
      </c>
      <c r="K5" s="81" t="s">
        <v>180</v>
      </c>
    </row>
    <row r="6" spans="1:13" s="2" customFormat="1" x14ac:dyDescent="0.2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0" t="s">
        <v>49</v>
      </c>
      <c r="K6" s="80" t="s">
        <v>180</v>
      </c>
    </row>
    <row r="7" spans="1:13" s="18" customFormat="1" x14ac:dyDescent="0.2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6" t="s">
        <v>49</v>
      </c>
      <c r="K7" s="81" t="s">
        <v>180</v>
      </c>
    </row>
    <row r="8" spans="1:13" s="2" customFormat="1" x14ac:dyDescent="0.2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0" t="s">
        <v>49</v>
      </c>
      <c r="K8" s="80" t="s">
        <v>180</v>
      </c>
    </row>
    <row r="9" spans="1:13" s="18" customFormat="1" x14ac:dyDescent="0.2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6" t="s">
        <v>49</v>
      </c>
      <c r="K9" s="81" t="s">
        <v>180</v>
      </c>
    </row>
    <row r="10" spans="1:13" s="2" customFormat="1" x14ac:dyDescent="0.2">
      <c r="A10" s="5"/>
      <c r="H10" s="6"/>
      <c r="J10" s="80"/>
      <c r="K10" s="80"/>
    </row>
    <row r="11" spans="1:13" s="3" customFormat="1" x14ac:dyDescent="0.2">
      <c r="H11" s="7"/>
      <c r="J11" s="85"/>
      <c r="K11" s="85"/>
    </row>
    <row r="16" spans="1:13" s="2" customFormat="1" x14ac:dyDescent="0.2">
      <c r="H16" s="6"/>
      <c r="J16" s="80"/>
      <c r="K16" s="80"/>
    </row>
    <row r="17" spans="8:11" s="3" customFormat="1" x14ac:dyDescent="0.2">
      <c r="H17" s="7"/>
      <c r="J17" s="85"/>
      <c r="K17" s="85"/>
    </row>
    <row r="18" spans="8:11" s="2" customFormat="1" x14ac:dyDescent="0.2">
      <c r="H18" s="6"/>
      <c r="J18" s="80"/>
      <c r="K18" s="80"/>
    </row>
    <row r="19" spans="8:11" s="3" customFormat="1" x14ac:dyDescent="0.2">
      <c r="H19" s="7"/>
      <c r="J19" s="85"/>
      <c r="K19" s="85"/>
    </row>
    <row r="20" spans="8:11" s="2" customFormat="1" x14ac:dyDescent="0.2">
      <c r="H20" s="6"/>
      <c r="J20" s="80"/>
      <c r="K20" s="80"/>
    </row>
    <row r="21" spans="8:11" s="3" customFormat="1" x14ac:dyDescent="0.2">
      <c r="H21" s="7"/>
      <c r="J21" s="85"/>
      <c r="K21" s="85"/>
    </row>
    <row r="22" spans="8:11" s="2" customFormat="1" x14ac:dyDescent="0.2">
      <c r="H22" s="6"/>
      <c r="J22" s="80"/>
      <c r="K22" s="80"/>
    </row>
    <row r="23" spans="8:11" s="3" customFormat="1" x14ac:dyDescent="0.2">
      <c r="H23" s="7"/>
      <c r="J23" s="85"/>
      <c r="K23" s="85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style="84" customWidth="1"/>
    <col min="9" max="10" width="8.6640625" style="84"/>
    <col min="11" max="11" width="11.6640625" style="84" bestFit="1" customWidth="1"/>
    <col min="12" max="12" width="13.83203125" bestFit="1" customWidth="1"/>
    <col min="13" max="13" width="29.832031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9" t="s">
        <v>43</v>
      </c>
      <c r="H1" s="1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80" t="s">
        <v>62</v>
      </c>
      <c r="J2" s="80" t="s">
        <v>49</v>
      </c>
      <c r="K2" s="80" t="b">
        <v>0</v>
      </c>
    </row>
    <row r="3" spans="1:13" s="18" customFormat="1" x14ac:dyDescent="0.2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8" t="b">
        <v>0</v>
      </c>
      <c r="H3" s="14">
        <f t="shared" si="0"/>
        <v>1</v>
      </c>
      <c r="I3" s="86" t="s">
        <v>65</v>
      </c>
      <c r="J3" s="86" t="s">
        <v>49</v>
      </c>
      <c r="K3" s="86" t="b">
        <v>0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80" t="s">
        <v>58</v>
      </c>
      <c r="J4" s="80" t="s">
        <v>49</v>
      </c>
      <c r="K4" s="80" t="b">
        <v>0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5" t="s">
        <v>59</v>
      </c>
      <c r="J5" s="85" t="s">
        <v>49</v>
      </c>
      <c r="K5" s="86" t="b">
        <v>0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0" t="b">
        <v>0</v>
      </c>
      <c r="H6" s="6">
        <f>COUNTIF(E6:F6,TRUE)/COLUMNS(E6:F6)</f>
        <v>1</v>
      </c>
      <c r="I6" s="80" t="s">
        <v>65</v>
      </c>
      <c r="J6" s="80" t="s">
        <v>49</v>
      </c>
      <c r="K6" s="80" t="s">
        <v>180</v>
      </c>
    </row>
    <row r="7" spans="1:13" s="3" customFormat="1" x14ac:dyDescent="0.2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5" t="b">
        <v>0</v>
      </c>
      <c r="H7" s="7">
        <f t="shared" ref="H7:H11" si="2">COUNTIF(E7:F7,TRUE)/COLUMNS(E7:F7)</f>
        <v>1</v>
      </c>
      <c r="I7" s="85" t="s">
        <v>150</v>
      </c>
      <c r="J7" s="85" t="s">
        <v>49</v>
      </c>
      <c r="K7" s="85" t="s">
        <v>180</v>
      </c>
    </row>
    <row r="8" spans="1:13" s="33" customFormat="1" x14ac:dyDescent="0.2">
      <c r="A8" s="116" t="str">
        <f t="shared" si="1"/>
        <v>CodeSystem/administrative-gender</v>
      </c>
      <c r="B8" s="105" t="s">
        <v>12</v>
      </c>
      <c r="C8" s="106" t="s">
        <v>3</v>
      </c>
      <c r="D8" s="105" t="s">
        <v>12</v>
      </c>
      <c r="E8" s="106" t="b">
        <v>1</v>
      </c>
      <c r="F8" s="106" t="b">
        <v>1</v>
      </c>
      <c r="G8" s="119" t="b">
        <v>0</v>
      </c>
      <c r="H8" s="107">
        <f t="shared" si="2"/>
        <v>1</v>
      </c>
      <c r="I8" s="108" t="s">
        <v>50</v>
      </c>
      <c r="J8" s="108" t="s">
        <v>49</v>
      </c>
      <c r="K8" s="108" t="s">
        <v>180</v>
      </c>
      <c r="L8" s="106"/>
      <c r="M8" s="106"/>
    </row>
    <row r="9" spans="1:13" s="28" customFormat="1" ht="18.5" customHeight="1" x14ac:dyDescent="0.2">
      <c r="A9" s="110" t="str">
        <f>CONCATENATE(C9,"/",B9)</f>
        <v>ValueSet/administrative-gender</v>
      </c>
      <c r="B9" s="109" t="s">
        <v>12</v>
      </c>
      <c r="C9" s="110" t="s">
        <v>4</v>
      </c>
      <c r="D9" s="109" t="s">
        <v>12</v>
      </c>
      <c r="E9" s="110" t="b">
        <v>1</v>
      </c>
      <c r="F9" s="110" t="b">
        <v>1</v>
      </c>
      <c r="G9" s="120" t="s">
        <v>45</v>
      </c>
      <c r="H9" s="111">
        <f t="shared" si="2"/>
        <v>1</v>
      </c>
      <c r="I9" s="115" t="s">
        <v>50</v>
      </c>
      <c r="J9" s="115" t="s">
        <v>49</v>
      </c>
      <c r="K9" s="113" t="s">
        <v>180</v>
      </c>
      <c r="L9" s="110"/>
      <c r="M9" s="114"/>
    </row>
    <row r="10" spans="1:13" s="33" customFormat="1" x14ac:dyDescent="0.2">
      <c r="A10" s="116" t="s">
        <v>249</v>
      </c>
      <c r="B10" s="105" t="s">
        <v>10</v>
      </c>
      <c r="C10" s="106" t="s">
        <v>3</v>
      </c>
      <c r="D10" s="105" t="s">
        <v>136</v>
      </c>
      <c r="E10" s="106" t="b">
        <v>1</v>
      </c>
      <c r="F10" s="106" t="b">
        <v>1</v>
      </c>
      <c r="G10" s="119" t="s">
        <v>44</v>
      </c>
      <c r="H10" s="107">
        <f t="shared" si="2"/>
        <v>1</v>
      </c>
      <c r="I10" s="108" t="s">
        <v>50</v>
      </c>
      <c r="J10" s="108" t="s">
        <v>49</v>
      </c>
      <c r="K10" s="108" t="s">
        <v>180</v>
      </c>
      <c r="L10" s="106"/>
      <c r="M10" s="106"/>
    </row>
    <row r="11" spans="1:13" s="28" customFormat="1" x14ac:dyDescent="0.2">
      <c r="A11" s="110" t="s">
        <v>250</v>
      </c>
      <c r="B11" s="109" t="s">
        <v>10</v>
      </c>
      <c r="C11" s="110" t="s">
        <v>4</v>
      </c>
      <c r="D11" s="109" t="s">
        <v>136</v>
      </c>
      <c r="E11" s="110" t="b">
        <v>1</v>
      </c>
      <c r="F11" s="110" t="b">
        <v>1</v>
      </c>
      <c r="G11" s="120" t="s">
        <v>44</v>
      </c>
      <c r="H11" s="111">
        <f t="shared" si="2"/>
        <v>1</v>
      </c>
      <c r="I11" s="113" t="s">
        <v>50</v>
      </c>
      <c r="J11" s="113" t="s">
        <v>49</v>
      </c>
      <c r="K11" s="115" t="s">
        <v>180</v>
      </c>
      <c r="L11" s="110"/>
      <c r="M11" s="110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B2" sqref="B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style="84" bestFit="1" customWidth="1"/>
    <col min="7" max="7" width="11.6640625" style="84" customWidth="1"/>
    <col min="8" max="10" width="8.6640625" style="84"/>
    <col min="11" max="11" width="11.5" style="84" bestFit="1" customWidth="1"/>
    <col min="12" max="12" width="30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8" customFormat="1" x14ac:dyDescent="0.2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6" t="b">
        <v>1</v>
      </c>
      <c r="F2" s="86" t="b">
        <v>0</v>
      </c>
      <c r="G2" s="86" t="b">
        <v>1</v>
      </c>
      <c r="H2" s="124">
        <f>COUNTIF(E2:F2,TRUE)/COLUMNS(E2:F2)</f>
        <v>0.5</v>
      </c>
      <c r="I2" s="86" t="s">
        <v>67</v>
      </c>
      <c r="J2" s="86" t="b">
        <v>0</v>
      </c>
      <c r="K2" s="81" t="b">
        <v>0</v>
      </c>
    </row>
    <row r="3" spans="1:13" s="13" customFormat="1" x14ac:dyDescent="0.2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82" t="b">
        <v>1</v>
      </c>
      <c r="F3" s="82" t="b">
        <v>1</v>
      </c>
      <c r="G3" s="82" t="b">
        <v>1</v>
      </c>
      <c r="H3" s="123">
        <f>COUNTIF(E3:F3,TRUE)/COLUMNS(E3:F3)</f>
        <v>1</v>
      </c>
      <c r="I3" s="82" t="s">
        <v>68</v>
      </c>
      <c r="J3" s="82" t="s">
        <v>49</v>
      </c>
      <c r="K3" s="87" t="b">
        <v>0</v>
      </c>
    </row>
    <row r="4" spans="1:13" s="18" customFormat="1" x14ac:dyDescent="0.2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81" t="b">
        <v>1</v>
      </c>
      <c r="F4" s="81" t="s">
        <v>180</v>
      </c>
      <c r="G4" s="81" t="b">
        <v>0</v>
      </c>
      <c r="H4" s="129">
        <f t="shared" ref="H4" si="2">(COUNTIF(E4:F4,TRUE)+COUNTIF(E4:F4,"NSA"))/COLUMNS(E4:F4)</f>
        <v>1</v>
      </c>
      <c r="I4" s="86" t="s">
        <v>50</v>
      </c>
      <c r="J4" s="86" t="b">
        <v>0</v>
      </c>
      <c r="K4" s="85" t="s">
        <v>180</v>
      </c>
      <c r="M4" s="18" t="s">
        <v>229</v>
      </c>
    </row>
    <row r="5" spans="1:13" s="2" customFormat="1" x14ac:dyDescent="0.2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80" t="b">
        <v>1</v>
      </c>
      <c r="F5" s="80" t="b">
        <v>1</v>
      </c>
      <c r="G5" s="80" t="b">
        <v>0</v>
      </c>
      <c r="H5" s="126">
        <f>COUNTIF(E5:F5,TRUE)/COLUMNS(E5:F5)</f>
        <v>1</v>
      </c>
      <c r="I5" s="80" t="s">
        <v>65</v>
      </c>
      <c r="J5" s="80" t="s">
        <v>49</v>
      </c>
      <c r="K5" s="80" t="s">
        <v>180</v>
      </c>
    </row>
    <row r="6" spans="1:13" s="3" customFormat="1" x14ac:dyDescent="0.2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5" t="b">
        <v>1</v>
      </c>
      <c r="F6" s="85" t="b">
        <v>1</v>
      </c>
      <c r="G6" s="85" t="b">
        <v>0</v>
      </c>
      <c r="H6" s="139">
        <f t="shared" ref="H6:H10" si="3">COUNTIF(E6:F6,TRUE)/COLUMNS(E6:F6)</f>
        <v>1</v>
      </c>
      <c r="I6" s="85" t="s">
        <v>150</v>
      </c>
      <c r="J6" s="85" t="s">
        <v>49</v>
      </c>
      <c r="K6" s="85" t="s">
        <v>180</v>
      </c>
    </row>
    <row r="7" spans="1:13" s="2" customFormat="1" x14ac:dyDescent="0.2">
      <c r="A7" s="10" t="str">
        <f t="shared" ref="A7:A8" si="4">_xlfn.CONCAT(C7,"/",B7)</f>
        <v>CodeSystem/BRCBO</v>
      </c>
      <c r="B7" s="5" t="s">
        <v>22</v>
      </c>
      <c r="C7" s="5" t="s">
        <v>3</v>
      </c>
      <c r="D7" s="5" t="s">
        <v>23</v>
      </c>
      <c r="E7" s="80" t="b">
        <v>1</v>
      </c>
      <c r="F7" s="80" t="b">
        <v>1</v>
      </c>
      <c r="G7" s="59" t="s">
        <v>43</v>
      </c>
      <c r="H7" s="126">
        <f t="shared" si="3"/>
        <v>1</v>
      </c>
      <c r="I7" s="80" t="s">
        <v>58</v>
      </c>
      <c r="J7" s="80" t="s">
        <v>49</v>
      </c>
      <c r="K7" s="80" t="b">
        <v>0</v>
      </c>
      <c r="L7" s="19" t="s">
        <v>126</v>
      </c>
    </row>
    <row r="8" spans="1:13" s="3" customFormat="1" x14ac:dyDescent="0.2">
      <c r="A8" s="3" t="str">
        <f t="shared" si="4"/>
        <v>ValueSet/BRCBO-1.0</v>
      </c>
      <c r="B8" s="4" t="s">
        <v>24</v>
      </c>
      <c r="C8" s="4" t="s">
        <v>4</v>
      </c>
      <c r="D8" s="4" t="s">
        <v>23</v>
      </c>
      <c r="E8" s="85" t="b">
        <v>1</v>
      </c>
      <c r="F8" s="85" t="b">
        <v>1</v>
      </c>
      <c r="G8" s="58" t="s">
        <v>43</v>
      </c>
      <c r="H8" s="139">
        <f t="shared" si="3"/>
        <v>1</v>
      </c>
      <c r="I8" s="85" t="s">
        <v>59</v>
      </c>
      <c r="J8" s="85"/>
      <c r="K8" s="86" t="b">
        <v>0</v>
      </c>
    </row>
    <row r="9" spans="1:13" s="2" customFormat="1" x14ac:dyDescent="0.2">
      <c r="A9" s="2" t="str">
        <f t="shared" ref="A9:A10" si="5">CONCATENATE(C9,"/",B9)</f>
        <v>CodeSystem/days-of-week</v>
      </c>
      <c r="B9" s="16" t="s">
        <v>251</v>
      </c>
      <c r="C9" s="5" t="s">
        <v>3</v>
      </c>
      <c r="D9" s="5"/>
      <c r="E9" s="80" t="b">
        <v>1</v>
      </c>
      <c r="F9" s="80" t="b">
        <v>1</v>
      </c>
      <c r="G9" s="59" t="b">
        <v>0</v>
      </c>
      <c r="H9" s="126">
        <f t="shared" si="3"/>
        <v>1</v>
      </c>
      <c r="I9" s="80" t="s">
        <v>50</v>
      </c>
      <c r="J9" s="80" t="s">
        <v>49</v>
      </c>
      <c r="K9" s="80" t="s">
        <v>180</v>
      </c>
    </row>
    <row r="10" spans="1:13" s="3" customFormat="1" x14ac:dyDescent="0.2">
      <c r="A10" s="3" t="str">
        <f t="shared" si="5"/>
        <v>ValueSet/days-of-week</v>
      </c>
      <c r="B10" s="15" t="s">
        <v>251</v>
      </c>
      <c r="C10" s="4" t="s">
        <v>4</v>
      </c>
      <c r="D10" s="4"/>
      <c r="E10" s="85" t="b">
        <v>1</v>
      </c>
      <c r="F10" s="85" t="b">
        <v>1</v>
      </c>
      <c r="G10" s="58" t="b">
        <v>0</v>
      </c>
      <c r="H10" s="139">
        <f t="shared" si="3"/>
        <v>1</v>
      </c>
      <c r="I10" s="85" t="s">
        <v>50</v>
      </c>
      <c r="J10" s="85" t="s">
        <v>49</v>
      </c>
      <c r="K10" s="86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H12" sqref="H12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7" width="11.6640625" style="84" bestFit="1" customWidth="1"/>
    <col min="8" max="9" width="8.6640625" style="84"/>
    <col min="11" max="11" width="11.6640625" style="84" bestFit="1" customWidth="1"/>
    <col min="12" max="12" width="13.664062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79" t="s">
        <v>9</v>
      </c>
      <c r="G1" s="79" t="s">
        <v>70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2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59" t="b">
        <v>1</v>
      </c>
      <c r="G2" s="80" t="b">
        <v>1</v>
      </c>
      <c r="H2" s="123">
        <f t="shared" ref="H2:H15" si="1">COUNTIF(E2:F2,TRUE)/COLUMNS(E2:F2)</f>
        <v>1</v>
      </c>
      <c r="I2" s="80" t="s">
        <v>50</v>
      </c>
      <c r="J2" s="2" t="s">
        <v>49</v>
      </c>
      <c r="K2" s="80" t="s">
        <v>235</v>
      </c>
    </row>
    <row r="3" spans="1:13" s="18" customFormat="1" x14ac:dyDescent="0.2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18" t="b">
        <v>1</v>
      </c>
      <c r="G3" s="86" t="b">
        <v>1</v>
      </c>
      <c r="H3" s="124">
        <f t="shared" si="1"/>
        <v>1</v>
      </c>
      <c r="I3" s="81" t="s">
        <v>50</v>
      </c>
      <c r="J3" s="12" t="s">
        <v>49</v>
      </c>
      <c r="K3" s="86" t="b">
        <v>0</v>
      </c>
    </row>
    <row r="4" spans="1:13" s="13" customFormat="1" x14ac:dyDescent="0.2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27" t="b">
        <v>1</v>
      </c>
      <c r="G4" s="87" t="b">
        <v>1</v>
      </c>
      <c r="H4" s="125">
        <f t="shared" si="1"/>
        <v>1</v>
      </c>
      <c r="I4" s="82" t="s">
        <v>50</v>
      </c>
      <c r="J4" s="13" t="s">
        <v>49</v>
      </c>
      <c r="K4" s="87" t="s">
        <v>180</v>
      </c>
    </row>
    <row r="5" spans="1:13" s="18" customFormat="1" x14ac:dyDescent="0.2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18" t="b">
        <v>1</v>
      </c>
      <c r="G5" s="86" t="b">
        <v>1</v>
      </c>
      <c r="H5" s="124">
        <f t="shared" si="1"/>
        <v>1</v>
      </c>
      <c r="I5" s="81" t="s">
        <v>50</v>
      </c>
      <c r="J5" s="12" t="s">
        <v>49</v>
      </c>
      <c r="K5" s="86" t="s">
        <v>180</v>
      </c>
    </row>
    <row r="6" spans="1:13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27" t="b">
        <v>1</v>
      </c>
      <c r="G6" s="87" t="b">
        <v>1</v>
      </c>
      <c r="H6" s="123">
        <f t="shared" si="1"/>
        <v>1</v>
      </c>
      <c r="I6" s="82" t="s">
        <v>50</v>
      </c>
      <c r="J6" s="13" t="s">
        <v>49</v>
      </c>
      <c r="K6" s="87" t="s">
        <v>180</v>
      </c>
    </row>
    <row r="7" spans="1:13" s="18" customFormat="1" x14ac:dyDescent="0.2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18" t="b">
        <v>1</v>
      </c>
      <c r="G7" s="86" t="b">
        <v>1</v>
      </c>
      <c r="H7" s="124">
        <f t="shared" si="1"/>
        <v>1</v>
      </c>
      <c r="I7" s="81" t="s">
        <v>50</v>
      </c>
      <c r="J7" s="12" t="s">
        <v>49</v>
      </c>
      <c r="K7" s="86" t="s">
        <v>180</v>
      </c>
    </row>
    <row r="8" spans="1:13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27" t="b">
        <v>1</v>
      </c>
      <c r="G8" s="87" t="b">
        <v>1</v>
      </c>
      <c r="H8" s="123">
        <f t="shared" si="1"/>
        <v>1</v>
      </c>
      <c r="I8" s="82" t="s">
        <v>50</v>
      </c>
      <c r="J8" s="13" t="s">
        <v>49</v>
      </c>
      <c r="K8" s="87" t="s">
        <v>180</v>
      </c>
    </row>
    <row r="9" spans="1:13" s="18" customFormat="1" x14ac:dyDescent="0.2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18" t="b">
        <v>1</v>
      </c>
      <c r="G9" s="86" t="b">
        <v>1</v>
      </c>
      <c r="H9" s="124">
        <f t="shared" si="1"/>
        <v>1</v>
      </c>
      <c r="I9" s="81" t="s">
        <v>50</v>
      </c>
      <c r="J9" s="12" t="s">
        <v>49</v>
      </c>
      <c r="K9" s="86" t="s">
        <v>180</v>
      </c>
    </row>
    <row r="10" spans="1:13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27" t="b">
        <v>1</v>
      </c>
      <c r="G10" s="87" t="b">
        <v>1</v>
      </c>
      <c r="H10" s="123">
        <f t="shared" si="1"/>
        <v>1</v>
      </c>
      <c r="I10" s="82" t="s">
        <v>50</v>
      </c>
      <c r="J10" s="13" t="s">
        <v>49</v>
      </c>
      <c r="K10" s="87" t="s">
        <v>180</v>
      </c>
    </row>
    <row r="11" spans="1:13" s="18" customFormat="1" x14ac:dyDescent="0.2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18" t="b">
        <v>1</v>
      </c>
      <c r="G11" s="86" t="b">
        <v>1</v>
      </c>
      <c r="H11" s="124">
        <f t="shared" si="1"/>
        <v>1</v>
      </c>
      <c r="I11" s="81" t="s">
        <v>50</v>
      </c>
      <c r="J11" s="12" t="s">
        <v>49</v>
      </c>
      <c r="K11" s="86" t="s">
        <v>180</v>
      </c>
    </row>
    <row r="12" spans="1:13" s="18" customFormat="1" x14ac:dyDescent="0.2">
      <c r="A12" s="12" t="str">
        <f t="shared" si="0"/>
        <v>ValueSet/allergy-intolerance-uv-ips</v>
      </c>
      <c r="B12" s="21" t="s">
        <v>259</v>
      </c>
      <c r="C12" s="18" t="s">
        <v>4</v>
      </c>
      <c r="E12" s="11" t="b">
        <v>1</v>
      </c>
      <c r="F12" s="118" t="s">
        <v>180</v>
      </c>
      <c r="G12" s="86" t="s">
        <v>180</v>
      </c>
      <c r="H12" s="47">
        <f t="shared" ref="H12:H13" si="2">(COUNTIF(E12:F12,TRUE)+COUNTIF(E12:F12,"NSA"))/COLUMNS(E12:F12)</f>
        <v>1</v>
      </c>
      <c r="I12" s="81"/>
      <c r="J12" s="12"/>
      <c r="K12" s="86"/>
    </row>
    <row r="13" spans="1:13" s="3" customFormat="1" x14ac:dyDescent="0.2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5" t="s">
        <v>180</v>
      </c>
      <c r="H13" s="47">
        <f t="shared" si="2"/>
        <v>1</v>
      </c>
      <c r="I13" s="85" t="s">
        <v>67</v>
      </c>
      <c r="J13" s="3" t="s">
        <v>49</v>
      </c>
      <c r="K13" s="85" t="s">
        <v>121</v>
      </c>
    </row>
    <row r="14" spans="1:13" s="13" customFormat="1" x14ac:dyDescent="0.2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27" t="b">
        <v>1</v>
      </c>
      <c r="G14" s="82" t="s">
        <v>180</v>
      </c>
      <c r="H14" s="123">
        <f t="shared" si="1"/>
        <v>1</v>
      </c>
      <c r="I14" s="82" t="s">
        <v>67</v>
      </c>
      <c r="J14" s="13" t="s">
        <v>49</v>
      </c>
      <c r="K14" s="82" t="b">
        <v>0</v>
      </c>
    </row>
    <row r="15" spans="1:13" s="12" customFormat="1" x14ac:dyDescent="0.2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18" t="b">
        <v>1</v>
      </c>
      <c r="G15" s="81" t="s">
        <v>180</v>
      </c>
      <c r="H15" s="124">
        <f t="shared" si="1"/>
        <v>1</v>
      </c>
      <c r="I15" s="86" t="s">
        <v>67</v>
      </c>
      <c r="J15" s="18" t="s">
        <v>49</v>
      </c>
      <c r="K15" s="81" t="b">
        <v>0</v>
      </c>
    </row>
    <row r="16" spans="1:13" s="3" customFormat="1" x14ac:dyDescent="0.2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18" t="s">
        <v>180</v>
      </c>
      <c r="G16" s="85" t="s">
        <v>180</v>
      </c>
      <c r="H16" s="47">
        <f t="shared" ref="H16" si="4">(COUNTIF(E16:F16,TRUE)+COUNTIF(E16:F16,"NSA"))/COLUMNS(E16:F16)</f>
        <v>1</v>
      </c>
      <c r="I16" s="86" t="s">
        <v>67</v>
      </c>
      <c r="J16" s="18" t="s">
        <v>49</v>
      </c>
      <c r="K16" s="85" t="b">
        <v>1</v>
      </c>
    </row>
    <row r="17" spans="1:12" s="2" customFormat="1" x14ac:dyDescent="0.2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59" t="b">
        <v>1</v>
      </c>
      <c r="G17" s="80" t="b">
        <v>0</v>
      </c>
      <c r="H17" s="123">
        <f t="shared" ref="H17:H18" si="5">COUNTIF(E17:F17,TRUE)/COLUMNS(E17:F17)</f>
        <v>1</v>
      </c>
      <c r="I17" s="80" t="s">
        <v>50</v>
      </c>
      <c r="J17" s="2" t="s">
        <v>49</v>
      </c>
      <c r="K17" s="80" t="b">
        <v>0</v>
      </c>
    </row>
    <row r="18" spans="1:12" s="18" customFormat="1" x14ac:dyDescent="0.2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18" t="b">
        <v>1</v>
      </c>
      <c r="G18" s="86" t="b">
        <v>0</v>
      </c>
      <c r="H18" s="124">
        <f t="shared" si="5"/>
        <v>1</v>
      </c>
      <c r="I18" s="86" t="s">
        <v>50</v>
      </c>
      <c r="J18" s="18" t="s">
        <v>49</v>
      </c>
      <c r="K18" s="81" t="b">
        <v>0</v>
      </c>
    </row>
    <row r="19" spans="1:12" s="2" customFormat="1" x14ac:dyDescent="0.2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0" t="b">
        <v>1</v>
      </c>
      <c r="G19" s="80" t="b">
        <v>0</v>
      </c>
      <c r="H19" s="126">
        <f>COUNTIF(E19:F19,TRUE)/COLUMNS(E19:F19)</f>
        <v>1</v>
      </c>
      <c r="I19" s="80" t="s">
        <v>65</v>
      </c>
      <c r="J19" s="2" t="s">
        <v>49</v>
      </c>
      <c r="K19" s="80" t="s">
        <v>180</v>
      </c>
    </row>
    <row r="20" spans="1:12" s="18" customFormat="1" x14ac:dyDescent="0.2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6" t="b">
        <v>1</v>
      </c>
      <c r="G20" s="86" t="b">
        <v>0</v>
      </c>
      <c r="H20" s="124">
        <f t="shared" ref="H20" si="6">COUNTIF(E20:F20,TRUE)/COLUMNS(E20:F20)</f>
        <v>1</v>
      </c>
      <c r="I20" s="86" t="s">
        <v>150</v>
      </c>
      <c r="J20" s="18" t="s">
        <v>49</v>
      </c>
      <c r="K20" s="81" t="s">
        <v>180</v>
      </c>
    </row>
    <row r="21" spans="1:12" s="18" customFormat="1" x14ac:dyDescent="0.2">
      <c r="A21" s="18" t="str">
        <f t="shared" ref="A21" si="7">CONCATENATE(C21,"/",B21)</f>
        <v>ValueSet/BRGrauCertezaAlergiasReacoesAdversas-1.0</v>
      </c>
      <c r="B21" s="21" t="s">
        <v>252</v>
      </c>
      <c r="C21" s="18" t="s">
        <v>4</v>
      </c>
      <c r="E21" s="18" t="b">
        <v>1</v>
      </c>
      <c r="F21" s="86" t="b">
        <v>1</v>
      </c>
      <c r="G21" s="86" t="s">
        <v>43</v>
      </c>
      <c r="H21" s="124">
        <f t="shared" ref="H21" si="8">COUNTIF(E21:F21,TRUE)/COLUMNS(E21:F21)</f>
        <v>1</v>
      </c>
      <c r="I21" s="86" t="s">
        <v>215</v>
      </c>
      <c r="J21" s="18" t="s">
        <v>49</v>
      </c>
      <c r="K21" s="81" t="s">
        <v>180</v>
      </c>
    </row>
    <row r="22" spans="1:12" s="18" customFormat="1" ht="13.75" customHeight="1" x14ac:dyDescent="0.2">
      <c r="A22" s="18" t="str">
        <f t="shared" ref="A22" si="9">CONCATENATE(C22,"/",B22)</f>
        <v>ValueSet/BRCriticidadeAlergiasReacoesAdversas-1.0</v>
      </c>
      <c r="B22" s="21" t="s">
        <v>253</v>
      </c>
      <c r="C22" s="18" t="s">
        <v>4</v>
      </c>
      <c r="E22" s="18" t="b">
        <v>1</v>
      </c>
      <c r="F22" s="86" t="b">
        <v>1</v>
      </c>
      <c r="G22" s="86" t="s">
        <v>43</v>
      </c>
      <c r="H22" s="124">
        <f t="shared" ref="H22" si="10">COUNTIF(E22:F22,TRUE)/COLUMNS(E22:F22)</f>
        <v>1</v>
      </c>
      <c r="I22" s="86" t="s">
        <v>59</v>
      </c>
      <c r="K22" s="81" t="s">
        <v>180</v>
      </c>
    </row>
    <row r="23" spans="1:12" s="2" customFormat="1" x14ac:dyDescent="0.2">
      <c r="A23" s="2" t="str">
        <f t="shared" ref="A23" si="11">CONCATENATE(C23,"/",B23)</f>
        <v>CodeSystem/BRAlergenosCBARA</v>
      </c>
      <c r="B23" s="16" t="s">
        <v>254</v>
      </c>
      <c r="C23" s="2" t="s">
        <v>3</v>
      </c>
      <c r="E23" s="2" t="b">
        <v>1</v>
      </c>
      <c r="F23" s="80" t="b">
        <v>1</v>
      </c>
      <c r="G23" s="80" t="s">
        <v>43</v>
      </c>
      <c r="H23" s="126">
        <f>COUNTIF(E23:F23,TRUE)/COLUMNS(E23:F23)</f>
        <v>1</v>
      </c>
      <c r="I23" s="80" t="s">
        <v>67</v>
      </c>
      <c r="J23" s="2" t="s">
        <v>49</v>
      </c>
      <c r="K23" s="80" t="b">
        <v>1</v>
      </c>
      <c r="L23" s="2" t="s">
        <v>257</v>
      </c>
    </row>
    <row r="24" spans="1:12" s="2" customFormat="1" x14ac:dyDescent="0.2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0" t="b">
        <v>1</v>
      </c>
      <c r="G24" s="80" t="s">
        <v>43</v>
      </c>
      <c r="H24" s="126">
        <f t="shared" ref="H24:H25" si="13">COUNTIF(E24:F24,TRUE)/COLUMNS(E24:F24)</f>
        <v>1</v>
      </c>
      <c r="I24" s="80" t="s">
        <v>218</v>
      </c>
      <c r="J24" s="2" t="s">
        <v>49</v>
      </c>
      <c r="K24" s="80" t="b">
        <v>1</v>
      </c>
      <c r="L24" s="2" t="s">
        <v>258</v>
      </c>
    </row>
    <row r="25" spans="1:12" s="2" customFormat="1" x14ac:dyDescent="0.2">
      <c r="A25" s="2" t="str">
        <f t="shared" si="12"/>
        <v>CodeSystem/BRMedicamento</v>
      </c>
      <c r="B25" s="16" t="s">
        <v>255</v>
      </c>
      <c r="C25" s="2" t="s">
        <v>3</v>
      </c>
      <c r="E25" s="2" t="b">
        <v>1</v>
      </c>
      <c r="F25" s="80" t="b">
        <v>1</v>
      </c>
      <c r="G25" s="80" t="s">
        <v>43</v>
      </c>
      <c r="H25" s="126">
        <f t="shared" si="13"/>
        <v>1</v>
      </c>
      <c r="I25" s="80" t="s">
        <v>58</v>
      </c>
      <c r="K25" s="80" t="b">
        <v>0</v>
      </c>
    </row>
    <row r="26" spans="1:12" s="18" customFormat="1" ht="13.75" customHeight="1" x14ac:dyDescent="0.2">
      <c r="A26" s="18" t="str">
        <f>CONCATENATE(C26,"/",B26)</f>
        <v>ValueSet/BRAlergenos-1.0</v>
      </c>
      <c r="B26" s="21" t="s">
        <v>256</v>
      </c>
      <c r="C26" s="18" t="s">
        <v>4</v>
      </c>
      <c r="E26" s="18" t="b">
        <v>1</v>
      </c>
      <c r="F26" s="86" t="b">
        <v>1</v>
      </c>
      <c r="G26" s="86" t="s">
        <v>43</v>
      </c>
      <c r="H26" s="124">
        <f t="shared" ref="H26" si="14">COUNTIF(E26:F26,TRUE)/COLUMNS(E26:F26)</f>
        <v>1</v>
      </c>
      <c r="I26" s="86" t="s">
        <v>59</v>
      </c>
      <c r="K26" s="81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7" sqref="H7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4" width="14.1640625" customWidth="1"/>
    <col min="5" max="6" width="11.832031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style="84" customWidth="1"/>
    <col min="14" max="14" width="10.6640625" bestFit="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79" t="s">
        <v>232</v>
      </c>
      <c r="M1" s="1" t="s">
        <v>155</v>
      </c>
      <c r="N1" s="1" t="s">
        <v>240</v>
      </c>
    </row>
    <row r="2" spans="1:14" s="116" customFormat="1" x14ac:dyDescent="0.2">
      <c r="A2" s="116" t="str">
        <f>CONCATENATE(C2,"/",B2)</f>
        <v>CodeSystem/urn:ietf:bcp:47</v>
      </c>
      <c r="B2" s="105" t="s">
        <v>134</v>
      </c>
      <c r="C2" s="116" t="s">
        <v>3</v>
      </c>
      <c r="E2" s="117" t="b">
        <v>1</v>
      </c>
      <c r="F2" s="117" t="b">
        <v>1</v>
      </c>
      <c r="G2" s="121" t="b">
        <v>0</v>
      </c>
      <c r="H2" s="128">
        <f>(COUNTIF(E2:F2,TRUE)+COUNTIF(E2:F2,"NSA"))/COLUMNS(E2:F2)</f>
        <v>1</v>
      </c>
      <c r="I2" s="108" t="s">
        <v>65</v>
      </c>
      <c r="J2" s="117" t="s">
        <v>49</v>
      </c>
      <c r="K2" s="117" t="s">
        <v>180</v>
      </c>
      <c r="L2" s="130"/>
    </row>
    <row r="3" spans="1:14" s="112" customFormat="1" x14ac:dyDescent="0.2">
      <c r="A3" s="110" t="str">
        <f t="shared" ref="A3" si="0">CONCATENATE(C3,"/",B3)</f>
        <v>ValueSet/languages</v>
      </c>
      <c r="B3" s="109" t="s">
        <v>145</v>
      </c>
      <c r="C3" s="112" t="s">
        <v>4</v>
      </c>
      <c r="E3" s="115" t="b">
        <v>1</v>
      </c>
      <c r="F3" s="115" t="b">
        <v>1</v>
      </c>
      <c r="G3" s="122" t="b">
        <v>0</v>
      </c>
      <c r="H3" s="129">
        <f t="shared" ref="H3:H25" si="1">(COUNTIF(E3:F3,TRUE)+COUNTIF(E3:F3,"NSA"))/COLUMNS(E3:F3)</f>
        <v>1</v>
      </c>
      <c r="I3" s="115" t="s">
        <v>50</v>
      </c>
      <c r="J3" s="115" t="s">
        <v>49</v>
      </c>
      <c r="K3" s="113" t="s">
        <v>180</v>
      </c>
      <c r="L3" s="131"/>
    </row>
    <row r="4" spans="1:14" s="132" customFormat="1" ht="18" customHeight="1" x14ac:dyDescent="0.2">
      <c r="A4" s="132" t="str">
        <f>CONCATENATE(C4,"/",B4)</f>
        <v>CodeSystem/HL7 event-status</v>
      </c>
      <c r="B4" s="133" t="s">
        <v>75</v>
      </c>
      <c r="C4" s="134" t="s">
        <v>3</v>
      </c>
      <c r="D4" s="134"/>
      <c r="E4" s="135" t="b">
        <v>1</v>
      </c>
      <c r="F4" s="135" t="b">
        <v>1</v>
      </c>
      <c r="G4" s="135" t="b">
        <v>1</v>
      </c>
      <c r="H4" s="128">
        <f t="shared" si="1"/>
        <v>1</v>
      </c>
      <c r="I4" s="135" t="s">
        <v>50</v>
      </c>
      <c r="J4" s="135" t="s">
        <v>49</v>
      </c>
      <c r="K4" s="135" t="s">
        <v>180</v>
      </c>
      <c r="L4" s="136"/>
    </row>
    <row r="5" spans="1:14" s="18" customFormat="1" ht="17" customHeight="1" x14ac:dyDescent="0.2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1" t="b">
        <v>1</v>
      </c>
      <c r="F5" s="81" t="b">
        <v>1</v>
      </c>
      <c r="G5" s="81"/>
      <c r="H5" s="129">
        <f t="shared" si="1"/>
        <v>1</v>
      </c>
      <c r="I5" s="86" t="s">
        <v>50</v>
      </c>
      <c r="J5" s="86" t="s">
        <v>49</v>
      </c>
      <c r="K5" s="86" t="s">
        <v>180</v>
      </c>
      <c r="L5" s="90"/>
    </row>
    <row r="6" spans="1:14" s="18" customFormat="1" ht="17" customHeight="1" x14ac:dyDescent="0.2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1" t="b">
        <v>1</v>
      </c>
      <c r="F6" s="81" t="s">
        <v>180</v>
      </c>
      <c r="G6" s="81"/>
      <c r="H6" s="129">
        <f t="shared" si="1"/>
        <v>1</v>
      </c>
      <c r="I6" s="86"/>
      <c r="J6" s="86"/>
      <c r="K6" s="86"/>
      <c r="L6" s="90"/>
    </row>
    <row r="7" spans="1:14" s="94" customFormat="1" x14ac:dyDescent="0.2">
      <c r="A7" s="94" t="str">
        <f>CONCATENATE(C7,"/",B7)</f>
        <v>ValueSet/HL7 Vaccines - SNOMED CT IPS Free Set</v>
      </c>
      <c r="B7" s="95" t="s">
        <v>76</v>
      </c>
      <c r="C7" s="94" t="s">
        <v>4</v>
      </c>
      <c r="E7" s="96" t="b">
        <v>1</v>
      </c>
      <c r="F7" s="96" t="s">
        <v>180</v>
      </c>
      <c r="G7" s="96" t="s">
        <v>180</v>
      </c>
      <c r="H7" s="129">
        <f t="shared" si="1"/>
        <v>1</v>
      </c>
      <c r="I7" s="101"/>
      <c r="J7" s="96"/>
      <c r="K7" s="97" t="s">
        <v>180</v>
      </c>
      <c r="L7" s="96"/>
      <c r="N7" s="94" t="s">
        <v>242</v>
      </c>
    </row>
    <row r="8" spans="1:14" s="94" customFormat="1" x14ac:dyDescent="0.2">
      <c r="A8" s="94" t="str">
        <f t="shared" si="2"/>
        <v>ValueSet/vaccines-whoatc-uv-ips</v>
      </c>
      <c r="B8" s="95" t="s">
        <v>133</v>
      </c>
      <c r="C8" s="94" t="s">
        <v>4</v>
      </c>
      <c r="E8" s="96" t="b">
        <v>1</v>
      </c>
      <c r="F8" s="96" t="b">
        <v>1</v>
      </c>
      <c r="G8" s="96" t="b">
        <v>0</v>
      </c>
      <c r="H8" s="129">
        <f t="shared" si="1"/>
        <v>1</v>
      </c>
      <c r="I8" s="101"/>
      <c r="J8" s="96"/>
      <c r="K8" s="97" t="s">
        <v>180</v>
      </c>
      <c r="L8" s="96"/>
      <c r="N8" s="94" t="s">
        <v>242</v>
      </c>
    </row>
    <row r="9" spans="1:14" s="13" customFormat="1" x14ac:dyDescent="0.2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2" t="b">
        <v>1</v>
      </c>
      <c r="F9" s="82" t="b">
        <v>1</v>
      </c>
      <c r="G9" s="82" t="b">
        <v>0</v>
      </c>
      <c r="H9" s="128">
        <f t="shared" si="1"/>
        <v>1</v>
      </c>
      <c r="I9" s="82" t="s">
        <v>67</v>
      </c>
      <c r="J9" s="82" t="s">
        <v>49</v>
      </c>
      <c r="K9" s="87" t="s">
        <v>180</v>
      </c>
      <c r="L9" s="82"/>
    </row>
    <row r="10" spans="1:14" s="94" customFormat="1" x14ac:dyDescent="0.2">
      <c r="A10" s="94" t="str">
        <f t="shared" si="2"/>
        <v>ValueSet/absent-or-unknown-immunizations-uv-ips</v>
      </c>
      <c r="B10" s="95" t="s">
        <v>186</v>
      </c>
      <c r="C10" s="98" t="s">
        <v>4</v>
      </c>
      <c r="D10" s="98"/>
      <c r="E10" s="96" t="b">
        <v>1</v>
      </c>
      <c r="F10" s="96" t="b">
        <v>1</v>
      </c>
      <c r="G10" s="96" t="s">
        <v>180</v>
      </c>
      <c r="H10" s="129">
        <f t="shared" si="1"/>
        <v>1</v>
      </c>
      <c r="I10" s="96" t="s">
        <v>67</v>
      </c>
      <c r="J10" s="96" t="s">
        <v>184</v>
      </c>
      <c r="K10" s="97" t="s">
        <v>180</v>
      </c>
      <c r="L10" s="96"/>
      <c r="N10" s="94" t="s">
        <v>243</v>
      </c>
    </row>
    <row r="11" spans="1:14" s="18" customFormat="1" x14ac:dyDescent="0.2">
      <c r="A11" s="12" t="str">
        <f t="shared" si="2"/>
        <v>ValueSet/body-site</v>
      </c>
      <c r="B11" s="21" t="s">
        <v>157</v>
      </c>
      <c r="C11" s="18" t="s">
        <v>4</v>
      </c>
      <c r="E11" s="81" t="b">
        <v>1</v>
      </c>
      <c r="F11" s="81" t="s">
        <v>180</v>
      </c>
      <c r="G11" s="81" t="b">
        <v>1</v>
      </c>
      <c r="H11" s="129">
        <f t="shared" si="1"/>
        <v>1</v>
      </c>
      <c r="I11" s="86"/>
      <c r="J11" s="86"/>
      <c r="K11" s="81" t="s">
        <v>180</v>
      </c>
      <c r="L11" s="86"/>
      <c r="M11" s="75" t="s">
        <v>230</v>
      </c>
    </row>
    <row r="12" spans="1:14" s="13" customFormat="1" x14ac:dyDescent="0.2">
      <c r="A12" s="13" t="str">
        <f t="shared" si="2"/>
        <v>CodeSystem/EdqmStandardTerms</v>
      </c>
      <c r="B12" s="19" t="s">
        <v>233</v>
      </c>
      <c r="C12" s="13" t="s">
        <v>3</v>
      </c>
      <c r="E12" s="82" t="b">
        <v>1</v>
      </c>
      <c r="F12" s="82" t="b">
        <v>0</v>
      </c>
      <c r="G12" s="82" t="b">
        <v>1</v>
      </c>
      <c r="H12" s="128">
        <f t="shared" si="1"/>
        <v>0.5</v>
      </c>
      <c r="I12" s="82"/>
      <c r="J12" s="82"/>
      <c r="K12" s="87" t="b">
        <v>0</v>
      </c>
      <c r="L12" s="82"/>
      <c r="M12" s="77" t="s">
        <v>234</v>
      </c>
    </row>
    <row r="13" spans="1:14" s="18" customFormat="1" ht="15.5" customHeight="1" x14ac:dyDescent="0.2">
      <c r="A13" s="12" t="str">
        <f t="shared" si="2"/>
        <v>ValueSet/MedicineRouteOfAdministrationUvIps</v>
      </c>
      <c r="B13" s="21" t="s">
        <v>41</v>
      </c>
      <c r="C13" s="18" t="s">
        <v>4</v>
      </c>
      <c r="E13" s="81" t="b">
        <v>1</v>
      </c>
      <c r="F13" s="81" t="s">
        <v>180</v>
      </c>
      <c r="G13" s="81" t="b">
        <v>1</v>
      </c>
      <c r="H13" s="129">
        <f t="shared" si="1"/>
        <v>1</v>
      </c>
      <c r="I13" s="86"/>
      <c r="J13" s="86"/>
      <c r="K13" s="81"/>
      <c r="L13" s="86"/>
      <c r="M13" s="75" t="s">
        <v>176</v>
      </c>
    </row>
    <row r="14" spans="1:14" s="18" customFormat="1" x14ac:dyDescent="0.2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1" t="b">
        <v>1</v>
      </c>
      <c r="F14" s="81" t="s">
        <v>180</v>
      </c>
      <c r="G14" s="81" t="b">
        <v>0</v>
      </c>
      <c r="H14" s="129">
        <f t="shared" si="1"/>
        <v>1</v>
      </c>
      <c r="I14" s="86"/>
      <c r="J14" s="86"/>
      <c r="K14" s="86" t="s">
        <v>180</v>
      </c>
      <c r="L14" s="86"/>
      <c r="M14" s="75"/>
    </row>
    <row r="15" spans="1:14" s="57" customFormat="1" x14ac:dyDescent="0.2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1" t="b">
        <v>1</v>
      </c>
      <c r="F15" s="81" t="s">
        <v>180</v>
      </c>
      <c r="G15" s="81" t="b">
        <v>1</v>
      </c>
      <c r="H15" s="129">
        <f t="shared" si="1"/>
        <v>1</v>
      </c>
      <c r="I15" s="86" t="s">
        <v>215</v>
      </c>
      <c r="J15" s="86" t="s">
        <v>49</v>
      </c>
      <c r="K15" s="86" t="s">
        <v>180</v>
      </c>
      <c r="L15" s="83"/>
    </row>
    <row r="16" spans="1:14" s="64" customFormat="1" x14ac:dyDescent="0.2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2" t="b">
        <v>1</v>
      </c>
      <c r="F16" s="82" t="s">
        <v>180</v>
      </c>
      <c r="G16" s="82" t="b">
        <v>1</v>
      </c>
      <c r="H16" s="128">
        <f t="shared" si="1"/>
        <v>1</v>
      </c>
      <c r="I16" s="87" t="s">
        <v>218</v>
      </c>
      <c r="J16" s="87" t="s">
        <v>49</v>
      </c>
      <c r="K16" s="87" t="b">
        <v>1</v>
      </c>
      <c r="L16" s="92" t="s">
        <v>241</v>
      </c>
    </row>
    <row r="17" spans="1:14" s="57" customFormat="1" x14ac:dyDescent="0.2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3" t="b">
        <v>1</v>
      </c>
      <c r="F17" s="83" t="s">
        <v>180</v>
      </c>
      <c r="G17" s="83" t="b">
        <v>1</v>
      </c>
      <c r="H17" s="129">
        <f t="shared" si="1"/>
        <v>1</v>
      </c>
      <c r="I17" s="83" t="s">
        <v>59</v>
      </c>
      <c r="J17" s="83" t="s">
        <v>49</v>
      </c>
      <c r="K17" s="83" t="b">
        <v>1</v>
      </c>
      <c r="L17" s="83"/>
    </row>
    <row r="18" spans="1:14" s="64" customFormat="1" x14ac:dyDescent="0.2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2" t="b">
        <v>1</v>
      </c>
      <c r="F18" s="82" t="s">
        <v>180</v>
      </c>
      <c r="G18" s="82" t="b">
        <v>1</v>
      </c>
      <c r="H18" s="128">
        <f t="shared" si="1"/>
        <v>1</v>
      </c>
      <c r="I18" s="87" t="s">
        <v>215</v>
      </c>
      <c r="J18" s="87" t="s">
        <v>49</v>
      </c>
      <c r="K18" s="87" t="s">
        <v>180</v>
      </c>
      <c r="L18" s="19"/>
      <c r="N18" s="91"/>
    </row>
    <row r="19" spans="1:14" s="57" customFormat="1" x14ac:dyDescent="0.2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3" t="b">
        <v>1</v>
      </c>
      <c r="F19" s="83" t="s">
        <v>180</v>
      </c>
      <c r="G19" s="83" t="b">
        <v>1</v>
      </c>
      <c r="H19" s="129">
        <f t="shared" si="1"/>
        <v>1</v>
      </c>
      <c r="I19" s="83" t="s">
        <v>59</v>
      </c>
      <c r="J19" s="83" t="s">
        <v>49</v>
      </c>
      <c r="K19" s="83" t="s">
        <v>180</v>
      </c>
      <c r="L19" s="21"/>
      <c r="N19" s="83"/>
    </row>
    <row r="20" spans="1:14" s="64" customFormat="1" x14ac:dyDescent="0.2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2" t="b">
        <v>1</v>
      </c>
      <c r="F20" s="82" t="s">
        <v>180</v>
      </c>
      <c r="G20" s="82" t="b">
        <v>1</v>
      </c>
      <c r="H20" s="128">
        <f t="shared" si="1"/>
        <v>1</v>
      </c>
      <c r="I20" s="87" t="s">
        <v>59</v>
      </c>
      <c r="J20" s="87"/>
      <c r="K20" s="87" t="s">
        <v>180</v>
      </c>
      <c r="L20" s="91"/>
    </row>
    <row r="21" spans="1:14" s="57" customFormat="1" x14ac:dyDescent="0.2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3" t="b">
        <v>1</v>
      </c>
      <c r="F21" s="83" t="s">
        <v>180</v>
      </c>
      <c r="G21" s="83" t="b">
        <v>1</v>
      </c>
      <c r="H21" s="129">
        <f t="shared" si="1"/>
        <v>1</v>
      </c>
      <c r="I21" s="83" t="s">
        <v>59</v>
      </c>
      <c r="J21" s="83"/>
      <c r="K21" s="83" t="s">
        <v>180</v>
      </c>
      <c r="L21" s="83"/>
    </row>
    <row r="22" spans="1:14" s="64" customFormat="1" x14ac:dyDescent="0.2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2" t="b">
        <v>1</v>
      </c>
      <c r="F22" s="82" t="s">
        <v>180</v>
      </c>
      <c r="G22" s="82" t="b">
        <v>1</v>
      </c>
      <c r="H22" s="128">
        <f t="shared" si="1"/>
        <v>1</v>
      </c>
      <c r="I22" s="87" t="s">
        <v>59</v>
      </c>
      <c r="J22" s="87" t="s">
        <v>49</v>
      </c>
      <c r="K22" s="87" t="b">
        <v>0</v>
      </c>
      <c r="L22" s="92" t="s">
        <v>241</v>
      </c>
    </row>
    <row r="23" spans="1:14" s="57" customFormat="1" x14ac:dyDescent="0.2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3" t="b">
        <v>1</v>
      </c>
      <c r="F23" s="83" t="s">
        <v>180</v>
      </c>
      <c r="G23" s="83" t="b">
        <v>1</v>
      </c>
      <c r="H23" s="129">
        <f t="shared" si="1"/>
        <v>1</v>
      </c>
      <c r="I23" s="83" t="s">
        <v>59</v>
      </c>
      <c r="J23" s="83" t="s">
        <v>49</v>
      </c>
      <c r="K23" s="83" t="b">
        <v>0</v>
      </c>
      <c r="L23" s="83"/>
    </row>
    <row r="24" spans="1:14" s="64" customFormat="1" x14ac:dyDescent="0.2">
      <c r="A24" s="13" t="str">
        <f t="shared" si="2"/>
        <v>CodeSystem/BRDose</v>
      </c>
      <c r="B24" s="19" t="s">
        <v>225</v>
      </c>
      <c r="C24" s="13" t="s">
        <v>3</v>
      </c>
      <c r="D24" s="13"/>
      <c r="E24" s="82" t="b">
        <v>1</v>
      </c>
      <c r="F24" s="82" t="s">
        <v>180</v>
      </c>
      <c r="G24" s="82" t="b">
        <v>1</v>
      </c>
      <c r="H24" s="128">
        <f t="shared" si="1"/>
        <v>1</v>
      </c>
      <c r="I24" s="87" t="s">
        <v>226</v>
      </c>
      <c r="J24" s="87" t="s">
        <v>49</v>
      </c>
      <c r="K24" s="87" t="s">
        <v>180</v>
      </c>
      <c r="L24" s="91"/>
    </row>
    <row r="25" spans="1:14" s="57" customFormat="1" x14ac:dyDescent="0.2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3" t="b">
        <v>1</v>
      </c>
      <c r="F25" s="81" t="s">
        <v>180</v>
      </c>
      <c r="G25" s="83" t="b">
        <v>1</v>
      </c>
      <c r="H25" s="129">
        <f t="shared" si="1"/>
        <v>1</v>
      </c>
      <c r="I25" s="83" t="s">
        <v>59</v>
      </c>
      <c r="J25" s="83" t="s">
        <v>49</v>
      </c>
      <c r="K25" s="83" t="s">
        <v>180</v>
      </c>
      <c r="L25" s="83"/>
    </row>
    <row r="28" spans="1:14" x14ac:dyDescent="0.2">
      <c r="B28" s="88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21.332031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customWidth="1"/>
  </cols>
  <sheetData>
    <row r="1" spans="1:14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4" s="13" customFormat="1" x14ac:dyDescent="0.2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2" t="b">
        <v>1</v>
      </c>
      <c r="G2" s="82" t="s">
        <v>182</v>
      </c>
      <c r="H2" s="123">
        <f t="shared" ref="H2:H12" si="1">COUNTIF(E2:F2,TRUE)/COLUMNS(E2:F2)</f>
        <v>1</v>
      </c>
      <c r="I2" s="82" t="s">
        <v>50</v>
      </c>
      <c r="J2" s="82" t="s">
        <v>49</v>
      </c>
      <c r="K2" s="82" t="s">
        <v>180</v>
      </c>
    </row>
    <row r="3" spans="1:14" s="18" customFormat="1" x14ac:dyDescent="0.2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1" t="b">
        <v>1</v>
      </c>
      <c r="G3" s="81" t="b">
        <v>1</v>
      </c>
      <c r="H3" s="124">
        <f t="shared" si="1"/>
        <v>1</v>
      </c>
      <c r="I3" s="86" t="s">
        <v>50</v>
      </c>
      <c r="J3" s="86" t="s">
        <v>49</v>
      </c>
      <c r="K3" s="86" t="s">
        <v>180</v>
      </c>
      <c r="L3" s="12"/>
      <c r="M3" s="12"/>
      <c r="N3" s="12"/>
    </row>
    <row r="4" spans="1:14" s="2" customFormat="1" x14ac:dyDescent="0.2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0" t="b">
        <v>1</v>
      </c>
      <c r="G4" s="80" t="b">
        <v>0</v>
      </c>
      <c r="H4" s="126">
        <f t="shared" si="1"/>
        <v>1</v>
      </c>
      <c r="I4" s="137" t="s">
        <v>50</v>
      </c>
      <c r="J4" s="80" t="s">
        <v>49</v>
      </c>
      <c r="K4" s="80" t="s">
        <v>180</v>
      </c>
    </row>
    <row r="5" spans="1:14" s="18" customFormat="1" x14ac:dyDescent="0.2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1" t="b">
        <v>1</v>
      </c>
      <c r="G5" s="81" t="b">
        <v>0</v>
      </c>
      <c r="H5" s="124">
        <f t="shared" si="1"/>
        <v>1</v>
      </c>
      <c r="I5" s="138" t="s">
        <v>50</v>
      </c>
      <c r="J5" s="81" t="s">
        <v>49</v>
      </c>
      <c r="K5" s="86" t="s">
        <v>180</v>
      </c>
    </row>
    <row r="6" spans="1:14" s="13" customFormat="1" x14ac:dyDescent="0.2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2" t="b">
        <v>1</v>
      </c>
      <c r="G6" s="82" t="b">
        <v>1</v>
      </c>
      <c r="H6" s="123">
        <f t="shared" si="1"/>
        <v>1</v>
      </c>
      <c r="I6" s="82" t="s">
        <v>173</v>
      </c>
      <c r="J6" s="82" t="s">
        <v>49</v>
      </c>
      <c r="K6" s="82" t="b">
        <v>0</v>
      </c>
      <c r="L6" s="19" t="s">
        <v>262</v>
      </c>
      <c r="M6" s="77"/>
    </row>
    <row r="7" spans="1:14" s="18" customFormat="1" x14ac:dyDescent="0.2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1" t="b">
        <v>1</v>
      </c>
      <c r="G7" s="81" t="b">
        <v>1</v>
      </c>
      <c r="H7" s="124">
        <f t="shared" si="1"/>
        <v>1</v>
      </c>
      <c r="I7" s="81" t="s">
        <v>67</v>
      </c>
      <c r="J7" s="81" t="s">
        <v>49</v>
      </c>
      <c r="K7" s="86" t="b">
        <v>0</v>
      </c>
      <c r="L7" s="12"/>
      <c r="M7" s="76"/>
    </row>
    <row r="8" spans="1:14" s="18" customFormat="1" x14ac:dyDescent="0.2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1" t="b">
        <v>1</v>
      </c>
      <c r="G8" s="81" t="b">
        <v>0</v>
      </c>
      <c r="H8" s="124">
        <f t="shared" si="1"/>
        <v>1</v>
      </c>
      <c r="I8" s="81" t="s">
        <v>67</v>
      </c>
      <c r="J8" s="86" t="s">
        <v>49</v>
      </c>
      <c r="K8" s="86" t="s">
        <v>180</v>
      </c>
      <c r="L8" s="12"/>
      <c r="M8" s="12"/>
    </row>
    <row r="9" spans="1:14" s="18" customFormat="1" x14ac:dyDescent="0.2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1" t="b">
        <v>1</v>
      </c>
      <c r="G9" s="81" t="b">
        <v>0</v>
      </c>
      <c r="H9" s="124">
        <f t="shared" si="1"/>
        <v>1</v>
      </c>
      <c r="I9" s="81" t="s">
        <v>50</v>
      </c>
      <c r="J9" s="81" t="s">
        <v>49</v>
      </c>
      <c r="K9" s="86" t="s">
        <v>180</v>
      </c>
      <c r="L9" s="12"/>
      <c r="M9" s="12"/>
    </row>
    <row r="10" spans="1:14" s="12" customFormat="1" x14ac:dyDescent="0.2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1" t="s">
        <v>180</v>
      </c>
      <c r="G10" s="81" t="b">
        <v>0</v>
      </c>
      <c r="H10" s="47">
        <f t="shared" ref="H10" si="2">(COUNTIF(E10:F10,TRUE)+COUNTIF(E10:F10,"NSA"))/COLUMNS(E10:F10)</f>
        <v>1</v>
      </c>
      <c r="I10" s="81" t="s">
        <v>67</v>
      </c>
      <c r="J10" s="81"/>
      <c r="K10" s="86" t="s">
        <v>180</v>
      </c>
      <c r="L10" s="18"/>
      <c r="M10" s="75"/>
    </row>
    <row r="11" spans="1:14" s="10" customFormat="1" x14ac:dyDescent="0.2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2" t="b">
        <v>1</v>
      </c>
      <c r="G11" s="82" t="b">
        <v>0</v>
      </c>
      <c r="H11" s="123">
        <f t="shared" si="1"/>
        <v>1</v>
      </c>
      <c r="I11" s="87" t="s">
        <v>67</v>
      </c>
      <c r="J11" s="87" t="s">
        <v>49</v>
      </c>
      <c r="K11" s="87" t="s">
        <v>180</v>
      </c>
      <c r="L11" s="13"/>
      <c r="M11" s="77"/>
    </row>
    <row r="12" spans="1:14" s="18" customFormat="1" x14ac:dyDescent="0.2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1" t="b">
        <v>1</v>
      </c>
      <c r="G12" s="81" t="b">
        <v>0</v>
      </c>
      <c r="H12" s="124">
        <f t="shared" si="1"/>
        <v>1</v>
      </c>
      <c r="I12" s="86" t="s">
        <v>67</v>
      </c>
      <c r="J12" s="86" t="s">
        <v>184</v>
      </c>
      <c r="K12" s="86" t="s">
        <v>180</v>
      </c>
      <c r="M12" s="75" t="s">
        <v>176</v>
      </c>
    </row>
    <row r="13" spans="1:14" s="18" customFormat="1" x14ac:dyDescent="0.2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1" t="s">
        <v>180</v>
      </c>
      <c r="G13" s="81" t="b">
        <v>0</v>
      </c>
      <c r="H13" s="47">
        <f t="shared" ref="H13" si="3">(COUNTIF(E13:F13,TRUE)+COUNTIF(E13:F13,"NSA"))/COLUMNS(E13:F13)</f>
        <v>1</v>
      </c>
      <c r="I13" s="86" t="s">
        <v>67</v>
      </c>
      <c r="J13" s="86" t="s">
        <v>49</v>
      </c>
      <c r="K13" s="86" t="s">
        <v>180</v>
      </c>
      <c r="M13" s="75"/>
    </row>
    <row r="14" spans="1:14" s="13" customFormat="1" x14ac:dyDescent="0.2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2" t="b">
        <v>1</v>
      </c>
      <c r="G14" s="82" t="b">
        <v>0</v>
      </c>
      <c r="H14" s="123">
        <f t="shared" ref="H14:H15" si="4">COUNTIF(E14:F14,TRUE)/COLUMNS(E14:F14)</f>
        <v>1</v>
      </c>
      <c r="I14" s="82" t="s">
        <v>50</v>
      </c>
      <c r="J14" s="82" t="s">
        <v>49</v>
      </c>
      <c r="K14" s="82" t="s">
        <v>180</v>
      </c>
      <c r="L14" s="64"/>
      <c r="M14" s="64"/>
    </row>
    <row r="15" spans="1:14" s="18" customFormat="1" x14ac:dyDescent="0.2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1" t="b">
        <v>1</v>
      </c>
      <c r="G15" s="81" t="b">
        <v>0</v>
      </c>
      <c r="H15" s="124">
        <f t="shared" si="4"/>
        <v>1</v>
      </c>
      <c r="I15" s="86" t="s">
        <v>50</v>
      </c>
      <c r="J15" s="86" t="s">
        <v>49</v>
      </c>
      <c r="K15" s="86" t="s">
        <v>180</v>
      </c>
      <c r="L15" s="57"/>
      <c r="M15" s="57"/>
    </row>
    <row r="16" spans="1:14" s="13" customFormat="1" x14ac:dyDescent="0.2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2" t="b">
        <v>0</v>
      </c>
      <c r="H16" s="125">
        <f>COUNTIF(E16:F16,TRUE)/COLUMNS(E16:F16)</f>
        <v>1</v>
      </c>
      <c r="I16" s="82" t="s">
        <v>65</v>
      </c>
      <c r="J16" s="82" t="s">
        <v>49</v>
      </c>
      <c r="K16" s="82" t="s">
        <v>180</v>
      </c>
      <c r="L16" s="64"/>
      <c r="M16" s="64"/>
    </row>
    <row r="17" spans="1:14" s="18" customFormat="1" x14ac:dyDescent="0.2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6" t="b">
        <v>1</v>
      </c>
      <c r="G17" s="86" t="s">
        <v>182</v>
      </c>
      <c r="H17" s="124">
        <f t="shared" ref="H17:H23" si="5">COUNTIF(E17:F17,TRUE)/COLUMNS(E17:F17)</f>
        <v>1</v>
      </c>
      <c r="I17" s="86" t="s">
        <v>150</v>
      </c>
      <c r="J17" s="86" t="s">
        <v>49</v>
      </c>
      <c r="K17" s="86" t="s">
        <v>180</v>
      </c>
      <c r="L17" s="57"/>
      <c r="M17" s="57"/>
    </row>
    <row r="18" spans="1:14" s="57" customFormat="1" x14ac:dyDescent="0.2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6" t="b">
        <v>1</v>
      </c>
      <c r="G18" s="83" t="s">
        <v>43</v>
      </c>
      <c r="H18" s="124">
        <f t="shared" si="5"/>
        <v>1</v>
      </c>
      <c r="I18" s="83" t="s">
        <v>213</v>
      </c>
      <c r="J18" s="83" t="s">
        <v>49</v>
      </c>
      <c r="K18" s="83" t="s">
        <v>180</v>
      </c>
    </row>
    <row r="19" spans="1:14" s="13" customFormat="1" x14ac:dyDescent="0.2">
      <c r="A19" s="13" t="str">
        <f t="shared" si="0"/>
        <v>CodeSystem/BRCIAP2</v>
      </c>
      <c r="B19" s="19" t="s">
        <v>260</v>
      </c>
      <c r="C19" s="24" t="s">
        <v>3</v>
      </c>
      <c r="D19" s="24"/>
      <c r="E19" s="13" t="b">
        <v>1</v>
      </c>
      <c r="F19" s="82" t="b">
        <v>1</v>
      </c>
      <c r="G19" s="82" t="s">
        <v>43</v>
      </c>
      <c r="H19" s="125">
        <f>COUNTIF(E19:F19,TRUE)/COLUMNS(E19:F19)</f>
        <v>1</v>
      </c>
      <c r="I19" s="82" t="s">
        <v>58</v>
      </c>
      <c r="J19" s="82" t="s">
        <v>49</v>
      </c>
      <c r="K19" s="82"/>
    </row>
    <row r="20" spans="1:14" s="18" customFormat="1" x14ac:dyDescent="0.2">
      <c r="A20" s="12" t="str">
        <f t="shared" si="0"/>
        <v>ValueSet/BRCIAP2-1.0</v>
      </c>
      <c r="B20" s="21" t="s">
        <v>261</v>
      </c>
      <c r="C20" s="23" t="s">
        <v>4</v>
      </c>
      <c r="D20" s="23"/>
      <c r="E20" s="12" t="b">
        <v>1</v>
      </c>
      <c r="F20" s="81" t="b">
        <v>1</v>
      </c>
      <c r="G20" s="81" t="s">
        <v>43</v>
      </c>
      <c r="H20" s="124">
        <f t="shared" si="5"/>
        <v>1</v>
      </c>
      <c r="I20" s="86" t="s">
        <v>59</v>
      </c>
      <c r="J20" s="86" t="s">
        <v>49</v>
      </c>
      <c r="K20" s="86"/>
      <c r="L20" s="12"/>
      <c r="M20" s="12"/>
      <c r="N20" s="12"/>
    </row>
    <row r="21" spans="1:14" s="13" customFormat="1" x14ac:dyDescent="0.2">
      <c r="A21" s="13" t="str">
        <f t="shared" si="0"/>
        <v>CodeSystem/BRCategoriaDiagnostico</v>
      </c>
      <c r="B21" s="19" t="s">
        <v>262</v>
      </c>
      <c r="C21" s="24" t="s">
        <v>3</v>
      </c>
      <c r="D21" s="24"/>
      <c r="E21" s="13" t="b">
        <v>1</v>
      </c>
      <c r="F21" s="82" t="b">
        <v>1</v>
      </c>
      <c r="G21" s="82" t="s">
        <v>43</v>
      </c>
      <c r="H21" s="125">
        <f>COUNTIF(E21:F21,TRUE)/COLUMNS(E21:F21)</f>
        <v>1</v>
      </c>
      <c r="I21" s="82" t="s">
        <v>215</v>
      </c>
      <c r="J21" s="82" t="s">
        <v>49</v>
      </c>
      <c r="K21" s="82" t="b">
        <v>0</v>
      </c>
      <c r="L21" s="19" t="s">
        <v>80</v>
      </c>
    </row>
    <row r="22" spans="1:14" s="18" customFormat="1" x14ac:dyDescent="0.2">
      <c r="A22" s="12" t="str">
        <f t="shared" si="0"/>
        <v>ValueSet/BRCategoriaDiagnostico</v>
      </c>
      <c r="B22" s="21" t="s">
        <v>262</v>
      </c>
      <c r="C22" s="23" t="s">
        <v>4</v>
      </c>
      <c r="D22" s="23"/>
      <c r="E22" s="12" t="b">
        <v>1</v>
      </c>
      <c r="F22" s="81" t="b">
        <v>1</v>
      </c>
      <c r="G22" s="81" t="s">
        <v>43</v>
      </c>
      <c r="H22" s="124">
        <f t="shared" si="5"/>
        <v>1</v>
      </c>
      <c r="I22" s="86" t="s">
        <v>59</v>
      </c>
      <c r="J22" s="86" t="s">
        <v>49</v>
      </c>
      <c r="K22" s="86" t="b">
        <v>0</v>
      </c>
      <c r="L22" s="12"/>
      <c r="M22" s="12"/>
      <c r="N22" s="12"/>
    </row>
    <row r="23" spans="1:14" s="18" customFormat="1" x14ac:dyDescent="0.2">
      <c r="A23" s="12" t="str">
        <f t="shared" si="0"/>
        <v>ValueSet/BRTerminologiaSuspeitaDiagnostica</v>
      </c>
      <c r="B23" s="21" t="s">
        <v>263</v>
      </c>
      <c r="C23" s="23" t="s">
        <v>4</v>
      </c>
      <c r="D23" s="23"/>
      <c r="E23" s="12" t="b">
        <v>1</v>
      </c>
      <c r="F23" s="12" t="b">
        <v>1</v>
      </c>
      <c r="G23" s="81"/>
      <c r="H23" s="124">
        <f t="shared" si="5"/>
        <v>1</v>
      </c>
      <c r="I23" s="86" t="s">
        <v>178</v>
      </c>
      <c r="J23" s="86" t="s">
        <v>49</v>
      </c>
      <c r="K23" s="86" t="s">
        <v>180</v>
      </c>
      <c r="L23" s="12"/>
      <c r="M23" s="12"/>
      <c r="N23" s="12"/>
    </row>
    <row r="24" spans="1:14" x14ac:dyDescent="0.2">
      <c r="F24"/>
      <c r="G24"/>
      <c r="H24"/>
      <c r="I24"/>
      <c r="J24"/>
      <c r="K24"/>
    </row>
    <row r="25" spans="1:14" x14ac:dyDescent="0.2">
      <c r="F25"/>
      <c r="G25"/>
      <c r="H25"/>
      <c r="I25"/>
      <c r="J25"/>
      <c r="K25"/>
    </row>
    <row r="26" spans="1:14" x14ac:dyDescent="0.2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de Faria Leao</cp:lastModifiedBy>
  <dcterms:created xsi:type="dcterms:W3CDTF">2023-05-22T13:10:37Z</dcterms:created>
  <dcterms:modified xsi:type="dcterms:W3CDTF">2023-09-18T20:17:40Z</dcterms:modified>
</cp:coreProperties>
</file>