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D332B963-ED55-D049-B7A0-DE21CA0C98A8}" xr6:coauthVersionLast="47" xr6:coauthVersionMax="47" xr10:uidLastSave="{00000000-0000-0000-0000-000000000000}"/>
  <bookViews>
    <workbookView xWindow="0" yWindow="760" windowWidth="23240" windowHeight="12440" activeTab="1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2" l="1"/>
  <c r="A25" i="2"/>
  <c r="A24" i="2"/>
  <c r="A23" i="2"/>
  <c r="A22" i="2"/>
  <c r="A21" i="2"/>
  <c r="A19" i="2"/>
  <c r="H26" i="2"/>
  <c r="H25" i="2"/>
  <c r="H24" i="2"/>
  <c r="H23" i="2"/>
  <c r="H22" i="2"/>
  <c r="H21" i="2"/>
  <c r="H4" i="5" l="1"/>
  <c r="H13" i="18"/>
  <c r="H14" i="18"/>
  <c r="H15" i="18"/>
  <c r="H16" i="18"/>
  <c r="H12" i="18"/>
  <c r="H19" i="18"/>
  <c r="H18" i="18"/>
  <c r="H17" i="18"/>
  <c r="H14" i="7"/>
  <c r="H15" i="7"/>
  <c r="A18" i="18"/>
  <c r="A13" i="18"/>
  <c r="A14" i="18"/>
  <c r="A15" i="18"/>
  <c r="A16" i="18"/>
  <c r="H10" i="18"/>
  <c r="H5" i="18"/>
  <c r="H4" i="18"/>
  <c r="A12" i="18"/>
  <c r="A17" i="18"/>
  <c r="A19" i="18"/>
  <c r="A14" i="7"/>
  <c r="A15" i="7"/>
  <c r="H12" i="7"/>
  <c r="H13" i="7"/>
  <c r="A12" i="7"/>
  <c r="A13" i="7"/>
  <c r="H6" i="7"/>
  <c r="H13" i="17"/>
  <c r="H23" i="17"/>
  <c r="H22" i="17"/>
  <c r="H2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H10" i="17"/>
  <c r="H19" i="17"/>
  <c r="H20" i="17"/>
  <c r="H16" i="15"/>
  <c r="H13" i="15"/>
  <c r="H12" i="15"/>
  <c r="A12" i="15"/>
  <c r="A24" i="15"/>
  <c r="H24" i="15"/>
  <c r="A25" i="15"/>
  <c r="H25" i="15"/>
  <c r="H23" i="15"/>
  <c r="A23" i="15"/>
  <c r="A26" i="15"/>
  <c r="H26" i="15"/>
  <c r="A22" i="15"/>
  <c r="H22" i="15"/>
  <c r="H21" i="15"/>
  <c r="A21" i="15"/>
  <c r="A3" i="5"/>
  <c r="H9" i="5"/>
  <c r="H10" i="5"/>
  <c r="A10" i="5"/>
  <c r="A9" i="5"/>
  <c r="A4" i="5"/>
  <c r="H10" i="4"/>
  <c r="H11" i="4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A32" i="8"/>
  <c r="A33" i="8"/>
  <c r="A34" i="8"/>
  <c r="A35" i="8"/>
  <c r="A36" i="8"/>
  <c r="A37" i="8"/>
  <c r="A38" i="8"/>
  <c r="A39" i="8"/>
  <c r="A40" i="8"/>
  <c r="A41" i="8"/>
  <c r="A6" i="16"/>
  <c r="A2" i="16"/>
  <c r="A3" i="16"/>
  <c r="H6" i="18"/>
  <c r="H7" i="18"/>
  <c r="H8" i="18"/>
  <c r="H9" i="18"/>
  <c r="H11" i="18"/>
  <c r="H2" i="18"/>
  <c r="H3" i="18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4" i="16"/>
  <c r="A25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H18" i="17"/>
  <c r="A5" i="4"/>
  <c r="A4" i="4"/>
  <c r="A2" i="4"/>
  <c r="H11" i="7"/>
  <c r="A11" i="7"/>
  <c r="H10" i="7"/>
  <c r="A10" i="7"/>
  <c r="H9" i="7"/>
  <c r="A9" i="7"/>
  <c r="H8" i="7"/>
  <c r="A8" i="7"/>
  <c r="A10" i="16"/>
  <c r="H12" i="17"/>
  <c r="B15" i="1"/>
  <c r="H6" i="19"/>
  <c r="H5" i="19"/>
  <c r="H4" i="19"/>
  <c r="A2" i="8"/>
  <c r="A3" i="8"/>
  <c r="A31" i="8"/>
  <c r="A30" i="8"/>
  <c r="A29" i="8"/>
  <c r="A28" i="8"/>
  <c r="A27" i="8"/>
  <c r="A26" i="8"/>
  <c r="A25" i="8"/>
  <c r="A24" i="8"/>
  <c r="A23" i="8"/>
  <c r="A22" i="8"/>
  <c r="A21" i="8"/>
  <c r="A20" i="8"/>
  <c r="H17" i="17"/>
  <c r="H16" i="17"/>
  <c r="H20" i="15"/>
  <c r="A20" i="15"/>
  <c r="H19" i="15"/>
  <c r="A19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A11" i="8"/>
  <c r="A12" i="8"/>
  <c r="A13" i="8"/>
  <c r="H7" i="7"/>
  <c r="A10" i="8"/>
  <c r="A9" i="8"/>
  <c r="A8" i="8"/>
  <c r="A7" i="8"/>
  <c r="A6" i="8"/>
  <c r="E7" i="1"/>
  <c r="E10" i="1"/>
  <c r="D13" i="1"/>
  <c r="E12" i="1"/>
  <c r="E3" i="1"/>
  <c r="C7" i="1"/>
  <c r="C13" i="1"/>
  <c r="E6" i="1"/>
  <c r="E8" i="1"/>
  <c r="D7" i="1"/>
  <c r="E13" i="1"/>
  <c r="E14" i="1"/>
  <c r="E2" i="1"/>
  <c r="E9" i="1"/>
  <c r="F13" i="1" l="1"/>
  <c r="A7" i="7"/>
  <c r="H11" i="17"/>
  <c r="A7" i="16"/>
  <c r="H15" i="17"/>
  <c r="H14" i="17"/>
  <c r="H18" i="15"/>
  <c r="A18" i="15"/>
  <c r="H17" i="15"/>
  <c r="A17" i="15"/>
  <c r="A16" i="15"/>
  <c r="H15" i="15"/>
  <c r="A15" i="15"/>
  <c r="E5" i="1"/>
  <c r="E11" i="1"/>
  <c r="A5" i="12" l="1"/>
  <c r="A4" i="12"/>
  <c r="A3" i="12"/>
  <c r="A2" i="12"/>
  <c r="H5" i="12"/>
  <c r="H4" i="12"/>
  <c r="H3" i="12"/>
  <c r="H2" i="12"/>
  <c r="A19" i="8"/>
  <c r="A18" i="8"/>
  <c r="A17" i="8"/>
  <c r="A16" i="8"/>
  <c r="A15" i="8"/>
  <c r="A14" i="8"/>
  <c r="A5" i="8"/>
  <c r="A4" i="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2" i="17"/>
  <c r="A14" i="15"/>
  <c r="A13" i="15"/>
  <c r="A11" i="15"/>
  <c r="A10" i="15"/>
  <c r="A9" i="15"/>
  <c r="A8" i="15"/>
  <c r="A7" i="15"/>
  <c r="A6" i="15"/>
  <c r="A5" i="15"/>
  <c r="A4" i="15"/>
  <c r="A3" i="15"/>
  <c r="A2" i="15"/>
  <c r="A5" i="16"/>
  <c r="A8" i="16"/>
  <c r="A9" i="16"/>
  <c r="A4" i="16"/>
  <c r="H4" i="7"/>
  <c r="H5" i="7"/>
  <c r="H6" i="17"/>
  <c r="H7" i="17"/>
  <c r="H8" i="17"/>
  <c r="H9" i="17"/>
  <c r="H6" i="15"/>
  <c r="H7" i="15"/>
  <c r="H8" i="15"/>
  <c r="H9" i="15"/>
  <c r="H10" i="15"/>
  <c r="H11" i="15"/>
  <c r="H14" i="15"/>
  <c r="H5" i="17"/>
  <c r="H4" i="17"/>
  <c r="H3" i="17"/>
  <c r="H2" i="17"/>
  <c r="H5" i="15"/>
  <c r="H4" i="15"/>
  <c r="H3" i="15"/>
  <c r="H2" i="15"/>
  <c r="H3" i="7"/>
  <c r="H2" i="7"/>
  <c r="G7" i="6"/>
  <c r="G6" i="6"/>
  <c r="G5" i="6"/>
  <c r="G4" i="6"/>
  <c r="G3" i="6"/>
  <c r="G2" i="6"/>
  <c r="D12" i="1"/>
  <c r="C12" i="1"/>
  <c r="C8" i="1"/>
  <c r="D11" i="1"/>
  <c r="C9" i="1"/>
  <c r="C10" i="1"/>
  <c r="D9" i="1"/>
  <c r="D8" i="1"/>
  <c r="C11" i="1"/>
  <c r="D14" i="1"/>
  <c r="C14" i="1"/>
  <c r="D10" i="1"/>
  <c r="D6" i="1"/>
  <c r="C6" i="1"/>
  <c r="F7" i="1" l="1"/>
  <c r="F8" i="1"/>
  <c r="F11" i="1"/>
  <c r="F14" i="1"/>
  <c r="F12" i="1"/>
  <c r="F9" i="1"/>
  <c r="F10" i="1"/>
  <c r="F6" i="1"/>
  <c r="A2" i="5"/>
  <c r="H3" i="5"/>
  <c r="H2" i="5"/>
  <c r="H5" i="4"/>
  <c r="H4" i="4"/>
  <c r="H3" i="4"/>
  <c r="H2" i="4"/>
  <c r="H9" i="3"/>
  <c r="H8" i="3"/>
  <c r="H5" i="3"/>
  <c r="H4" i="3"/>
  <c r="H2" i="2"/>
  <c r="C2" i="1"/>
  <c r="C3" i="1"/>
  <c r="C4" i="1"/>
  <c r="E4" i="1"/>
  <c r="D3" i="1"/>
  <c r="C5" i="1"/>
  <c r="D4" i="1"/>
  <c r="D5" i="1"/>
  <c r="D2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<sst xmlns="http://schemas.openxmlformats.org/spreadsheetml/2006/main" count="1370" uniqueCount="286">
  <si>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</si>
  <si>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</si>
  <si>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</si>
  <si>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</si>
  <si>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</si>
  <si>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</si>
  <si>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</si>
  <si>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</si>
  <si>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</si>
  <si>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</si>
  <si>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</si>
  <si>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</si>
  <si>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</si>
  <si>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</si>
  <si>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</si>
  <si>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</si>
  <si>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</si>
  <si>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</si>
  <si>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</si>
  <si>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</si>
  <si>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</si>
  <si>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</si>
  <si>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</si>
  <si>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</si>
  <si>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</si>
  <si>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</si>
  <si>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</si>
  <si>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</si>
  <si>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</si>
  <si>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</si>
  <si>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</si>
  <si>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</si>
  <si>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</si>
  <si>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</si>
  <si>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</si>
  <si>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</si>
  <si>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</si>
  <si>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</si>
  <si>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</si>
  <si>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</si>
  <si>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</si>
  <si>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</si>
  <si>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</si>
  <si>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</si>
  <si>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</si>
  <si>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</si>
  <si>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</si>
  <si>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</si>
  <si>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</si>
  <si>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</si>
  <si>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</si>
  <si>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</si>
  <si>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</si>
  <si>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</si>
  <si>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</si>
  <si>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</si>
  <si>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</si>
  <si>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</si>
  <si>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</si>
  <si>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</si>
  <si>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</si>
  <si>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</si>
  <si>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</si>
  <si>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</si>
  <si>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</si>
  <si>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</si>
  <si>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</si>
  <si>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</si>
  <si>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</si>
  <si>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</si>
  <si>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</si>
  <si>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</si>
  <si>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</si>
  <si>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</si>
  <si>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</si>
  <si>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</si>
  <si>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</si>
  <si>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</si>
  <si>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</si>
  <si>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</si>
  <si>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</si>
  <si>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</si>
  <si>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</si>
  <si>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</si>
  <si>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</si>
  <si>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</si>
  <si>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</si>
  <si>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</si>
  <si>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</si>
  <si>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</si>
  <si>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</si>
  <si>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</si>
  <si>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</si>
  <si>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</si>
  <si>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</si>
  <si>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</si>
  <si>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</si>
  <si>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</si>
  <si>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</si>
  <si>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</si>
  <si>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</si>
  <si>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</si>
  <si>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</si>
  <si>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</si>
  <si>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</si>
  <si>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</si>
  <si>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</si>
  <si>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</si>
  <si>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</si>
  <si>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</si>
  <si>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</si>
  <si>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</si>
  <si>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</si>
  <si>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</si>
  <si>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</si>
  <si>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</si>
  <si>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</si>
  <si>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</si>
  <si>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</si>
  <si>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</si>
  <si>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</si>
  <si>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</si>
  <si>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</si>
  <si>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</si>
  <si>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</si>
  <si>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</si>
  <si>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</si>
  <si>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</si>
  <si>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</si>
  <si>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</si>
  <si>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</si>
  <si>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</si>
  <si>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</si>
  <si>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</si>
  <si>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</si>
  <si>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</si>
  <si>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</si>
  <si>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</si>
  <si>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</si>
  <si>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</si>
  <si>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</si>
  <si>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</si>
  <si>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</si>
  <si>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</si>
  <si>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</si>
  <si>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</si>
  <si>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</si>
  <si>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</si>
  <si>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</si>
  <si>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</si>
  <si>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</si>
  <si>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</si>
  <si>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</si>
  <si>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</si>
  <si>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</si>
  <si>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</si>
  <si>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</si>
  <si>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</si>
  <si>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</si>
  <si>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</si>
  <si>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</si>
  <si>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</si>
  <si>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</si>
  <si>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</si>
  <si>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</si>
  <si>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</si>
  <si>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</si>
  <si>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</si>
  <si>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</si>
  <si>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</si>
  <si>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</si>
  <si>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</si>
  <si>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</si>
  <si>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</si>
  <si>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</si>
  <si>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BRTipoAmostra-1.0</t>
  </si>
  <si>
    <t xml:space="preserve"> </t>
  </si>
  <si>
    <t>BRTipoDocumento</t>
  </si>
  <si>
    <t>1.1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</si>
  <si>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</si>
  <si>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</si>
  <si>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</si>
  <si>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</si>
  <si>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</si>
  <si>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</si>
  <si>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</si>
  <si>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</si>
  <si>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</si>
  <si>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</si>
  <si>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</si>
  <si>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</si>
  <si>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</si>
  <si>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</si>
  <si>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</si>
  <si>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</si>
  <si>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</si>
  <si>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</si>
  <si>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</si>
  <si>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</si>
  <si>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</si>
  <si>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</si>
  <si>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</si>
  <si>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</si>
  <si>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</si>
  <si>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</si>
  <si>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</si>
  <si>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</si>
  <si>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</si>
  <si>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</si>
  <si>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</si>
  <si>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</si>
  <si>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</si>
  <si>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</si>
  <si>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</si>
  <si>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</si>
  <si>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</si>
  <si>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</si>
  <si>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</si>
  <si>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</si>
  <si>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</si>
  <si>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</si>
  <si>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</si>
  <si>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</si>
  <si>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</si>
  <si>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</si>
  <si>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</si>
  <si>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</si>
  <si>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</si>
  <si>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</si>
  <si>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</si>
  <si>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</si>
  <si>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</si>
  <si>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</si>
  <si>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</si>
  <si>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</si>
  <si>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FASLSO</t>
  </si>
  <si>
    <t>BREstadoObservacao-1.0</t>
  </si>
  <si>
    <t>ok</t>
  </si>
  <si>
    <t>immunization-status</t>
  </si>
  <si>
    <t>vaccines-uv-ips</t>
  </si>
  <si>
    <t>Observação</t>
  </si>
  <si>
    <t>SNOMED GPS</t>
  </si>
  <si>
    <t xml:space="preserve">Adicional </t>
  </si>
  <si>
    <t>Adicional</t>
  </si>
  <si>
    <t>BRNomeExameTRCOVID19LOINC-1.0</t>
  </si>
  <si>
    <t>BRNomeExameLOINC</t>
  </si>
  <si>
    <t>BRSubgrupoTabelaSUS</t>
  </si>
  <si>
    <t>BRCategoriaExame-1.0</t>
  </si>
  <si>
    <t>SNOMED CT gps</t>
  </si>
  <si>
    <t>CodeSystem/name-use</t>
  </si>
  <si>
    <t>ValueSet/name-use</t>
  </si>
  <si>
    <t>days-of-week</t>
  </si>
  <si>
    <t>BRGrauCertezaAlergiasReacoesAdversas-1.0</t>
  </si>
  <si>
    <t>BRCriticidadeAlergiasReacoesAdversas-1.0</t>
  </si>
  <si>
    <t>BRAlergenosCBARA</t>
  </si>
  <si>
    <t>BRMedicamento</t>
  </si>
  <si>
    <t>BRAlergenos-1.0</t>
  </si>
  <si>
    <t>SNOMED CT</t>
  </si>
  <si>
    <t>SNOMED gps</t>
  </si>
  <si>
    <t>allergy-intolerance-uv-ips</t>
  </si>
  <si>
    <t>BRCIAP2</t>
  </si>
  <si>
    <t>BRCIAP2-1.0</t>
  </si>
  <si>
    <t>BRCategoriaDiagnostico</t>
  </si>
  <si>
    <t>BRTerminologiaSuspeitaDiagnostica</t>
  </si>
  <si>
    <t>BRModalidadeFinanceira</t>
  </si>
  <si>
    <t>BRTerminologiaMedicamento</t>
  </si>
  <si>
    <t>BRObmCATMAT</t>
  </si>
  <si>
    <t>BRObmEAN</t>
  </si>
  <si>
    <t>BRObmANVISA</t>
  </si>
  <si>
    <t>BRObmAMPP</t>
  </si>
  <si>
    <t>BRObmVMP</t>
  </si>
  <si>
    <t>ValueSet/BREstadoSolicitacaoMedicamento-1.0</t>
  </si>
  <si>
    <t>BRUnidadeMedidaMedicamento</t>
  </si>
  <si>
    <t>BRUnidadeMedida</t>
  </si>
  <si>
    <t>01.00</t>
  </si>
  <si>
    <t>0.9</t>
  </si>
  <si>
    <t>O mesmo</t>
  </si>
  <si>
    <t>Sem conceito</t>
  </si>
  <si>
    <t>contact-point-system</t>
  </si>
  <si>
    <t>ContactPointSystem</t>
  </si>
  <si>
    <t>address-type</t>
  </si>
  <si>
    <t>AddressType</t>
  </si>
  <si>
    <t>COdeSystem/BRracaCor</t>
  </si>
  <si>
    <t>address-use</t>
  </si>
  <si>
    <t>AddressUse</t>
  </si>
  <si>
    <t>AddressUSe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</si>
</sst>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49" fontId="1" fillId="3" borderId="0" xfId="2" applyNumberFormat="1"/>
    <xf numFmtId="0" fontId="3" fillId="6" borderId="0" xfId="4" applyFill="1"/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1" xfId="3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0" fontId="3" fillId="11" borderId="0" xfId="4" applyFill="1"/>
    <xf numFmtId="14" fontId="6" fillId="11" borderId="0" xfId="0" applyNumberFormat="1" applyFont="1" applyFill="1"/>
    <xf numFmtId="0" fontId="8" fillId="6" borderId="0" xfId="3" applyFont="1" applyFill="1"/>
    <xf numFmtId="0" fontId="8" fillId="6" borderId="0" xfId="2" applyFont="1" applyFill="1"/>
    <xf numFmtId="0" fontId="8" fillId="5" borderId="0" xfId="2" applyFont="1" applyFill="1"/>
    <xf numFmtId="0" fontId="8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9" fillId="0" borderId="0" xfId="0" applyFont="1"/>
    <xf numFmtId="0" fontId="1" fillId="5" borderId="1" xfId="3" applyFill="1" applyBorder="1" applyAlignment="1">
      <alignment horizontal="center" vertical="center"/>
    </xf>
    <xf numFmtId="0" fontId="3" fillId="6" borderId="0" xfId="4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4" applyFill="1" applyAlignment="1">
      <alignment horizontal="center"/>
    </xf>
    <xf numFmtId="0" fontId="1" fillId="6" borderId="1" xfId="3" applyFill="1" applyBorder="1" applyAlignment="1">
      <alignment horizontal="center" vertical="center"/>
    </xf>
    <xf numFmtId="0" fontId="4" fillId="6" borderId="0" xfId="2" applyFont="1" applyFill="1"/>
    <xf numFmtId="0" fontId="11" fillId="6" borderId="0" xfId="4" applyFont="1" applyFill="1"/>
    <xf numFmtId="0" fontId="4" fillId="6" borderId="0" xfId="2" applyFont="1" applyFill="1" applyAlignment="1">
      <alignment horizontal="center"/>
    </xf>
    <xf numFmtId="0" fontId="4" fillId="6" borderId="0" xfId="3" applyFont="1" applyFill="1" applyAlignment="1">
      <alignment horizontal="center"/>
    </xf>
    <xf numFmtId="0" fontId="4" fillId="6" borderId="0" xfId="3" applyFont="1" applyFill="1"/>
    <xf numFmtId="0" fontId="1" fillId="5" borderId="1" xfId="2" applyFill="1" applyBorder="1" applyAlignment="1">
      <alignment horizontal="center" vertical="center"/>
    </xf>
    <xf numFmtId="0" fontId="1" fillId="6" borderId="1" xfId="2" applyFill="1" applyBorder="1" applyAlignment="1">
      <alignment horizontal="center" vertical="center"/>
    </xf>
    <xf numFmtId="49" fontId="4" fillId="6" borderId="0" xfId="2" applyNumberFormat="1" applyFont="1" applyFill="1" applyAlignment="1">
      <alignment horizontal="center"/>
    </xf>
    <xf numFmtId="0" fontId="2" fillId="2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0" xfId="4" applyFill="1" applyBorder="1" applyAlignment="1">
      <alignment vertical="center"/>
    </xf>
    <xf numFmtId="0" fontId="1" fillId="5" borderId="0" xfId="2" applyFill="1" applyBorder="1" applyAlignment="1">
      <alignment vertical="center"/>
    </xf>
    <xf numFmtId="10" fontId="1" fillId="5" borderId="0" xfId="2" applyNumberFormat="1" applyFill="1" applyBorder="1" applyAlignment="1">
      <alignment vertical="center"/>
    </xf>
    <xf numFmtId="0" fontId="1" fillId="5" borderId="0" xfId="2" applyFill="1" applyBorder="1" applyAlignment="1">
      <alignment horizontal="center" vertical="center"/>
    </xf>
    <xf numFmtId="0" fontId="3" fillId="6" borderId="0" xfId="4" applyFill="1" applyBorder="1" applyAlignment="1">
      <alignment vertical="center"/>
    </xf>
    <xf numFmtId="0" fontId="1" fillId="6" borderId="0" xfId="3" applyFill="1" applyBorder="1" applyAlignment="1">
      <alignment vertical="center"/>
    </xf>
    <xf numFmtId="10" fontId="1" fillId="6" borderId="0" xfId="3" applyNumberFormat="1" applyFill="1" applyBorder="1" applyAlignment="1">
      <alignment vertical="center"/>
    </xf>
    <xf numFmtId="0" fontId="1" fillId="6" borderId="0" xfId="2" applyFill="1" applyBorder="1" applyAlignment="1">
      <alignment vertical="center"/>
    </xf>
    <xf numFmtId="0" fontId="1" fillId="6" borderId="0" xfId="3" applyFill="1" applyBorder="1" applyAlignment="1">
      <alignment horizontal="center" vertical="center"/>
    </xf>
    <xf numFmtId="0" fontId="1" fillId="6" borderId="0" xfId="3" applyFill="1" applyBorder="1" applyAlignment="1">
      <alignment vertical="center" wrapText="1"/>
    </xf>
    <xf numFmtId="0" fontId="1" fillId="6" borderId="0" xfId="2" applyFill="1" applyBorder="1" applyAlignment="1">
      <alignment horizontal="center" vertical="center"/>
    </xf>
    <xf numFmtId="0" fontId="1" fillId="5" borderId="0" xfId="3" applyFill="1" applyBorder="1" applyAlignment="1">
      <alignment vertical="center"/>
    </xf>
    <xf numFmtId="0" fontId="1" fillId="5" borderId="0" xfId="3" applyFill="1" applyBorder="1" applyAlignment="1">
      <alignment horizontal="center" vertical="center"/>
    </xf>
    <xf numFmtId="0" fontId="0" fillId="6" borderId="0" xfId="2" applyFont="1" applyFill="1" applyAlignment="1">
      <alignment horizontal="center"/>
    </xf>
    <xf numFmtId="0" fontId="0" fillId="5" borderId="0" xfId="2" applyFont="1" applyFill="1" applyBorder="1" applyAlignment="1">
      <alignment horizontal="center" vertical="center"/>
    </xf>
    <xf numFmtId="0" fontId="0" fillId="6" borderId="0" xfId="3" applyFont="1" applyFill="1" applyBorder="1" applyAlignment="1">
      <alignment horizontal="center" vertical="center"/>
    </xf>
    <xf numFmtId="0" fontId="0" fillId="5" borderId="0" xfId="3" applyFont="1" applyFill="1" applyBorder="1" applyAlignment="1">
      <alignment horizontal="center" vertical="center"/>
    </xf>
    <xf numFmtId="0" fontId="0" fillId="6" borderId="0" xfId="2" applyFont="1" applyFill="1" applyBorder="1" applyAlignment="1">
      <alignment horizontal="center" vertical="center"/>
    </xf>
    <xf numFmtId="10" fontId="1" fillId="5" borderId="0" xfId="3" applyNumberFormat="1" applyFill="1" applyAlignment="1">
      <alignment horizontal="center"/>
    </xf>
    <xf numFmtId="10" fontId="1" fillId="6" borderId="0" xfId="3" applyNumberFormat="1" applyFill="1" applyAlignment="1">
      <alignment horizontal="center"/>
    </xf>
    <xf numFmtId="10" fontId="1" fillId="5" borderId="0" xfId="2" applyNumberFormat="1" applyFill="1" applyAlignment="1">
      <alignment horizontal="center"/>
    </xf>
    <xf numFmtId="10" fontId="1" fillId="3" borderId="0" xfId="2" applyNumberFormat="1" applyAlignment="1">
      <alignment horizontal="center"/>
    </xf>
    <xf numFmtId="0" fontId="0" fillId="5" borderId="0" xfId="2" applyFont="1" applyFill="1" applyAlignment="1">
      <alignment horizontal="center"/>
    </xf>
    <xf numFmtId="10" fontId="1" fillId="5" borderId="0" xfId="2" applyNumberFormat="1" applyFill="1" applyBorder="1" applyAlignment="1">
      <alignment horizontal="center" vertical="center"/>
    </xf>
    <xf numFmtId="10" fontId="1" fillId="6" borderId="0" xfId="2" applyNumberFormat="1" applyFill="1" applyBorder="1" applyAlignment="1">
      <alignment horizontal="center" vertical="center"/>
    </xf>
    <xf numFmtId="0" fontId="1" fillId="5" borderId="0" xfId="3" applyFill="1" applyBorder="1" applyAlignment="1">
      <alignment horizontal="center"/>
    </xf>
    <xf numFmtId="0" fontId="1" fillId="6" borderId="0" xfId="2" applyFill="1" applyBorder="1" applyAlignment="1">
      <alignment horizontal="center"/>
    </xf>
    <xf numFmtId="0" fontId="1" fillId="3" borderId="0" xfId="2" applyBorder="1" applyAlignment="1">
      <alignment vertical="center"/>
    </xf>
    <xf numFmtId="0" fontId="3" fillId="3" borderId="0" xfId="4" applyFill="1" applyBorder="1" applyAlignment="1">
      <alignment vertical="center"/>
    </xf>
    <xf numFmtId="0" fontId="0" fillId="3" borderId="0" xfId="2" applyFont="1" applyBorder="1" applyAlignment="1">
      <alignment vertical="center"/>
    </xf>
    <xf numFmtId="0" fontId="1" fillId="3" borderId="0" xfId="2" applyBorder="1" applyAlignment="1">
      <alignment horizontal="center" vertical="center"/>
    </xf>
    <xf numFmtId="0" fontId="3" fillId="3" borderId="0" xfId="4" applyFill="1" applyBorder="1" applyAlignment="1">
      <alignment horizontal="center"/>
    </xf>
    <xf numFmtId="49" fontId="1" fillId="3" borderId="0" xfId="2" applyNumberFormat="1" applyAlignment="1">
      <alignment horizontal="center"/>
    </xf>
    <xf numFmtId="49" fontId="1" fillId="6" borderId="0" xfId="2" applyNumberFormat="1" applyFill="1" applyAlignment="1">
      <alignment horizontal="center"/>
    </xf>
    <xf numFmtId="10" fontId="1" fillId="4" borderId="0" xfId="3" applyNumberFormat="1" applyAlignment="1">
      <alignment horizontal="center"/>
    </xf>
    <xf numFmtId="10" fontId="1" fillId="6" borderId="1" xfId="2" applyNumberFormat="1" applyFill="1" applyBorder="1" applyAlignment="1">
      <alignment horizontal="center" vertical="center"/>
    </xf>
    <xf numFmtId="10" fontId="1" fillId="6" borderId="0" xfId="2" applyNumberFormat="1" applyFill="1" applyAlignment="1">
      <alignment horizontal="center"/>
    </xf>
    <xf numFmtId="0" fontId="3" fillId="4" borderId="1" xfId="4" applyFill="1" applyBorder="1" applyAlignment="1">
      <alignment vertical="center"/>
    </xf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589762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13" Type="http://schemas.openxmlformats.org/officeDocument/2006/relationships/hyperlink" Target="https://simplifier.net/redenacionaldedadosemsaude/96967653-67a3-4a82-a621-3e2c0bbcbe5e-duplicate-3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12" Type="http://schemas.openxmlformats.org/officeDocument/2006/relationships/hyperlink" Target="http://hl7.org/fhir/R4/codesystem-data-absent-reason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11" Type="http://schemas.openxmlformats.org/officeDocument/2006/relationships/hyperlink" Target="http://hl7.org/fhir/R4/valueset-data-absent-reason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5" Type="http://schemas.openxmlformats.org/officeDocument/2006/relationships/hyperlink" Target="http://hl7.org/fhir/R4/codesystem-medication-statement-category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Relationship Id="rId14" Type="http://schemas.openxmlformats.org/officeDocument/2006/relationships/hyperlink" Target="https://simplifier.net/redenacionaldedadosemsaude/modalidade%20financeira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anguages.html" TargetMode="External"/><Relationship Id="rId13" Type="http://schemas.openxmlformats.org/officeDocument/2006/relationships/hyperlink" Target="https://simplifier.net/redenacionaldedadosemsaude/om%20apresenta%C3%A7%C3%A3o%20(ampp)%20na%20ag%C3%AAncia%20nacional%20de%20vigil%C3%A2ncia%20sanit%C3%A1ria%20(anvisa)" TargetMode="External"/><Relationship Id="rId18" Type="http://schemas.openxmlformats.org/officeDocument/2006/relationships/hyperlink" Target="https://simplifier.net/redenacionaldedadosemsaude/brunidademedida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s://terminology.hl7.org/2.1.0/CodeSystem-v3-ietf3066.html" TargetMode="External"/><Relationship Id="rId12" Type="http://schemas.openxmlformats.org/officeDocument/2006/relationships/hyperlink" Target="https://simplifier.net/redenacionaldedadosemsaude/ean-ampp" TargetMode="External"/><Relationship Id="rId17" Type="http://schemas.openxmlformats.org/officeDocument/2006/relationships/hyperlink" Target="https://simplifier.net/redenacionaldedadosemsaude/unidade%20de%20medida%20de%20medicamento" TargetMode="External"/><Relationship Id="rId2" Type="http://schemas.openxmlformats.org/officeDocument/2006/relationships/hyperlink" Target="https://build.fhir.org/ig/HL7/fhir-ips/ValueSet-whoatc-uv-ips.html" TargetMode="External"/><Relationship Id="rId16" Type="http://schemas.openxmlformats.org/officeDocument/2006/relationships/hyperlink" Target="https://simplifier.net/redenacionaldedadosemsaude/10eb93e3-f63f-458f-b881-6a37cde2e206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hyperlink" Target="https://simplifier.net/redenacionaldedadosemsaude/ologia%20de%20produto%20medicinal%20virtual%20(vmp)%20no%20cat%C3%A1logo%20de%20materiais%20(catmat)" TargetMode="External"/><Relationship Id="rId5" Type="http://schemas.openxmlformats.org/officeDocument/2006/relationships/hyperlink" Target="https://build.fhir.org/ig/HL7/fhir-ips/ValueSet-medicine-doseform.html" TargetMode="External"/><Relationship Id="rId15" Type="http://schemas.openxmlformats.org/officeDocument/2006/relationships/hyperlink" Target="https://simplifier.net/redenacionaldedadosemsaude/oduto%20medicinal%20virtual%20(vmp)%20na%20ontologia%20brasileira%20de%20medicamentos%20(obm)" TargetMode="External"/><Relationship Id="rId10" Type="http://schemas.openxmlformats.org/officeDocument/2006/relationships/hyperlink" Target="https://simplifier.net/redenacionaldedadosemsaude/04e15b9e-7dc5-4455-ae70-d3f8e677b7f8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s://build.fhir.org/ig/HL7/fhir-ips/ValueSet-medication-snomed-absent-unknown-uv-ips.html" TargetMode="External"/><Relationship Id="rId14" Type="http://schemas.openxmlformats.org/officeDocument/2006/relationships/hyperlink" Target="https://simplifier.net/redenacionaldedadosemsaude/rcial%20com%20apresenta%C3%A7%C3%A3o%20(ampp)%20na%20ontologia%20brasileira%20de%20medicamentos%20(obm)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hyperlink" Target="https://simplifier.net/redenacionaldedadosemsaude/brnomeexameloinc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32" Type="http://schemas.openxmlformats.org/officeDocument/2006/relationships/hyperlink" Target="http://hl7.org/fhir/R4/codesystem-observation-category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nome%20do%20exame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31" Type="http://schemas.openxmlformats.org/officeDocument/2006/relationships/hyperlink" Target="https://simplifier.net/redenacionaldedadosemsaude/brcategoriaexame-1.0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Relationship Id="rId30" Type="http://schemas.openxmlformats.org/officeDocument/2006/relationships/hyperlink" Target="https://simplifier.net/redenacionaldedadosemsaude/brsubgrupotabelasus" TargetMode="External"/><Relationship Id="rId8" Type="http://schemas.openxmlformats.org/officeDocument/2006/relationships/hyperlink" Target="http://hl7.org/fhir/R4/codesystem-referencerange-meaning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21" Type="http://schemas.openxmlformats.org/officeDocument/2006/relationships/hyperlink" Target="https://ips-brasil.web.app/ValueSet-raca-br-ips.html" TargetMode="External"/><Relationship Id="rId34" Type="http://schemas.openxmlformats.org/officeDocument/2006/relationships/hyperlink" Target="address-typehttp://hl7.org/fhir/R4/valueset-address-type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33" Type="http://schemas.openxmlformats.org/officeDocument/2006/relationships/hyperlink" Target="http://hl7.org/fhir/R4/valueset-contact-point-system.html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hyperlink" Target="http://hl7.org/fhir/R4/codesystem-contact-point-system.html" TargetMode="External"/><Relationship Id="rId37" Type="http://schemas.openxmlformats.org/officeDocument/2006/relationships/hyperlink" Target="http://hl7.org/fhir/R4/valueset-address-use.html" TargetMode="External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36" Type="http://schemas.openxmlformats.org/officeDocument/2006/relationships/hyperlink" Target="http://hl7.org/fhir/R4/codesystem-address-use.html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Relationship Id="rId35" Type="http://schemas.openxmlformats.org/officeDocument/2006/relationships/hyperlink" Target="http://hl7.org/fhir/ValueSet/address-type" TargetMode="External"/><Relationship Id="rId8" Type="http://schemas.openxmlformats.org/officeDocument/2006/relationships/hyperlink" Target="http://hl7.org/fhir/R4/valueset-link-type.html" TargetMode="External"/><Relationship Id="rId3" Type="http://schemas.openxmlformats.org/officeDocument/2006/relationships/hyperlink" Target="http://hl7.org/fhir/R4/valueset-administrative-gender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13" Type="http://schemas.openxmlformats.org/officeDocument/2006/relationships/hyperlink" Target="http://hl7.org/fhir/R4/valueset-name-use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12" Type="http://schemas.openxmlformats.org/officeDocument/2006/relationships/hyperlink" Target="http://hl7.org/fhir/R4/codesystem-name-use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11" Type="http://schemas.openxmlformats.org/officeDocument/2006/relationships/hyperlink" Target="http://hl7.org/fhir/R4/codesystem-name-use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Relationship Id="rId14" Type="http://schemas.openxmlformats.org/officeDocument/2006/relationships/hyperlink" Target="http://hl7.org/fhir/R4/valueset-name-us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international-patient-summary.net/index.php?title=2.16.840.1.113883.11.22.53/static-2017-06-21T000000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days-of-week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6" Type="http://schemas.openxmlformats.org/officeDocument/2006/relationships/hyperlink" Target="http://hl7.org/fhir/R4/codesystem-days-of-week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21" Type="http://schemas.openxmlformats.org/officeDocument/2006/relationships/hyperlink" Target="https://simplifier.net/redenacionaldedadosemsaude/e6f9ee8c-92ba-43a8-b492-1214bf6b4303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20" Type="http://schemas.openxmlformats.org/officeDocument/2006/relationships/hyperlink" Target="https://simplifier.net/redenacionaldedadosemsaude/45d54558-0b5b-42ac-a5f5-f025c644a4b6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24" Type="http://schemas.openxmlformats.org/officeDocument/2006/relationships/hyperlink" Target="https://build.fhir.org/ig/HL7/fhir-ips/ValueSet-allergy-intolerance-uv-ips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23" Type="http://schemas.openxmlformats.org/officeDocument/2006/relationships/hyperlink" Target="https://simplifier.net/redenacionaldedadosemsaude/32beb22b-1b43-4d62-beee-c37fd7315ef9" TargetMode="External"/><Relationship Id="rId10" Type="http://schemas.openxmlformats.org/officeDocument/2006/relationships/hyperlink" Target="http://hl7.org/fhir/R4/codesystem-allergy-intolerance-criticality.html" TargetMode="External"/><Relationship Id="rId19" Type="http://schemas.openxmlformats.org/officeDocument/2006/relationships/hyperlink" Target="https://simplifier.net/redenacionaldedadosemsaude/dd1ef4e4-3f48-45d7-9510-2bc7fee71d44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Relationship Id="rId22" Type="http://schemas.openxmlformats.org/officeDocument/2006/relationships/hyperlink" Target="https://simplifier.net/redenacionaldedadosemsaude/imunobiolgico-duplicate-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26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5" Type="http://schemas.openxmlformats.org/officeDocument/2006/relationships/hyperlink" Target="https://build.fhir.org/ig/HL7/fhir-ips/ValueSet-vaccines-uv-ips.html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build.fhir.org/ig/HL7/fhir-ips/ValueSet-vaccines-uv-ips.html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18" Type="http://schemas.openxmlformats.org/officeDocument/2006/relationships/hyperlink" Target="https://simplifier.net/redenacionaldedadosemsaude/3dfdcc76-dfe4-46fb-859b-48d2f9d04c9f" TargetMode="External"/><Relationship Id="rId3" Type="http://schemas.openxmlformats.org/officeDocument/2006/relationships/hyperlink" Target="http://hl7.org/fhir/R4/codesystem-condition-ver-status.html" TargetMode="External"/><Relationship Id="rId21" Type="http://schemas.openxmlformats.org/officeDocument/2006/relationships/hyperlink" Target="https://simplifier.net/redenacionaldedadosemsaude/categoria%20do%20diagn%C3%B3stico-duplicate-2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20" Type="http://schemas.openxmlformats.org/officeDocument/2006/relationships/hyperlink" Target="https://simplifier.net/redenacionaldedadosemsaude/categoria%20do%20diagn%C3%B3stico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24" Type="http://schemas.openxmlformats.org/officeDocument/2006/relationships/hyperlink" Target="https://simplifier.net/redenacionaldedadosemsaude/categoria%20do%20diagn%C3%B3stico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23" Type="http://schemas.openxmlformats.org/officeDocument/2006/relationships/hyperlink" Target="https://terminology.hl7.org/5.0.0/CodeSystem-condition-category.html" TargetMode="External"/><Relationship Id="rId10" Type="http://schemas.openxmlformats.org/officeDocument/2006/relationships/hyperlink" Target="http://hl7.org/fhir/R4/valueset-resource-types.html" TargetMode="External"/><Relationship Id="rId19" Type="http://schemas.openxmlformats.org/officeDocument/2006/relationships/hyperlink" Target="https://simplifier.net/redenacionaldedadosemsaude/classifica%C3%A7%C3%A3o%20internacional%20de%20aten%C3%A7%C3%A3o%20prim%C3%A1ria%20-%20segunda%20edi%C3%A7%C3%A3o%20-%20ciap2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Relationship Id="rId22" Type="http://schemas.openxmlformats.org/officeDocument/2006/relationships/hyperlink" Target="https://simplifier.net/redenacionaldedadosemsaude/valueset-suspeita-diagnost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7" sqref="D17"/>
    </sheetView>
  </sheetViews>
  <sheetFormatPr baseColWidth="10" defaultColWidth="8.6640625" defaultRowHeight="15" x14ac:dyDescent="0.2"/>
  <cols>
    <col min="1" max="1" width="47.6640625" bestFit="1" customWidth="1"/>
    <col min="2" max="2" width="6.1640625" bestFit="1" customWidth="1"/>
    <col min="3" max="3" width="12" bestFit="1" customWidth="1"/>
    <col min="4" max="4" width="9" bestFit="1" customWidth="1"/>
    <col min="5" max="5" width="12.1640625" bestFit="1" customWidth="1"/>
    <col min="6" max="6" width="6.6640625" bestFit="1" customWidth="1"/>
    <col min="7" max="9" width="12.33203125" bestFit="1" customWidth="1"/>
  </cols>
  <sheetData>
    <row r="1" spans="1:9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154</v>
      </c>
      <c r="H1" s="1" t="s">
        <v>155</v>
      </c>
      <c r="I1" s="1" t="s">
        <v>156</v>
      </c>
    </row>
    <row r="2" spans="1:9" s="55" customFormat="1" x14ac:dyDescent="0.2">
      <c r="A2" s="52" t="s">
        <v>32</v>
      </c>
      <c r="B2" s="53">
        <v>1</v>
      </c>
      <c r="C2" s="54">
        <f ca="1">IFERROR(AVERAGEIFS(INDIRECT($A2 &amp; "!H:H"),INDIRECT($A2 &amp; "!C:C"), C$1),"")</f>
        <v>1</v>
      </c>
      <c r="D2" s="54">
        <f ca="1">IFERROR(AVERAGEIFS(INDIRECT($A2 &amp; "!H:H"),INDIRECT($A2 &amp; "!C:C"), D$1),"")</f>
        <v>1</v>
      </c>
      <c r="E2" s="54" t="str">
        <f t="shared" ref="C2:E14" ca="1" si="0">IFERROR(AVERAGEIFS(INDIRECT($A2 &amp; "!H:H"),INDIRECT($A2 &amp; "!C:C"), E$1),"")</f>
        <v/>
      </c>
      <c r="F2" s="53">
        <f ca="1">AVERAGE(B2:E2)</f>
        <v>1</v>
      </c>
      <c r="G2" s="55" t="b">
        <v>1</v>
      </c>
      <c r="H2" s="55" t="b">
        <v>1</v>
      </c>
      <c r="I2" s="55" t="b">
        <v>1</v>
      </c>
    </row>
    <row r="3" spans="1:9" s="55" customFormat="1" x14ac:dyDescent="0.2">
      <c r="A3" s="52" t="s">
        <v>33</v>
      </c>
      <c r="B3" s="53">
        <v>1</v>
      </c>
      <c r="C3" s="54">
        <f t="shared" ca="1" si="0"/>
        <v>1</v>
      </c>
      <c r="D3" s="54">
        <f t="shared" ca="1" si="0"/>
        <v>1</v>
      </c>
      <c r="E3" s="54" t="str">
        <f t="shared" ca="1" si="0"/>
        <v/>
      </c>
      <c r="F3" s="53">
        <f ca="1">AVERAGE(B3:E3)</f>
        <v>1</v>
      </c>
      <c r="G3" s="55" t="b">
        <v>1</v>
      </c>
      <c r="H3" s="55" t="b">
        <v>1</v>
      </c>
      <c r="I3" s="55" t="b">
        <v>1</v>
      </c>
    </row>
    <row r="4" spans="1:9" s="55" customFormat="1" x14ac:dyDescent="0.2">
      <c r="A4" s="52" t="s">
        <v>34</v>
      </c>
      <c r="B4" s="53">
        <v>1</v>
      </c>
      <c r="C4" s="54">
        <f t="shared" ca="1" si="0"/>
        <v>1</v>
      </c>
      <c r="D4" s="54">
        <f t="shared" ca="1" si="0"/>
        <v>1</v>
      </c>
      <c r="E4" s="54" t="str">
        <f t="shared" ca="1" si="0"/>
        <v/>
      </c>
      <c r="F4" s="53">
        <f ca="1">AVERAGE(B4:E4)</f>
        <v>1</v>
      </c>
      <c r="G4" s="55" t="b">
        <v>1</v>
      </c>
      <c r="H4" s="55" t="b">
        <v>1</v>
      </c>
      <c r="I4" s="55" t="b">
        <v>1</v>
      </c>
    </row>
    <row r="5" spans="1:9" s="55" customFormat="1" x14ac:dyDescent="0.2">
      <c r="A5" s="52" t="s">
        <v>35</v>
      </c>
      <c r="B5" s="53">
        <v>1</v>
      </c>
      <c r="C5" s="54">
        <f t="shared" ca="1" si="0"/>
        <v>1</v>
      </c>
      <c r="D5" s="54">
        <f t="shared" ca="1" si="0"/>
        <v>0.9</v>
      </c>
      <c r="E5" s="54" t="str">
        <f t="shared" ca="1" si="0"/>
        <v/>
      </c>
      <c r="F5" s="53">
        <f t="shared" ref="F5:F14" ca="1" si="1">AVERAGE(B5:E5)</f>
        <v>0.96666666666666667</v>
      </c>
      <c r="G5" s="55" t="b">
        <v>1</v>
      </c>
      <c r="H5" s="55" t="b">
        <v>1</v>
      </c>
      <c r="I5" s="55" t="b">
        <v>1</v>
      </c>
    </row>
    <row r="6" spans="1:9" s="55" customFormat="1" x14ac:dyDescent="0.2">
      <c r="A6" s="52" t="s">
        <v>74</v>
      </c>
      <c r="B6" s="53">
        <v>1</v>
      </c>
      <c r="C6" s="54">
        <f t="shared" ca="1" si="0"/>
        <v>1</v>
      </c>
      <c r="D6" s="54">
        <f t="shared" ca="1" si="0"/>
        <v>1</v>
      </c>
      <c r="E6" s="54" t="str">
        <f t="shared" ca="1" si="0"/>
        <v/>
      </c>
      <c r="F6" s="53">
        <f t="shared" ca="1" si="1"/>
        <v>1</v>
      </c>
      <c r="G6" s="55" t="b">
        <v>1</v>
      </c>
      <c r="H6" s="55" t="b">
        <v>1</v>
      </c>
      <c r="I6" s="55" t="b">
        <v>1</v>
      </c>
    </row>
    <row r="7" spans="1:9" s="55" customFormat="1" x14ac:dyDescent="0.2">
      <c r="A7" s="52" t="s">
        <v>36</v>
      </c>
      <c r="B7" s="53">
        <v>1</v>
      </c>
      <c r="C7" s="54">
        <f t="shared" ca="1" si="0"/>
        <v>0.94444444444444442</v>
      </c>
      <c r="D7" s="54">
        <f t="shared" ca="1" si="0"/>
        <v>1</v>
      </c>
      <c r="E7" s="54" t="str">
        <f t="shared" ca="1" si="0"/>
        <v/>
      </c>
      <c r="F7" s="53">
        <f t="shared" ca="1" si="1"/>
        <v>0.98148148148148151</v>
      </c>
    </row>
    <row r="8" spans="1:9" s="55" customFormat="1" x14ac:dyDescent="0.2">
      <c r="A8" s="52" t="s">
        <v>37</v>
      </c>
      <c r="B8" s="53">
        <v>1</v>
      </c>
      <c r="C8" s="54">
        <f t="shared" ca="1" si="0"/>
        <v>1</v>
      </c>
      <c r="D8" s="54">
        <f t="shared" ca="1" si="0"/>
        <v>1</v>
      </c>
      <c r="E8" s="54" t="str">
        <f t="shared" ca="1" si="0"/>
        <v/>
      </c>
      <c r="F8" s="53">
        <f t="shared" ca="1" si="1"/>
        <v>1</v>
      </c>
    </row>
    <row r="9" spans="1:9" s="55" customFormat="1" x14ac:dyDescent="0.2">
      <c r="A9" s="52" t="s">
        <v>71</v>
      </c>
      <c r="B9" s="53">
        <v>1</v>
      </c>
      <c r="C9" s="54">
        <f t="shared" ca="1" si="0"/>
        <v>1</v>
      </c>
      <c r="D9" s="54">
        <f t="shared" ca="1" si="0"/>
        <v>0.9375</v>
      </c>
      <c r="E9" s="54" t="str">
        <f t="shared" ca="1" si="0"/>
        <v/>
      </c>
      <c r="F9" s="53">
        <f t="shared" ca="1" si="1"/>
        <v>0.97916666666666663</v>
      </c>
    </row>
    <row r="10" spans="1:9" s="55" customFormat="1" x14ac:dyDescent="0.2">
      <c r="A10" s="52" t="s">
        <v>38</v>
      </c>
      <c r="B10" s="53">
        <v>1</v>
      </c>
      <c r="C10" s="54">
        <f t="shared" ca="1" si="0"/>
        <v>0.875</v>
      </c>
      <c r="D10" s="54">
        <f t="shared" ca="1" si="0"/>
        <v>0.6</v>
      </c>
      <c r="E10" s="54" t="str">
        <f t="shared" ca="1" si="0"/>
        <v/>
      </c>
      <c r="F10" s="53">
        <f t="shared" ca="1" si="1"/>
        <v>0.82500000000000007</v>
      </c>
    </row>
    <row r="11" spans="1:9" s="55" customFormat="1" x14ac:dyDescent="0.2">
      <c r="A11" s="52" t="s">
        <v>72</v>
      </c>
      <c r="B11" s="53">
        <v>1</v>
      </c>
      <c r="C11" s="54">
        <f t="shared" ca="1" si="0"/>
        <v>1</v>
      </c>
      <c r="D11" s="54">
        <f t="shared" ca="1" si="0"/>
        <v>1</v>
      </c>
      <c r="E11" s="54">
        <f t="shared" ca="1" si="0"/>
        <v>1</v>
      </c>
      <c r="F11" s="53">
        <f t="shared" ca="1" si="1"/>
        <v>1</v>
      </c>
    </row>
    <row r="12" spans="1:9" s="55" customFormat="1" x14ac:dyDescent="0.2">
      <c r="A12" s="52" t="s">
        <v>39</v>
      </c>
      <c r="B12" s="53">
        <v>1</v>
      </c>
      <c r="C12" s="54">
        <f t="shared" ca="1" si="0"/>
        <v>1</v>
      </c>
      <c r="D12" s="54">
        <f t="shared" ca="1" si="0"/>
        <v>0.88888888888888884</v>
      </c>
      <c r="E12" s="54" t="str">
        <f t="shared" ca="1" si="0"/>
        <v/>
      </c>
      <c r="F12" s="53">
        <f t="shared" ca="1" si="1"/>
        <v>0.96296296296296291</v>
      </c>
    </row>
    <row r="13" spans="1:9" s="55" customFormat="1" x14ac:dyDescent="0.2">
      <c r="A13" s="52" t="s">
        <v>109</v>
      </c>
      <c r="B13" s="53">
        <v>1</v>
      </c>
      <c r="C13" s="54">
        <f t="shared" ca="1" si="0"/>
        <v>0.33333333333333331</v>
      </c>
      <c r="D13" s="54">
        <f t="shared" ca="1" si="0"/>
        <v>0.5</v>
      </c>
      <c r="E13" s="54" t="str">
        <f t="shared" ca="1" si="0"/>
        <v/>
      </c>
      <c r="F13" s="53">
        <f t="shared" ca="1" si="1"/>
        <v>0.61111111111111105</v>
      </c>
    </row>
    <row r="14" spans="1:9" s="55" customFormat="1" x14ac:dyDescent="0.2">
      <c r="A14" s="52" t="s">
        <v>73</v>
      </c>
      <c r="B14" s="53">
        <v>1</v>
      </c>
      <c r="C14" s="54">
        <f t="shared" ca="1" si="0"/>
        <v>0</v>
      </c>
      <c r="D14" s="54">
        <f t="shared" ca="1" si="0"/>
        <v>0</v>
      </c>
      <c r="E14" s="54" t="str">
        <f t="shared" ca="1" si="0"/>
        <v/>
      </c>
      <c r="F14" s="53">
        <f t="shared" ca="1" si="1"/>
        <v>0.33333333333333331</v>
      </c>
    </row>
    <row r="15" spans="1:9" s="1" customFormat="1" x14ac:dyDescent="0.2">
      <c r="A15" s="1" t="s">
        <v>1</v>
      </c>
      <c r="B15" s="17">
        <f>AVERAGE(B2:B14)</f>
        <v>1</v>
      </c>
      <c r="C15" s="17">
        <f ca="1">AVERAGE(C2:C14)</f>
        <v>0.85790598290598297</v>
      </c>
      <c r="D15" s="17">
        <f ca="1">AVERAGE(D2:D14)</f>
        <v>0.83279914529914534</v>
      </c>
      <c r="F15" s="17">
        <f ca="1">AVERAGE(F2:F14)</f>
        <v>0.89690170940170943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>
      <selection activeCell="H2" sqref="H2"/>
    </sheetView>
  </sheetViews>
  <sheetFormatPr baseColWidth="10" defaultColWidth="8.6640625" defaultRowHeight="15" x14ac:dyDescent="0.2"/>
  <cols>
    <col min="1" max="1" width="46.33203125" customWidth="1"/>
    <col min="2" max="2" width="40.6640625" customWidth="1"/>
    <col min="3" max="3" width="14.5" customWidth="1"/>
    <col min="4" max="4" width="13.5" customWidth="1"/>
    <col min="5" max="6" width="11.6640625" style="84" bestFit="1" customWidth="1"/>
    <col min="7" max="7" width="11.6640625" style="84" customWidth="1"/>
    <col min="8" max="9" width="8.6640625" style="84"/>
    <col min="11" max="11" width="11.5" style="84" bestFit="1" customWidth="1"/>
    <col min="12" max="12" width="13.66406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9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1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2">
      <c r="A2" s="13" t="str">
        <f t="shared" ref="A2:A15" si="0">CONCATENATE(C2,"/",B2)</f>
        <v>CodeSystem/medication-statement-status</v>
      </c>
      <c r="B2" s="16" t="s">
        <v>87</v>
      </c>
      <c r="C2" s="5" t="s">
        <v>3</v>
      </c>
      <c r="D2" s="5"/>
      <c r="E2" s="80" t="b">
        <v>1</v>
      </c>
      <c r="F2" s="80" t="b">
        <v>1</v>
      </c>
      <c r="G2" s="80" t="b">
        <v>0</v>
      </c>
      <c r="H2" s="123">
        <f>COUNTIF(E2:F2,TRUE)/COLUMNS(E2:F2)</f>
        <v>1</v>
      </c>
      <c r="I2" s="80" t="s">
        <v>50</v>
      </c>
      <c r="J2" s="2" t="s">
        <v>49</v>
      </c>
      <c r="K2" s="80" t="s">
        <v>180</v>
      </c>
    </row>
    <row r="3" spans="1:13" s="3" customFormat="1" x14ac:dyDescent="0.2">
      <c r="A3" s="12" t="str">
        <f t="shared" si="0"/>
        <v>ValueSet/medication-statement-status</v>
      </c>
      <c r="B3" s="15" t="s">
        <v>87</v>
      </c>
      <c r="C3" s="4" t="s">
        <v>4</v>
      </c>
      <c r="D3" s="4"/>
      <c r="E3" s="81" t="b">
        <v>1</v>
      </c>
      <c r="F3" s="81" t="b">
        <v>1</v>
      </c>
      <c r="G3" s="81" t="b">
        <v>0</v>
      </c>
      <c r="H3" s="139">
        <f>COUNTIF(E3:F3,TRUE)/COLUMNS(E3:F3)</f>
        <v>1</v>
      </c>
      <c r="I3" s="85" t="s">
        <v>50</v>
      </c>
      <c r="J3" s="3" t="s">
        <v>49</v>
      </c>
      <c r="K3" s="85" t="s">
        <v>180</v>
      </c>
    </row>
    <row r="4" spans="1:13" s="2" customFormat="1" x14ac:dyDescent="0.2">
      <c r="A4" s="13" t="str">
        <f t="shared" si="0"/>
        <v>CodeSystem/medication-statement-category</v>
      </c>
      <c r="B4" s="16" t="s">
        <v>88</v>
      </c>
      <c r="C4" s="2" t="s">
        <v>3</v>
      </c>
      <c r="E4" s="80" t="b">
        <v>1</v>
      </c>
      <c r="F4" s="80" t="b">
        <v>1</v>
      </c>
      <c r="G4" s="80" t="b">
        <v>0</v>
      </c>
      <c r="H4" s="123">
        <f>COUNTIF(E4:F4,TRUE)/COLUMNS(E4:F4)</f>
        <v>1</v>
      </c>
      <c r="I4" s="137" t="s">
        <v>50</v>
      </c>
      <c r="J4" s="2" t="s">
        <v>49</v>
      </c>
      <c r="K4" s="80" t="b">
        <v>0</v>
      </c>
      <c r="M4" s="2" t="s">
        <v>190</v>
      </c>
    </row>
    <row r="5" spans="1:13" s="3" customFormat="1" x14ac:dyDescent="0.2">
      <c r="A5" s="12" t="str">
        <f t="shared" si="0"/>
        <v>ValueSet/medication-statement-category</v>
      </c>
      <c r="B5" s="15" t="s">
        <v>88</v>
      </c>
      <c r="C5" s="4" t="s">
        <v>4</v>
      </c>
      <c r="E5" s="81" t="b">
        <v>1</v>
      </c>
      <c r="F5" s="81" t="b">
        <v>1</v>
      </c>
      <c r="G5" s="81" t="b">
        <v>0</v>
      </c>
      <c r="H5" s="139">
        <f>COUNTIF(E5:F5,TRUE)/COLUMNS(E5:F5)</f>
        <v>1</v>
      </c>
      <c r="I5" s="138" t="s">
        <v>50</v>
      </c>
      <c r="J5" s="12" t="s">
        <v>49</v>
      </c>
      <c r="K5" s="86" t="b">
        <v>0</v>
      </c>
    </row>
    <row r="6" spans="1:13" s="3" customFormat="1" x14ac:dyDescent="0.2">
      <c r="A6" s="12" t="str">
        <f t="shared" si="0"/>
        <v>ValueSet/medication-snomed-absent-unknown-uv-ips</v>
      </c>
      <c r="B6" s="15" t="s">
        <v>89</v>
      </c>
      <c r="C6" s="3" t="s">
        <v>4</v>
      </c>
      <c r="E6" s="81" t="b">
        <v>1</v>
      </c>
      <c r="F6" s="81" t="s">
        <v>180</v>
      </c>
      <c r="G6" s="81" t="b">
        <v>0</v>
      </c>
      <c r="H6" s="140">
        <f>(COUNTIF(E6:F6,TRUE)+COUNTIF(E6:F6,"NSA"))/COLUMNS(E6:F6)</f>
        <v>1</v>
      </c>
      <c r="I6" s="85"/>
      <c r="K6" s="86" t="s">
        <v>180</v>
      </c>
      <c r="M6" s="3" t="s">
        <v>181</v>
      </c>
    </row>
    <row r="7" spans="1:13" s="10" customFormat="1" x14ac:dyDescent="0.2">
      <c r="A7" s="13" t="str">
        <f t="shared" si="0"/>
        <v>CodeSystem/absent-unknown-uv-ips</v>
      </c>
      <c r="B7" s="19" t="s">
        <v>84</v>
      </c>
      <c r="C7" s="13" t="s">
        <v>3</v>
      </c>
      <c r="E7" s="82" t="b">
        <v>1</v>
      </c>
      <c r="F7" s="82" t="b">
        <v>1</v>
      </c>
      <c r="G7" s="82" t="b">
        <v>0</v>
      </c>
      <c r="H7" s="123">
        <f t="shared" ref="H7:H15" si="1">COUNTIF(E7:F7,TRUE)/COLUMNS(E7:F7)</f>
        <v>1</v>
      </c>
      <c r="I7" s="87" t="s">
        <v>67</v>
      </c>
      <c r="J7" s="10" t="s">
        <v>49</v>
      </c>
      <c r="K7" s="87" t="s">
        <v>180</v>
      </c>
    </row>
    <row r="8" spans="1:13" s="57" customFormat="1" x14ac:dyDescent="0.2">
      <c r="A8" s="12" t="str">
        <f t="shared" si="0"/>
        <v>ValueSet/absent-or-unknown-allergies-uv-ips</v>
      </c>
      <c r="B8" s="21" t="s">
        <v>120</v>
      </c>
      <c r="C8" s="18" t="s">
        <v>4</v>
      </c>
      <c r="E8" s="83" t="b">
        <v>1</v>
      </c>
      <c r="F8" s="83" t="b">
        <v>1</v>
      </c>
      <c r="G8" s="83" t="b">
        <v>0</v>
      </c>
      <c r="H8" s="124">
        <f t="shared" si="1"/>
        <v>1</v>
      </c>
      <c r="I8" s="83" t="s">
        <v>67</v>
      </c>
      <c r="J8" s="57" t="s">
        <v>49</v>
      </c>
      <c r="K8" s="83" t="s">
        <v>180</v>
      </c>
    </row>
    <row r="9" spans="1:13" s="10" customFormat="1" x14ac:dyDescent="0.2">
      <c r="A9" s="13" t="str">
        <f t="shared" si="0"/>
        <v>CodeSystem/resource-types</v>
      </c>
      <c r="B9" s="19" t="s">
        <v>86</v>
      </c>
      <c r="C9" s="13" t="s">
        <v>3</v>
      </c>
      <c r="E9" s="82" t="b">
        <v>1</v>
      </c>
      <c r="F9" s="82" t="b">
        <v>1</v>
      </c>
      <c r="G9" s="82" t="b">
        <v>0</v>
      </c>
      <c r="H9" s="123">
        <f t="shared" si="1"/>
        <v>1</v>
      </c>
      <c r="I9" s="87" t="s">
        <v>50</v>
      </c>
      <c r="J9" s="10" t="s">
        <v>49</v>
      </c>
      <c r="K9" s="87" t="s">
        <v>180</v>
      </c>
    </row>
    <row r="10" spans="1:13" s="57" customFormat="1" x14ac:dyDescent="0.2">
      <c r="A10" s="12" t="str">
        <f t="shared" si="0"/>
        <v>ValueSet/resource-types</v>
      </c>
      <c r="B10" s="21" t="s">
        <v>86</v>
      </c>
      <c r="C10" s="18" t="s">
        <v>4</v>
      </c>
      <c r="E10" s="83" t="b">
        <v>1</v>
      </c>
      <c r="F10" s="83" t="b">
        <v>1</v>
      </c>
      <c r="G10" s="83" t="b">
        <v>0</v>
      </c>
      <c r="H10" s="124">
        <f t="shared" si="1"/>
        <v>1</v>
      </c>
      <c r="I10" s="83" t="s">
        <v>50</v>
      </c>
      <c r="J10" s="57" t="s">
        <v>49</v>
      </c>
      <c r="K10" s="83" t="s">
        <v>180</v>
      </c>
    </row>
    <row r="11" spans="1:13" s="57" customFormat="1" x14ac:dyDescent="0.2">
      <c r="A11" s="12" t="str">
        <f t="shared" si="0"/>
        <v>ValueSet/medicine-route-of-administration</v>
      </c>
      <c r="B11" s="21" t="s">
        <v>191</v>
      </c>
      <c r="C11" s="18" t="s">
        <v>4</v>
      </c>
      <c r="E11" s="83" t="b">
        <v>1</v>
      </c>
      <c r="F11" s="83" t="b">
        <v>0</v>
      </c>
      <c r="G11" s="83" t="b">
        <v>0</v>
      </c>
      <c r="H11" s="124">
        <f t="shared" si="1"/>
        <v>0.5</v>
      </c>
      <c r="I11" s="83"/>
      <c r="K11" s="83" t="b">
        <v>0</v>
      </c>
      <c r="M11" s="78" t="s">
        <v>231</v>
      </c>
    </row>
    <row r="12" spans="1:13" s="13" customFormat="1" x14ac:dyDescent="0.2">
      <c r="A12" s="13" t="str">
        <f t="shared" si="0"/>
        <v>CodeSystem/data-absent-reason</v>
      </c>
      <c r="B12" s="19" t="s">
        <v>96</v>
      </c>
      <c r="C12" s="24" t="s">
        <v>3</v>
      </c>
      <c r="D12" s="24"/>
      <c r="E12" s="82" t="b">
        <v>1</v>
      </c>
      <c r="F12" s="82" t="b">
        <v>1</v>
      </c>
      <c r="G12" s="82" t="b">
        <v>0</v>
      </c>
      <c r="H12" s="123">
        <f t="shared" si="1"/>
        <v>1</v>
      </c>
      <c r="I12" s="82" t="s">
        <v>50</v>
      </c>
      <c r="J12" s="13" t="s">
        <v>49</v>
      </c>
      <c r="K12" s="82" t="s">
        <v>180</v>
      </c>
    </row>
    <row r="13" spans="1:13" s="3" customFormat="1" x14ac:dyDescent="0.2">
      <c r="A13" s="12" t="str">
        <f t="shared" si="0"/>
        <v>ValueSet/data-absent-reason</v>
      </c>
      <c r="B13" s="15" t="s">
        <v>96</v>
      </c>
      <c r="C13" s="4" t="s">
        <v>4</v>
      </c>
      <c r="D13" s="4"/>
      <c r="E13" s="81" t="b">
        <v>1</v>
      </c>
      <c r="F13" s="81" t="b">
        <v>1</v>
      </c>
      <c r="G13" s="81" t="b">
        <v>0</v>
      </c>
      <c r="H13" s="124">
        <f t="shared" si="1"/>
        <v>1</v>
      </c>
      <c r="I13" s="85" t="s">
        <v>50</v>
      </c>
      <c r="J13" s="3" t="s">
        <v>49</v>
      </c>
      <c r="K13" s="85" t="s">
        <v>180</v>
      </c>
    </row>
    <row r="14" spans="1:13" s="13" customFormat="1" x14ac:dyDescent="0.2">
      <c r="A14" s="13" t="str">
        <f t="shared" si="0"/>
        <v>CodeSystem/BRModalidadeFinanceira</v>
      </c>
      <c r="B14" s="19" t="s">
        <v>264</v>
      </c>
      <c r="C14" s="24" t="s">
        <v>3</v>
      </c>
      <c r="D14" s="24"/>
      <c r="E14" s="82" t="b">
        <v>1</v>
      </c>
      <c r="F14" s="82" t="b">
        <v>1</v>
      </c>
      <c r="G14" s="82" t="b">
        <v>0</v>
      </c>
      <c r="H14" s="123">
        <f t="shared" si="1"/>
        <v>1</v>
      </c>
      <c r="I14" s="82" t="s">
        <v>274</v>
      </c>
      <c r="J14" s="13" t="s">
        <v>49</v>
      </c>
      <c r="K14" s="82" t="b">
        <v>0</v>
      </c>
      <c r="L14" s="16" t="s">
        <v>88</v>
      </c>
    </row>
    <row r="15" spans="1:13" s="3" customFormat="1" x14ac:dyDescent="0.2">
      <c r="A15" s="12" t="str">
        <f t="shared" si="0"/>
        <v>ValueSet/BRModalidadeFinanceira</v>
      </c>
      <c r="B15" s="15" t="s">
        <v>264</v>
      </c>
      <c r="C15" s="4" t="s">
        <v>4</v>
      </c>
      <c r="D15" s="4"/>
      <c r="E15" s="81" t="b">
        <v>1</v>
      </c>
      <c r="F15" s="81" t="b">
        <v>1</v>
      </c>
      <c r="G15" s="81" t="b">
        <v>0</v>
      </c>
      <c r="H15" s="124">
        <f t="shared" si="1"/>
        <v>1</v>
      </c>
      <c r="I15" s="85" t="s">
        <v>274</v>
      </c>
      <c r="J15" s="3" t="s">
        <v>49</v>
      </c>
      <c r="K15" s="85" t="b"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  <hyperlink ref="B13" r:id="rId11" xr:uid="{8181F986-AC98-4AC2-A425-4AEC736A2E5F}"/>
    <hyperlink ref="B12" r:id="rId12" xr:uid="{BF369348-7ACC-4A79-A248-A776F1984FD1}"/>
    <hyperlink ref="B15" r:id="rId13" xr:uid="{E187CD4D-894B-4DAF-B3B1-83760AC8F5AE}"/>
    <hyperlink ref="B14" r:id="rId14" xr:uid="{37C378AE-40CA-401F-91C3-719F3B5EAB7F}"/>
    <hyperlink ref="L14" r:id="rId15" xr:uid="{E968BC60-66A2-4188-A4C2-91B8303B6BCF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"/>
  <sheetViews>
    <sheetView topLeftCell="A2" workbookViewId="0">
      <selection activeCell="B11" sqref="B11"/>
    </sheetView>
  </sheetViews>
  <sheetFormatPr baseColWidth="10" defaultColWidth="8.6640625" defaultRowHeight="15" x14ac:dyDescent="0.2"/>
  <cols>
    <col min="1" max="1" width="46.6640625" bestFit="1" customWidth="1"/>
    <col min="2" max="2" width="40.6640625" customWidth="1"/>
    <col min="3" max="3" width="14.5" customWidth="1"/>
    <col min="4" max="4" width="25.6640625" customWidth="1"/>
    <col min="5" max="5" width="11.6640625" bestFit="1" customWidth="1"/>
    <col min="6" max="6" width="11.6640625" style="84" bestFit="1" customWidth="1"/>
    <col min="7" max="7" width="11.6640625" style="84" customWidth="1"/>
    <col min="8" max="10" width="8.6640625" style="84"/>
    <col min="11" max="11" width="11.6640625" style="84" bestFit="1" customWidth="1"/>
    <col min="12" max="12" width="34.332031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3" s="13" customFormat="1" x14ac:dyDescent="0.2">
      <c r="A2" s="13" t="s">
        <v>192</v>
      </c>
      <c r="B2" s="19" t="s">
        <v>146</v>
      </c>
      <c r="C2" s="13" t="s">
        <v>3</v>
      </c>
      <c r="D2" s="13" t="s">
        <v>147</v>
      </c>
      <c r="E2" s="13" t="b">
        <v>1</v>
      </c>
      <c r="F2" s="82" t="b">
        <v>1</v>
      </c>
      <c r="G2" s="82" t="b">
        <v>0</v>
      </c>
      <c r="H2" s="125">
        <f t="shared" ref="H2:H19" si="0">COUNTIF(E2:F2,TRUE)/COLUMNS(E2:F2)</f>
        <v>1</v>
      </c>
      <c r="I2" s="82" t="s">
        <v>65</v>
      </c>
      <c r="J2" s="82" t="s">
        <v>49</v>
      </c>
      <c r="K2" s="82" t="s">
        <v>180</v>
      </c>
    </row>
    <row r="3" spans="1:13" s="3" customFormat="1" x14ac:dyDescent="0.2">
      <c r="A3" s="3" t="s">
        <v>193</v>
      </c>
      <c r="B3" s="15" t="s">
        <v>145</v>
      </c>
      <c r="C3" s="3" t="s">
        <v>4</v>
      </c>
      <c r="D3" s="3" t="s">
        <v>148</v>
      </c>
      <c r="E3" s="3" t="b">
        <v>1</v>
      </c>
      <c r="F3" s="85" t="b">
        <v>1</v>
      </c>
      <c r="G3" s="85" t="b">
        <v>0</v>
      </c>
      <c r="H3" s="141">
        <f t="shared" si="0"/>
        <v>1</v>
      </c>
      <c r="I3" s="85" t="s">
        <v>150</v>
      </c>
      <c r="J3" s="85" t="s">
        <v>49</v>
      </c>
      <c r="K3" s="85" t="s">
        <v>180</v>
      </c>
    </row>
    <row r="4" spans="1:13" s="12" customFormat="1" x14ac:dyDescent="0.2">
      <c r="A4" s="12" t="str">
        <f t="shared" ref="A4:A18" si="1">CONCATENATE(C4,"/",B4)</f>
        <v>ValueSet/medication-snomed-absent-unknown-uv-ips</v>
      </c>
      <c r="B4" s="21" t="s">
        <v>89</v>
      </c>
      <c r="C4" s="18" t="s">
        <v>4</v>
      </c>
      <c r="E4" s="12" t="b">
        <v>1</v>
      </c>
      <c r="F4" s="81" t="s">
        <v>180</v>
      </c>
      <c r="G4" s="85" t="b">
        <v>0</v>
      </c>
      <c r="H4" s="129">
        <f t="shared" ref="H4:H5" si="2">(COUNTIF(E4:F4,TRUE)+COUNTIF(E4:F4,"NSA"))/COLUMNS(E4:F4)</f>
        <v>1</v>
      </c>
      <c r="I4" s="81"/>
      <c r="J4" s="81"/>
      <c r="K4" s="85" t="s">
        <v>180</v>
      </c>
      <c r="L4" s="12" t="s">
        <v>194</v>
      </c>
    </row>
    <row r="5" spans="1:13" s="18" customFormat="1" x14ac:dyDescent="0.2">
      <c r="A5" s="12" t="str">
        <f t="shared" si="1"/>
        <v>ValueSet/medications-snomed-ct-ips-free-set</v>
      </c>
      <c r="B5" s="21" t="s">
        <v>90</v>
      </c>
      <c r="C5" s="18" t="s">
        <v>4</v>
      </c>
      <c r="E5" s="12" t="b">
        <v>1</v>
      </c>
      <c r="F5" s="81" t="s">
        <v>180</v>
      </c>
      <c r="G5" s="85" t="b">
        <v>0</v>
      </c>
      <c r="H5" s="129">
        <f t="shared" si="2"/>
        <v>1</v>
      </c>
      <c r="I5" s="86"/>
      <c r="J5" s="86"/>
      <c r="K5" s="85" t="s">
        <v>180</v>
      </c>
    </row>
    <row r="6" spans="1:13" s="18" customFormat="1" x14ac:dyDescent="0.2">
      <c r="A6" s="12" t="str">
        <f t="shared" si="1"/>
        <v>ValueSet/whoatc-uv-ips</v>
      </c>
      <c r="B6" s="21" t="s">
        <v>91</v>
      </c>
      <c r="C6" s="23" t="s">
        <v>4</v>
      </c>
      <c r="E6" s="12" t="b">
        <v>1</v>
      </c>
      <c r="F6" s="81" t="b">
        <v>0</v>
      </c>
      <c r="G6" s="85" t="b">
        <v>0</v>
      </c>
      <c r="H6" s="141">
        <f t="shared" si="0"/>
        <v>0.5</v>
      </c>
      <c r="I6" s="138"/>
      <c r="J6" s="81"/>
      <c r="K6" s="85" t="s">
        <v>180</v>
      </c>
      <c r="L6" s="18" t="s">
        <v>195</v>
      </c>
    </row>
    <row r="7" spans="1:13" s="13" customFormat="1" x14ac:dyDescent="0.2">
      <c r="A7" s="13" t="str">
        <f t="shared" si="1"/>
        <v>CodeSystem/medication-status</v>
      </c>
      <c r="B7" s="19" t="s">
        <v>92</v>
      </c>
      <c r="C7" s="24" t="s">
        <v>3</v>
      </c>
      <c r="E7" s="13" t="b">
        <v>0</v>
      </c>
      <c r="F7" s="82" t="b">
        <v>0</v>
      </c>
      <c r="G7" s="82" t="s">
        <v>276</v>
      </c>
      <c r="H7" s="125">
        <f t="shared" si="0"/>
        <v>0</v>
      </c>
      <c r="I7" s="82"/>
      <c r="J7" s="82"/>
      <c r="K7" s="82"/>
    </row>
    <row r="8" spans="1:13" s="18" customFormat="1" x14ac:dyDescent="0.2">
      <c r="A8" s="12" t="str">
        <f t="shared" si="1"/>
        <v>ValueSet/medication-status</v>
      </c>
      <c r="B8" s="21" t="s">
        <v>92</v>
      </c>
      <c r="C8" s="23" t="s">
        <v>4</v>
      </c>
      <c r="E8" s="12" t="b">
        <v>0</v>
      </c>
      <c r="F8" s="81" t="b">
        <v>0</v>
      </c>
      <c r="G8" s="81" t="b">
        <v>1</v>
      </c>
      <c r="H8" s="141">
        <f t="shared" si="0"/>
        <v>0</v>
      </c>
      <c r="I8" s="81"/>
      <c r="J8" s="81"/>
      <c r="K8" s="86"/>
    </row>
    <row r="9" spans="1:13" s="18" customFormat="1" x14ac:dyDescent="0.2">
      <c r="A9" s="12" t="str">
        <f t="shared" si="1"/>
        <v>ValueSet/medicine-doseform</v>
      </c>
      <c r="B9" s="21" t="s">
        <v>93</v>
      </c>
      <c r="C9" s="18" t="s">
        <v>4</v>
      </c>
      <c r="E9" s="12" t="b">
        <v>0</v>
      </c>
      <c r="F9" s="81" t="b">
        <v>0</v>
      </c>
      <c r="G9" s="81" t="b">
        <v>1</v>
      </c>
      <c r="H9" s="141">
        <f t="shared" si="0"/>
        <v>0</v>
      </c>
      <c r="I9" s="81"/>
      <c r="J9" s="81"/>
      <c r="K9" s="86" t="s">
        <v>180</v>
      </c>
    </row>
    <row r="10" spans="1:13" s="18" customFormat="1" x14ac:dyDescent="0.2">
      <c r="A10" s="12" t="str">
        <f t="shared" si="1"/>
        <v>ValueSet/medicine-active-substances-uv-ips</v>
      </c>
      <c r="B10" s="21" t="s">
        <v>94</v>
      </c>
      <c r="C10" s="18" t="s">
        <v>4</v>
      </c>
      <c r="E10" s="12" t="b">
        <v>0</v>
      </c>
      <c r="F10" s="81" t="s">
        <v>180</v>
      </c>
      <c r="G10" s="81"/>
      <c r="H10" s="129">
        <f t="shared" ref="H10:H16" si="3">(COUNTIF(E10:F10,TRUE)+COUNTIF(E10:F10,"NSA"))/COLUMNS(E10:F10)</f>
        <v>0.5</v>
      </c>
      <c r="I10" s="81"/>
      <c r="J10" s="81"/>
      <c r="K10" s="81"/>
    </row>
    <row r="11" spans="1:13" s="3" customFormat="1" x14ac:dyDescent="0.2">
      <c r="A11" s="12" t="str">
        <f t="shared" si="1"/>
        <v>ValueSet/BRTerminologiaMedicamento</v>
      </c>
      <c r="B11" s="15" t="s">
        <v>265</v>
      </c>
      <c r="C11" s="3" t="s">
        <v>4</v>
      </c>
      <c r="E11" s="12" t="b">
        <v>1</v>
      </c>
      <c r="F11" s="12" t="b">
        <v>1</v>
      </c>
      <c r="G11" s="81"/>
      <c r="H11" s="141">
        <f t="shared" si="0"/>
        <v>1</v>
      </c>
      <c r="I11" s="85" t="s">
        <v>274</v>
      </c>
      <c r="J11" s="85"/>
      <c r="K11" s="85"/>
      <c r="L11" s="3" t="s">
        <v>277</v>
      </c>
    </row>
    <row r="12" spans="1:13" s="13" customFormat="1" x14ac:dyDescent="0.2">
      <c r="A12" s="13" t="str">
        <f t="shared" si="1"/>
        <v>CodeSystem/BRObmCATMAT</v>
      </c>
      <c r="B12" s="19" t="s">
        <v>266</v>
      </c>
      <c r="C12" s="24" t="s">
        <v>3</v>
      </c>
      <c r="D12" s="24"/>
      <c r="E12" s="82" t="b">
        <v>1</v>
      </c>
      <c r="F12" s="82" t="s">
        <v>180</v>
      </c>
      <c r="G12" s="82" t="s">
        <v>43</v>
      </c>
      <c r="H12" s="128">
        <f t="shared" si="3"/>
        <v>1</v>
      </c>
      <c r="I12" s="82" t="s">
        <v>275</v>
      </c>
      <c r="J12" s="82" t="s">
        <v>49</v>
      </c>
      <c r="K12" s="82" t="s">
        <v>180</v>
      </c>
    </row>
    <row r="13" spans="1:13" s="13" customFormat="1" x14ac:dyDescent="0.2">
      <c r="A13" s="13" t="str">
        <f t="shared" si="1"/>
        <v>CodeSystem/BRObmEAN</v>
      </c>
      <c r="B13" s="19" t="s">
        <v>267</v>
      </c>
      <c r="C13" s="24" t="s">
        <v>3</v>
      </c>
      <c r="D13" s="24"/>
      <c r="E13" s="82" t="b">
        <v>1</v>
      </c>
      <c r="F13" s="82" t="s">
        <v>180</v>
      </c>
      <c r="G13" s="82" t="s">
        <v>43</v>
      </c>
      <c r="H13" s="128">
        <f t="shared" si="3"/>
        <v>1</v>
      </c>
      <c r="I13" s="82" t="s">
        <v>275</v>
      </c>
      <c r="J13" s="82" t="s">
        <v>49</v>
      </c>
      <c r="K13" s="82" t="s">
        <v>180</v>
      </c>
    </row>
    <row r="14" spans="1:13" s="13" customFormat="1" x14ac:dyDescent="0.2">
      <c r="A14" s="13" t="str">
        <f t="shared" si="1"/>
        <v>CodeSystem/BRObmANVISA</v>
      </c>
      <c r="B14" s="19" t="s">
        <v>268</v>
      </c>
      <c r="C14" s="24" t="s">
        <v>3</v>
      </c>
      <c r="D14" s="24"/>
      <c r="E14" s="82" t="b">
        <v>1</v>
      </c>
      <c r="F14" s="82" t="s">
        <v>180</v>
      </c>
      <c r="G14" s="82" t="s">
        <v>43</v>
      </c>
      <c r="H14" s="128">
        <f t="shared" si="3"/>
        <v>1</v>
      </c>
      <c r="I14" s="82" t="s">
        <v>275</v>
      </c>
      <c r="J14" s="82" t="s">
        <v>49</v>
      </c>
      <c r="K14" s="82" t="s">
        <v>180</v>
      </c>
    </row>
    <row r="15" spans="1:13" s="13" customFormat="1" x14ac:dyDescent="0.2">
      <c r="A15" s="13" t="str">
        <f t="shared" si="1"/>
        <v>CodeSystem/BRObmAMPP</v>
      </c>
      <c r="B15" s="19" t="s">
        <v>269</v>
      </c>
      <c r="C15" s="24" t="s">
        <v>3</v>
      </c>
      <c r="D15" s="24"/>
      <c r="E15" s="82" t="b">
        <v>1</v>
      </c>
      <c r="F15" s="82" t="s">
        <v>180</v>
      </c>
      <c r="G15" s="82" t="s">
        <v>43</v>
      </c>
      <c r="H15" s="128">
        <f t="shared" si="3"/>
        <v>1</v>
      </c>
      <c r="I15" s="82" t="s">
        <v>275</v>
      </c>
      <c r="J15" s="82" t="s">
        <v>49</v>
      </c>
      <c r="K15" s="82" t="s">
        <v>180</v>
      </c>
    </row>
    <row r="16" spans="1:13" s="13" customFormat="1" x14ac:dyDescent="0.2">
      <c r="A16" s="13" t="str">
        <f t="shared" si="1"/>
        <v>CodeSystem/BRObmVMP</v>
      </c>
      <c r="B16" s="19" t="s">
        <v>270</v>
      </c>
      <c r="C16" s="24" t="s">
        <v>3</v>
      </c>
      <c r="D16" s="24"/>
      <c r="E16" s="82" t="b">
        <v>1</v>
      </c>
      <c r="F16" s="82" t="s">
        <v>180</v>
      </c>
      <c r="G16" s="82" t="s">
        <v>43</v>
      </c>
      <c r="H16" s="128">
        <f t="shared" si="3"/>
        <v>1</v>
      </c>
      <c r="I16" s="82" t="s">
        <v>275</v>
      </c>
      <c r="J16" s="82" t="s">
        <v>49</v>
      </c>
      <c r="K16" s="82" t="s">
        <v>180</v>
      </c>
    </row>
    <row r="17" spans="1:11" s="3" customFormat="1" x14ac:dyDescent="0.2">
      <c r="A17" s="12" t="str">
        <f t="shared" si="1"/>
        <v>ValueSet/ValueSet/BREstadoSolicitacaoMedicamento-1.0</v>
      </c>
      <c r="B17" s="15" t="s">
        <v>271</v>
      </c>
      <c r="C17" s="4" t="s">
        <v>4</v>
      </c>
      <c r="D17" s="4"/>
      <c r="E17" s="81" t="b">
        <v>1</v>
      </c>
      <c r="F17" s="81" t="b">
        <v>0</v>
      </c>
      <c r="G17" s="81" t="s">
        <v>43</v>
      </c>
      <c r="H17" s="141">
        <f t="shared" si="0"/>
        <v>0.5</v>
      </c>
      <c r="I17" s="85" t="s">
        <v>215</v>
      </c>
      <c r="J17" s="85"/>
      <c r="K17" s="85" t="s">
        <v>180</v>
      </c>
    </row>
    <row r="18" spans="1:11" s="13" customFormat="1" x14ac:dyDescent="0.2">
      <c r="A18" s="13" t="str">
        <f t="shared" si="1"/>
        <v>CodeSystem/BRUnidadeMedida</v>
      </c>
      <c r="B18" s="19" t="s">
        <v>273</v>
      </c>
      <c r="C18" s="24" t="s">
        <v>3</v>
      </c>
      <c r="D18" s="24"/>
      <c r="E18" s="82" t="b">
        <v>1</v>
      </c>
      <c r="F18" s="82" t="b">
        <v>1</v>
      </c>
      <c r="G18" s="82" t="s">
        <v>43</v>
      </c>
      <c r="H18" s="125">
        <f t="shared" si="0"/>
        <v>1</v>
      </c>
      <c r="I18" s="82" t="s">
        <v>59</v>
      </c>
      <c r="J18" s="82" t="s">
        <v>49</v>
      </c>
      <c r="K18" s="82" t="s">
        <v>180</v>
      </c>
    </row>
    <row r="19" spans="1:11" s="3" customFormat="1" x14ac:dyDescent="0.2">
      <c r="A19" s="12" t="str">
        <f t="shared" ref="A19" si="4">CONCATENATE(C19,"/",B19)</f>
        <v>ValueSet/BRUnidadeMedidaMedicamento</v>
      </c>
      <c r="B19" s="15" t="s">
        <v>272</v>
      </c>
      <c r="C19" s="4" t="s">
        <v>4</v>
      </c>
      <c r="D19" s="4"/>
      <c r="E19" s="81" t="b">
        <v>1</v>
      </c>
      <c r="F19" s="81"/>
      <c r="G19" s="81"/>
      <c r="H19" s="141">
        <f t="shared" si="0"/>
        <v>0.5</v>
      </c>
      <c r="I19" s="85" t="s">
        <v>274</v>
      </c>
      <c r="J19" s="85" t="s">
        <v>49</v>
      </c>
      <c r="K19" s="85" t="b"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0" r:id="rId6" xr:uid="{484BC68C-8636-4498-BF5D-5148FA6EA99E}"/>
    <hyperlink ref="B2" r:id="rId7" xr:uid="{53F1C38F-E29A-4A46-9AFE-90175614230E}"/>
    <hyperlink ref="B3" r:id="rId8" xr:uid="{764D88EA-7B11-4FFA-BEE3-346B801D6207}"/>
    <hyperlink ref="B4" r:id="rId9" xr:uid="{8BD3AF1F-9E5A-42AE-8086-0E9265DD2DDF}"/>
    <hyperlink ref="B11" r:id="rId10" xr:uid="{542DC7AD-19F6-4F4B-96CA-5232C6381BC7}"/>
    <hyperlink ref="B12" r:id="rId11" xr:uid="{AAE27EC6-40D0-4D68-B47F-C3A4A5877CD8}"/>
    <hyperlink ref="B13" r:id="rId12" xr:uid="{D2A74B52-2752-4E37-9964-E69606EC9A3D}"/>
    <hyperlink ref="B14" r:id="rId13" xr:uid="{B4736FF7-79FA-463E-968B-10347B9B47EB}"/>
    <hyperlink ref="B15" r:id="rId14" xr:uid="{5342F73E-CDB2-43A1-9F8D-C03FD292A0D4}"/>
    <hyperlink ref="B16" r:id="rId15" xr:uid="{90EFE5DC-7863-4B26-9DF9-C2397769D09F}"/>
    <hyperlink ref="B17" r:id="rId16" xr:uid="{9B5BDFF1-7008-4C07-AA0B-612652055853}"/>
    <hyperlink ref="B19" r:id="rId17" xr:uid="{7F6DD590-4F4E-47EC-9614-30AB47724974}"/>
    <hyperlink ref="B18" r:id="rId18" xr:uid="{170F6F58-F44C-4F14-ABEF-0A7BC3693188}"/>
  </hyperlinks>
  <pageMargins left="0.511811024" right="0.511811024" top="0.78740157499999996" bottom="0.78740157499999996" header="0.31496062000000002" footer="0.31496062000000002"/>
  <pageSetup paperSize="9" orientation="portrait" r:id="rId1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1"/>
  <sheetViews>
    <sheetView topLeftCell="A15" zoomScale="91" zoomScaleNormal="91" workbookViewId="0">
      <selection activeCell="I16" sqref="I16"/>
    </sheetView>
  </sheetViews>
  <sheetFormatPr baseColWidth="10" defaultColWidth="8.6640625" defaultRowHeight="15" x14ac:dyDescent="0.2"/>
  <cols>
    <col min="1" max="1" width="38.1640625" bestFit="1" customWidth="1"/>
    <col min="2" max="2" width="30.6640625" customWidth="1"/>
    <col min="3" max="3" width="14.5" customWidth="1"/>
    <col min="4" max="4" width="9" customWidth="1"/>
    <col min="5" max="6" width="11.6640625" bestFit="1" customWidth="1"/>
    <col min="7" max="7" width="11.6640625" customWidth="1"/>
    <col min="9" max="9" width="10.5" bestFit="1" customWidth="1"/>
    <col min="11" max="11" width="15.6640625" style="84" customWidth="1"/>
    <col min="12" max="12" width="19.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2">
      <c r="A2" s="13" t="str">
        <f t="shared" ref="A2:A41" si="0">CONCATENATE(C2,"/",B2)</f>
        <v>CodeSystem/observation-status</v>
      </c>
      <c r="B2" s="16" t="s">
        <v>168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>(COUNTIF(E2:F2,TRUE)+COUNTIF(E2:F2,"NSA"))/COLUMNS(E2:F2)</f>
        <v>1</v>
      </c>
      <c r="I2" s="2" t="s">
        <v>172</v>
      </c>
      <c r="J2" s="2" t="s">
        <v>49</v>
      </c>
      <c r="K2" s="80" t="s">
        <v>180</v>
      </c>
    </row>
    <row r="3" spans="1:13" s="2" customFormat="1" x14ac:dyDescent="0.2">
      <c r="A3" s="13" t="str">
        <f t="shared" si="0"/>
        <v>ValueSet/observation-status</v>
      </c>
      <c r="B3" s="16" t="s">
        <v>168</v>
      </c>
      <c r="C3" s="5" t="s">
        <v>4</v>
      </c>
      <c r="D3" s="5"/>
      <c r="E3" s="2" t="b">
        <v>1</v>
      </c>
      <c r="F3" s="2" t="b">
        <v>1</v>
      </c>
      <c r="H3" s="8">
        <f t="shared" ref="H3:H41" si="1">(COUNTIF(E3:F3,TRUE)+COUNTIF(E3:F3,"NSA"))/COLUMNS(E3:F3)</f>
        <v>1</v>
      </c>
      <c r="I3" s="2" t="s">
        <v>172</v>
      </c>
      <c r="J3" s="2" t="s">
        <v>49</v>
      </c>
      <c r="K3" s="80"/>
    </row>
    <row r="4" spans="1:13" s="2" customFormat="1" x14ac:dyDescent="0.2">
      <c r="A4" s="13" t="str">
        <f t="shared" si="0"/>
        <v>CodeSystem/observation-category</v>
      </c>
      <c r="B4" s="16" t="s">
        <v>95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50</v>
      </c>
      <c r="K4" s="80" t="b">
        <v>1</v>
      </c>
      <c r="L4" s="16" t="s">
        <v>95</v>
      </c>
    </row>
    <row r="5" spans="1:13" s="3" customFormat="1" x14ac:dyDescent="0.2">
      <c r="A5" s="12" t="str">
        <f t="shared" si="0"/>
        <v>ValueSet/observation-category</v>
      </c>
      <c r="B5" s="15" t="s">
        <v>95</v>
      </c>
      <c r="C5" s="4" t="s">
        <v>4</v>
      </c>
      <c r="D5" s="4"/>
      <c r="E5" s="12" t="b">
        <v>1</v>
      </c>
      <c r="F5" s="12" t="b">
        <v>1</v>
      </c>
      <c r="G5" s="12"/>
      <c r="H5" s="8">
        <f t="shared" si="1"/>
        <v>1</v>
      </c>
      <c r="I5" s="3" t="s">
        <v>50</v>
      </c>
      <c r="K5" s="85"/>
    </row>
    <row r="6" spans="1:13" s="2" customFormat="1" x14ac:dyDescent="0.2">
      <c r="A6" s="13" t="str">
        <f t="shared" si="0"/>
        <v>ValueSet/results-laboratory-observations-uv-ips</v>
      </c>
      <c r="B6" s="16" t="s">
        <v>110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67</v>
      </c>
      <c r="J6" s="2" t="s">
        <v>49</v>
      </c>
      <c r="K6" s="80" t="s">
        <v>180</v>
      </c>
    </row>
    <row r="7" spans="1:13" s="3" customFormat="1" x14ac:dyDescent="0.2">
      <c r="A7" s="12" t="str">
        <f t="shared" si="0"/>
        <v>ValueSet/results-coded-values-laboratory-uv-ips</v>
      </c>
      <c r="B7" s="15" t="s">
        <v>111</v>
      </c>
      <c r="C7" s="4" t="s">
        <v>4</v>
      </c>
      <c r="D7" s="4"/>
      <c r="E7" s="12" t="b">
        <v>1</v>
      </c>
      <c r="F7" s="12" t="b">
        <v>1</v>
      </c>
      <c r="G7" s="12"/>
      <c r="H7" s="8">
        <f t="shared" si="1"/>
        <v>1</v>
      </c>
      <c r="K7" s="85" t="s">
        <v>180</v>
      </c>
    </row>
    <row r="8" spans="1:13" s="2" customFormat="1" x14ac:dyDescent="0.2">
      <c r="A8" s="13" t="str">
        <f t="shared" si="0"/>
        <v>ValueSet/results-blood-group-uv-ips</v>
      </c>
      <c r="B8" s="16" t="s">
        <v>112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K8" s="80" t="s">
        <v>180</v>
      </c>
      <c r="M8" s="2" t="s">
        <v>169</v>
      </c>
    </row>
    <row r="9" spans="1:13" s="3" customFormat="1" x14ac:dyDescent="0.2">
      <c r="A9" s="12" t="str">
        <f t="shared" si="0"/>
        <v>ValueSet/results-presence-absence-uv-ips</v>
      </c>
      <c r="B9" s="15" t="s">
        <v>113</v>
      </c>
      <c r="C9" s="4" t="s">
        <v>4</v>
      </c>
      <c r="D9" s="4"/>
      <c r="E9" s="12" t="b">
        <v>1</v>
      </c>
      <c r="F9" s="12" t="b">
        <v>1</v>
      </c>
      <c r="G9" s="12"/>
      <c r="H9" s="8">
        <f t="shared" si="1"/>
        <v>1</v>
      </c>
      <c r="K9" s="85" t="s">
        <v>180</v>
      </c>
      <c r="M9" s="3" t="s">
        <v>169</v>
      </c>
    </row>
    <row r="10" spans="1:13" s="2" customFormat="1" x14ac:dyDescent="0.2">
      <c r="A10" s="13" t="str">
        <f t="shared" si="0"/>
        <v>ValueSet/results-microorganism-uv-ips</v>
      </c>
      <c r="B10" s="16" t="s">
        <v>114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  <c r="K10" s="80" t="s">
        <v>180</v>
      </c>
    </row>
    <row r="11" spans="1:13" s="3" customFormat="1" x14ac:dyDescent="0.2">
      <c r="A11" s="12" t="str">
        <f t="shared" si="0"/>
        <v>ValueSet/results-blood-group-snomed-ct-ips-free-set</v>
      </c>
      <c r="B11" s="15" t="s">
        <v>115</v>
      </c>
      <c r="C11" s="4" t="s">
        <v>4</v>
      </c>
      <c r="D11" s="4"/>
      <c r="E11" s="12" t="b">
        <v>1</v>
      </c>
      <c r="F11" s="12" t="b">
        <v>1</v>
      </c>
      <c r="G11" s="12"/>
      <c r="H11" s="8">
        <f t="shared" si="1"/>
        <v>1</v>
      </c>
      <c r="K11" s="85" t="s">
        <v>180</v>
      </c>
      <c r="M11" s="3" t="s">
        <v>170</v>
      </c>
    </row>
    <row r="12" spans="1:13" s="2" customFormat="1" x14ac:dyDescent="0.2">
      <c r="A12" s="13" t="str">
        <f t="shared" si="0"/>
        <v>ValueSet/results-presence-absence-snomed-ct-ips-free-set</v>
      </c>
      <c r="B12" s="16" t="s">
        <v>116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K12" s="80" t="s">
        <v>180</v>
      </c>
      <c r="M12" s="2" t="s">
        <v>170</v>
      </c>
    </row>
    <row r="13" spans="1:13" s="3" customFormat="1" x14ac:dyDescent="0.2">
      <c r="A13" s="12" t="str">
        <f t="shared" si="0"/>
        <v>ValueSet/results-microorganism-snomed-ct-ips-free-set</v>
      </c>
      <c r="B13" s="15" t="s">
        <v>117</v>
      </c>
      <c r="C13" s="4" t="s">
        <v>4</v>
      </c>
      <c r="D13" s="4"/>
      <c r="E13" s="12" t="b">
        <v>1</v>
      </c>
      <c r="F13" s="12" t="s">
        <v>180</v>
      </c>
      <c r="G13" s="12"/>
      <c r="H13" s="8">
        <f t="shared" si="1"/>
        <v>1</v>
      </c>
      <c r="I13" s="3" t="s">
        <v>67</v>
      </c>
      <c r="K13" s="85" t="s">
        <v>180</v>
      </c>
    </row>
    <row r="14" spans="1:13" s="2" customFormat="1" x14ac:dyDescent="0.2">
      <c r="A14" s="13" t="str">
        <f t="shared" si="0"/>
        <v>CodeSystem/data-absent-reason</v>
      </c>
      <c r="B14" s="16" t="s">
        <v>96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50</v>
      </c>
      <c r="J14" s="2" t="s">
        <v>49</v>
      </c>
      <c r="K14" s="80" t="s">
        <v>180</v>
      </c>
    </row>
    <row r="15" spans="1:13" s="3" customFormat="1" x14ac:dyDescent="0.2">
      <c r="A15" s="12" t="str">
        <f t="shared" si="0"/>
        <v>ValueSet/data-absent-reason</v>
      </c>
      <c r="B15" s="15" t="s">
        <v>96</v>
      </c>
      <c r="C15" s="4" t="s">
        <v>4</v>
      </c>
      <c r="D15" s="4"/>
      <c r="E15" s="4" t="b">
        <v>1</v>
      </c>
      <c r="F15" s="4" t="b">
        <v>1</v>
      </c>
      <c r="G15" s="12"/>
      <c r="H15" s="8">
        <f t="shared" si="1"/>
        <v>1</v>
      </c>
      <c r="I15" s="3" t="s">
        <v>50</v>
      </c>
      <c r="J15" s="3" t="s">
        <v>49</v>
      </c>
      <c r="K15" s="85" t="s">
        <v>180</v>
      </c>
    </row>
    <row r="16" spans="1:13" s="2" customFormat="1" x14ac:dyDescent="0.2">
      <c r="A16" s="13" t="str">
        <f t="shared" si="0"/>
        <v>CodeSystem/v3-ObservationInterpretation</v>
      </c>
      <c r="B16" s="16" t="s">
        <v>98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56">
        <v>43324</v>
      </c>
      <c r="J16" s="2" t="s">
        <v>49</v>
      </c>
      <c r="K16" s="80" t="s">
        <v>180</v>
      </c>
    </row>
    <row r="17" spans="1:12" s="3" customFormat="1" x14ac:dyDescent="0.2">
      <c r="A17" s="12" t="str">
        <f t="shared" si="0"/>
        <v>ValueSet/observation-interpretation</v>
      </c>
      <c r="B17" s="15" t="s">
        <v>97</v>
      </c>
      <c r="C17" s="4" t="s">
        <v>4</v>
      </c>
      <c r="D17" s="4"/>
      <c r="E17" s="12" t="b">
        <v>1</v>
      </c>
      <c r="F17" s="12" t="b">
        <v>1</v>
      </c>
      <c r="G17" s="12"/>
      <c r="H17" s="8">
        <f t="shared" si="1"/>
        <v>1</v>
      </c>
      <c r="I17" s="3" t="s">
        <v>50</v>
      </c>
      <c r="J17" s="3" t="s">
        <v>49</v>
      </c>
      <c r="K17" s="85" t="s">
        <v>180</v>
      </c>
    </row>
    <row r="18" spans="1:12" s="2" customFormat="1" x14ac:dyDescent="0.2">
      <c r="A18" s="13" t="str">
        <f t="shared" si="0"/>
        <v>CodeSystem/referencerange-meaning</v>
      </c>
      <c r="B18" s="16" t="s">
        <v>99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50</v>
      </c>
      <c r="J18" s="2" t="s">
        <v>49</v>
      </c>
      <c r="K18" s="80" t="s">
        <v>180</v>
      </c>
    </row>
    <row r="19" spans="1:12" s="3" customFormat="1" x14ac:dyDescent="0.2">
      <c r="A19" s="12" t="str">
        <f t="shared" si="0"/>
        <v>ValueSet/referencerange-meaning</v>
      </c>
      <c r="B19" s="15" t="s">
        <v>99</v>
      </c>
      <c r="C19" s="4" t="s">
        <v>4</v>
      </c>
      <c r="D19" s="4"/>
      <c r="E19" s="12" t="b">
        <v>1</v>
      </c>
      <c r="F19" s="12" t="b">
        <v>1</v>
      </c>
      <c r="G19" s="12"/>
      <c r="H19" s="8">
        <f t="shared" si="1"/>
        <v>1</v>
      </c>
      <c r="I19" s="3" t="s">
        <v>50</v>
      </c>
      <c r="J19" s="3" t="s">
        <v>49</v>
      </c>
      <c r="K19" s="85" t="s">
        <v>180</v>
      </c>
    </row>
    <row r="20" spans="1:12" s="2" customFormat="1" x14ac:dyDescent="0.2">
      <c r="A20" s="13" t="str">
        <f t="shared" si="0"/>
        <v>ConceptMap/BRResultadoQualitativoExame-2.0</v>
      </c>
      <c r="B20" s="16" t="s">
        <v>158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171</v>
      </c>
      <c r="J20" s="2" t="s">
        <v>49</v>
      </c>
      <c r="K20" s="80" t="s">
        <v>180</v>
      </c>
    </row>
    <row r="21" spans="1:12" s="3" customFormat="1" x14ac:dyDescent="0.2">
      <c r="A21" s="12" t="str">
        <f t="shared" si="0"/>
        <v>CodeSystem/Resultado qualitativo do Exame</v>
      </c>
      <c r="B21" s="15" t="s">
        <v>159</v>
      </c>
      <c r="C21" s="4" t="s">
        <v>3</v>
      </c>
      <c r="D21" s="4"/>
      <c r="E21" s="12" t="b">
        <v>1</v>
      </c>
      <c r="F21" s="12" t="b">
        <v>1</v>
      </c>
      <c r="G21" s="12"/>
      <c r="H21" s="8">
        <f t="shared" si="1"/>
        <v>1</v>
      </c>
      <c r="I21" s="3" t="s">
        <v>58</v>
      </c>
      <c r="J21" s="3" t="s">
        <v>49</v>
      </c>
      <c r="K21" s="85" t="s">
        <v>180</v>
      </c>
    </row>
    <row r="22" spans="1:12" s="2" customFormat="1" x14ac:dyDescent="0.2">
      <c r="A22" s="13" t="str">
        <f t="shared" si="0"/>
        <v>CodeSystem/Tipo de Resultado AVIDEZ</v>
      </c>
      <c r="B22" s="16" t="s">
        <v>160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59</v>
      </c>
      <c r="J22" s="2" t="s">
        <v>49</v>
      </c>
      <c r="K22" s="80" t="s">
        <v>180</v>
      </c>
    </row>
    <row r="23" spans="1:12" s="3" customFormat="1" x14ac:dyDescent="0.2">
      <c r="A23" s="12" t="str">
        <f t="shared" si="0"/>
        <v>CodeSystem/Tipo de Resultado DTNT</v>
      </c>
      <c r="B23" s="15" t="s">
        <v>161</v>
      </c>
      <c r="C23" s="4" t="s">
        <v>3</v>
      </c>
      <c r="D23" s="4"/>
      <c r="E23" s="12" t="b">
        <v>1</v>
      </c>
      <c r="F23" s="12" t="b">
        <v>1</v>
      </c>
      <c r="G23" s="12"/>
      <c r="H23" s="8">
        <f t="shared" si="1"/>
        <v>1</v>
      </c>
      <c r="I23" s="3" t="s">
        <v>59</v>
      </c>
      <c r="J23" s="3" t="s">
        <v>49</v>
      </c>
      <c r="K23" s="85" t="s">
        <v>180</v>
      </c>
    </row>
    <row r="24" spans="1:12" s="2" customFormat="1" x14ac:dyDescent="0.2">
      <c r="A24" s="13" t="str">
        <f t="shared" si="0"/>
        <v>CodeSystem/Tipo de Resultado HISPT</v>
      </c>
      <c r="B24" s="16" t="s">
        <v>162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59</v>
      </c>
      <c r="J24" s="2" t="s">
        <v>49</v>
      </c>
      <c r="K24" s="80" t="s">
        <v>180</v>
      </c>
    </row>
    <row r="25" spans="1:12" s="3" customFormat="1" x14ac:dyDescent="0.2">
      <c r="A25" s="12" t="str">
        <f t="shared" si="0"/>
        <v>CodeSystem/Tipo de Resultado PRAU</v>
      </c>
      <c r="B25" s="15" t="s">
        <v>163</v>
      </c>
      <c r="C25" s="4" t="s">
        <v>3</v>
      </c>
      <c r="D25" s="4"/>
      <c r="E25" s="12" t="b">
        <v>1</v>
      </c>
      <c r="F25" s="12" t="b">
        <v>1</v>
      </c>
      <c r="G25" s="12"/>
      <c r="H25" s="8">
        <f t="shared" si="1"/>
        <v>1</v>
      </c>
      <c r="I25" s="3" t="s">
        <v>59</v>
      </c>
      <c r="J25" s="3" t="s">
        <v>49</v>
      </c>
      <c r="K25" s="85" t="s">
        <v>180</v>
      </c>
    </row>
    <row r="26" spans="1:12" s="2" customFormat="1" x14ac:dyDescent="0.2">
      <c r="A26" s="13" t="str">
        <f t="shared" si="0"/>
        <v>CodeSystem/Tipo de Resultado PSNG</v>
      </c>
      <c r="B26" s="16" t="s">
        <v>164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59</v>
      </c>
      <c r="J26" s="2" t="s">
        <v>49</v>
      </c>
      <c r="K26" s="80" t="s">
        <v>180</v>
      </c>
    </row>
    <row r="27" spans="1:12" s="3" customFormat="1" x14ac:dyDescent="0.2">
      <c r="A27" s="12" t="str">
        <f t="shared" si="0"/>
        <v>CodeSystem/Tipo de Resultado RGNR</v>
      </c>
      <c r="B27" s="15" t="s">
        <v>165</v>
      </c>
      <c r="C27" s="4" t="s">
        <v>3</v>
      </c>
      <c r="D27" s="4"/>
      <c r="E27" s="12" t="b">
        <v>1</v>
      </c>
      <c r="F27" s="12" t="b">
        <v>1</v>
      </c>
      <c r="G27" s="12"/>
      <c r="H27" s="8">
        <f t="shared" si="1"/>
        <v>1</v>
      </c>
      <c r="I27" s="3" t="s">
        <v>59</v>
      </c>
      <c r="J27" s="3" t="s">
        <v>49</v>
      </c>
      <c r="K27" s="85" t="s">
        <v>180</v>
      </c>
    </row>
    <row r="28" spans="1:12" s="2" customFormat="1" x14ac:dyDescent="0.2">
      <c r="A28" s="13" t="str">
        <f t="shared" si="0"/>
        <v>CodeSystem/Tipo de Resultado RSBAC</v>
      </c>
      <c r="B28" s="16" t="s">
        <v>166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59</v>
      </c>
      <c r="J28" s="2" t="s">
        <v>49</v>
      </c>
      <c r="K28" s="80" t="s">
        <v>180</v>
      </c>
    </row>
    <row r="29" spans="1:12" s="3" customFormat="1" x14ac:dyDescent="0.2">
      <c r="A29" s="12" t="str">
        <f t="shared" si="0"/>
        <v>CodeSystem/Tipo de Resultado RSCUL</v>
      </c>
      <c r="B29" s="15" t="s">
        <v>167</v>
      </c>
      <c r="C29" s="4" t="s">
        <v>3</v>
      </c>
      <c r="D29" s="4"/>
      <c r="E29" s="12" t="b">
        <v>1</v>
      </c>
      <c r="F29" s="12" t="b">
        <v>1</v>
      </c>
      <c r="G29" s="12"/>
      <c r="H29" s="8">
        <f t="shared" si="1"/>
        <v>1</v>
      </c>
      <c r="I29" s="3" t="s">
        <v>59</v>
      </c>
      <c r="J29" s="3" t="s">
        <v>49</v>
      </c>
      <c r="K29" s="85" t="s">
        <v>180</v>
      </c>
    </row>
    <row r="30" spans="1:12" s="2" customFormat="1" x14ac:dyDescent="0.2">
      <c r="A30" s="2" t="str">
        <f t="shared" si="0"/>
        <v>CodeSystem/ urn:ietf:bcp:47</v>
      </c>
      <c r="B30" s="16" t="s">
        <v>146</v>
      </c>
      <c r="C30" s="2" t="s">
        <v>3</v>
      </c>
      <c r="E30" s="2" t="b">
        <v>1</v>
      </c>
      <c r="F30" s="2" t="b">
        <v>1</v>
      </c>
      <c r="H30" s="8">
        <f t="shared" si="1"/>
        <v>1</v>
      </c>
      <c r="I30" s="2" t="s">
        <v>65</v>
      </c>
      <c r="J30" s="2" t="s">
        <v>49</v>
      </c>
      <c r="K30" s="80" t="s">
        <v>180</v>
      </c>
    </row>
    <row r="31" spans="1:12" s="3" customFormat="1" x14ac:dyDescent="0.2">
      <c r="A31" s="3" t="str">
        <f t="shared" si="0"/>
        <v>ValueSet/languages</v>
      </c>
      <c r="B31" s="15" t="s">
        <v>145</v>
      </c>
      <c r="C31" s="3" t="s">
        <v>4</v>
      </c>
      <c r="E31" s="3" t="b">
        <v>1</v>
      </c>
      <c r="F31" s="3" t="b">
        <v>1</v>
      </c>
      <c r="H31" s="8">
        <f t="shared" si="1"/>
        <v>1</v>
      </c>
      <c r="I31" s="3" t="s">
        <v>150</v>
      </c>
      <c r="J31" s="3" t="s">
        <v>49</v>
      </c>
      <c r="K31" s="85" t="s">
        <v>180</v>
      </c>
    </row>
    <row r="32" spans="1:12" s="64" customFormat="1" x14ac:dyDescent="0.2">
      <c r="A32" s="10" t="str">
        <f t="shared" si="0"/>
        <v>CodeSystem/BRTipoAmostraGal</v>
      </c>
      <c r="B32" s="19" t="s">
        <v>174</v>
      </c>
      <c r="C32" s="13" t="s">
        <v>3</v>
      </c>
      <c r="D32" s="13"/>
      <c r="E32" s="13" t="b">
        <v>1</v>
      </c>
      <c r="F32" s="13" t="b">
        <v>1</v>
      </c>
      <c r="G32" s="13" t="b">
        <v>1</v>
      </c>
      <c r="H32" s="8">
        <f t="shared" si="1"/>
        <v>1</v>
      </c>
      <c r="I32" s="64" t="s">
        <v>178</v>
      </c>
      <c r="J32" s="64" t="s">
        <v>49</v>
      </c>
      <c r="K32" s="91" t="b">
        <v>1</v>
      </c>
      <c r="L32" s="64" t="s">
        <v>248</v>
      </c>
    </row>
    <row r="33" spans="1:12" s="64" customFormat="1" x14ac:dyDescent="0.2">
      <c r="A33" s="10" t="str">
        <f t="shared" si="0"/>
        <v>CodeSystem/v2-0487</v>
      </c>
      <c r="B33" s="19" t="s">
        <v>227</v>
      </c>
      <c r="C33" s="13" t="s">
        <v>3</v>
      </c>
      <c r="D33" s="13"/>
      <c r="E33" s="13" t="b">
        <v>1</v>
      </c>
      <c r="F33" s="13" t="b">
        <v>1</v>
      </c>
      <c r="G33" s="13" t="b">
        <v>1</v>
      </c>
      <c r="H33" s="8">
        <f t="shared" si="1"/>
        <v>1</v>
      </c>
      <c r="I33" s="64" t="s">
        <v>228</v>
      </c>
      <c r="J33" s="64" t="s">
        <v>49</v>
      </c>
      <c r="K33" s="91" t="s">
        <v>180</v>
      </c>
      <c r="L33" s="64" t="s">
        <v>248</v>
      </c>
    </row>
    <row r="34" spans="1:12" s="57" customFormat="1" x14ac:dyDescent="0.2">
      <c r="A34" s="3" t="str">
        <f t="shared" si="0"/>
        <v>ValueSet/BRTipoAmostra-1.0</v>
      </c>
      <c r="B34" s="21" t="s">
        <v>175</v>
      </c>
      <c r="C34" s="18" t="s">
        <v>4</v>
      </c>
      <c r="D34" s="18"/>
      <c r="E34" s="12" t="b">
        <v>1</v>
      </c>
      <c r="F34" s="18" t="b">
        <v>1</v>
      </c>
      <c r="G34" s="18" t="b">
        <v>1</v>
      </c>
      <c r="H34" s="8">
        <f t="shared" si="1"/>
        <v>1</v>
      </c>
      <c r="I34" s="18" t="s">
        <v>59</v>
      </c>
      <c r="J34" s="18" t="s">
        <v>49</v>
      </c>
      <c r="K34" s="83" t="s">
        <v>180</v>
      </c>
    </row>
    <row r="35" spans="1:12" s="64" customFormat="1" x14ac:dyDescent="0.2">
      <c r="A35" s="10" t="str">
        <f t="shared" si="0"/>
        <v>CodeSystem/BRTipoDocumento</v>
      </c>
      <c r="B35" s="19" t="s">
        <v>177</v>
      </c>
      <c r="C35" s="13" t="s">
        <v>3</v>
      </c>
      <c r="D35" s="13"/>
      <c r="E35" s="13" t="b">
        <v>1</v>
      </c>
      <c r="F35" s="64" t="b">
        <v>1</v>
      </c>
      <c r="G35" s="64" t="b">
        <v>1</v>
      </c>
      <c r="H35" s="8">
        <f t="shared" si="1"/>
        <v>1</v>
      </c>
      <c r="I35" s="10" t="s">
        <v>178</v>
      </c>
      <c r="J35" s="10" t="s">
        <v>49</v>
      </c>
      <c r="K35" s="91" t="b">
        <v>1</v>
      </c>
    </row>
    <row r="36" spans="1:12" s="57" customFormat="1" x14ac:dyDescent="0.2">
      <c r="A36" s="3" t="str">
        <f t="shared" si="0"/>
        <v>ValueSet/BRTipoDocumento-1.0</v>
      </c>
      <c r="B36" s="21" t="s">
        <v>179</v>
      </c>
      <c r="C36" s="18" t="s">
        <v>4</v>
      </c>
      <c r="D36" s="18"/>
      <c r="E36" s="12" t="b">
        <v>1</v>
      </c>
      <c r="F36" s="57" t="b">
        <v>1</v>
      </c>
      <c r="G36" s="57" t="b">
        <v>1</v>
      </c>
      <c r="H36" s="8">
        <f t="shared" si="1"/>
        <v>1</v>
      </c>
      <c r="I36" s="18" t="s">
        <v>59</v>
      </c>
      <c r="J36" s="18" t="s">
        <v>49</v>
      </c>
      <c r="K36" s="86" t="s">
        <v>180</v>
      </c>
    </row>
    <row r="37" spans="1:12" s="57" customFormat="1" x14ac:dyDescent="0.2">
      <c r="A37" s="3" t="str">
        <f t="shared" si="0"/>
        <v>ValueSet/BREstadoObservacao-1.0</v>
      </c>
      <c r="B37" s="12" t="s">
        <v>236</v>
      </c>
      <c r="C37" s="18" t="s">
        <v>4</v>
      </c>
      <c r="D37" s="12"/>
      <c r="E37" s="12" t="b">
        <v>1</v>
      </c>
      <c r="F37" s="12" t="b">
        <v>1</v>
      </c>
      <c r="G37" s="12" t="b">
        <v>1</v>
      </c>
      <c r="H37" s="8">
        <f t="shared" si="1"/>
        <v>1</v>
      </c>
      <c r="I37" s="12" t="s">
        <v>59</v>
      </c>
      <c r="J37" s="12" t="s">
        <v>237</v>
      </c>
      <c r="K37" s="81" t="s">
        <v>180</v>
      </c>
    </row>
    <row r="38" spans="1:12" s="64" customFormat="1" x14ac:dyDescent="0.2">
      <c r="A38" s="10" t="str">
        <f t="shared" si="0"/>
        <v>CodeSystem/BRNomeExameLOINC</v>
      </c>
      <c r="B38" s="19" t="s">
        <v>245</v>
      </c>
      <c r="C38" s="13" t="s">
        <v>3</v>
      </c>
      <c r="D38" s="13"/>
      <c r="E38" s="13" t="b">
        <v>1</v>
      </c>
      <c r="F38" s="64" t="b">
        <v>1</v>
      </c>
      <c r="G38" s="64" t="b">
        <v>1</v>
      </c>
      <c r="H38" s="8">
        <f t="shared" si="1"/>
        <v>1</v>
      </c>
      <c r="I38" s="10" t="s">
        <v>171</v>
      </c>
      <c r="J38" s="10" t="s">
        <v>49</v>
      </c>
      <c r="K38" s="91" t="b">
        <v>1</v>
      </c>
    </row>
    <row r="39" spans="1:12" s="57" customFormat="1" x14ac:dyDescent="0.2">
      <c r="A39" s="3" t="str">
        <f t="shared" si="0"/>
        <v>ValueSet/BRNomeExameTRCOVID19LOINC-1.0</v>
      </c>
      <c r="B39" s="21" t="s">
        <v>244</v>
      </c>
      <c r="C39" s="18" t="s">
        <v>4</v>
      </c>
      <c r="D39" s="18"/>
      <c r="E39" s="12" t="b">
        <v>1</v>
      </c>
      <c r="F39" s="57" t="b">
        <v>1</v>
      </c>
      <c r="G39" s="57" t="b">
        <v>1</v>
      </c>
      <c r="H39" s="8">
        <f t="shared" si="1"/>
        <v>1</v>
      </c>
      <c r="I39" s="18" t="s">
        <v>59</v>
      </c>
      <c r="J39" s="18" t="s">
        <v>49</v>
      </c>
      <c r="K39" s="86" t="s">
        <v>180</v>
      </c>
    </row>
    <row r="40" spans="1:12" s="64" customFormat="1" x14ac:dyDescent="0.2">
      <c r="A40" s="10" t="str">
        <f t="shared" si="0"/>
        <v>CodeSystem/BRSubgrupoTabelaSUS</v>
      </c>
      <c r="B40" s="19" t="s">
        <v>246</v>
      </c>
      <c r="C40" s="13" t="s">
        <v>3</v>
      </c>
      <c r="D40" s="13"/>
      <c r="E40" s="13" t="b">
        <v>1</v>
      </c>
      <c r="F40" s="64" t="b">
        <v>1</v>
      </c>
      <c r="G40" s="64" t="b">
        <v>1</v>
      </c>
      <c r="H40" s="8">
        <f t="shared" si="1"/>
        <v>1</v>
      </c>
      <c r="I40" s="10" t="s">
        <v>171</v>
      </c>
      <c r="J40" s="10" t="s">
        <v>49</v>
      </c>
      <c r="K40" s="91" t="b">
        <v>1</v>
      </c>
    </row>
    <row r="41" spans="1:12" s="57" customFormat="1" x14ac:dyDescent="0.2">
      <c r="A41" s="3" t="str">
        <f t="shared" si="0"/>
        <v>ValueSet/BRCategoriaExame-1.0</v>
      </c>
      <c r="B41" s="21" t="s">
        <v>247</v>
      </c>
      <c r="C41" s="18" t="s">
        <v>4</v>
      </c>
      <c r="D41" s="18"/>
      <c r="E41" s="12" t="b">
        <v>1</v>
      </c>
      <c r="F41" s="57" t="b">
        <v>1</v>
      </c>
      <c r="G41" s="57" t="b">
        <v>1</v>
      </c>
      <c r="H41" s="8">
        <f t="shared" si="1"/>
        <v>1</v>
      </c>
      <c r="I41" s="18" t="s">
        <v>59</v>
      </c>
      <c r="J41" s="18" t="s">
        <v>49</v>
      </c>
      <c r="K41" s="86" t="s">
        <v>180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B37" r:id="rId27" xr:uid="{6D817FF0-4CC0-614A-8E79-54D2C2B5E5A9}"/>
    <hyperlink ref="B39" r:id="rId28" xr:uid="{00FAA5C7-790D-4AB1-9301-481D1E9FA2CB}"/>
    <hyperlink ref="B38" r:id="rId29" xr:uid="{4369B9A0-BCCC-43EC-93AA-51C396D1CE1F}"/>
    <hyperlink ref="B40" r:id="rId30" xr:uid="{0E680E7E-64AC-45B7-B2BC-A144CEA50DE2}"/>
    <hyperlink ref="B41" r:id="rId31" xr:uid="{ECA9C314-39E1-4601-937C-1282E1A8C120}"/>
    <hyperlink ref="L4" r:id="rId32" xr:uid="{EE89527D-CDE3-4FCD-AC0D-188FD1D4C3D1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workbookViewId="0">
      <selection activeCell="A24" sqref="A24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23.83203125" customWidth="1"/>
    <col min="5" max="6" width="11.6640625" bestFit="1" customWidth="1"/>
    <col min="7" max="7" width="11.6640625" customWidth="1"/>
    <col min="9" max="9" width="10.5" bestFit="1" customWidth="1"/>
    <col min="11" max="11" width="11.5" bestFit="1" customWidth="1"/>
    <col min="12" max="12" width="23" bestFit="1" customWidth="1"/>
  </cols>
  <sheetData>
    <row r="1" spans="1:13" s="1" customFormat="1" x14ac:dyDescent="0.2">
      <c r="A1" s="60" t="s">
        <v>18</v>
      </c>
      <c r="B1" s="60" t="s">
        <v>0</v>
      </c>
      <c r="C1" s="60" t="s">
        <v>6</v>
      </c>
      <c r="D1" s="60" t="s">
        <v>7</v>
      </c>
      <c r="E1" s="60" t="s">
        <v>8</v>
      </c>
      <c r="F1" s="60" t="s">
        <v>9</v>
      </c>
      <c r="G1" s="60" t="s">
        <v>43</v>
      </c>
      <c r="H1" s="60" t="s">
        <v>1</v>
      </c>
      <c r="I1" s="60" t="s">
        <v>46</v>
      </c>
      <c r="J1" s="60" t="s">
        <v>47</v>
      </c>
      <c r="K1" s="60" t="s">
        <v>5</v>
      </c>
      <c r="L1" s="1" t="s">
        <v>232</v>
      </c>
      <c r="M1" s="1" t="s">
        <v>155</v>
      </c>
    </row>
    <row r="2" spans="1:13" s="2" customFormat="1" x14ac:dyDescent="0.2">
      <c r="A2" s="65" t="s">
        <v>196</v>
      </c>
      <c r="B2" s="66" t="s">
        <v>100</v>
      </c>
      <c r="C2" s="65" t="s">
        <v>3</v>
      </c>
      <c r="D2" s="65"/>
      <c r="E2" s="65" t="b">
        <v>1</v>
      </c>
      <c r="F2" s="65" t="b">
        <v>1</v>
      </c>
      <c r="G2" s="65" t="s">
        <v>45</v>
      </c>
      <c r="H2" s="67">
        <f t="shared" ref="H2:H17" si="0">COUNTIF(E2:F2,TRUE)/COLUMNS(E2:F2)</f>
        <v>1</v>
      </c>
      <c r="I2" s="65" t="s">
        <v>57</v>
      </c>
      <c r="J2" s="65" t="s">
        <v>49</v>
      </c>
      <c r="K2" s="65" t="s">
        <v>180</v>
      </c>
      <c r="L2" s="65"/>
      <c r="M2" s="65"/>
    </row>
    <row r="3" spans="1:13" s="3" customFormat="1" x14ac:dyDescent="0.2">
      <c r="A3" s="62" t="s">
        <v>197</v>
      </c>
      <c r="B3" s="63" t="s">
        <v>100</v>
      </c>
      <c r="C3" s="62" t="s">
        <v>4</v>
      </c>
      <c r="D3" s="62"/>
      <c r="E3" s="62" t="b">
        <v>1</v>
      </c>
      <c r="F3" s="62" t="b">
        <v>1</v>
      </c>
      <c r="G3" s="62" t="s">
        <v>45</v>
      </c>
      <c r="H3" s="7">
        <f t="shared" si="0"/>
        <v>1</v>
      </c>
      <c r="I3" s="62" t="s">
        <v>57</v>
      </c>
      <c r="J3" s="62" t="s">
        <v>49</v>
      </c>
      <c r="K3" s="62" t="s">
        <v>180</v>
      </c>
      <c r="L3" s="62"/>
      <c r="M3" s="62"/>
    </row>
    <row r="4" spans="1:13" s="2" customFormat="1" x14ac:dyDescent="0.2">
      <c r="A4" s="65" t="s">
        <v>198</v>
      </c>
      <c r="B4" s="66" t="s">
        <v>101</v>
      </c>
      <c r="C4" s="65" t="s">
        <v>3</v>
      </c>
      <c r="D4" s="65"/>
      <c r="E4" s="65" t="b">
        <v>1</v>
      </c>
      <c r="F4" s="65" t="b">
        <v>1</v>
      </c>
      <c r="G4" s="65" t="s">
        <v>53</v>
      </c>
      <c r="H4" s="67">
        <f t="shared" si="0"/>
        <v>1</v>
      </c>
      <c r="I4" s="68">
        <v>43324</v>
      </c>
      <c r="J4" s="65" t="s">
        <v>49</v>
      </c>
      <c r="K4" s="65"/>
      <c r="L4" s="65"/>
      <c r="M4" s="65"/>
    </row>
    <row r="5" spans="1:13" s="18" customFormat="1" x14ac:dyDescent="0.2">
      <c r="A5" s="72" t="s">
        <v>199</v>
      </c>
      <c r="B5" s="73" t="s">
        <v>40</v>
      </c>
      <c r="C5" s="72" t="s">
        <v>4</v>
      </c>
      <c r="D5" s="72"/>
      <c r="E5" s="72" t="b">
        <v>1</v>
      </c>
      <c r="F5" s="72" t="b">
        <v>1</v>
      </c>
      <c r="G5" s="72" t="s">
        <v>53</v>
      </c>
      <c r="H5" s="7">
        <f t="shared" si="0"/>
        <v>1</v>
      </c>
      <c r="I5" s="74">
        <v>41724</v>
      </c>
      <c r="J5" s="72" t="s">
        <v>49</v>
      </c>
      <c r="K5" s="72"/>
      <c r="L5" s="72"/>
      <c r="M5" s="72"/>
    </row>
    <row r="6" spans="1:13" s="2" customFormat="1" x14ac:dyDescent="0.2">
      <c r="A6" s="65" t="s">
        <v>200</v>
      </c>
      <c r="B6" s="66" t="s">
        <v>102</v>
      </c>
      <c r="C6" s="65" t="s">
        <v>3</v>
      </c>
      <c r="D6" s="65"/>
      <c r="E6" s="65" t="b">
        <v>1</v>
      </c>
      <c r="F6" s="65" t="b">
        <v>1</v>
      </c>
      <c r="G6" s="65" t="s">
        <v>53</v>
      </c>
      <c r="H6" s="67">
        <f t="shared" si="0"/>
        <v>1</v>
      </c>
      <c r="I6" s="65" t="s">
        <v>57</v>
      </c>
      <c r="J6" s="65" t="s">
        <v>49</v>
      </c>
      <c r="K6" s="65"/>
      <c r="L6" s="65"/>
      <c r="M6" s="65"/>
    </row>
    <row r="7" spans="1:13" s="18" customFormat="1" x14ac:dyDescent="0.2">
      <c r="A7" s="62" t="s">
        <v>201</v>
      </c>
      <c r="B7" s="63" t="s">
        <v>102</v>
      </c>
      <c r="C7" s="62" t="s">
        <v>4</v>
      </c>
      <c r="D7" s="62"/>
      <c r="E7" s="62" t="b">
        <v>1</v>
      </c>
      <c r="F7" s="62" t="b">
        <v>1</v>
      </c>
      <c r="G7" s="62" t="s">
        <v>53</v>
      </c>
      <c r="H7" s="7">
        <f t="shared" si="0"/>
        <v>1</v>
      </c>
      <c r="I7" s="62" t="s">
        <v>57</v>
      </c>
      <c r="J7" s="62" t="s">
        <v>49</v>
      </c>
      <c r="K7" s="62"/>
      <c r="L7" s="62"/>
      <c r="M7" s="62"/>
    </row>
    <row r="8" spans="1:13" s="13" customFormat="1" x14ac:dyDescent="0.2">
      <c r="A8" s="65" t="s">
        <v>202</v>
      </c>
      <c r="B8" s="66" t="s">
        <v>103</v>
      </c>
      <c r="C8" s="65" t="s">
        <v>3</v>
      </c>
      <c r="D8" s="65"/>
      <c r="E8" s="65" t="b">
        <v>1</v>
      </c>
      <c r="F8" s="65" t="b">
        <v>1</v>
      </c>
      <c r="G8" s="65" t="s">
        <v>53</v>
      </c>
      <c r="H8" s="67">
        <f t="shared" si="0"/>
        <v>1</v>
      </c>
      <c r="I8" s="65" t="s">
        <v>57</v>
      </c>
      <c r="J8" s="65" t="s">
        <v>49</v>
      </c>
      <c r="K8" s="65" t="s">
        <v>180</v>
      </c>
      <c r="L8" s="65"/>
      <c r="M8" s="65"/>
    </row>
    <row r="9" spans="1:13" s="18" customFormat="1" x14ac:dyDescent="0.2">
      <c r="A9" s="62" t="s">
        <v>203</v>
      </c>
      <c r="B9" s="63" t="s">
        <v>103</v>
      </c>
      <c r="C9" s="62" t="s">
        <v>4</v>
      </c>
      <c r="D9" s="62"/>
      <c r="E9" s="62" t="b">
        <v>1</v>
      </c>
      <c r="F9" s="62" t="b">
        <v>1</v>
      </c>
      <c r="G9" s="62" t="s">
        <v>53</v>
      </c>
      <c r="H9" s="7">
        <f t="shared" si="0"/>
        <v>1</v>
      </c>
      <c r="I9" s="62" t="s">
        <v>57</v>
      </c>
      <c r="J9" s="62" t="s">
        <v>49</v>
      </c>
      <c r="K9" s="62" t="s">
        <v>180</v>
      </c>
      <c r="L9" s="62"/>
      <c r="M9" s="62"/>
    </row>
    <row r="10" spans="1:13" s="13" customFormat="1" x14ac:dyDescent="0.2">
      <c r="A10" s="65" t="s">
        <v>204</v>
      </c>
      <c r="B10" s="66" t="s">
        <v>104</v>
      </c>
      <c r="C10" s="65" t="s">
        <v>3</v>
      </c>
      <c r="D10" s="65"/>
      <c r="E10" s="65" t="b">
        <v>1</v>
      </c>
      <c r="F10" s="65" t="b">
        <v>1</v>
      </c>
      <c r="G10" s="65"/>
      <c r="H10" s="67">
        <f t="shared" si="0"/>
        <v>1</v>
      </c>
      <c r="I10" s="65" t="s">
        <v>50</v>
      </c>
      <c r="J10" s="65"/>
      <c r="K10" s="65"/>
      <c r="L10" s="65"/>
      <c r="M10" s="65"/>
    </row>
    <row r="11" spans="1:13" s="3" customFormat="1" x14ac:dyDescent="0.2">
      <c r="A11" s="62" t="s">
        <v>205</v>
      </c>
      <c r="B11" s="63" t="s">
        <v>104</v>
      </c>
      <c r="C11" s="62" t="s">
        <v>4</v>
      </c>
      <c r="D11" s="62"/>
      <c r="E11" s="62" t="b">
        <v>1</v>
      </c>
      <c r="F11" s="62" t="b">
        <v>1</v>
      </c>
      <c r="G11" s="62"/>
      <c r="H11" s="7">
        <f t="shared" si="0"/>
        <v>1</v>
      </c>
      <c r="I11" s="62" t="s">
        <v>50</v>
      </c>
      <c r="J11" s="62" t="s">
        <v>49</v>
      </c>
      <c r="K11" s="62"/>
      <c r="L11" s="62"/>
      <c r="M11" s="62"/>
    </row>
    <row r="12" spans="1:13" s="2" customFormat="1" x14ac:dyDescent="0.2">
      <c r="A12" s="65" t="s">
        <v>206</v>
      </c>
      <c r="B12" s="66" t="s">
        <v>105</v>
      </c>
      <c r="C12" s="65" t="s">
        <v>3</v>
      </c>
      <c r="D12" s="65"/>
      <c r="E12" s="65" t="b">
        <v>1</v>
      </c>
      <c r="F12" s="65" t="b">
        <v>1</v>
      </c>
      <c r="G12" s="65"/>
      <c r="H12" s="67">
        <f t="shared" si="0"/>
        <v>1</v>
      </c>
      <c r="I12" s="65" t="s">
        <v>50</v>
      </c>
      <c r="J12" s="65" t="s">
        <v>49</v>
      </c>
      <c r="K12" s="65"/>
      <c r="L12" s="65"/>
      <c r="M12" s="65"/>
    </row>
    <row r="13" spans="1:13" s="3" customFormat="1" x14ac:dyDescent="0.2">
      <c r="A13" s="62" t="s">
        <v>207</v>
      </c>
      <c r="B13" s="63" t="s">
        <v>105</v>
      </c>
      <c r="C13" s="62" t="s">
        <v>4</v>
      </c>
      <c r="D13" s="62"/>
      <c r="E13" s="62" t="b">
        <v>1</v>
      </c>
      <c r="F13" s="62" t="b">
        <v>1</v>
      </c>
      <c r="G13" s="62"/>
      <c r="H13" s="7">
        <f t="shared" si="0"/>
        <v>1</v>
      </c>
      <c r="I13" s="62" t="s">
        <v>50</v>
      </c>
      <c r="J13" s="62" t="s">
        <v>49</v>
      </c>
      <c r="K13" s="62"/>
      <c r="L13" s="62"/>
      <c r="M13" s="62"/>
    </row>
    <row r="14" spans="1:13" s="2" customFormat="1" x14ac:dyDescent="0.2">
      <c r="A14" s="65" t="s">
        <v>208</v>
      </c>
      <c r="B14" s="66" t="s">
        <v>106</v>
      </c>
      <c r="C14" s="65" t="s">
        <v>3</v>
      </c>
      <c r="D14" s="65"/>
      <c r="E14" s="65" t="b">
        <v>1</v>
      </c>
      <c r="F14" s="65" t="b">
        <v>1</v>
      </c>
      <c r="G14" s="65"/>
      <c r="H14" s="67">
        <f t="shared" si="0"/>
        <v>1</v>
      </c>
      <c r="I14" s="65" t="s">
        <v>50</v>
      </c>
      <c r="J14" s="65" t="s">
        <v>49</v>
      </c>
      <c r="K14" s="65"/>
      <c r="L14" s="65"/>
      <c r="M14" s="65"/>
    </row>
    <row r="15" spans="1:13" s="3" customFormat="1" x14ac:dyDescent="0.2">
      <c r="A15" s="62" t="s">
        <v>209</v>
      </c>
      <c r="B15" s="63" t="s">
        <v>106</v>
      </c>
      <c r="C15" s="62" t="s">
        <v>4</v>
      </c>
      <c r="D15" s="62"/>
      <c r="E15" s="62" t="b">
        <v>1</v>
      </c>
      <c r="F15" s="62" t="b">
        <v>1</v>
      </c>
      <c r="G15" s="62"/>
      <c r="H15" s="7">
        <f t="shared" si="0"/>
        <v>1</v>
      </c>
      <c r="I15" s="62" t="s">
        <v>50</v>
      </c>
      <c r="J15" s="62" t="s">
        <v>49</v>
      </c>
      <c r="K15" s="62"/>
      <c r="L15" s="62"/>
      <c r="M15" s="62"/>
    </row>
    <row r="16" spans="1:13" s="64" customFormat="1" x14ac:dyDescent="0.2">
      <c r="A16" s="69" t="s">
        <v>187</v>
      </c>
      <c r="B16" s="66" t="s">
        <v>188</v>
      </c>
      <c r="C16" s="65" t="s">
        <v>4</v>
      </c>
      <c r="D16" s="65"/>
      <c r="E16" s="65" t="b">
        <v>1</v>
      </c>
      <c r="F16" s="65" t="b">
        <v>0</v>
      </c>
      <c r="G16" s="65" t="s">
        <v>53</v>
      </c>
      <c r="H16" s="67">
        <f t="shared" si="0"/>
        <v>0.5</v>
      </c>
      <c r="I16" s="65" t="s">
        <v>57</v>
      </c>
      <c r="J16" s="70" t="s">
        <v>44</v>
      </c>
      <c r="K16" s="70" t="s">
        <v>180</v>
      </c>
      <c r="L16" s="70" t="s">
        <v>189</v>
      </c>
      <c r="M16" s="70"/>
    </row>
    <row r="17" spans="1:13" s="57" customFormat="1" x14ac:dyDescent="0.2">
      <c r="A17" s="71" t="s">
        <v>210</v>
      </c>
      <c r="B17" s="21" t="s">
        <v>211</v>
      </c>
      <c r="C17" s="72" t="s">
        <v>4</v>
      </c>
      <c r="D17" s="71"/>
      <c r="E17" s="72" t="b">
        <v>1</v>
      </c>
      <c r="F17" s="72" t="b">
        <v>0</v>
      </c>
      <c r="G17" s="71" t="s">
        <v>53</v>
      </c>
      <c r="H17" s="7">
        <f t="shared" si="0"/>
        <v>0.5</v>
      </c>
      <c r="I17" s="71"/>
      <c r="J17" s="71"/>
      <c r="K17" s="71"/>
      <c r="L17" s="71" t="s">
        <v>189</v>
      </c>
      <c r="M17" s="71"/>
    </row>
    <row r="18" spans="1:13" x14ac:dyDescent="0.2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1"/>
  <sheetViews>
    <sheetView workbookViewId="0">
      <selection activeCell="E5" sqref="E5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9" max="9" width="11.5" bestFit="1" customWidth="1"/>
    <col min="10" max="10" width="13.6640625" bestFit="1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5</v>
      </c>
      <c r="J1" s="1" t="s">
        <v>232</v>
      </c>
      <c r="K1" s="1" t="s">
        <v>155</v>
      </c>
    </row>
    <row r="2" spans="1:11" s="2" customFormat="1" x14ac:dyDescent="0.2">
      <c r="A2" s="13" t="str">
        <f>CONCATENATE(C2,"/",B2)</f>
        <v>CodeSystem/search-entry-mode</v>
      </c>
      <c r="B2" s="16" t="s">
        <v>107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11" s="3" customFormat="1" x14ac:dyDescent="0.2">
      <c r="A3" s="12" t="str">
        <f>CONCATENATE(C3,"/",B3)</f>
        <v>ValueSet/search-entry-mode</v>
      </c>
      <c r="B3" s="15" t="s">
        <v>107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11" s="2" customFormat="1" x14ac:dyDescent="0.2">
      <c r="A4" s="13" t="str">
        <f>CONCATENATE(C4,"/",B4)</f>
        <v>CodeSystem/http-verb</v>
      </c>
      <c r="B4" s="16" t="s">
        <v>108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11" s="3" customFormat="1" x14ac:dyDescent="0.2">
      <c r="A5" s="12" t="str">
        <f>CONCATENATE(C5,"/",B5)</f>
        <v>ValueSet/http-verb</v>
      </c>
      <c r="B5" s="15" t="s">
        <v>108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11" x14ac:dyDescent="0.2">
      <c r="I6" s="2"/>
    </row>
    <row r="7" spans="1:11" x14ac:dyDescent="0.2">
      <c r="I7" s="18"/>
    </row>
    <row r="8" spans="1:11" x14ac:dyDescent="0.2">
      <c r="I8" s="13"/>
    </row>
    <row r="9" spans="1:11" x14ac:dyDescent="0.2">
      <c r="I9" s="18"/>
    </row>
    <row r="10" spans="1:11" x14ac:dyDescent="0.2">
      <c r="I10" s="13"/>
    </row>
    <row r="11" spans="1:11" x14ac:dyDescent="0.2">
      <c r="I11" s="3"/>
    </row>
    <row r="12" spans="1:11" x14ac:dyDescent="0.2">
      <c r="I12" s="2"/>
    </row>
    <row r="13" spans="1:11" x14ac:dyDescent="0.2">
      <c r="I13" s="3"/>
    </row>
    <row r="14" spans="1:11" x14ac:dyDescent="0.2">
      <c r="I14" s="2"/>
    </row>
    <row r="15" spans="1:11" x14ac:dyDescent="0.2">
      <c r="I15" s="3"/>
    </row>
    <row r="16" spans="1:11" x14ac:dyDescent="0.2">
      <c r="I16" s="2"/>
    </row>
    <row r="17" spans="9:9" x14ac:dyDescent="0.2">
      <c r="I17" s="3"/>
    </row>
    <row r="18" spans="9:9" x14ac:dyDescent="0.2">
      <c r="I18" s="2"/>
    </row>
    <row r="19" spans="9:9" x14ac:dyDescent="0.2">
      <c r="I19" s="3"/>
    </row>
    <row r="20" spans="9:9" x14ac:dyDescent="0.2">
      <c r="I20" s="2"/>
    </row>
    <row r="21" spans="9:9" x14ac:dyDescent="0.2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workbookViewId="0">
      <selection activeCell="F6" sqref="F6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23.33203125" customWidth="1"/>
    <col min="5" max="6" width="11.6640625" bestFit="1" customWidth="1"/>
    <col min="7" max="7" width="11.6640625" customWidth="1"/>
    <col min="11" max="11" width="11.5" bestFit="1" customWidth="1"/>
    <col min="12" max="12" width="13.66406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1" t="s">
        <v>5</v>
      </c>
      <c r="L1" s="1" t="s">
        <v>232</v>
      </c>
      <c r="M1" s="1" t="s">
        <v>155</v>
      </c>
    </row>
    <row r="2" spans="1:13" s="13" customFormat="1" x14ac:dyDescent="0.2">
      <c r="A2" s="13" t="str">
        <f t="shared" ref="A2:A10" si="0">CONCATENATE(C2,"/",B2)</f>
        <v>CodeSystem/specimen-status</v>
      </c>
      <c r="B2" s="19" t="s">
        <v>127</v>
      </c>
      <c r="C2" s="24" t="s">
        <v>3</v>
      </c>
      <c r="D2" s="24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3" s="3" customFormat="1" x14ac:dyDescent="0.2">
      <c r="A3" s="12" t="str">
        <f t="shared" si="0"/>
        <v>ValueSet/specimen-status</v>
      </c>
      <c r="B3" s="15" t="s">
        <v>127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3" s="3" customFormat="1" x14ac:dyDescent="0.2">
      <c r="A4" s="12" t="str">
        <f t="shared" si="0"/>
        <v>ValueSet/results-specimen-type-uv-ips</v>
      </c>
      <c r="B4" s="15" t="s">
        <v>128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3" s="3" customFormat="1" x14ac:dyDescent="0.2">
      <c r="A5" s="12" t="str">
        <f t="shared" si="0"/>
        <v>ValueSet/results-specimen-type-snomed-ct-ips-free-set</v>
      </c>
      <c r="B5" s="15" t="s">
        <v>129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18" customFormat="1" x14ac:dyDescent="0.2">
      <c r="A6" s="12" t="str">
        <f t="shared" si="0"/>
        <v>ValueSet/specimen-collection-method</v>
      </c>
      <c r="B6" s="21" t="s">
        <v>130</v>
      </c>
      <c r="C6" s="21" t="s">
        <v>4</v>
      </c>
      <c r="D6" s="23"/>
      <c r="E6" s="12" t="b">
        <v>0</v>
      </c>
      <c r="F6" s="12" t="b">
        <v>0</v>
      </c>
      <c r="G6" s="12"/>
      <c r="H6" s="9">
        <f t="shared" si="1"/>
        <v>0</v>
      </c>
    </row>
    <row r="7" spans="1:13" s="2" customFormat="1" x14ac:dyDescent="0.2">
      <c r="A7" s="13" t="str">
        <f t="shared" si="0"/>
        <v>CodeSystem/v2-0916</v>
      </c>
      <c r="B7" s="16" t="s">
        <v>131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0"/>
    </row>
    <row r="8" spans="1:13" s="18" customFormat="1" x14ac:dyDescent="0.2">
      <c r="A8" s="12" t="str">
        <f t="shared" si="0"/>
        <v>ValueSet/v2-0916</v>
      </c>
      <c r="B8" s="21" t="s">
        <v>131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2"/>
      <c r="J8" s="12"/>
    </row>
    <row r="9" spans="1:13" s="2" customFormat="1" x14ac:dyDescent="0.2">
      <c r="A9" s="13" t="str">
        <f t="shared" si="0"/>
        <v>CodeSystem/v2-0493</v>
      </c>
      <c r="B9" s="16" t="s">
        <v>132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3" s="18" customFormat="1" x14ac:dyDescent="0.2">
      <c r="A10" s="12" t="str">
        <f t="shared" si="0"/>
        <v>ValueSet/v2-0493</v>
      </c>
      <c r="B10" s="21" t="s">
        <v>132</v>
      </c>
      <c r="C10" s="23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tabSelected="1" topLeftCell="A5" workbookViewId="0">
      <selection activeCell="M25" sqref="M25"/>
    </sheetView>
  </sheetViews>
  <sheetFormatPr baseColWidth="10" defaultColWidth="8.6640625" defaultRowHeight="15" x14ac:dyDescent="0.2"/>
  <cols>
    <col min="1" max="1" width="38.1640625" style="41" bestFit="1" customWidth="1"/>
    <col min="2" max="2" width="40.6640625" style="41" customWidth="1"/>
    <col min="3" max="3" width="14.5" style="41" customWidth="1"/>
    <col min="4" max="4" width="27.6640625" style="41" customWidth="1"/>
    <col min="5" max="5" width="11.6640625" style="41" bestFit="1" customWidth="1"/>
    <col min="6" max="6" width="16.6640625" style="41" customWidth="1"/>
    <col min="7" max="7" width="11.6640625" style="41" customWidth="1"/>
    <col min="8" max="8" width="8.6640625" style="41"/>
    <col min="9" max="9" width="20.33203125" style="41" customWidth="1"/>
    <col min="10" max="10" width="8.6640625" style="103"/>
    <col min="11" max="11" width="13.33203125" style="103" customWidth="1"/>
    <col min="12" max="12" width="8.6640625" style="41"/>
    <col min="13" max="13" width="58.1640625" style="41" customWidth="1"/>
    <col min="14" max="16384" width="8.6640625" style="41"/>
  </cols>
  <sheetData>
    <row r="1" spans="1:14" s="25" customFormat="1" x14ac:dyDescent="0.2">
      <c r="A1" s="26" t="s">
        <v>18</v>
      </c>
      <c r="B1" s="26" t="s">
        <v>0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43</v>
      </c>
      <c r="H1" s="26" t="s">
        <v>1</v>
      </c>
      <c r="I1" s="26" t="s">
        <v>46</v>
      </c>
      <c r="J1" s="102" t="s">
        <v>47</v>
      </c>
      <c r="K1" s="102" t="s">
        <v>5</v>
      </c>
      <c r="L1" s="26"/>
      <c r="M1" s="1" t="s">
        <v>232</v>
      </c>
      <c r="N1" s="1" t="s">
        <v>155</v>
      </c>
    </row>
    <row r="2" spans="1:14" s="33" customFormat="1" x14ac:dyDescent="0.2">
      <c r="A2" s="39" t="str">
        <f t="shared" ref="A2:A7" si="0">CONCATENATE(C2,"/",B2)</f>
        <v>CodeSystem/name-use</v>
      </c>
      <c r="B2" s="35" t="s">
        <v>10</v>
      </c>
      <c r="C2" s="34" t="s">
        <v>3</v>
      </c>
      <c r="D2" s="35" t="s">
        <v>136</v>
      </c>
      <c r="E2" s="34" t="b">
        <v>1</v>
      </c>
      <c r="F2" s="34" t="b">
        <v>1</v>
      </c>
      <c r="G2" s="40" t="s">
        <v>44</v>
      </c>
      <c r="H2" s="36">
        <f>COUNTIF(E2:F2,TRUE)/COLUMNS(E2:F2)</f>
        <v>1</v>
      </c>
      <c r="I2" s="34" t="s">
        <v>50</v>
      </c>
      <c r="J2" s="99" t="s">
        <v>49</v>
      </c>
      <c r="K2" s="99" t="s">
        <v>180</v>
      </c>
      <c r="L2" s="34"/>
      <c r="M2" s="34"/>
    </row>
    <row r="3" spans="1:14" s="28" customFormat="1" x14ac:dyDescent="0.2">
      <c r="A3" s="29" t="str">
        <f t="shared" si="0"/>
        <v>ValueSet/name-use</v>
      </c>
      <c r="B3" s="45" t="s">
        <v>10</v>
      </c>
      <c r="C3" s="29" t="s">
        <v>4</v>
      </c>
      <c r="D3" s="45" t="s">
        <v>136</v>
      </c>
      <c r="E3" s="29" t="b">
        <v>1</v>
      </c>
      <c r="F3" s="29" t="b">
        <v>1</v>
      </c>
      <c r="G3" s="30" t="s">
        <v>44</v>
      </c>
      <c r="H3" s="47">
        <f t="shared" ref="H3:H23" si="1">COUNTIF(E3:F3,TRUE)/COLUMNS(E3:F3)</f>
        <v>1</v>
      </c>
      <c r="I3" s="29" t="s">
        <v>50</v>
      </c>
      <c r="J3" s="93" t="s">
        <v>49</v>
      </c>
      <c r="K3" s="100" t="s">
        <v>180</v>
      </c>
      <c r="L3" s="29"/>
      <c r="M3" s="29"/>
    </row>
    <row r="4" spans="1:14" s="33" customFormat="1" x14ac:dyDescent="0.2">
      <c r="A4" s="39" t="str">
        <f t="shared" si="0"/>
        <v>CodeSystem/v3-MaritalStatus</v>
      </c>
      <c r="B4" s="35" t="s">
        <v>137</v>
      </c>
      <c r="C4" s="34" t="s">
        <v>3</v>
      </c>
      <c r="D4" s="35" t="s">
        <v>137</v>
      </c>
      <c r="E4" s="34" t="b">
        <v>1</v>
      </c>
      <c r="F4" s="34" t="b">
        <v>1</v>
      </c>
      <c r="G4" s="40" t="s">
        <v>44</v>
      </c>
      <c r="H4" s="36">
        <f t="shared" si="1"/>
        <v>1</v>
      </c>
      <c r="I4" s="37" t="s">
        <v>54</v>
      </c>
      <c r="J4" s="99" t="s">
        <v>51</v>
      </c>
      <c r="K4" s="99" t="s">
        <v>180</v>
      </c>
      <c r="L4" s="34"/>
      <c r="M4" s="34"/>
    </row>
    <row r="5" spans="1:14" s="33" customFormat="1" x14ac:dyDescent="0.2">
      <c r="A5" s="39" t="str">
        <f t="shared" si="0"/>
        <v>CodeSystem/v3-NullFlavor</v>
      </c>
      <c r="B5" s="35" t="s">
        <v>52</v>
      </c>
      <c r="C5" s="34" t="s">
        <v>3</v>
      </c>
      <c r="D5" s="35" t="s">
        <v>52</v>
      </c>
      <c r="E5" s="34" t="b">
        <v>1</v>
      </c>
      <c r="F5" s="34" t="b">
        <v>1</v>
      </c>
      <c r="G5" s="34" t="s">
        <v>53</v>
      </c>
      <c r="H5" s="36">
        <f t="shared" si="1"/>
        <v>1</v>
      </c>
      <c r="I5" s="37" t="s">
        <v>54</v>
      </c>
      <c r="J5" s="99" t="s">
        <v>49</v>
      </c>
      <c r="K5" s="99" t="s">
        <v>180</v>
      </c>
      <c r="L5" s="34"/>
      <c r="M5" s="34"/>
    </row>
    <row r="6" spans="1:14" s="28" customFormat="1" x14ac:dyDescent="0.2">
      <c r="A6" s="29" t="str">
        <f t="shared" si="0"/>
        <v>ValueSet/marital-status</v>
      </c>
      <c r="B6" s="45" t="s">
        <v>11</v>
      </c>
      <c r="C6" s="29" t="s">
        <v>4</v>
      </c>
      <c r="D6" s="45" t="s">
        <v>11</v>
      </c>
      <c r="E6" s="29" t="b">
        <v>1</v>
      </c>
      <c r="F6" s="29" t="b">
        <v>1</v>
      </c>
      <c r="G6" s="30" t="s">
        <v>44</v>
      </c>
      <c r="H6" s="47">
        <f t="shared" si="1"/>
        <v>1</v>
      </c>
      <c r="I6" s="31" t="s">
        <v>50</v>
      </c>
      <c r="J6" s="100" t="s">
        <v>51</v>
      </c>
      <c r="K6" s="100" t="s">
        <v>180</v>
      </c>
      <c r="L6" s="29"/>
      <c r="M6" s="29"/>
    </row>
    <row r="7" spans="1:14" s="33" customFormat="1" x14ac:dyDescent="0.2">
      <c r="A7" s="39" t="str">
        <f t="shared" si="0"/>
        <v>CodeSystem/administrative-gender</v>
      </c>
      <c r="B7" s="35" t="s">
        <v>12</v>
      </c>
      <c r="C7" s="34" t="s">
        <v>3</v>
      </c>
      <c r="D7" s="35" t="s">
        <v>12</v>
      </c>
      <c r="E7" s="34" t="b">
        <v>1</v>
      </c>
      <c r="F7" s="34" t="b">
        <v>1</v>
      </c>
      <c r="G7" s="40" t="s">
        <v>45</v>
      </c>
      <c r="H7" s="36">
        <f t="shared" si="1"/>
        <v>1</v>
      </c>
      <c r="I7" s="34" t="s">
        <v>50</v>
      </c>
      <c r="J7" s="99" t="s">
        <v>49</v>
      </c>
      <c r="K7" s="99" t="s">
        <v>180</v>
      </c>
      <c r="L7" s="34"/>
      <c r="M7" s="34"/>
    </row>
    <row r="8" spans="1:14" s="28" customFormat="1" ht="32" x14ac:dyDescent="0.2">
      <c r="A8" s="29" t="str">
        <f>CONCATENATE(C8,"/",B8)</f>
        <v>ValueSet/administrative-gender</v>
      </c>
      <c r="B8" s="45" t="s">
        <v>12</v>
      </c>
      <c r="C8" s="29" t="s">
        <v>4</v>
      </c>
      <c r="D8" s="45" t="s">
        <v>12</v>
      </c>
      <c r="E8" s="29" t="b">
        <v>1</v>
      </c>
      <c r="F8" s="29" t="b">
        <v>1</v>
      </c>
      <c r="G8" s="30" t="s">
        <v>45</v>
      </c>
      <c r="H8" s="47">
        <f t="shared" si="1"/>
        <v>1</v>
      </c>
      <c r="I8" s="32" t="s">
        <v>50</v>
      </c>
      <c r="J8" s="100" t="s">
        <v>49</v>
      </c>
      <c r="K8" s="93" t="s">
        <v>180</v>
      </c>
      <c r="L8" s="29"/>
      <c r="M8" s="38" t="s">
        <v>138</v>
      </c>
    </row>
    <row r="9" spans="1:14" s="28" customFormat="1" x14ac:dyDescent="0.2">
      <c r="A9" s="29" t="str">
        <f>CONCATENATE(C9,"/",B9)</f>
        <v>ValueSet/BRSexo-1.0</v>
      </c>
      <c r="B9" s="45" t="s">
        <v>13</v>
      </c>
      <c r="C9" s="29" t="s">
        <v>4</v>
      </c>
      <c r="D9" s="45" t="s">
        <v>13</v>
      </c>
      <c r="E9" s="29" t="b">
        <v>1</v>
      </c>
      <c r="F9" s="29" t="b">
        <v>1</v>
      </c>
      <c r="G9" s="30" t="s">
        <v>43</v>
      </c>
      <c r="H9" s="47">
        <f t="shared" si="1"/>
        <v>1</v>
      </c>
      <c r="I9" s="29" t="s">
        <v>48</v>
      </c>
      <c r="J9" s="93" t="s">
        <v>49</v>
      </c>
      <c r="K9" s="93" t="s">
        <v>180</v>
      </c>
      <c r="L9" s="29"/>
      <c r="M9" s="29"/>
    </row>
    <row r="10" spans="1:14" s="42" customFormat="1" x14ac:dyDescent="0.2">
      <c r="A10" s="39" t="s">
        <v>282</v>
      </c>
      <c r="B10" s="19" t="s">
        <v>139</v>
      </c>
      <c r="C10" s="39" t="s">
        <v>3</v>
      </c>
      <c r="D10" s="35" t="s">
        <v>139</v>
      </c>
      <c r="E10" s="39" t="b">
        <v>1</v>
      </c>
      <c r="F10" s="39" t="b">
        <v>1</v>
      </c>
      <c r="G10" s="43" t="s">
        <v>45</v>
      </c>
      <c r="H10" s="36">
        <f t="shared" si="1"/>
        <v>1</v>
      </c>
      <c r="I10" s="34" t="s">
        <v>58</v>
      </c>
      <c r="J10" s="99" t="s">
        <v>49</v>
      </c>
      <c r="K10" s="89" t="s">
        <v>180</v>
      </c>
      <c r="L10" s="39"/>
      <c r="M10" s="44"/>
    </row>
    <row r="11" spans="1:14" s="28" customFormat="1" x14ac:dyDescent="0.2">
      <c r="A11" s="29" t="str">
        <f>CONCATENATE(C11,"/",B11)</f>
        <v>ValueSet/RacaCategoriaBRIPS</v>
      </c>
      <c r="B11" s="45" t="s">
        <v>140</v>
      </c>
      <c r="C11" s="29" t="s">
        <v>4</v>
      </c>
      <c r="D11" s="45" t="s">
        <v>140</v>
      </c>
      <c r="E11" s="29" t="b">
        <v>1</v>
      </c>
      <c r="F11" s="29" t="b">
        <v>1</v>
      </c>
      <c r="G11" s="30" t="s">
        <v>45</v>
      </c>
      <c r="H11" s="47">
        <f t="shared" si="1"/>
        <v>1</v>
      </c>
      <c r="I11" s="32"/>
      <c r="J11" s="100"/>
      <c r="K11" s="93"/>
      <c r="L11" s="29"/>
      <c r="M11" s="38"/>
    </row>
    <row r="12" spans="1:14" s="33" customFormat="1" x14ac:dyDescent="0.2">
      <c r="A12" s="39" t="str">
        <f t="shared" ref="A12:A18" si="2">CONCATENATE(C12,"/",B12)</f>
        <v>CodeSystem/v2-0131</v>
      </c>
      <c r="B12" s="19" t="s">
        <v>55</v>
      </c>
      <c r="C12" s="34" t="s">
        <v>3</v>
      </c>
      <c r="D12" s="39"/>
      <c r="E12" s="34" t="b">
        <v>1</v>
      </c>
      <c r="F12" s="34" t="b">
        <v>1</v>
      </c>
      <c r="G12" s="40" t="s">
        <v>44</v>
      </c>
      <c r="H12" s="36">
        <f t="shared" si="1"/>
        <v>1</v>
      </c>
      <c r="I12" s="51" t="s">
        <v>56</v>
      </c>
      <c r="J12" s="99" t="s">
        <v>49</v>
      </c>
      <c r="K12" s="99"/>
      <c r="L12" s="34"/>
      <c r="M12" s="34"/>
    </row>
    <row r="13" spans="1:14" s="28" customFormat="1" x14ac:dyDescent="0.2">
      <c r="A13" s="29" t="str">
        <f t="shared" si="2"/>
        <v>/patient-contactrelationship</v>
      </c>
      <c r="B13" s="45" t="s">
        <v>14</v>
      </c>
      <c r="C13" s="29"/>
      <c r="D13" s="29" t="s">
        <v>15</v>
      </c>
      <c r="E13" s="29" t="b">
        <v>1</v>
      </c>
      <c r="F13" s="29" t="b">
        <v>1</v>
      </c>
      <c r="G13" s="30" t="s">
        <v>44</v>
      </c>
      <c r="H13" s="47">
        <f t="shared" si="1"/>
        <v>1</v>
      </c>
      <c r="I13" s="32" t="s">
        <v>57</v>
      </c>
      <c r="J13" s="93" t="s">
        <v>49</v>
      </c>
      <c r="K13" s="93" t="s">
        <v>180</v>
      </c>
      <c r="L13" s="29"/>
      <c r="M13" s="29"/>
    </row>
    <row r="14" spans="1:14" s="48" customFormat="1" x14ac:dyDescent="0.2">
      <c r="A14" s="29" t="str">
        <f t="shared" si="2"/>
        <v>ValueSet/languages</v>
      </c>
      <c r="B14" s="45" t="s">
        <v>145</v>
      </c>
      <c r="C14" s="32" t="s">
        <v>4</v>
      </c>
      <c r="D14" s="45" t="s">
        <v>135</v>
      </c>
      <c r="E14" s="32" t="b">
        <v>1</v>
      </c>
      <c r="F14" s="32" t="b">
        <v>1</v>
      </c>
      <c r="G14" s="46" t="s">
        <v>44</v>
      </c>
      <c r="H14" s="47">
        <f t="shared" si="1"/>
        <v>1</v>
      </c>
      <c r="I14" s="32" t="s">
        <v>50</v>
      </c>
      <c r="J14" s="100" t="s">
        <v>49</v>
      </c>
      <c r="K14" s="93" t="s">
        <v>180</v>
      </c>
      <c r="L14" s="32"/>
      <c r="M14" s="32"/>
    </row>
    <row r="15" spans="1:14" s="42" customFormat="1" x14ac:dyDescent="0.2">
      <c r="A15" s="39" t="str">
        <f t="shared" si="2"/>
        <v>CodeSystem/urn:ietf:bcp:47</v>
      </c>
      <c r="B15" s="35" t="s">
        <v>134</v>
      </c>
      <c r="C15" s="39" t="s">
        <v>3</v>
      </c>
      <c r="D15" s="35" t="s">
        <v>134</v>
      </c>
      <c r="E15" s="39" t="b">
        <v>1</v>
      </c>
      <c r="F15" s="39" t="b">
        <v>1</v>
      </c>
      <c r="G15" s="43" t="s">
        <v>44</v>
      </c>
      <c r="H15" s="36">
        <f t="shared" si="1"/>
        <v>1</v>
      </c>
      <c r="I15" s="34" t="s">
        <v>65</v>
      </c>
      <c r="J15" s="89" t="s">
        <v>49</v>
      </c>
      <c r="K15" s="89" t="s">
        <v>180</v>
      </c>
      <c r="L15" s="39"/>
      <c r="M15" s="39"/>
    </row>
    <row r="16" spans="1:14" s="48" customFormat="1" x14ac:dyDescent="0.2">
      <c r="A16" s="29" t="str">
        <f t="shared" si="2"/>
        <v>ValueSet/link-type</v>
      </c>
      <c r="B16" s="45" t="s">
        <v>16</v>
      </c>
      <c r="C16" s="32" t="s">
        <v>4</v>
      </c>
      <c r="D16" s="32" t="s">
        <v>17</v>
      </c>
      <c r="E16" s="32" t="b">
        <v>1</v>
      </c>
      <c r="F16" s="32" t="b">
        <v>1</v>
      </c>
      <c r="G16" s="46" t="s">
        <v>44</v>
      </c>
      <c r="H16" s="47">
        <f t="shared" si="1"/>
        <v>1</v>
      </c>
      <c r="I16" s="32" t="s">
        <v>50</v>
      </c>
      <c r="J16" s="100" t="s">
        <v>49</v>
      </c>
      <c r="K16" s="93" t="s">
        <v>180</v>
      </c>
      <c r="L16" s="32"/>
      <c r="M16" s="32"/>
    </row>
    <row r="17" spans="1:13" s="42" customFormat="1" x14ac:dyDescent="0.2">
      <c r="A17" s="39" t="str">
        <f t="shared" si="2"/>
        <v>CodeSystem/link-type</v>
      </c>
      <c r="B17" s="35" t="s">
        <v>16</v>
      </c>
      <c r="C17" s="39" t="s">
        <v>3</v>
      </c>
      <c r="D17" s="39" t="s">
        <v>17</v>
      </c>
      <c r="E17" s="39" t="b">
        <v>1</v>
      </c>
      <c r="F17" s="39" t="b">
        <v>1</v>
      </c>
      <c r="G17" s="43" t="s">
        <v>44</v>
      </c>
      <c r="H17" s="36">
        <f t="shared" si="1"/>
        <v>1</v>
      </c>
      <c r="I17" s="39" t="s">
        <v>57</v>
      </c>
      <c r="J17" s="89" t="s">
        <v>49</v>
      </c>
      <c r="K17" s="89" t="s">
        <v>180</v>
      </c>
      <c r="L17" s="39"/>
      <c r="M17" s="39"/>
    </row>
    <row r="18" spans="1:13" s="50" customFormat="1" x14ac:dyDescent="0.2">
      <c r="A18" s="39" t="str">
        <f t="shared" si="2"/>
        <v>CodeSystem/BREtniaIndigena</v>
      </c>
      <c r="B18" s="35" t="s">
        <v>141</v>
      </c>
      <c r="C18" s="39" t="s">
        <v>3</v>
      </c>
      <c r="D18" s="49"/>
      <c r="E18" s="39" t="b">
        <v>1</v>
      </c>
      <c r="F18" s="39" t="b">
        <v>1</v>
      </c>
      <c r="G18" s="49" t="s">
        <v>45</v>
      </c>
      <c r="H18" s="36">
        <f t="shared" si="1"/>
        <v>1</v>
      </c>
      <c r="I18" s="49" t="s">
        <v>58</v>
      </c>
      <c r="J18" s="104" t="s">
        <v>49</v>
      </c>
      <c r="K18" s="89" t="s">
        <v>180</v>
      </c>
      <c r="L18" s="49"/>
      <c r="M18" s="49" t="s">
        <v>144</v>
      </c>
    </row>
    <row r="19" spans="1:13" s="28" customFormat="1" x14ac:dyDescent="0.2">
      <c r="A19" s="29" t="str">
        <f>A20</f>
        <v>ValueSet/identidade-genero-br-ips</v>
      </c>
      <c r="B19" s="45" t="s">
        <v>142</v>
      </c>
      <c r="C19" s="32" t="s">
        <v>4</v>
      </c>
      <c r="D19" s="29"/>
      <c r="E19" s="32" t="b">
        <v>1</v>
      </c>
      <c r="F19" s="32" t="b">
        <v>1</v>
      </c>
      <c r="G19" s="29" t="s">
        <v>45</v>
      </c>
      <c r="H19" s="47">
        <f t="shared" si="1"/>
        <v>1</v>
      </c>
      <c r="I19" s="29" t="s">
        <v>143</v>
      </c>
      <c r="J19" s="93" t="s">
        <v>49</v>
      </c>
      <c r="K19" s="93" t="s">
        <v>180</v>
      </c>
      <c r="L19" s="29"/>
      <c r="M19" s="29" t="s">
        <v>144</v>
      </c>
    </row>
    <row r="20" spans="1:13" s="48" customFormat="1" x14ac:dyDescent="0.2">
      <c r="A20" s="32" t="s">
        <v>151</v>
      </c>
      <c r="B20" s="45" t="s">
        <v>152</v>
      </c>
      <c r="C20" s="32" t="s">
        <v>4</v>
      </c>
      <c r="D20" s="32" t="s">
        <v>153</v>
      </c>
      <c r="E20" s="32" t="b">
        <v>1</v>
      </c>
      <c r="F20" s="32" t="b">
        <v>1</v>
      </c>
      <c r="G20" s="32" t="s">
        <v>45</v>
      </c>
      <c r="H20" s="47">
        <f t="shared" si="1"/>
        <v>1</v>
      </c>
      <c r="I20" s="32" t="s">
        <v>143</v>
      </c>
      <c r="J20" s="100" t="s">
        <v>49</v>
      </c>
      <c r="K20" s="93" t="s">
        <v>180</v>
      </c>
      <c r="L20" s="32"/>
      <c r="M20" s="32"/>
    </row>
    <row r="21" spans="1:13" x14ac:dyDescent="0.2">
      <c r="A21" s="39" t="str">
        <f t="shared" ref="A21:A26" si="3">CONCATENATE(C21,"/",B21)</f>
        <v>CodeSystem/contact-point-system</v>
      </c>
      <c r="B21" s="45" t="s">
        <v>278</v>
      </c>
      <c r="C21" s="27" t="s">
        <v>3</v>
      </c>
      <c r="D21" s="32" t="s">
        <v>279</v>
      </c>
      <c r="E21" s="32" t="b">
        <v>1</v>
      </c>
      <c r="F21" s="32" t="b">
        <v>1</v>
      </c>
      <c r="G21" s="27" t="s">
        <v>45</v>
      </c>
      <c r="H21" s="47">
        <f t="shared" si="1"/>
        <v>1</v>
      </c>
      <c r="I21" s="27" t="s">
        <v>50</v>
      </c>
      <c r="J21" s="100" t="s">
        <v>49</v>
      </c>
      <c r="K21" s="93" t="s">
        <v>180</v>
      </c>
    </row>
    <row r="22" spans="1:13" x14ac:dyDescent="0.2">
      <c r="A22" s="39" t="str">
        <f t="shared" si="3"/>
        <v>ValueSet/contact-point-system</v>
      </c>
      <c r="B22" s="45" t="s">
        <v>278</v>
      </c>
      <c r="C22" s="32" t="s">
        <v>4</v>
      </c>
      <c r="D22" s="32" t="s">
        <v>279</v>
      </c>
      <c r="E22" s="32" t="b">
        <v>1</v>
      </c>
      <c r="F22" s="32" t="b">
        <v>1</v>
      </c>
      <c r="G22" s="27" t="s">
        <v>45</v>
      </c>
      <c r="H22" s="47">
        <f t="shared" si="1"/>
        <v>1</v>
      </c>
      <c r="I22" s="27" t="s">
        <v>50</v>
      </c>
      <c r="J22" s="100" t="s">
        <v>49</v>
      </c>
      <c r="K22" s="93" t="s">
        <v>180</v>
      </c>
    </row>
    <row r="23" spans="1:13" x14ac:dyDescent="0.2">
      <c r="A23" s="39" t="str">
        <f t="shared" si="3"/>
        <v>CodeSystem/address-type</v>
      </c>
      <c r="B23" s="45" t="s">
        <v>280</v>
      </c>
      <c r="C23" s="32" t="s">
        <v>3</v>
      </c>
      <c r="D23" s="32" t="s">
        <v>281</v>
      </c>
      <c r="E23" s="32" t="b">
        <v>1</v>
      </c>
      <c r="F23" s="32" t="b">
        <v>1</v>
      </c>
      <c r="G23" s="27" t="s">
        <v>45</v>
      </c>
      <c r="H23" s="47">
        <f t="shared" si="1"/>
        <v>1</v>
      </c>
      <c r="I23" s="27" t="s">
        <v>50</v>
      </c>
      <c r="J23" s="100" t="s">
        <v>49</v>
      </c>
      <c r="K23" s="93" t="s">
        <v>180</v>
      </c>
    </row>
    <row r="24" spans="1:13" x14ac:dyDescent="0.2">
      <c r="A24" s="39" t="str">
        <f t="shared" si="3"/>
        <v>ValueSet/address-type</v>
      </c>
      <c r="B24" s="45" t="s">
        <v>280</v>
      </c>
      <c r="C24" s="32" t="s">
        <v>4</v>
      </c>
      <c r="D24" s="32" t="s">
        <v>281</v>
      </c>
      <c r="E24" s="32" t="b">
        <v>1</v>
      </c>
      <c r="F24" s="32" t="b">
        <v>1</v>
      </c>
      <c r="G24" s="27" t="s">
        <v>45</v>
      </c>
      <c r="H24" s="47">
        <f t="shared" ref="H24:H26" si="4">COUNTIF(E24:F24,TRUE)/COLUMNS(E24:F24)</f>
        <v>1</v>
      </c>
      <c r="I24" s="27" t="s">
        <v>50</v>
      </c>
      <c r="J24" s="100" t="s">
        <v>49</v>
      </c>
      <c r="K24" s="93" t="s">
        <v>180</v>
      </c>
    </row>
    <row r="25" spans="1:13" x14ac:dyDescent="0.2">
      <c r="A25" s="39" t="str">
        <f t="shared" si="3"/>
        <v>CodeSystem/address-use</v>
      </c>
      <c r="B25" s="45" t="s">
        <v>283</v>
      </c>
      <c r="C25" s="32" t="s">
        <v>3</v>
      </c>
      <c r="D25" s="32" t="s">
        <v>284</v>
      </c>
      <c r="E25" s="32" t="b">
        <v>1</v>
      </c>
      <c r="F25" s="27" t="b">
        <v>1</v>
      </c>
      <c r="G25" s="47" t="s">
        <v>45</v>
      </c>
      <c r="H25" s="47">
        <f t="shared" si="4"/>
        <v>1</v>
      </c>
      <c r="I25" s="27" t="s">
        <v>50</v>
      </c>
      <c r="J25" s="100" t="s">
        <v>49</v>
      </c>
      <c r="K25" s="93" t="s">
        <v>180</v>
      </c>
    </row>
    <row r="26" spans="1:13" x14ac:dyDescent="0.2">
      <c r="A26" s="39" t="str">
        <f t="shared" si="3"/>
        <v>ValueSet/address-use</v>
      </c>
      <c r="B26" s="142" t="s">
        <v>283</v>
      </c>
      <c r="C26" s="27" t="s">
        <v>4</v>
      </c>
      <c r="D26" s="27" t="s">
        <v>285</v>
      </c>
      <c r="E26" s="32" t="b">
        <v>1</v>
      </c>
      <c r="F26" s="27" t="b">
        <v>1</v>
      </c>
      <c r="G26" s="47" t="s">
        <v>45</v>
      </c>
      <c r="H26" s="47">
        <f t="shared" si="4"/>
        <v>1</v>
      </c>
      <c r="I26" s="27" t="s">
        <v>50</v>
      </c>
      <c r="J26" s="100" t="s">
        <v>49</v>
      </c>
      <c r="K26" s="93" t="s">
        <v>180</v>
      </c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  <hyperlink ref="B21" r:id="rId32" xr:uid="{CABF81E1-6190-5640-B50A-2FCB22BE3FC2}"/>
    <hyperlink ref="B22" r:id="rId33" xr:uid="{7C61FD37-A4F3-7F40-B798-A7BEE8663693}"/>
    <hyperlink ref="B23" r:id="rId34" xr:uid="{9F1C222B-8D3F-B04B-B5AB-6E2685E21B59}"/>
    <hyperlink ref="B24" r:id="rId35" xr:uid="{878082CE-C3DA-0C4A-8994-4B5BBCDFB749}"/>
    <hyperlink ref="B25" r:id="rId36" xr:uid="{9B87EFB7-3B45-4142-A304-61E5D4042BA7}"/>
    <hyperlink ref="B26" r:id="rId37" xr:uid="{10FF2212-8A3C-2445-9594-94ECA6175BD0}"/>
  </hyperlinks>
  <pageMargins left="0.7" right="0.7" top="0.75" bottom="0.75" header="0.3" footer="0.3"/>
  <pageSetup paperSize="9" orientation="portrait"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D13" sqref="D13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  <col min="10" max="10" width="8.6640625" style="84"/>
    <col min="11" max="11" width="11.5" style="84" bestFit="1" customWidth="1"/>
    <col min="12" max="12" width="13.66406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2">
      <c r="A2" s="2" t="str">
        <f t="shared" ref="A2:A9" si="0">CONCATENATE(C2,"/",B2)</f>
        <v>CodeSystem/ urn:ietf:bcp:47</v>
      </c>
      <c r="B2" s="16" t="s">
        <v>146</v>
      </c>
      <c r="C2" s="2" t="s">
        <v>3</v>
      </c>
      <c r="D2" s="2" t="s">
        <v>147</v>
      </c>
      <c r="E2" s="2" t="b">
        <v>1</v>
      </c>
      <c r="F2" s="2" t="b">
        <v>1</v>
      </c>
      <c r="H2" s="6">
        <f>COUNTIF(E2:F2,TRUE)/COLUMNS(E2:F2)</f>
        <v>1</v>
      </c>
      <c r="I2" s="2" t="s">
        <v>65</v>
      </c>
      <c r="J2" s="80" t="s">
        <v>49</v>
      </c>
      <c r="K2" s="80" t="s">
        <v>180</v>
      </c>
    </row>
    <row r="3" spans="1:13" s="18" customFormat="1" x14ac:dyDescent="0.2">
      <c r="A3" s="18" t="str">
        <f t="shared" si="0"/>
        <v>ValueSet/languages</v>
      </c>
      <c r="B3" s="21" t="s">
        <v>145</v>
      </c>
      <c r="C3" s="18" t="s">
        <v>4</v>
      </c>
      <c r="D3" s="18" t="s">
        <v>148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150</v>
      </c>
      <c r="J3" s="86" t="s">
        <v>49</v>
      </c>
      <c r="K3" s="81" t="s">
        <v>180</v>
      </c>
    </row>
    <row r="4" spans="1:13" s="2" customFormat="1" x14ac:dyDescent="0.2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57</v>
      </c>
      <c r="J4" s="80" t="s">
        <v>49</v>
      </c>
      <c r="K4" s="80" t="s">
        <v>180</v>
      </c>
    </row>
    <row r="5" spans="1:13" s="18" customFormat="1" x14ac:dyDescent="0.2">
      <c r="A5" s="18" t="str">
        <f t="shared" si="0"/>
        <v>ValueSet/organization-type</v>
      </c>
      <c r="B5" s="21" t="s">
        <v>19</v>
      </c>
      <c r="C5" s="18" t="s">
        <v>4</v>
      </c>
      <c r="D5" s="23"/>
      <c r="E5" s="18" t="b">
        <v>1</v>
      </c>
      <c r="F5" s="18" t="b">
        <v>1</v>
      </c>
      <c r="G5" s="23" t="b">
        <v>1</v>
      </c>
      <c r="H5" s="9">
        <f t="shared" si="1"/>
        <v>1</v>
      </c>
      <c r="I5" s="18" t="s">
        <v>50</v>
      </c>
      <c r="J5" s="86" t="s">
        <v>49</v>
      </c>
      <c r="K5" s="81" t="s">
        <v>180</v>
      </c>
    </row>
    <row r="6" spans="1:13" s="2" customFormat="1" x14ac:dyDescent="0.2">
      <c r="A6" s="2" t="str">
        <f t="shared" si="0"/>
        <v>CodeSystem/contactentity-type</v>
      </c>
      <c r="B6" s="16" t="s">
        <v>149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50</v>
      </c>
      <c r="J6" s="80" t="s">
        <v>49</v>
      </c>
      <c r="K6" s="80" t="s">
        <v>180</v>
      </c>
    </row>
    <row r="7" spans="1:13" s="18" customFormat="1" x14ac:dyDescent="0.2">
      <c r="A7" s="18" t="str">
        <f t="shared" si="0"/>
        <v>ValueSet/contactentity-type</v>
      </c>
      <c r="B7" s="21" t="s">
        <v>149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50</v>
      </c>
      <c r="J7" s="86" t="s">
        <v>49</v>
      </c>
      <c r="K7" s="81" t="s">
        <v>180</v>
      </c>
    </row>
    <row r="8" spans="1:13" s="2" customFormat="1" x14ac:dyDescent="0.2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58</v>
      </c>
      <c r="J8" s="80" t="s">
        <v>49</v>
      </c>
      <c r="K8" s="80" t="s">
        <v>180</v>
      </c>
    </row>
    <row r="9" spans="1:13" s="18" customFormat="1" x14ac:dyDescent="0.2">
      <c r="A9" s="18" t="str">
        <f t="shared" si="0"/>
        <v>ValueSet/BRTipoEstabelecimento</v>
      </c>
      <c r="B9" s="21" t="s">
        <v>20</v>
      </c>
      <c r="C9" s="23" t="s">
        <v>4</v>
      </c>
      <c r="D9" s="23" t="s">
        <v>21</v>
      </c>
      <c r="E9" s="18" t="b">
        <v>1</v>
      </c>
      <c r="F9" s="18" t="b">
        <v>1</v>
      </c>
      <c r="G9" s="23" t="b">
        <v>1</v>
      </c>
      <c r="H9" s="9">
        <f>COUNTIF(E9:F9,TRUE)/COLUMNS(E9:F9)</f>
        <v>1</v>
      </c>
      <c r="I9" s="18" t="s">
        <v>59</v>
      </c>
      <c r="J9" s="86" t="s">
        <v>49</v>
      </c>
      <c r="K9" s="81" t="s">
        <v>180</v>
      </c>
    </row>
    <row r="10" spans="1:13" s="2" customFormat="1" x14ac:dyDescent="0.2">
      <c r="A10" s="5"/>
      <c r="H10" s="6"/>
      <c r="J10" s="80"/>
      <c r="K10" s="80"/>
    </row>
    <row r="11" spans="1:13" s="3" customFormat="1" x14ac:dyDescent="0.2">
      <c r="H11" s="7"/>
      <c r="J11" s="85"/>
      <c r="K11" s="85"/>
    </row>
    <row r="16" spans="1:13" s="2" customFormat="1" x14ac:dyDescent="0.2">
      <c r="H16" s="6"/>
      <c r="J16" s="80"/>
      <c r="K16" s="80"/>
    </row>
    <row r="17" spans="8:11" s="3" customFormat="1" x14ac:dyDescent="0.2">
      <c r="H17" s="7"/>
      <c r="J17" s="85"/>
      <c r="K17" s="85"/>
    </row>
    <row r="18" spans="8:11" s="2" customFormat="1" x14ac:dyDescent="0.2">
      <c r="H18" s="6"/>
      <c r="J18" s="80"/>
      <c r="K18" s="80"/>
    </row>
    <row r="19" spans="8:11" s="3" customFormat="1" x14ac:dyDescent="0.2">
      <c r="H19" s="7"/>
      <c r="J19" s="85"/>
      <c r="K19" s="85"/>
    </row>
    <row r="20" spans="8:11" s="2" customFormat="1" x14ac:dyDescent="0.2">
      <c r="H20" s="6"/>
      <c r="J20" s="80"/>
      <c r="K20" s="80"/>
    </row>
    <row r="21" spans="8:11" s="3" customFormat="1" x14ac:dyDescent="0.2">
      <c r="H21" s="7"/>
      <c r="J21" s="85"/>
      <c r="K21" s="85"/>
    </row>
    <row r="22" spans="8:11" s="2" customFormat="1" x14ac:dyDescent="0.2">
      <c r="H22" s="6"/>
      <c r="J22" s="80"/>
      <c r="K22" s="80"/>
    </row>
    <row r="23" spans="8:11" s="3" customFormat="1" x14ac:dyDescent="0.2">
      <c r="H23" s="7"/>
      <c r="J23" s="85"/>
      <c r="K23" s="85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A18" sqref="A18"/>
    </sheetView>
  </sheetViews>
  <sheetFormatPr baseColWidth="10" defaultColWidth="8.6640625" defaultRowHeight="15" x14ac:dyDescent="0.2"/>
  <cols>
    <col min="1" max="1" width="57.5" bestFit="1" customWidth="1"/>
    <col min="2" max="2" width="40.6640625" customWidth="1"/>
    <col min="3" max="3" width="14.5" customWidth="1"/>
    <col min="4" max="4" width="27.5" customWidth="1"/>
    <col min="5" max="5" width="11.6640625" customWidth="1"/>
    <col min="6" max="6" width="16.1640625" customWidth="1"/>
    <col min="7" max="7" width="13.6640625" style="84" customWidth="1"/>
    <col min="9" max="10" width="8.6640625" style="84"/>
    <col min="11" max="11" width="11.6640625" style="84" bestFit="1" customWidth="1"/>
    <col min="12" max="12" width="13.83203125" bestFit="1" customWidth="1"/>
    <col min="13" max="13" width="29.832031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79" t="s">
        <v>43</v>
      </c>
      <c r="H1" s="1" t="s">
        <v>1</v>
      </c>
      <c r="I1" s="79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2">
      <c r="A2" s="2" t="str">
        <f>CONCATENATE(C2,"/",B2)</f>
        <v>CodeSystem/http://terminology.hl7.org/CodeSystem/v2-0360</v>
      </c>
      <c r="B2" s="16" t="s">
        <v>60</v>
      </c>
      <c r="C2" s="5" t="s">
        <v>3</v>
      </c>
      <c r="D2" s="5" t="s">
        <v>61</v>
      </c>
      <c r="E2" s="2" t="b">
        <v>1</v>
      </c>
      <c r="F2" s="2" t="b">
        <v>1</v>
      </c>
      <c r="G2" s="59" t="b">
        <v>0</v>
      </c>
      <c r="H2" s="6">
        <f t="shared" ref="H2:H5" si="0">COUNTIF(E2:F2,TRUE)/COLUMNS(E2:F2)</f>
        <v>1</v>
      </c>
      <c r="I2" s="80" t="s">
        <v>62</v>
      </c>
      <c r="J2" s="80" t="s">
        <v>49</v>
      </c>
      <c r="K2" s="80" t="b">
        <v>0</v>
      </c>
    </row>
    <row r="3" spans="1:13" s="18" customFormat="1" x14ac:dyDescent="0.2">
      <c r="A3" s="18" t="s">
        <v>63</v>
      </c>
      <c r="B3" s="21" t="s">
        <v>123</v>
      </c>
      <c r="C3" s="23" t="s">
        <v>4</v>
      </c>
      <c r="D3" s="11" t="s">
        <v>64</v>
      </c>
      <c r="E3" s="12" t="b">
        <v>1</v>
      </c>
      <c r="F3" s="12" t="b">
        <v>1</v>
      </c>
      <c r="G3" s="118" t="b">
        <v>0</v>
      </c>
      <c r="H3" s="14">
        <f t="shared" si="0"/>
        <v>1</v>
      </c>
      <c r="I3" s="86" t="s">
        <v>65</v>
      </c>
      <c r="J3" s="86" t="s">
        <v>49</v>
      </c>
      <c r="K3" s="86" t="b">
        <v>0</v>
      </c>
    </row>
    <row r="4" spans="1:13" s="2" customFormat="1" x14ac:dyDescent="0.2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9" t="s">
        <v>43</v>
      </c>
      <c r="H4" s="6">
        <f t="shared" si="0"/>
        <v>1</v>
      </c>
      <c r="I4" s="80" t="s">
        <v>58</v>
      </c>
      <c r="J4" s="80" t="s">
        <v>49</v>
      </c>
      <c r="K4" s="80" t="b">
        <v>0</v>
      </c>
    </row>
    <row r="5" spans="1:13" s="3" customFormat="1" x14ac:dyDescent="0.2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58" t="s">
        <v>43</v>
      </c>
      <c r="H5" s="7">
        <f t="shared" si="0"/>
        <v>1</v>
      </c>
      <c r="I5" s="85" t="s">
        <v>59</v>
      </c>
      <c r="J5" s="85" t="s">
        <v>49</v>
      </c>
      <c r="K5" s="86" t="b">
        <v>0</v>
      </c>
    </row>
    <row r="6" spans="1:13" s="2" customFormat="1" x14ac:dyDescent="0.2">
      <c r="A6" s="2" t="str">
        <f t="shared" ref="A6:A8" si="1">CONCATENATE(C6,"/",B6)</f>
        <v>CodeSystem/urn:ietf:bcp:47</v>
      </c>
      <c r="B6" s="16" t="s">
        <v>134</v>
      </c>
      <c r="C6" s="2" t="s">
        <v>3</v>
      </c>
      <c r="D6" s="2" t="s">
        <v>147</v>
      </c>
      <c r="E6" s="2" t="b">
        <v>1</v>
      </c>
      <c r="F6" s="2" t="b">
        <v>1</v>
      </c>
      <c r="G6" s="80" t="b">
        <v>0</v>
      </c>
      <c r="H6" s="6">
        <f>COUNTIF(E6:F6,TRUE)/COLUMNS(E6:F6)</f>
        <v>1</v>
      </c>
      <c r="I6" s="80" t="s">
        <v>65</v>
      </c>
      <c r="J6" s="80" t="s">
        <v>49</v>
      </c>
      <c r="K6" s="80" t="s">
        <v>180</v>
      </c>
    </row>
    <row r="7" spans="1:13" s="3" customFormat="1" x14ac:dyDescent="0.2">
      <c r="A7" s="3" t="str">
        <f t="shared" si="1"/>
        <v>ValueSet/languages</v>
      </c>
      <c r="B7" s="15" t="s">
        <v>145</v>
      </c>
      <c r="C7" s="3" t="s">
        <v>4</v>
      </c>
      <c r="D7" s="3" t="s">
        <v>148</v>
      </c>
      <c r="E7" s="3" t="b">
        <v>1</v>
      </c>
      <c r="F7" s="3" t="b">
        <v>1</v>
      </c>
      <c r="G7" s="85" t="b">
        <v>0</v>
      </c>
      <c r="H7" s="7">
        <f t="shared" ref="H7:H11" si="2">COUNTIF(E7:F7,TRUE)/COLUMNS(E7:F7)</f>
        <v>1</v>
      </c>
      <c r="I7" s="85" t="s">
        <v>150</v>
      </c>
      <c r="J7" s="85" t="s">
        <v>49</v>
      </c>
      <c r="K7" s="85" t="s">
        <v>180</v>
      </c>
    </row>
    <row r="8" spans="1:13" s="33" customFormat="1" x14ac:dyDescent="0.2">
      <c r="A8" s="116" t="str">
        <f t="shared" si="1"/>
        <v>CodeSystem/administrative-gender</v>
      </c>
      <c r="B8" s="105" t="s">
        <v>12</v>
      </c>
      <c r="C8" s="106" t="s">
        <v>3</v>
      </c>
      <c r="D8" s="105" t="s">
        <v>12</v>
      </c>
      <c r="E8" s="106" t="b">
        <v>1</v>
      </c>
      <c r="F8" s="106" t="b">
        <v>1</v>
      </c>
      <c r="G8" s="119" t="b">
        <v>0</v>
      </c>
      <c r="H8" s="107">
        <f t="shared" si="2"/>
        <v>1</v>
      </c>
      <c r="I8" s="108" t="s">
        <v>50</v>
      </c>
      <c r="J8" s="108" t="s">
        <v>49</v>
      </c>
      <c r="K8" s="108" t="s">
        <v>180</v>
      </c>
      <c r="L8" s="106"/>
      <c r="M8" s="106"/>
    </row>
    <row r="9" spans="1:13" s="28" customFormat="1" ht="18.5" customHeight="1" x14ac:dyDescent="0.2">
      <c r="A9" s="110" t="str">
        <f>CONCATENATE(C9,"/",B9)</f>
        <v>ValueSet/administrative-gender</v>
      </c>
      <c r="B9" s="109" t="s">
        <v>12</v>
      </c>
      <c r="C9" s="110" t="s">
        <v>4</v>
      </c>
      <c r="D9" s="109" t="s">
        <v>12</v>
      </c>
      <c r="E9" s="110" t="b">
        <v>1</v>
      </c>
      <c r="F9" s="110" t="b">
        <v>1</v>
      </c>
      <c r="G9" s="120" t="s">
        <v>45</v>
      </c>
      <c r="H9" s="111">
        <f t="shared" si="2"/>
        <v>1</v>
      </c>
      <c r="I9" s="115" t="s">
        <v>50</v>
      </c>
      <c r="J9" s="115" t="s">
        <v>49</v>
      </c>
      <c r="K9" s="113" t="s">
        <v>180</v>
      </c>
      <c r="L9" s="110"/>
      <c r="M9" s="114"/>
    </row>
    <row r="10" spans="1:13" s="33" customFormat="1" x14ac:dyDescent="0.2">
      <c r="A10" s="116" t="s">
        <v>249</v>
      </c>
      <c r="B10" s="105" t="s">
        <v>10</v>
      </c>
      <c r="C10" s="106" t="s">
        <v>3</v>
      </c>
      <c r="D10" s="105" t="s">
        <v>136</v>
      </c>
      <c r="E10" s="106" t="b">
        <v>1</v>
      </c>
      <c r="F10" s="106" t="b">
        <v>1</v>
      </c>
      <c r="G10" s="119" t="s">
        <v>44</v>
      </c>
      <c r="H10" s="107">
        <f t="shared" si="2"/>
        <v>1</v>
      </c>
      <c r="I10" s="108" t="s">
        <v>50</v>
      </c>
      <c r="J10" s="108" t="s">
        <v>49</v>
      </c>
      <c r="K10" s="108" t="s">
        <v>180</v>
      </c>
      <c r="L10" s="106"/>
      <c r="M10" s="106"/>
    </row>
    <row r="11" spans="1:13" s="28" customFormat="1" x14ac:dyDescent="0.2">
      <c r="A11" s="110" t="s">
        <v>250</v>
      </c>
      <c r="B11" s="109" t="s">
        <v>10</v>
      </c>
      <c r="C11" s="110" t="s">
        <v>4</v>
      </c>
      <c r="D11" s="109" t="s">
        <v>136</v>
      </c>
      <c r="E11" s="110" t="b">
        <v>1</v>
      </c>
      <c r="F11" s="110" t="b">
        <v>1</v>
      </c>
      <c r="G11" s="120" t="s">
        <v>44</v>
      </c>
      <c r="H11" s="111">
        <f t="shared" si="2"/>
        <v>1</v>
      </c>
      <c r="I11" s="113" t="s">
        <v>50</v>
      </c>
      <c r="J11" s="113" t="s">
        <v>49</v>
      </c>
      <c r="K11" s="115" t="s">
        <v>180</v>
      </c>
      <c r="L11" s="110"/>
      <c r="M11" s="110"/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  <hyperlink ref="B10" r:id="rId11" xr:uid="{1A7D5067-D4A4-48A4-BFBF-1F3AE91FFF4D}"/>
    <hyperlink ref="D10" r:id="rId12" xr:uid="{48319E2A-C31E-4284-9A36-7CB0E768B7BC}"/>
    <hyperlink ref="B11" r:id="rId13" xr:uid="{FA8FC5FC-569A-401D-8C6C-435DED5C8AB2}"/>
    <hyperlink ref="D11" r:id="rId14" xr:uid="{8ED7695D-BC45-4110-8F0E-2D3578FC0CD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workbookViewId="0">
      <selection activeCell="B2" sqref="B2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style="84" bestFit="1" customWidth="1"/>
    <col min="7" max="7" width="11.6640625" style="84" customWidth="1"/>
    <col min="8" max="10" width="8.6640625" style="84"/>
    <col min="11" max="11" width="11.5" style="84" bestFit="1" customWidth="1"/>
    <col min="12" max="12" width="30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9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3" s="18" customFormat="1" x14ac:dyDescent="0.2">
      <c r="A2" s="18" t="str">
        <f t="shared" ref="A2" si="0">_xlfn.CONCAT(C2,"/",B2)</f>
        <v>ValueSet/healthcare-professional-roles-uv-ips</v>
      </c>
      <c r="B2" s="21" t="s">
        <v>125</v>
      </c>
      <c r="C2" s="23" t="s">
        <v>4</v>
      </c>
      <c r="D2" s="23" t="s">
        <v>66</v>
      </c>
      <c r="E2" s="86" t="b">
        <v>1</v>
      </c>
      <c r="F2" s="86" t="b">
        <v>0</v>
      </c>
      <c r="G2" s="86" t="b">
        <v>1</v>
      </c>
      <c r="H2" s="124">
        <f>COUNTIF(E2:F2,TRUE)/COLUMNS(E2:F2)</f>
        <v>0.5</v>
      </c>
      <c r="I2" s="86" t="s">
        <v>67</v>
      </c>
      <c r="J2" s="86" t="b">
        <v>0</v>
      </c>
      <c r="K2" s="81" t="b">
        <v>0</v>
      </c>
    </row>
    <row r="3" spans="1:13" s="13" customFormat="1" x14ac:dyDescent="0.2">
      <c r="A3" s="2" t="str">
        <f t="shared" ref="A3:A6" si="1">CONCATENATE(C3,"/",B3)</f>
        <v>CodeSystem/2.16.840.1.113883.2.9.6.2.7 (ISCO)</v>
      </c>
      <c r="B3" s="19" t="s">
        <v>126</v>
      </c>
      <c r="C3" s="24" t="s">
        <v>3</v>
      </c>
      <c r="D3" s="24" t="s">
        <v>25</v>
      </c>
      <c r="E3" s="82" t="b">
        <v>1</v>
      </c>
      <c r="F3" s="82" t="b">
        <v>1</v>
      </c>
      <c r="G3" s="82" t="b">
        <v>1</v>
      </c>
      <c r="H3" s="123">
        <f>COUNTIF(E3:F3,TRUE)/COLUMNS(E3:F3)</f>
        <v>1</v>
      </c>
      <c r="I3" s="82" t="s">
        <v>68</v>
      </c>
      <c r="J3" s="82" t="s">
        <v>49</v>
      </c>
      <c r="K3" s="87" t="b">
        <v>0</v>
      </c>
    </row>
    <row r="4" spans="1:13" s="18" customFormat="1" x14ac:dyDescent="0.2">
      <c r="A4" s="3" t="str">
        <f t="shared" si="1"/>
        <v>ValueSet/c80-practice-codes</v>
      </c>
      <c r="B4" s="21" t="s">
        <v>124</v>
      </c>
      <c r="C4" s="23" t="s">
        <v>4</v>
      </c>
      <c r="D4" s="23" t="s">
        <v>69</v>
      </c>
      <c r="E4" s="81" t="b">
        <v>1</v>
      </c>
      <c r="F4" s="81" t="s">
        <v>180</v>
      </c>
      <c r="G4" s="81" t="b">
        <v>0</v>
      </c>
      <c r="H4" s="129">
        <f t="shared" ref="H4" si="2">(COUNTIF(E4:F4,TRUE)+COUNTIF(E4:F4,"NSA"))/COLUMNS(E4:F4)</f>
        <v>1</v>
      </c>
      <c r="I4" s="86" t="s">
        <v>50</v>
      </c>
      <c r="J4" s="86" t="b">
        <v>0</v>
      </c>
      <c r="K4" s="85" t="s">
        <v>180</v>
      </c>
      <c r="M4" s="18" t="s">
        <v>229</v>
      </c>
    </row>
    <row r="5" spans="1:13" s="2" customFormat="1" x14ac:dyDescent="0.2">
      <c r="A5" s="2" t="str">
        <f t="shared" si="1"/>
        <v>CodeSystem/ urn:ietf:bcp:47</v>
      </c>
      <c r="B5" s="16" t="s">
        <v>146</v>
      </c>
      <c r="C5" s="2" t="s">
        <v>3</v>
      </c>
      <c r="D5" s="2" t="s">
        <v>147</v>
      </c>
      <c r="E5" s="80" t="b">
        <v>1</v>
      </c>
      <c r="F5" s="80" t="b">
        <v>1</v>
      </c>
      <c r="G5" s="80" t="b">
        <v>0</v>
      </c>
      <c r="H5" s="126">
        <f>COUNTIF(E5:F5,TRUE)/COLUMNS(E5:F5)</f>
        <v>1</v>
      </c>
      <c r="I5" s="80" t="s">
        <v>65</v>
      </c>
      <c r="J5" s="80" t="s">
        <v>49</v>
      </c>
      <c r="K5" s="80" t="s">
        <v>180</v>
      </c>
    </row>
    <row r="6" spans="1:13" s="3" customFormat="1" x14ac:dyDescent="0.2">
      <c r="A6" s="3" t="str">
        <f t="shared" si="1"/>
        <v>ValueSet/languages</v>
      </c>
      <c r="B6" s="15" t="s">
        <v>145</v>
      </c>
      <c r="C6" s="3" t="s">
        <v>4</v>
      </c>
      <c r="D6" s="3" t="s">
        <v>148</v>
      </c>
      <c r="E6" s="85" t="b">
        <v>1</v>
      </c>
      <c r="F6" s="85" t="b">
        <v>1</v>
      </c>
      <c r="G6" s="85" t="b">
        <v>0</v>
      </c>
      <c r="H6" s="139">
        <f t="shared" ref="H6:H10" si="3">COUNTIF(E6:F6,TRUE)/COLUMNS(E6:F6)</f>
        <v>1</v>
      </c>
      <c r="I6" s="85" t="s">
        <v>150</v>
      </c>
      <c r="J6" s="85" t="s">
        <v>49</v>
      </c>
      <c r="K6" s="85" t="s">
        <v>180</v>
      </c>
    </row>
    <row r="7" spans="1:13" s="2" customFormat="1" x14ac:dyDescent="0.2">
      <c r="A7" s="10" t="str">
        <f t="shared" ref="A7:A8" si="4">_xlfn.CONCAT(C7,"/",B7)</f>
        <v>CodeSystem/BRCBO</v>
      </c>
      <c r="B7" s="5" t="s">
        <v>22</v>
      </c>
      <c r="C7" s="5" t="s">
        <v>3</v>
      </c>
      <c r="D7" s="5" t="s">
        <v>23</v>
      </c>
      <c r="E7" s="80" t="b">
        <v>1</v>
      </c>
      <c r="F7" s="80" t="b">
        <v>1</v>
      </c>
      <c r="G7" s="59" t="s">
        <v>43</v>
      </c>
      <c r="H7" s="126">
        <f t="shared" si="3"/>
        <v>1</v>
      </c>
      <c r="I7" s="80" t="s">
        <v>58</v>
      </c>
      <c r="J7" s="80" t="s">
        <v>49</v>
      </c>
      <c r="K7" s="80" t="b">
        <v>0</v>
      </c>
      <c r="L7" s="19" t="s">
        <v>126</v>
      </c>
    </row>
    <row r="8" spans="1:13" s="3" customFormat="1" x14ac:dyDescent="0.2">
      <c r="A8" s="3" t="str">
        <f t="shared" si="4"/>
        <v>ValueSet/BRCBO-1.0</v>
      </c>
      <c r="B8" s="4" t="s">
        <v>24</v>
      </c>
      <c r="C8" s="4" t="s">
        <v>4</v>
      </c>
      <c r="D8" s="4" t="s">
        <v>23</v>
      </c>
      <c r="E8" s="85" t="b">
        <v>1</v>
      </c>
      <c r="F8" s="85" t="b">
        <v>1</v>
      </c>
      <c r="G8" s="58" t="s">
        <v>43</v>
      </c>
      <c r="H8" s="139">
        <f t="shared" si="3"/>
        <v>1</v>
      </c>
      <c r="I8" s="85" t="s">
        <v>59</v>
      </c>
      <c r="J8" s="85"/>
      <c r="K8" s="86" t="b">
        <v>0</v>
      </c>
    </row>
    <row r="9" spans="1:13" s="2" customFormat="1" x14ac:dyDescent="0.2">
      <c r="A9" s="2" t="str">
        <f t="shared" ref="A9:A10" si="5">CONCATENATE(C9,"/",B9)</f>
        <v>CodeSystem/days-of-week</v>
      </c>
      <c r="B9" s="16" t="s">
        <v>251</v>
      </c>
      <c r="C9" s="5" t="s">
        <v>3</v>
      </c>
      <c r="D9" s="5"/>
      <c r="E9" s="80" t="b">
        <v>1</v>
      </c>
      <c r="F9" s="80" t="b">
        <v>1</v>
      </c>
      <c r="G9" s="59" t="b">
        <v>0</v>
      </c>
      <c r="H9" s="126">
        <f t="shared" si="3"/>
        <v>1</v>
      </c>
      <c r="I9" s="80" t="s">
        <v>50</v>
      </c>
      <c r="J9" s="80" t="s">
        <v>49</v>
      </c>
      <c r="K9" s="80" t="s">
        <v>180</v>
      </c>
    </row>
    <row r="10" spans="1:13" s="3" customFormat="1" x14ac:dyDescent="0.2">
      <c r="A10" s="3" t="str">
        <f t="shared" si="5"/>
        <v>ValueSet/days-of-week</v>
      </c>
      <c r="B10" s="15" t="s">
        <v>251</v>
      </c>
      <c r="C10" s="4" t="s">
        <v>4</v>
      </c>
      <c r="D10" s="4"/>
      <c r="E10" s="85" t="b">
        <v>1</v>
      </c>
      <c r="F10" s="85" t="b">
        <v>1</v>
      </c>
      <c r="G10" s="58" t="b">
        <v>0</v>
      </c>
      <c r="H10" s="139">
        <f t="shared" si="3"/>
        <v>1</v>
      </c>
      <c r="I10" s="85" t="s">
        <v>50</v>
      </c>
      <c r="J10" s="85" t="s">
        <v>49</v>
      </c>
      <c r="K10" s="86" t="s">
        <v>180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  <hyperlink ref="B9" r:id="rId6" xr:uid="{8759AAD5-1358-4CD4-AF28-2567E6EE7533}"/>
    <hyperlink ref="B10" r:id="rId7" xr:uid="{F2D2C91F-2798-4E02-8248-B77A491A820A}"/>
    <hyperlink ref="L7" r:id="rId8" xr:uid="{58815AFF-D9E3-4F20-8F53-99F03E596D2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2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2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2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2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2">
      <c r="A6" s="2" t="s">
        <v>26</v>
      </c>
      <c r="G6" s="6">
        <f t="shared" si="0"/>
        <v>0</v>
      </c>
    </row>
    <row r="7" spans="1:7" s="3" customFormat="1" x14ac:dyDescent="0.2">
      <c r="A7" s="3" t="s">
        <v>27</v>
      </c>
      <c r="G7" s="7">
        <f t="shared" si="0"/>
        <v>0</v>
      </c>
    </row>
    <row r="8" spans="1:7" s="2" customFormat="1" x14ac:dyDescent="0.2">
      <c r="A8" s="2" t="s">
        <v>26</v>
      </c>
      <c r="G8" s="6"/>
    </row>
    <row r="9" spans="1:7" s="3" customFormat="1" x14ac:dyDescent="0.2">
      <c r="A9" s="3" t="s">
        <v>27</v>
      </c>
      <c r="G9" s="7"/>
    </row>
    <row r="10" spans="1:7" s="2" customFormat="1" x14ac:dyDescent="0.2">
      <c r="A10" s="2" t="s">
        <v>26</v>
      </c>
      <c r="G10" s="6"/>
    </row>
    <row r="11" spans="1:7" s="3" customFormat="1" x14ac:dyDescent="0.2">
      <c r="A11" s="3" t="s">
        <v>27</v>
      </c>
      <c r="G11" s="7"/>
    </row>
    <row r="12" spans="1:7" s="2" customFormat="1" x14ac:dyDescent="0.2">
      <c r="A12" s="2" t="s">
        <v>27</v>
      </c>
      <c r="G12" s="6"/>
    </row>
    <row r="13" spans="1:7" s="3" customFormat="1" x14ac:dyDescent="0.2">
      <c r="A13" s="3" t="s">
        <v>26</v>
      </c>
      <c r="G13" s="7"/>
    </row>
    <row r="14" spans="1:7" s="2" customFormat="1" x14ac:dyDescent="0.2">
      <c r="A14" s="2" t="s">
        <v>27</v>
      </c>
      <c r="G14" s="6"/>
    </row>
    <row r="15" spans="1:7" s="3" customFormat="1" x14ac:dyDescent="0.2">
      <c r="A15" s="3" t="s">
        <v>26</v>
      </c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workbookViewId="0">
      <selection activeCell="H12" sqref="H12"/>
    </sheetView>
  </sheetViews>
  <sheetFormatPr baseColWidth="10" defaultColWidth="8.6640625" defaultRowHeight="15" x14ac:dyDescent="0.2"/>
  <cols>
    <col min="1" max="1" width="49.5" bestFit="1" customWidth="1"/>
    <col min="2" max="2" width="40.6640625" customWidth="1"/>
    <col min="3" max="3" width="14.5" customWidth="1"/>
    <col min="4" max="4" width="21.33203125" customWidth="1"/>
    <col min="5" max="5" width="11.6640625" bestFit="1" customWidth="1"/>
    <col min="6" max="7" width="11.6640625" style="84" bestFit="1" customWidth="1"/>
    <col min="8" max="9" width="8.6640625" style="84"/>
    <col min="11" max="11" width="11.6640625" style="84" bestFit="1" customWidth="1"/>
    <col min="12" max="12" width="13.66406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79" t="s">
        <v>9</v>
      </c>
      <c r="G1" s="79" t="s">
        <v>70</v>
      </c>
      <c r="H1" s="79" t="s">
        <v>1</v>
      </c>
      <c r="I1" s="79" t="s">
        <v>46</v>
      </c>
      <c r="J1" s="1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2">
      <c r="A2" s="2" t="str">
        <f t="shared" ref="A2:A15" si="0">CONCATENATE(C2,"/",B2)</f>
        <v>CodeSystem/allergyintolerance-clinical</v>
      </c>
      <c r="B2" s="16" t="s">
        <v>118</v>
      </c>
      <c r="C2" s="5" t="s">
        <v>3</v>
      </c>
      <c r="D2" s="5"/>
      <c r="E2" s="5" t="b">
        <v>1</v>
      </c>
      <c r="F2" s="59" t="b">
        <v>1</v>
      </c>
      <c r="G2" s="80" t="b">
        <v>1</v>
      </c>
      <c r="H2" s="123">
        <f t="shared" ref="H2:H15" si="1">COUNTIF(E2:F2,TRUE)/COLUMNS(E2:F2)</f>
        <v>1</v>
      </c>
      <c r="I2" s="80" t="s">
        <v>50</v>
      </c>
      <c r="J2" s="2" t="s">
        <v>49</v>
      </c>
      <c r="K2" s="80" t="s">
        <v>235</v>
      </c>
    </row>
    <row r="3" spans="1:13" s="18" customFormat="1" x14ac:dyDescent="0.2">
      <c r="A3" s="12" t="str">
        <f t="shared" si="0"/>
        <v>ValueSet/allergyintolerance-clinical</v>
      </c>
      <c r="B3" s="21" t="s">
        <v>118</v>
      </c>
      <c r="C3" s="23" t="s">
        <v>4</v>
      </c>
      <c r="D3" s="23"/>
      <c r="E3" s="11" t="b">
        <v>1</v>
      </c>
      <c r="F3" s="118" t="b">
        <v>1</v>
      </c>
      <c r="G3" s="86" t="b">
        <v>1</v>
      </c>
      <c r="H3" s="124">
        <f t="shared" si="1"/>
        <v>1</v>
      </c>
      <c r="I3" s="81" t="s">
        <v>50</v>
      </c>
      <c r="J3" s="12" t="s">
        <v>49</v>
      </c>
      <c r="K3" s="86" t="b">
        <v>0</v>
      </c>
    </row>
    <row r="4" spans="1:13" s="13" customFormat="1" x14ac:dyDescent="0.2">
      <c r="A4" s="13" t="str">
        <f t="shared" si="0"/>
        <v>CodeSystem/allergyintolerance-verification</v>
      </c>
      <c r="B4" s="19" t="s">
        <v>119</v>
      </c>
      <c r="C4" s="13" t="s">
        <v>3</v>
      </c>
      <c r="E4" s="24" t="b">
        <v>1</v>
      </c>
      <c r="F4" s="127" t="b">
        <v>1</v>
      </c>
      <c r="G4" s="87" t="b">
        <v>1</v>
      </c>
      <c r="H4" s="125">
        <f t="shared" si="1"/>
        <v>1</v>
      </c>
      <c r="I4" s="82" t="s">
        <v>50</v>
      </c>
      <c r="J4" s="13" t="s">
        <v>49</v>
      </c>
      <c r="K4" s="87" t="s">
        <v>180</v>
      </c>
    </row>
    <row r="5" spans="1:13" s="18" customFormat="1" x14ac:dyDescent="0.2">
      <c r="A5" s="12" t="str">
        <f t="shared" si="0"/>
        <v>ValueSet/allergyintolerance-verification</v>
      </c>
      <c r="B5" s="21" t="s">
        <v>119</v>
      </c>
      <c r="C5" s="18" t="s">
        <v>4</v>
      </c>
      <c r="E5" s="11" t="b">
        <v>1</v>
      </c>
      <c r="F5" s="118" t="b">
        <v>1</v>
      </c>
      <c r="G5" s="86" t="b">
        <v>1</v>
      </c>
      <c r="H5" s="124">
        <f t="shared" si="1"/>
        <v>1</v>
      </c>
      <c r="I5" s="81" t="s">
        <v>50</v>
      </c>
      <c r="J5" s="12" t="s">
        <v>49</v>
      </c>
      <c r="K5" s="86" t="s">
        <v>180</v>
      </c>
    </row>
    <row r="6" spans="1:13" s="13" customFormat="1" x14ac:dyDescent="0.2">
      <c r="A6" s="13" t="str">
        <f t="shared" si="0"/>
        <v>CodeSystem/AllergyIntoleranceType</v>
      </c>
      <c r="B6" s="19" t="s">
        <v>28</v>
      </c>
      <c r="C6" s="13" t="s">
        <v>3</v>
      </c>
      <c r="E6" s="24" t="b">
        <v>1</v>
      </c>
      <c r="F6" s="127" t="b">
        <v>1</v>
      </c>
      <c r="G6" s="87" t="b">
        <v>1</v>
      </c>
      <c r="H6" s="123">
        <f t="shared" si="1"/>
        <v>1</v>
      </c>
      <c r="I6" s="82" t="s">
        <v>50</v>
      </c>
      <c r="J6" s="13" t="s">
        <v>49</v>
      </c>
      <c r="K6" s="87" t="s">
        <v>180</v>
      </c>
    </row>
    <row r="7" spans="1:13" s="18" customFormat="1" x14ac:dyDescent="0.2">
      <c r="A7" s="12" t="str">
        <f t="shared" si="0"/>
        <v>ValueSet/AllergyIntoleranceType</v>
      </c>
      <c r="B7" s="21" t="s">
        <v>28</v>
      </c>
      <c r="C7" s="18" t="s">
        <v>4</v>
      </c>
      <c r="E7" s="11" t="b">
        <v>1</v>
      </c>
      <c r="F7" s="118" t="b">
        <v>1</v>
      </c>
      <c r="G7" s="86" t="b">
        <v>1</v>
      </c>
      <c r="H7" s="124">
        <f t="shared" si="1"/>
        <v>1</v>
      </c>
      <c r="I7" s="81" t="s">
        <v>50</v>
      </c>
      <c r="J7" s="12" t="s">
        <v>49</v>
      </c>
      <c r="K7" s="86" t="s">
        <v>180</v>
      </c>
    </row>
    <row r="8" spans="1:13" s="13" customFormat="1" x14ac:dyDescent="0.2">
      <c r="A8" s="13" t="str">
        <f t="shared" si="0"/>
        <v>CodeSystem/AllergyIntoleranceCategory</v>
      </c>
      <c r="B8" s="19" t="s">
        <v>29</v>
      </c>
      <c r="C8" s="13" t="s">
        <v>3</v>
      </c>
      <c r="E8" s="24" t="b">
        <v>1</v>
      </c>
      <c r="F8" s="127" t="b">
        <v>1</v>
      </c>
      <c r="G8" s="87" t="b">
        <v>1</v>
      </c>
      <c r="H8" s="123">
        <f t="shared" si="1"/>
        <v>1</v>
      </c>
      <c r="I8" s="82" t="s">
        <v>50</v>
      </c>
      <c r="J8" s="13" t="s">
        <v>49</v>
      </c>
      <c r="K8" s="87" t="s">
        <v>180</v>
      </c>
    </row>
    <row r="9" spans="1:13" s="18" customFormat="1" x14ac:dyDescent="0.2">
      <c r="A9" s="12" t="str">
        <f t="shared" si="0"/>
        <v>ValueSet/AllergyIntoleranceCategory</v>
      </c>
      <c r="B9" s="21" t="s">
        <v>29</v>
      </c>
      <c r="C9" s="18" t="s">
        <v>4</v>
      </c>
      <c r="E9" s="11" t="b">
        <v>1</v>
      </c>
      <c r="F9" s="118" t="b">
        <v>1</v>
      </c>
      <c r="G9" s="86" t="b">
        <v>1</v>
      </c>
      <c r="H9" s="124">
        <f t="shared" si="1"/>
        <v>1</v>
      </c>
      <c r="I9" s="81" t="s">
        <v>50</v>
      </c>
      <c r="J9" s="12" t="s">
        <v>49</v>
      </c>
      <c r="K9" s="86" t="s">
        <v>180</v>
      </c>
    </row>
    <row r="10" spans="1:13" s="13" customFormat="1" x14ac:dyDescent="0.2">
      <c r="A10" s="13" t="str">
        <f t="shared" si="0"/>
        <v>CodeSystem/AllergyIntoleranceCriticality</v>
      </c>
      <c r="B10" s="19" t="s">
        <v>30</v>
      </c>
      <c r="C10" s="13" t="s">
        <v>3</v>
      </c>
      <c r="E10" s="24" t="b">
        <v>1</v>
      </c>
      <c r="F10" s="127" t="b">
        <v>1</v>
      </c>
      <c r="G10" s="87" t="b">
        <v>1</v>
      </c>
      <c r="H10" s="123">
        <f t="shared" si="1"/>
        <v>1</v>
      </c>
      <c r="I10" s="82" t="s">
        <v>50</v>
      </c>
      <c r="J10" s="13" t="s">
        <v>49</v>
      </c>
      <c r="K10" s="87" t="s">
        <v>180</v>
      </c>
    </row>
    <row r="11" spans="1:13" s="18" customFormat="1" x14ac:dyDescent="0.2">
      <c r="A11" s="12" t="str">
        <f t="shared" si="0"/>
        <v>ValueSet/AllergyIntoleranceCriticality</v>
      </c>
      <c r="B11" s="21" t="s">
        <v>30</v>
      </c>
      <c r="C11" s="18" t="s">
        <v>4</v>
      </c>
      <c r="E11" s="11" t="b">
        <v>1</v>
      </c>
      <c r="F11" s="118" t="b">
        <v>1</v>
      </c>
      <c r="G11" s="86" t="b">
        <v>1</v>
      </c>
      <c r="H11" s="124">
        <f t="shared" si="1"/>
        <v>1</v>
      </c>
      <c r="I11" s="81" t="s">
        <v>50</v>
      </c>
      <c r="J11" s="12" t="s">
        <v>49</v>
      </c>
      <c r="K11" s="86" t="s">
        <v>180</v>
      </c>
    </row>
    <row r="12" spans="1:13" s="18" customFormat="1" x14ac:dyDescent="0.2">
      <c r="A12" s="12" t="str">
        <f t="shared" si="0"/>
        <v>ValueSet/allergy-intolerance-uv-ips</v>
      </c>
      <c r="B12" s="21" t="s">
        <v>259</v>
      </c>
      <c r="C12" s="18" t="s">
        <v>4</v>
      </c>
      <c r="E12" s="11" t="b">
        <v>1</v>
      </c>
      <c r="F12" s="118" t="s">
        <v>180</v>
      </c>
      <c r="G12" s="86" t="s">
        <v>180</v>
      </c>
      <c r="H12" s="47">
        <f t="shared" ref="H12:H13" si="2">(COUNTIF(E12:F12,TRUE)+COUNTIF(E12:F12,"NSA"))/COLUMNS(E12:F12)</f>
        <v>1</v>
      </c>
      <c r="I12" s="81"/>
      <c r="J12" s="12"/>
      <c r="K12" s="86"/>
    </row>
    <row r="13" spans="1:13" s="3" customFormat="1" x14ac:dyDescent="0.2">
      <c r="A13" s="12" t="str">
        <f t="shared" si="0"/>
        <v>ValueSet/Allergy Intolerance - SNOMED CT IPS Free Set</v>
      </c>
      <c r="B13" s="21" t="s">
        <v>31</v>
      </c>
      <c r="C13" s="3" t="s">
        <v>4</v>
      </c>
      <c r="E13" s="11" t="b">
        <v>1</v>
      </c>
      <c r="F13" s="11" t="b">
        <v>1</v>
      </c>
      <c r="G13" s="85" t="s">
        <v>180</v>
      </c>
      <c r="H13" s="47">
        <f t="shared" si="2"/>
        <v>1</v>
      </c>
      <c r="I13" s="85" t="s">
        <v>67</v>
      </c>
      <c r="J13" s="3" t="s">
        <v>49</v>
      </c>
      <c r="K13" s="85" t="s">
        <v>121</v>
      </c>
    </row>
    <row r="14" spans="1:13" s="13" customFormat="1" x14ac:dyDescent="0.2">
      <c r="A14" s="13" t="str">
        <f t="shared" si="0"/>
        <v>CodeSystem/absent-unknown-uv-ips</v>
      </c>
      <c r="B14" s="19" t="s">
        <v>84</v>
      </c>
      <c r="C14" s="13" t="s">
        <v>3</v>
      </c>
      <c r="E14" s="24" t="b">
        <v>1</v>
      </c>
      <c r="F14" s="127" t="b">
        <v>1</v>
      </c>
      <c r="G14" s="82" t="s">
        <v>180</v>
      </c>
      <c r="H14" s="123">
        <f t="shared" si="1"/>
        <v>1</v>
      </c>
      <c r="I14" s="82" t="s">
        <v>67</v>
      </c>
      <c r="J14" s="13" t="s">
        <v>49</v>
      </c>
      <c r="K14" s="82" t="b">
        <v>0</v>
      </c>
    </row>
    <row r="15" spans="1:13" s="12" customFormat="1" x14ac:dyDescent="0.2">
      <c r="A15" s="12" t="str">
        <f t="shared" si="0"/>
        <v>ValueSet/absent-or-unknown-allergies-uv-ips</v>
      </c>
      <c r="B15" s="21" t="s">
        <v>120</v>
      </c>
      <c r="C15" s="18" t="s">
        <v>4</v>
      </c>
      <c r="D15" s="18"/>
      <c r="E15" s="11" t="b">
        <v>1</v>
      </c>
      <c r="F15" s="118" t="b">
        <v>1</v>
      </c>
      <c r="G15" s="81" t="s">
        <v>180</v>
      </c>
      <c r="H15" s="124">
        <f t="shared" si="1"/>
        <v>1</v>
      </c>
      <c r="I15" s="86" t="s">
        <v>67</v>
      </c>
      <c r="J15" s="18" t="s">
        <v>49</v>
      </c>
      <c r="K15" s="81" t="b">
        <v>0</v>
      </c>
    </row>
    <row r="16" spans="1:13" s="3" customFormat="1" x14ac:dyDescent="0.2">
      <c r="A16" s="12" t="str">
        <f t="shared" ref="A16:A20" si="3">CONCATENATE(C16,"/",B16)</f>
        <v>ValueSet/allergy-reaction-snomed-ct-ips-free-set</v>
      </c>
      <c r="B16" s="15" t="s">
        <v>185</v>
      </c>
      <c r="C16" s="3" t="s">
        <v>4</v>
      </c>
      <c r="E16" s="11" t="b">
        <v>1</v>
      </c>
      <c r="F16" s="118" t="s">
        <v>180</v>
      </c>
      <c r="G16" s="85" t="s">
        <v>180</v>
      </c>
      <c r="H16" s="47">
        <f t="shared" ref="H16" si="4">(COUNTIF(E16:F16,TRUE)+COUNTIF(E16:F16,"NSA"))/COLUMNS(E16:F16)</f>
        <v>1</v>
      </c>
      <c r="I16" s="86" t="s">
        <v>67</v>
      </c>
      <c r="J16" s="18" t="s">
        <v>49</v>
      </c>
      <c r="K16" s="85" t="b">
        <v>1</v>
      </c>
    </row>
    <row r="17" spans="1:12" s="2" customFormat="1" x14ac:dyDescent="0.2">
      <c r="A17" s="2" t="str">
        <f t="shared" si="3"/>
        <v>CodeSystem/reaction-event-severity</v>
      </c>
      <c r="B17" s="16" t="s">
        <v>122</v>
      </c>
      <c r="C17" s="2" t="s">
        <v>3</v>
      </c>
      <c r="E17" s="5" t="b">
        <v>1</v>
      </c>
      <c r="F17" s="59" t="b">
        <v>1</v>
      </c>
      <c r="G17" s="80" t="b">
        <v>0</v>
      </c>
      <c r="H17" s="123">
        <f t="shared" ref="H17:H18" si="5">COUNTIF(E17:F17,TRUE)/COLUMNS(E17:F17)</f>
        <v>1</v>
      </c>
      <c r="I17" s="80" t="s">
        <v>50</v>
      </c>
      <c r="J17" s="2" t="s">
        <v>49</v>
      </c>
      <c r="K17" s="80" t="b">
        <v>0</v>
      </c>
    </row>
    <row r="18" spans="1:12" s="18" customFormat="1" x14ac:dyDescent="0.2">
      <c r="A18" s="12" t="str">
        <f t="shared" si="3"/>
        <v>ValueSet/reaction-event-severity</v>
      </c>
      <c r="B18" s="21" t="s">
        <v>122</v>
      </c>
      <c r="C18" s="18" t="s">
        <v>4</v>
      </c>
      <c r="E18" s="11" t="b">
        <v>1</v>
      </c>
      <c r="F18" s="118" t="b">
        <v>1</v>
      </c>
      <c r="G18" s="86" t="b">
        <v>0</v>
      </c>
      <c r="H18" s="124">
        <f t="shared" si="5"/>
        <v>1</v>
      </c>
      <c r="I18" s="86" t="s">
        <v>50</v>
      </c>
      <c r="J18" s="18" t="s">
        <v>49</v>
      </c>
      <c r="K18" s="81" t="b">
        <v>0</v>
      </c>
    </row>
    <row r="19" spans="1:12" s="2" customFormat="1" x14ac:dyDescent="0.2">
      <c r="A19" s="2" t="str">
        <f t="shared" si="3"/>
        <v>CodeSystem/ urn:ietf:bcp:47</v>
      </c>
      <c r="B19" s="16" t="s">
        <v>146</v>
      </c>
      <c r="C19" s="2" t="s">
        <v>3</v>
      </c>
      <c r="D19" s="2" t="s">
        <v>147</v>
      </c>
      <c r="E19" s="2" t="b">
        <v>1</v>
      </c>
      <c r="F19" s="80" t="b">
        <v>1</v>
      </c>
      <c r="G19" s="80" t="b">
        <v>0</v>
      </c>
      <c r="H19" s="126">
        <f>COUNTIF(E19:F19,TRUE)/COLUMNS(E19:F19)</f>
        <v>1</v>
      </c>
      <c r="I19" s="80" t="s">
        <v>65</v>
      </c>
      <c r="J19" s="2" t="s">
        <v>49</v>
      </c>
      <c r="K19" s="80" t="s">
        <v>180</v>
      </c>
    </row>
    <row r="20" spans="1:12" s="18" customFormat="1" x14ac:dyDescent="0.2">
      <c r="A20" s="18" t="str">
        <f t="shared" si="3"/>
        <v>ValueSet/languages</v>
      </c>
      <c r="B20" s="21" t="s">
        <v>145</v>
      </c>
      <c r="C20" s="18" t="s">
        <v>4</v>
      </c>
      <c r="D20" s="18" t="s">
        <v>148</v>
      </c>
      <c r="E20" s="18" t="b">
        <v>1</v>
      </c>
      <c r="F20" s="86" t="b">
        <v>1</v>
      </c>
      <c r="G20" s="86" t="b">
        <v>0</v>
      </c>
      <c r="H20" s="124">
        <f t="shared" ref="H20" si="6">COUNTIF(E20:F20,TRUE)/COLUMNS(E20:F20)</f>
        <v>1</v>
      </c>
      <c r="I20" s="86" t="s">
        <v>150</v>
      </c>
      <c r="J20" s="18" t="s">
        <v>49</v>
      </c>
      <c r="K20" s="81" t="s">
        <v>180</v>
      </c>
    </row>
    <row r="21" spans="1:12" s="18" customFormat="1" x14ac:dyDescent="0.2">
      <c r="A21" s="18" t="str">
        <f t="shared" ref="A21" si="7">CONCATENATE(C21,"/",B21)</f>
        <v>ValueSet/BRGrauCertezaAlergiasReacoesAdversas-1.0</v>
      </c>
      <c r="B21" s="21" t="s">
        <v>252</v>
      </c>
      <c r="C21" s="18" t="s">
        <v>4</v>
      </c>
      <c r="E21" s="18" t="b">
        <v>1</v>
      </c>
      <c r="F21" s="86" t="b">
        <v>1</v>
      </c>
      <c r="G21" s="86" t="s">
        <v>43</v>
      </c>
      <c r="H21" s="124">
        <f t="shared" ref="H21" si="8">COUNTIF(E21:F21,TRUE)/COLUMNS(E21:F21)</f>
        <v>1</v>
      </c>
      <c r="I21" s="86" t="s">
        <v>215</v>
      </c>
      <c r="J21" s="18" t="s">
        <v>49</v>
      </c>
      <c r="K21" s="81" t="s">
        <v>180</v>
      </c>
    </row>
    <row r="22" spans="1:12" s="18" customFormat="1" ht="13.75" customHeight="1" x14ac:dyDescent="0.2">
      <c r="A22" s="18" t="str">
        <f t="shared" ref="A22" si="9">CONCATENATE(C22,"/",B22)</f>
        <v>ValueSet/BRCriticidadeAlergiasReacoesAdversas-1.0</v>
      </c>
      <c r="B22" s="21" t="s">
        <v>253</v>
      </c>
      <c r="C22" s="18" t="s">
        <v>4</v>
      </c>
      <c r="E22" s="18" t="b">
        <v>1</v>
      </c>
      <c r="F22" s="86" t="b">
        <v>1</v>
      </c>
      <c r="G22" s="86" t="s">
        <v>43</v>
      </c>
      <c r="H22" s="124">
        <f t="shared" ref="H22" si="10">COUNTIF(E22:F22,TRUE)/COLUMNS(E22:F22)</f>
        <v>1</v>
      </c>
      <c r="I22" s="86" t="s">
        <v>59</v>
      </c>
      <c r="K22" s="81" t="s">
        <v>180</v>
      </c>
    </row>
    <row r="23" spans="1:12" s="2" customFormat="1" x14ac:dyDescent="0.2">
      <c r="A23" s="2" t="str">
        <f t="shared" ref="A23" si="11">CONCATENATE(C23,"/",B23)</f>
        <v>CodeSystem/BRAlergenosCBARA</v>
      </c>
      <c r="B23" s="16" t="s">
        <v>254</v>
      </c>
      <c r="C23" s="2" t="s">
        <v>3</v>
      </c>
      <c r="E23" s="2" t="b">
        <v>1</v>
      </c>
      <c r="F23" s="80" t="b">
        <v>1</v>
      </c>
      <c r="G23" s="80" t="s">
        <v>43</v>
      </c>
      <c r="H23" s="126">
        <f>COUNTIF(E23:F23,TRUE)/COLUMNS(E23:F23)</f>
        <v>1</v>
      </c>
      <c r="I23" s="80" t="s">
        <v>67</v>
      </c>
      <c r="J23" s="2" t="s">
        <v>49</v>
      </c>
      <c r="K23" s="80" t="b">
        <v>1</v>
      </c>
      <c r="L23" s="2" t="s">
        <v>257</v>
      </c>
    </row>
    <row r="24" spans="1:12" s="2" customFormat="1" x14ac:dyDescent="0.2">
      <c r="A24" s="2" t="str">
        <f t="shared" ref="A24:A25" si="12">CONCATENATE(C24,"/",B24)</f>
        <v>CodeSystem/BRImunobiologico</v>
      </c>
      <c r="B24" s="16" t="s">
        <v>217</v>
      </c>
      <c r="C24" s="2" t="s">
        <v>3</v>
      </c>
      <c r="E24" s="2" t="b">
        <v>1</v>
      </c>
      <c r="F24" s="80" t="b">
        <v>1</v>
      </c>
      <c r="G24" s="80" t="s">
        <v>43</v>
      </c>
      <c r="H24" s="126">
        <f t="shared" ref="H24:H25" si="13">COUNTIF(E24:F24,TRUE)/COLUMNS(E24:F24)</f>
        <v>1</v>
      </c>
      <c r="I24" s="80" t="s">
        <v>218</v>
      </c>
      <c r="J24" s="2" t="s">
        <v>49</v>
      </c>
      <c r="K24" s="80" t="b">
        <v>1</v>
      </c>
      <c r="L24" s="2" t="s">
        <v>258</v>
      </c>
    </row>
    <row r="25" spans="1:12" s="2" customFormat="1" x14ac:dyDescent="0.2">
      <c r="A25" s="2" t="str">
        <f t="shared" si="12"/>
        <v>CodeSystem/BRMedicamento</v>
      </c>
      <c r="B25" s="16" t="s">
        <v>255</v>
      </c>
      <c r="C25" s="2" t="s">
        <v>3</v>
      </c>
      <c r="E25" s="2" t="b">
        <v>1</v>
      </c>
      <c r="F25" s="80" t="b">
        <v>1</v>
      </c>
      <c r="G25" s="80" t="s">
        <v>43</v>
      </c>
      <c r="H25" s="126">
        <f t="shared" si="13"/>
        <v>1</v>
      </c>
      <c r="I25" s="80" t="s">
        <v>58</v>
      </c>
      <c r="K25" s="80" t="b">
        <v>0</v>
      </c>
    </row>
    <row r="26" spans="1:12" s="18" customFormat="1" ht="13.75" customHeight="1" x14ac:dyDescent="0.2">
      <c r="A26" s="18" t="str">
        <f>CONCATENATE(C26,"/",B26)</f>
        <v>ValueSet/BRAlergenos-1.0</v>
      </c>
      <c r="B26" s="21" t="s">
        <v>256</v>
      </c>
      <c r="C26" s="18" t="s">
        <v>4</v>
      </c>
      <c r="E26" s="18" t="b">
        <v>1</v>
      </c>
      <c r="F26" s="86" t="b">
        <v>1</v>
      </c>
      <c r="G26" s="86" t="s">
        <v>43</v>
      </c>
      <c r="H26" s="124">
        <f t="shared" ref="H26" si="14">COUNTIF(E26:F26,TRUE)/COLUMNS(E26:F26)</f>
        <v>1</v>
      </c>
      <c r="I26" s="86" t="s">
        <v>59</v>
      </c>
      <c r="K26" s="81" t="s">
        <v>180</v>
      </c>
    </row>
  </sheetData>
  <phoneticPr fontId="10" type="noConversion"/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3" r:id="rId11" xr:uid="{2FE4B887-971D-40BC-B854-83E0B2761BB4}"/>
    <hyperlink ref="B15" r:id="rId12" xr:uid="{424B8CE5-F81A-49A8-810B-775FABA98D9E}"/>
    <hyperlink ref="B14" r:id="rId13" display="Absent or Unknown Allergies - IPS" xr:uid="{4ECE8B26-2F7B-45DB-B269-0AC00D24C452}"/>
    <hyperlink ref="B18" r:id="rId14" xr:uid="{AB738A76-BD1D-4B96-9943-0FCA1FD4C332}"/>
    <hyperlink ref="B17" r:id="rId15" xr:uid="{4B5394C5-8F2E-43C1-8CA3-E9C98CA2CF80}"/>
    <hyperlink ref="B20" r:id="rId16" xr:uid="{1C27D78B-9738-4FD1-A645-C88A1F79AF78}"/>
    <hyperlink ref="B19" r:id="rId17" xr:uid="{F0B5209B-1D89-4906-9272-8B958AAF2BF3}"/>
    <hyperlink ref="B16" r:id="rId18" xr:uid="{51C39AF1-05D1-4C49-84D9-696E0964F9D7}"/>
    <hyperlink ref="B21" r:id="rId19" xr:uid="{D571D24C-5FEA-4784-B70E-CA64050E81DA}"/>
    <hyperlink ref="B23" r:id="rId20" xr:uid="{BAAB8E31-2F5D-4A43-ACCC-3900D2654774}"/>
    <hyperlink ref="B25" r:id="rId21" xr:uid="{08FB88DE-6D4F-4BE0-9B74-385D9F1092DA}"/>
    <hyperlink ref="B24" r:id="rId22" xr:uid="{7C2B1176-FA8D-4FB2-9895-BEE0EB31E8E2}"/>
    <hyperlink ref="B26" r:id="rId23" xr:uid="{78C50F02-A406-4BCE-81DE-6E4D4F6C1F17}"/>
    <hyperlink ref="B12" r:id="rId24" xr:uid="{F71914B3-5594-4A23-80CB-2E0454BA7135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Normal="100" workbookViewId="0">
      <selection activeCell="H7" sqref="H7"/>
    </sheetView>
  </sheetViews>
  <sheetFormatPr baseColWidth="10" defaultColWidth="8.6640625" defaultRowHeight="15" x14ac:dyDescent="0.2"/>
  <cols>
    <col min="1" max="1" width="53.33203125" customWidth="1"/>
    <col min="2" max="2" width="37.6640625" customWidth="1"/>
    <col min="3" max="4" width="14.1640625" customWidth="1"/>
    <col min="5" max="6" width="11.83203125" style="84" bestFit="1" customWidth="1"/>
    <col min="7" max="7" width="11.6640625" style="84" customWidth="1"/>
    <col min="8" max="10" width="8.6640625" style="84"/>
    <col min="11" max="11" width="11.6640625" style="84" bestFit="1" customWidth="1"/>
    <col min="12" max="12" width="21" style="84" customWidth="1"/>
    <col min="14" max="14" width="10.6640625" bestFit="1" customWidth="1"/>
  </cols>
  <sheetData>
    <row r="1" spans="1:14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9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79" t="s">
        <v>47</v>
      </c>
      <c r="K1" s="79" t="s">
        <v>5</v>
      </c>
      <c r="L1" s="79" t="s">
        <v>232</v>
      </c>
      <c r="M1" s="1" t="s">
        <v>155</v>
      </c>
      <c r="N1" s="1" t="s">
        <v>240</v>
      </c>
    </row>
    <row r="2" spans="1:14" s="116" customFormat="1" x14ac:dyDescent="0.2">
      <c r="A2" s="116" t="str">
        <f>CONCATENATE(C2,"/",B2)</f>
        <v>CodeSystem/urn:ietf:bcp:47</v>
      </c>
      <c r="B2" s="105" t="s">
        <v>134</v>
      </c>
      <c r="C2" s="116" t="s">
        <v>3</v>
      </c>
      <c r="E2" s="117" t="b">
        <v>1</v>
      </c>
      <c r="F2" s="117" t="b">
        <v>1</v>
      </c>
      <c r="G2" s="121" t="b">
        <v>0</v>
      </c>
      <c r="H2" s="128">
        <f>(COUNTIF(E2:F2,TRUE)+COUNTIF(E2:F2,"NSA"))/COLUMNS(E2:F2)</f>
        <v>1</v>
      </c>
      <c r="I2" s="108" t="s">
        <v>65</v>
      </c>
      <c r="J2" s="117" t="s">
        <v>49</v>
      </c>
      <c r="K2" s="117" t="s">
        <v>180</v>
      </c>
      <c r="L2" s="130"/>
    </row>
    <row r="3" spans="1:14" s="112" customFormat="1" x14ac:dyDescent="0.2">
      <c r="A3" s="110" t="str">
        <f t="shared" ref="A3" si="0">CONCATENATE(C3,"/",B3)</f>
        <v>ValueSet/languages</v>
      </c>
      <c r="B3" s="109" t="s">
        <v>145</v>
      </c>
      <c r="C3" s="112" t="s">
        <v>4</v>
      </c>
      <c r="E3" s="115" t="b">
        <v>1</v>
      </c>
      <c r="F3" s="115" t="b">
        <v>1</v>
      </c>
      <c r="G3" s="122" t="b">
        <v>0</v>
      </c>
      <c r="H3" s="129">
        <f t="shared" ref="H3:H25" si="1">(COUNTIF(E3:F3,TRUE)+COUNTIF(E3:F3,"NSA"))/COLUMNS(E3:F3)</f>
        <v>1</v>
      </c>
      <c r="I3" s="115" t="s">
        <v>50</v>
      </c>
      <c r="J3" s="115" t="s">
        <v>49</v>
      </c>
      <c r="K3" s="113" t="s">
        <v>180</v>
      </c>
      <c r="L3" s="131"/>
    </row>
    <row r="4" spans="1:14" s="132" customFormat="1" ht="18" customHeight="1" x14ac:dyDescent="0.2">
      <c r="A4" s="132" t="str">
        <f>CONCATENATE(C4,"/",B4)</f>
        <v>CodeSystem/HL7 event-status</v>
      </c>
      <c r="B4" s="133" t="s">
        <v>75</v>
      </c>
      <c r="C4" s="134" t="s">
        <v>3</v>
      </c>
      <c r="D4" s="134"/>
      <c r="E4" s="135" t="b">
        <v>1</v>
      </c>
      <c r="F4" s="135" t="b">
        <v>1</v>
      </c>
      <c r="G4" s="135" t="b">
        <v>1</v>
      </c>
      <c r="H4" s="128">
        <f t="shared" si="1"/>
        <v>1</v>
      </c>
      <c r="I4" s="135" t="s">
        <v>50</v>
      </c>
      <c r="J4" s="135" t="s">
        <v>49</v>
      </c>
      <c r="K4" s="135" t="s">
        <v>180</v>
      </c>
      <c r="L4" s="136"/>
    </row>
    <row r="5" spans="1:14" s="18" customFormat="1" ht="17" customHeight="1" x14ac:dyDescent="0.2">
      <c r="A5" s="12" t="str">
        <f t="shared" ref="A5:A25" si="2">CONCATENATE(C5,"/",B5)</f>
        <v>ValueSet/immunization-status</v>
      </c>
      <c r="B5" s="21" t="s">
        <v>238</v>
      </c>
      <c r="C5" s="23" t="s">
        <v>4</v>
      </c>
      <c r="D5" s="23"/>
      <c r="E5" s="81" t="b">
        <v>1</v>
      </c>
      <c r="F5" s="81" t="b">
        <v>1</v>
      </c>
      <c r="G5" s="81"/>
      <c r="H5" s="129">
        <f t="shared" si="1"/>
        <v>1</v>
      </c>
      <c r="I5" s="86" t="s">
        <v>50</v>
      </c>
      <c r="J5" s="86" t="s">
        <v>49</v>
      </c>
      <c r="K5" s="86" t="s">
        <v>180</v>
      </c>
      <c r="L5" s="90"/>
    </row>
    <row r="6" spans="1:14" s="18" customFormat="1" ht="17" customHeight="1" x14ac:dyDescent="0.2">
      <c r="A6" s="12" t="str">
        <f t="shared" si="2"/>
        <v>ValueSet/vaccines-uv-ips</v>
      </c>
      <c r="B6" s="21" t="s">
        <v>239</v>
      </c>
      <c r="C6" s="23" t="s">
        <v>4</v>
      </c>
      <c r="D6" s="23"/>
      <c r="E6" s="81" t="b">
        <v>1</v>
      </c>
      <c r="F6" s="81" t="s">
        <v>180</v>
      </c>
      <c r="G6" s="81"/>
      <c r="H6" s="129">
        <f t="shared" si="1"/>
        <v>1</v>
      </c>
      <c r="I6" s="86"/>
      <c r="J6" s="86"/>
      <c r="K6" s="86"/>
      <c r="L6" s="90"/>
    </row>
    <row r="7" spans="1:14" s="94" customFormat="1" x14ac:dyDescent="0.2">
      <c r="A7" s="94" t="str">
        <f>CONCATENATE(C7,"/",B7)</f>
        <v>ValueSet/HL7 Vaccines - SNOMED CT IPS Free Set</v>
      </c>
      <c r="B7" s="95" t="s">
        <v>76</v>
      </c>
      <c r="C7" s="94" t="s">
        <v>4</v>
      </c>
      <c r="E7" s="96" t="b">
        <v>1</v>
      </c>
      <c r="F7" s="96" t="s">
        <v>180</v>
      </c>
      <c r="G7" s="96" t="s">
        <v>180</v>
      </c>
      <c r="H7" s="129">
        <f t="shared" si="1"/>
        <v>1</v>
      </c>
      <c r="I7" s="101"/>
      <c r="J7" s="96"/>
      <c r="K7" s="97" t="s">
        <v>180</v>
      </c>
      <c r="L7" s="96"/>
      <c r="N7" s="94" t="s">
        <v>242</v>
      </c>
    </row>
    <row r="8" spans="1:14" s="94" customFormat="1" x14ac:dyDescent="0.2">
      <c r="A8" s="94" t="str">
        <f t="shared" si="2"/>
        <v>ValueSet/vaccines-whoatc-uv-ips</v>
      </c>
      <c r="B8" s="95" t="s">
        <v>133</v>
      </c>
      <c r="C8" s="94" t="s">
        <v>4</v>
      </c>
      <c r="E8" s="96" t="b">
        <v>1</v>
      </c>
      <c r="F8" s="96" t="b">
        <v>1</v>
      </c>
      <c r="G8" s="96" t="b">
        <v>0</v>
      </c>
      <c r="H8" s="129">
        <f t="shared" si="1"/>
        <v>1</v>
      </c>
      <c r="I8" s="101"/>
      <c r="J8" s="96"/>
      <c r="K8" s="97" t="s">
        <v>180</v>
      </c>
      <c r="L8" s="96"/>
      <c r="N8" s="94" t="s">
        <v>242</v>
      </c>
    </row>
    <row r="9" spans="1:14" s="13" customFormat="1" x14ac:dyDescent="0.2">
      <c r="A9" s="13" t="str">
        <f t="shared" si="2"/>
        <v>CodeSystem/absent-unknown-uv-ips</v>
      </c>
      <c r="B9" s="19" t="s">
        <v>84</v>
      </c>
      <c r="C9" s="24" t="s">
        <v>3</v>
      </c>
      <c r="D9" s="24"/>
      <c r="E9" s="82" t="b">
        <v>1</v>
      </c>
      <c r="F9" s="82" t="b">
        <v>1</v>
      </c>
      <c r="G9" s="82" t="b">
        <v>0</v>
      </c>
      <c r="H9" s="128">
        <f t="shared" si="1"/>
        <v>1</v>
      </c>
      <c r="I9" s="82" t="s">
        <v>67</v>
      </c>
      <c r="J9" s="82" t="s">
        <v>49</v>
      </c>
      <c r="K9" s="87" t="s">
        <v>180</v>
      </c>
      <c r="L9" s="82"/>
    </row>
    <row r="10" spans="1:14" s="94" customFormat="1" x14ac:dyDescent="0.2">
      <c r="A10" s="94" t="str">
        <f t="shared" si="2"/>
        <v>ValueSet/absent-or-unknown-immunizations-uv-ips</v>
      </c>
      <c r="B10" s="95" t="s">
        <v>186</v>
      </c>
      <c r="C10" s="98" t="s">
        <v>4</v>
      </c>
      <c r="D10" s="98"/>
      <c r="E10" s="96" t="b">
        <v>1</v>
      </c>
      <c r="F10" s="96" t="b">
        <v>1</v>
      </c>
      <c r="G10" s="96" t="s">
        <v>180</v>
      </c>
      <c r="H10" s="129">
        <f t="shared" si="1"/>
        <v>1</v>
      </c>
      <c r="I10" s="96" t="s">
        <v>67</v>
      </c>
      <c r="J10" s="96" t="s">
        <v>184</v>
      </c>
      <c r="K10" s="97" t="s">
        <v>180</v>
      </c>
      <c r="L10" s="96"/>
      <c r="N10" s="94" t="s">
        <v>243</v>
      </c>
    </row>
    <row r="11" spans="1:14" s="18" customFormat="1" x14ac:dyDescent="0.2">
      <c r="A11" s="12" t="str">
        <f t="shared" si="2"/>
        <v>ValueSet/body-site</v>
      </c>
      <c r="B11" s="21" t="s">
        <v>157</v>
      </c>
      <c r="C11" s="18" t="s">
        <v>4</v>
      </c>
      <c r="E11" s="81" t="b">
        <v>1</v>
      </c>
      <c r="F11" s="81" t="s">
        <v>180</v>
      </c>
      <c r="G11" s="81" t="b">
        <v>1</v>
      </c>
      <c r="H11" s="129">
        <f t="shared" si="1"/>
        <v>1</v>
      </c>
      <c r="I11" s="86"/>
      <c r="J11" s="86"/>
      <c r="K11" s="81" t="s">
        <v>180</v>
      </c>
      <c r="L11" s="86"/>
      <c r="M11" s="75" t="s">
        <v>230</v>
      </c>
    </row>
    <row r="12" spans="1:14" s="13" customFormat="1" x14ac:dyDescent="0.2">
      <c r="A12" s="13" t="str">
        <f t="shared" si="2"/>
        <v>CodeSystem/EdqmStandardTerms</v>
      </c>
      <c r="B12" s="19" t="s">
        <v>233</v>
      </c>
      <c r="C12" s="13" t="s">
        <v>3</v>
      </c>
      <c r="E12" s="82" t="b">
        <v>1</v>
      </c>
      <c r="F12" s="82" t="b">
        <v>0</v>
      </c>
      <c r="G12" s="82" t="b">
        <v>1</v>
      </c>
      <c r="H12" s="128">
        <f t="shared" si="1"/>
        <v>0.5</v>
      </c>
      <c r="I12" s="82"/>
      <c r="J12" s="82"/>
      <c r="K12" s="87" t="b">
        <v>0</v>
      </c>
      <c r="L12" s="82"/>
      <c r="M12" s="77" t="s">
        <v>234</v>
      </c>
    </row>
    <row r="13" spans="1:14" s="18" customFormat="1" ht="15.5" customHeight="1" x14ac:dyDescent="0.2">
      <c r="A13" s="12" t="str">
        <f t="shared" si="2"/>
        <v>ValueSet/MedicineRouteOfAdministrationUvIps</v>
      </c>
      <c r="B13" s="21" t="s">
        <v>41</v>
      </c>
      <c r="C13" s="18" t="s">
        <v>4</v>
      </c>
      <c r="E13" s="81" t="b">
        <v>1</v>
      </c>
      <c r="F13" s="81" t="s">
        <v>180</v>
      </c>
      <c r="G13" s="81" t="b">
        <v>1</v>
      </c>
      <c r="H13" s="129">
        <f t="shared" si="1"/>
        <v>1</v>
      </c>
      <c r="I13" s="86"/>
      <c r="J13" s="86"/>
      <c r="K13" s="81"/>
      <c r="L13" s="86"/>
      <c r="M13" s="75" t="s">
        <v>176</v>
      </c>
    </row>
    <row r="14" spans="1:14" s="18" customFormat="1" x14ac:dyDescent="0.2">
      <c r="A14" s="12" t="str">
        <f t="shared" si="2"/>
        <v>ValueSet/VaccineTargetDiseasesUvIps</v>
      </c>
      <c r="B14" s="21" t="s">
        <v>42</v>
      </c>
      <c r="C14" s="23" t="s">
        <v>4</v>
      </c>
      <c r="D14" s="23"/>
      <c r="E14" s="81" t="b">
        <v>1</v>
      </c>
      <c r="F14" s="81" t="s">
        <v>180</v>
      </c>
      <c r="G14" s="81" t="b">
        <v>0</v>
      </c>
      <c r="H14" s="129">
        <f t="shared" si="1"/>
        <v>1</v>
      </c>
      <c r="I14" s="86"/>
      <c r="J14" s="86"/>
      <c r="K14" s="86" t="s">
        <v>180</v>
      </c>
      <c r="L14" s="86"/>
      <c r="M14" s="75"/>
    </row>
    <row r="15" spans="1:14" s="57" customFormat="1" x14ac:dyDescent="0.2">
      <c r="A15" s="12" t="str">
        <f t="shared" si="2"/>
        <v>ValueSet/BREstadoEvento-1.0</v>
      </c>
      <c r="B15" s="21" t="s">
        <v>214</v>
      </c>
      <c r="C15" s="23" t="s">
        <v>4</v>
      </c>
      <c r="D15" s="23"/>
      <c r="E15" s="81" t="b">
        <v>1</v>
      </c>
      <c r="F15" s="81" t="s">
        <v>180</v>
      </c>
      <c r="G15" s="81" t="b">
        <v>1</v>
      </c>
      <c r="H15" s="129">
        <f t="shared" si="1"/>
        <v>1</v>
      </c>
      <c r="I15" s="86" t="s">
        <v>215</v>
      </c>
      <c r="J15" s="86" t="s">
        <v>49</v>
      </c>
      <c r="K15" s="86" t="s">
        <v>180</v>
      </c>
      <c r="L15" s="83"/>
    </row>
    <row r="16" spans="1:14" s="64" customFormat="1" x14ac:dyDescent="0.2">
      <c r="A16" s="13" t="str">
        <f t="shared" si="2"/>
        <v>CodeSystem/BRImunobiologico</v>
      </c>
      <c r="B16" s="19" t="s">
        <v>217</v>
      </c>
      <c r="C16" s="13" t="s">
        <v>3</v>
      </c>
      <c r="D16" s="13"/>
      <c r="E16" s="82" t="b">
        <v>1</v>
      </c>
      <c r="F16" s="82" t="s">
        <v>180</v>
      </c>
      <c r="G16" s="82" t="b">
        <v>1</v>
      </c>
      <c r="H16" s="128">
        <f t="shared" si="1"/>
        <v>1</v>
      </c>
      <c r="I16" s="87" t="s">
        <v>218</v>
      </c>
      <c r="J16" s="87" t="s">
        <v>49</v>
      </c>
      <c r="K16" s="87" t="b">
        <v>1</v>
      </c>
      <c r="L16" s="92" t="s">
        <v>241</v>
      </c>
    </row>
    <row r="17" spans="1:14" s="57" customFormat="1" x14ac:dyDescent="0.2">
      <c r="A17" s="12" t="str">
        <f t="shared" si="2"/>
        <v>ValueSet/BRImunobiologico-1.0</v>
      </c>
      <c r="B17" s="21" t="s">
        <v>216</v>
      </c>
      <c r="C17" s="23" t="s">
        <v>4</v>
      </c>
      <c r="D17" s="23"/>
      <c r="E17" s="83" t="b">
        <v>1</v>
      </c>
      <c r="F17" s="83" t="s">
        <v>180</v>
      </c>
      <c r="G17" s="83" t="b">
        <v>1</v>
      </c>
      <c r="H17" s="129">
        <f t="shared" si="1"/>
        <v>1</v>
      </c>
      <c r="I17" s="83" t="s">
        <v>59</v>
      </c>
      <c r="J17" s="83" t="s">
        <v>49</v>
      </c>
      <c r="K17" s="83" t="b">
        <v>1</v>
      </c>
      <c r="L17" s="83"/>
    </row>
    <row r="18" spans="1:14" s="64" customFormat="1" x14ac:dyDescent="0.2">
      <c r="A18" s="13" t="str">
        <f t="shared" si="2"/>
        <v>CodeSystem/BRRegistroOrigem</v>
      </c>
      <c r="B18" s="19" t="s">
        <v>219</v>
      </c>
      <c r="C18" s="13" t="s">
        <v>3</v>
      </c>
      <c r="D18" s="13"/>
      <c r="E18" s="82" t="b">
        <v>1</v>
      </c>
      <c r="F18" s="82" t="s">
        <v>180</v>
      </c>
      <c r="G18" s="82" t="b">
        <v>1</v>
      </c>
      <c r="H18" s="128">
        <f t="shared" si="1"/>
        <v>1</v>
      </c>
      <c r="I18" s="87" t="s">
        <v>215</v>
      </c>
      <c r="J18" s="87" t="s">
        <v>49</v>
      </c>
      <c r="K18" s="87" t="s">
        <v>180</v>
      </c>
      <c r="L18" s="19"/>
      <c r="N18" s="91"/>
    </row>
    <row r="19" spans="1:14" s="57" customFormat="1" x14ac:dyDescent="0.2">
      <c r="A19" s="12" t="str">
        <f t="shared" si="2"/>
        <v>ValueSet/BRRegistroOrigem</v>
      </c>
      <c r="B19" s="21" t="s">
        <v>219</v>
      </c>
      <c r="C19" s="23" t="s">
        <v>4</v>
      </c>
      <c r="D19" s="23"/>
      <c r="E19" s="83" t="b">
        <v>1</v>
      </c>
      <c r="F19" s="83" t="s">
        <v>180</v>
      </c>
      <c r="G19" s="83" t="b">
        <v>1</v>
      </c>
      <c r="H19" s="129">
        <f t="shared" si="1"/>
        <v>1</v>
      </c>
      <c r="I19" s="83" t="s">
        <v>59</v>
      </c>
      <c r="J19" s="83" t="s">
        <v>49</v>
      </c>
      <c r="K19" s="83" t="s">
        <v>180</v>
      </c>
      <c r="L19" s="21"/>
      <c r="N19" s="83"/>
    </row>
    <row r="20" spans="1:14" s="64" customFormat="1" x14ac:dyDescent="0.2">
      <c r="A20" s="13" t="str">
        <f t="shared" si="2"/>
        <v>CodeSystem/BRFabricantePNI</v>
      </c>
      <c r="B20" s="19" t="s">
        <v>221</v>
      </c>
      <c r="C20" s="13" t="s">
        <v>3</v>
      </c>
      <c r="D20" s="13"/>
      <c r="E20" s="82" t="b">
        <v>1</v>
      </c>
      <c r="F20" s="82" t="s">
        <v>180</v>
      </c>
      <c r="G20" s="82" t="b">
        <v>1</v>
      </c>
      <c r="H20" s="128">
        <f t="shared" si="1"/>
        <v>1</v>
      </c>
      <c r="I20" s="87" t="s">
        <v>59</v>
      </c>
      <c r="J20" s="87"/>
      <c r="K20" s="87" t="s">
        <v>180</v>
      </c>
      <c r="L20" s="91"/>
    </row>
    <row r="21" spans="1:14" s="57" customFormat="1" x14ac:dyDescent="0.2">
      <c r="A21" s="12" t="str">
        <f t="shared" si="2"/>
        <v>ValueSet/BRFabricanteImunobiologico-1.0</v>
      </c>
      <c r="B21" s="21" t="s">
        <v>220</v>
      </c>
      <c r="C21" s="23" t="s">
        <v>4</v>
      </c>
      <c r="D21" s="23"/>
      <c r="E21" s="83" t="b">
        <v>1</v>
      </c>
      <c r="F21" s="83" t="s">
        <v>180</v>
      </c>
      <c r="G21" s="83" t="b">
        <v>1</v>
      </c>
      <c r="H21" s="129">
        <f t="shared" si="1"/>
        <v>1</v>
      </c>
      <c r="I21" s="83" t="s">
        <v>59</v>
      </c>
      <c r="J21" s="83"/>
      <c r="K21" s="83" t="s">
        <v>180</v>
      </c>
      <c r="L21" s="83"/>
    </row>
    <row r="22" spans="1:14" s="64" customFormat="1" x14ac:dyDescent="0.2">
      <c r="A22" s="13" t="str">
        <f t="shared" si="2"/>
        <v>CodeSystem/BRViaAdministracao</v>
      </c>
      <c r="B22" s="19" t="s">
        <v>223</v>
      </c>
      <c r="C22" s="13" t="s">
        <v>3</v>
      </c>
      <c r="D22" s="13"/>
      <c r="E22" s="82" t="b">
        <v>1</v>
      </c>
      <c r="F22" s="82" t="s">
        <v>180</v>
      </c>
      <c r="G22" s="82" t="b">
        <v>1</v>
      </c>
      <c r="H22" s="128">
        <f t="shared" si="1"/>
        <v>1</v>
      </c>
      <c r="I22" s="87" t="s">
        <v>59</v>
      </c>
      <c r="J22" s="87" t="s">
        <v>49</v>
      </c>
      <c r="K22" s="87" t="b">
        <v>0</v>
      </c>
      <c r="L22" s="92" t="s">
        <v>241</v>
      </c>
    </row>
    <row r="23" spans="1:14" s="57" customFormat="1" x14ac:dyDescent="0.2">
      <c r="A23" s="12" t="str">
        <f t="shared" si="2"/>
        <v>ValueSet/BRViaAdministracao-1.0</v>
      </c>
      <c r="B23" s="21" t="s">
        <v>222</v>
      </c>
      <c r="C23" s="23" t="s">
        <v>4</v>
      </c>
      <c r="D23" s="23"/>
      <c r="E23" s="83" t="b">
        <v>1</v>
      </c>
      <c r="F23" s="83" t="s">
        <v>180</v>
      </c>
      <c r="G23" s="83" t="b">
        <v>1</v>
      </c>
      <c r="H23" s="129">
        <f t="shared" si="1"/>
        <v>1</v>
      </c>
      <c r="I23" s="83" t="s">
        <v>59</v>
      </c>
      <c r="J23" s="83" t="s">
        <v>49</v>
      </c>
      <c r="K23" s="83" t="b">
        <v>0</v>
      </c>
      <c r="L23" s="83"/>
    </row>
    <row r="24" spans="1:14" s="64" customFormat="1" x14ac:dyDescent="0.2">
      <c r="A24" s="13" t="str">
        <f t="shared" si="2"/>
        <v>CodeSystem/BRDose</v>
      </c>
      <c r="B24" s="19" t="s">
        <v>225</v>
      </c>
      <c r="C24" s="13" t="s">
        <v>3</v>
      </c>
      <c r="D24" s="13"/>
      <c r="E24" s="82" t="b">
        <v>1</v>
      </c>
      <c r="F24" s="82" t="s">
        <v>180</v>
      </c>
      <c r="G24" s="82" t="b">
        <v>1</v>
      </c>
      <c r="H24" s="128">
        <f t="shared" si="1"/>
        <v>1</v>
      </c>
      <c r="I24" s="87" t="s">
        <v>226</v>
      </c>
      <c r="J24" s="87" t="s">
        <v>49</v>
      </c>
      <c r="K24" s="87" t="s">
        <v>180</v>
      </c>
      <c r="L24" s="91"/>
    </row>
    <row r="25" spans="1:14" s="57" customFormat="1" x14ac:dyDescent="0.2">
      <c r="A25" s="12" t="str">
        <f t="shared" si="2"/>
        <v>ValueSet/BRDose-1.0</v>
      </c>
      <c r="B25" s="21" t="s">
        <v>224</v>
      </c>
      <c r="C25" s="23" t="s">
        <v>4</v>
      </c>
      <c r="D25" s="23"/>
      <c r="E25" s="83" t="b">
        <v>1</v>
      </c>
      <c r="F25" s="81" t="s">
        <v>180</v>
      </c>
      <c r="G25" s="83" t="b">
        <v>1</v>
      </c>
      <c r="H25" s="129">
        <f t="shared" si="1"/>
        <v>1</v>
      </c>
      <c r="I25" s="83" t="s">
        <v>59</v>
      </c>
      <c r="J25" s="83" t="s">
        <v>49</v>
      </c>
      <c r="K25" s="83" t="s">
        <v>180</v>
      </c>
      <c r="L25" s="83"/>
    </row>
    <row r="28" spans="1:14" x14ac:dyDescent="0.2">
      <c r="B28" s="88"/>
    </row>
  </sheetData>
  <phoneticPr fontId="10" type="noConversion"/>
  <hyperlinks>
    <hyperlink ref="B12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7" r:id="rId4" xr:uid="{99409455-4B33-46C6-AE70-67F864A93199}"/>
    <hyperlink ref="B9" r:id="rId5" display="Absent or Unknown Immunization - IPS" xr:uid="{EC72EA2C-F4A5-469D-9B87-61EC2AA45C8E}"/>
    <hyperlink ref="B11" r:id="rId6" display="HL7 body_site" xr:uid="{B207510D-01C5-43C6-A4C1-45C08C84D9E8}"/>
    <hyperlink ref="B13" r:id="rId7" xr:uid="{3D527618-C840-4721-AB7B-670021257E2E}"/>
    <hyperlink ref="B14" r:id="rId8" xr:uid="{CE8B5D7C-D8AD-4412-840C-0596650A99EC}"/>
    <hyperlink ref="B8" r:id="rId9" xr:uid="{199F9791-E82F-479A-915B-EFC2B9AD9C1E}"/>
    <hyperlink ref="B10" r:id="rId10" xr:uid="{20C95D3D-11F8-4056-AAB0-5A2103D08A72}"/>
    <hyperlink ref="B21" r:id="rId11" xr:uid="{A1DF97E0-61E7-484B-99D4-D553F1EA322F}"/>
    <hyperlink ref="B20" r:id="rId12" xr:uid="{C73362F0-BE20-42BB-B14F-5898AF338CCB}"/>
    <hyperlink ref="B22" r:id="rId13" xr:uid="{38B3E22F-CAA1-4C4C-9F20-242C40C23890}"/>
    <hyperlink ref="B23" r:id="rId14" xr:uid="{BE671E0E-D5CF-4414-88DE-855FFC1A84A2}"/>
    <hyperlink ref="B25" r:id="rId15" xr:uid="{3A8B3427-A735-49F9-901C-C913E4999BA0}"/>
    <hyperlink ref="B24" r:id="rId16" xr:uid="{0C32C4EE-1C81-4C3E-81B3-46DE99518C54}"/>
    <hyperlink ref="B15" r:id="rId17" xr:uid="{325203ED-7686-43B0-911A-F807F8730504}"/>
    <hyperlink ref="B17" r:id="rId18" xr:uid="{CC14F9D4-F53D-498A-B383-0C5287BAD79B}"/>
    <hyperlink ref="B16" r:id="rId19" xr:uid="{5CBE2191-F1B7-43F5-A69A-DBE576AF6411}"/>
    <hyperlink ref="B19" r:id="rId20" xr:uid="{564CC694-3105-4E44-A18B-F5351FD6DD2A}"/>
    <hyperlink ref="B18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B6" r:id="rId24" xr:uid="{96CD9575-7586-4BB4-A7D2-2EDADEBED1AF}"/>
    <hyperlink ref="L16" r:id="rId25" xr:uid="{FA3B60D1-B212-4B2B-BC81-3AD842BB504E}"/>
    <hyperlink ref="L22" r:id="rId26" xr:uid="{0654A342-113D-4520-B0D8-472C10371C5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H10" sqref="H10"/>
    </sheetView>
  </sheetViews>
  <sheetFormatPr baseColWidth="10" defaultColWidth="8.6640625" defaultRowHeight="15" x14ac:dyDescent="0.2"/>
  <cols>
    <col min="1" max="1" width="44.6640625" bestFit="1" customWidth="1"/>
    <col min="2" max="2" width="40.6640625" customWidth="1"/>
    <col min="3" max="3" width="14.5" customWidth="1"/>
    <col min="4" max="4" width="21.33203125" customWidth="1"/>
    <col min="5" max="5" width="11.6640625" bestFit="1" customWidth="1"/>
    <col min="6" max="6" width="11.6640625" style="84" bestFit="1" customWidth="1"/>
    <col min="7" max="7" width="11.6640625" style="84" customWidth="1"/>
    <col min="8" max="10" width="8.6640625" style="84"/>
    <col min="11" max="11" width="11.6640625" style="84" bestFit="1" customWidth="1"/>
    <col min="12" max="12" width="21" customWidth="1"/>
  </cols>
  <sheetData>
    <row r="1" spans="1:14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4" s="13" customFormat="1" x14ac:dyDescent="0.2">
      <c r="A2" s="13" t="str">
        <f t="shared" ref="A2:A23" si="0">CONCATENATE(C2,"/",B2)</f>
        <v>CodeSystem/condition-clinical</v>
      </c>
      <c r="B2" s="19" t="s">
        <v>77</v>
      </c>
      <c r="C2" s="24" t="s">
        <v>3</v>
      </c>
      <c r="D2" s="24"/>
      <c r="E2" s="13" t="b">
        <v>1</v>
      </c>
      <c r="F2" s="82" t="b">
        <v>1</v>
      </c>
      <c r="G2" s="82" t="s">
        <v>182</v>
      </c>
      <c r="H2" s="123">
        <f t="shared" ref="H2:H12" si="1">COUNTIF(E2:F2,TRUE)/COLUMNS(E2:F2)</f>
        <v>1</v>
      </c>
      <c r="I2" s="82" t="s">
        <v>50</v>
      </c>
      <c r="J2" s="82" t="s">
        <v>49</v>
      </c>
      <c r="K2" s="82" t="s">
        <v>180</v>
      </c>
    </row>
    <row r="3" spans="1:14" s="18" customFormat="1" x14ac:dyDescent="0.2">
      <c r="A3" s="12" t="str">
        <f t="shared" si="0"/>
        <v>ValueSet/condition-clinical</v>
      </c>
      <c r="B3" s="21" t="s">
        <v>77</v>
      </c>
      <c r="C3" s="23" t="s">
        <v>4</v>
      </c>
      <c r="D3" s="23"/>
      <c r="E3" s="12" t="b">
        <v>1</v>
      </c>
      <c r="F3" s="81" t="b">
        <v>1</v>
      </c>
      <c r="G3" s="81" t="b">
        <v>1</v>
      </c>
      <c r="H3" s="124">
        <f t="shared" si="1"/>
        <v>1</v>
      </c>
      <c r="I3" s="86" t="s">
        <v>50</v>
      </c>
      <c r="J3" s="86" t="s">
        <v>49</v>
      </c>
      <c r="K3" s="86" t="s">
        <v>180</v>
      </c>
      <c r="L3" s="12"/>
      <c r="M3" s="12"/>
      <c r="N3" s="12"/>
    </row>
    <row r="4" spans="1:14" s="2" customFormat="1" x14ac:dyDescent="0.2">
      <c r="A4" s="13" t="str">
        <f t="shared" si="0"/>
        <v>CodeSystem/condition-ver-status</v>
      </c>
      <c r="B4" s="16" t="s">
        <v>78</v>
      </c>
      <c r="C4" s="2" t="s">
        <v>3</v>
      </c>
      <c r="E4" s="2" t="b">
        <v>1</v>
      </c>
      <c r="F4" s="80" t="b">
        <v>1</v>
      </c>
      <c r="G4" s="80" t="b">
        <v>0</v>
      </c>
      <c r="H4" s="126">
        <f t="shared" si="1"/>
        <v>1</v>
      </c>
      <c r="I4" s="137" t="s">
        <v>50</v>
      </c>
      <c r="J4" s="80" t="s">
        <v>49</v>
      </c>
      <c r="K4" s="80" t="s">
        <v>180</v>
      </c>
    </row>
    <row r="5" spans="1:14" s="18" customFormat="1" x14ac:dyDescent="0.2">
      <c r="A5" s="12" t="str">
        <f t="shared" si="0"/>
        <v>ValueSet/condition-ver-status</v>
      </c>
      <c r="B5" s="21" t="s">
        <v>78</v>
      </c>
      <c r="C5" s="18" t="s">
        <v>4</v>
      </c>
      <c r="E5" s="12" t="b">
        <v>1</v>
      </c>
      <c r="F5" s="81" t="b">
        <v>1</v>
      </c>
      <c r="G5" s="81" t="b">
        <v>0</v>
      </c>
      <c r="H5" s="124">
        <f t="shared" si="1"/>
        <v>1</v>
      </c>
      <c r="I5" s="138" t="s">
        <v>50</v>
      </c>
      <c r="J5" s="81" t="s">
        <v>49</v>
      </c>
      <c r="K5" s="86" t="s">
        <v>180</v>
      </c>
    </row>
    <row r="6" spans="1:14" s="13" customFormat="1" x14ac:dyDescent="0.2">
      <c r="A6" s="13" t="str">
        <f t="shared" si="0"/>
        <v>CodeSystem/condition-category</v>
      </c>
      <c r="B6" s="19" t="s">
        <v>80</v>
      </c>
      <c r="C6" s="13" t="s">
        <v>3</v>
      </c>
      <c r="E6" s="13" t="b">
        <v>1</v>
      </c>
      <c r="F6" s="82" t="b">
        <v>1</v>
      </c>
      <c r="G6" s="82" t="b">
        <v>1</v>
      </c>
      <c r="H6" s="123">
        <f t="shared" si="1"/>
        <v>1</v>
      </c>
      <c r="I6" s="82" t="s">
        <v>173</v>
      </c>
      <c r="J6" s="82" t="s">
        <v>49</v>
      </c>
      <c r="K6" s="82" t="b">
        <v>0</v>
      </c>
      <c r="L6" s="19" t="s">
        <v>262</v>
      </c>
      <c r="M6" s="77"/>
    </row>
    <row r="7" spans="1:14" s="18" customFormat="1" x14ac:dyDescent="0.2">
      <c r="A7" s="12" t="str">
        <f t="shared" si="0"/>
        <v>ValueSet/problem-type-uv-ips</v>
      </c>
      <c r="B7" s="21" t="s">
        <v>79</v>
      </c>
      <c r="C7" s="23" t="s">
        <v>4</v>
      </c>
      <c r="E7" s="12" t="b">
        <v>1</v>
      </c>
      <c r="F7" s="81" t="b">
        <v>1</v>
      </c>
      <c r="G7" s="81" t="b">
        <v>1</v>
      </c>
      <c r="H7" s="124">
        <f t="shared" si="1"/>
        <v>1</v>
      </c>
      <c r="I7" s="81" t="s">
        <v>67</v>
      </c>
      <c r="J7" s="81" t="s">
        <v>49</v>
      </c>
      <c r="K7" s="86" t="b">
        <v>0</v>
      </c>
      <c r="L7" s="12"/>
      <c r="M7" s="76"/>
    </row>
    <row r="8" spans="1:14" s="18" customFormat="1" x14ac:dyDescent="0.2">
      <c r="A8" s="12" t="str">
        <f t="shared" si="0"/>
        <v>ValueSet/problem-type-loinc</v>
      </c>
      <c r="B8" s="21" t="s">
        <v>81</v>
      </c>
      <c r="C8" s="18" t="s">
        <v>4</v>
      </c>
      <c r="E8" s="12" t="b">
        <v>1</v>
      </c>
      <c r="F8" s="81" t="b">
        <v>1</v>
      </c>
      <c r="G8" s="81" t="b">
        <v>0</v>
      </c>
      <c r="H8" s="124">
        <f t="shared" si="1"/>
        <v>1</v>
      </c>
      <c r="I8" s="81" t="s">
        <v>67</v>
      </c>
      <c r="J8" s="86" t="s">
        <v>49</v>
      </c>
      <c r="K8" s="86" t="s">
        <v>180</v>
      </c>
      <c r="L8" s="12"/>
      <c r="M8" s="12"/>
    </row>
    <row r="9" spans="1:14" s="18" customFormat="1" x14ac:dyDescent="0.2">
      <c r="A9" s="12" t="str">
        <f t="shared" si="0"/>
        <v>ValueSet/condition-severity</v>
      </c>
      <c r="B9" s="21" t="s">
        <v>82</v>
      </c>
      <c r="C9" s="23" t="s">
        <v>4</v>
      </c>
      <c r="E9" s="12" t="b">
        <v>1</v>
      </c>
      <c r="F9" s="81" t="b">
        <v>1</v>
      </c>
      <c r="G9" s="81" t="b">
        <v>0</v>
      </c>
      <c r="H9" s="124">
        <f t="shared" si="1"/>
        <v>1</v>
      </c>
      <c r="I9" s="81" t="s">
        <v>50</v>
      </c>
      <c r="J9" s="81" t="s">
        <v>49</v>
      </c>
      <c r="K9" s="86" t="s">
        <v>180</v>
      </c>
      <c r="L9" s="12"/>
      <c r="M9" s="12"/>
    </row>
    <row r="10" spans="1:14" s="12" customFormat="1" x14ac:dyDescent="0.2">
      <c r="A10" s="12" t="str">
        <f t="shared" si="0"/>
        <v>ValueSet/problems-snomed-absent-unknown-uv-ips</v>
      </c>
      <c r="B10" s="21" t="s">
        <v>83</v>
      </c>
      <c r="C10" s="18" t="s">
        <v>4</v>
      </c>
      <c r="E10" s="12" t="b">
        <v>1</v>
      </c>
      <c r="F10" s="81" t="s">
        <v>180</v>
      </c>
      <c r="G10" s="81" t="b">
        <v>0</v>
      </c>
      <c r="H10" s="47">
        <f t="shared" ref="H10" si="2">(COUNTIF(E10:F10,TRUE)+COUNTIF(E10:F10,"NSA"))/COLUMNS(E10:F10)</f>
        <v>1</v>
      </c>
      <c r="I10" s="81" t="s">
        <v>67</v>
      </c>
      <c r="J10" s="81"/>
      <c r="K10" s="86" t="s">
        <v>180</v>
      </c>
      <c r="L10" s="18"/>
      <c r="M10" s="75"/>
    </row>
    <row r="11" spans="1:14" s="10" customFormat="1" x14ac:dyDescent="0.2">
      <c r="A11" s="13" t="str">
        <f t="shared" si="0"/>
        <v>CodeSystem/absent-unknown-uv-ips</v>
      </c>
      <c r="B11" s="19" t="s">
        <v>84</v>
      </c>
      <c r="C11" s="13" t="s">
        <v>3</v>
      </c>
      <c r="E11" s="13" t="b">
        <v>1</v>
      </c>
      <c r="F11" s="82" t="b">
        <v>1</v>
      </c>
      <c r="G11" s="82" t="b">
        <v>0</v>
      </c>
      <c r="H11" s="123">
        <f t="shared" si="1"/>
        <v>1</v>
      </c>
      <c r="I11" s="87" t="s">
        <v>67</v>
      </c>
      <c r="J11" s="87" t="s">
        <v>49</v>
      </c>
      <c r="K11" s="87" t="s">
        <v>180</v>
      </c>
      <c r="L11" s="13"/>
      <c r="M11" s="77"/>
    </row>
    <row r="12" spans="1:14" s="18" customFormat="1" x14ac:dyDescent="0.2">
      <c r="A12" s="12" t="str">
        <f t="shared" si="0"/>
        <v>ValueSet/absent-or-unknown-problems-uv-ips</v>
      </c>
      <c r="B12" s="21" t="s">
        <v>183</v>
      </c>
      <c r="C12" s="18" t="s">
        <v>4</v>
      </c>
      <c r="E12" s="12" t="b">
        <v>1</v>
      </c>
      <c r="F12" s="81" t="b">
        <v>1</v>
      </c>
      <c r="G12" s="81" t="b">
        <v>0</v>
      </c>
      <c r="H12" s="124">
        <f t="shared" si="1"/>
        <v>1</v>
      </c>
      <c r="I12" s="86" t="s">
        <v>67</v>
      </c>
      <c r="J12" s="86" t="s">
        <v>184</v>
      </c>
      <c r="K12" s="86" t="s">
        <v>180</v>
      </c>
      <c r="M12" s="75" t="s">
        <v>176</v>
      </c>
    </row>
    <row r="13" spans="1:14" s="18" customFormat="1" x14ac:dyDescent="0.2">
      <c r="A13" s="12" t="str">
        <f t="shared" si="0"/>
        <v>ValueSet/problems-snomed-ct-ips-free-set</v>
      </c>
      <c r="B13" s="21" t="s">
        <v>85</v>
      </c>
      <c r="C13" s="18" t="s">
        <v>4</v>
      </c>
      <c r="E13" s="12" t="b">
        <v>1</v>
      </c>
      <c r="F13" s="81" t="s">
        <v>180</v>
      </c>
      <c r="G13" s="81" t="b">
        <v>0</v>
      </c>
      <c r="H13" s="47">
        <f t="shared" ref="H13" si="3">(COUNTIF(E13:F13,TRUE)+COUNTIF(E13:F13,"NSA"))/COLUMNS(E13:F13)</f>
        <v>1</v>
      </c>
      <c r="I13" s="86" t="s">
        <v>67</v>
      </c>
      <c r="J13" s="86" t="s">
        <v>49</v>
      </c>
      <c r="K13" s="86" t="s">
        <v>180</v>
      </c>
      <c r="M13" s="75"/>
    </row>
    <row r="14" spans="1:14" s="13" customFormat="1" x14ac:dyDescent="0.2">
      <c r="A14" s="13" t="str">
        <f t="shared" si="0"/>
        <v>CodeSystem/resource-types</v>
      </c>
      <c r="B14" s="19" t="s">
        <v>86</v>
      </c>
      <c r="C14" s="13" t="s">
        <v>3</v>
      </c>
      <c r="E14" s="13" t="b">
        <v>1</v>
      </c>
      <c r="F14" s="82" t="b">
        <v>1</v>
      </c>
      <c r="G14" s="82" t="b">
        <v>0</v>
      </c>
      <c r="H14" s="123">
        <f t="shared" ref="H14:H15" si="4">COUNTIF(E14:F14,TRUE)/COLUMNS(E14:F14)</f>
        <v>1</v>
      </c>
      <c r="I14" s="82" t="s">
        <v>50</v>
      </c>
      <c r="J14" s="82" t="s">
        <v>49</v>
      </c>
      <c r="K14" s="82" t="s">
        <v>180</v>
      </c>
      <c r="L14" s="64"/>
      <c r="M14" s="64"/>
    </row>
    <row r="15" spans="1:14" s="18" customFormat="1" x14ac:dyDescent="0.2">
      <c r="A15" s="12" t="str">
        <f t="shared" si="0"/>
        <v>ValueSet/resource-types</v>
      </c>
      <c r="B15" s="21" t="s">
        <v>86</v>
      </c>
      <c r="C15" s="18" t="s">
        <v>4</v>
      </c>
      <c r="E15" s="12" t="b">
        <v>1</v>
      </c>
      <c r="F15" s="81" t="b">
        <v>1</v>
      </c>
      <c r="G15" s="81" t="b">
        <v>0</v>
      </c>
      <c r="H15" s="124">
        <f t="shared" si="4"/>
        <v>1</v>
      </c>
      <c r="I15" s="86" t="s">
        <v>50</v>
      </c>
      <c r="J15" s="86" t="s">
        <v>49</v>
      </c>
      <c r="K15" s="86" t="s">
        <v>180</v>
      </c>
      <c r="L15" s="57"/>
      <c r="M15" s="57"/>
    </row>
    <row r="16" spans="1:14" s="13" customFormat="1" x14ac:dyDescent="0.2">
      <c r="A16" s="13" t="str">
        <f t="shared" si="0"/>
        <v>CodeSystem/ urn:ietf:bcp:47</v>
      </c>
      <c r="B16" s="19" t="s">
        <v>146</v>
      </c>
      <c r="C16" s="13" t="s">
        <v>3</v>
      </c>
      <c r="D16" s="13" t="s">
        <v>147</v>
      </c>
      <c r="E16" s="13" t="b">
        <v>1</v>
      </c>
      <c r="F16" s="13" t="b">
        <v>1</v>
      </c>
      <c r="G16" s="82" t="b">
        <v>0</v>
      </c>
      <c r="H16" s="125">
        <f>COUNTIF(E16:F16,TRUE)/COLUMNS(E16:F16)</f>
        <v>1</v>
      </c>
      <c r="I16" s="82" t="s">
        <v>65</v>
      </c>
      <c r="J16" s="82" t="s">
        <v>49</v>
      </c>
      <c r="K16" s="82" t="s">
        <v>180</v>
      </c>
      <c r="L16" s="64"/>
      <c r="M16" s="64"/>
    </row>
    <row r="17" spans="1:14" s="18" customFormat="1" x14ac:dyDescent="0.2">
      <c r="A17" s="12" t="str">
        <f t="shared" si="0"/>
        <v>ValueSet/languages</v>
      </c>
      <c r="B17" s="21" t="s">
        <v>145</v>
      </c>
      <c r="C17" s="18" t="s">
        <v>4</v>
      </c>
      <c r="D17" s="18" t="s">
        <v>148</v>
      </c>
      <c r="E17" s="18" t="b">
        <v>1</v>
      </c>
      <c r="F17" s="86" t="b">
        <v>1</v>
      </c>
      <c r="G17" s="86" t="s">
        <v>182</v>
      </c>
      <c r="H17" s="124">
        <f t="shared" ref="H17:H23" si="5">COUNTIF(E17:F17,TRUE)/COLUMNS(E17:F17)</f>
        <v>1</v>
      </c>
      <c r="I17" s="86" t="s">
        <v>150</v>
      </c>
      <c r="J17" s="86" t="s">
        <v>49</v>
      </c>
      <c r="K17" s="86" t="s">
        <v>180</v>
      </c>
      <c r="L17" s="57"/>
      <c r="M17" s="57"/>
    </row>
    <row r="18" spans="1:14" s="57" customFormat="1" x14ac:dyDescent="0.2">
      <c r="A18" s="12" t="str">
        <f t="shared" si="0"/>
        <v>ValueSet/BREstadoResolucaoDiagnosticoProblema-1.0</v>
      </c>
      <c r="B18" s="21" t="s">
        <v>212</v>
      </c>
      <c r="C18" s="18" t="s">
        <v>4</v>
      </c>
      <c r="E18" s="18" t="b">
        <v>1</v>
      </c>
      <c r="F18" s="86" t="b">
        <v>1</v>
      </c>
      <c r="G18" s="83" t="s">
        <v>43</v>
      </c>
      <c r="H18" s="124">
        <f t="shared" si="5"/>
        <v>1</v>
      </c>
      <c r="I18" s="83" t="s">
        <v>213</v>
      </c>
      <c r="J18" s="83" t="s">
        <v>49</v>
      </c>
      <c r="K18" s="83" t="s">
        <v>180</v>
      </c>
    </row>
    <row r="19" spans="1:14" s="13" customFormat="1" x14ac:dyDescent="0.2">
      <c r="A19" s="13" t="str">
        <f t="shared" si="0"/>
        <v>CodeSystem/BRCIAP2</v>
      </c>
      <c r="B19" s="19" t="s">
        <v>260</v>
      </c>
      <c r="C19" s="24" t="s">
        <v>3</v>
      </c>
      <c r="D19" s="24"/>
      <c r="E19" s="13" t="b">
        <v>1</v>
      </c>
      <c r="F19" s="82" t="b">
        <v>1</v>
      </c>
      <c r="G19" s="82" t="s">
        <v>43</v>
      </c>
      <c r="H19" s="125">
        <f>COUNTIF(E19:F19,TRUE)/COLUMNS(E19:F19)</f>
        <v>1</v>
      </c>
      <c r="I19" s="82" t="s">
        <v>58</v>
      </c>
      <c r="J19" s="82" t="s">
        <v>49</v>
      </c>
      <c r="K19" s="82"/>
    </row>
    <row r="20" spans="1:14" s="18" customFormat="1" x14ac:dyDescent="0.2">
      <c r="A20" s="12" t="str">
        <f t="shared" si="0"/>
        <v>ValueSet/BRCIAP2-1.0</v>
      </c>
      <c r="B20" s="21" t="s">
        <v>261</v>
      </c>
      <c r="C20" s="23" t="s">
        <v>4</v>
      </c>
      <c r="D20" s="23"/>
      <c r="E20" s="12" t="b">
        <v>1</v>
      </c>
      <c r="F20" s="81" t="b">
        <v>1</v>
      </c>
      <c r="G20" s="81" t="s">
        <v>43</v>
      </c>
      <c r="H20" s="124">
        <f t="shared" si="5"/>
        <v>1</v>
      </c>
      <c r="I20" s="86" t="s">
        <v>59</v>
      </c>
      <c r="J20" s="86" t="s">
        <v>49</v>
      </c>
      <c r="K20" s="86"/>
      <c r="L20" s="12"/>
      <c r="M20" s="12"/>
      <c r="N20" s="12"/>
    </row>
    <row r="21" spans="1:14" s="13" customFormat="1" x14ac:dyDescent="0.2">
      <c r="A21" s="13" t="str">
        <f t="shared" si="0"/>
        <v>CodeSystem/BRCategoriaDiagnostico</v>
      </c>
      <c r="B21" s="19" t="s">
        <v>262</v>
      </c>
      <c r="C21" s="24" t="s">
        <v>3</v>
      </c>
      <c r="D21" s="24"/>
      <c r="E21" s="13" t="b">
        <v>1</v>
      </c>
      <c r="F21" s="82" t="b">
        <v>1</v>
      </c>
      <c r="G21" s="82" t="s">
        <v>43</v>
      </c>
      <c r="H21" s="125">
        <f>COUNTIF(E21:F21,TRUE)/COLUMNS(E21:F21)</f>
        <v>1</v>
      </c>
      <c r="I21" s="82" t="s">
        <v>215</v>
      </c>
      <c r="J21" s="82" t="s">
        <v>49</v>
      </c>
      <c r="K21" s="82" t="b">
        <v>0</v>
      </c>
      <c r="L21" s="19" t="s">
        <v>80</v>
      </c>
    </row>
    <row r="22" spans="1:14" s="18" customFormat="1" x14ac:dyDescent="0.2">
      <c r="A22" s="12" t="str">
        <f t="shared" si="0"/>
        <v>ValueSet/BRCategoriaDiagnostico</v>
      </c>
      <c r="B22" s="21" t="s">
        <v>262</v>
      </c>
      <c r="C22" s="23" t="s">
        <v>4</v>
      </c>
      <c r="D22" s="23"/>
      <c r="E22" s="12" t="b">
        <v>1</v>
      </c>
      <c r="F22" s="81" t="b">
        <v>1</v>
      </c>
      <c r="G22" s="81" t="s">
        <v>43</v>
      </c>
      <c r="H22" s="124">
        <f t="shared" si="5"/>
        <v>1</v>
      </c>
      <c r="I22" s="86" t="s">
        <v>59</v>
      </c>
      <c r="J22" s="86" t="s">
        <v>49</v>
      </c>
      <c r="K22" s="86" t="b">
        <v>0</v>
      </c>
      <c r="L22" s="12"/>
      <c r="M22" s="12"/>
      <c r="N22" s="12"/>
    </row>
    <row r="23" spans="1:14" s="18" customFormat="1" x14ac:dyDescent="0.2">
      <c r="A23" s="12" t="str">
        <f t="shared" si="0"/>
        <v>ValueSet/BRTerminologiaSuspeitaDiagnostica</v>
      </c>
      <c r="B23" s="21" t="s">
        <v>263</v>
      </c>
      <c r="C23" s="23" t="s">
        <v>4</v>
      </c>
      <c r="D23" s="23"/>
      <c r="E23" s="12" t="b">
        <v>1</v>
      </c>
      <c r="F23" s="12" t="b">
        <v>1</v>
      </c>
      <c r="G23" s="81"/>
      <c r="H23" s="124">
        <f t="shared" si="5"/>
        <v>1</v>
      </c>
      <c r="I23" s="86" t="s">
        <v>178</v>
      </c>
      <c r="J23" s="86" t="s">
        <v>49</v>
      </c>
      <c r="K23" s="86" t="s">
        <v>180</v>
      </c>
      <c r="L23" s="12"/>
      <c r="M23" s="12"/>
      <c r="N23" s="12"/>
    </row>
    <row r="24" spans="1:14" x14ac:dyDescent="0.2">
      <c r="F24"/>
      <c r="G24"/>
      <c r="H24"/>
      <c r="I24"/>
      <c r="J24"/>
      <c r="K24"/>
    </row>
    <row r="25" spans="1:14" x14ac:dyDescent="0.2">
      <c r="F25"/>
      <c r="G25"/>
      <c r="H25"/>
      <c r="I25"/>
      <c r="J25"/>
      <c r="K25"/>
    </row>
    <row r="26" spans="1:14" x14ac:dyDescent="0.2">
      <c r="F26"/>
      <c r="G26"/>
      <c r="H26"/>
      <c r="I26"/>
      <c r="J26"/>
      <c r="K26"/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  <hyperlink ref="B19" r:id="rId18" xr:uid="{5BBDDAC7-0BA6-4C3D-934E-66199DD49045}"/>
    <hyperlink ref="B20" r:id="rId19" xr:uid="{8DA51927-876C-4315-81D1-42718566FC2D}"/>
    <hyperlink ref="B21" r:id="rId20" xr:uid="{18409ECC-2154-49F7-8543-4BE80D0C561E}"/>
    <hyperlink ref="B22" r:id="rId21" xr:uid="{52CD712A-088F-43A9-9AF2-5A0814FBE9E6}"/>
    <hyperlink ref="B23" r:id="rId22" xr:uid="{FED22C8D-1C1D-44C3-AE07-46516DE0176A}"/>
    <hyperlink ref="L21" r:id="rId23" xr:uid="{CDCE3ED0-18F3-4A7E-9C00-D3260DF93FC6}"/>
    <hyperlink ref="L6" r:id="rId24" xr:uid="{55BA34D0-2D50-496E-AE91-3016F9ADA8C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Beatriz de Faria Leao</cp:lastModifiedBy>
  <dcterms:created xsi:type="dcterms:W3CDTF">2023-05-22T13:10:37Z</dcterms:created>
  <dcterms:modified xsi:type="dcterms:W3CDTF">2023-09-17T23:56:13Z</dcterms:modified>
</cp:coreProperties>
</file>