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2AFBD62D-B93C-4859-9239-A4EEC9BB569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E14" i="1"/>
  <c r="D6" i="1"/>
  <c r="E6" i="1"/>
  <c r="E12" i="1"/>
  <c r="C6" i="1"/>
  <c r="E9" i="1"/>
  <c r="E13" i="1"/>
  <c r="E8" i="1"/>
  <c r="E2" i="1"/>
  <c r="E7" i="1"/>
  <c r="E11" i="1"/>
  <c r="E3" i="1"/>
  <c r="E10" i="1"/>
  <c r="E5" i="1"/>
  <c r="F13" i="1" l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2" i="1"/>
  <c r="D9" i="1"/>
  <c r="D8" i="1"/>
  <c r="C10" i="1"/>
  <c r="C14" i="1"/>
  <c r="D11" i="1"/>
  <c r="D10" i="1"/>
  <c r="C12" i="1"/>
  <c r="C11" i="1"/>
  <c r="D14" i="1"/>
  <c r="C8" i="1"/>
  <c r="C7" i="1"/>
  <c r="C9" i="1"/>
  <c r="D7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D4" i="1"/>
  <c r="C2" i="1"/>
  <c r="D5" i="1"/>
  <c r="E4" i="1"/>
  <c r="D2" i="1"/>
  <c r="C5" i="1"/>
  <c r="D3" i="1"/>
  <c r="C3" i="1"/>
  <c r="C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<sst xmlns="http://schemas.openxmlformats.org/spreadsheetml/2006/main" count="651" uniqueCount="176">
  <si>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</si>
  <si>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</si>
  <si>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</si>
  <si>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</si>
  <si>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</si>
  <si>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</si>
  <si>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</si>
  <si>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</si>
  <si>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</si>
  <si>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</si>
  <si>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</si>
  <si>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</si>
  <si>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</si>
  <si>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</si>
  <si>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</si>
  <si>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</si>
  <si>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</si>
  <si>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</si>
  <si>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</si>
  <si>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</si>
  <si>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</si>
  <si>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</si>
  <si>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</si>
  <si>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</si>
  <si>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</si>
  <si>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</si>
  <si>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</si>
  <si>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</si>
  <si>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</si>
  <si>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</si>
  <si>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</si>
  <si>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</si>
  <si>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</si>
  <si>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</si>
  <si>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</si>
  <si>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</si>
  <si>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</si>
  <si>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</si>
  <si>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</si>
  <si>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</si>
  <si>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</si>
  <si>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</si>
  <si>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</si>
  <si>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</si>
  <si>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</si>
  <si>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</si>
  <si>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</si>
  <si>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</si>
  <si>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</si>
  <si>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</si>
  <si>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</si>
  <si>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</si>
  <si>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</si>
  <si>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</si>
  <si>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</si>
  <si>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</si>
  <si>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</si>
  <si>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</si>
  <si>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</si>
  <si>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</si>
  <si>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</si>
  <si>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</si>
  <si>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</si>
  <si>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</si>
  <si>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</si>
  <si>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</si>
  <si>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</si>
  <si>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</si>
  <si>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</si>
  <si>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</si>
  <si>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</si>
  <si>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</si>
  <si>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</si>
  <si>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</si>
  <si>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</si>
  <si>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</si>
  <si>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</si>
  <si>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</si>
  <si>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</si>
  <si>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</si>
  <si>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</si>
  <si>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</si>
  <si>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</si>
  <si>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</si>
  <si>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</si>
  <si>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</si>
  <si>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</si>
  <si>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</si>
  <si>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</si>
  <si>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</si>
  <si>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</si>
  <si>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</si>
  <si>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</si>
  <si>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</si>
  <si>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</si>
  <si>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</si>
  <si>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</si>
  <si>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</si>
  <si>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</si>
  <si>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</si>
  <si>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</si>
  <si>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</si>
  <si>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</si>
  <si>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</si>
  <si>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</si>
  <si>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</si>
  <si>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</si>
  <si>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</si>
  <si>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</si>
  <si>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</si>
  <si>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</si>
  <si>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</si>
  <si>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</si>
  <si>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</si>
  <si>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</si>
  <si>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</si>
  <si>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</si>
  <si>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</si>
  <si>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</si>
  <si>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</si>
  <si>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</si>
  <si>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</si>
  <si>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</si>
  <si>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</si>
  <si>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</si>
  <si>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</si>
  <si>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</si>
  <si>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</si>
  <si>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</si>
  <si>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</si>
  <si>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</si>
  <si>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</si>
  <si>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</si>
  <si>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</si>
  <si>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</si>
  <si>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</si>
  <si>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</si>
  <si>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</si>
  <si>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</si>
  <si>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</si>
  <si>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</si>
  <si>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</si>
  <si>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</si>
  <si>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</si>
  <si>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</si>
  <si>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</si>
  <si>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</si>
  <si>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</si>
  <si>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</si>
  <si>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</si>
  <si>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</si>
  <si>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</si>
  <si>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</si>
  <si>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</si>
  <si>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</si>
  <si>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</si>
  <si>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Talvez não precise traduzir pois existe CBO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</si>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</sst>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5" borderId="1" xfId="2" applyFont="1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8" sqref="A18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36</v>
      </c>
      <c r="B2" s="8">
        <v>1</v>
      </c>
      <c r="C2" s="6">
        <f ca="1">IFERROR(AVERAGEIFS(INDIRECT($A2 &amp; "!H:H"),INDIRECT($A2 &amp; "!C:C"), C$1),"")</f>
        <v>1</v>
      </c>
      <c r="D2" s="6">
        <f ca="1">IFERROR(AVERAGEIFS(INDIRECT($A2 &amp; "!H:H"),INDIRECT($A2 &amp; "!C:C"), D$1),"")</f>
        <v>1</v>
      </c>
      <c r="E2" s="6" t="str">
        <f ca="1">IFERROR(AVERAGEIFS(INDIRECT($A2 &amp; "!H:H"),INDIRECT($A2 &amp; "!C:C"), E$1),"")</f>
        <v/>
      </c>
      <c r="F2" s="8">
        <f ca="1">AVERAGE(B2:E2)</f>
        <v>1</v>
      </c>
    </row>
    <row r="3" spans="1:6" s="21" customFormat="1" x14ac:dyDescent="0.3">
      <c r="A3" s="33" t="s">
        <v>37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3">
      <c r="A4" s="5" t="s">
        <v>38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3">
      <c r="A5" s="33" t="s">
        <v>39</v>
      </c>
      <c r="B5" s="36">
        <v>1</v>
      </c>
      <c r="C5" s="15">
        <f t="shared" ca="1" si="0"/>
        <v>0.5</v>
      </c>
      <c r="D5" s="15">
        <f t="shared" ca="1" si="0"/>
        <v>0.5</v>
      </c>
      <c r="E5" s="15" t="str">
        <f t="shared" ca="1" si="0"/>
        <v/>
      </c>
      <c r="F5" s="19">
        <f t="shared" ref="F5:F14" ca="1" si="1">AVERAGE(B5:E5)</f>
        <v>0.66666666666666663</v>
      </c>
    </row>
    <row r="6" spans="1:6" s="11" customFormat="1" x14ac:dyDescent="0.3">
      <c r="A6" s="23" t="s">
        <v>82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3">
      <c r="A7" s="12" t="s">
        <v>40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3">
      <c r="A8" s="23" t="s">
        <v>41</v>
      </c>
      <c r="B8" s="20">
        <v>1</v>
      </c>
      <c r="C8" s="37">
        <f t="shared" ca="1" si="0"/>
        <v>0.125</v>
      </c>
      <c r="D8" s="37">
        <f t="shared" ca="1" si="0"/>
        <v>0.1111111111111111</v>
      </c>
      <c r="E8" s="37" t="str">
        <f t="shared" ca="1" si="0"/>
        <v/>
      </c>
      <c r="F8" s="38">
        <f t="shared" ca="1" si="1"/>
        <v>0.41203703703703703</v>
      </c>
    </row>
    <row r="9" spans="1:6" s="13" customFormat="1" x14ac:dyDescent="0.3">
      <c r="A9" s="12" t="s">
        <v>79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3">
      <c r="A10" s="23" t="s">
        <v>42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3">
      <c r="A11" s="12" t="s">
        <v>80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3">
      <c r="A12" s="23" t="s">
        <v>43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3">
      <c r="A13" s="33" t="s">
        <v>124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3">
      <c r="A14" s="5" t="s">
        <v>81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3">
      <c r="A15" s="1" t="s">
        <v>1</v>
      </c>
      <c r="F15" s="18">
        <f ca="1">AVERAGE(F2:F14)</f>
        <v>0.59259259259259245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7773437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14" t="str">
        <f t="shared" ref="A2:A7" si="0">CONCATENATE(C2,"/",B2)</f>
        <v>CodeSystem/medication-statement-status</v>
      </c>
      <c r="B2" s="17" t="s">
        <v>102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3" t="str">
        <f t="shared" si="0"/>
        <v>ValueSet/medication-statement-status</v>
      </c>
      <c r="B3" s="16" t="s">
        <v>102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3">
      <c r="A4" s="14" t="str">
        <f t="shared" si="0"/>
        <v>CodeSystem/medication-statement-category</v>
      </c>
      <c r="B4" s="17" t="s">
        <v>103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ValueSet/medication-statement-category</v>
      </c>
      <c r="B5" s="16" t="s">
        <v>103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3">
      <c r="A6" s="13" t="str">
        <f t="shared" si="0"/>
        <v>ValueSet/medication-snomed-absent-unknown-uv-ips</v>
      </c>
      <c r="B6" s="16" t="s">
        <v>104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3">
      <c r="A7" s="14" t="str">
        <f t="shared" si="0"/>
        <v>CodeSystem/absent-unknown-uv-ips</v>
      </c>
      <c r="B7" s="22" t="s">
        <v>99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 x14ac:dyDescent="0.3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14" t="str">
        <f t="shared" ref="A2:A12" si="0">CONCATENATE(C2,"/",B2)</f>
        <v>CodeSystem/http://snomed.info/sct</v>
      </c>
      <c r="B2" s="17" t="s">
        <v>35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3">
      <c r="A3" s="13" t="str">
        <f t="shared" si="0"/>
        <v>ValueSet/medications-snomed-ct-ips-free-set</v>
      </c>
      <c r="B3" s="16" t="s">
        <v>105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CodeSystem/WHO ATC - IPS</v>
      </c>
      <c r="B4" s="17" t="s">
        <v>33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ValueSet/whoatc-uv-ips</v>
      </c>
      <c r="B5" s="16" t="s">
        <v>106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14" t="str">
        <f t="shared" si="0"/>
        <v>CodeSystem/medication-status</v>
      </c>
      <c r="B6" s="17" t="s">
        <v>107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ValueSet/medication-status</v>
      </c>
      <c r="B7" s="16" t="s">
        <v>107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ValueSet/medicine-doseform</v>
      </c>
      <c r="B8" s="16" t="s">
        <v>108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3">
      <c r="A9" s="14" t="str">
        <f t="shared" si="0"/>
        <v>CodeSystem/http://snomed.info/sct</v>
      </c>
      <c r="B9" s="17" t="s">
        <v>35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3">
      <c r="A10" s="13" t="str">
        <f t="shared" si="0"/>
        <v>ValueSet/medicine-active-substances-uv-ips</v>
      </c>
      <c r="B10" s="16" t="s">
        <v>109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3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14" t="str">
        <f t="shared" ref="A2:A17" si="0">CONCATENATE(C2,"/",B2)</f>
        <v>CodeSystem/observation-category</v>
      </c>
      <c r="B2" s="17" t="s">
        <v>110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3">
      <c r="A3" s="13" t="str">
        <f t="shared" si="0"/>
        <v>ValueSet/observation-category</v>
      </c>
      <c r="B3" s="16" t="s">
        <v>110</v>
      </c>
      <c r="C3" s="4" t="s">
        <v>4</v>
      </c>
      <c r="D3" s="4"/>
      <c r="E3" s="13" t="b">
        <v>1</v>
      </c>
      <c r="F3" s="35" t="s">
        <v>131</v>
      </c>
      <c r="G3" s="13"/>
      <c r="H3" s="7">
        <f t="shared" si="1"/>
        <v>0.5</v>
      </c>
    </row>
    <row r="4" spans="1:11" s="3" customFormat="1" x14ac:dyDescent="0.3">
      <c r="A4" s="13" t="str">
        <f t="shared" si="0"/>
        <v>ValueSet/results-laboratory-observations-uv-ips</v>
      </c>
      <c r="B4" s="16" t="s">
        <v>125</v>
      </c>
      <c r="C4" s="4" t="s">
        <v>4</v>
      </c>
      <c r="D4" s="4"/>
      <c r="E4" s="13" t="b">
        <v>1</v>
      </c>
      <c r="F4" s="35" t="s">
        <v>131</v>
      </c>
      <c r="G4" s="13"/>
      <c r="H4" s="7">
        <f t="shared" si="1"/>
        <v>0.5</v>
      </c>
    </row>
    <row r="5" spans="1:11" s="3" customFormat="1" x14ac:dyDescent="0.3">
      <c r="A5" s="13" t="str">
        <f t="shared" si="0"/>
        <v>ValueSet/results-coded-values-laboratory-uv-ips</v>
      </c>
      <c r="B5" s="16" t="s">
        <v>126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3">
      <c r="A6" s="13" t="str">
        <f t="shared" si="0"/>
        <v>ValueSet/results-blood-group-uv-ips</v>
      </c>
      <c r="B6" s="16" t="s">
        <v>127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3">
      <c r="A7" s="13" t="str">
        <f t="shared" si="0"/>
        <v>ValueSet/results-presence-absence-uv-ips</v>
      </c>
      <c r="B7" s="16" t="s">
        <v>128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3">
      <c r="A8" s="13" t="str">
        <f t="shared" si="0"/>
        <v>ValueSet/results-microorganism-uv-ips</v>
      </c>
      <c r="B8" s="16" t="s">
        <v>129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3">
      <c r="A9" s="13" t="str">
        <f t="shared" si="0"/>
        <v>ValueSet/results-blood-group-snomed-ct-ips-free-set</v>
      </c>
      <c r="B9" s="16" t="s">
        <v>132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3">
      <c r="A10" s="13" t="str">
        <f t="shared" si="0"/>
        <v>ValueSet/results-presence-absence-snomed-ct-ips-free-set</v>
      </c>
      <c r="B10" s="16" t="s">
        <v>133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3">
      <c r="A11" s="13" t="str">
        <f t="shared" si="0"/>
        <v>ValueSet/results-microorganism-snomed-ct-ips-free-set</v>
      </c>
      <c r="B11" s="16" t="s">
        <v>134</v>
      </c>
      <c r="C11" s="4" t="s">
        <v>4</v>
      </c>
      <c r="D11" s="4"/>
      <c r="E11" s="13" t="b">
        <v>1</v>
      </c>
      <c r="F11" s="13" t="s">
        <v>135</v>
      </c>
      <c r="G11" s="13"/>
      <c r="H11" s="7">
        <f t="shared" si="1"/>
        <v>0.5</v>
      </c>
    </row>
    <row r="12" spans="1:11" s="2" customFormat="1" x14ac:dyDescent="0.3">
      <c r="A12" s="14" t="str">
        <f t="shared" si="0"/>
        <v>CodeSystem/data-absent-reason</v>
      </c>
      <c r="B12" s="17" t="s">
        <v>111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3">
      <c r="A13" s="13" t="str">
        <f t="shared" si="0"/>
        <v>ValueSet/data-absent-reason</v>
      </c>
      <c r="B13" s="16" t="s">
        <v>111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3">
      <c r="A14" s="14" t="str">
        <f t="shared" si="0"/>
        <v>CodeSystem/v3-ObservationInterpretation</v>
      </c>
      <c r="B14" s="17" t="s">
        <v>113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ValueSet/observation-interpretation</v>
      </c>
      <c r="B15" s="16" t="s">
        <v>112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3">
      <c r="A16" s="14" t="str">
        <f t="shared" si="0"/>
        <v>CodeSystem/referencerange-meaning</v>
      </c>
      <c r="B16" s="17" t="s">
        <v>114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3">
      <c r="A17" s="13" t="str">
        <f t="shared" si="0"/>
        <v>ValueSet/referencerange-meaning</v>
      </c>
      <c r="B17" s="16" t="s">
        <v>114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14" t="str">
        <f t="shared" ref="A2:A15" si="0">CONCATENATE(C2,"/",B2)</f>
        <v>CodeSystem/composition-status</v>
      </c>
      <c r="B2" s="17" t="s">
        <v>115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3">
      <c r="A3" s="13" t="str">
        <f t="shared" si="0"/>
        <v>ValueSet/composition-status</v>
      </c>
      <c r="B3" s="16" t="s">
        <v>115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CodeSystem/v3-Confidentiality</v>
      </c>
      <c r="B4" s="17" t="s">
        <v>116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3">
      <c r="A5" s="13" t="str">
        <f t="shared" si="0"/>
        <v>ValueSet/v3.ConfidentialityClassification</v>
      </c>
      <c r="B5" s="25" t="s">
        <v>46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3">
      <c r="A6" s="14" t="str">
        <f t="shared" si="0"/>
        <v>CodeSystem/composition-attestation-mode</v>
      </c>
      <c r="B6" s="17" t="s">
        <v>117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3">
      <c r="A7" s="13" t="str">
        <f t="shared" si="0"/>
        <v>ValueSet/composition-attestation-mode</v>
      </c>
      <c r="B7" s="25" t="s">
        <v>117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3">
      <c r="A8" s="14" t="str">
        <f t="shared" si="0"/>
        <v>CodeSystem/document-relationship-type</v>
      </c>
      <c r="B8" s="22" t="s">
        <v>118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3">
      <c r="A9" s="13" t="str">
        <f t="shared" si="0"/>
        <v>ValueSet/document-relationship-type</v>
      </c>
      <c r="B9" s="25" t="s">
        <v>118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3">
      <c r="A10" s="14" t="str">
        <f t="shared" si="0"/>
        <v>CodeSystem/list-mode</v>
      </c>
      <c r="B10" s="22" t="s">
        <v>119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3">
      <c r="A11" s="13" t="str">
        <f t="shared" si="0"/>
        <v>ValueSet/list-mode</v>
      </c>
      <c r="B11" s="16" t="s">
        <v>119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3">
      <c r="A12" s="14" t="str">
        <f t="shared" si="0"/>
        <v>CodeSystem/list-order</v>
      </c>
      <c r="B12" s="17" t="s">
        <v>120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3">
      <c r="A13" s="13" t="str">
        <f t="shared" si="0"/>
        <v>ValueSet/list-order</v>
      </c>
      <c r="B13" s="16" t="s">
        <v>120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3">
      <c r="A14" s="14" t="str">
        <f t="shared" si="0"/>
        <v>CodeSystem/list-empty-reason</v>
      </c>
      <c r="B14" s="17" t="s">
        <v>121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ValueSet/list-empty-reason</v>
      </c>
      <c r="B15" s="16" t="s">
        <v>121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</v>
      </c>
    </row>
    <row r="2" spans="1:9" s="2" customFormat="1" x14ac:dyDescent="0.3">
      <c r="A2" s="14" t="str">
        <f>CONCATENATE(C2,"/",B2)</f>
        <v>CodeSystem/search-entry-mode</v>
      </c>
      <c r="B2" s="17" t="s">
        <v>122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3" t="str">
        <f>CONCATENATE(C3,"/",B3)</f>
        <v>ValueSet/search-entry-mode</v>
      </c>
      <c r="B3" s="16" t="s">
        <v>122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3">
      <c r="A4" s="14" t="str">
        <f>CONCATENATE(C4,"/",B4)</f>
        <v>CodeSystem/http-verb</v>
      </c>
      <c r="B4" s="17" t="s">
        <v>123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3">
      <c r="A5" s="13" t="str">
        <f>CONCATENATE(C5,"/",B5)</f>
        <v>ValueSet/http-verb</v>
      </c>
      <c r="B5" s="16" t="s">
        <v>123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3">
      <c r="I6" s="2"/>
    </row>
    <row r="7" spans="1:9" x14ac:dyDescent="0.3">
      <c r="I7" s="21"/>
    </row>
    <row r="8" spans="1:9" x14ac:dyDescent="0.3">
      <c r="I8" s="14"/>
    </row>
    <row r="9" spans="1:9" x14ac:dyDescent="0.3">
      <c r="I9" s="21"/>
    </row>
    <row r="10" spans="1:9" x14ac:dyDescent="0.3">
      <c r="I10" s="14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14" customFormat="1" x14ac:dyDescent="0.3">
      <c r="A2" s="14" t="str">
        <f t="shared" ref="A2:A10" si="0">CONCATENATE(C2,"/",B2)</f>
        <v>CodeSystem/specimen-status</v>
      </c>
      <c r="B2" s="22" t="s">
        <v>148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3">
      <c r="A3" s="13" t="str">
        <f t="shared" si="0"/>
        <v>ValueSet/specimen-status</v>
      </c>
      <c r="B3" s="16" t="s">
        <v>148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3">
      <c r="A4" s="13" t="str">
        <f t="shared" si="0"/>
        <v>ValueSet/results-specimen-type-uv-ips</v>
      </c>
      <c r="B4" s="16" t="s">
        <v>149</v>
      </c>
      <c r="C4" s="4" t="s">
        <v>4</v>
      </c>
      <c r="D4" s="4"/>
      <c r="E4" s="13"/>
      <c r="F4" s="13"/>
      <c r="G4" s="13"/>
      <c r="H4" s="7"/>
    </row>
    <row r="5" spans="1:11" s="3" customFormat="1" x14ac:dyDescent="0.3">
      <c r="A5" s="13" t="str">
        <f t="shared" si="0"/>
        <v>ValueSet/results-specimen-type-snomed-ct-ips-free-set</v>
      </c>
      <c r="B5" s="16" t="s">
        <v>150</v>
      </c>
      <c r="C5" s="4" t="s">
        <v>4</v>
      </c>
      <c r="D5" s="4"/>
      <c r="E5" s="13"/>
      <c r="F5" s="13"/>
      <c r="G5" s="13"/>
      <c r="H5" s="7"/>
    </row>
    <row r="6" spans="1:11" s="3" customFormat="1" x14ac:dyDescent="0.3">
      <c r="A6" s="13" t="str">
        <f t="shared" si="0"/>
        <v>ValueSet/specimen-collection-method</v>
      </c>
      <c r="B6" s="16" t="s">
        <v>151</v>
      </c>
      <c r="C6" s="16" t="s">
        <v>4</v>
      </c>
      <c r="D6" s="4"/>
      <c r="E6" s="13"/>
      <c r="F6" s="13"/>
      <c r="G6" s="13"/>
      <c r="H6" s="7"/>
    </row>
    <row r="7" spans="1:11" s="2" customFormat="1" x14ac:dyDescent="0.3">
      <c r="A7" s="14" t="str">
        <f t="shared" si="0"/>
        <v>CodeSystem/v2-0916</v>
      </c>
      <c r="B7" s="17" t="s">
        <v>152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3">
      <c r="A8" s="13" t="str">
        <f t="shared" si="0"/>
        <v>ValueSet/v2-0916</v>
      </c>
      <c r="B8" s="25" t="s">
        <v>152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3">
      <c r="A9" s="14" t="str">
        <f t="shared" si="0"/>
        <v>CodeSystem/v2-0493</v>
      </c>
      <c r="B9" s="17" t="s">
        <v>153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3">
      <c r="A10" s="13" t="str">
        <f t="shared" si="0"/>
        <v>ValueSet/v2-0493</v>
      </c>
      <c r="B10" s="25" t="s">
        <v>153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G25" sqref="G25"/>
    </sheetView>
  </sheetViews>
  <sheetFormatPr defaultColWidth="8.77734375" defaultRowHeight="14.4" x14ac:dyDescent="0.3"/>
  <cols>
    <col min="1" max="1" width="38.109375" style="63" bestFit="1" customWidth="1"/>
    <col min="2" max="2" width="40.6640625" style="63" customWidth="1"/>
    <col min="3" max="3" width="14.44140625" style="63" customWidth="1"/>
    <col min="4" max="4" width="27.77734375" style="63" customWidth="1"/>
    <col min="5" max="5" width="11.77734375" style="63" bestFit="1" customWidth="1"/>
    <col min="6" max="6" width="16.77734375" style="63" customWidth="1"/>
    <col min="7" max="7" width="11.77734375" style="63" customWidth="1"/>
    <col min="8" max="8" width="8.77734375" style="63"/>
    <col min="9" max="9" width="20.33203125" style="63" customWidth="1"/>
    <col min="10" max="10" width="8.77734375" style="63"/>
    <col min="11" max="11" width="13.21875" style="63" customWidth="1"/>
    <col min="12" max="12" width="8.77734375" style="63"/>
    <col min="13" max="13" width="58.109375" style="63" customWidth="1"/>
    <col min="14" max="16384" width="8.77734375" style="63"/>
  </cols>
  <sheetData>
    <row r="1" spans="1:13" s="39" customFormat="1" x14ac:dyDescent="0.3">
      <c r="A1" s="40" t="s">
        <v>18</v>
      </c>
      <c r="B1" s="40" t="s">
        <v>0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51</v>
      </c>
      <c r="H1" s="40" t="s">
        <v>1</v>
      </c>
      <c r="I1" s="40" t="s">
        <v>54</v>
      </c>
      <c r="J1" s="40" t="s">
        <v>55</v>
      </c>
      <c r="K1" s="40" t="s">
        <v>5</v>
      </c>
      <c r="L1" s="40"/>
      <c r="M1" s="40"/>
    </row>
    <row r="2" spans="1:13" s="54" customFormat="1" x14ac:dyDescent="0.3">
      <c r="A2" s="61" t="str">
        <f t="shared" ref="A2:A7" si="0">CONCATENATE(C2,"/",B2)</f>
        <v>CodeSystem/name-use</v>
      </c>
      <c r="B2" s="56" t="s">
        <v>10</v>
      </c>
      <c r="C2" s="55" t="s">
        <v>3</v>
      </c>
      <c r="D2" s="56" t="s">
        <v>159</v>
      </c>
      <c r="E2" s="55" t="b">
        <v>1</v>
      </c>
      <c r="F2" s="55" t="b">
        <v>1</v>
      </c>
      <c r="G2" s="62" t="s">
        <v>52</v>
      </c>
      <c r="H2" s="57">
        <f>COUNTIF(E2:F2,TRUE)/COLUMNS(E2:F2)</f>
        <v>1</v>
      </c>
      <c r="I2" s="55" t="s">
        <v>58</v>
      </c>
      <c r="J2" s="55" t="s">
        <v>57</v>
      </c>
      <c r="K2" s="55" t="s">
        <v>155</v>
      </c>
      <c r="L2" s="55"/>
      <c r="M2" s="55"/>
    </row>
    <row r="3" spans="1:13" s="48" customFormat="1" x14ac:dyDescent="0.3">
      <c r="A3" s="49" t="str">
        <f t="shared" si="0"/>
        <v>ValueSet/name-use</v>
      </c>
      <c r="B3" s="68" t="s">
        <v>10</v>
      </c>
      <c r="C3" s="49" t="s">
        <v>4</v>
      </c>
      <c r="D3" s="68" t="s">
        <v>159</v>
      </c>
      <c r="E3" s="49" t="b">
        <v>1</v>
      </c>
      <c r="F3" s="49" t="b">
        <v>1</v>
      </c>
      <c r="G3" s="50" t="s">
        <v>52</v>
      </c>
      <c r="H3" s="51">
        <f t="shared" ref="H3:H19" si="1">COUNTIF(E3:F3,TRUE)/COLUMNS(E3:F3)</f>
        <v>1</v>
      </c>
      <c r="I3" s="49" t="s">
        <v>58</v>
      </c>
      <c r="J3" s="49" t="s">
        <v>57</v>
      </c>
      <c r="K3" s="49" t="s">
        <v>155</v>
      </c>
      <c r="L3" s="49"/>
      <c r="M3" s="49"/>
    </row>
    <row r="4" spans="1:13" s="54" customFormat="1" x14ac:dyDescent="0.3">
      <c r="A4" s="61" t="str">
        <f t="shared" si="0"/>
        <v>CodeSystem/v3-MaritalStatus</v>
      </c>
      <c r="B4" s="56" t="s">
        <v>160</v>
      </c>
      <c r="C4" s="55" t="s">
        <v>3</v>
      </c>
      <c r="D4" s="56" t="s">
        <v>160</v>
      </c>
      <c r="E4" s="55" t="b">
        <v>1</v>
      </c>
      <c r="F4" s="55" t="b">
        <v>1</v>
      </c>
      <c r="G4" s="62" t="s">
        <v>52</v>
      </c>
      <c r="H4" s="57">
        <f t="shared" si="1"/>
        <v>1</v>
      </c>
      <c r="I4" s="58" t="s">
        <v>62</v>
      </c>
      <c r="J4" s="55" t="s">
        <v>59</v>
      </c>
      <c r="K4" s="55" t="s">
        <v>155</v>
      </c>
      <c r="L4" s="55"/>
      <c r="M4" s="55" t="s">
        <v>165</v>
      </c>
    </row>
    <row r="5" spans="1:13" s="54" customFormat="1" x14ac:dyDescent="0.3">
      <c r="A5" s="61" t="str">
        <f t="shared" si="0"/>
        <v>CodeSystem/v3-NullFlavor</v>
      </c>
      <c r="B5" s="56" t="s">
        <v>60</v>
      </c>
      <c r="C5" s="55" t="s">
        <v>3</v>
      </c>
      <c r="D5" s="56" t="s">
        <v>60</v>
      </c>
      <c r="E5" s="55" t="b">
        <v>1</v>
      </c>
      <c r="F5" s="55" t="b">
        <v>1</v>
      </c>
      <c r="G5" s="55" t="s">
        <v>61</v>
      </c>
      <c r="H5" s="57">
        <v>1</v>
      </c>
      <c r="I5" s="58" t="s">
        <v>62</v>
      </c>
      <c r="J5" s="55" t="s">
        <v>57</v>
      </c>
      <c r="K5" s="55" t="s">
        <v>155</v>
      </c>
      <c r="L5" s="55"/>
      <c r="M5" s="55"/>
    </row>
    <row r="6" spans="1:13" s="48" customFormat="1" x14ac:dyDescent="0.3">
      <c r="A6" s="49" t="str">
        <f t="shared" si="0"/>
        <v>ValueSet/marital-status</v>
      </c>
      <c r="B6" s="68" t="s">
        <v>11</v>
      </c>
      <c r="C6" s="49" t="s">
        <v>4</v>
      </c>
      <c r="D6" s="68" t="s">
        <v>11</v>
      </c>
      <c r="E6" s="49" t="b">
        <v>1</v>
      </c>
      <c r="F6" s="49" t="b">
        <v>1</v>
      </c>
      <c r="G6" s="50" t="s">
        <v>52</v>
      </c>
      <c r="H6" s="51">
        <f t="shared" si="1"/>
        <v>1</v>
      </c>
      <c r="I6" s="52" t="s">
        <v>58</v>
      </c>
      <c r="J6" s="53" t="s">
        <v>59</v>
      </c>
      <c r="K6" s="49" t="s">
        <v>155</v>
      </c>
      <c r="L6" s="49"/>
      <c r="M6" s="49"/>
    </row>
    <row r="7" spans="1:13" s="54" customFormat="1" x14ac:dyDescent="0.3">
      <c r="A7" s="61" t="str">
        <f t="shared" si="0"/>
        <v>CodeSystem/administrative-gender</v>
      </c>
      <c r="B7" s="56" t="s">
        <v>12</v>
      </c>
      <c r="C7" s="55" t="s">
        <v>3</v>
      </c>
      <c r="D7" s="56" t="s">
        <v>12</v>
      </c>
      <c r="E7" s="55" t="b">
        <v>1</v>
      </c>
      <c r="F7" s="55" t="b">
        <v>1</v>
      </c>
      <c r="G7" s="62" t="s">
        <v>53</v>
      </c>
      <c r="H7" s="57">
        <f t="shared" si="1"/>
        <v>1</v>
      </c>
      <c r="I7" s="55" t="s">
        <v>58</v>
      </c>
      <c r="J7" s="55" t="s">
        <v>57</v>
      </c>
      <c r="K7" s="55" t="s">
        <v>155</v>
      </c>
      <c r="L7" s="55"/>
      <c r="M7" s="55"/>
    </row>
    <row r="8" spans="1:13" s="48" customFormat="1" ht="28.8" x14ac:dyDescent="0.3">
      <c r="A8" s="49" t="str">
        <f>CONCATENATE(C8,"/",B8)</f>
        <v>ValueSet/administrative-gender</v>
      </c>
      <c r="B8" s="68" t="s">
        <v>12</v>
      </c>
      <c r="C8" s="49" t="s">
        <v>4</v>
      </c>
      <c r="D8" s="68" t="s">
        <v>12</v>
      </c>
      <c r="E8" s="49" t="b">
        <v>1</v>
      </c>
      <c r="F8" s="49" t="b">
        <v>1</v>
      </c>
      <c r="G8" s="50" t="s">
        <v>53</v>
      </c>
      <c r="H8" s="51">
        <f t="shared" si="1"/>
        <v>1</v>
      </c>
      <c r="I8" s="53" t="s">
        <v>58</v>
      </c>
      <c r="J8" s="53" t="s">
        <v>57</v>
      </c>
      <c r="K8" s="49" t="b">
        <v>1</v>
      </c>
      <c r="L8" s="49"/>
      <c r="M8" s="59" t="s">
        <v>161</v>
      </c>
    </row>
    <row r="9" spans="1:13" s="44" customFormat="1" x14ac:dyDescent="0.3">
      <c r="A9" s="49" t="str">
        <f>CONCATENATE(C9,"/",B9)</f>
        <v>ValueSet/BRSexo-1.0</v>
      </c>
      <c r="B9" s="60" t="s">
        <v>13</v>
      </c>
      <c r="C9" s="45" t="s">
        <v>4</v>
      </c>
      <c r="D9" s="60" t="s">
        <v>13</v>
      </c>
      <c r="E9" s="45" t="b">
        <v>1</v>
      </c>
      <c r="F9" s="45" t="b">
        <v>1</v>
      </c>
      <c r="G9" s="46" t="s">
        <v>51</v>
      </c>
      <c r="H9" s="47">
        <f>COUNTIF(E9:F9,TRUE)/COLUMNS(E9:F9)</f>
        <v>1</v>
      </c>
      <c r="I9" s="45" t="s">
        <v>56</v>
      </c>
      <c r="J9" s="45" t="s">
        <v>57</v>
      </c>
      <c r="K9" s="49" t="b">
        <v>1</v>
      </c>
      <c r="L9" s="45"/>
      <c r="M9" s="45"/>
    </row>
    <row r="10" spans="1:13" s="64" customFormat="1" x14ac:dyDescent="0.3">
      <c r="A10" s="61" t="str">
        <f>CONCATENATE(C10,"/",B10)</f>
        <v>CodeSystem/BRRacaCor</v>
      </c>
      <c r="B10" s="22" t="s">
        <v>162</v>
      </c>
      <c r="C10" s="61" t="s">
        <v>3</v>
      </c>
      <c r="D10" s="56" t="s">
        <v>162</v>
      </c>
      <c r="E10" s="61" t="b">
        <v>1</v>
      </c>
      <c r="F10" s="61" t="b">
        <v>1</v>
      </c>
      <c r="G10" s="65" t="s">
        <v>53</v>
      </c>
      <c r="H10" s="66">
        <f t="shared" si="1"/>
        <v>1</v>
      </c>
      <c r="I10" s="55" t="s">
        <v>66</v>
      </c>
      <c r="J10" s="55" t="s">
        <v>57</v>
      </c>
      <c r="K10" s="61" t="s">
        <v>155</v>
      </c>
      <c r="L10" s="61"/>
      <c r="M10" s="67"/>
    </row>
    <row r="11" spans="1:13" s="48" customFormat="1" x14ac:dyDescent="0.3">
      <c r="A11" s="49" t="str">
        <f>CONCATENATE(C11,"/",B11)</f>
        <v>ValueSet/RacaCategoriaBRIPS</v>
      </c>
      <c r="B11" s="68" t="s">
        <v>163</v>
      </c>
      <c r="C11" s="49" t="s">
        <v>4</v>
      </c>
      <c r="D11" s="68" t="s">
        <v>163</v>
      </c>
      <c r="E11" s="49" t="b">
        <v>1</v>
      </c>
      <c r="F11" s="49" t="b">
        <v>1</v>
      </c>
      <c r="G11" s="50" t="s">
        <v>53</v>
      </c>
      <c r="H11" s="51" t="s">
        <v>164</v>
      </c>
      <c r="I11" s="53"/>
      <c r="J11" s="53"/>
      <c r="K11" s="49"/>
      <c r="L11" s="49"/>
      <c r="M11" s="59"/>
    </row>
    <row r="12" spans="1:13" s="54" customFormat="1" x14ac:dyDescent="0.3">
      <c r="A12" s="61" t="str">
        <f t="shared" ref="A12:A18" si="2">CONCATENATE(C12,"/",B12)</f>
        <v>CodeSystem/v2-0131</v>
      </c>
      <c r="B12" s="22" t="s">
        <v>63</v>
      </c>
      <c r="C12" s="55" t="s">
        <v>3</v>
      </c>
      <c r="D12" s="61"/>
      <c r="E12" s="55" t="b">
        <v>1</v>
      </c>
      <c r="F12" s="55" t="b">
        <v>1</v>
      </c>
      <c r="G12" s="62" t="s">
        <v>52</v>
      </c>
      <c r="H12" s="57">
        <f t="shared" si="1"/>
        <v>1</v>
      </c>
      <c r="I12" s="74" t="s">
        <v>64</v>
      </c>
      <c r="J12" s="55" t="s">
        <v>57</v>
      </c>
      <c r="K12" s="55"/>
      <c r="L12" s="55"/>
      <c r="M12" s="55"/>
    </row>
    <row r="13" spans="1:13" s="44" customFormat="1" x14ac:dyDescent="0.3">
      <c r="A13" s="49" t="str">
        <f t="shared" si="2"/>
        <v>ValueSet/patient-contactrelationship</v>
      </c>
      <c r="B13" s="60" t="s">
        <v>14</v>
      </c>
      <c r="C13" s="45" t="s">
        <v>4</v>
      </c>
      <c r="D13" s="45" t="s">
        <v>15</v>
      </c>
      <c r="E13" s="45" t="b">
        <v>1</v>
      </c>
      <c r="F13" s="45" t="b">
        <v>1</v>
      </c>
      <c r="G13" s="46" t="s">
        <v>52</v>
      </c>
      <c r="H13" s="47">
        <f t="shared" si="1"/>
        <v>1</v>
      </c>
      <c r="I13" s="53" t="s">
        <v>65</v>
      </c>
      <c r="J13" s="45" t="s">
        <v>57</v>
      </c>
      <c r="K13" s="45" t="s">
        <v>155</v>
      </c>
      <c r="L13" s="45"/>
      <c r="M13" s="45"/>
    </row>
    <row r="14" spans="1:13" s="71" customFormat="1" x14ac:dyDescent="0.3">
      <c r="A14" s="49" t="str">
        <f t="shared" si="2"/>
        <v>ValueSet/languages</v>
      </c>
      <c r="B14" s="68" t="s">
        <v>170</v>
      </c>
      <c r="C14" s="53" t="s">
        <v>4</v>
      </c>
      <c r="D14" s="68" t="s">
        <v>158</v>
      </c>
      <c r="E14" s="53" t="b">
        <v>1</v>
      </c>
      <c r="F14" s="53" t="b">
        <v>1</v>
      </c>
      <c r="G14" s="69" t="s">
        <v>52</v>
      </c>
      <c r="H14" s="70">
        <f t="shared" si="1"/>
        <v>1</v>
      </c>
      <c r="I14" s="53" t="s">
        <v>58</v>
      </c>
      <c r="J14" s="53" t="s">
        <v>57</v>
      </c>
      <c r="K14" s="53" t="s">
        <v>155</v>
      </c>
      <c r="L14" s="53"/>
      <c r="M14" s="53"/>
    </row>
    <row r="15" spans="1:13" s="64" customFormat="1" x14ac:dyDescent="0.3">
      <c r="A15" s="61" t="str">
        <f t="shared" si="2"/>
        <v>CodeSystem/urn:ietf:bcp:47</v>
      </c>
      <c r="B15" s="56" t="s">
        <v>157</v>
      </c>
      <c r="C15" s="61" t="s">
        <v>3</v>
      </c>
      <c r="D15" s="56" t="s">
        <v>157</v>
      </c>
      <c r="E15" s="61" t="b">
        <v>1</v>
      </c>
      <c r="F15" s="61" t="b">
        <v>1</v>
      </c>
      <c r="G15" s="65" t="s">
        <v>52</v>
      </c>
      <c r="H15" s="66">
        <f t="shared" si="1"/>
        <v>1</v>
      </c>
      <c r="I15" s="55" t="s">
        <v>73</v>
      </c>
      <c r="J15" s="61" t="s">
        <v>57</v>
      </c>
      <c r="K15" s="61" t="s">
        <v>155</v>
      </c>
      <c r="L15" s="61"/>
      <c r="M15" s="61"/>
    </row>
    <row r="16" spans="1:13" s="71" customFormat="1" x14ac:dyDescent="0.3">
      <c r="A16" s="49" t="str">
        <f t="shared" si="2"/>
        <v>ValueSet/link-type</v>
      </c>
      <c r="B16" s="68" t="s">
        <v>16</v>
      </c>
      <c r="C16" s="53" t="s">
        <v>4</v>
      </c>
      <c r="D16" s="53" t="s">
        <v>17</v>
      </c>
      <c r="E16" s="53" t="b">
        <v>1</v>
      </c>
      <c r="F16" s="53" t="b">
        <v>1</v>
      </c>
      <c r="G16" s="69" t="s">
        <v>52</v>
      </c>
      <c r="H16" s="70">
        <f t="shared" si="1"/>
        <v>1</v>
      </c>
      <c r="I16" s="53" t="s">
        <v>58</v>
      </c>
      <c r="J16" s="53" t="s">
        <v>57</v>
      </c>
      <c r="K16" s="53" t="s">
        <v>155</v>
      </c>
      <c r="L16" s="53"/>
      <c r="M16" s="53"/>
    </row>
    <row r="17" spans="1:13" s="64" customFormat="1" x14ac:dyDescent="0.3">
      <c r="A17" s="61" t="str">
        <f t="shared" si="2"/>
        <v>CodeSystem/link-type</v>
      </c>
      <c r="B17" s="56" t="s">
        <v>16</v>
      </c>
      <c r="C17" s="61" t="s">
        <v>3</v>
      </c>
      <c r="D17" s="61" t="s">
        <v>17</v>
      </c>
      <c r="E17" s="61" t="b">
        <v>1</v>
      </c>
      <c r="F17" s="61" t="b">
        <v>1</v>
      </c>
      <c r="G17" s="65" t="s">
        <v>52</v>
      </c>
      <c r="H17" s="66">
        <f t="shared" si="1"/>
        <v>1</v>
      </c>
      <c r="I17" s="61" t="s">
        <v>65</v>
      </c>
      <c r="J17" s="61" t="s">
        <v>57</v>
      </c>
      <c r="K17" s="55" t="s">
        <v>155</v>
      </c>
      <c r="L17" s="61"/>
      <c r="M17" s="61"/>
    </row>
    <row r="18" spans="1:13" s="73" customFormat="1" x14ac:dyDescent="0.3">
      <c r="A18" s="61" t="str">
        <f t="shared" si="2"/>
        <v>CodeSystem/BREtniaIndigena</v>
      </c>
      <c r="B18" s="56" t="s">
        <v>166</v>
      </c>
      <c r="C18" s="61" t="s">
        <v>3</v>
      </c>
      <c r="D18" s="72"/>
      <c r="E18" s="61" t="b">
        <v>1</v>
      </c>
      <c r="F18" s="61" t="b">
        <v>1</v>
      </c>
      <c r="G18" s="72" t="s">
        <v>53</v>
      </c>
      <c r="H18" s="66">
        <f t="shared" si="1"/>
        <v>1</v>
      </c>
      <c r="I18" s="72" t="s">
        <v>66</v>
      </c>
      <c r="J18" s="72" t="s">
        <v>57</v>
      </c>
      <c r="K18" s="72" t="s">
        <v>155</v>
      </c>
      <c r="L18" s="72"/>
      <c r="M18" s="72" t="s">
        <v>169</v>
      </c>
    </row>
    <row r="19" spans="1:13" s="44" customFormat="1" x14ac:dyDescent="0.3">
      <c r="A19" s="49" t="str">
        <f>CONCATENATE(C19,"/",B19)</f>
        <v>ValueSet/povo-indigena-br-ips</v>
      </c>
      <c r="B19" s="60" t="s">
        <v>167</v>
      </c>
      <c r="C19" s="53" t="s">
        <v>4</v>
      </c>
      <c r="D19" s="45"/>
      <c r="E19" s="53" t="b">
        <v>1</v>
      </c>
      <c r="F19" s="53" t="b">
        <v>1</v>
      </c>
      <c r="G19" s="45" t="s">
        <v>53</v>
      </c>
      <c r="H19" s="70">
        <f t="shared" si="1"/>
        <v>1</v>
      </c>
      <c r="I19" s="45" t="s">
        <v>168</v>
      </c>
      <c r="J19" s="45" t="s">
        <v>57</v>
      </c>
      <c r="K19" s="45" t="s">
        <v>155</v>
      </c>
      <c r="L19" s="45"/>
      <c r="M19" s="45" t="s">
        <v>169</v>
      </c>
    </row>
    <row r="20" spans="1:13" s="41" customFormat="1" x14ac:dyDescent="0.3">
      <c r="A20" s="42"/>
      <c r="B20" s="42"/>
      <c r="C20" s="42"/>
      <c r="D20" s="42"/>
      <c r="E20" s="42"/>
      <c r="F20" s="42"/>
      <c r="G20" s="42"/>
      <c r="H20" s="43"/>
      <c r="I20" s="42"/>
      <c r="J20" s="42"/>
      <c r="K20" s="42"/>
      <c r="L20" s="42"/>
      <c r="M20" s="42"/>
    </row>
    <row r="21" spans="1:13" s="44" customFormat="1" x14ac:dyDescent="0.3">
      <c r="A21" s="45"/>
      <c r="B21" s="45"/>
      <c r="C21" s="45"/>
      <c r="D21" s="45"/>
      <c r="E21" s="45"/>
      <c r="F21" s="45"/>
      <c r="G21" s="45"/>
      <c r="H21" s="47"/>
      <c r="I21" s="45"/>
      <c r="J21" s="45"/>
      <c r="K21" s="45"/>
      <c r="L21" s="45"/>
      <c r="M21" s="4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</hyperlinks>
  <pageMargins left="0.7" right="0.7" top="0.75" bottom="0.75" header="0.3" footer="0.3"/>
  <pageSetup paperSize="9"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abSelected="1" workbookViewId="0">
      <selection activeCell="B15" sqref="B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7" t="s">
        <v>171</v>
      </c>
      <c r="C3" s="2" t="s">
        <v>3</v>
      </c>
      <c r="D3" s="2" t="s">
        <v>172</v>
      </c>
      <c r="E3" s="2" t="b">
        <v>1</v>
      </c>
      <c r="F3" s="2" t="b">
        <v>1</v>
      </c>
      <c r="H3" s="6">
        <f>COUNTIF(E3:F3,TRUE)/COLUMNS(E3:F3)</f>
        <v>1</v>
      </c>
      <c r="I3" s="2" t="s">
        <v>73</v>
      </c>
      <c r="J3" s="2" t="s">
        <v>57</v>
      </c>
    </row>
    <row r="4" spans="1:11" s="3" customFormat="1" x14ac:dyDescent="0.3">
      <c r="A4" s="3" t="str">
        <f t="shared" si="0"/>
        <v>ValueSet/languages</v>
      </c>
      <c r="B4" s="16" t="s">
        <v>170</v>
      </c>
      <c r="C4" s="3" t="s">
        <v>4</v>
      </c>
      <c r="D4" s="3" t="s">
        <v>173</v>
      </c>
      <c r="E4" s="3" t="b">
        <v>1</v>
      </c>
      <c r="F4" s="3" t="b">
        <v>1</v>
      </c>
      <c r="H4" s="7">
        <f t="shared" ref="H4:H6" si="1">COUNTIF(E4:F4,TRUE)/COLUMNS(E4:F4)</f>
        <v>1</v>
      </c>
      <c r="I4" s="3" t="s">
        <v>175</v>
      </c>
      <c r="J4" s="3" t="s">
        <v>57</v>
      </c>
    </row>
    <row r="5" spans="1:11" s="2" customFormat="1" x14ac:dyDescent="0.3">
      <c r="A5" s="2" t="str">
        <f t="shared" si="0"/>
        <v>CodeSystem/organization-type</v>
      </c>
      <c r="B5" s="17" t="s">
        <v>19</v>
      </c>
      <c r="C5" s="2" t="s">
        <v>3</v>
      </c>
      <c r="D5" s="5"/>
      <c r="E5" s="2" t="b">
        <v>1</v>
      </c>
      <c r="F5" s="2" t="b">
        <v>1</v>
      </c>
      <c r="G5" s="5" t="s">
        <v>53</v>
      </c>
      <c r="H5" s="6">
        <f>COUNTIF(E5:F5,TRUE)/COLUMNS(E5:F5)</f>
        <v>1</v>
      </c>
      <c r="I5" s="2" t="s">
        <v>65</v>
      </c>
      <c r="J5" s="2" t="s">
        <v>57</v>
      </c>
      <c r="K5" s="2" t="s">
        <v>142</v>
      </c>
    </row>
    <row r="6" spans="1:11" s="3" customFormat="1" x14ac:dyDescent="0.3">
      <c r="A6" s="3" t="str">
        <f t="shared" si="0"/>
        <v>ValueSet/organization-type</v>
      </c>
      <c r="B6" s="16" t="s">
        <v>19</v>
      </c>
      <c r="C6" s="3" t="s">
        <v>4</v>
      </c>
      <c r="D6" s="4"/>
      <c r="E6" s="3" t="b">
        <v>1</v>
      </c>
      <c r="F6" s="3" t="b">
        <v>1</v>
      </c>
      <c r="G6" s="4" t="s">
        <v>53</v>
      </c>
      <c r="H6" s="7">
        <f t="shared" si="1"/>
        <v>1</v>
      </c>
      <c r="I6" s="3" t="s">
        <v>58</v>
      </c>
      <c r="J6" s="3" t="s">
        <v>57</v>
      </c>
      <c r="K6" s="3" t="s">
        <v>142</v>
      </c>
    </row>
    <row r="7" spans="1:11" s="2" customFormat="1" x14ac:dyDescent="0.3">
      <c r="A7" s="2" t="str">
        <f t="shared" si="0"/>
        <v>CodeSystem/contactentity-type</v>
      </c>
      <c r="B7" s="17" t="s">
        <v>174</v>
      </c>
      <c r="C7" s="2" t="s">
        <v>3</v>
      </c>
      <c r="H7" s="6"/>
      <c r="I7" s="2" t="s">
        <v>58</v>
      </c>
    </row>
    <row r="8" spans="1:11" s="3" customFormat="1" x14ac:dyDescent="0.3">
      <c r="A8" s="3" t="str">
        <f t="shared" si="0"/>
        <v>ValueSet/contactentity-type</v>
      </c>
      <c r="B8" s="25" t="s">
        <v>174</v>
      </c>
      <c r="C8" s="3" t="s">
        <v>4</v>
      </c>
      <c r="H8" s="7"/>
      <c r="I8" s="3" t="s">
        <v>58</v>
      </c>
    </row>
    <row r="9" spans="1:11" s="2" customFormat="1" x14ac:dyDescent="0.3">
      <c r="A9" s="2" t="str">
        <f t="shared" si="0"/>
        <v>CodeSystem/BRTipoEstabelecimento</v>
      </c>
      <c r="B9" s="17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s">
        <v>51</v>
      </c>
      <c r="H9" s="9">
        <f>COUNTIF(E9:F9,TRUE)/COLUMNS(E9:F9)</f>
        <v>1</v>
      </c>
      <c r="I9" s="2" t="s">
        <v>66</v>
      </c>
      <c r="J9" s="2" t="s">
        <v>57</v>
      </c>
      <c r="K9" s="2" t="s">
        <v>142</v>
      </c>
    </row>
    <row r="10" spans="1:11" s="21" customFormat="1" x14ac:dyDescent="0.3">
      <c r="A10" s="21" t="str">
        <f t="shared" si="0"/>
        <v>ValueSet/BRTipoEstabelecimento</v>
      </c>
      <c r="B10" s="25" t="s">
        <v>20</v>
      </c>
      <c r="C10" s="33" t="s">
        <v>4</v>
      </c>
      <c r="D10" s="33" t="s">
        <v>21</v>
      </c>
      <c r="E10" s="21" t="b">
        <v>1</v>
      </c>
      <c r="F10" s="21" t="b">
        <v>1</v>
      </c>
      <c r="G10" s="33" t="s">
        <v>51</v>
      </c>
      <c r="H10" s="10">
        <f>COUNTIF(E10:F10,TRUE)/COLUMNS(E10:F10)</f>
        <v>1</v>
      </c>
      <c r="I10" s="21" t="s">
        <v>67</v>
      </c>
      <c r="J10" s="21" t="s">
        <v>57</v>
      </c>
      <c r="K10" s="21" t="s">
        <v>142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opLeftCell="B1" workbookViewId="0">
      <selection activeCell="G11" sqref="G1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7.4414062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2" t="str">
        <f t="shared" ref="A2:A6" si="0">_xlfn.CONCAT(C2,"/",B2)</f>
        <v>CodeSystem/http://terminology.hl7.org/CodeSystem/v2-0360</v>
      </c>
      <c r="B2" s="17" t="s">
        <v>68</v>
      </c>
      <c r="C2" s="5" t="s">
        <v>3</v>
      </c>
      <c r="D2" s="5" t="s">
        <v>69</v>
      </c>
      <c r="E2" s="2" t="b">
        <v>1</v>
      </c>
      <c r="F2" s="2" t="b">
        <v>1</v>
      </c>
      <c r="G2" s="5" t="s">
        <v>52</v>
      </c>
      <c r="H2" s="6">
        <f t="shared" ref="H2:H6" si="1">COUNTIF(E2:F2,TRUE)/COLUMNS(E2:F2)</f>
        <v>1</v>
      </c>
      <c r="I2" s="2" t="s">
        <v>70</v>
      </c>
      <c r="K2" s="2" t="s">
        <v>142</v>
      </c>
    </row>
    <row r="3" spans="1:11" s="21" customFormat="1" x14ac:dyDescent="0.3">
      <c r="A3" s="21" t="s">
        <v>71</v>
      </c>
      <c r="B3" s="25" t="s">
        <v>143</v>
      </c>
      <c r="C3" s="33" t="s">
        <v>4</v>
      </c>
      <c r="D3" s="12" t="s">
        <v>72</v>
      </c>
      <c r="E3" s="13" t="b">
        <v>1</v>
      </c>
      <c r="F3" s="13" t="b">
        <v>1</v>
      </c>
      <c r="G3" s="12" t="s">
        <v>52</v>
      </c>
      <c r="H3" s="15">
        <f t="shared" si="1"/>
        <v>1</v>
      </c>
      <c r="I3" s="21" t="s">
        <v>73</v>
      </c>
      <c r="K3" s="21" t="s">
        <v>142</v>
      </c>
    </row>
    <row r="4" spans="1:11" s="2" customFormat="1" x14ac:dyDescent="0.3">
      <c r="A4" s="11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51</v>
      </c>
      <c r="H4" s="6">
        <f t="shared" si="1"/>
        <v>1</v>
      </c>
      <c r="K4" s="2" t="s">
        <v>142</v>
      </c>
    </row>
    <row r="5" spans="1:11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51</v>
      </c>
      <c r="H5" s="7">
        <f t="shared" si="1"/>
        <v>1</v>
      </c>
      <c r="K5" s="21" t="s">
        <v>142</v>
      </c>
    </row>
    <row r="6" spans="1:11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1" t="b">
        <v>1</v>
      </c>
      <c r="F6" s="11" t="b">
        <v>1</v>
      </c>
      <c r="G6" s="23"/>
      <c r="H6" s="9">
        <f t="shared" si="1"/>
        <v>1</v>
      </c>
      <c r="I6" s="2" t="s">
        <v>66</v>
      </c>
      <c r="J6" s="2" t="s">
        <v>57</v>
      </c>
      <c r="K6" s="2" t="s">
        <v>142</v>
      </c>
    </row>
    <row r="7" spans="1:11" s="3" customFormat="1" x14ac:dyDescent="0.3">
      <c r="H7" s="10"/>
      <c r="K7" s="21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4" s="11" customFormat="1" x14ac:dyDescent="0.3">
      <c r="A2" s="11" t="str">
        <f t="shared" ref="A2:A4" si="0">_xlfn.CONCAT(C2,"/",B2)</f>
        <v>ValueSet/healthcare-professional-roles-uv-ips</v>
      </c>
      <c r="B2" s="22" t="s">
        <v>146</v>
      </c>
      <c r="C2" s="23" t="s">
        <v>4</v>
      </c>
      <c r="D2" s="23" t="s">
        <v>74</v>
      </c>
      <c r="E2" s="11" t="b">
        <v>1</v>
      </c>
      <c r="F2" s="11" t="b">
        <v>0</v>
      </c>
      <c r="G2" s="11" t="s">
        <v>53</v>
      </c>
      <c r="H2" s="9">
        <f>COUNTIF(E2:F2,TRUE)/COLUMNS(E2:F2)</f>
        <v>0.5</v>
      </c>
      <c r="I2" s="11" t="s">
        <v>75</v>
      </c>
      <c r="J2" s="11" t="s">
        <v>57</v>
      </c>
      <c r="K2" s="2"/>
      <c r="N2" s="11" t="s">
        <v>156</v>
      </c>
    </row>
    <row r="3" spans="1:14" s="13" customFormat="1" x14ac:dyDescent="0.3">
      <c r="A3" s="21" t="str">
        <f t="shared" si="0"/>
        <v>CodeSystem/2.16.840.1.113883.2.9.6.2.7 (ISCO)</v>
      </c>
      <c r="B3" s="12" t="s">
        <v>147</v>
      </c>
      <c r="C3" s="12" t="s">
        <v>3</v>
      </c>
      <c r="D3" s="12" t="s">
        <v>25</v>
      </c>
      <c r="E3" s="13" t="b">
        <v>1</v>
      </c>
      <c r="F3" s="13" t="b">
        <v>0</v>
      </c>
      <c r="G3" s="13" t="s">
        <v>53</v>
      </c>
      <c r="H3" s="10">
        <f>COUNTIF(E3:F3,TRUE)/COLUMNS(E3:F3)</f>
        <v>0.5</v>
      </c>
      <c r="I3" s="13" t="s">
        <v>76</v>
      </c>
      <c r="J3" s="13" t="s">
        <v>57</v>
      </c>
      <c r="K3" s="3"/>
    </row>
    <row r="4" spans="1:14" s="21" customFormat="1" x14ac:dyDescent="0.3">
      <c r="A4" s="21" t="str">
        <f t="shared" si="0"/>
        <v>ValueSet/c80-practice-codes</v>
      </c>
      <c r="B4" s="25" t="s">
        <v>145</v>
      </c>
      <c r="C4" s="33" t="s">
        <v>4</v>
      </c>
      <c r="D4" s="33" t="s">
        <v>77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58</v>
      </c>
      <c r="K4" s="13" t="s">
        <v>144</v>
      </c>
    </row>
    <row r="5" spans="1:14" x14ac:dyDescent="0.3">
      <c r="K5" s="21"/>
    </row>
    <row r="6" spans="1:14" x14ac:dyDescent="0.3">
      <c r="A6" t="s">
        <v>44</v>
      </c>
      <c r="K6" s="2"/>
    </row>
    <row r="7" spans="1:14" x14ac:dyDescent="0.3">
      <c r="K7" s="21"/>
    </row>
    <row r="8" spans="1:14" x14ac:dyDescent="0.3">
      <c r="K8" s="2"/>
    </row>
    <row r="9" spans="1:14" x14ac:dyDescent="0.3">
      <c r="K9" s="3"/>
    </row>
    <row r="10" spans="1:14" x14ac:dyDescent="0.3">
      <c r="K10" s="2"/>
    </row>
    <row r="11" spans="1:14" x14ac:dyDescent="0.3">
      <c r="K11" s="3"/>
    </row>
    <row r="12" spans="1:14" x14ac:dyDescent="0.3">
      <c r="K12" s="2"/>
    </row>
    <row r="13" spans="1:14" x14ac:dyDescent="0.3">
      <c r="K13" s="3"/>
    </row>
    <row r="14" spans="1:14" x14ac:dyDescent="0.3">
      <c r="K14" s="2"/>
    </row>
    <row r="15" spans="1:14" x14ac:dyDescent="0.3">
      <c r="K15" s="3"/>
    </row>
    <row r="16" spans="1:14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B13" sqref="B13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54</v>
      </c>
      <c r="I1" s="1" t="s">
        <v>55</v>
      </c>
      <c r="J1" s="1" t="s">
        <v>78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7" t="s">
        <v>136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58</v>
      </c>
      <c r="I2" s="2" t="s">
        <v>57</v>
      </c>
      <c r="J2" s="2" t="s">
        <v>53</v>
      </c>
      <c r="K2" s="2" t="s">
        <v>61</v>
      </c>
    </row>
    <row r="3" spans="1:11" s="3" customFormat="1" x14ac:dyDescent="0.3">
      <c r="A3" s="13" t="str">
        <f t="shared" si="0"/>
        <v>ValueSet/allergyintolerance-clinical</v>
      </c>
      <c r="B3" s="16" t="s">
        <v>136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58</v>
      </c>
      <c r="I3" s="2" t="s">
        <v>57</v>
      </c>
      <c r="J3" s="3" t="s">
        <v>53</v>
      </c>
      <c r="K3" s="3" t="s">
        <v>61</v>
      </c>
    </row>
    <row r="4" spans="1:11" s="2" customFormat="1" x14ac:dyDescent="0.3">
      <c r="A4" s="2" t="str">
        <f t="shared" si="0"/>
        <v>CodeSystem/allergyintolerance-verification</v>
      </c>
      <c r="B4" s="17" t="s">
        <v>137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58</v>
      </c>
      <c r="I4" s="2" t="s">
        <v>57</v>
      </c>
      <c r="J4" s="3" t="s">
        <v>53</v>
      </c>
      <c r="K4" s="3" t="s">
        <v>61</v>
      </c>
    </row>
    <row r="5" spans="1:11" s="3" customFormat="1" x14ac:dyDescent="0.3">
      <c r="A5" s="13" t="str">
        <f t="shared" si="0"/>
        <v>ValueSet/allergyintolerance-verification</v>
      </c>
      <c r="B5" s="16" t="s">
        <v>137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58</v>
      </c>
      <c r="I5" s="2" t="s">
        <v>57</v>
      </c>
      <c r="J5" s="3" t="s">
        <v>53</v>
      </c>
      <c r="K5" s="3" t="s">
        <v>61</v>
      </c>
    </row>
    <row r="6" spans="1:11" s="2" customFormat="1" x14ac:dyDescent="0.3">
      <c r="A6" s="2" t="str">
        <f t="shared" si="0"/>
        <v>CodeSystem/AllergyIntoleranceType</v>
      </c>
      <c r="B6" s="17" t="s">
        <v>28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58</v>
      </c>
      <c r="I6" s="2" t="s">
        <v>57</v>
      </c>
      <c r="J6" s="3" t="s">
        <v>53</v>
      </c>
      <c r="K6" s="3" t="s">
        <v>61</v>
      </c>
    </row>
    <row r="7" spans="1:11" s="3" customFormat="1" x14ac:dyDescent="0.3">
      <c r="A7" s="13" t="str">
        <f t="shared" si="0"/>
        <v>ValueSet/AllergyIntoleranceType</v>
      </c>
      <c r="B7" s="16" t="s">
        <v>28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58</v>
      </c>
      <c r="I7" s="2" t="s">
        <v>57</v>
      </c>
      <c r="J7" s="3" t="s">
        <v>53</v>
      </c>
      <c r="K7" s="3" t="s">
        <v>61</v>
      </c>
    </row>
    <row r="8" spans="1:11" s="2" customFormat="1" x14ac:dyDescent="0.3">
      <c r="A8" s="2" t="str">
        <f t="shared" si="0"/>
        <v>CodeSystem/AllergyIntoleranceCategory</v>
      </c>
      <c r="B8" s="17" t="s">
        <v>29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58</v>
      </c>
      <c r="I8" s="2" t="s">
        <v>57</v>
      </c>
      <c r="J8" s="3" t="s">
        <v>53</v>
      </c>
      <c r="K8" s="2" t="s">
        <v>61</v>
      </c>
    </row>
    <row r="9" spans="1:11" s="3" customFormat="1" x14ac:dyDescent="0.3">
      <c r="A9" s="13" t="str">
        <f t="shared" si="0"/>
        <v>ValueSet/AllergyIntoleranceCategory</v>
      </c>
      <c r="B9" s="16" t="s">
        <v>29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58</v>
      </c>
      <c r="I9" s="2" t="s">
        <v>57</v>
      </c>
      <c r="J9" s="3" t="s">
        <v>53</v>
      </c>
      <c r="K9" s="3" t="s">
        <v>61</v>
      </c>
    </row>
    <row r="10" spans="1:11" s="2" customFormat="1" x14ac:dyDescent="0.3">
      <c r="A10" s="2" t="str">
        <f t="shared" si="0"/>
        <v>CodeSystem/AllergyIntoleranceCriticality</v>
      </c>
      <c r="B10" s="17" t="s">
        <v>30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58</v>
      </c>
      <c r="I10" s="2" t="s">
        <v>57</v>
      </c>
      <c r="J10" s="3" t="s">
        <v>53</v>
      </c>
      <c r="K10" s="3" t="s">
        <v>61</v>
      </c>
    </row>
    <row r="11" spans="1:11" s="21" customFormat="1" x14ac:dyDescent="0.3">
      <c r="A11" s="13" t="str">
        <f t="shared" si="0"/>
        <v>ValueSet/AllergyIntoleranceCriticality</v>
      </c>
      <c r="B11" s="25" t="s">
        <v>30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58</v>
      </c>
      <c r="I11" s="13" t="s">
        <v>57</v>
      </c>
      <c r="J11" s="21" t="s">
        <v>53</v>
      </c>
      <c r="K11" s="21" t="s">
        <v>61</v>
      </c>
    </row>
    <row r="12" spans="1:11" s="3" customFormat="1" x14ac:dyDescent="0.3">
      <c r="A12" s="13" t="str">
        <f t="shared" si="0"/>
        <v>ValueSet/Allergy Intolerance - SNOMED CT IPS Free Set</v>
      </c>
      <c r="B12" s="25" t="s">
        <v>32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139</v>
      </c>
    </row>
    <row r="13" spans="1:11" s="14" customFormat="1" x14ac:dyDescent="0.3">
      <c r="A13" s="14" t="str">
        <f t="shared" si="0"/>
        <v>CodeSystem/absent-unknown-uv-ips</v>
      </c>
      <c r="B13" s="22" t="s">
        <v>99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61</v>
      </c>
    </row>
    <row r="14" spans="1:11" s="13" customFormat="1" x14ac:dyDescent="0.3">
      <c r="A14" s="13" t="str">
        <f t="shared" si="0"/>
        <v>ValueSet/absent-or-unknown-allergies-uv-ips</v>
      </c>
      <c r="B14" s="25" t="s">
        <v>138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61</v>
      </c>
    </row>
    <row r="15" spans="1:11" s="3" customFormat="1" x14ac:dyDescent="0.3">
      <c r="A15" s="13" t="str">
        <f t="shared" ref="A15:A17" si="2">CONCATENATE(C15,"/",B15)</f>
        <v>ValueSet/AllergyReactionSnomedCtIpsFreeSet</v>
      </c>
      <c r="B15" s="4" t="s">
        <v>47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53</v>
      </c>
    </row>
    <row r="16" spans="1:11" s="2" customFormat="1" x14ac:dyDescent="0.3">
      <c r="A16" s="2" t="str">
        <f t="shared" si="2"/>
        <v>CodeSystem/reaction-event-severity</v>
      </c>
      <c r="B16" s="17" t="s">
        <v>140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141</v>
      </c>
    </row>
    <row r="17" spans="1:7" s="3" customFormat="1" x14ac:dyDescent="0.3">
      <c r="A17" s="13" t="str">
        <f t="shared" si="2"/>
        <v>ValueSet/reaction-event-severity</v>
      </c>
      <c r="B17" s="16" t="s">
        <v>140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defaultColWidth="8.77734375" defaultRowHeight="14.4" x14ac:dyDescent="0.3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29" customWidth="1"/>
    <col min="7" max="7" width="11.7773437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84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7" t="s">
        <v>83</v>
      </c>
      <c r="C2" s="5" t="s">
        <v>3</v>
      </c>
      <c r="D2" s="2" t="b">
        <v>1</v>
      </c>
      <c r="E2" s="2" t="b">
        <v>1</v>
      </c>
      <c r="F2" s="27" t="s">
        <v>85</v>
      </c>
      <c r="G2" s="2" t="b">
        <v>1</v>
      </c>
      <c r="H2" s="6">
        <f t="shared" ref="H2:H11" si="0">COUNTIF(D2:E2,TRUE)/COLUMNS(D2:E2)</f>
        <v>1</v>
      </c>
    </row>
    <row r="3" spans="1:11" s="3" customFormat="1" ht="23.55" customHeight="1" x14ac:dyDescent="0.3">
      <c r="A3" s="13" t="str">
        <f t="shared" ref="A3:A10" si="1">CONCATENATE(C3,"/",B3)</f>
        <v>ValueSet/HL7 ImmunizationStatusCodes</v>
      </c>
      <c r="B3" s="16" t="s">
        <v>86</v>
      </c>
      <c r="C3" s="4" t="s">
        <v>4</v>
      </c>
      <c r="D3" s="13" t="b">
        <v>1</v>
      </c>
      <c r="E3" s="13" t="b">
        <v>1</v>
      </c>
      <c r="F3" s="31" t="s">
        <v>85</v>
      </c>
      <c r="G3" s="13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7" t="s">
        <v>87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3">
      <c r="A5" s="13" t="str">
        <f t="shared" si="1"/>
        <v>CodeSystem/vaccines-whoatc-uv-ips</v>
      </c>
      <c r="B5" s="25" t="s">
        <v>154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3">
      <c r="A6" s="14" t="str">
        <f t="shared" si="1"/>
        <v>ValueSet/Vaccines WHO ATC - IPS</v>
      </c>
      <c r="B6" s="22" t="s">
        <v>31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x14ac:dyDescent="0.3">
      <c r="A7" s="13" t="str">
        <f t="shared" si="1"/>
        <v>CodeSystem/absent-unknown-uv-ips</v>
      </c>
      <c r="B7" s="25" t="s">
        <v>99</v>
      </c>
      <c r="C7" s="12" t="s">
        <v>3</v>
      </c>
      <c r="D7" s="13" t="b">
        <v>1</v>
      </c>
      <c r="E7" s="13" t="b">
        <v>1</v>
      </c>
      <c r="F7" s="28" t="s">
        <v>88</v>
      </c>
      <c r="G7" s="13" t="b">
        <v>0</v>
      </c>
      <c r="H7" s="10">
        <f t="shared" si="0"/>
        <v>1</v>
      </c>
      <c r="K7" s="21"/>
    </row>
    <row r="8" spans="1:11" s="11" customFormat="1" x14ac:dyDescent="0.3">
      <c r="A8" s="14" t="str">
        <f t="shared" si="1"/>
        <v>ValueSet/HL7 body_site</v>
      </c>
      <c r="B8" s="22" t="s">
        <v>89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3">
      <c r="A9" s="13" t="str">
        <f t="shared" si="1"/>
        <v>CodeSystem/http://standardterms.edqm.eu</v>
      </c>
      <c r="B9" s="25" t="s">
        <v>49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45" customHeight="1" x14ac:dyDescent="0.3">
      <c r="A10" s="14" t="str">
        <f t="shared" si="1"/>
        <v>ValueSet/MedicineRouteOfAdministrationUvIps</v>
      </c>
      <c r="B10" s="22" t="s">
        <v>48</v>
      </c>
      <c r="C10" s="11" t="s">
        <v>4</v>
      </c>
      <c r="D10" s="14" t="b">
        <v>1</v>
      </c>
      <c r="E10" s="14" t="b">
        <v>1</v>
      </c>
      <c r="F10" s="30" t="s">
        <v>90</v>
      </c>
      <c r="G10" s="14" t="b">
        <v>1</v>
      </c>
      <c r="H10" s="9">
        <f t="shared" si="0"/>
        <v>1</v>
      </c>
      <c r="K10" s="2"/>
    </row>
    <row r="11" spans="1:11" s="3" customFormat="1" x14ac:dyDescent="0.3">
      <c r="A11" s="13" t="str">
        <f t="shared" ref="A11" si="2">CONCATENATE(C11,"/",B11)</f>
        <v>ValueSet/VaccineTargetDiseasesUvIps</v>
      </c>
      <c r="B11" s="16" t="s">
        <v>50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topLeftCell="A10" workbookViewId="0">
      <selection activeCell="F13" sqref="F13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7" t="s">
        <v>91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3">
      <c r="A3" s="13" t="str">
        <f t="shared" si="0"/>
        <v>ValueSet/ConditionClinicalStatusCodes</v>
      </c>
      <c r="B3" s="16" t="s">
        <v>34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7" t="s">
        <v>92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3">
      <c r="A5" s="13" t="str">
        <f t="shared" si="0"/>
        <v>ValueSet/condition-ver-status</v>
      </c>
      <c r="B5" s="16" t="s">
        <v>92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2" t="str">
        <f t="shared" si="0"/>
        <v>CodeSystem/condition-category</v>
      </c>
      <c r="B6" s="17" t="s">
        <v>94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ValueSet/problem-type-uv-ips</v>
      </c>
      <c r="B7" s="16" t="s">
        <v>93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ValueSet/problem-type-loinc</v>
      </c>
      <c r="B8" s="16" t="s">
        <v>95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3">
      <c r="A9" s="2" t="str">
        <f t="shared" si="0"/>
        <v>CodeSystem/http://snomed.info/sct</v>
      </c>
      <c r="B9" s="17" t="s">
        <v>35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3">
      <c r="A10" s="13" t="str">
        <f t="shared" si="0"/>
        <v>ValueSet/condition-severity</v>
      </c>
      <c r="B10" s="16" t="s">
        <v>96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3">
      <c r="A11" s="2" t="str">
        <f t="shared" si="0"/>
        <v>CodeSystem/http://loinc.org</v>
      </c>
      <c r="B11" s="17" t="s">
        <v>45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ValueSet/condition-severity-uv-ips</v>
      </c>
      <c r="B12" s="16" t="s">
        <v>97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3">
      <c r="A13" s="13" t="str">
        <f t="shared" si="0"/>
        <v>ValueSet/problems-snomed-absent-unknown-uv-ips</v>
      </c>
      <c r="B13" s="25" t="s">
        <v>98</v>
      </c>
      <c r="C13" s="21" t="s">
        <v>4</v>
      </c>
      <c r="E13" s="13" t="b">
        <v>1</v>
      </c>
      <c r="F13" s="13" t="b">
        <v>0</v>
      </c>
      <c r="H13" s="10">
        <f t="shared" si="1"/>
        <v>0.5</v>
      </c>
      <c r="K13" s="3"/>
    </row>
    <row r="14" spans="1:11" s="11" customFormat="1" x14ac:dyDescent="0.3">
      <c r="A14" s="14" t="str">
        <f t="shared" si="0"/>
        <v>CodeSystem/absent-unknown-uv-ips</v>
      </c>
      <c r="B14" s="22" t="s">
        <v>99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7" t="s">
        <v>35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3">
      <c r="A16" s="13" t="str">
        <f t="shared" si="0"/>
        <v>ValueSet/problems-snomed-ct-ips-free-set</v>
      </c>
      <c r="B16" s="16" t="s">
        <v>100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3">
      <c r="A17" s="2" t="str">
        <f t="shared" ref="A17:A18" si="2">CONCATENATE(C17,"/",B17)</f>
        <v>CodeSystem/resource-types</v>
      </c>
      <c r="B17" s="17" t="s">
        <v>101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3">
      <c r="A18" s="13" t="str">
        <f t="shared" si="2"/>
        <v>ValueSet/resource-types</v>
      </c>
      <c r="B18" s="16" t="s">
        <v>101</v>
      </c>
      <c r="C18" s="3" t="s">
        <v>4</v>
      </c>
      <c r="E18" s="13" t="b">
        <v>1</v>
      </c>
      <c r="F18" s="13" t="s">
        <v>130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2023-08-08T12:07:10Z</dcterms:modified>
</cp:coreProperties>
</file>