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Interop\git\ips-brasil-documentos\Gestão do Projeto\Indicadores\"/>
    </mc:Choice>
  </mc:AlternateContent>
  <xr:revisionPtr revIDLastSave="0" documentId="13_ncr:1_{EC4D13D2-63A1-4518-91DB-9BE53FD0DF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A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D7" i="1"/>
  <c r="C7" i="1"/>
  <c r="E12" i="1"/>
  <c r="D13" i="1"/>
  <c r="E14" i="1"/>
  <c r="E9" i="1"/>
  <c r="E7" i="1"/>
  <c r="E2" i="1"/>
  <c r="E6" i="1"/>
  <c r="E10" i="1"/>
  <c r="C13" i="1"/>
  <c r="E3" i="1"/>
  <c r="E8" i="1"/>
  <c r="E13" i="1"/>
  <c r="F13" i="1" l="1"/>
  <c r="A7" i="7"/>
  <c r="H11" i="17"/>
  <c r="A11" i="17"/>
  <c r="A7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11" i="1"/>
  <c r="E5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10" i="1"/>
  <c r="D9" i="1"/>
  <c r="C11" i="1"/>
  <c r="D6" i="1"/>
  <c r="D11" i="1"/>
  <c r="C8" i="1"/>
  <c r="D8" i="1"/>
  <c r="C12" i="1"/>
  <c r="C9" i="1"/>
  <c r="D10" i="1"/>
  <c r="D12" i="1"/>
  <c r="C6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9" i="3"/>
  <c r="H8" i="3"/>
  <c r="H5" i="3"/>
  <c r="H4" i="3"/>
  <c r="H2" i="2"/>
  <c r="C5" i="1"/>
  <c r="D3" i="1"/>
  <c r="D4" i="1"/>
  <c r="D5" i="1"/>
  <c r="C4" i="1"/>
  <c r="C2" i="1"/>
  <c r="C3" i="1"/>
  <c r="D2" i="1"/>
  <c r="E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<sst xmlns="http://schemas.openxmlformats.org/spreadsheetml/2006/main" count="1114" uniqueCount="250">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</sst>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  <xf numFmtId="0" fontId="9" fillId="0" borderId="0" xfId="0" applyFont="1"/>
    <xf numFmtId="0" fontId="1" fillId="3" borderId="0" xfId="2" applyAlignment="1">
      <alignment vertical="center"/>
    </xf>
    <xf numFmtId="0" fontId="3" fillId="3" borderId="0" xfId="4" applyFill="1" applyAlignment="1">
      <alignment vertical="center"/>
    </xf>
    <xf numFmtId="0" fontId="0" fillId="3" borderId="0" xfId="2" applyFont="1" applyAlignment="1">
      <alignment vertical="center"/>
    </xf>
    <xf numFmtId="0" fontId="1" fillId="3" borderId="0" xfId="2" applyAlignment="1">
      <alignment horizontal="center" vertical="center"/>
    </xf>
    <xf numFmtId="0" fontId="1" fillId="5" borderId="1" xfId="3" applyFill="1" applyBorder="1" applyAlignment="1">
      <alignment horizontal="center" vertical="center"/>
    </xf>
    <xf numFmtId="0" fontId="1" fillId="5" borderId="1" xfId="3" applyFill="1" applyBorder="1" applyAlignment="1">
      <alignment horizontal="center"/>
    </xf>
    <xf numFmtId="0" fontId="1" fillId="6" borderId="1" xfId="2" applyFill="1" applyBorder="1" applyAlignment="1">
      <alignment horizontal="center"/>
    </xf>
    <xf numFmtId="0" fontId="3" fillId="3" borderId="0" xfId="4" applyFill="1" applyAlignment="1">
      <alignment horizont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49" fontId="4" fillId="6" borderId="0" xfId="2" applyNumberFormat="1" applyFont="1" applyFill="1"/>
    <xf numFmtId="0" fontId="4" fillId="4" borderId="0" xfId="3" applyFont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B14" sqref="B14"/>
    </sheetView>
  </sheetViews>
  <sheetFormatPr defaultColWidth="8.7109375" defaultRowHeight="15" x14ac:dyDescent="0.25"/>
  <cols>
    <col min="1" max="1" width="47.7109375" bestFit="1" customWidth="1"/>
    <col min="2" max="2" width="6.140625" bestFit="1" customWidth="1"/>
    <col min="3" max="3" width="12" bestFit="1" customWidth="1"/>
    <col min="4" max="4" width="9" bestFit="1" customWidth="1"/>
    <col min="5" max="5" width="12.1406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156</v>
      </c>
      <c r="H1" s="1" t="s">
        <v>157</v>
      </c>
      <c r="I1" s="1" t="s">
        <v>158</v>
      </c>
    </row>
    <row r="2" spans="1:9" s="59" customFormat="1" x14ac:dyDescent="0.25">
      <c r="A2" s="56" t="s">
        <v>33</v>
      </c>
      <c r="B2" s="57">
        <v>1</v>
      </c>
      <c r="C2" s="58">
        <f ca="1">IFERROR(AVERAGEIFS(INDIRECT($A2 &amp; "!H:H"),INDIRECT($A2 &amp; "!C:C"), C$1),"")</f>
        <v>1</v>
      </c>
      <c r="D2" s="58">
        <f ca="1">IFERROR(AVERAGEIFS(INDIRECT($A2 &amp; "!H:H"),INDIRECT($A2 &amp; "!C:C"), D$1),"")</f>
        <v>1</v>
      </c>
      <c r="E2" s="58" t="str">
        <f t="shared" ref="C2:E14" ca="1" si="0">IFERROR(AVERAGEIFS(INDIRECT($A2 &amp; "!H:H"),INDIRECT($A2 &amp; "!C:C"), E$1),"")</f>
        <v/>
      </c>
      <c r="F2" s="57">
        <f ca="1">AVERAGE(B2:E2)</f>
        <v>1</v>
      </c>
      <c r="G2" s="59" t="b">
        <v>1</v>
      </c>
      <c r="H2" s="59" t="b">
        <v>1</v>
      </c>
      <c r="I2" s="59" t="b">
        <v>1</v>
      </c>
    </row>
    <row r="3" spans="1:9" s="59" customFormat="1" x14ac:dyDescent="0.25">
      <c r="A3" s="56" t="s">
        <v>34</v>
      </c>
      <c r="B3" s="57">
        <v>1</v>
      </c>
      <c r="C3" s="58">
        <f t="shared" ca="1" si="0"/>
        <v>1</v>
      </c>
      <c r="D3" s="58">
        <f t="shared" ca="1" si="0"/>
        <v>1</v>
      </c>
      <c r="E3" s="58" t="str">
        <f t="shared" ca="1" si="0"/>
        <v/>
      </c>
      <c r="F3" s="57">
        <f ca="1">AVERAGE(B3:E3)</f>
        <v>1</v>
      </c>
      <c r="G3" s="59" t="b">
        <v>1</v>
      </c>
      <c r="H3" s="59" t="b">
        <v>1</v>
      </c>
      <c r="I3" s="59" t="b">
        <v>1</v>
      </c>
    </row>
    <row r="4" spans="1:9" s="59" customFormat="1" x14ac:dyDescent="0.25">
      <c r="A4" s="56" t="s">
        <v>35</v>
      </c>
      <c r="B4" s="57">
        <v>1</v>
      </c>
      <c r="C4" s="58">
        <f t="shared" ca="1" si="0"/>
        <v>1</v>
      </c>
      <c r="D4" s="58">
        <f t="shared" ca="1" si="0"/>
        <v>1</v>
      </c>
      <c r="E4" s="58" t="str">
        <f t="shared" ca="1" si="0"/>
        <v/>
      </c>
      <c r="F4" s="57">
        <f ca="1">AVERAGE(B4:E4)</f>
        <v>1</v>
      </c>
      <c r="G4" s="59" t="b">
        <v>1</v>
      </c>
      <c r="H4" s="59" t="b">
        <v>1</v>
      </c>
      <c r="I4" s="59" t="b">
        <v>1</v>
      </c>
    </row>
    <row r="5" spans="1:9" s="59" customFormat="1" x14ac:dyDescent="0.25">
      <c r="A5" s="56" t="s">
        <v>36</v>
      </c>
      <c r="B5" s="57">
        <v>1</v>
      </c>
      <c r="C5" s="58">
        <f t="shared" ca="1" si="0"/>
        <v>0.83333333333333337</v>
      </c>
      <c r="D5" s="58">
        <f t="shared" ca="1" si="0"/>
        <v>0.75</v>
      </c>
      <c r="E5" s="58" t="str">
        <f t="shared" ca="1" si="0"/>
        <v/>
      </c>
      <c r="F5" s="57">
        <f t="shared" ref="F5:F14" ca="1" si="1">AVERAGE(B5:E5)</f>
        <v>0.86111111111111116</v>
      </c>
      <c r="G5" s="59" t="b">
        <v>1</v>
      </c>
      <c r="H5" s="59" t="b">
        <v>1</v>
      </c>
      <c r="I5" s="59" t="b">
        <v>1</v>
      </c>
    </row>
    <row r="6" spans="1:9" s="59" customFormat="1" x14ac:dyDescent="0.25">
      <c r="A6" s="56" t="s">
        <v>75</v>
      </c>
      <c r="B6" s="57">
        <v>1</v>
      </c>
      <c r="C6" s="58">
        <f t="shared" ca="1" si="0"/>
        <v>1</v>
      </c>
      <c r="D6" s="58">
        <f t="shared" ca="1" si="0"/>
        <v>1</v>
      </c>
      <c r="E6" s="58" t="str">
        <f t="shared" ca="1" si="0"/>
        <v/>
      </c>
      <c r="F6" s="57">
        <f t="shared" ca="1" si="1"/>
        <v>1</v>
      </c>
      <c r="G6" s="59" t="b">
        <v>1</v>
      </c>
      <c r="H6" s="59" t="b">
        <v>1</v>
      </c>
      <c r="I6" s="59" t="b">
        <v>1</v>
      </c>
    </row>
    <row r="7" spans="1:9" s="59" customFormat="1" x14ac:dyDescent="0.25">
      <c r="A7" s="56" t="s">
        <v>37</v>
      </c>
      <c r="B7" s="57">
        <v>1</v>
      </c>
      <c r="C7" s="58">
        <f t="shared" ca="1" si="0"/>
        <v>0.94444444444444442</v>
      </c>
      <c r="D7" s="58">
        <f t="shared" ca="1" si="0"/>
        <v>1</v>
      </c>
      <c r="E7" s="58" t="str">
        <f t="shared" ca="1" si="0"/>
        <v/>
      </c>
      <c r="F7" s="57">
        <f t="shared" ca="1" si="1"/>
        <v>0.98148148148148151</v>
      </c>
    </row>
    <row r="8" spans="1:9" s="59" customFormat="1" x14ac:dyDescent="0.25">
      <c r="A8" s="56" t="s">
        <v>38</v>
      </c>
      <c r="B8" s="57">
        <v>1</v>
      </c>
      <c r="C8" s="58">
        <f t="shared" ca="1" si="0"/>
        <v>1</v>
      </c>
      <c r="D8" s="58">
        <f t="shared" ca="1" si="0"/>
        <v>0.95454545454545459</v>
      </c>
      <c r="E8" s="58" t="str">
        <f t="shared" ca="1" si="0"/>
        <v/>
      </c>
      <c r="F8" s="57">
        <f t="shared" ca="1" si="1"/>
        <v>0.98484848484848486</v>
      </c>
    </row>
    <row r="9" spans="1:9" s="59" customFormat="1" x14ac:dyDescent="0.25">
      <c r="A9" s="56" t="s">
        <v>72</v>
      </c>
      <c r="B9" s="57">
        <v>1</v>
      </c>
      <c r="C9" s="58">
        <f t="shared" ca="1" si="0"/>
        <v>1</v>
      </c>
      <c r="D9" s="58">
        <f t="shared" ca="1" si="0"/>
        <v>0.83333333333333337</v>
      </c>
      <c r="E9" s="58" t="str">
        <f t="shared" ca="1" si="0"/>
        <v/>
      </c>
      <c r="F9" s="57">
        <f t="shared" ca="1" si="1"/>
        <v>0.94444444444444453</v>
      </c>
    </row>
    <row r="10" spans="1:9" s="59" customFormat="1" x14ac:dyDescent="0.25">
      <c r="A10" s="56" t="s">
        <v>39</v>
      </c>
      <c r="B10" s="57">
        <v>1</v>
      </c>
      <c r="C10" s="58">
        <f t="shared" ca="1" si="0"/>
        <v>0.25</v>
      </c>
      <c r="D10" s="58">
        <f t="shared" ca="1" si="0"/>
        <v>0.375</v>
      </c>
      <c r="E10" s="58" t="str">
        <f t="shared" ca="1" si="0"/>
        <v/>
      </c>
      <c r="F10" s="57">
        <f t="shared" ca="1" si="1"/>
        <v>0.54166666666666663</v>
      </c>
    </row>
    <row r="11" spans="1:9" s="59" customFormat="1" x14ac:dyDescent="0.25">
      <c r="A11" s="56" t="s">
        <v>73</v>
      </c>
      <c r="B11" s="57">
        <v>1</v>
      </c>
      <c r="C11" s="58">
        <f t="shared" ca="1" si="0"/>
        <v>1</v>
      </c>
      <c r="D11" s="58">
        <f t="shared" ca="1" si="0"/>
        <v>1</v>
      </c>
      <c r="E11" s="58">
        <f t="shared" ca="1" si="0"/>
        <v>1</v>
      </c>
      <c r="F11" s="57">
        <f t="shared" ca="1" si="1"/>
        <v>1</v>
      </c>
    </row>
    <row r="12" spans="1:9" s="59" customFormat="1" x14ac:dyDescent="0.25">
      <c r="A12" s="56" t="s">
        <v>40</v>
      </c>
      <c r="B12" s="57">
        <v>1</v>
      </c>
      <c r="C12" s="58">
        <f t="shared" ca="1" si="0"/>
        <v>1</v>
      </c>
      <c r="D12" s="58">
        <f t="shared" ca="1" si="0"/>
        <v>0.88888888888888884</v>
      </c>
      <c r="E12" s="58" t="str">
        <f t="shared" ca="1" si="0"/>
        <v/>
      </c>
      <c r="F12" s="57">
        <f t="shared" ca="1" si="1"/>
        <v>0.96296296296296291</v>
      </c>
    </row>
    <row r="13" spans="1:9" s="59" customFormat="1" x14ac:dyDescent="0.25">
      <c r="A13" s="56" t="s">
        <v>110</v>
      </c>
      <c r="B13" s="57">
        <v>1</v>
      </c>
      <c r="C13" s="58">
        <f t="shared" ca="1" si="0"/>
        <v>0.33333333333333331</v>
      </c>
      <c r="D13" s="58">
        <f t="shared" ca="1" si="0"/>
        <v>0.5</v>
      </c>
      <c r="E13" s="58" t="str">
        <f t="shared" ca="1" si="0"/>
        <v/>
      </c>
      <c r="F13" s="57">
        <f t="shared" ca="1" si="1"/>
        <v>0.61111111111111105</v>
      </c>
    </row>
    <row r="14" spans="1:9" s="59" customFormat="1" x14ac:dyDescent="0.25">
      <c r="A14" s="56" t="s">
        <v>74</v>
      </c>
      <c r="B14" s="57">
        <v>0</v>
      </c>
      <c r="C14" s="58">
        <f t="shared" ca="1" si="0"/>
        <v>0</v>
      </c>
      <c r="D14" s="58">
        <f t="shared" ca="1" si="0"/>
        <v>0</v>
      </c>
      <c r="E14" s="58" t="str">
        <f t="shared" ca="1" si="0"/>
        <v/>
      </c>
      <c r="F14" s="57">
        <f t="shared" ca="1" si="1"/>
        <v>0</v>
      </c>
    </row>
    <row r="15" spans="1:9" s="1" customFormat="1" x14ac:dyDescent="0.25">
      <c r="A15" s="1" t="s">
        <v>1</v>
      </c>
      <c r="B15" s="17">
        <f>AVERAGE(B2:B14)</f>
        <v>0.92307692307692313</v>
      </c>
      <c r="C15" s="17">
        <f ca="1">AVERAGE(C2:C14)</f>
        <v>0.79700854700854706</v>
      </c>
      <c r="D15" s="17">
        <f ca="1">AVERAGE(D2:D14)</f>
        <v>0.79244366744366757</v>
      </c>
      <c r="F15" s="17">
        <f ca="1">AVERAGE(F2:F14)</f>
        <v>0.83750971250971251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M1" activeCellId="1" sqref="L1 M1"/>
    </sheetView>
  </sheetViews>
  <sheetFormatPr defaultColWidth="8.7109375" defaultRowHeight="15" x14ac:dyDescent="0.25"/>
  <cols>
    <col min="1" max="1" width="46.28515625" customWidth="1"/>
    <col min="2" max="2" width="40.7109375" customWidth="1"/>
    <col min="3" max="3" width="14.42578125" customWidth="1"/>
    <col min="4" max="4" width="33.140625" customWidth="1"/>
    <col min="5" max="6" width="11.7109375" bestFit="1" customWidth="1"/>
    <col min="7" max="7" width="11.7109375" customWidth="1"/>
    <col min="11" max="11" width="11.42578125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2" customFormat="1" x14ac:dyDescent="0.25">
      <c r="A2" s="13" t="str">
        <f t="shared" ref="A2:A8" si="0">CONCATENATE(C2,"/",B2)</f>
        <v>CodeSystem/medication-statement-status</v>
      </c>
      <c r="B2" s="16" t="s">
        <v>88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25">
      <c r="A3" s="12" t="str">
        <f t="shared" si="0"/>
        <v>ValueSet/medication-statement-status</v>
      </c>
      <c r="B3" s="15" t="s">
        <v>88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25">
      <c r="A4" s="13" t="str">
        <f t="shared" si="0"/>
        <v>CodeSystem/medication-statement-category</v>
      </c>
      <c r="B4" s="16" t="s">
        <v>89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192</v>
      </c>
    </row>
    <row r="5" spans="1:13" s="3" customFormat="1" x14ac:dyDescent="0.25">
      <c r="A5" s="12" t="str">
        <f t="shared" si="0"/>
        <v>ValueSet/medication-statement-category</v>
      </c>
      <c r="B5" s="15" t="s">
        <v>89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3" t="s">
        <v>51</v>
      </c>
      <c r="J5" s="12" t="s">
        <v>50</v>
      </c>
      <c r="K5" s="18" t="b">
        <v>0</v>
      </c>
    </row>
    <row r="6" spans="1:13" s="3" customFormat="1" x14ac:dyDescent="0.25">
      <c r="A6" s="12" t="str">
        <f t="shared" si="0"/>
        <v>ValueSet/medication-snomed-absent-unknown-uv-ips</v>
      </c>
      <c r="B6" s="15" t="s">
        <v>90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183</v>
      </c>
    </row>
    <row r="7" spans="1:13" s="10" customFormat="1" x14ac:dyDescent="0.25">
      <c r="A7" s="13" t="str">
        <f t="shared" si="0"/>
        <v>CodeSystem/absent-unknown-uv-ips</v>
      </c>
      <c r="B7" s="19" t="s">
        <v>85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1" customFormat="1" x14ac:dyDescent="0.25">
      <c r="A8" s="12" t="str">
        <f t="shared" si="0"/>
        <v>ValueSet/absent-or-unknown-allergies-uv-ips</v>
      </c>
      <c r="B8" s="22" t="s">
        <v>121</v>
      </c>
      <c r="C8" s="18" t="s">
        <v>4</v>
      </c>
      <c r="E8" s="61" t="b">
        <v>1</v>
      </c>
      <c r="F8" s="61" t="b">
        <v>1</v>
      </c>
      <c r="G8" s="61" t="b">
        <v>0</v>
      </c>
      <c r="H8" s="9">
        <f t="shared" si="1"/>
        <v>1</v>
      </c>
      <c r="I8" s="61" t="s">
        <v>68</v>
      </c>
      <c r="J8" s="61" t="s">
        <v>50</v>
      </c>
      <c r="K8" s="61" t="b">
        <v>0</v>
      </c>
    </row>
    <row r="9" spans="1:13" s="10" customFormat="1" x14ac:dyDescent="0.25">
      <c r="A9" s="13" t="str">
        <f t="shared" ref="A9:A10" si="2">CONCATENATE(C9,"/",B9)</f>
        <v>CodeSystem/resource-types</v>
      </c>
      <c r="B9" s="19" t="s">
        <v>87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1" customFormat="1" x14ac:dyDescent="0.25">
      <c r="A10" s="12" t="str">
        <f t="shared" si="2"/>
        <v>ValueSet/resource-types</v>
      </c>
      <c r="B10" s="22" t="s">
        <v>87</v>
      </c>
      <c r="C10" s="18" t="s">
        <v>4</v>
      </c>
      <c r="E10" s="61" t="b">
        <v>1</v>
      </c>
      <c r="F10" s="61" t="b">
        <v>1</v>
      </c>
      <c r="G10" s="61" t="b">
        <v>0</v>
      </c>
      <c r="H10" s="9">
        <f t="shared" si="3"/>
        <v>1</v>
      </c>
      <c r="I10" s="61" t="s">
        <v>51</v>
      </c>
      <c r="J10" s="61" t="s">
        <v>50</v>
      </c>
      <c r="K10" s="61" t="b">
        <v>0</v>
      </c>
    </row>
    <row r="11" spans="1:13" s="61" customFormat="1" x14ac:dyDescent="0.25">
      <c r="A11" s="12" t="str">
        <f t="shared" ref="A11" si="4">CONCATENATE(C11,"/",B11)</f>
        <v>ValueSet/medicine-route-of-administration</v>
      </c>
      <c r="B11" s="22" t="s">
        <v>193</v>
      </c>
      <c r="C11" s="18" t="s">
        <v>4</v>
      </c>
      <c r="E11" s="61" t="b">
        <v>1</v>
      </c>
      <c r="F11" s="61" t="b">
        <v>0</v>
      </c>
      <c r="G11" s="61" t="b">
        <v>0</v>
      </c>
      <c r="H11" s="9">
        <f t="shared" ref="H11" si="5">COUNTIF(E11:F11,TRUE)/COLUMNS(E11:F11)</f>
        <v>0.5</v>
      </c>
      <c r="K11" s="61" t="b">
        <v>0</v>
      </c>
      <c r="M11" s="83" t="s">
        <v>233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workbookViewId="0">
      <selection activeCell="P18" sqref="P18"/>
    </sheetView>
  </sheetViews>
  <sheetFormatPr defaultColWidth="8.7109375" defaultRowHeight="15" x14ac:dyDescent="0.25"/>
  <cols>
    <col min="1" max="1" width="46.7109375" bestFit="1" customWidth="1"/>
    <col min="2" max="2" width="40.7109375" customWidth="1"/>
    <col min="3" max="3" width="14.42578125" customWidth="1"/>
    <col min="4" max="4" width="25.7109375" customWidth="1"/>
    <col min="5" max="6" width="11.7109375" bestFit="1" customWidth="1"/>
    <col min="7" max="7" width="11.7109375" customWidth="1"/>
    <col min="11" max="11" width="11.7109375" bestFit="1" customWidth="1"/>
    <col min="12" max="12" width="34.2851562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3" customFormat="1" x14ac:dyDescent="0.25">
      <c r="A2" s="13" t="s">
        <v>194</v>
      </c>
      <c r="B2" s="19" t="s">
        <v>148</v>
      </c>
      <c r="C2" s="13" t="s">
        <v>3</v>
      </c>
      <c r="D2" s="13" t="s">
        <v>149</v>
      </c>
      <c r="E2" s="13" t="b">
        <v>1</v>
      </c>
      <c r="F2" s="13" t="b">
        <v>1</v>
      </c>
      <c r="G2" s="13" t="b">
        <v>0</v>
      </c>
      <c r="H2" s="64">
        <f t="shared" ref="H2:H13" si="0">COUNTIF(E2:F2,TRUE)/COLUMNS(E2:F2)</f>
        <v>1</v>
      </c>
      <c r="I2" s="13" t="s">
        <v>66</v>
      </c>
      <c r="J2" s="13" t="s">
        <v>50</v>
      </c>
      <c r="K2" s="13" t="s">
        <v>135</v>
      </c>
    </row>
    <row r="3" spans="1:13" s="3" customFormat="1" x14ac:dyDescent="0.25">
      <c r="A3" s="3" t="s">
        <v>195</v>
      </c>
      <c r="B3" s="15" t="s">
        <v>147</v>
      </c>
      <c r="C3" s="3" t="s">
        <v>4</v>
      </c>
      <c r="D3" s="3" t="s">
        <v>150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152</v>
      </c>
      <c r="J3" s="3" t="s">
        <v>50</v>
      </c>
      <c r="K3" s="3" t="s">
        <v>135</v>
      </c>
    </row>
    <row r="4" spans="1:13" s="12" customFormat="1" x14ac:dyDescent="0.25">
      <c r="A4" s="12" t="str">
        <f t="shared" ref="A4:A13" si="1">CONCATENATE(C4,"/",B4)</f>
        <v>ValueSet/medication-snomed-absent-unknown-uv-ips</v>
      </c>
      <c r="B4" s="22" t="s">
        <v>90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135</v>
      </c>
      <c r="L4" s="12" t="s">
        <v>196</v>
      </c>
    </row>
    <row r="5" spans="1:13" s="18" customFormat="1" x14ac:dyDescent="0.25">
      <c r="A5" s="12" t="str">
        <f t="shared" si="1"/>
        <v>ValueSet/medications-snomed-ct-ips-free-set</v>
      </c>
      <c r="B5" s="22" t="s">
        <v>91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135</v>
      </c>
    </row>
    <row r="6" spans="1:13" s="18" customFormat="1" x14ac:dyDescent="0.25">
      <c r="A6" s="12" t="str">
        <f t="shared" si="1"/>
        <v>ValueSet/whoatc-uv-ips</v>
      </c>
      <c r="B6" s="22" t="s">
        <v>92</v>
      </c>
      <c r="C6" s="24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3"/>
      <c r="J6" s="12"/>
      <c r="K6" s="3" t="s">
        <v>135</v>
      </c>
      <c r="L6" s="18" t="s">
        <v>197</v>
      </c>
    </row>
    <row r="7" spans="1:13" s="13" customFormat="1" x14ac:dyDescent="0.25">
      <c r="A7" s="13" t="str">
        <f t="shared" si="1"/>
        <v>CodeSystem/medication-status</v>
      </c>
      <c r="B7" s="19" t="s">
        <v>93</v>
      </c>
      <c r="C7" s="25" t="s">
        <v>3</v>
      </c>
      <c r="E7" s="13" t="b">
        <v>0</v>
      </c>
      <c r="F7" s="13" t="b">
        <v>0</v>
      </c>
      <c r="H7" s="64">
        <f t="shared" si="0"/>
        <v>0</v>
      </c>
    </row>
    <row r="8" spans="1:13" s="18" customFormat="1" x14ac:dyDescent="0.25">
      <c r="A8" s="12" t="str">
        <f t="shared" si="1"/>
        <v>ValueSet/medication-status</v>
      </c>
      <c r="B8" s="22" t="s">
        <v>93</v>
      </c>
      <c r="C8" s="24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25">
      <c r="A9" s="12" t="str">
        <f t="shared" si="1"/>
        <v>ValueSet/medicine-doseform</v>
      </c>
      <c r="B9" s="22" t="s">
        <v>94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25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64">
        <f t="shared" si="0"/>
        <v>0</v>
      </c>
      <c r="I10" s="10"/>
      <c r="J10" s="10"/>
      <c r="K10" s="10"/>
    </row>
    <row r="11" spans="1:13" s="18" customFormat="1" x14ac:dyDescent="0.25">
      <c r="A11" s="12" t="str">
        <f t="shared" si="1"/>
        <v>ValueSet/medicine-active-substances-uv-ips</v>
      </c>
      <c r="B11" s="22" t="s">
        <v>95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25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64">
        <f t="shared" si="0"/>
        <v>0</v>
      </c>
    </row>
    <row r="13" spans="1:13" s="3" customFormat="1" x14ac:dyDescent="0.25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0" zoomScale="91" zoomScaleNormal="91" workbookViewId="0">
      <selection activeCell="H1" sqref="H1"/>
    </sheetView>
  </sheetViews>
  <sheetFormatPr defaultColWidth="8.7109375" defaultRowHeight="15" x14ac:dyDescent="0.25"/>
  <cols>
    <col min="1" max="1" width="38.140625" bestFit="1" customWidth="1"/>
    <col min="2" max="2" width="30.7109375" customWidth="1"/>
    <col min="3" max="3" width="14.42578125" customWidth="1"/>
    <col min="4" max="4" width="9" customWidth="1"/>
    <col min="5" max="6" width="11.7109375" bestFit="1" customWidth="1"/>
    <col min="7" max="7" width="11.7109375" customWidth="1"/>
    <col min="9" max="9" width="10.42578125" bestFit="1" customWidth="1"/>
    <col min="11" max="11" width="15.7109375" style="89" customWidth="1"/>
    <col min="12" max="12" width="19.4257812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84" t="s">
        <v>5</v>
      </c>
      <c r="L1" s="1" t="s">
        <v>234</v>
      </c>
      <c r="M1" s="1" t="s">
        <v>157</v>
      </c>
    </row>
    <row r="2" spans="1:13" s="2" customFormat="1" x14ac:dyDescent="0.25">
      <c r="A2" s="13" t="str">
        <f t="shared" ref="A2:A41" si="0">CONCATENATE(C2,"/",B2)</f>
        <v>CodeSystem/observation-status</v>
      </c>
      <c r="B2" s="16" t="s">
        <v>170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174</v>
      </c>
      <c r="J2" s="2" t="s">
        <v>50</v>
      </c>
      <c r="K2" s="85" t="s">
        <v>182</v>
      </c>
    </row>
    <row r="3" spans="1:13" s="2" customFormat="1" x14ac:dyDescent="0.25">
      <c r="A3" s="13" t="str">
        <f t="shared" si="0"/>
        <v>ValueSet/observation-status</v>
      </c>
      <c r="B3" s="16" t="s">
        <v>170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174</v>
      </c>
      <c r="J3" s="2" t="s">
        <v>50</v>
      </c>
      <c r="K3" s="85"/>
    </row>
    <row r="4" spans="1:13" s="2" customFormat="1" x14ac:dyDescent="0.25">
      <c r="A4" s="13" t="str">
        <f t="shared" si="0"/>
        <v>CodeSystem/observation-category</v>
      </c>
      <c r="B4" s="16" t="s">
        <v>96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  <c r="K4" s="85" t="b">
        <v>1</v>
      </c>
      <c r="L4" s="16" t="s">
        <v>96</v>
      </c>
    </row>
    <row r="5" spans="1:13" s="3" customFormat="1" x14ac:dyDescent="0.25">
      <c r="A5" s="12" t="str">
        <f t="shared" si="0"/>
        <v>ValueSet/observation-category</v>
      </c>
      <c r="B5" s="15" t="s">
        <v>96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51</v>
      </c>
      <c r="K5" s="90"/>
    </row>
    <row r="6" spans="1:13" s="2" customFormat="1" x14ac:dyDescent="0.25">
      <c r="A6" s="13" t="str">
        <f t="shared" si="0"/>
        <v>ValueSet/results-laboratory-observations-uv-ips</v>
      </c>
      <c r="B6" s="16" t="s">
        <v>111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  <c r="K6" s="85" t="s">
        <v>182</v>
      </c>
    </row>
    <row r="7" spans="1:13" s="3" customFormat="1" x14ac:dyDescent="0.25">
      <c r="A7" s="12" t="str">
        <f t="shared" si="0"/>
        <v>ValueSet/results-coded-values-laboratory-uv-ips</v>
      </c>
      <c r="B7" s="15" t="s">
        <v>112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90" t="s">
        <v>182</v>
      </c>
    </row>
    <row r="8" spans="1:13" s="2" customFormat="1" x14ac:dyDescent="0.25">
      <c r="A8" s="13" t="str">
        <f t="shared" si="0"/>
        <v>ValueSet/results-blood-group-uv-ips</v>
      </c>
      <c r="B8" s="16" t="s">
        <v>113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5" t="s">
        <v>182</v>
      </c>
      <c r="M8" s="2" t="s">
        <v>171</v>
      </c>
    </row>
    <row r="9" spans="1:13" s="3" customFormat="1" x14ac:dyDescent="0.25">
      <c r="A9" s="12" t="str">
        <f t="shared" si="0"/>
        <v>ValueSet/results-presence-absence-uv-ips</v>
      </c>
      <c r="B9" s="15" t="s">
        <v>114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90" t="s">
        <v>182</v>
      </c>
      <c r="M9" s="3" t="s">
        <v>171</v>
      </c>
    </row>
    <row r="10" spans="1:13" s="2" customFormat="1" x14ac:dyDescent="0.25">
      <c r="A10" s="13" t="str">
        <f t="shared" si="0"/>
        <v>ValueSet/results-microorganism-uv-ips</v>
      </c>
      <c r="B10" s="16" t="s">
        <v>115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5" t="s">
        <v>182</v>
      </c>
    </row>
    <row r="11" spans="1:13" s="3" customFormat="1" x14ac:dyDescent="0.25">
      <c r="A11" s="12" t="str">
        <f t="shared" si="0"/>
        <v>ValueSet/results-blood-group-snomed-ct-ips-free-set</v>
      </c>
      <c r="B11" s="15" t="s">
        <v>116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90" t="s">
        <v>182</v>
      </c>
      <c r="M11" s="3" t="s">
        <v>172</v>
      </c>
    </row>
    <row r="12" spans="1:13" s="2" customFormat="1" x14ac:dyDescent="0.25">
      <c r="A12" s="13" t="str">
        <f t="shared" si="0"/>
        <v>ValueSet/results-presence-absence-snomed-ct-ips-free-set</v>
      </c>
      <c r="B12" s="16" t="s">
        <v>117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5" t="s">
        <v>182</v>
      </c>
      <c r="M12" s="2" t="s">
        <v>172</v>
      </c>
    </row>
    <row r="13" spans="1:13" s="3" customFormat="1" x14ac:dyDescent="0.25">
      <c r="A13" s="12" t="str">
        <f t="shared" si="0"/>
        <v>ValueSet/results-microorganism-snomed-ct-ips-free-set</v>
      </c>
      <c r="B13" s="15" t="s">
        <v>118</v>
      </c>
      <c r="C13" s="4" t="s">
        <v>4</v>
      </c>
      <c r="D13" s="4"/>
      <c r="E13" s="12" t="b">
        <v>1</v>
      </c>
      <c r="F13" s="12" t="s">
        <v>182</v>
      </c>
      <c r="G13" s="12"/>
      <c r="H13" s="8">
        <f t="shared" si="1"/>
        <v>1</v>
      </c>
      <c r="I13" s="3" t="s">
        <v>68</v>
      </c>
      <c r="K13" s="90" t="s">
        <v>182</v>
      </c>
    </row>
    <row r="14" spans="1:13" s="2" customFormat="1" x14ac:dyDescent="0.25">
      <c r="A14" s="13" t="str">
        <f t="shared" si="0"/>
        <v>CodeSystem/data-absent-reason</v>
      </c>
      <c r="B14" s="16" t="s">
        <v>97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  <c r="K14" s="85" t="s">
        <v>182</v>
      </c>
    </row>
    <row r="15" spans="1:13" s="3" customFormat="1" x14ac:dyDescent="0.25">
      <c r="A15" s="12" t="str">
        <f t="shared" si="0"/>
        <v>ValueSet/data-absent-reason</v>
      </c>
      <c r="B15" s="15" t="s">
        <v>97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51</v>
      </c>
      <c r="J15" s="3" t="s">
        <v>50</v>
      </c>
      <c r="K15" s="90" t="s">
        <v>182</v>
      </c>
    </row>
    <row r="16" spans="1:13" s="2" customFormat="1" x14ac:dyDescent="0.25">
      <c r="A16" s="13" t="str">
        <f t="shared" si="0"/>
        <v>CodeSystem/v3-ObservationInterpretation</v>
      </c>
      <c r="B16" s="16" t="s">
        <v>99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0">
        <v>43324</v>
      </c>
      <c r="J16" s="2" t="s">
        <v>50</v>
      </c>
      <c r="K16" s="85" t="s">
        <v>182</v>
      </c>
    </row>
    <row r="17" spans="1:11" s="3" customFormat="1" x14ac:dyDescent="0.25">
      <c r="A17" s="12" t="str">
        <f t="shared" si="0"/>
        <v>ValueSet/observation-interpretation</v>
      </c>
      <c r="B17" s="15" t="s">
        <v>98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51</v>
      </c>
      <c r="J17" s="3" t="s">
        <v>50</v>
      </c>
      <c r="K17" s="90" t="s">
        <v>182</v>
      </c>
    </row>
    <row r="18" spans="1:11" s="2" customFormat="1" x14ac:dyDescent="0.25">
      <c r="A18" s="13" t="str">
        <f t="shared" si="0"/>
        <v>CodeSystem/referencerange-meaning</v>
      </c>
      <c r="B18" s="16" t="s">
        <v>100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  <c r="K18" s="85" t="s">
        <v>182</v>
      </c>
    </row>
    <row r="19" spans="1:11" s="3" customFormat="1" x14ac:dyDescent="0.25">
      <c r="A19" s="12" t="str">
        <f t="shared" si="0"/>
        <v>ValueSet/referencerange-meaning</v>
      </c>
      <c r="B19" s="15" t="s">
        <v>100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51</v>
      </c>
      <c r="J19" s="3" t="s">
        <v>50</v>
      </c>
      <c r="K19" s="90" t="s">
        <v>182</v>
      </c>
    </row>
    <row r="20" spans="1:11" s="2" customFormat="1" x14ac:dyDescent="0.25">
      <c r="A20" s="13" t="str">
        <f t="shared" si="0"/>
        <v>ConceptMap/BRResultadoQualitativoExame-2.0</v>
      </c>
      <c r="B20" s="16" t="s">
        <v>160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173</v>
      </c>
      <c r="J20" s="2" t="s">
        <v>50</v>
      </c>
      <c r="K20" s="85" t="s">
        <v>182</v>
      </c>
    </row>
    <row r="21" spans="1:11" s="3" customFormat="1" x14ac:dyDescent="0.25">
      <c r="A21" s="12" t="str">
        <f t="shared" si="0"/>
        <v>CodeSystem/Resultado qualitativo do Exame</v>
      </c>
      <c r="B21" s="15" t="s">
        <v>161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59</v>
      </c>
      <c r="J21" s="3" t="s">
        <v>50</v>
      </c>
      <c r="K21" s="90" t="s">
        <v>182</v>
      </c>
    </row>
    <row r="22" spans="1:11" s="2" customFormat="1" x14ac:dyDescent="0.25">
      <c r="A22" s="13" t="str">
        <f t="shared" si="0"/>
        <v>CodeSystem/Tipo de Resultado AVIDEZ</v>
      </c>
      <c r="B22" s="16" t="s">
        <v>162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  <c r="K22" s="85" t="s">
        <v>182</v>
      </c>
    </row>
    <row r="23" spans="1:11" s="3" customFormat="1" x14ac:dyDescent="0.25">
      <c r="A23" s="12" t="str">
        <f t="shared" si="0"/>
        <v>CodeSystem/Tipo de Resultado DTNT</v>
      </c>
      <c r="B23" s="15" t="s">
        <v>163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60</v>
      </c>
      <c r="J23" s="3" t="s">
        <v>50</v>
      </c>
      <c r="K23" s="90" t="s">
        <v>182</v>
      </c>
    </row>
    <row r="24" spans="1:11" s="2" customFormat="1" x14ac:dyDescent="0.25">
      <c r="A24" s="13" t="str">
        <f t="shared" si="0"/>
        <v>CodeSystem/Tipo de Resultado HISPT</v>
      </c>
      <c r="B24" s="16" t="s">
        <v>164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  <c r="K24" s="85" t="s">
        <v>182</v>
      </c>
    </row>
    <row r="25" spans="1:11" s="3" customFormat="1" x14ac:dyDescent="0.25">
      <c r="A25" s="12" t="str">
        <f t="shared" si="0"/>
        <v>CodeSystem/Tipo de Resultado PRAU</v>
      </c>
      <c r="B25" s="15" t="s">
        <v>165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60</v>
      </c>
      <c r="J25" s="3" t="s">
        <v>50</v>
      </c>
      <c r="K25" s="90" t="s">
        <v>182</v>
      </c>
    </row>
    <row r="26" spans="1:11" s="2" customFormat="1" x14ac:dyDescent="0.25">
      <c r="A26" s="13" t="str">
        <f t="shared" si="0"/>
        <v>CodeSystem/Tipo de Resultado PSNG</v>
      </c>
      <c r="B26" s="16" t="s">
        <v>166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  <c r="K26" s="85" t="s">
        <v>182</v>
      </c>
    </row>
    <row r="27" spans="1:11" s="3" customFormat="1" x14ac:dyDescent="0.25">
      <c r="A27" s="12" t="str">
        <f t="shared" si="0"/>
        <v>CodeSystem/Tipo de Resultado RGNR</v>
      </c>
      <c r="B27" s="15" t="s">
        <v>167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60</v>
      </c>
      <c r="J27" s="3" t="s">
        <v>50</v>
      </c>
      <c r="K27" s="90" t="s">
        <v>182</v>
      </c>
    </row>
    <row r="28" spans="1:11" s="2" customFormat="1" x14ac:dyDescent="0.25">
      <c r="A28" s="13" t="str">
        <f t="shared" si="0"/>
        <v>CodeSystem/Tipo de Resultado RSBAC</v>
      </c>
      <c r="B28" s="16" t="s">
        <v>168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  <c r="K28" s="85" t="s">
        <v>182</v>
      </c>
    </row>
    <row r="29" spans="1:11" s="3" customFormat="1" x14ac:dyDescent="0.25">
      <c r="A29" s="12" t="str">
        <f t="shared" si="0"/>
        <v>CodeSystem/Tipo de Resultado RSCUL</v>
      </c>
      <c r="B29" s="15" t="s">
        <v>169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60</v>
      </c>
      <c r="J29" s="3" t="s">
        <v>50</v>
      </c>
      <c r="K29" s="90" t="s">
        <v>182</v>
      </c>
    </row>
    <row r="30" spans="1:11" s="2" customFormat="1" x14ac:dyDescent="0.25">
      <c r="A30" s="2" t="str">
        <f t="shared" si="0"/>
        <v>CodeSystem/ urn:ietf:bcp:47</v>
      </c>
      <c r="B30" s="16" t="s">
        <v>148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66</v>
      </c>
      <c r="J30" s="2" t="s">
        <v>50</v>
      </c>
      <c r="K30" s="85" t="s">
        <v>182</v>
      </c>
    </row>
    <row r="31" spans="1:11" s="3" customFormat="1" x14ac:dyDescent="0.25">
      <c r="A31" s="3" t="str">
        <f t="shared" si="0"/>
        <v>ValueSet/languages</v>
      </c>
      <c r="B31" s="15" t="s">
        <v>147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152</v>
      </c>
      <c r="J31" s="3" t="s">
        <v>50</v>
      </c>
      <c r="K31" s="90"/>
    </row>
    <row r="32" spans="1:11" s="69" customFormat="1" x14ac:dyDescent="0.25">
      <c r="A32" s="10" t="str">
        <f t="shared" si="0"/>
        <v>CodeSystem/BRTipoAmostraGal</v>
      </c>
      <c r="B32" s="19" t="s">
        <v>176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9" t="s">
        <v>180</v>
      </c>
      <c r="J32" s="69" t="s">
        <v>50</v>
      </c>
      <c r="K32" s="105" t="s">
        <v>178</v>
      </c>
    </row>
    <row r="33" spans="1:11" s="69" customFormat="1" x14ac:dyDescent="0.25">
      <c r="A33" s="10" t="str">
        <f t="shared" si="0"/>
        <v>CodeSystem/v2-0487</v>
      </c>
      <c r="B33" s="19" t="s">
        <v>229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9" t="s">
        <v>230</v>
      </c>
      <c r="J33" s="69" t="s">
        <v>50</v>
      </c>
      <c r="K33" s="105"/>
    </row>
    <row r="34" spans="1:11" s="61" customFormat="1" x14ac:dyDescent="0.25">
      <c r="A34" s="3" t="str">
        <f t="shared" si="0"/>
        <v>ValueSet/BRTipoAmostra-1.0</v>
      </c>
      <c r="B34" s="22" t="s">
        <v>177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60</v>
      </c>
      <c r="J34" s="18" t="s">
        <v>50</v>
      </c>
      <c r="K34" s="88"/>
    </row>
    <row r="35" spans="1:11" s="69" customFormat="1" x14ac:dyDescent="0.25">
      <c r="A35" s="10" t="str">
        <f t="shared" si="0"/>
        <v>CodeSystem/BRTipoDocumento</v>
      </c>
      <c r="B35" s="19" t="s">
        <v>179</v>
      </c>
      <c r="C35" s="13" t="s">
        <v>3</v>
      </c>
      <c r="D35" s="13"/>
      <c r="E35" s="13" t="b">
        <v>1</v>
      </c>
      <c r="F35" s="69" t="b">
        <v>1</v>
      </c>
      <c r="G35" s="69" t="b">
        <v>1</v>
      </c>
      <c r="H35" s="8">
        <f t="shared" si="1"/>
        <v>1</v>
      </c>
      <c r="I35" s="10" t="s">
        <v>180</v>
      </c>
      <c r="J35" s="10" t="s">
        <v>50</v>
      </c>
      <c r="K35" s="105" t="b">
        <v>1</v>
      </c>
    </row>
    <row r="36" spans="1:11" s="61" customFormat="1" x14ac:dyDescent="0.25">
      <c r="A36" s="3" t="str">
        <f t="shared" si="0"/>
        <v>ValueSet/BRTipoDocumento-1.0</v>
      </c>
      <c r="B36" s="22" t="s">
        <v>181</v>
      </c>
      <c r="C36" s="18" t="s">
        <v>4</v>
      </c>
      <c r="D36" s="18"/>
      <c r="E36" s="12" t="b">
        <v>1</v>
      </c>
      <c r="F36" s="61" t="b">
        <v>1</v>
      </c>
      <c r="G36" s="61" t="b">
        <v>1</v>
      </c>
      <c r="H36" s="8">
        <f t="shared" si="1"/>
        <v>1</v>
      </c>
      <c r="I36" s="18" t="s">
        <v>60</v>
      </c>
      <c r="J36" s="18" t="s">
        <v>50</v>
      </c>
      <c r="K36" s="91" t="s">
        <v>182</v>
      </c>
    </row>
    <row r="37" spans="1:11" s="61" customFormat="1" x14ac:dyDescent="0.25">
      <c r="A37" s="3" t="str">
        <f t="shared" si="0"/>
        <v>ValueSet/BREstadoObservacao-1.0</v>
      </c>
      <c r="B37" s="12" t="s">
        <v>238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60</v>
      </c>
      <c r="J37" s="12" t="s">
        <v>239</v>
      </c>
      <c r="K37" s="86" t="s">
        <v>182</v>
      </c>
    </row>
    <row r="38" spans="1:11" s="69" customFormat="1" x14ac:dyDescent="0.25">
      <c r="A38" s="10" t="str">
        <f t="shared" si="0"/>
        <v>CodeSystem/BRNomeExameLOINC</v>
      </c>
      <c r="B38" s="19" t="s">
        <v>247</v>
      </c>
      <c r="C38" s="13" t="s">
        <v>3</v>
      </c>
      <c r="D38" s="13"/>
      <c r="E38" s="13" t="b">
        <v>1</v>
      </c>
      <c r="F38" s="69" t="b">
        <v>1</v>
      </c>
      <c r="G38" s="69" t="b">
        <v>1</v>
      </c>
      <c r="H38" s="8">
        <f t="shared" si="1"/>
        <v>1</v>
      </c>
      <c r="I38" s="10" t="s">
        <v>173</v>
      </c>
      <c r="J38" s="10" t="s">
        <v>50</v>
      </c>
      <c r="K38" s="105" t="b">
        <v>1</v>
      </c>
    </row>
    <row r="39" spans="1:11" s="61" customFormat="1" x14ac:dyDescent="0.25">
      <c r="A39" s="3" t="str">
        <f t="shared" si="0"/>
        <v>ValueSet/BRNomeExameTRCOVID19LOINC-1.0</v>
      </c>
      <c r="B39" s="22" t="s">
        <v>246</v>
      </c>
      <c r="C39" s="18" t="s">
        <v>4</v>
      </c>
      <c r="D39" s="18"/>
      <c r="E39" s="12" t="b">
        <v>1</v>
      </c>
      <c r="F39" s="61" t="b">
        <v>1</v>
      </c>
      <c r="G39" s="61" t="b">
        <v>1</v>
      </c>
      <c r="H39" s="8">
        <f t="shared" si="1"/>
        <v>1</v>
      </c>
      <c r="I39" s="18" t="s">
        <v>60</v>
      </c>
      <c r="J39" s="18" t="s">
        <v>50</v>
      </c>
      <c r="K39" s="91"/>
    </row>
    <row r="40" spans="1:11" s="69" customFormat="1" x14ac:dyDescent="0.25">
      <c r="A40" s="10" t="str">
        <f t="shared" si="0"/>
        <v>CodeSystem/BRSubgrupoTabelaSUS</v>
      </c>
      <c r="B40" s="19" t="s">
        <v>248</v>
      </c>
      <c r="C40" s="13" t="s">
        <v>3</v>
      </c>
      <c r="D40" s="13"/>
      <c r="E40" s="13" t="b">
        <v>1</v>
      </c>
      <c r="F40" s="69" t="b">
        <v>1</v>
      </c>
      <c r="G40" s="69" t="b">
        <v>1</v>
      </c>
      <c r="H40" s="8">
        <f t="shared" si="1"/>
        <v>1</v>
      </c>
      <c r="I40" s="10" t="s">
        <v>173</v>
      </c>
      <c r="J40" s="10" t="s">
        <v>50</v>
      </c>
      <c r="K40" s="105" t="b">
        <v>1</v>
      </c>
    </row>
    <row r="41" spans="1:11" s="61" customFormat="1" x14ac:dyDescent="0.25">
      <c r="A41" s="3" t="str">
        <f t="shared" si="0"/>
        <v>ValueSet/BRCategoriaExame-1.0</v>
      </c>
      <c r="B41" s="22" t="s">
        <v>249</v>
      </c>
      <c r="C41" s="18" t="s">
        <v>4</v>
      </c>
      <c r="D41" s="18"/>
      <c r="E41" s="12" t="b">
        <v>1</v>
      </c>
      <c r="F41" s="61" t="b">
        <v>1</v>
      </c>
      <c r="G41" s="61" t="b">
        <v>1</v>
      </c>
      <c r="H41" s="8">
        <f t="shared" si="1"/>
        <v>1</v>
      </c>
      <c r="I41" s="18" t="s">
        <v>60</v>
      </c>
      <c r="J41" s="18" t="s">
        <v>50</v>
      </c>
      <c r="K41" s="91"/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L22" sqref="L22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23.85546875" customWidth="1"/>
    <col min="5" max="6" width="11.7109375" bestFit="1" customWidth="1"/>
    <col min="7" max="7" width="11.7109375" customWidth="1"/>
    <col min="11" max="11" width="11.42578125" bestFit="1" customWidth="1"/>
    <col min="12" max="12" width="23" bestFit="1" customWidth="1"/>
  </cols>
  <sheetData>
    <row r="1" spans="1:13" s="1" customFormat="1" x14ac:dyDescent="0.25">
      <c r="A1" s="65" t="s">
        <v>18</v>
      </c>
      <c r="B1" s="6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44</v>
      </c>
      <c r="H1" s="65" t="s">
        <v>1</v>
      </c>
      <c r="I1" s="65" t="s">
        <v>47</v>
      </c>
      <c r="J1" s="65" t="s">
        <v>48</v>
      </c>
      <c r="K1" s="65" t="s">
        <v>5</v>
      </c>
      <c r="L1" s="1" t="s">
        <v>234</v>
      </c>
      <c r="M1" s="1" t="s">
        <v>157</v>
      </c>
    </row>
    <row r="2" spans="1:13" s="2" customFormat="1" x14ac:dyDescent="0.25">
      <c r="A2" s="70" t="s">
        <v>198</v>
      </c>
      <c r="B2" s="71" t="s">
        <v>101</v>
      </c>
      <c r="C2" s="70" t="s">
        <v>3</v>
      </c>
      <c r="D2" s="70"/>
      <c r="E2" s="70" t="b">
        <v>1</v>
      </c>
      <c r="F2" s="70" t="b">
        <v>1</v>
      </c>
      <c r="G2" s="70" t="s">
        <v>46</v>
      </c>
      <c r="H2" s="72">
        <f t="shared" ref="H2:H17" si="0">COUNTIF(E2:F2,TRUE)/COLUMNS(E2:F2)</f>
        <v>1</v>
      </c>
      <c r="I2" s="70" t="s">
        <v>58</v>
      </c>
      <c r="J2" s="70" t="s">
        <v>50</v>
      </c>
      <c r="K2" s="70" t="s">
        <v>182</v>
      </c>
      <c r="L2" s="70"/>
      <c r="M2" s="70"/>
    </row>
    <row r="3" spans="1:13" s="3" customFormat="1" x14ac:dyDescent="0.25">
      <c r="A3" s="67" t="s">
        <v>199</v>
      </c>
      <c r="B3" s="68" t="s">
        <v>101</v>
      </c>
      <c r="C3" s="67" t="s">
        <v>4</v>
      </c>
      <c r="D3" s="67"/>
      <c r="E3" s="67" t="b">
        <v>1</v>
      </c>
      <c r="F3" s="67" t="b">
        <v>1</v>
      </c>
      <c r="G3" s="67" t="s">
        <v>46</v>
      </c>
      <c r="H3" s="7">
        <f t="shared" si="0"/>
        <v>1</v>
      </c>
      <c r="I3" s="67" t="s">
        <v>58</v>
      </c>
      <c r="J3" s="67" t="s">
        <v>50</v>
      </c>
      <c r="K3" s="67" t="s">
        <v>182</v>
      </c>
      <c r="L3" s="67"/>
      <c r="M3" s="67"/>
    </row>
    <row r="4" spans="1:13" s="2" customFormat="1" x14ac:dyDescent="0.25">
      <c r="A4" s="70" t="s">
        <v>200</v>
      </c>
      <c r="B4" s="71" t="s">
        <v>102</v>
      </c>
      <c r="C4" s="70" t="s">
        <v>3</v>
      </c>
      <c r="D4" s="70"/>
      <c r="E4" s="70" t="b">
        <v>1</v>
      </c>
      <c r="F4" s="70" t="b">
        <v>1</v>
      </c>
      <c r="G4" s="70" t="s">
        <v>54</v>
      </c>
      <c r="H4" s="72">
        <f t="shared" si="0"/>
        <v>1</v>
      </c>
      <c r="I4" s="73">
        <v>43324</v>
      </c>
      <c r="J4" s="70" t="s">
        <v>50</v>
      </c>
      <c r="K4" s="70"/>
      <c r="L4" s="70"/>
      <c r="M4" s="70"/>
    </row>
    <row r="5" spans="1:13" s="18" customFormat="1" x14ac:dyDescent="0.25">
      <c r="A5" s="77" t="s">
        <v>201</v>
      </c>
      <c r="B5" s="78" t="s">
        <v>41</v>
      </c>
      <c r="C5" s="77" t="s">
        <v>4</v>
      </c>
      <c r="D5" s="77"/>
      <c r="E5" s="77" t="b">
        <v>1</v>
      </c>
      <c r="F5" s="77" t="b">
        <v>1</v>
      </c>
      <c r="G5" s="77" t="s">
        <v>54</v>
      </c>
      <c r="H5" s="7">
        <f t="shared" si="0"/>
        <v>1</v>
      </c>
      <c r="I5" s="79">
        <v>43324</v>
      </c>
      <c r="J5" s="77" t="s">
        <v>50</v>
      </c>
      <c r="K5" s="77"/>
      <c r="L5" s="77"/>
      <c r="M5" s="77"/>
    </row>
    <row r="6" spans="1:13" s="2" customFormat="1" x14ac:dyDescent="0.25">
      <c r="A6" s="70" t="s">
        <v>202</v>
      </c>
      <c r="B6" s="71" t="s">
        <v>103</v>
      </c>
      <c r="C6" s="70" t="s">
        <v>3</v>
      </c>
      <c r="D6" s="70"/>
      <c r="E6" s="70" t="b">
        <v>1</v>
      </c>
      <c r="F6" s="70" t="b">
        <v>1</v>
      </c>
      <c r="G6" s="70" t="s">
        <v>54</v>
      </c>
      <c r="H6" s="72">
        <f t="shared" si="0"/>
        <v>1</v>
      </c>
      <c r="I6" s="70" t="s">
        <v>58</v>
      </c>
      <c r="J6" s="70" t="s">
        <v>50</v>
      </c>
      <c r="K6" s="70"/>
      <c r="L6" s="70"/>
      <c r="M6" s="70"/>
    </row>
    <row r="7" spans="1:13" s="18" customFormat="1" x14ac:dyDescent="0.25">
      <c r="A7" s="67" t="s">
        <v>203</v>
      </c>
      <c r="B7" s="68" t="s">
        <v>103</v>
      </c>
      <c r="C7" s="67" t="s">
        <v>4</v>
      </c>
      <c r="D7" s="67"/>
      <c r="E7" s="67" t="b">
        <v>1</v>
      </c>
      <c r="F7" s="67" t="b">
        <v>1</v>
      </c>
      <c r="G7" s="67" t="s">
        <v>54</v>
      </c>
      <c r="H7" s="7">
        <f t="shared" si="0"/>
        <v>1</v>
      </c>
      <c r="I7" s="67" t="s">
        <v>58</v>
      </c>
      <c r="J7" s="67" t="s">
        <v>50</v>
      </c>
      <c r="K7" s="67"/>
      <c r="L7" s="67"/>
      <c r="M7" s="67"/>
    </row>
    <row r="8" spans="1:13" s="13" customFormat="1" x14ac:dyDescent="0.25">
      <c r="A8" s="70" t="s">
        <v>204</v>
      </c>
      <c r="B8" s="71" t="s">
        <v>104</v>
      </c>
      <c r="C8" s="70" t="s">
        <v>3</v>
      </c>
      <c r="D8" s="70"/>
      <c r="E8" s="70" t="b">
        <v>1</v>
      </c>
      <c r="F8" s="70" t="b">
        <v>1</v>
      </c>
      <c r="G8" s="70" t="s">
        <v>54</v>
      </c>
      <c r="H8" s="72">
        <f t="shared" si="0"/>
        <v>1</v>
      </c>
      <c r="I8" s="70" t="s">
        <v>58</v>
      </c>
      <c r="J8" s="70" t="s">
        <v>50</v>
      </c>
      <c r="K8" s="70" t="s">
        <v>182</v>
      </c>
      <c r="L8" s="70"/>
      <c r="M8" s="70"/>
    </row>
    <row r="9" spans="1:13" s="18" customFormat="1" x14ac:dyDescent="0.25">
      <c r="A9" s="67" t="s">
        <v>205</v>
      </c>
      <c r="B9" s="68" t="s">
        <v>104</v>
      </c>
      <c r="C9" s="67" t="s">
        <v>4</v>
      </c>
      <c r="D9" s="67"/>
      <c r="E9" s="67" t="b">
        <v>1</v>
      </c>
      <c r="F9" s="67" t="b">
        <v>1</v>
      </c>
      <c r="G9" s="67" t="s">
        <v>54</v>
      </c>
      <c r="H9" s="7">
        <f t="shared" si="0"/>
        <v>1</v>
      </c>
      <c r="I9" s="67" t="s">
        <v>58</v>
      </c>
      <c r="J9" s="67" t="s">
        <v>50</v>
      </c>
      <c r="K9" s="67" t="s">
        <v>182</v>
      </c>
      <c r="L9" s="67"/>
      <c r="M9" s="67"/>
    </row>
    <row r="10" spans="1:13" s="13" customFormat="1" x14ac:dyDescent="0.25">
      <c r="A10" s="70" t="s">
        <v>206</v>
      </c>
      <c r="B10" s="71" t="s">
        <v>105</v>
      </c>
      <c r="C10" s="70" t="s">
        <v>3</v>
      </c>
      <c r="D10" s="70"/>
      <c r="E10" s="70" t="b">
        <v>1</v>
      </c>
      <c r="F10" s="70" t="b">
        <v>1</v>
      </c>
      <c r="G10" s="70"/>
      <c r="H10" s="72">
        <f t="shared" si="0"/>
        <v>1</v>
      </c>
      <c r="I10" s="70" t="s">
        <v>51</v>
      </c>
      <c r="J10" s="70"/>
      <c r="K10" s="70"/>
      <c r="L10" s="70"/>
      <c r="M10" s="70"/>
    </row>
    <row r="11" spans="1:13" s="3" customFormat="1" x14ac:dyDescent="0.25">
      <c r="A11" s="67" t="s">
        <v>207</v>
      </c>
      <c r="B11" s="68" t="s">
        <v>105</v>
      </c>
      <c r="C11" s="67" t="s">
        <v>4</v>
      </c>
      <c r="D11" s="67"/>
      <c r="E11" s="67" t="b">
        <v>1</v>
      </c>
      <c r="F11" s="67" t="b">
        <v>1</v>
      </c>
      <c r="G11" s="67"/>
      <c r="H11" s="7">
        <f t="shared" si="0"/>
        <v>1</v>
      </c>
      <c r="I11" s="67" t="s">
        <v>51</v>
      </c>
      <c r="J11" s="67" t="s">
        <v>50</v>
      </c>
      <c r="K11" s="67"/>
      <c r="L11" s="67"/>
      <c r="M11" s="67"/>
    </row>
    <row r="12" spans="1:13" s="2" customFormat="1" x14ac:dyDescent="0.25">
      <c r="A12" s="70" t="s">
        <v>208</v>
      </c>
      <c r="B12" s="71" t="s">
        <v>106</v>
      </c>
      <c r="C12" s="70" t="s">
        <v>3</v>
      </c>
      <c r="D12" s="70"/>
      <c r="E12" s="70" t="b">
        <v>1</v>
      </c>
      <c r="F12" s="70" t="b">
        <v>1</v>
      </c>
      <c r="G12" s="70"/>
      <c r="H12" s="72">
        <f t="shared" si="0"/>
        <v>1</v>
      </c>
      <c r="I12" s="70" t="s">
        <v>51</v>
      </c>
      <c r="J12" s="70" t="s">
        <v>50</v>
      </c>
      <c r="K12" s="70"/>
      <c r="L12" s="70"/>
      <c r="M12" s="70"/>
    </row>
    <row r="13" spans="1:13" s="3" customFormat="1" x14ac:dyDescent="0.25">
      <c r="A13" s="67" t="s">
        <v>209</v>
      </c>
      <c r="B13" s="68" t="s">
        <v>106</v>
      </c>
      <c r="C13" s="67" t="s">
        <v>4</v>
      </c>
      <c r="D13" s="67"/>
      <c r="E13" s="67" t="b">
        <v>1</v>
      </c>
      <c r="F13" s="67" t="b">
        <v>1</v>
      </c>
      <c r="G13" s="67"/>
      <c r="H13" s="7">
        <f t="shared" si="0"/>
        <v>1</v>
      </c>
      <c r="I13" s="67" t="s">
        <v>51</v>
      </c>
      <c r="J13" s="67" t="s">
        <v>50</v>
      </c>
      <c r="K13" s="67"/>
      <c r="L13" s="67"/>
      <c r="M13" s="67"/>
    </row>
    <row r="14" spans="1:13" s="2" customFormat="1" x14ac:dyDescent="0.25">
      <c r="A14" s="70" t="s">
        <v>210</v>
      </c>
      <c r="B14" s="71" t="s">
        <v>107</v>
      </c>
      <c r="C14" s="70" t="s">
        <v>3</v>
      </c>
      <c r="D14" s="70"/>
      <c r="E14" s="70" t="b">
        <v>1</v>
      </c>
      <c r="F14" s="70" t="b">
        <v>1</v>
      </c>
      <c r="G14" s="70"/>
      <c r="H14" s="72">
        <f t="shared" si="0"/>
        <v>1</v>
      </c>
      <c r="I14" s="70" t="s">
        <v>51</v>
      </c>
      <c r="J14" s="70" t="s">
        <v>50</v>
      </c>
      <c r="K14" s="70"/>
      <c r="L14" s="70"/>
      <c r="M14" s="70"/>
    </row>
    <row r="15" spans="1:13" s="3" customFormat="1" x14ac:dyDescent="0.25">
      <c r="A15" s="67" t="s">
        <v>211</v>
      </c>
      <c r="B15" s="68" t="s">
        <v>107</v>
      </c>
      <c r="C15" s="67" t="s">
        <v>4</v>
      </c>
      <c r="D15" s="67"/>
      <c r="E15" s="67" t="b">
        <v>1</v>
      </c>
      <c r="F15" s="67" t="b">
        <v>1</v>
      </c>
      <c r="G15" s="67"/>
      <c r="H15" s="7">
        <f t="shared" si="0"/>
        <v>1</v>
      </c>
      <c r="I15" s="67" t="s">
        <v>51</v>
      </c>
      <c r="J15" s="67" t="s">
        <v>50</v>
      </c>
      <c r="K15" s="67"/>
      <c r="L15" s="67"/>
      <c r="M15" s="67"/>
    </row>
    <row r="16" spans="1:13" s="69" customFormat="1" x14ac:dyDescent="0.25">
      <c r="A16" s="74" t="s">
        <v>189</v>
      </c>
      <c r="B16" s="71" t="s">
        <v>190</v>
      </c>
      <c r="C16" s="70" t="s">
        <v>4</v>
      </c>
      <c r="D16" s="70"/>
      <c r="E16" s="70" t="b">
        <v>1</v>
      </c>
      <c r="F16" s="70" t="b">
        <v>0</v>
      </c>
      <c r="G16" s="70" t="s">
        <v>54</v>
      </c>
      <c r="H16" s="72">
        <f t="shared" si="0"/>
        <v>0.5</v>
      </c>
      <c r="I16" s="70" t="s">
        <v>58</v>
      </c>
      <c r="J16" s="75" t="s">
        <v>45</v>
      </c>
      <c r="K16" s="75" t="s">
        <v>182</v>
      </c>
      <c r="L16" s="75" t="s">
        <v>191</v>
      </c>
      <c r="M16" s="75"/>
    </row>
    <row r="17" spans="1:13" s="61" customFormat="1" x14ac:dyDescent="0.25">
      <c r="A17" s="76" t="s">
        <v>212</v>
      </c>
      <c r="B17" s="22" t="s">
        <v>213</v>
      </c>
      <c r="C17" s="77" t="s">
        <v>4</v>
      </c>
      <c r="D17" s="76"/>
      <c r="E17" s="77" t="b">
        <v>1</v>
      </c>
      <c r="F17" s="77" t="b">
        <v>0</v>
      </c>
      <c r="G17" s="76" t="s">
        <v>54</v>
      </c>
      <c r="H17" s="7">
        <f t="shared" si="0"/>
        <v>0.5</v>
      </c>
      <c r="I17" s="76"/>
      <c r="J17" s="76"/>
      <c r="K17" s="76"/>
      <c r="L17" s="76" t="s">
        <v>191</v>
      </c>
      <c r="M17" s="76"/>
    </row>
    <row r="18" spans="1:13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9" max="9" width="11.42578125" bestFit="1" customWidth="1"/>
    <col min="10" max="10" width="13.7109375" bestFit="1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234</v>
      </c>
      <c r="K1" s="1" t="s">
        <v>157</v>
      </c>
    </row>
    <row r="2" spans="1:11" s="2" customFormat="1" x14ac:dyDescent="0.25">
      <c r="A2" s="13" t="str">
        <f>CONCATENATE(C2,"/",B2)</f>
        <v>CodeSystem/search-entry-mode</v>
      </c>
      <c r="B2" s="16" t="s">
        <v>108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25">
      <c r="A3" s="12" t="str">
        <f>CONCATENATE(C3,"/",B3)</f>
        <v>ValueSet/search-entry-mode</v>
      </c>
      <c r="B3" s="15" t="s">
        <v>108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25">
      <c r="A4" s="13" t="str">
        <f>CONCATENATE(C4,"/",B4)</f>
        <v>CodeSystem/http-verb</v>
      </c>
      <c r="B4" s="16" t="s">
        <v>109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25">
      <c r="A5" s="12" t="str">
        <f>CONCATENATE(C5,"/",B5)</f>
        <v>ValueSet/http-verb</v>
      </c>
      <c r="B5" s="15" t="s">
        <v>109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25">
      <c r="I6" s="2"/>
    </row>
    <row r="7" spans="1:11" x14ac:dyDescent="0.25">
      <c r="I7" s="18"/>
    </row>
    <row r="8" spans="1:11" x14ac:dyDescent="0.25">
      <c r="I8" s="13"/>
    </row>
    <row r="9" spans="1:11" x14ac:dyDescent="0.25">
      <c r="I9" s="18"/>
    </row>
    <row r="10" spans="1:11" x14ac:dyDescent="0.25">
      <c r="I10" s="13"/>
    </row>
    <row r="11" spans="1:11" x14ac:dyDescent="0.25">
      <c r="I11" s="3"/>
    </row>
    <row r="12" spans="1:11" x14ac:dyDescent="0.25">
      <c r="I12" s="2"/>
    </row>
    <row r="13" spans="1:11" x14ac:dyDescent="0.25">
      <c r="I13" s="3"/>
    </row>
    <row r="14" spans="1:11" x14ac:dyDescent="0.25">
      <c r="I14" s="2"/>
    </row>
    <row r="15" spans="1:11" x14ac:dyDescent="0.25">
      <c r="I15" s="3"/>
    </row>
    <row r="16" spans="1:11" x14ac:dyDescent="0.25">
      <c r="I16" s="2"/>
    </row>
    <row r="17" spans="9:9" x14ac:dyDescent="0.25">
      <c r="I17" s="3"/>
    </row>
    <row r="18" spans="9:9" x14ac:dyDescent="0.25">
      <c r="I18" s="2"/>
    </row>
    <row r="19" spans="9:9" x14ac:dyDescent="0.25">
      <c r="I19" s="3"/>
    </row>
    <row r="20" spans="9:9" x14ac:dyDescent="0.25">
      <c r="I20" s="2"/>
    </row>
    <row r="21" spans="9:9" x14ac:dyDescent="0.25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23.28515625" customWidth="1"/>
    <col min="5" max="6" width="11.7109375" bestFit="1" customWidth="1"/>
    <col min="7" max="7" width="11.7109375" customWidth="1"/>
    <col min="11" max="11" width="11.42578125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3" customFormat="1" x14ac:dyDescent="0.25">
      <c r="A2" s="13" t="str">
        <f t="shared" ref="A2:A10" si="0">CONCATENATE(C2,"/",B2)</f>
        <v>CodeSystem/specimen-status</v>
      </c>
      <c r="B2" s="19" t="s">
        <v>128</v>
      </c>
      <c r="C2" s="25" t="s">
        <v>3</v>
      </c>
      <c r="D2" s="25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5">
      <c r="A3" s="12" t="str">
        <f t="shared" si="0"/>
        <v>ValueSet/specimen-status</v>
      </c>
      <c r="B3" s="15" t="s">
        <v>128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5">
      <c r="A4" s="12" t="str">
        <f t="shared" si="0"/>
        <v>ValueSet/results-specimen-type-uv-ips</v>
      </c>
      <c r="B4" s="15" t="s">
        <v>129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5">
      <c r="A5" s="12" t="str">
        <f t="shared" si="0"/>
        <v>ValueSet/results-specimen-type-snomed-ct-ips-free-set</v>
      </c>
      <c r="B5" s="15" t="s">
        <v>130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5">
      <c r="A6" s="12" t="str">
        <f t="shared" si="0"/>
        <v>ValueSet/specimen-collection-method</v>
      </c>
      <c r="B6" s="22" t="s">
        <v>131</v>
      </c>
      <c r="C6" s="22" t="s">
        <v>4</v>
      </c>
      <c r="D6" s="24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5">
      <c r="A7" s="13" t="str">
        <f t="shared" si="0"/>
        <v>CodeSystem/v2-0916</v>
      </c>
      <c r="B7" s="16" t="s">
        <v>132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3" s="18" customFormat="1" x14ac:dyDescent="0.25">
      <c r="A8" s="12" t="str">
        <f t="shared" si="0"/>
        <v>ValueSet/v2-0916</v>
      </c>
      <c r="B8" s="22" t="s">
        <v>132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3"/>
      <c r="J8" s="12"/>
    </row>
    <row r="9" spans="1:13" s="2" customFormat="1" x14ac:dyDescent="0.25">
      <c r="A9" s="13" t="str">
        <f t="shared" si="0"/>
        <v>CodeSystem/v2-0493</v>
      </c>
      <c r="B9" s="16" t="s">
        <v>133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5">
      <c r="A10" s="12" t="str">
        <f t="shared" si="0"/>
        <v>ValueSet/v2-0493</v>
      </c>
      <c r="B10" s="22" t="s">
        <v>133</v>
      </c>
      <c r="C10" s="24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M1" sqref="M1:N1"/>
    </sheetView>
  </sheetViews>
  <sheetFormatPr defaultColWidth="8.7109375" defaultRowHeight="15" x14ac:dyDescent="0.25"/>
  <cols>
    <col min="1" max="1" width="38.140625" style="45" bestFit="1" customWidth="1"/>
    <col min="2" max="2" width="40.7109375" style="45" customWidth="1"/>
    <col min="3" max="3" width="14.42578125" style="45" customWidth="1"/>
    <col min="4" max="4" width="27.7109375" style="45" customWidth="1"/>
    <col min="5" max="5" width="11.7109375" style="45" bestFit="1" customWidth="1"/>
    <col min="6" max="6" width="16.7109375" style="45" customWidth="1"/>
    <col min="7" max="7" width="11.7109375" style="45" customWidth="1"/>
    <col min="8" max="8" width="8.7109375" style="45"/>
    <col min="9" max="9" width="20.28515625" style="45" customWidth="1"/>
    <col min="10" max="10" width="8.7109375" style="45"/>
    <col min="11" max="11" width="13.28515625" style="45" customWidth="1"/>
    <col min="12" max="12" width="8.7109375" style="45"/>
    <col min="13" max="13" width="58.140625" style="45" customWidth="1"/>
    <col min="14" max="16384" width="8.7109375" style="45"/>
  </cols>
  <sheetData>
    <row r="1" spans="1:14" s="26" customFormat="1" x14ac:dyDescent="0.25">
      <c r="A1" s="27" t="s">
        <v>18</v>
      </c>
      <c r="B1" s="27" t="s">
        <v>0</v>
      </c>
      <c r="C1" s="27" t="s">
        <v>6</v>
      </c>
      <c r="D1" s="27" t="s">
        <v>7</v>
      </c>
      <c r="E1" s="27" t="s">
        <v>8</v>
      </c>
      <c r="F1" s="27" t="s">
        <v>9</v>
      </c>
      <c r="G1" s="27" t="s">
        <v>44</v>
      </c>
      <c r="H1" s="27" t="s">
        <v>1</v>
      </c>
      <c r="I1" s="27" t="s">
        <v>47</v>
      </c>
      <c r="J1" s="27" t="s">
        <v>48</v>
      </c>
      <c r="K1" s="27" t="s">
        <v>5</v>
      </c>
      <c r="L1" s="27"/>
      <c r="M1" s="1" t="s">
        <v>234</v>
      </c>
      <c r="N1" s="1" t="s">
        <v>157</v>
      </c>
    </row>
    <row r="2" spans="1:14" s="37" customFormat="1" x14ac:dyDescent="0.25">
      <c r="A2" s="43" t="str">
        <f t="shared" ref="A2:A7" si="0">CONCATENATE(C2,"/",B2)</f>
        <v>CodeSystem/name-use</v>
      </c>
      <c r="B2" s="39" t="s">
        <v>10</v>
      </c>
      <c r="C2" s="38" t="s">
        <v>3</v>
      </c>
      <c r="D2" s="39" t="s">
        <v>138</v>
      </c>
      <c r="E2" s="38" t="b">
        <v>1</v>
      </c>
      <c r="F2" s="38" t="b">
        <v>1</v>
      </c>
      <c r="G2" s="44" t="s">
        <v>45</v>
      </c>
      <c r="H2" s="40">
        <f>COUNTIF(E2:F2,TRUE)/COLUMNS(E2:F2)</f>
        <v>1</v>
      </c>
      <c r="I2" s="38" t="s">
        <v>51</v>
      </c>
      <c r="J2" s="38" t="s">
        <v>50</v>
      </c>
      <c r="K2" s="38" t="b">
        <v>0</v>
      </c>
      <c r="L2" s="38"/>
      <c r="M2" s="38"/>
    </row>
    <row r="3" spans="1:14" s="31" customFormat="1" x14ac:dyDescent="0.25">
      <c r="A3" s="32" t="str">
        <f t="shared" si="0"/>
        <v>ValueSet/name-use</v>
      </c>
      <c r="B3" s="49" t="s">
        <v>10</v>
      </c>
      <c r="C3" s="32" t="s">
        <v>4</v>
      </c>
      <c r="D3" s="49" t="s">
        <v>138</v>
      </c>
      <c r="E3" s="32" t="b">
        <v>1</v>
      </c>
      <c r="F3" s="32" t="b">
        <v>1</v>
      </c>
      <c r="G3" s="33" t="s">
        <v>45</v>
      </c>
      <c r="H3" s="51">
        <f t="shared" ref="H3:H20" si="1">COUNTIF(E3:F3,TRUE)/COLUMNS(E3:F3)</f>
        <v>1</v>
      </c>
      <c r="I3" s="32" t="s">
        <v>51</v>
      </c>
      <c r="J3" s="32" t="s">
        <v>50</v>
      </c>
      <c r="K3" s="36" t="b">
        <v>0</v>
      </c>
      <c r="L3" s="32"/>
      <c r="M3" s="32"/>
    </row>
    <row r="4" spans="1:14" s="37" customFormat="1" x14ac:dyDescent="0.25">
      <c r="A4" s="43" t="str">
        <f t="shared" si="0"/>
        <v>CodeSystem/v3-MaritalStatus</v>
      </c>
      <c r="B4" s="39" t="s">
        <v>139</v>
      </c>
      <c r="C4" s="38" t="s">
        <v>3</v>
      </c>
      <c r="D4" s="39" t="s">
        <v>139</v>
      </c>
      <c r="E4" s="38" t="b">
        <v>1</v>
      </c>
      <c r="F4" s="38" t="b">
        <v>1</v>
      </c>
      <c r="G4" s="44" t="s">
        <v>45</v>
      </c>
      <c r="H4" s="40">
        <f t="shared" si="1"/>
        <v>1</v>
      </c>
      <c r="I4" s="41" t="s">
        <v>55</v>
      </c>
      <c r="J4" s="38" t="s">
        <v>52</v>
      </c>
      <c r="K4" s="38" t="b">
        <v>0</v>
      </c>
      <c r="L4" s="38"/>
      <c r="M4" s="38"/>
    </row>
    <row r="5" spans="1:14" s="37" customFormat="1" x14ac:dyDescent="0.25">
      <c r="A5" s="43" t="str">
        <f t="shared" si="0"/>
        <v>CodeSystem/v3-NullFlavor</v>
      </c>
      <c r="B5" s="39" t="s">
        <v>53</v>
      </c>
      <c r="C5" s="38" t="s">
        <v>3</v>
      </c>
      <c r="D5" s="39" t="s">
        <v>53</v>
      </c>
      <c r="E5" s="38" t="b">
        <v>1</v>
      </c>
      <c r="F5" s="38" t="b">
        <v>1</v>
      </c>
      <c r="G5" s="38" t="s">
        <v>54</v>
      </c>
      <c r="H5" s="40">
        <f t="shared" si="1"/>
        <v>1</v>
      </c>
      <c r="I5" s="41" t="s">
        <v>55</v>
      </c>
      <c r="J5" s="38" t="s">
        <v>50</v>
      </c>
      <c r="K5" s="38" t="b">
        <v>0</v>
      </c>
      <c r="L5" s="38"/>
      <c r="M5" s="38"/>
    </row>
    <row r="6" spans="1:14" s="31" customFormat="1" x14ac:dyDescent="0.25">
      <c r="A6" s="32" t="str">
        <f t="shared" si="0"/>
        <v>ValueSet/marital-status</v>
      </c>
      <c r="B6" s="49" t="s">
        <v>11</v>
      </c>
      <c r="C6" s="32" t="s">
        <v>4</v>
      </c>
      <c r="D6" s="49" t="s">
        <v>11</v>
      </c>
      <c r="E6" s="32" t="b">
        <v>1</v>
      </c>
      <c r="F6" s="32" t="b">
        <v>1</v>
      </c>
      <c r="G6" s="33" t="s">
        <v>45</v>
      </c>
      <c r="H6" s="51">
        <f t="shared" si="1"/>
        <v>1</v>
      </c>
      <c r="I6" s="35" t="s">
        <v>51</v>
      </c>
      <c r="J6" s="36" t="s">
        <v>52</v>
      </c>
      <c r="K6" s="36" t="b">
        <v>0</v>
      </c>
      <c r="L6" s="32"/>
      <c r="M6" s="32"/>
    </row>
    <row r="7" spans="1:14" s="37" customFormat="1" x14ac:dyDescent="0.25">
      <c r="A7" s="43" t="str">
        <f t="shared" si="0"/>
        <v>CodeSystem/administrative-gender</v>
      </c>
      <c r="B7" s="39" t="s">
        <v>12</v>
      </c>
      <c r="C7" s="38" t="s">
        <v>3</v>
      </c>
      <c r="D7" s="39" t="s">
        <v>12</v>
      </c>
      <c r="E7" s="38" t="b">
        <v>1</v>
      </c>
      <c r="F7" s="38" t="b">
        <v>1</v>
      </c>
      <c r="G7" s="44" t="s">
        <v>46</v>
      </c>
      <c r="H7" s="40">
        <f t="shared" si="1"/>
        <v>1</v>
      </c>
      <c r="I7" s="38" t="s">
        <v>51</v>
      </c>
      <c r="J7" s="38" t="s">
        <v>50</v>
      </c>
      <c r="K7" s="38" t="b">
        <v>0</v>
      </c>
      <c r="L7" s="38"/>
      <c r="M7" s="38"/>
    </row>
    <row r="8" spans="1:14" s="31" customFormat="1" ht="30" x14ac:dyDescent="0.25">
      <c r="A8" s="32" t="str">
        <f>CONCATENATE(C8,"/",B8)</f>
        <v>ValueSet/administrative-gender</v>
      </c>
      <c r="B8" s="49" t="s">
        <v>12</v>
      </c>
      <c r="C8" s="32" t="s">
        <v>4</v>
      </c>
      <c r="D8" s="49" t="s">
        <v>12</v>
      </c>
      <c r="E8" s="32" t="b">
        <v>1</v>
      </c>
      <c r="F8" s="32" t="b">
        <v>1</v>
      </c>
      <c r="G8" s="33" t="s">
        <v>46</v>
      </c>
      <c r="H8" s="51">
        <f t="shared" si="1"/>
        <v>1</v>
      </c>
      <c r="I8" s="36" t="s">
        <v>51</v>
      </c>
      <c r="J8" s="36" t="s">
        <v>50</v>
      </c>
      <c r="K8" s="32" t="b">
        <v>1</v>
      </c>
      <c r="L8" s="32"/>
      <c r="M8" s="42" t="s">
        <v>140</v>
      </c>
    </row>
    <row r="9" spans="1:14" s="31" customFormat="1" x14ac:dyDescent="0.25">
      <c r="A9" s="32" t="str">
        <f>CONCATENATE(C9,"/",B9)</f>
        <v>ValueSet/BRSexo-1.0</v>
      </c>
      <c r="B9" s="49" t="s">
        <v>13</v>
      </c>
      <c r="C9" s="32" t="s">
        <v>4</v>
      </c>
      <c r="D9" s="49" t="s">
        <v>13</v>
      </c>
      <c r="E9" s="32" t="b">
        <v>1</v>
      </c>
      <c r="F9" s="32" t="b">
        <v>1</v>
      </c>
      <c r="G9" s="33" t="s">
        <v>44</v>
      </c>
      <c r="H9" s="51">
        <f t="shared" si="1"/>
        <v>1</v>
      </c>
      <c r="I9" s="32" t="s">
        <v>49</v>
      </c>
      <c r="J9" s="32" t="s">
        <v>50</v>
      </c>
      <c r="K9" s="32" t="b">
        <v>1</v>
      </c>
      <c r="L9" s="32"/>
      <c r="M9" s="32"/>
    </row>
    <row r="10" spans="1:14" s="46" customFormat="1" x14ac:dyDescent="0.25">
      <c r="A10" s="43" t="str">
        <f>CONCATENATE(C10,"/",B10)</f>
        <v>CodeSystem/BRRacaCor</v>
      </c>
      <c r="B10" s="19" t="s">
        <v>141</v>
      </c>
      <c r="C10" s="43" t="s">
        <v>3</v>
      </c>
      <c r="D10" s="39" t="s">
        <v>141</v>
      </c>
      <c r="E10" s="43" t="b">
        <v>1</v>
      </c>
      <c r="F10" s="43" t="b">
        <v>1</v>
      </c>
      <c r="G10" s="47" t="s">
        <v>46</v>
      </c>
      <c r="H10" s="40">
        <f t="shared" si="1"/>
        <v>1</v>
      </c>
      <c r="I10" s="38" t="s">
        <v>59</v>
      </c>
      <c r="J10" s="38" t="s">
        <v>50</v>
      </c>
      <c r="K10" s="43" t="b">
        <v>0</v>
      </c>
      <c r="L10" s="43"/>
      <c r="M10" s="48"/>
    </row>
    <row r="11" spans="1:14" s="31" customFormat="1" x14ac:dyDescent="0.25">
      <c r="A11" s="32" t="str">
        <f>CONCATENATE(C11,"/",B11)</f>
        <v>ValueSet/RacaCategoriaBRIPS</v>
      </c>
      <c r="B11" s="49" t="s">
        <v>142</v>
      </c>
      <c r="C11" s="32" t="s">
        <v>4</v>
      </c>
      <c r="D11" s="49" t="s">
        <v>142</v>
      </c>
      <c r="E11" s="32" t="b">
        <v>1</v>
      </c>
      <c r="F11" s="32" t="b">
        <v>1</v>
      </c>
      <c r="G11" s="33" t="s">
        <v>46</v>
      </c>
      <c r="H11" s="51">
        <f t="shared" si="1"/>
        <v>1</v>
      </c>
      <c r="I11" s="36"/>
      <c r="J11" s="36"/>
      <c r="K11" s="32"/>
      <c r="L11" s="32"/>
      <c r="M11" s="42"/>
    </row>
    <row r="12" spans="1:14" s="37" customFormat="1" x14ac:dyDescent="0.25">
      <c r="A12" s="43" t="str">
        <f t="shared" ref="A12:A18" si="2">CONCATENATE(C12,"/",B12)</f>
        <v>CodeSystem/v2-0131</v>
      </c>
      <c r="B12" s="19" t="s">
        <v>56</v>
      </c>
      <c r="C12" s="38" t="s">
        <v>3</v>
      </c>
      <c r="D12" s="43"/>
      <c r="E12" s="38" t="b">
        <v>1</v>
      </c>
      <c r="F12" s="38" t="b">
        <v>1</v>
      </c>
      <c r="G12" s="44" t="s">
        <v>45</v>
      </c>
      <c r="H12" s="40">
        <f t="shared" si="1"/>
        <v>1</v>
      </c>
      <c r="I12" s="55" t="s">
        <v>57</v>
      </c>
      <c r="J12" s="38" t="s">
        <v>50</v>
      </c>
      <c r="K12" s="38"/>
      <c r="L12" s="38"/>
      <c r="M12" s="38"/>
    </row>
    <row r="13" spans="1:14" s="31" customFormat="1" x14ac:dyDescent="0.25">
      <c r="A13" s="32" t="str">
        <f t="shared" si="2"/>
        <v>ValueSet/patient-contactrelationship</v>
      </c>
      <c r="B13" s="49" t="s">
        <v>14</v>
      </c>
      <c r="C13" s="32" t="s">
        <v>4</v>
      </c>
      <c r="D13" s="32" t="s">
        <v>15</v>
      </c>
      <c r="E13" s="32" t="b">
        <v>1</v>
      </c>
      <c r="F13" s="32" t="b">
        <v>1</v>
      </c>
      <c r="G13" s="33" t="s">
        <v>45</v>
      </c>
      <c r="H13" s="51">
        <f t="shared" si="1"/>
        <v>1</v>
      </c>
      <c r="I13" s="36" t="s">
        <v>58</v>
      </c>
      <c r="J13" s="32" t="s">
        <v>50</v>
      </c>
      <c r="K13" s="32" t="b">
        <v>0</v>
      </c>
      <c r="L13" s="32"/>
      <c r="M13" s="32"/>
    </row>
    <row r="14" spans="1:14" s="52" customFormat="1" x14ac:dyDescent="0.25">
      <c r="A14" s="32" t="str">
        <f t="shared" si="2"/>
        <v>ValueSet/languages</v>
      </c>
      <c r="B14" s="49" t="s">
        <v>147</v>
      </c>
      <c r="C14" s="36" t="s">
        <v>4</v>
      </c>
      <c r="D14" s="49" t="s">
        <v>137</v>
      </c>
      <c r="E14" s="36" t="b">
        <v>1</v>
      </c>
      <c r="F14" s="36" t="b">
        <v>1</v>
      </c>
      <c r="G14" s="50" t="s">
        <v>45</v>
      </c>
      <c r="H14" s="51">
        <f t="shared" si="1"/>
        <v>1</v>
      </c>
      <c r="I14" s="36" t="s">
        <v>51</v>
      </c>
      <c r="J14" s="36" t="s">
        <v>50</v>
      </c>
      <c r="K14" s="32" t="b">
        <v>0</v>
      </c>
      <c r="L14" s="36"/>
      <c r="M14" s="36"/>
    </row>
    <row r="15" spans="1:14" s="46" customFormat="1" x14ac:dyDescent="0.25">
      <c r="A15" s="43" t="str">
        <f t="shared" si="2"/>
        <v>CodeSystem/urn:ietf:bcp:47</v>
      </c>
      <c r="B15" s="39" t="s">
        <v>136</v>
      </c>
      <c r="C15" s="43" t="s">
        <v>3</v>
      </c>
      <c r="D15" s="39" t="s">
        <v>136</v>
      </c>
      <c r="E15" s="43" t="b">
        <v>1</v>
      </c>
      <c r="F15" s="43" t="b">
        <v>1</v>
      </c>
      <c r="G15" s="47" t="s">
        <v>45</v>
      </c>
      <c r="H15" s="40">
        <f t="shared" si="1"/>
        <v>1</v>
      </c>
      <c r="I15" s="38" t="s">
        <v>66</v>
      </c>
      <c r="J15" s="43" t="s">
        <v>50</v>
      </c>
      <c r="K15" s="43" t="b">
        <v>0</v>
      </c>
      <c r="L15" s="43"/>
      <c r="M15" s="43"/>
    </row>
    <row r="16" spans="1:14" s="52" customFormat="1" x14ac:dyDescent="0.25">
      <c r="A16" s="32" t="str">
        <f t="shared" si="2"/>
        <v>ValueSet/link-type</v>
      </c>
      <c r="B16" s="49" t="s">
        <v>16</v>
      </c>
      <c r="C16" s="36" t="s">
        <v>4</v>
      </c>
      <c r="D16" s="36" t="s">
        <v>17</v>
      </c>
      <c r="E16" s="36" t="b">
        <v>1</v>
      </c>
      <c r="F16" s="36" t="b">
        <v>1</v>
      </c>
      <c r="G16" s="50" t="s">
        <v>45</v>
      </c>
      <c r="H16" s="51">
        <f t="shared" si="1"/>
        <v>1</v>
      </c>
      <c r="I16" s="36" t="s">
        <v>51</v>
      </c>
      <c r="J16" s="36" t="s">
        <v>50</v>
      </c>
      <c r="K16" s="32" t="b">
        <v>0</v>
      </c>
      <c r="L16" s="36"/>
      <c r="M16" s="36"/>
    </row>
    <row r="17" spans="1:13" s="46" customFormat="1" x14ac:dyDescent="0.25">
      <c r="A17" s="43" t="str">
        <f t="shared" si="2"/>
        <v>CodeSystem/link-type</v>
      </c>
      <c r="B17" s="39" t="s">
        <v>16</v>
      </c>
      <c r="C17" s="43" t="s">
        <v>3</v>
      </c>
      <c r="D17" s="43" t="s">
        <v>17</v>
      </c>
      <c r="E17" s="43" t="b">
        <v>1</v>
      </c>
      <c r="F17" s="43" t="b">
        <v>1</v>
      </c>
      <c r="G17" s="47" t="s">
        <v>45</v>
      </c>
      <c r="H17" s="40">
        <f t="shared" si="1"/>
        <v>1</v>
      </c>
      <c r="I17" s="43" t="s">
        <v>58</v>
      </c>
      <c r="J17" s="43" t="s">
        <v>50</v>
      </c>
      <c r="K17" s="43" t="b">
        <v>0</v>
      </c>
      <c r="L17" s="43"/>
      <c r="M17" s="43"/>
    </row>
    <row r="18" spans="1:13" s="54" customFormat="1" x14ac:dyDescent="0.25">
      <c r="A18" s="43" t="str">
        <f t="shared" si="2"/>
        <v>CodeSystem/BREtniaIndigena</v>
      </c>
      <c r="B18" s="39" t="s">
        <v>143</v>
      </c>
      <c r="C18" s="43" t="s">
        <v>3</v>
      </c>
      <c r="D18" s="53"/>
      <c r="E18" s="43" t="b">
        <v>1</v>
      </c>
      <c r="F18" s="43" t="b">
        <v>1</v>
      </c>
      <c r="G18" s="53" t="s">
        <v>46</v>
      </c>
      <c r="H18" s="40">
        <f t="shared" si="1"/>
        <v>1</v>
      </c>
      <c r="I18" s="53" t="s">
        <v>59</v>
      </c>
      <c r="J18" s="53" t="s">
        <v>50</v>
      </c>
      <c r="K18" s="43" t="b">
        <v>0</v>
      </c>
      <c r="L18" s="53"/>
      <c r="M18" s="53" t="s">
        <v>146</v>
      </c>
    </row>
    <row r="19" spans="1:13" s="31" customFormat="1" x14ac:dyDescent="0.25">
      <c r="A19" s="32" t="str">
        <f>CONCATENATE(C19,"/",B19)</f>
        <v>ValueSet/povo-indigena-br-ips</v>
      </c>
      <c r="B19" s="49" t="s">
        <v>144</v>
      </c>
      <c r="C19" s="36" t="s">
        <v>4</v>
      </c>
      <c r="D19" s="32"/>
      <c r="E19" s="36" t="b">
        <v>1</v>
      </c>
      <c r="F19" s="36" t="b">
        <v>1</v>
      </c>
      <c r="G19" s="32" t="s">
        <v>46</v>
      </c>
      <c r="H19" s="51">
        <f t="shared" si="1"/>
        <v>1</v>
      </c>
      <c r="I19" s="32" t="s">
        <v>145</v>
      </c>
      <c r="J19" s="32" t="s">
        <v>50</v>
      </c>
      <c r="K19" s="32" t="b">
        <v>0</v>
      </c>
      <c r="L19" s="32"/>
      <c r="M19" s="32" t="s">
        <v>146</v>
      </c>
    </row>
    <row r="20" spans="1:13" s="52" customFormat="1" x14ac:dyDescent="0.25">
      <c r="A20" s="36" t="s">
        <v>153</v>
      </c>
      <c r="B20" s="49" t="s">
        <v>154</v>
      </c>
      <c r="C20" s="36" t="s">
        <v>4</v>
      </c>
      <c r="D20" s="36" t="s">
        <v>155</v>
      </c>
      <c r="E20" s="36" t="b">
        <v>1</v>
      </c>
      <c r="F20" s="36" t="b">
        <v>1</v>
      </c>
      <c r="G20" s="36" t="s">
        <v>46</v>
      </c>
      <c r="H20" s="51">
        <f t="shared" si="1"/>
        <v>1</v>
      </c>
      <c r="I20" s="36" t="s">
        <v>145</v>
      </c>
      <c r="J20" s="36" t="s">
        <v>50</v>
      </c>
      <c r="K20" s="32" t="b">
        <v>0</v>
      </c>
      <c r="L20" s="36"/>
      <c r="M20" s="36"/>
    </row>
    <row r="21" spans="1:13" s="28" customFormat="1" x14ac:dyDescent="0.25">
      <c r="A21" s="29"/>
      <c r="B21" s="29"/>
      <c r="C21" s="29"/>
      <c r="D21" s="29"/>
      <c r="E21" s="29"/>
      <c r="F21" s="29"/>
      <c r="G21" s="29"/>
      <c r="H21" s="30"/>
      <c r="I21" s="29"/>
      <c r="J21" s="29"/>
      <c r="K21" s="29"/>
      <c r="L21" s="29"/>
      <c r="M21" s="29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M1" activeCellId="1" sqref="L1 M1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  <col min="11" max="11" width="11.42578125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2" customFormat="1" x14ac:dyDescent="0.25">
      <c r="A2" s="2" t="str">
        <f t="shared" ref="A2:A9" si="0">CONCATENATE(C2,"/",B2)</f>
        <v>CodeSystem/ urn:ietf:bcp:47</v>
      </c>
      <c r="B2" s="16" t="s">
        <v>148</v>
      </c>
      <c r="C2" s="2" t="s">
        <v>3</v>
      </c>
      <c r="D2" s="2" t="s">
        <v>149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2" t="s">
        <v>50</v>
      </c>
      <c r="K2" s="2" t="b">
        <v>0</v>
      </c>
    </row>
    <row r="3" spans="1:13" s="18" customFormat="1" x14ac:dyDescent="0.25">
      <c r="A3" s="18" t="str">
        <f t="shared" si="0"/>
        <v>ValueSet/languages</v>
      </c>
      <c r="B3" s="22" t="s">
        <v>147</v>
      </c>
      <c r="C3" s="18" t="s">
        <v>4</v>
      </c>
      <c r="D3" s="18" t="s">
        <v>150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152</v>
      </c>
      <c r="J3" s="18" t="s">
        <v>50</v>
      </c>
      <c r="K3" s="12" t="b">
        <v>0</v>
      </c>
    </row>
    <row r="4" spans="1:13" s="2" customFormat="1" x14ac:dyDescent="0.25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2" t="s">
        <v>50</v>
      </c>
      <c r="K4" s="2" t="b">
        <v>0</v>
      </c>
    </row>
    <row r="5" spans="1:13" s="18" customFormat="1" x14ac:dyDescent="0.25">
      <c r="A5" s="18" t="str">
        <f t="shared" si="0"/>
        <v>ValueSet/organization-type</v>
      </c>
      <c r="B5" s="22" t="s">
        <v>19</v>
      </c>
      <c r="C5" s="18" t="s">
        <v>4</v>
      </c>
      <c r="D5" s="24"/>
      <c r="E5" s="18" t="b">
        <v>1</v>
      </c>
      <c r="F5" s="18" t="b">
        <v>1</v>
      </c>
      <c r="G5" s="24" t="b">
        <v>1</v>
      </c>
      <c r="H5" s="9">
        <f t="shared" si="1"/>
        <v>1</v>
      </c>
      <c r="I5" s="18" t="s">
        <v>51</v>
      </c>
      <c r="J5" s="18" t="s">
        <v>50</v>
      </c>
      <c r="K5" s="12" t="b">
        <v>0</v>
      </c>
    </row>
    <row r="6" spans="1:13" s="2" customFormat="1" x14ac:dyDescent="0.25">
      <c r="A6" s="2" t="str">
        <f t="shared" si="0"/>
        <v>CodeSystem/contactentity-type</v>
      </c>
      <c r="B6" s="16" t="s">
        <v>151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2" t="s">
        <v>50</v>
      </c>
      <c r="K6" s="2" t="b">
        <v>0</v>
      </c>
    </row>
    <row r="7" spans="1:13" s="18" customFormat="1" x14ac:dyDescent="0.25">
      <c r="A7" s="18" t="str">
        <f t="shared" si="0"/>
        <v>ValueSet/contactentity-type</v>
      </c>
      <c r="B7" s="22" t="s">
        <v>151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18" t="s">
        <v>50</v>
      </c>
      <c r="K7" s="12" t="b">
        <v>0</v>
      </c>
    </row>
    <row r="8" spans="1:13" s="2" customFormat="1" x14ac:dyDescent="0.25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2" t="s">
        <v>50</v>
      </c>
      <c r="K8" s="2" t="b">
        <v>0</v>
      </c>
    </row>
    <row r="9" spans="1:13" s="18" customFormat="1" x14ac:dyDescent="0.25">
      <c r="A9" s="18" t="str">
        <f t="shared" si="0"/>
        <v>ValueSet/BRTipoEstabelecimento</v>
      </c>
      <c r="B9" s="22" t="s">
        <v>20</v>
      </c>
      <c r="C9" s="24" t="s">
        <v>4</v>
      </c>
      <c r="D9" s="24" t="s">
        <v>21</v>
      </c>
      <c r="E9" s="18" t="b">
        <v>1</v>
      </c>
      <c r="F9" s="18" t="b">
        <v>1</v>
      </c>
      <c r="G9" s="24" t="b">
        <v>1</v>
      </c>
      <c r="H9" s="9">
        <f>COUNTIF(E9:F9,TRUE)/COLUMNS(E9:F9)</f>
        <v>1</v>
      </c>
      <c r="I9" s="18" t="s">
        <v>60</v>
      </c>
      <c r="J9" s="18" t="s">
        <v>50</v>
      </c>
      <c r="K9" s="12" t="b">
        <v>0</v>
      </c>
    </row>
    <row r="10" spans="1:13" s="2" customFormat="1" x14ac:dyDescent="0.25">
      <c r="A10" s="5"/>
      <c r="H10" s="6"/>
    </row>
    <row r="11" spans="1:13" s="3" customFormat="1" x14ac:dyDescent="0.25">
      <c r="H11" s="7"/>
    </row>
    <row r="16" spans="1:13" s="2" customFormat="1" x14ac:dyDescent="0.25">
      <c r="H16" s="6"/>
    </row>
    <row r="17" spans="8:8" s="3" customFormat="1" x14ac:dyDescent="0.25">
      <c r="H17" s="7"/>
    </row>
    <row r="18" spans="8:8" s="2" customFormat="1" x14ac:dyDescent="0.25">
      <c r="H18" s="6"/>
    </row>
    <row r="19" spans="8:8" s="3" customFormat="1" x14ac:dyDescent="0.25">
      <c r="H19" s="7"/>
    </row>
    <row r="20" spans="8:8" s="2" customFormat="1" x14ac:dyDescent="0.25">
      <c r="H20" s="6"/>
    </row>
    <row r="21" spans="8:8" s="3" customFormat="1" x14ac:dyDescent="0.25">
      <c r="H21" s="7"/>
    </row>
    <row r="22" spans="8:8" s="2" customFormat="1" x14ac:dyDescent="0.25">
      <c r="H22" s="6"/>
    </row>
    <row r="23" spans="8:8" s="3" customFormat="1" x14ac:dyDescent="0.25">
      <c r="H23" s="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M1" activeCellId="1" sqref="L1 M1"/>
    </sheetView>
  </sheetViews>
  <sheetFormatPr defaultColWidth="8.7109375" defaultRowHeight="15" x14ac:dyDescent="0.25"/>
  <cols>
    <col min="1" max="1" width="57.42578125" bestFit="1" customWidth="1"/>
    <col min="2" max="2" width="40.7109375" customWidth="1"/>
    <col min="3" max="3" width="14.42578125" customWidth="1"/>
    <col min="4" max="4" width="27.42578125" customWidth="1"/>
    <col min="5" max="5" width="11.7109375" customWidth="1"/>
    <col min="6" max="6" width="16.140625" customWidth="1"/>
    <col min="7" max="7" width="13.7109375" customWidth="1"/>
    <col min="11" max="11" width="11.7109375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2" customFormat="1" x14ac:dyDescent="0.25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25">
      <c r="A3" s="18" t="s">
        <v>64</v>
      </c>
      <c r="B3" s="22" t="s">
        <v>124</v>
      </c>
      <c r="C3" s="24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25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3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25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2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25">
      <c r="A6" s="2" t="str">
        <f t="shared" ref="A6:A8" si="1">CONCATENATE(C6,"/",B6)</f>
        <v>CodeSystem/urn:ietf:bcp:47</v>
      </c>
      <c r="B6" s="16" t="s">
        <v>136</v>
      </c>
      <c r="C6" s="2" t="s">
        <v>3</v>
      </c>
      <c r="D6" s="2" t="s">
        <v>149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25">
      <c r="A7" s="3" t="str">
        <f t="shared" si="1"/>
        <v>ValueSet/languages</v>
      </c>
      <c r="B7" s="15" t="s">
        <v>147</v>
      </c>
      <c r="C7" s="3" t="s">
        <v>4</v>
      </c>
      <c r="D7" s="3" t="s">
        <v>150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152</v>
      </c>
      <c r="J7" s="3" t="s">
        <v>50</v>
      </c>
      <c r="K7" s="3" t="b">
        <v>0</v>
      </c>
    </row>
    <row r="8" spans="1:13" s="37" customFormat="1" x14ac:dyDescent="0.25">
      <c r="A8" s="43" t="str">
        <f t="shared" si="1"/>
        <v>CodeSystem/administrative-gender</v>
      </c>
      <c r="B8" s="39" t="s">
        <v>12</v>
      </c>
      <c r="C8" s="38" t="s">
        <v>3</v>
      </c>
      <c r="D8" s="39" t="s">
        <v>12</v>
      </c>
      <c r="E8" s="38" t="b">
        <v>1</v>
      </c>
      <c r="F8" s="38" t="b">
        <v>1</v>
      </c>
      <c r="G8" s="44" t="s">
        <v>46</v>
      </c>
      <c r="H8" s="40">
        <f t="shared" si="2"/>
        <v>1</v>
      </c>
      <c r="I8" s="38" t="s">
        <v>51</v>
      </c>
      <c r="J8" s="38" t="s">
        <v>50</v>
      </c>
      <c r="K8" s="38" t="b">
        <v>0</v>
      </c>
      <c r="L8" s="38"/>
      <c r="M8" s="38"/>
    </row>
    <row r="9" spans="1:13" s="31" customFormat="1" ht="240" x14ac:dyDescent="0.25">
      <c r="A9" s="32" t="str">
        <f>CONCATENATE(C9,"/",B9)</f>
        <v>ValueSet/administrative-gender</v>
      </c>
      <c r="B9" s="49" t="s">
        <v>12</v>
      </c>
      <c r="C9" s="32" t="s">
        <v>4</v>
      </c>
      <c r="D9" s="49" t="s">
        <v>12</v>
      </c>
      <c r="E9" s="32" t="b">
        <v>1</v>
      </c>
      <c r="F9" s="32" t="b">
        <v>1</v>
      </c>
      <c r="G9" s="33" t="s">
        <v>46</v>
      </c>
      <c r="H9" s="34">
        <f t="shared" si="2"/>
        <v>1</v>
      </c>
      <c r="I9" s="36" t="s">
        <v>51</v>
      </c>
      <c r="J9" s="36" t="s">
        <v>50</v>
      </c>
      <c r="K9" s="32" t="b">
        <v>1</v>
      </c>
      <c r="L9" s="32"/>
      <c r="M9" s="42" t="s">
        <v>140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M1" activeCellId="1" sqref="L1 M1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  <col min="11" max="11" width="11.42578125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0" customFormat="1" x14ac:dyDescent="0.25">
      <c r="A2" s="10" t="str">
        <f t="shared" ref="A2:A4" si="0">_xlfn.CONCAT(C2,"/",B2)</f>
        <v>ValueSet/healthcare-professional-roles-uv-ips</v>
      </c>
      <c r="B2" s="19" t="s">
        <v>126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25">
      <c r="A3" s="18" t="str">
        <f t="shared" si="0"/>
        <v>CodeSystem/2.16.840.1.113883.2.9.6.2.7 (ISCO)</v>
      </c>
      <c r="B3" s="22" t="s">
        <v>127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25">
      <c r="A4" s="18" t="str">
        <f t="shared" si="0"/>
        <v>ValueSet/c80-practice-codes</v>
      </c>
      <c r="B4" s="22" t="s">
        <v>125</v>
      </c>
      <c r="C4" s="24" t="s">
        <v>4</v>
      </c>
      <c r="D4" s="24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231</v>
      </c>
    </row>
    <row r="5" spans="1:13" s="2" customFormat="1" x14ac:dyDescent="0.25">
      <c r="A5" s="2" t="str">
        <f t="shared" ref="A5:A6" si="1">CONCATENATE(C5,"/",B5)</f>
        <v>CodeSystem/ urn:ietf:bcp:47</v>
      </c>
      <c r="B5" s="16" t="s">
        <v>148</v>
      </c>
      <c r="C5" s="2" t="s">
        <v>3</v>
      </c>
      <c r="D5" s="2" t="s">
        <v>149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25">
      <c r="A6" s="3" t="str">
        <f t="shared" si="1"/>
        <v>ValueSet/languages</v>
      </c>
      <c r="B6" s="15" t="s">
        <v>147</v>
      </c>
      <c r="C6" s="3" t="s">
        <v>4</v>
      </c>
      <c r="D6" s="3" t="s">
        <v>150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152</v>
      </c>
      <c r="J6" s="3" t="s">
        <v>50</v>
      </c>
      <c r="K6" s="3" t="b">
        <v>0</v>
      </c>
    </row>
    <row r="7" spans="1:13" s="2" customFormat="1" x14ac:dyDescent="0.25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25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5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5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5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5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5">
      <c r="A6" s="2" t="s">
        <v>26</v>
      </c>
      <c r="G6" s="6">
        <f t="shared" si="0"/>
        <v>0</v>
      </c>
    </row>
    <row r="7" spans="1:7" s="3" customFormat="1" x14ac:dyDescent="0.25">
      <c r="A7" s="3" t="s">
        <v>27</v>
      </c>
      <c r="G7" s="7">
        <f t="shared" si="0"/>
        <v>0</v>
      </c>
    </row>
    <row r="8" spans="1:7" s="2" customFormat="1" x14ac:dyDescent="0.25">
      <c r="A8" s="2" t="s">
        <v>26</v>
      </c>
      <c r="G8" s="6"/>
    </row>
    <row r="9" spans="1:7" s="3" customFormat="1" x14ac:dyDescent="0.25">
      <c r="A9" s="3" t="s">
        <v>27</v>
      </c>
      <c r="G9" s="7"/>
    </row>
    <row r="10" spans="1:7" s="2" customFormat="1" x14ac:dyDescent="0.25">
      <c r="A10" s="2" t="s">
        <v>26</v>
      </c>
      <c r="G10" s="6"/>
    </row>
    <row r="11" spans="1:7" s="3" customFormat="1" x14ac:dyDescent="0.25">
      <c r="A11" s="3" t="s">
        <v>27</v>
      </c>
      <c r="G11" s="7"/>
    </row>
    <row r="12" spans="1:7" s="2" customFormat="1" x14ac:dyDescent="0.25">
      <c r="A12" s="2" t="s">
        <v>27</v>
      </c>
      <c r="G12" s="6"/>
    </row>
    <row r="13" spans="1:7" s="3" customFormat="1" x14ac:dyDescent="0.25">
      <c r="A13" s="3" t="s">
        <v>26</v>
      </c>
      <c r="G13" s="7"/>
    </row>
    <row r="14" spans="1:7" s="2" customFormat="1" x14ac:dyDescent="0.25">
      <c r="A14" s="2" t="s">
        <v>27</v>
      </c>
      <c r="G14" s="6"/>
    </row>
    <row r="15" spans="1:7" s="3" customFormat="1" x14ac:dyDescent="0.25">
      <c r="A15" s="3" t="s">
        <v>26</v>
      </c>
      <c r="G15" s="7"/>
    </row>
    <row r="16" spans="1:7" s="2" customFormat="1" x14ac:dyDescent="0.25">
      <c r="G16" s="6"/>
    </row>
    <row r="17" spans="7:7" s="3" customFormat="1" x14ac:dyDescent="0.25">
      <c r="G17" s="7"/>
    </row>
    <row r="18" spans="7:7" s="2" customFormat="1" x14ac:dyDescent="0.25">
      <c r="G18" s="6"/>
    </row>
    <row r="19" spans="7:7" s="3" customFormat="1" x14ac:dyDescent="0.25">
      <c r="G19" s="7"/>
    </row>
    <row r="20" spans="7:7" s="2" customFormat="1" x14ac:dyDescent="0.25">
      <c r="G20" s="6"/>
    </row>
    <row r="21" spans="7:7" s="3" customFormat="1" x14ac:dyDescent="0.25">
      <c r="G21" s="7"/>
    </row>
    <row r="22" spans="7:7" s="2" customFormat="1" x14ac:dyDescent="0.25">
      <c r="G22" s="6"/>
    </row>
    <row r="23" spans="7:7" s="3" customFormat="1" x14ac:dyDescent="0.25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topLeftCell="B1" workbookViewId="0">
      <selection activeCell="M1" activeCellId="1" sqref="L1 M1"/>
    </sheetView>
  </sheetViews>
  <sheetFormatPr defaultColWidth="8.7109375" defaultRowHeight="15" x14ac:dyDescent="0.25"/>
  <cols>
    <col min="1" max="1" width="49.42578125" bestFit="1" customWidth="1"/>
    <col min="2" max="2" width="40.7109375" customWidth="1"/>
    <col min="3" max="3" width="14.42578125" customWidth="1"/>
    <col min="4" max="4" width="21.28515625" customWidth="1"/>
    <col min="5" max="7" width="11.7109375" bestFit="1" customWidth="1"/>
    <col min="11" max="11" width="11.7109375" style="89" bestFit="1" customWidth="1"/>
    <col min="12" max="12" width="13.7109375" bestFit="1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84" t="s">
        <v>5</v>
      </c>
      <c r="L1" s="1" t="s">
        <v>234</v>
      </c>
      <c r="M1" s="1" t="s">
        <v>157</v>
      </c>
    </row>
    <row r="2" spans="1:13" s="2" customFormat="1" x14ac:dyDescent="0.25">
      <c r="A2" s="2" t="str">
        <f t="shared" ref="A2:A14" si="0">CONCATENATE(C2,"/",B2)</f>
        <v>CodeSystem/allergyintolerance-clinical</v>
      </c>
      <c r="B2" s="16" t="s">
        <v>119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85" t="s">
        <v>237</v>
      </c>
    </row>
    <row r="3" spans="1:13" s="18" customFormat="1" x14ac:dyDescent="0.25">
      <c r="A3" s="12" t="str">
        <f t="shared" si="0"/>
        <v>ValueSet/allergyintolerance-clinical</v>
      </c>
      <c r="B3" s="22" t="s">
        <v>119</v>
      </c>
      <c r="C3" s="24" t="s">
        <v>4</v>
      </c>
      <c r="D3" s="24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1" t="b">
        <v>0</v>
      </c>
    </row>
    <row r="4" spans="1:13" s="13" customFormat="1" x14ac:dyDescent="0.25">
      <c r="A4" s="13" t="str">
        <f t="shared" si="0"/>
        <v>CodeSystem/allergyintolerance-verification</v>
      </c>
      <c r="B4" s="19" t="s">
        <v>120</v>
      </c>
      <c r="C4" s="13" t="s">
        <v>3</v>
      </c>
      <c r="E4" s="25" t="b">
        <v>1</v>
      </c>
      <c r="F4" s="25" t="b">
        <v>1</v>
      </c>
      <c r="G4" s="10" t="b">
        <v>1</v>
      </c>
      <c r="H4" s="64">
        <f t="shared" si="1"/>
        <v>1</v>
      </c>
      <c r="I4" s="13" t="s">
        <v>51</v>
      </c>
      <c r="J4" s="13" t="s">
        <v>50</v>
      </c>
      <c r="K4" s="92" t="b">
        <v>0</v>
      </c>
    </row>
    <row r="5" spans="1:13" s="18" customFormat="1" x14ac:dyDescent="0.25">
      <c r="A5" s="12" t="str">
        <f t="shared" si="0"/>
        <v>ValueSet/allergyintolerance-verification</v>
      </c>
      <c r="B5" s="22" t="s">
        <v>120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1" t="b">
        <v>0</v>
      </c>
    </row>
    <row r="6" spans="1:13" s="13" customFormat="1" x14ac:dyDescent="0.25">
      <c r="A6" s="13" t="str">
        <f t="shared" si="0"/>
        <v>CodeSystem/AllergyIntoleranceType</v>
      </c>
      <c r="B6" s="19" t="s">
        <v>28</v>
      </c>
      <c r="C6" s="13" t="s">
        <v>3</v>
      </c>
      <c r="E6" s="25" t="b">
        <v>1</v>
      </c>
      <c r="F6" s="25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2" t="b">
        <v>0</v>
      </c>
    </row>
    <row r="7" spans="1:13" s="18" customFormat="1" x14ac:dyDescent="0.25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1" t="b">
        <v>0</v>
      </c>
    </row>
    <row r="8" spans="1:13" s="13" customFormat="1" x14ac:dyDescent="0.25">
      <c r="A8" s="13" t="str">
        <f t="shared" si="0"/>
        <v>CodeSystem/AllergyIntoleranceCategory</v>
      </c>
      <c r="B8" s="19" t="s">
        <v>29</v>
      </c>
      <c r="C8" s="13" t="s">
        <v>3</v>
      </c>
      <c r="E8" s="25" t="b">
        <v>1</v>
      </c>
      <c r="F8" s="25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2" t="b">
        <v>0</v>
      </c>
    </row>
    <row r="9" spans="1:13" s="18" customFormat="1" x14ac:dyDescent="0.25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1" t="b">
        <v>0</v>
      </c>
    </row>
    <row r="10" spans="1:13" s="13" customFormat="1" x14ac:dyDescent="0.25">
      <c r="A10" s="13" t="str">
        <f t="shared" si="0"/>
        <v>CodeSystem/AllergyIntoleranceCriticality</v>
      </c>
      <c r="B10" s="19" t="s">
        <v>30</v>
      </c>
      <c r="C10" s="13" t="s">
        <v>3</v>
      </c>
      <c r="E10" s="25" t="b">
        <v>1</v>
      </c>
      <c r="F10" s="25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2" t="b">
        <v>0</v>
      </c>
    </row>
    <row r="11" spans="1:13" s="18" customFormat="1" x14ac:dyDescent="0.25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1" t="b">
        <v>0</v>
      </c>
    </row>
    <row r="12" spans="1:13" s="3" customFormat="1" x14ac:dyDescent="0.25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0" t="s">
        <v>122</v>
      </c>
    </row>
    <row r="13" spans="1:13" s="13" customFormat="1" x14ac:dyDescent="0.25">
      <c r="A13" s="13" t="str">
        <f t="shared" si="0"/>
        <v>CodeSystem/absent-unknown-uv-ips</v>
      </c>
      <c r="B13" s="19" t="s">
        <v>85</v>
      </c>
      <c r="C13" s="13" t="s">
        <v>3</v>
      </c>
      <c r="E13" s="25" t="b">
        <v>1</v>
      </c>
      <c r="F13" s="25" t="b">
        <v>1</v>
      </c>
      <c r="H13" s="8">
        <f t="shared" si="1"/>
        <v>1</v>
      </c>
      <c r="I13" s="13" t="s">
        <v>68</v>
      </c>
      <c r="J13" s="13" t="s">
        <v>50</v>
      </c>
      <c r="K13" s="87" t="b">
        <v>0</v>
      </c>
    </row>
    <row r="14" spans="1:13" s="12" customFormat="1" x14ac:dyDescent="0.25">
      <c r="A14" s="12" t="str">
        <f t="shared" si="0"/>
        <v>ValueSet/absent-or-unknown-allergies-uv-ips</v>
      </c>
      <c r="B14" s="22" t="s">
        <v>121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86" t="b">
        <v>0</v>
      </c>
    </row>
    <row r="15" spans="1:13" s="3" customFormat="1" x14ac:dyDescent="0.25">
      <c r="A15" s="12" t="str">
        <f t="shared" ref="A15:A19" si="2">CONCATENATE(C15,"/",B15)</f>
        <v>ValueSet/allergy-reaction-snomed-ct-ips-free-set</v>
      </c>
      <c r="B15" s="15" t="s">
        <v>187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0" t="b">
        <v>1</v>
      </c>
    </row>
    <row r="16" spans="1:13" s="2" customFormat="1" x14ac:dyDescent="0.25">
      <c r="A16" s="2" t="str">
        <f t="shared" si="2"/>
        <v>CodeSystem/reaction-event-severity</v>
      </c>
      <c r="B16" s="16" t="s">
        <v>123</v>
      </c>
      <c r="C16" s="2" t="s">
        <v>3</v>
      </c>
      <c r="E16" s="5" t="b">
        <v>1</v>
      </c>
      <c r="F16" s="5" t="b">
        <v>1</v>
      </c>
      <c r="G16" s="2" t="s">
        <v>184</v>
      </c>
      <c r="H16" s="8">
        <f t="shared" si="3"/>
        <v>1</v>
      </c>
      <c r="I16" s="2" t="s">
        <v>51</v>
      </c>
      <c r="J16" s="2" t="s">
        <v>50</v>
      </c>
      <c r="K16" s="85" t="b">
        <v>0</v>
      </c>
    </row>
    <row r="17" spans="1:11" s="18" customFormat="1" x14ac:dyDescent="0.25">
      <c r="A17" s="12" t="str">
        <f t="shared" si="2"/>
        <v>ValueSet/reaction-event-severity</v>
      </c>
      <c r="B17" s="22" t="s">
        <v>123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86" t="b">
        <v>0</v>
      </c>
    </row>
    <row r="18" spans="1:11" s="2" customFormat="1" x14ac:dyDescent="0.25">
      <c r="A18" s="2" t="str">
        <f t="shared" si="2"/>
        <v>CodeSystem/ urn:ietf:bcp:47</v>
      </c>
      <c r="B18" s="16" t="s">
        <v>148</v>
      </c>
      <c r="C18" s="2" t="s">
        <v>3</v>
      </c>
      <c r="D18" s="2" t="s">
        <v>149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85" t="b">
        <v>0</v>
      </c>
    </row>
    <row r="19" spans="1:11" s="18" customFormat="1" x14ac:dyDescent="0.25">
      <c r="A19" s="18" t="str">
        <f t="shared" si="2"/>
        <v>ValueSet/languages</v>
      </c>
      <c r="B19" s="22" t="s">
        <v>147</v>
      </c>
      <c r="C19" s="18" t="s">
        <v>4</v>
      </c>
      <c r="D19" s="18" t="s">
        <v>150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152</v>
      </c>
      <c r="J19" s="18" t="s">
        <v>50</v>
      </c>
      <c r="K19" s="86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12" sqref="H12"/>
    </sheetView>
  </sheetViews>
  <sheetFormatPr defaultColWidth="8.7109375" defaultRowHeight="15" x14ac:dyDescent="0.25"/>
  <cols>
    <col min="1" max="1" width="53.28515625" customWidth="1"/>
    <col min="2" max="2" width="37.7109375" customWidth="1"/>
    <col min="3" max="4" width="14.140625" customWidth="1"/>
    <col min="5" max="5" width="11.7109375" bestFit="1" customWidth="1"/>
    <col min="6" max="6" width="11.7109375" style="89" bestFit="1" customWidth="1"/>
    <col min="7" max="7" width="11.7109375" style="89" customWidth="1"/>
    <col min="11" max="11" width="11.7109375" style="89" bestFit="1" customWidth="1"/>
    <col min="12" max="12" width="21" style="89" customWidth="1"/>
    <col min="14" max="14" width="10.7109375" bestFit="1" customWidth="1"/>
  </cols>
  <sheetData>
    <row r="1" spans="1:14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4" t="s">
        <v>9</v>
      </c>
      <c r="G1" s="84" t="s">
        <v>44</v>
      </c>
      <c r="H1" s="1" t="s">
        <v>1</v>
      </c>
      <c r="I1" s="1" t="s">
        <v>47</v>
      </c>
      <c r="J1" s="1" t="s">
        <v>48</v>
      </c>
      <c r="K1" s="84" t="s">
        <v>5</v>
      </c>
      <c r="L1" s="84" t="s">
        <v>234</v>
      </c>
      <c r="M1" s="1" t="s">
        <v>157</v>
      </c>
      <c r="N1" s="1" t="s">
        <v>242</v>
      </c>
    </row>
    <row r="2" spans="1:14" s="46" customFormat="1" x14ac:dyDescent="0.25">
      <c r="A2" s="43" t="str">
        <f>CONCATENATE(C2,"/",B2)</f>
        <v>CodeSystem/urn:ietf:bcp:47</v>
      </c>
      <c r="B2" s="39" t="s">
        <v>136</v>
      </c>
      <c r="C2" s="43" t="s">
        <v>3</v>
      </c>
      <c r="D2" s="43"/>
      <c r="E2" s="43" t="b">
        <v>1</v>
      </c>
      <c r="F2" s="43" t="b">
        <v>1</v>
      </c>
      <c r="G2" s="93" t="b">
        <v>0</v>
      </c>
      <c r="H2" s="40">
        <f>(COUNTIF(E2:F2,TRUE)+COUNTIF(E2:F2,"NSA"))/COLUMNS(E2:F2)</f>
        <v>1</v>
      </c>
      <c r="I2" s="38" t="s">
        <v>66</v>
      </c>
      <c r="J2" s="43" t="s">
        <v>50</v>
      </c>
      <c r="K2" s="100" t="s">
        <v>182</v>
      </c>
      <c r="L2" s="101"/>
      <c r="M2" s="43"/>
    </row>
    <row r="3" spans="1:14" s="52" customFormat="1" x14ac:dyDescent="0.25">
      <c r="A3" s="32" t="str">
        <f t="shared" ref="A3" si="0">CONCATENATE(C3,"/",B3)</f>
        <v>ValueSet/languages</v>
      </c>
      <c r="B3" s="49" t="s">
        <v>147</v>
      </c>
      <c r="C3" s="36" t="s">
        <v>4</v>
      </c>
      <c r="D3" s="36"/>
      <c r="E3" s="36" t="b">
        <v>1</v>
      </c>
      <c r="F3" s="36" t="b">
        <v>1</v>
      </c>
      <c r="G3" s="94" t="b">
        <v>0</v>
      </c>
      <c r="H3" s="40">
        <f t="shared" ref="H3:H25" si="1">(COUNTIF(E3:F3,TRUE)+COUNTIF(E3:F3,"NSA"))/COLUMNS(E3:F3)</f>
        <v>1</v>
      </c>
      <c r="I3" s="36" t="s">
        <v>51</v>
      </c>
      <c r="J3" s="36" t="s">
        <v>50</v>
      </c>
      <c r="K3" s="107" t="s">
        <v>182</v>
      </c>
      <c r="L3" s="102"/>
      <c r="M3" s="36"/>
    </row>
    <row r="4" spans="1:14" s="96" customFormat="1" ht="18" customHeight="1" x14ac:dyDescent="0.25">
      <c r="A4" s="96" t="str">
        <f>CONCATENATE(C4,"/",B4)</f>
        <v>CodeSystem/HL7 event-status</v>
      </c>
      <c r="B4" s="97" t="s">
        <v>76</v>
      </c>
      <c r="C4" s="98" t="s">
        <v>3</v>
      </c>
      <c r="D4" s="98"/>
      <c r="E4" s="96" t="b">
        <v>1</v>
      </c>
      <c r="F4" s="99" t="b">
        <v>1</v>
      </c>
      <c r="G4" s="99" t="b">
        <v>1</v>
      </c>
      <c r="H4" s="40">
        <f t="shared" si="1"/>
        <v>1</v>
      </c>
      <c r="I4" s="96" t="s">
        <v>51</v>
      </c>
      <c r="J4" s="96" t="s">
        <v>50</v>
      </c>
      <c r="K4" s="99" t="s">
        <v>182</v>
      </c>
      <c r="L4" s="103"/>
    </row>
    <row r="5" spans="1:14" s="18" customFormat="1" ht="16.899999999999999" customHeight="1" x14ac:dyDescent="0.25">
      <c r="A5" s="12" t="str">
        <f t="shared" ref="A5:A25" si="2">CONCATENATE(C5,"/",B5)</f>
        <v>ValueSet/immunization-status</v>
      </c>
      <c r="B5" s="22" t="s">
        <v>240</v>
      </c>
      <c r="C5" s="24" t="s">
        <v>4</v>
      </c>
      <c r="D5" s="24"/>
      <c r="E5" s="12" t="b">
        <v>1</v>
      </c>
      <c r="F5" s="86" t="b">
        <v>1</v>
      </c>
      <c r="G5" s="86"/>
      <c r="H5" s="40">
        <f t="shared" si="1"/>
        <v>1</v>
      </c>
      <c r="I5" s="18" t="s">
        <v>51</v>
      </c>
      <c r="J5" s="18" t="s">
        <v>50</v>
      </c>
      <c r="K5" s="91" t="s">
        <v>182</v>
      </c>
      <c r="L5" s="104"/>
    </row>
    <row r="6" spans="1:14" s="18" customFormat="1" ht="16.899999999999999" customHeight="1" x14ac:dyDescent="0.25">
      <c r="A6" s="12" t="str">
        <f t="shared" si="2"/>
        <v>ValueSet/vaccines-uv-ips</v>
      </c>
      <c r="B6" s="22" t="s">
        <v>241</v>
      </c>
      <c r="C6" s="24" t="s">
        <v>4</v>
      </c>
      <c r="D6" s="24"/>
      <c r="E6" s="12" t="b">
        <v>1</v>
      </c>
      <c r="F6" s="86" t="s">
        <v>182</v>
      </c>
      <c r="G6" s="86"/>
      <c r="H6" s="40">
        <f t="shared" si="1"/>
        <v>1</v>
      </c>
      <c r="K6" s="91"/>
      <c r="L6" s="104"/>
    </row>
    <row r="7" spans="1:14" s="108" customFormat="1" x14ac:dyDescent="0.25">
      <c r="A7" s="108" t="str">
        <f>CONCATENATE(C7,"/",B7)</f>
        <v>ValueSet/HL7 Vaccines - SNOMED CT IPS Free Set</v>
      </c>
      <c r="B7" s="109" t="s">
        <v>77</v>
      </c>
      <c r="C7" s="108" t="s">
        <v>4</v>
      </c>
      <c r="E7" s="108" t="b">
        <v>1</v>
      </c>
      <c r="F7" s="110" t="s">
        <v>182</v>
      </c>
      <c r="G7" s="110"/>
      <c r="H7" s="40">
        <f t="shared" si="1"/>
        <v>1</v>
      </c>
      <c r="I7" s="111"/>
      <c r="K7" s="112" t="s">
        <v>182</v>
      </c>
      <c r="L7" s="110"/>
      <c r="N7" s="108" t="s">
        <v>244</v>
      </c>
    </row>
    <row r="8" spans="1:14" s="108" customFormat="1" x14ac:dyDescent="0.25">
      <c r="A8" s="108" t="str">
        <f t="shared" si="2"/>
        <v>ValueSet/vaccines-whoatc-uv-ips</v>
      </c>
      <c r="B8" s="109" t="s">
        <v>134</v>
      </c>
      <c r="C8" s="108" t="s">
        <v>4</v>
      </c>
      <c r="E8" s="108" t="b">
        <v>1</v>
      </c>
      <c r="F8" s="110" t="b">
        <v>1</v>
      </c>
      <c r="G8" s="110"/>
      <c r="H8" s="40">
        <f t="shared" si="1"/>
        <v>1</v>
      </c>
      <c r="I8" s="111"/>
      <c r="K8" s="113" t="s">
        <v>182</v>
      </c>
      <c r="L8" s="110"/>
      <c r="N8" s="108" t="s">
        <v>244</v>
      </c>
    </row>
    <row r="9" spans="1:14" s="13" customFormat="1" x14ac:dyDescent="0.25">
      <c r="A9" s="13" t="str">
        <f t="shared" si="2"/>
        <v>CodeSystem/absent-unknown-uv-ips</v>
      </c>
      <c r="B9" s="19" t="s">
        <v>85</v>
      </c>
      <c r="C9" s="25" t="s">
        <v>3</v>
      </c>
      <c r="D9" s="25"/>
      <c r="E9" s="13" t="b">
        <v>1</v>
      </c>
      <c r="F9" s="87" t="b">
        <v>1</v>
      </c>
      <c r="G9" s="87" t="b">
        <v>0</v>
      </c>
      <c r="H9" s="40">
        <f t="shared" si="1"/>
        <v>1</v>
      </c>
      <c r="I9" s="13" t="s">
        <v>68</v>
      </c>
      <c r="J9" s="13" t="s">
        <v>50</v>
      </c>
      <c r="K9" s="92" t="s">
        <v>182</v>
      </c>
      <c r="L9" s="87"/>
    </row>
    <row r="10" spans="1:14" s="108" customFormat="1" x14ac:dyDescent="0.25">
      <c r="A10" s="108" t="str">
        <f t="shared" si="2"/>
        <v>ValueSet/absent-or-unknown-immunizations-uv-ips</v>
      </c>
      <c r="B10" s="109" t="s">
        <v>188</v>
      </c>
      <c r="C10" s="114" t="s">
        <v>4</v>
      </c>
      <c r="D10" s="114"/>
      <c r="E10" s="108" t="b">
        <v>1</v>
      </c>
      <c r="F10" s="110" t="b">
        <v>1</v>
      </c>
      <c r="G10" s="110" t="s">
        <v>178</v>
      </c>
      <c r="H10" s="40">
        <f t="shared" si="1"/>
        <v>1</v>
      </c>
      <c r="I10" s="108" t="s">
        <v>68</v>
      </c>
      <c r="J10" s="108" t="s">
        <v>186</v>
      </c>
      <c r="K10" s="113" t="s">
        <v>182</v>
      </c>
      <c r="L10" s="110"/>
      <c r="N10" s="108" t="s">
        <v>245</v>
      </c>
    </row>
    <row r="11" spans="1:14" s="18" customFormat="1" x14ac:dyDescent="0.25">
      <c r="A11" s="12" t="str">
        <f t="shared" si="2"/>
        <v>ValueSet/body-site</v>
      </c>
      <c r="B11" s="22" t="s">
        <v>159</v>
      </c>
      <c r="C11" s="18" t="s">
        <v>4</v>
      </c>
      <c r="E11" s="12" t="b">
        <v>1</v>
      </c>
      <c r="F11" s="86" t="s">
        <v>182</v>
      </c>
      <c r="G11" s="86" t="b">
        <v>1</v>
      </c>
      <c r="H11" s="40">
        <f t="shared" si="1"/>
        <v>1</v>
      </c>
      <c r="K11" s="86" t="s">
        <v>182</v>
      </c>
      <c r="L11" s="91"/>
      <c r="M11" s="80" t="s">
        <v>232</v>
      </c>
    </row>
    <row r="12" spans="1:14" s="13" customFormat="1" x14ac:dyDescent="0.25">
      <c r="A12" s="13" t="str">
        <f t="shared" si="2"/>
        <v>CodeSystem/EdqmStandardTerms</v>
      </c>
      <c r="B12" s="19" t="s">
        <v>235</v>
      </c>
      <c r="C12" s="13" t="s">
        <v>3</v>
      </c>
      <c r="E12" s="13" t="b">
        <v>1</v>
      </c>
      <c r="F12" s="87" t="b">
        <v>0</v>
      </c>
      <c r="G12" s="87" t="b">
        <v>1</v>
      </c>
      <c r="H12" s="40">
        <f t="shared" si="1"/>
        <v>0.5</v>
      </c>
      <c r="K12" s="92" t="b">
        <v>0</v>
      </c>
      <c r="L12" s="87"/>
      <c r="M12" s="82" t="s">
        <v>236</v>
      </c>
    </row>
    <row r="13" spans="1:14" s="18" customFormat="1" ht="15.4" customHeight="1" x14ac:dyDescent="0.25">
      <c r="A13" s="12" t="str">
        <f t="shared" si="2"/>
        <v>ValueSet/MedicineRouteOfAdministrationUvIps</v>
      </c>
      <c r="B13" s="22" t="s">
        <v>42</v>
      </c>
      <c r="C13" s="18" t="s">
        <v>4</v>
      </c>
      <c r="E13" s="12" t="b">
        <v>1</v>
      </c>
      <c r="F13" s="87" t="s">
        <v>182</v>
      </c>
      <c r="G13" s="86" t="b">
        <v>1</v>
      </c>
      <c r="H13" s="40">
        <f t="shared" si="1"/>
        <v>1</v>
      </c>
      <c r="K13" s="86"/>
      <c r="L13" s="91"/>
      <c r="M13" s="80" t="s">
        <v>178</v>
      </c>
    </row>
    <row r="14" spans="1:14" s="18" customFormat="1" x14ac:dyDescent="0.25">
      <c r="A14" s="12" t="str">
        <f t="shared" si="2"/>
        <v>ValueSet/VaccineTargetDiseasesUvIps</v>
      </c>
      <c r="B14" s="22" t="s">
        <v>43</v>
      </c>
      <c r="C14" s="24" t="s">
        <v>4</v>
      </c>
      <c r="D14" s="24"/>
      <c r="E14" s="12" t="b">
        <v>1</v>
      </c>
      <c r="F14" s="86" t="s">
        <v>182</v>
      </c>
      <c r="G14" s="86" t="b">
        <v>0</v>
      </c>
      <c r="H14" s="40">
        <f t="shared" si="1"/>
        <v>1</v>
      </c>
      <c r="K14" s="91" t="s">
        <v>182</v>
      </c>
      <c r="L14" s="91"/>
      <c r="M14" s="80"/>
    </row>
    <row r="15" spans="1:14" s="61" customFormat="1" x14ac:dyDescent="0.25">
      <c r="A15" s="12" t="str">
        <f t="shared" si="2"/>
        <v>ValueSet/BREstadoEvento-1.0</v>
      </c>
      <c r="B15" s="22" t="s">
        <v>216</v>
      </c>
      <c r="C15" s="24" t="s">
        <v>4</v>
      </c>
      <c r="D15" s="24"/>
      <c r="E15" s="12" t="b">
        <v>1</v>
      </c>
      <c r="F15" s="87" t="s">
        <v>182</v>
      </c>
      <c r="G15" s="86" t="b">
        <v>1</v>
      </c>
      <c r="H15" s="40">
        <f t="shared" si="1"/>
        <v>1</v>
      </c>
      <c r="I15" s="18" t="s">
        <v>217</v>
      </c>
      <c r="J15" s="18" t="s">
        <v>50</v>
      </c>
      <c r="K15" s="91" t="s">
        <v>182</v>
      </c>
      <c r="L15" s="88"/>
    </row>
    <row r="16" spans="1:14" s="69" customFormat="1" x14ac:dyDescent="0.25">
      <c r="A16" s="13" t="str">
        <f t="shared" si="2"/>
        <v>CodeSystem/BRImunobiologico</v>
      </c>
      <c r="B16" s="19" t="s">
        <v>219</v>
      </c>
      <c r="C16" s="13" t="s">
        <v>3</v>
      </c>
      <c r="D16" s="13"/>
      <c r="E16" s="13" t="b">
        <v>1</v>
      </c>
      <c r="F16" s="87" t="s">
        <v>182</v>
      </c>
      <c r="G16" s="87" t="b">
        <v>1</v>
      </c>
      <c r="H16" s="40">
        <f t="shared" si="1"/>
        <v>1</v>
      </c>
      <c r="I16" s="10" t="s">
        <v>220</v>
      </c>
      <c r="J16" s="10" t="s">
        <v>50</v>
      </c>
      <c r="K16" s="92" t="b">
        <v>1</v>
      </c>
      <c r="L16" s="106" t="s">
        <v>243</v>
      </c>
    </row>
    <row r="17" spans="1:14" s="61" customFormat="1" x14ac:dyDescent="0.25">
      <c r="A17" s="12" t="str">
        <f t="shared" si="2"/>
        <v>ValueSet/BRImunobiologico-1.0</v>
      </c>
      <c r="B17" s="22" t="s">
        <v>218</v>
      </c>
      <c r="C17" s="24" t="s">
        <v>4</v>
      </c>
      <c r="D17" s="24"/>
      <c r="E17" s="61" t="b">
        <v>1</v>
      </c>
      <c r="F17" s="88" t="s">
        <v>182</v>
      </c>
      <c r="G17" s="88" t="b">
        <v>1</v>
      </c>
      <c r="H17" s="40">
        <f t="shared" si="1"/>
        <v>1</v>
      </c>
      <c r="I17" s="61" t="s">
        <v>60</v>
      </c>
      <c r="J17" s="61" t="s">
        <v>50</v>
      </c>
      <c r="K17" s="88" t="b">
        <v>1</v>
      </c>
      <c r="L17" s="88"/>
    </row>
    <row r="18" spans="1:14" s="69" customFormat="1" x14ac:dyDescent="0.25">
      <c r="A18" s="13" t="str">
        <f t="shared" si="2"/>
        <v>CodeSystem/BRRegistroOrigem</v>
      </c>
      <c r="B18" s="19" t="s">
        <v>221</v>
      </c>
      <c r="C18" s="13" t="s">
        <v>3</v>
      </c>
      <c r="D18" s="13"/>
      <c r="E18" s="13" t="b">
        <v>1</v>
      </c>
      <c r="F18" s="87" t="s">
        <v>182</v>
      </c>
      <c r="G18" s="87" t="b">
        <v>1</v>
      </c>
      <c r="H18" s="40">
        <f t="shared" si="1"/>
        <v>1</v>
      </c>
      <c r="I18" s="10" t="s">
        <v>217</v>
      </c>
      <c r="J18" s="10" t="s">
        <v>50</v>
      </c>
      <c r="K18" s="92" t="s">
        <v>182</v>
      </c>
      <c r="L18" s="19"/>
      <c r="N18" s="105"/>
    </row>
    <row r="19" spans="1:14" s="61" customFormat="1" x14ac:dyDescent="0.25">
      <c r="A19" s="12" t="str">
        <f t="shared" si="2"/>
        <v>ValueSet/BRRegistroOrigem</v>
      </c>
      <c r="B19" s="22" t="s">
        <v>221</v>
      </c>
      <c r="C19" s="24" t="s">
        <v>4</v>
      </c>
      <c r="D19" s="24"/>
      <c r="E19" s="61" t="b">
        <v>1</v>
      </c>
      <c r="F19" s="88" t="s">
        <v>182</v>
      </c>
      <c r="G19" s="88" t="b">
        <v>1</v>
      </c>
      <c r="H19" s="40">
        <f t="shared" si="1"/>
        <v>1</v>
      </c>
      <c r="I19" s="61" t="s">
        <v>60</v>
      </c>
      <c r="J19" s="61" t="s">
        <v>50</v>
      </c>
      <c r="K19" s="88" t="s">
        <v>182</v>
      </c>
      <c r="L19" s="22"/>
      <c r="N19" s="88"/>
    </row>
    <row r="20" spans="1:14" s="69" customFormat="1" x14ac:dyDescent="0.25">
      <c r="A20" s="13" t="str">
        <f t="shared" si="2"/>
        <v>CodeSystem/BRFabricantePNI</v>
      </c>
      <c r="B20" s="19" t="s">
        <v>223</v>
      </c>
      <c r="C20" s="13" t="s">
        <v>3</v>
      </c>
      <c r="D20" s="13"/>
      <c r="E20" s="13" t="b">
        <v>1</v>
      </c>
      <c r="F20" s="87" t="s">
        <v>182</v>
      </c>
      <c r="G20" s="87" t="b">
        <v>1</v>
      </c>
      <c r="H20" s="40">
        <f t="shared" si="1"/>
        <v>1</v>
      </c>
      <c r="I20" s="10" t="s">
        <v>60</v>
      </c>
      <c r="J20" s="10"/>
      <c r="K20" s="92" t="s">
        <v>182</v>
      </c>
      <c r="L20" s="105"/>
    </row>
    <row r="21" spans="1:14" s="61" customFormat="1" x14ac:dyDescent="0.25">
      <c r="A21" s="12" t="str">
        <f t="shared" si="2"/>
        <v>ValueSet/BRFabricanteImunobiologico-1.0</v>
      </c>
      <c r="B21" s="22" t="s">
        <v>222</v>
      </c>
      <c r="C21" s="24" t="s">
        <v>4</v>
      </c>
      <c r="D21" s="24"/>
      <c r="E21" s="61" t="b">
        <v>1</v>
      </c>
      <c r="F21" s="88" t="s">
        <v>182</v>
      </c>
      <c r="G21" s="88" t="b">
        <v>1</v>
      </c>
      <c r="H21" s="40">
        <f t="shared" si="1"/>
        <v>1</v>
      </c>
      <c r="I21" s="61" t="s">
        <v>60</v>
      </c>
      <c r="K21" s="88" t="s">
        <v>182</v>
      </c>
      <c r="L21" s="88"/>
    </row>
    <row r="22" spans="1:14" s="69" customFormat="1" x14ac:dyDescent="0.25">
      <c r="A22" s="13" t="str">
        <f t="shared" si="2"/>
        <v>CodeSystem/BRViaAdministracao</v>
      </c>
      <c r="B22" s="19" t="s">
        <v>225</v>
      </c>
      <c r="C22" s="13" t="s">
        <v>3</v>
      </c>
      <c r="D22" s="13"/>
      <c r="E22" s="13" t="b">
        <v>1</v>
      </c>
      <c r="F22" s="87" t="s">
        <v>182</v>
      </c>
      <c r="G22" s="87" t="b">
        <v>1</v>
      </c>
      <c r="H22" s="40">
        <f t="shared" si="1"/>
        <v>1</v>
      </c>
      <c r="I22" s="10" t="s">
        <v>60</v>
      </c>
      <c r="J22" s="10" t="s">
        <v>50</v>
      </c>
      <c r="K22" s="92" t="b">
        <v>0</v>
      </c>
      <c r="L22" s="106" t="s">
        <v>243</v>
      </c>
    </row>
    <row r="23" spans="1:14" s="61" customFormat="1" x14ac:dyDescent="0.25">
      <c r="A23" s="12" t="str">
        <f t="shared" si="2"/>
        <v>ValueSet/BRViaAdministracao-1.0</v>
      </c>
      <c r="B23" s="22" t="s">
        <v>224</v>
      </c>
      <c r="C23" s="24" t="s">
        <v>4</v>
      </c>
      <c r="D23" s="24"/>
      <c r="E23" s="61" t="b">
        <v>1</v>
      </c>
      <c r="F23" s="88" t="s">
        <v>182</v>
      </c>
      <c r="G23" s="88" t="b">
        <v>1</v>
      </c>
      <c r="H23" s="40">
        <f t="shared" si="1"/>
        <v>1</v>
      </c>
      <c r="I23" s="61" t="s">
        <v>60</v>
      </c>
      <c r="J23" s="61" t="s">
        <v>50</v>
      </c>
      <c r="K23" s="88" t="b">
        <v>0</v>
      </c>
      <c r="L23" s="88"/>
    </row>
    <row r="24" spans="1:14" s="69" customFormat="1" x14ac:dyDescent="0.25">
      <c r="A24" s="13" t="str">
        <f t="shared" si="2"/>
        <v>CodeSystem/BRDose</v>
      </c>
      <c r="B24" s="19" t="s">
        <v>227</v>
      </c>
      <c r="C24" s="13" t="s">
        <v>3</v>
      </c>
      <c r="D24" s="13"/>
      <c r="E24" s="13" t="b">
        <v>1</v>
      </c>
      <c r="F24" s="87" t="s">
        <v>182</v>
      </c>
      <c r="G24" s="87" t="b">
        <v>1</v>
      </c>
      <c r="H24" s="40">
        <f t="shared" si="1"/>
        <v>1</v>
      </c>
      <c r="I24" s="10" t="s">
        <v>228</v>
      </c>
      <c r="J24" s="10" t="s">
        <v>50</v>
      </c>
      <c r="K24" s="92" t="s">
        <v>182</v>
      </c>
      <c r="L24" s="105"/>
    </row>
    <row r="25" spans="1:14" s="61" customFormat="1" x14ac:dyDescent="0.25">
      <c r="A25" s="12" t="str">
        <f t="shared" si="2"/>
        <v>ValueSet/BRDose-1.0</v>
      </c>
      <c r="B25" s="22" t="s">
        <v>226</v>
      </c>
      <c r="C25" s="24" t="s">
        <v>4</v>
      </c>
      <c r="D25" s="24"/>
      <c r="E25" s="61" t="b">
        <v>1</v>
      </c>
      <c r="F25" s="87" t="s">
        <v>182</v>
      </c>
      <c r="G25" s="88" t="b">
        <v>1</v>
      </c>
      <c r="H25" s="40">
        <f t="shared" si="1"/>
        <v>1</v>
      </c>
      <c r="I25" s="61" t="s">
        <v>60</v>
      </c>
      <c r="J25" s="61" t="s">
        <v>50</v>
      </c>
      <c r="K25" s="88" t="s">
        <v>182</v>
      </c>
      <c r="L25" s="88"/>
    </row>
    <row r="27" spans="1:14" x14ac:dyDescent="0.25">
      <c r="F27"/>
      <c r="G27"/>
    </row>
    <row r="28" spans="1:14" x14ac:dyDescent="0.25">
      <c r="B28" s="95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>
      <selection activeCell="D20" sqref="D20"/>
    </sheetView>
  </sheetViews>
  <sheetFormatPr defaultColWidth="8.7109375" defaultRowHeight="15" x14ac:dyDescent="0.25"/>
  <cols>
    <col min="1" max="1" width="44.7109375" bestFit="1" customWidth="1"/>
    <col min="2" max="2" width="40.7109375" customWidth="1"/>
    <col min="3" max="3" width="14.42578125" customWidth="1"/>
    <col min="4" max="4" width="32.7109375" customWidth="1"/>
    <col min="5" max="6" width="11.7109375" bestFit="1" customWidth="1"/>
    <col min="7" max="7" width="11.7109375" customWidth="1"/>
    <col min="11" max="11" width="11.7109375" bestFit="1" customWidth="1"/>
    <col min="12" max="12" width="21" customWidth="1"/>
  </cols>
  <sheetData>
    <row r="1" spans="1:14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4" s="13" customFormat="1" x14ac:dyDescent="0.25">
      <c r="A2" s="13" t="str">
        <f t="shared" ref="A2:A13" si="0">CONCATENATE(C2,"/",B2)</f>
        <v>CodeSystem/condition-clinical</v>
      </c>
      <c r="B2" s="19" t="s">
        <v>78</v>
      </c>
      <c r="C2" s="25" t="s">
        <v>3</v>
      </c>
      <c r="D2" s="25"/>
      <c r="E2" s="13" t="b">
        <v>1</v>
      </c>
      <c r="F2" s="13" t="b">
        <v>1</v>
      </c>
      <c r="G2" s="13" t="s">
        <v>184</v>
      </c>
      <c r="H2" s="8">
        <f t="shared" ref="H2:H13" si="1">COUNTIF(E2:F2,TRUE)/COLUMNS(E2:F2)</f>
        <v>1</v>
      </c>
      <c r="I2" s="13" t="s">
        <v>51</v>
      </c>
      <c r="J2" s="13" t="s">
        <v>50</v>
      </c>
      <c r="K2" s="13" t="s">
        <v>135</v>
      </c>
    </row>
    <row r="3" spans="1:14" s="3" customFormat="1" x14ac:dyDescent="0.25">
      <c r="A3" s="12" t="str">
        <f t="shared" si="0"/>
        <v>ValueSet/condition-clinical</v>
      </c>
      <c r="B3" s="22" t="s">
        <v>78</v>
      </c>
      <c r="C3" s="4" t="s">
        <v>4</v>
      </c>
      <c r="D3" s="4"/>
      <c r="E3" s="12" t="b">
        <v>1</v>
      </c>
      <c r="F3" s="12" t="b">
        <v>1</v>
      </c>
      <c r="G3" s="12" t="s">
        <v>184</v>
      </c>
      <c r="H3" s="7">
        <f t="shared" si="1"/>
        <v>1</v>
      </c>
      <c r="I3" s="3" t="s">
        <v>51</v>
      </c>
      <c r="J3" s="3" t="s">
        <v>50</v>
      </c>
      <c r="K3" s="3" t="s">
        <v>135</v>
      </c>
      <c r="L3" s="12"/>
      <c r="M3" s="12"/>
      <c r="N3" s="12"/>
    </row>
    <row r="4" spans="1:14" s="2" customFormat="1" x14ac:dyDescent="0.25">
      <c r="A4" s="2" t="str">
        <f t="shared" si="0"/>
        <v>CodeSystem/condition-ver-status</v>
      </c>
      <c r="B4" s="16" t="s">
        <v>79</v>
      </c>
      <c r="C4" s="2" t="s">
        <v>3</v>
      </c>
      <c r="E4" s="2" t="b">
        <v>1</v>
      </c>
      <c r="F4" s="2" t="b">
        <v>1</v>
      </c>
      <c r="G4" s="2" t="s">
        <v>184</v>
      </c>
      <c r="H4" s="6">
        <f t="shared" si="1"/>
        <v>1</v>
      </c>
      <c r="I4" s="21" t="s">
        <v>51</v>
      </c>
      <c r="J4" s="2" t="s">
        <v>50</v>
      </c>
      <c r="K4" s="2" t="s">
        <v>135</v>
      </c>
    </row>
    <row r="5" spans="1:14" s="3" customFormat="1" x14ac:dyDescent="0.25">
      <c r="A5" s="12" t="str">
        <f t="shared" si="0"/>
        <v>ValueSet/condition-ver-status</v>
      </c>
      <c r="B5" s="15" t="s">
        <v>79</v>
      </c>
      <c r="C5" s="3" t="s">
        <v>4</v>
      </c>
      <c r="E5" s="12" t="b">
        <v>1</v>
      </c>
      <c r="F5" s="12" t="b">
        <v>1</v>
      </c>
      <c r="G5" s="12" t="s">
        <v>184</v>
      </c>
      <c r="H5" s="7">
        <f t="shared" si="1"/>
        <v>1</v>
      </c>
      <c r="I5" s="23" t="s">
        <v>51</v>
      </c>
      <c r="J5" s="12" t="s">
        <v>50</v>
      </c>
      <c r="K5" s="18" t="s">
        <v>135</v>
      </c>
    </row>
    <row r="6" spans="1:14" s="13" customFormat="1" x14ac:dyDescent="0.25">
      <c r="A6" s="13" t="str">
        <f t="shared" si="0"/>
        <v>CodeSystem/condition-category</v>
      </c>
      <c r="B6" s="19" t="s">
        <v>81</v>
      </c>
      <c r="C6" s="13" t="s">
        <v>3</v>
      </c>
      <c r="E6" s="13" t="b">
        <v>1</v>
      </c>
      <c r="F6" s="13" t="b">
        <v>1</v>
      </c>
      <c r="G6" s="13" t="s">
        <v>184</v>
      </c>
      <c r="H6" s="8">
        <f t="shared" si="1"/>
        <v>1</v>
      </c>
      <c r="I6" s="13" t="s">
        <v>175</v>
      </c>
      <c r="J6" s="13" t="s">
        <v>50</v>
      </c>
      <c r="K6" s="13" t="s">
        <v>135</v>
      </c>
      <c r="M6" s="82"/>
    </row>
    <row r="7" spans="1:14" s="18" customFormat="1" x14ac:dyDescent="0.25">
      <c r="A7" s="12" t="str">
        <f t="shared" si="0"/>
        <v>ValueSet/problem-type-uv-ips</v>
      </c>
      <c r="B7" s="22" t="s">
        <v>80</v>
      </c>
      <c r="C7" s="24" t="s">
        <v>4</v>
      </c>
      <c r="E7" s="12" t="b">
        <v>1</v>
      </c>
      <c r="F7" s="12" t="b">
        <v>1</v>
      </c>
      <c r="G7" s="12" t="s">
        <v>184</v>
      </c>
      <c r="H7" s="9">
        <f t="shared" si="1"/>
        <v>1</v>
      </c>
      <c r="I7" s="12" t="s">
        <v>68</v>
      </c>
      <c r="J7" s="12" t="s">
        <v>50</v>
      </c>
      <c r="K7" s="18" t="s">
        <v>135</v>
      </c>
      <c r="L7" s="12"/>
      <c r="M7" s="81"/>
    </row>
    <row r="8" spans="1:14" s="18" customFormat="1" x14ac:dyDescent="0.25">
      <c r="A8" s="12" t="str">
        <f t="shared" si="0"/>
        <v>ValueSet/problem-type-loinc</v>
      </c>
      <c r="B8" s="22" t="s">
        <v>82</v>
      </c>
      <c r="C8" s="18" t="s">
        <v>4</v>
      </c>
      <c r="E8" s="12" t="b">
        <v>1</v>
      </c>
      <c r="F8" s="12" t="b">
        <v>1</v>
      </c>
      <c r="G8" s="12" t="s">
        <v>184</v>
      </c>
      <c r="H8" s="9">
        <f t="shared" si="1"/>
        <v>1</v>
      </c>
      <c r="I8" s="12" t="s">
        <v>68</v>
      </c>
      <c r="J8" s="18" t="s">
        <v>50</v>
      </c>
      <c r="K8" s="18" t="s">
        <v>135</v>
      </c>
      <c r="L8" s="12"/>
      <c r="M8" s="12"/>
    </row>
    <row r="9" spans="1:14" s="3" customFormat="1" x14ac:dyDescent="0.25">
      <c r="A9" s="12" t="str">
        <f t="shared" si="0"/>
        <v>ValueSet/condition-severity</v>
      </c>
      <c r="B9" s="15" t="s">
        <v>83</v>
      </c>
      <c r="C9" s="4" t="s">
        <v>4</v>
      </c>
      <c r="E9" s="12" t="b">
        <v>1</v>
      </c>
      <c r="F9" s="12" t="b">
        <v>1</v>
      </c>
      <c r="G9" s="12" t="s">
        <v>184</v>
      </c>
      <c r="H9" s="7">
        <f t="shared" si="1"/>
        <v>1</v>
      </c>
      <c r="I9" s="12" t="s">
        <v>51</v>
      </c>
      <c r="J9" s="12" t="s">
        <v>50</v>
      </c>
      <c r="K9" s="18" t="s">
        <v>135</v>
      </c>
      <c r="L9" s="12"/>
      <c r="M9" s="12"/>
    </row>
    <row r="10" spans="1:14" s="12" customFormat="1" x14ac:dyDescent="0.25">
      <c r="A10" s="12" t="str">
        <f t="shared" si="0"/>
        <v>ValueSet/problems-snomed-absent-unknown-uv-ips</v>
      </c>
      <c r="B10" s="22" t="s">
        <v>84</v>
      </c>
      <c r="C10" s="18" t="s">
        <v>4</v>
      </c>
      <c r="E10" s="12" t="b">
        <v>1</v>
      </c>
      <c r="F10" s="12" t="b">
        <v>0</v>
      </c>
      <c r="G10" s="12" t="s">
        <v>184</v>
      </c>
      <c r="H10" s="9">
        <f t="shared" si="1"/>
        <v>0.5</v>
      </c>
      <c r="I10" s="12" t="s">
        <v>68</v>
      </c>
      <c r="K10" s="3" t="s">
        <v>135</v>
      </c>
      <c r="L10" s="18"/>
      <c r="M10" s="80"/>
    </row>
    <row r="11" spans="1:14" s="10" customFormat="1" x14ac:dyDescent="0.25">
      <c r="A11" s="13" t="str">
        <f t="shared" si="0"/>
        <v>CodeSystem/absent-unknown-uv-ips</v>
      </c>
      <c r="B11" s="19" t="s">
        <v>85</v>
      </c>
      <c r="C11" s="13" t="s">
        <v>3</v>
      </c>
      <c r="E11" s="13" t="b">
        <v>1</v>
      </c>
      <c r="F11" s="13" t="b">
        <v>1</v>
      </c>
      <c r="G11" s="13" t="s">
        <v>184</v>
      </c>
      <c r="H11" s="8">
        <f t="shared" si="1"/>
        <v>1</v>
      </c>
      <c r="I11" s="10" t="s">
        <v>68</v>
      </c>
      <c r="J11" s="10" t="s">
        <v>50</v>
      </c>
      <c r="K11" s="10" t="s">
        <v>135</v>
      </c>
      <c r="L11" s="13"/>
      <c r="M11" s="82"/>
    </row>
    <row r="12" spans="1:14" s="3" customFormat="1" x14ac:dyDescent="0.25">
      <c r="A12" s="12" t="str">
        <f t="shared" si="0"/>
        <v>ValueSet/absent-or-unknown-problems-uv-ips</v>
      </c>
      <c r="B12" s="15" t="s">
        <v>185</v>
      </c>
      <c r="C12" s="3" t="s">
        <v>4</v>
      </c>
      <c r="E12" s="12" t="b">
        <v>1</v>
      </c>
      <c r="F12" s="12" t="b">
        <v>1</v>
      </c>
      <c r="G12" s="12" t="s">
        <v>184</v>
      </c>
      <c r="H12" s="7">
        <f t="shared" si="1"/>
        <v>1</v>
      </c>
      <c r="I12" s="3" t="s">
        <v>68</v>
      </c>
      <c r="J12" s="3" t="s">
        <v>186</v>
      </c>
      <c r="L12" s="18"/>
      <c r="M12" s="80" t="s">
        <v>178</v>
      </c>
    </row>
    <row r="13" spans="1:14" s="3" customFormat="1" x14ac:dyDescent="0.25">
      <c r="A13" s="12" t="str">
        <f t="shared" si="0"/>
        <v>ValueSet/problems-snomed-ct-ips-free-set</v>
      </c>
      <c r="B13" s="15" t="s">
        <v>86</v>
      </c>
      <c r="C13" s="3" t="s">
        <v>4</v>
      </c>
      <c r="E13" s="12" t="b">
        <v>1</v>
      </c>
      <c r="F13" s="12" t="b">
        <v>1</v>
      </c>
      <c r="G13" s="12" t="s">
        <v>184</v>
      </c>
      <c r="H13" s="7">
        <f t="shared" si="1"/>
        <v>1</v>
      </c>
      <c r="I13" s="3" t="s">
        <v>68</v>
      </c>
      <c r="J13" s="3" t="s">
        <v>50</v>
      </c>
      <c r="K13" s="3" t="s">
        <v>135</v>
      </c>
      <c r="L13" s="18"/>
      <c r="M13" s="80"/>
    </row>
    <row r="14" spans="1:14" s="13" customFormat="1" x14ac:dyDescent="0.25">
      <c r="A14" s="13" t="str">
        <f t="shared" ref="A14:A18" si="2">CONCATENATE(C14,"/",B14)</f>
        <v>CodeSystem/resource-types</v>
      </c>
      <c r="B14" s="19" t="s">
        <v>87</v>
      </c>
      <c r="C14" s="13" t="s">
        <v>3</v>
      </c>
      <c r="E14" s="13" t="b">
        <v>1</v>
      </c>
      <c r="F14" s="13" t="b">
        <v>1</v>
      </c>
      <c r="G14" s="13" t="s">
        <v>184</v>
      </c>
      <c r="H14" s="8">
        <f t="shared" ref="H14:H15" si="3">COUNTIF(E14:F14,TRUE)/COLUMNS(E14:F14)</f>
        <v>1</v>
      </c>
      <c r="I14" s="13" t="s">
        <v>51</v>
      </c>
      <c r="J14" s="13" t="s">
        <v>50</v>
      </c>
      <c r="K14" s="13" t="s">
        <v>135</v>
      </c>
      <c r="L14" s="69"/>
      <c r="M14" s="69"/>
    </row>
    <row r="15" spans="1:14" s="18" customFormat="1" x14ac:dyDescent="0.25">
      <c r="A15" s="12" t="str">
        <f t="shared" si="2"/>
        <v>ValueSet/resource-types</v>
      </c>
      <c r="B15" s="22" t="s">
        <v>87</v>
      </c>
      <c r="C15" s="18" t="s">
        <v>4</v>
      </c>
      <c r="E15" s="12" t="b">
        <v>1</v>
      </c>
      <c r="F15" s="12" t="b">
        <v>1</v>
      </c>
      <c r="G15" s="12" t="s">
        <v>184</v>
      </c>
      <c r="H15" s="9">
        <f t="shared" si="3"/>
        <v>1</v>
      </c>
      <c r="I15" s="18" t="s">
        <v>51</v>
      </c>
      <c r="J15" s="18" t="s">
        <v>50</v>
      </c>
      <c r="K15" s="18" t="s">
        <v>135</v>
      </c>
      <c r="L15" s="61"/>
      <c r="M15" s="61"/>
    </row>
    <row r="16" spans="1:14" s="13" customFormat="1" x14ac:dyDescent="0.25">
      <c r="A16" s="13" t="str">
        <f t="shared" si="2"/>
        <v>CodeSystem/ urn:ietf:bcp:47</v>
      </c>
      <c r="B16" s="19" t="s">
        <v>148</v>
      </c>
      <c r="C16" s="13" t="s">
        <v>3</v>
      </c>
      <c r="D16" s="13" t="s">
        <v>149</v>
      </c>
      <c r="E16" s="13" t="b">
        <v>1</v>
      </c>
      <c r="F16" s="13" t="b">
        <v>1</v>
      </c>
      <c r="G16" s="13" t="s">
        <v>184</v>
      </c>
      <c r="H16" s="64">
        <f>COUNTIF(E16:F16,TRUE)/COLUMNS(E16:F16)</f>
        <v>1</v>
      </c>
      <c r="I16" s="13" t="s">
        <v>66</v>
      </c>
      <c r="J16" s="13" t="s">
        <v>50</v>
      </c>
      <c r="L16" s="69"/>
      <c r="M16" s="69"/>
    </row>
    <row r="17" spans="1:13" s="18" customFormat="1" x14ac:dyDescent="0.25">
      <c r="A17" s="18" t="str">
        <f t="shared" si="2"/>
        <v>ValueSet/languages</v>
      </c>
      <c r="B17" s="22" t="s">
        <v>147</v>
      </c>
      <c r="C17" s="18" t="s">
        <v>4</v>
      </c>
      <c r="D17" s="18" t="s">
        <v>150</v>
      </c>
      <c r="E17" s="18" t="b">
        <v>1</v>
      </c>
      <c r="F17" s="18" t="b">
        <v>1</v>
      </c>
      <c r="G17" s="18" t="s">
        <v>184</v>
      </c>
      <c r="H17" s="9">
        <f t="shared" ref="H17:H18" si="4">COUNTIF(E17:F17,TRUE)/COLUMNS(E17:F17)</f>
        <v>1</v>
      </c>
      <c r="I17" s="18" t="s">
        <v>152</v>
      </c>
      <c r="J17" s="18" t="s">
        <v>50</v>
      </c>
      <c r="L17" s="61"/>
      <c r="M17" s="61"/>
    </row>
    <row r="18" spans="1:13" s="61" customFormat="1" x14ac:dyDescent="0.25">
      <c r="A18" s="3" t="str">
        <f t="shared" si="2"/>
        <v>ValueSet/BREstadoResolucaoDiagnosticoProblema-1.0</v>
      </c>
      <c r="B18" s="22" t="s">
        <v>214</v>
      </c>
      <c r="C18" s="3" t="s">
        <v>4</v>
      </c>
      <c r="E18" s="3" t="b">
        <v>1</v>
      </c>
      <c r="F18" s="3" t="b">
        <v>1</v>
      </c>
      <c r="G18" s="61" t="s">
        <v>44</v>
      </c>
      <c r="H18" s="7">
        <f t="shared" si="4"/>
        <v>1</v>
      </c>
      <c r="I18" s="61" t="s">
        <v>215</v>
      </c>
      <c r="J18" s="61" t="s">
        <v>50</v>
      </c>
      <c r="K18" s="61" t="s">
        <v>135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Italo Costa</cp:lastModifiedBy>
  <dcterms:created xsi:type="dcterms:W3CDTF">2023-05-22T13:10:37Z</dcterms:created>
  <dcterms:modified xsi:type="dcterms:W3CDTF">2023-09-04T12:39:07Z</dcterms:modified>
</cp:coreProperties>
</file>