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07"/>
  <workbookPr/>
  <mc:AlternateContent xmlns:mc="http://schemas.openxmlformats.org/markup-compatibility/2006">
    <mc:Choice Requires="x15">
      <x15ac:absPath xmlns:x15ac="http://schemas.microsoft.com/office/spreadsheetml/2010/11/ac" url="https://hospitalsiriolibanes.sharepoint.com/sites/IPSPROADI-SUS/Documentos Compartilhados/General/4. Monitoramento/Diligências/"/>
    </mc:Choice>
  </mc:AlternateContent>
  <xr:revisionPtr revIDLastSave="116" documentId="11_ACD462504708EB0AF064FD2D9C81AD957F520555" xr6:coauthVersionLast="47" xr6:coauthVersionMax="47" xr10:uidLastSave="{9677B985-66D7-478F-A59B-1ACA7C27C52C}"/>
  <bookViews>
    <workbookView xWindow="-4185" yWindow="-16320" windowWidth="29040" windowHeight="15720" tabRatio="776" xr2:uid="{00000000-000D-0000-FFFF-FFFF00000000}"/>
  </bookViews>
  <sheets>
    <sheet name="Cargos e Funções" sheetId="6" r:id="rId1"/>
    <sheet name="Valor da Hora" sheetId="7" r:id="rId2"/>
  </sheets>
  <definedNames>
    <definedName name="_xlnm._FilterDatabase" localSheetId="0" hidden="1">'Cargos e Funções'!$A$8:$L$25</definedName>
    <definedName name="_xlnm._FilterDatabase" localSheetId="1" hidden="1">'Valor da Hora'!$A$7:$U$7</definedName>
    <definedName name="_xlnm.Print_Area" localSheetId="0">'Cargos e Funções'!$B$8:$L$25</definedName>
    <definedName name="_xlnm.Print_Area" localSheetId="1">'Valor da Hora'!$B$7:$U$13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7" l="1"/>
  <c r="B2" i="7"/>
  <c r="B1" i="7"/>
  <c r="B3" i="7"/>
  <c r="L16" i="6" l="1"/>
  <c r="M16" i="6"/>
  <c r="N16" i="6"/>
  <c r="L17" i="6"/>
  <c r="M17" i="6"/>
  <c r="N17" i="6"/>
  <c r="H15" i="7"/>
  <c r="F15" i="7" s="1"/>
  <c r="M15" i="7"/>
  <c r="K15" i="7" s="1"/>
  <c r="R15" i="7"/>
  <c r="P15" i="7" s="1"/>
  <c r="U15" i="7"/>
  <c r="H16" i="7"/>
  <c r="F16" i="7" s="1"/>
  <c r="M16" i="7"/>
  <c r="K16" i="7" s="1"/>
  <c r="R16" i="7"/>
  <c r="P16" i="7" s="1"/>
  <c r="U16" i="7"/>
  <c r="K16" i="6" l="1"/>
  <c r="J16" i="6"/>
  <c r="K17" i="6"/>
  <c r="J17" i="6"/>
  <c r="L10" i="6"/>
  <c r="M10" i="6"/>
  <c r="N10" i="6"/>
  <c r="L11" i="6"/>
  <c r="M11" i="6"/>
  <c r="N11" i="6"/>
  <c r="L12" i="6"/>
  <c r="M12" i="6"/>
  <c r="N12" i="6"/>
  <c r="L13" i="6"/>
  <c r="M13" i="6"/>
  <c r="N13" i="6"/>
  <c r="L14" i="6"/>
  <c r="M14" i="6"/>
  <c r="N14" i="6"/>
  <c r="L15" i="6"/>
  <c r="M15" i="6"/>
  <c r="N15" i="6"/>
  <c r="L18" i="6"/>
  <c r="M18" i="6"/>
  <c r="N18" i="6"/>
  <c r="L19" i="6"/>
  <c r="M19" i="6"/>
  <c r="N19" i="6"/>
  <c r="L20" i="6"/>
  <c r="M20" i="6"/>
  <c r="N20" i="6"/>
  <c r="L21" i="6"/>
  <c r="M21" i="6"/>
  <c r="N21" i="6"/>
  <c r="L22" i="6"/>
  <c r="M22" i="6"/>
  <c r="N22" i="6"/>
  <c r="L23" i="6"/>
  <c r="M23" i="6"/>
  <c r="N23" i="6"/>
  <c r="L24" i="6"/>
  <c r="M24" i="6"/>
  <c r="N24" i="6"/>
  <c r="L25" i="6"/>
  <c r="M25" i="6"/>
  <c r="N25" i="6"/>
  <c r="N9" i="6"/>
  <c r="M9" i="6"/>
  <c r="L9" i="6"/>
  <c r="K9" i="6" l="1"/>
  <c r="J9" i="6"/>
  <c r="K22" i="6"/>
  <c r="J22" i="6"/>
  <c r="K18" i="6"/>
  <c r="J18" i="6"/>
  <c r="K12" i="6"/>
  <c r="J12" i="6"/>
  <c r="K23" i="6"/>
  <c r="J23" i="6"/>
  <c r="K19" i="6"/>
  <c r="J19" i="6"/>
  <c r="K13" i="6"/>
  <c r="J13" i="6"/>
  <c r="K24" i="6"/>
  <c r="J24" i="6"/>
  <c r="K20" i="6"/>
  <c r="J20" i="6"/>
  <c r="K14" i="6"/>
  <c r="J14" i="6"/>
  <c r="K10" i="6"/>
  <c r="J10" i="6"/>
  <c r="K25" i="6"/>
  <c r="J25" i="6"/>
  <c r="K21" i="6"/>
  <c r="J21" i="6"/>
  <c r="K15" i="6"/>
  <c r="J15" i="6"/>
  <c r="K11" i="6"/>
  <c r="J11" i="6"/>
  <c r="L26" i="7"/>
  <c r="U8" i="7"/>
  <c r="T26" i="7"/>
  <c r="N5" i="6" s="1"/>
  <c r="Q26" i="7"/>
  <c r="O26" i="7"/>
  <c r="M5" i="6" s="1"/>
  <c r="J26" i="7"/>
  <c r="L5" i="6" s="1"/>
  <c r="U18" i="7" l="1"/>
  <c r="R18" i="7"/>
  <c r="P18" i="7" s="1"/>
  <c r="M18" i="7"/>
  <c r="K18" i="7" s="1"/>
  <c r="H18" i="7"/>
  <c r="F18" i="7" s="1"/>
  <c r="U20" i="7"/>
  <c r="R20" i="7"/>
  <c r="P20" i="7" s="1"/>
  <c r="M20" i="7"/>
  <c r="K20" i="7" s="1"/>
  <c r="H20" i="7"/>
  <c r="F20" i="7" s="1"/>
  <c r="R24" i="7" l="1"/>
  <c r="P24" i="7" s="1"/>
  <c r="R10" i="7"/>
  <c r="P10" i="7" s="1"/>
  <c r="R12" i="7"/>
  <c r="P12" i="7" s="1"/>
  <c r="R8" i="7"/>
  <c r="R17" i="7"/>
  <c r="P17" i="7" s="1"/>
  <c r="R23" i="7"/>
  <c r="P23" i="7" s="1"/>
  <c r="R21" i="7"/>
  <c r="P21" i="7" s="1"/>
  <c r="R9" i="7"/>
  <c r="P9" i="7" s="1"/>
  <c r="R11" i="7"/>
  <c r="P11" i="7" s="1"/>
  <c r="R19" i="7"/>
  <c r="P19" i="7" s="1"/>
  <c r="R22" i="7"/>
  <c r="P22" i="7" s="1"/>
  <c r="R13" i="7"/>
  <c r="P13" i="7" s="1"/>
  <c r="R14" i="7"/>
  <c r="P14" i="7" s="1"/>
  <c r="M24" i="7"/>
  <c r="K24" i="7" s="1"/>
  <c r="M10" i="7"/>
  <c r="K10" i="7" s="1"/>
  <c r="M12" i="7"/>
  <c r="K12" i="7" s="1"/>
  <c r="M8" i="7"/>
  <c r="M17" i="7"/>
  <c r="K17" i="7" s="1"/>
  <c r="M23" i="7"/>
  <c r="K23" i="7" s="1"/>
  <c r="M21" i="7"/>
  <c r="K21" i="7" s="1"/>
  <c r="M9" i="7"/>
  <c r="K9" i="7" s="1"/>
  <c r="M11" i="7"/>
  <c r="K11" i="7" s="1"/>
  <c r="M19" i="7"/>
  <c r="K19" i="7" s="1"/>
  <c r="M22" i="7"/>
  <c r="K22" i="7" s="1"/>
  <c r="M13" i="7"/>
  <c r="K13" i="7" s="1"/>
  <c r="M14" i="7"/>
  <c r="K14" i="7" s="1"/>
  <c r="H24" i="7"/>
  <c r="F24" i="7" s="1"/>
  <c r="H10" i="7"/>
  <c r="F10" i="7" s="1"/>
  <c r="H12" i="7"/>
  <c r="F12" i="7" s="1"/>
  <c r="H8" i="7"/>
  <c r="F8" i="7" s="1"/>
  <c r="H17" i="7"/>
  <c r="F17" i="7" s="1"/>
  <c r="H23" i="7"/>
  <c r="F23" i="7" s="1"/>
  <c r="H21" i="7"/>
  <c r="F21" i="7" s="1"/>
  <c r="H9" i="7"/>
  <c r="F9" i="7" s="1"/>
  <c r="H11" i="7"/>
  <c r="F11" i="7" s="1"/>
  <c r="H19" i="7"/>
  <c r="F19" i="7" s="1"/>
  <c r="H22" i="7"/>
  <c r="F22" i="7" s="1"/>
  <c r="H13" i="7"/>
  <c r="F13" i="7" s="1"/>
  <c r="H14" i="7"/>
  <c r="F14" i="7" s="1"/>
  <c r="K8" i="7" l="1"/>
  <c r="P8" i="7"/>
  <c r="U24" i="7" l="1"/>
  <c r="U10" i="7"/>
  <c r="U12" i="7"/>
  <c r="U17" i="7"/>
  <c r="U23" i="7"/>
  <c r="U21" i="7"/>
  <c r="U9" i="7"/>
  <c r="U11" i="7"/>
  <c r="U19" i="7"/>
  <c r="U22" i="7"/>
  <c r="U13" i="7"/>
  <c r="U14" i="7"/>
  <c r="U26" i="7" l="1"/>
</calcChain>
</file>

<file path=xl/sharedStrings.xml><?xml version="1.0" encoding="utf-8"?>
<sst xmlns="http://schemas.openxmlformats.org/spreadsheetml/2006/main" count="202" uniqueCount="61">
  <si>
    <t>Projeto: Promoção do Ambiente de Interconectividade em Saúde como apoio à Implementação da Estratégia de Saúde Digital para o Brasil</t>
  </si>
  <si>
    <t>Proponente: Sociedade Beneficente de Senhora Hospital Sírio Libanês - HSL</t>
  </si>
  <si>
    <t>Valor: 6.412.891</t>
  </si>
  <si>
    <t>DRE APRESENTADA</t>
  </si>
  <si>
    <t>NUP: 25000.087254/2022-79</t>
  </si>
  <si>
    <t>ANO 1 (R$)</t>
  </si>
  <si>
    <t>ANO 2 (R$)</t>
  </si>
  <si>
    <t>ANO 3 (R$)</t>
  </si>
  <si>
    <t>MATRICULA</t>
  </si>
  <si>
    <t>Papel</t>
  </si>
  <si>
    <t>Quantidade</t>
  </si>
  <si>
    <t>Modalidade de Contratação</t>
  </si>
  <si>
    <t>Carga Horária definada em Contrato ou CLT</t>
  </si>
  <si>
    <t>Tempo de contratação Junto a HSL</t>
  </si>
  <si>
    <t>Formação</t>
  </si>
  <si>
    <t>Perfil Profissional Exigência Curricular (Descrição)</t>
  </si>
  <si>
    <t>Entregas</t>
  </si>
  <si>
    <t>Média Mensal de horas trabalhadas (triênio)</t>
  </si>
  <si>
    <t>Outros Projetos que desenvolve atividades</t>
  </si>
  <si>
    <t>Quantidade de horas mensais por projeto - ANO 1</t>
  </si>
  <si>
    <t>Quantidade de horas mensais por projeto - ANO 2</t>
  </si>
  <si>
    <t>Quantidade de horas mensais por projeto - ANO 3</t>
  </si>
  <si>
    <t>ESPECIALISTA PROJETOS V</t>
  </si>
  <si>
    <t>CLT</t>
  </si>
  <si>
    <t>DOUTORADO</t>
  </si>
  <si>
    <t>Profissional doutorado com experiência em projetos de apoio ao desenvolvimento institucional do SUS (PROADI-SUS)</t>
  </si>
  <si>
    <t>Entrega 2</t>
  </si>
  <si>
    <t>NOVO</t>
  </si>
  <si>
    <t>ESPECIALISTA DESENVOLVIMENTO</t>
  </si>
  <si>
    <t>POS-GRADUACAO</t>
  </si>
  <si>
    <t>Profissional pós-graduado com experiência em projetos de apoio ao desenvolvimento institucional do SUS (PROADI-SUS)</t>
  </si>
  <si>
    <t>ANL. NEGOCIOS PL</t>
  </si>
  <si>
    <t>SUPERIOR COMPLETO</t>
  </si>
  <si>
    <t>Profissional de nível superior com experiência em projetos de terminologia em saúde</t>
  </si>
  <si>
    <t>Entrega 1</t>
  </si>
  <si>
    <t>ANL. DESENVOLVIMENTO PL</t>
  </si>
  <si>
    <t>Profissional de nível superior, desenvolvedor com experiência em React</t>
  </si>
  <si>
    <t>Profissional de nível superior, desenvolvedor com experiência em linguagem de programação Python</t>
  </si>
  <si>
    <t>Profissional de nível superior, desenvolvedor com experiência em linguagem de programação Java</t>
  </si>
  <si>
    <t>COORD. PROJETOS</t>
  </si>
  <si>
    <t>Atividades comuns a diversas entregas</t>
  </si>
  <si>
    <t>GTE. PROJETOS PROADI</t>
  </si>
  <si>
    <t>ANL. PROJETOS SR</t>
  </si>
  <si>
    <t>Profissional de nível superior com experiência em projetos, preferencialmente na área da saúde</t>
  </si>
  <si>
    <t>ESPECIALISTA PROJETOS II</t>
  </si>
  <si>
    <t>Profissional pós-graduado com experiência em projetos, preferencialmente na área da saúde</t>
  </si>
  <si>
    <t>Entrega 3</t>
  </si>
  <si>
    <t>ARQUITETO DE SISTEMAS</t>
  </si>
  <si>
    <t>ENGENHEIRO DE SOFTWARE AGIL</t>
  </si>
  <si>
    <t>CARGOS</t>
  </si>
  <si>
    <t>ANO 2021</t>
  </si>
  <si>
    <t>ANO 2022</t>
  </si>
  <si>
    <t>ANO 2023</t>
  </si>
  <si>
    <t>Total do Triênio</t>
  </si>
  <si>
    <t>Valor da hora</t>
  </si>
  <si>
    <t>Quantidade de hora/mês</t>
  </si>
  <si>
    <t>Valor Total Mensal</t>
  </si>
  <si>
    <t>Quantidade de meses</t>
  </si>
  <si>
    <t>Valor Total 2021</t>
  </si>
  <si>
    <t>Valor Total 2022</t>
  </si>
  <si>
    <t>Valor Total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</si>
</sst>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_-* #,##0_-;\-* #,##0_-;_-* &quot;-&quot;??_-;_-@_-"/>
  </numFmts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82">
    <xf numFmtId="0" fontId="0" fillId="0" borderId="0" xfId="0"/>
    <xf numFmtId="0" fontId="1" fillId="0" borderId="2" xfId="0" applyFont="1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164" fontId="0" fillId="0" borderId="3" xfId="1" applyFont="1" applyBorder="1"/>
    <xf numFmtId="164" fontId="0" fillId="0" borderId="12" xfId="1" applyFont="1" applyBorder="1" applyAlignment="1">
      <alignment horizontal="center" vertical="center"/>
    </xf>
    <xf numFmtId="164" fontId="0" fillId="0" borderId="13" xfId="1" applyFont="1" applyBorder="1"/>
    <xf numFmtId="0" fontId="0" fillId="0" borderId="4" xfId="0" applyBorder="1" applyAlignment="1">
      <alignment horizontal="center" vertical="center"/>
    </xf>
    <xf numFmtId="164" fontId="0" fillId="0" borderId="1" xfId="0" applyNumberFormat="1" applyBorder="1"/>
    <xf numFmtId="0" fontId="0" fillId="3" borderId="2" xfId="0" applyFill="1" applyBorder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justify" vertical="center"/>
    </xf>
    <xf numFmtId="0" fontId="0" fillId="0" borderId="2" xfId="0" applyBorder="1"/>
    <xf numFmtId="14" fontId="0" fillId="0" borderId="0" xfId="0" applyNumberFormat="1"/>
    <xf numFmtId="49" fontId="5" fillId="4" borderId="7" xfId="0" applyNumberFormat="1" applyFont="1" applyFill="1" applyBorder="1" applyAlignment="1">
      <alignment horizontal="center" vertical="center"/>
    </xf>
    <xf numFmtId="164" fontId="5" fillId="4" borderId="7" xfId="1" applyFont="1" applyFill="1" applyBorder="1" applyAlignment="1">
      <alignment horizontal="center" vertical="center"/>
    </xf>
    <xf numFmtId="164" fontId="2" fillId="6" borderId="13" xfId="1" applyFont="1" applyFill="1" applyBorder="1" applyAlignment="1">
      <alignment horizontal="center" vertical="center"/>
    </xf>
    <xf numFmtId="164" fontId="2" fillId="6" borderId="2" xfId="1" applyFont="1" applyFill="1" applyBorder="1" applyAlignment="1">
      <alignment horizontal="center" vertical="center"/>
    </xf>
    <xf numFmtId="164" fontId="0" fillId="6" borderId="14" xfId="1" applyFont="1" applyFill="1" applyBorder="1"/>
    <xf numFmtId="165" fontId="0" fillId="6" borderId="2" xfId="1" applyNumberFormat="1" applyFont="1" applyFill="1" applyBorder="1" applyAlignment="1">
      <alignment horizontal="center" vertical="center"/>
    </xf>
    <xf numFmtId="164" fontId="0" fillId="6" borderId="6" xfId="1" applyFont="1" applyFill="1" applyBorder="1"/>
    <xf numFmtId="165" fontId="0" fillId="6" borderId="2" xfId="1" applyNumberFormat="1" applyFont="1" applyFill="1" applyBorder="1"/>
    <xf numFmtId="0" fontId="1" fillId="0" borderId="20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164" fontId="0" fillId="0" borderId="15" xfId="0" applyNumberFormat="1" applyBorder="1"/>
    <xf numFmtId="164" fontId="0" fillId="0" borderId="0" xfId="0" applyNumberFormat="1"/>
    <xf numFmtId="0" fontId="4" fillId="0" borderId="0" xfId="0" applyFont="1" applyAlignment="1">
      <alignment horizontal="left"/>
    </xf>
    <xf numFmtId="49" fontId="5" fillId="4" borderId="7" xfId="0" applyNumberFormat="1" applyFont="1" applyFill="1" applyBorder="1" applyAlignment="1">
      <alignment horizontal="center" vertical="center" wrapText="1"/>
    </xf>
    <xf numFmtId="164" fontId="5" fillId="4" borderId="7" xfId="1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164" fontId="0" fillId="0" borderId="2" xfId="0" applyNumberFormat="1" applyBorder="1" applyAlignment="1">
      <alignment horizontal="center" vertical="center"/>
    </xf>
    <xf numFmtId="164" fontId="0" fillId="7" borderId="0" xfId="0" applyNumberFormat="1" applyFill="1"/>
    <xf numFmtId="164" fontId="0" fillId="0" borderId="5" xfId="1" applyFont="1" applyFill="1" applyBorder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wrapText="1"/>
    </xf>
    <xf numFmtId="165" fontId="0" fillId="6" borderId="13" xfId="1" applyNumberFormat="1" applyFont="1" applyFill="1" applyBorder="1" applyAlignment="1">
      <alignment horizontal="center" vertical="center"/>
    </xf>
    <xf numFmtId="164" fontId="0" fillId="0" borderId="24" xfId="1" applyFont="1" applyFill="1" applyBorder="1" applyAlignment="1">
      <alignment horizontal="center" vertical="center"/>
    </xf>
    <xf numFmtId="164" fontId="2" fillId="6" borderId="25" xfId="1" applyFont="1" applyFill="1" applyBorder="1" applyAlignment="1">
      <alignment horizontal="center" vertical="center"/>
    </xf>
    <xf numFmtId="164" fontId="0" fillId="0" borderId="26" xfId="1" applyFont="1" applyBorder="1"/>
    <xf numFmtId="165" fontId="0" fillId="6" borderId="25" xfId="1" applyNumberFormat="1" applyFont="1" applyFill="1" applyBorder="1" applyAlignment="1">
      <alignment horizontal="center" vertical="center"/>
    </xf>
    <xf numFmtId="164" fontId="0" fillId="6" borderId="27" xfId="1" applyFont="1" applyFill="1" applyBorder="1" applyAlignment="1">
      <alignment horizontal="center" vertical="center"/>
    </xf>
    <xf numFmtId="164" fontId="0" fillId="0" borderId="28" xfId="0" applyNumberFormat="1" applyBorder="1"/>
    <xf numFmtId="165" fontId="0" fillId="0" borderId="0" xfId="0" applyNumberFormat="1"/>
    <xf numFmtId="165" fontId="0" fillId="7" borderId="0" xfId="0" applyNumberFormat="1" applyFill="1"/>
    <xf numFmtId="165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left" vertical="center" wrapText="1"/>
    </xf>
    <xf numFmtId="0" fontId="0" fillId="0" borderId="2" xfId="0" applyBorder="1" applyAlignment="1">
      <alignment vertical="center"/>
    </xf>
    <xf numFmtId="0" fontId="0" fillId="3" borderId="2" xfId="0" applyFill="1" applyBorder="1" applyAlignment="1">
      <alignment vertical="center"/>
    </xf>
    <xf numFmtId="0" fontId="0" fillId="0" borderId="2" xfId="0" applyBorder="1" applyAlignment="1">
      <alignment horizontal="right" vertical="center"/>
    </xf>
    <xf numFmtId="0" fontId="0" fillId="0" borderId="2" xfId="0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1" fontId="0" fillId="0" borderId="2" xfId="0" applyNumberFormat="1" applyBorder="1" applyAlignment="1">
      <alignment horizontal="right" vertical="center"/>
    </xf>
    <xf numFmtId="165" fontId="6" fillId="6" borderId="13" xfId="1" applyNumberFormat="1" applyFont="1" applyFill="1" applyBorder="1" applyAlignment="1">
      <alignment horizontal="center" vertical="center"/>
    </xf>
    <xf numFmtId="164" fontId="6" fillId="0" borderId="13" xfId="1" applyFont="1" applyBorder="1"/>
    <xf numFmtId="165" fontId="6" fillId="6" borderId="13" xfId="1" applyNumberFormat="1" applyFont="1" applyFill="1" applyBorder="1"/>
    <xf numFmtId="164" fontId="6" fillId="6" borderId="14" xfId="1" applyFont="1" applyFill="1" applyBorder="1"/>
    <xf numFmtId="164" fontId="6" fillId="0" borderId="12" xfId="1" applyFont="1" applyBorder="1" applyAlignment="1">
      <alignment horizontal="center" vertical="center"/>
    </xf>
    <xf numFmtId="165" fontId="6" fillId="6" borderId="2" xfId="1" applyNumberFormat="1" applyFont="1" applyFill="1" applyBorder="1" applyAlignment="1">
      <alignment horizontal="center" vertical="center"/>
    </xf>
    <xf numFmtId="164" fontId="6" fillId="0" borderId="3" xfId="1" applyFont="1" applyBorder="1"/>
    <xf numFmtId="165" fontId="6" fillId="6" borderId="2" xfId="1" applyNumberFormat="1" applyFont="1" applyFill="1" applyBorder="1"/>
    <xf numFmtId="164" fontId="6" fillId="6" borderId="6" xfId="1" applyFont="1" applyFill="1" applyBorder="1"/>
    <xf numFmtId="164" fontId="6" fillId="0" borderId="5" xfId="1" applyFont="1" applyFill="1" applyBorder="1" applyAlignment="1">
      <alignment horizontal="center" vertical="center"/>
    </xf>
    <xf numFmtId="164" fontId="6" fillId="6" borderId="6" xfId="1" applyFont="1" applyFill="1" applyBorder="1" applyAlignment="1">
      <alignment horizontal="center" vertical="center"/>
    </xf>
    <xf numFmtId="165" fontId="6" fillId="6" borderId="25" xfId="1" applyNumberFormat="1" applyFont="1" applyFill="1" applyBorder="1" applyAlignment="1">
      <alignment horizontal="center" vertical="center"/>
    </xf>
    <xf numFmtId="164" fontId="6" fillId="0" borderId="26" xfId="1" applyFont="1" applyBorder="1"/>
    <xf numFmtId="164" fontId="6" fillId="6" borderId="27" xfId="1" applyFont="1" applyFill="1" applyBorder="1" applyAlignment="1">
      <alignment horizontal="center" vertical="center"/>
    </xf>
    <xf numFmtId="164" fontId="6" fillId="0" borderId="24" xfId="1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4" fillId="0" borderId="0" xfId="0" applyFont="1" applyAlignment="1">
      <alignment horizontal="left"/>
    </xf>
    <xf numFmtId="49" fontId="5" fillId="4" borderId="8" xfId="0" applyNumberFormat="1" applyFont="1" applyFill="1" applyBorder="1" applyAlignment="1">
      <alignment horizontal="center" vertical="center"/>
    </xf>
    <xf numFmtId="49" fontId="5" fillId="4" borderId="9" xfId="0" applyNumberFormat="1" applyFont="1" applyFill="1" applyBorder="1" applyAlignment="1">
      <alignment horizontal="center" vertical="center"/>
    </xf>
    <xf numFmtId="49" fontId="5" fillId="4" borderId="10" xfId="0" applyNumberFormat="1" applyFont="1" applyFill="1" applyBorder="1" applyAlignment="1">
      <alignment horizontal="center" vertical="center"/>
    </xf>
    <xf numFmtId="0" fontId="1" fillId="5" borderId="19" xfId="0" applyFont="1" applyFill="1" applyBorder="1" applyAlignment="1">
      <alignment horizontal="center" vertical="center" wrapText="1"/>
    </xf>
    <xf numFmtId="0" fontId="1" fillId="5" borderId="11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1" fillId="0" borderId="15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-0.499984740745262"/>
  </sheetPr>
  <dimension ref="A1:N25"/>
  <sheetViews>
    <sheetView showGridLines="0" tabSelected="1" zoomScale="80" zoomScaleNormal="80" workbookViewId="0">
      <pane ySplit="8" topLeftCell="A9" activePane="bottomLeft" state="frozen"/>
      <selection pane="bottomLeft" activeCell="M5" sqref="M5"/>
    </sheetView>
  </sheetViews>
  <sheetFormatPr defaultColWidth="8.85546875" defaultRowHeight="15"/>
  <cols>
    <col min="1" max="1" width="14.7109375" customWidth="1"/>
    <col min="2" max="2" width="34.5703125" customWidth="1"/>
    <col min="3" max="3" width="16" customWidth="1"/>
    <col min="4" max="4" width="19.140625" customWidth="1"/>
    <col min="5" max="5" width="26" customWidth="1"/>
    <col min="6" max="6" width="25.42578125" customWidth="1"/>
    <col min="7" max="7" width="24.85546875" bestFit="1" customWidth="1"/>
    <col min="8" max="8" width="38.42578125" style="35" customWidth="1"/>
    <col min="9" max="9" width="40.42578125" style="35" bestFit="1" customWidth="1"/>
    <col min="10" max="11" width="15.28515625" customWidth="1"/>
    <col min="12" max="14" width="18.5703125" customWidth="1"/>
  </cols>
  <sheetData>
    <row r="1" spans="1:14">
      <c r="B1" s="10" t="s">
        <v>0</v>
      </c>
      <c r="C1" s="10"/>
      <c r="D1" s="10"/>
      <c r="E1" s="10"/>
      <c r="F1" s="10"/>
      <c r="G1" s="10"/>
      <c r="H1" s="34"/>
      <c r="I1" s="34"/>
      <c r="J1" s="10"/>
      <c r="K1" s="10"/>
      <c r="L1" s="10"/>
    </row>
    <row r="2" spans="1:14">
      <c r="B2" s="10" t="s">
        <v>1</v>
      </c>
      <c r="C2" s="10"/>
      <c r="D2" s="10"/>
      <c r="E2" s="10"/>
      <c r="F2" s="10"/>
      <c r="G2" s="10"/>
      <c r="H2" s="34"/>
      <c r="I2" s="34"/>
      <c r="J2" s="10"/>
      <c r="K2" s="10"/>
      <c r="L2" s="10"/>
    </row>
    <row r="3" spans="1:14">
      <c r="B3" s="10" t="s">
        <v>2</v>
      </c>
      <c r="C3" s="10"/>
      <c r="D3" s="10"/>
      <c r="E3" s="10"/>
      <c r="F3" s="10"/>
      <c r="G3" s="10"/>
      <c r="H3" s="34"/>
      <c r="L3" s="70" t="s">
        <v>3</v>
      </c>
      <c r="M3" s="71"/>
      <c r="N3" s="72"/>
    </row>
    <row r="4" spans="1:14">
      <c r="B4" s="11" t="s">
        <v>4</v>
      </c>
      <c r="L4" s="28" t="s">
        <v>5</v>
      </c>
      <c r="M4" s="14" t="s">
        <v>6</v>
      </c>
      <c r="N4" s="14" t="s">
        <v>7</v>
      </c>
    </row>
    <row r="5" spans="1:14">
      <c r="B5" s="11"/>
      <c r="F5" s="13"/>
      <c r="L5" s="29">
        <f>'Valor da Hora'!J26</f>
        <v>0</v>
      </c>
      <c r="M5" s="15">
        <f>'Valor da Hora'!O26</f>
        <v>952475.30335107027</v>
      </c>
      <c r="N5" s="15">
        <f>'Valor da Hora'!T26</f>
        <v>3510769.1608386091</v>
      </c>
    </row>
    <row r="6" spans="1:14">
      <c r="B6" s="69"/>
      <c r="C6" s="69"/>
      <c r="D6" s="69"/>
      <c r="E6" s="69"/>
      <c r="F6" s="69"/>
      <c r="G6" s="69"/>
      <c r="H6" s="69"/>
      <c r="I6" s="69"/>
      <c r="J6" s="69"/>
      <c r="K6" s="69"/>
      <c r="L6" s="69"/>
    </row>
    <row r="7" spans="1:14"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</row>
    <row r="8" spans="1:14" ht="60">
      <c r="A8" s="3" t="s">
        <v>8</v>
      </c>
      <c r="B8" s="3" t="s">
        <v>9</v>
      </c>
      <c r="C8" s="3" t="s">
        <v>10</v>
      </c>
      <c r="D8" s="3" t="s">
        <v>11</v>
      </c>
      <c r="E8" s="3" t="s">
        <v>12</v>
      </c>
      <c r="F8" s="68" t="s">
        <v>13</v>
      </c>
      <c r="G8" s="3" t="s">
        <v>14</v>
      </c>
      <c r="H8" s="3" t="s">
        <v>15</v>
      </c>
      <c r="I8" s="3" t="s">
        <v>16</v>
      </c>
      <c r="J8" s="3" t="s">
        <v>17</v>
      </c>
      <c r="K8" s="3" t="s">
        <v>18</v>
      </c>
      <c r="L8" s="3" t="s">
        <v>19</v>
      </c>
      <c r="M8" s="3" t="s">
        <v>20</v>
      </c>
      <c r="N8" s="3" t="s">
        <v>21</v>
      </c>
    </row>
    <row r="9" spans="1:14" ht="60">
      <c r="A9" s="50">
        <v>22660</v>
      </c>
      <c r="B9" s="48" t="s">
        <v>22</v>
      </c>
      <c r="C9" s="51">
        <v>1</v>
      </c>
      <c r="D9" s="2" t="s">
        <v>23</v>
      </c>
      <c r="E9" s="7">
        <v>150</v>
      </c>
      <c r="F9" s="52">
        <v>4.3230663928815876</v>
      </c>
      <c r="G9" s="30" t="s">
        <v>24</v>
      </c>
      <c r="H9" s="46" t="s">
        <v>25</v>
      </c>
      <c r="I9" s="46" t="s">
        <v>26</v>
      </c>
      <c r="J9" s="45">
        <f>IFERROR(AVERAGE(M9:N9)/5*4,0)</f>
        <v>108</v>
      </c>
      <c r="K9" s="2" t="str">
        <f>IF(M9=E9,"NÃO","SIM")</f>
        <v>SIM</v>
      </c>
      <c r="L9" s="31">
        <f>'Valor da Hora'!G8</f>
        <v>0</v>
      </c>
      <c r="M9" s="45">
        <f>'Valor da Hora'!L8</f>
        <v>135</v>
      </c>
      <c r="N9" s="45">
        <f>'Valor da Hora'!Q8</f>
        <v>135</v>
      </c>
    </row>
    <row r="10" spans="1:14" ht="60">
      <c r="A10" s="50" t="s">
        <v>27</v>
      </c>
      <c r="B10" s="47" t="s">
        <v>28</v>
      </c>
      <c r="C10" s="51">
        <v>1</v>
      </c>
      <c r="D10" s="2" t="s">
        <v>23</v>
      </c>
      <c r="E10" s="7">
        <v>220</v>
      </c>
      <c r="F10" s="49" t="s">
        <v>27</v>
      </c>
      <c r="G10" s="30" t="s">
        <v>29</v>
      </c>
      <c r="H10" s="46" t="s">
        <v>30</v>
      </c>
      <c r="I10" s="46" t="s">
        <v>26</v>
      </c>
      <c r="J10" s="45">
        <f t="shared" ref="J10:J25" si="0">IFERROR(AVERAGE(M10:N10)/5*4,0)</f>
        <v>176</v>
      </c>
      <c r="K10" s="2" t="str">
        <f t="shared" ref="K10:K25" si="1">IF(M10=E10,"NÃO","SIM")</f>
        <v>NÃO</v>
      </c>
      <c r="L10" s="31">
        <f>'Valor da Hora'!G9</f>
        <v>0</v>
      </c>
      <c r="M10" s="45">
        <f>'Valor da Hora'!L9</f>
        <v>220</v>
      </c>
      <c r="N10" s="45">
        <f>'Valor da Hora'!Q9</f>
        <v>220</v>
      </c>
    </row>
    <row r="11" spans="1:14" ht="45">
      <c r="A11" s="50" t="s">
        <v>27</v>
      </c>
      <c r="B11" s="47" t="s">
        <v>31</v>
      </c>
      <c r="C11" s="51">
        <v>1</v>
      </c>
      <c r="D11" s="2" t="s">
        <v>23</v>
      </c>
      <c r="E11" s="7">
        <v>220</v>
      </c>
      <c r="F11" s="49" t="s">
        <v>27</v>
      </c>
      <c r="G11" s="30" t="s">
        <v>32</v>
      </c>
      <c r="H11" s="46" t="s">
        <v>33</v>
      </c>
      <c r="I11" s="46" t="s">
        <v>34</v>
      </c>
      <c r="J11" s="45">
        <f t="shared" si="0"/>
        <v>176</v>
      </c>
      <c r="K11" s="2" t="str">
        <f t="shared" si="1"/>
        <v>NÃO</v>
      </c>
      <c r="L11" s="31">
        <f>'Valor da Hora'!G10</f>
        <v>0</v>
      </c>
      <c r="M11" s="45">
        <f>'Valor da Hora'!L10</f>
        <v>220</v>
      </c>
      <c r="N11" s="45">
        <f>'Valor da Hora'!Q10</f>
        <v>220</v>
      </c>
    </row>
    <row r="12" spans="1:14" ht="45">
      <c r="A12" s="50" t="s">
        <v>27</v>
      </c>
      <c r="B12" s="47" t="s">
        <v>31</v>
      </c>
      <c r="C12" s="51">
        <v>1</v>
      </c>
      <c r="D12" s="2" t="s">
        <v>23</v>
      </c>
      <c r="E12" s="7">
        <v>220</v>
      </c>
      <c r="F12" s="49" t="s">
        <v>27</v>
      </c>
      <c r="G12" s="30" t="s">
        <v>32</v>
      </c>
      <c r="H12" s="46" t="s">
        <v>33</v>
      </c>
      <c r="I12" s="46" t="s">
        <v>34</v>
      </c>
      <c r="J12" s="45">
        <f t="shared" si="0"/>
        <v>176</v>
      </c>
      <c r="K12" s="2" t="str">
        <f t="shared" si="1"/>
        <v>NÃO</v>
      </c>
      <c r="L12" s="31">
        <f>'Valor da Hora'!G11</f>
        <v>0</v>
      </c>
      <c r="M12" s="45">
        <f>'Valor da Hora'!L11</f>
        <v>220</v>
      </c>
      <c r="N12" s="45">
        <f>'Valor da Hora'!Q11</f>
        <v>220</v>
      </c>
    </row>
    <row r="13" spans="1:14" ht="45">
      <c r="A13" s="50" t="s">
        <v>27</v>
      </c>
      <c r="B13" s="47" t="s">
        <v>35</v>
      </c>
      <c r="C13" s="51">
        <v>1</v>
      </c>
      <c r="D13" s="2" t="s">
        <v>23</v>
      </c>
      <c r="E13" s="7">
        <v>220</v>
      </c>
      <c r="F13" s="49" t="s">
        <v>27</v>
      </c>
      <c r="G13" s="30" t="s">
        <v>32</v>
      </c>
      <c r="H13" s="46" t="s">
        <v>36</v>
      </c>
      <c r="I13" s="46" t="s">
        <v>26</v>
      </c>
      <c r="J13" s="45">
        <f t="shared" si="0"/>
        <v>176</v>
      </c>
      <c r="K13" s="2" t="str">
        <f t="shared" si="1"/>
        <v>NÃO</v>
      </c>
      <c r="L13" s="31">
        <f>'Valor da Hora'!G12</f>
        <v>0</v>
      </c>
      <c r="M13" s="45">
        <f>'Valor da Hora'!L12</f>
        <v>220</v>
      </c>
      <c r="N13" s="45">
        <f>'Valor da Hora'!Q12</f>
        <v>220</v>
      </c>
    </row>
    <row r="14" spans="1:14" ht="45">
      <c r="A14" s="50" t="s">
        <v>27</v>
      </c>
      <c r="B14" s="47" t="s">
        <v>35</v>
      </c>
      <c r="C14" s="51">
        <v>1</v>
      </c>
      <c r="D14" s="2" t="s">
        <v>23</v>
      </c>
      <c r="E14" s="7">
        <v>220</v>
      </c>
      <c r="F14" s="49" t="s">
        <v>27</v>
      </c>
      <c r="G14" s="30" t="s">
        <v>32</v>
      </c>
      <c r="H14" s="46" t="s">
        <v>36</v>
      </c>
      <c r="I14" s="46" t="s">
        <v>26</v>
      </c>
      <c r="J14" s="45">
        <f t="shared" si="0"/>
        <v>176</v>
      </c>
      <c r="K14" s="2" t="str">
        <f t="shared" si="1"/>
        <v>NÃO</v>
      </c>
      <c r="L14" s="31">
        <f>'Valor da Hora'!G13</f>
        <v>0</v>
      </c>
      <c r="M14" s="45">
        <f>'Valor da Hora'!L13</f>
        <v>220</v>
      </c>
      <c r="N14" s="45">
        <f>'Valor da Hora'!Q13</f>
        <v>220</v>
      </c>
    </row>
    <row r="15" spans="1:14" ht="45">
      <c r="A15" s="50" t="s">
        <v>27</v>
      </c>
      <c r="B15" s="47" t="s">
        <v>35</v>
      </c>
      <c r="C15" s="51">
        <v>1</v>
      </c>
      <c r="D15" s="2" t="s">
        <v>23</v>
      </c>
      <c r="E15" s="7">
        <v>220</v>
      </c>
      <c r="F15" s="49" t="s">
        <v>27</v>
      </c>
      <c r="G15" s="30" t="s">
        <v>32</v>
      </c>
      <c r="H15" s="46" t="s">
        <v>37</v>
      </c>
      <c r="I15" s="46" t="s">
        <v>26</v>
      </c>
      <c r="J15" s="45">
        <f t="shared" si="0"/>
        <v>176</v>
      </c>
      <c r="K15" s="2" t="str">
        <f t="shared" si="1"/>
        <v>NÃO</v>
      </c>
      <c r="L15" s="31">
        <f>'Valor da Hora'!G14</f>
        <v>0</v>
      </c>
      <c r="M15" s="45">
        <f>'Valor da Hora'!L14</f>
        <v>220</v>
      </c>
      <c r="N15" s="45">
        <f>'Valor da Hora'!Q14</f>
        <v>220</v>
      </c>
    </row>
    <row r="16" spans="1:14" ht="45">
      <c r="A16" s="50" t="s">
        <v>27</v>
      </c>
      <c r="B16" s="47" t="s">
        <v>35</v>
      </c>
      <c r="C16" s="51">
        <v>1</v>
      </c>
      <c r="D16" s="2" t="s">
        <v>23</v>
      </c>
      <c r="E16" s="7">
        <v>220</v>
      </c>
      <c r="F16" s="49" t="s">
        <v>27</v>
      </c>
      <c r="G16" s="30" t="s">
        <v>32</v>
      </c>
      <c r="H16" s="46" t="s">
        <v>37</v>
      </c>
      <c r="I16" s="46" t="s">
        <v>26</v>
      </c>
      <c r="J16" s="45">
        <f t="shared" si="0"/>
        <v>176</v>
      </c>
      <c r="K16" s="2" t="str">
        <f t="shared" si="1"/>
        <v>NÃO</v>
      </c>
      <c r="L16" s="31">
        <f>'Valor da Hora'!G15</f>
        <v>0</v>
      </c>
      <c r="M16" s="45">
        <f>'Valor da Hora'!L15</f>
        <v>220</v>
      </c>
      <c r="N16" s="45">
        <f>'Valor da Hora'!Q15</f>
        <v>220</v>
      </c>
    </row>
    <row r="17" spans="1:14" ht="45">
      <c r="A17" s="50" t="s">
        <v>27</v>
      </c>
      <c r="B17" s="47" t="s">
        <v>35</v>
      </c>
      <c r="C17" s="51">
        <v>1</v>
      </c>
      <c r="D17" s="2" t="s">
        <v>23</v>
      </c>
      <c r="E17" s="7">
        <v>220</v>
      </c>
      <c r="F17" s="49" t="s">
        <v>27</v>
      </c>
      <c r="G17" s="30" t="s">
        <v>32</v>
      </c>
      <c r="H17" s="46" t="s">
        <v>38</v>
      </c>
      <c r="I17" s="46" t="s">
        <v>26</v>
      </c>
      <c r="J17" s="45">
        <f t="shared" si="0"/>
        <v>176</v>
      </c>
      <c r="K17" s="2" t="str">
        <f t="shared" si="1"/>
        <v>NÃO</v>
      </c>
      <c r="L17" s="31">
        <f>'Valor da Hora'!G16</f>
        <v>0</v>
      </c>
      <c r="M17" s="45">
        <f>'Valor da Hora'!L16</f>
        <v>220</v>
      </c>
      <c r="N17" s="45">
        <f>'Valor da Hora'!Q16</f>
        <v>220</v>
      </c>
    </row>
    <row r="18" spans="1:14" ht="45">
      <c r="A18" s="50" t="s">
        <v>27</v>
      </c>
      <c r="B18" s="47" t="s">
        <v>35</v>
      </c>
      <c r="C18" s="51">
        <v>1</v>
      </c>
      <c r="D18" s="2" t="s">
        <v>23</v>
      </c>
      <c r="E18" s="7">
        <v>220</v>
      </c>
      <c r="F18" s="49" t="s">
        <v>27</v>
      </c>
      <c r="G18" s="30" t="s">
        <v>32</v>
      </c>
      <c r="H18" s="46" t="s">
        <v>38</v>
      </c>
      <c r="I18" s="46" t="s">
        <v>26</v>
      </c>
      <c r="J18" s="45">
        <f t="shared" si="0"/>
        <v>176</v>
      </c>
      <c r="K18" s="2" t="str">
        <f t="shared" si="1"/>
        <v>NÃO</v>
      </c>
      <c r="L18" s="31">
        <f>'Valor da Hora'!G17</f>
        <v>0</v>
      </c>
      <c r="M18" s="45">
        <f>'Valor da Hora'!L17</f>
        <v>220</v>
      </c>
      <c r="N18" s="45">
        <f>'Valor da Hora'!Q17</f>
        <v>220</v>
      </c>
    </row>
    <row r="19" spans="1:14" ht="60">
      <c r="A19" s="50">
        <v>25029</v>
      </c>
      <c r="B19" s="47" t="s">
        <v>39</v>
      </c>
      <c r="C19" s="51">
        <v>1</v>
      </c>
      <c r="D19" s="2" t="s">
        <v>23</v>
      </c>
      <c r="E19" s="7">
        <v>220</v>
      </c>
      <c r="F19" s="49">
        <v>3</v>
      </c>
      <c r="G19" s="30" t="s">
        <v>29</v>
      </c>
      <c r="H19" s="46" t="s">
        <v>30</v>
      </c>
      <c r="I19" s="46" t="s">
        <v>40</v>
      </c>
      <c r="J19" s="45">
        <f t="shared" si="0"/>
        <v>176</v>
      </c>
      <c r="K19" s="2" t="str">
        <f t="shared" si="1"/>
        <v>NÃO</v>
      </c>
      <c r="L19" s="31">
        <f>'Valor da Hora'!G18</f>
        <v>0</v>
      </c>
      <c r="M19" s="45">
        <f>'Valor da Hora'!L18</f>
        <v>220</v>
      </c>
      <c r="N19" s="45">
        <f>'Valor da Hora'!Q18</f>
        <v>220</v>
      </c>
    </row>
    <row r="20" spans="1:14" ht="60">
      <c r="A20" s="50">
        <v>22416</v>
      </c>
      <c r="B20" s="47" t="s">
        <v>41</v>
      </c>
      <c r="C20" s="51">
        <v>1</v>
      </c>
      <c r="D20" s="2" t="s">
        <v>23</v>
      </c>
      <c r="E20" s="7">
        <v>220</v>
      </c>
      <c r="F20" s="52">
        <v>4.5037645448323067</v>
      </c>
      <c r="G20" s="30" t="s">
        <v>29</v>
      </c>
      <c r="H20" s="46" t="s">
        <v>30</v>
      </c>
      <c r="I20" s="46" t="s">
        <v>40</v>
      </c>
      <c r="J20" s="45">
        <f t="shared" si="0"/>
        <v>52.8</v>
      </c>
      <c r="K20" s="2" t="str">
        <f t="shared" si="1"/>
        <v>SIM</v>
      </c>
      <c r="L20" s="31">
        <f>'Valor da Hora'!G19</f>
        <v>0</v>
      </c>
      <c r="M20" s="45">
        <f>'Valor da Hora'!L19</f>
        <v>66</v>
      </c>
      <c r="N20" s="45">
        <f>'Valor da Hora'!Q19</f>
        <v>66</v>
      </c>
    </row>
    <row r="21" spans="1:14" ht="45">
      <c r="A21" s="50" t="s">
        <v>27</v>
      </c>
      <c r="B21" s="47" t="s">
        <v>42</v>
      </c>
      <c r="C21" s="51">
        <v>1</v>
      </c>
      <c r="D21" s="2" t="s">
        <v>23</v>
      </c>
      <c r="E21" s="7">
        <v>220</v>
      </c>
      <c r="F21" s="49" t="s">
        <v>27</v>
      </c>
      <c r="G21" s="30" t="s">
        <v>32</v>
      </c>
      <c r="H21" s="46" t="s">
        <v>43</v>
      </c>
      <c r="I21" s="46" t="s">
        <v>40</v>
      </c>
      <c r="J21" s="45">
        <f t="shared" si="0"/>
        <v>176</v>
      </c>
      <c r="K21" s="2" t="str">
        <f t="shared" si="1"/>
        <v>NÃO</v>
      </c>
      <c r="L21" s="31">
        <f>'Valor da Hora'!G20</f>
        <v>0</v>
      </c>
      <c r="M21" s="45">
        <f>'Valor da Hora'!L20</f>
        <v>220</v>
      </c>
      <c r="N21" s="45">
        <f>'Valor da Hora'!Q20</f>
        <v>220</v>
      </c>
    </row>
    <row r="22" spans="1:14" ht="45">
      <c r="A22" s="50" t="s">
        <v>27</v>
      </c>
      <c r="B22" s="47" t="s">
        <v>44</v>
      </c>
      <c r="C22" s="51">
        <v>1</v>
      </c>
      <c r="D22" s="2" t="s">
        <v>23</v>
      </c>
      <c r="E22" s="7">
        <v>220</v>
      </c>
      <c r="F22" s="49" t="s">
        <v>27</v>
      </c>
      <c r="G22" s="30" t="s">
        <v>29</v>
      </c>
      <c r="H22" s="46" t="s">
        <v>45</v>
      </c>
      <c r="I22" s="46" t="s">
        <v>46</v>
      </c>
      <c r="J22" s="45">
        <f t="shared" si="0"/>
        <v>17.600000000000001</v>
      </c>
      <c r="K22" s="2" t="str">
        <f t="shared" si="1"/>
        <v>SIM</v>
      </c>
      <c r="L22" s="31">
        <f>'Valor da Hora'!G21</f>
        <v>0</v>
      </c>
      <c r="M22" s="45">
        <f>'Valor da Hora'!L21</f>
        <v>22</v>
      </c>
      <c r="N22" s="45">
        <f>'Valor da Hora'!Q21</f>
        <v>22</v>
      </c>
    </row>
    <row r="23" spans="1:14" ht="45">
      <c r="A23" s="50">
        <v>16734</v>
      </c>
      <c r="B23" s="47" t="s">
        <v>47</v>
      </c>
      <c r="C23" s="51">
        <v>1</v>
      </c>
      <c r="D23" s="2" t="s">
        <v>23</v>
      </c>
      <c r="E23" s="7">
        <v>220</v>
      </c>
      <c r="F23" s="52">
        <v>9.7549623545516777</v>
      </c>
      <c r="G23" s="30" t="s">
        <v>29</v>
      </c>
      <c r="H23" s="46" t="s">
        <v>45</v>
      </c>
      <c r="I23" s="46" t="s">
        <v>46</v>
      </c>
      <c r="J23" s="45">
        <f t="shared" si="0"/>
        <v>17.600000000000001</v>
      </c>
      <c r="K23" s="2" t="str">
        <f t="shared" si="1"/>
        <v>SIM</v>
      </c>
      <c r="L23" s="31">
        <f>'Valor da Hora'!G22</f>
        <v>0</v>
      </c>
      <c r="M23" s="45">
        <f>'Valor da Hora'!L22</f>
        <v>22</v>
      </c>
      <c r="N23" s="45">
        <f>'Valor da Hora'!Q22</f>
        <v>22</v>
      </c>
    </row>
    <row r="24" spans="1:14" ht="45">
      <c r="A24" s="50">
        <v>25437</v>
      </c>
      <c r="B24" s="47" t="s">
        <v>48</v>
      </c>
      <c r="C24" s="51">
        <v>1</v>
      </c>
      <c r="D24" s="2" t="s">
        <v>23</v>
      </c>
      <c r="E24" s="7">
        <v>220</v>
      </c>
      <c r="F24" s="52">
        <v>2.8364134154688569</v>
      </c>
      <c r="G24" s="30" t="s">
        <v>29</v>
      </c>
      <c r="H24" s="46" t="s">
        <v>45</v>
      </c>
      <c r="I24" s="46" t="s">
        <v>26</v>
      </c>
      <c r="J24" s="45">
        <f t="shared" si="0"/>
        <v>17.600000000000001</v>
      </c>
      <c r="K24" s="2" t="str">
        <f t="shared" si="1"/>
        <v>SIM</v>
      </c>
      <c r="L24" s="31">
        <f>'Valor da Hora'!G23</f>
        <v>0</v>
      </c>
      <c r="M24" s="45">
        <f>'Valor da Hora'!L23</f>
        <v>22</v>
      </c>
      <c r="N24" s="45">
        <f>'Valor da Hora'!Q23</f>
        <v>22</v>
      </c>
    </row>
    <row r="25" spans="1:14" ht="45">
      <c r="A25" s="50" t="s">
        <v>27</v>
      </c>
      <c r="B25" s="47" t="s">
        <v>47</v>
      </c>
      <c r="C25" s="51">
        <v>1</v>
      </c>
      <c r="D25" s="2" t="s">
        <v>23</v>
      </c>
      <c r="E25" s="7">
        <v>220</v>
      </c>
      <c r="F25" s="49" t="s">
        <v>27</v>
      </c>
      <c r="G25" s="30" t="s">
        <v>29</v>
      </c>
      <c r="H25" s="46" t="s">
        <v>45</v>
      </c>
      <c r="I25" s="46" t="s">
        <v>46</v>
      </c>
      <c r="J25" s="45">
        <f t="shared" si="0"/>
        <v>176</v>
      </c>
      <c r="K25" s="2" t="str">
        <f t="shared" si="1"/>
        <v>NÃO</v>
      </c>
      <c r="L25" s="31">
        <f>'Valor da Hora'!G24</f>
        <v>0</v>
      </c>
      <c r="M25" s="45">
        <f>'Valor da Hora'!L24</f>
        <v>220</v>
      </c>
      <c r="N25" s="45">
        <f>'Valor da Hora'!Q24</f>
        <v>220</v>
      </c>
    </row>
  </sheetData>
  <autoFilter ref="A8:L25" xr:uid="{00000000-0009-0000-0000-000000000000}"/>
  <mergeCells count="2">
    <mergeCell ref="B6:L6"/>
    <mergeCell ref="L3:N3"/>
  </mergeCells>
  <printOptions horizontalCentered="1"/>
  <pageMargins left="0.31496062992125984" right="0.31496062992125984" top="0.59055118110236227" bottom="0.78740157480314965" header="0.31496062992125984" footer="0.31496062992125984"/>
  <pageSetup paperSize="9" scale="9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-0.499984740745262"/>
  </sheetPr>
  <dimension ref="A1:U26"/>
  <sheetViews>
    <sheetView showGridLines="0" zoomScale="90" zoomScaleNormal="90" workbookViewId="0">
      <selection activeCell="F6" sqref="A6:XFD6"/>
    </sheetView>
  </sheetViews>
  <sheetFormatPr defaultColWidth="8.85546875" defaultRowHeight="15"/>
  <cols>
    <col min="1" max="1" width="11.5703125" bestFit="1" customWidth="1"/>
    <col min="2" max="2" width="30.7109375" customWidth="1"/>
    <col min="3" max="3" width="11.42578125" customWidth="1"/>
    <col min="4" max="5" width="13.140625" customWidth="1"/>
    <col min="6" max="6" width="9.7109375" customWidth="1"/>
    <col min="7" max="8" width="12.7109375" customWidth="1"/>
    <col min="9" max="9" width="9.7109375" customWidth="1"/>
    <col min="10" max="10" width="15.7109375" customWidth="1"/>
    <col min="11" max="11" width="9.7109375" customWidth="1"/>
    <col min="12" max="13" width="12.7109375" customWidth="1"/>
    <col min="14" max="14" width="9.7109375" customWidth="1"/>
    <col min="15" max="15" width="15.7109375" customWidth="1"/>
    <col min="16" max="16" width="9.7109375" customWidth="1"/>
    <col min="17" max="18" width="12.7109375" customWidth="1"/>
    <col min="19" max="19" width="9.7109375" customWidth="1"/>
    <col min="20" max="20" width="15.7109375" customWidth="1"/>
    <col min="21" max="21" width="15" bestFit="1" customWidth="1"/>
  </cols>
  <sheetData>
    <row r="1" spans="1:21">
      <c r="B1" s="10" t="str">
        <f>'Cargos e Funções'!B1</f>
        <v>Projeto: Promoção do Ambiente de Interconectividade em Saúde como apoio à Implementação da Estratégia de Saúde Digital para o Brasil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</row>
    <row r="2" spans="1:21">
      <c r="B2" s="10" t="str">
        <f>'Cargos e Funções'!B2</f>
        <v>Proponente: Sociedade Beneficente de Senhora Hospital Sírio Libanês - HSL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</row>
    <row r="3" spans="1:21">
      <c r="B3" s="10" t="str">
        <f>'Cargos e Funções'!B3</f>
        <v>Valor: 6.412.891</v>
      </c>
      <c r="P3" s="10"/>
      <c r="Q3" s="10"/>
      <c r="R3" s="10"/>
      <c r="S3" s="10"/>
      <c r="T3" s="10"/>
      <c r="U3" s="10"/>
    </row>
    <row r="4" spans="1:21">
      <c r="B4" s="10" t="str">
        <f>'Cargos e Funções'!B4</f>
        <v>NUP: 25000.087254/2022-79</v>
      </c>
    </row>
    <row r="5" spans="1:21" ht="15.75" thickBot="1">
      <c r="B5" s="11"/>
    </row>
    <row r="6" spans="1:21" ht="21" customHeight="1" thickBot="1">
      <c r="A6" s="73" t="s">
        <v>8</v>
      </c>
      <c r="B6" s="75" t="s">
        <v>49</v>
      </c>
      <c r="C6" s="75" t="s">
        <v>10</v>
      </c>
      <c r="D6" s="75" t="s">
        <v>11</v>
      </c>
      <c r="E6" s="81" t="s">
        <v>12</v>
      </c>
      <c r="F6" s="76" t="s">
        <v>50</v>
      </c>
      <c r="G6" s="77"/>
      <c r="H6" s="77"/>
      <c r="I6" s="77"/>
      <c r="J6" s="78"/>
      <c r="K6" s="76" t="s">
        <v>51</v>
      </c>
      <c r="L6" s="77"/>
      <c r="M6" s="77"/>
      <c r="N6" s="77"/>
      <c r="O6" s="78"/>
      <c r="P6" s="76" t="s">
        <v>52</v>
      </c>
      <c r="Q6" s="77"/>
      <c r="R6" s="77"/>
      <c r="S6" s="77"/>
      <c r="T6" s="78"/>
      <c r="U6" s="79" t="s">
        <v>53</v>
      </c>
    </row>
    <row r="7" spans="1:21" ht="53.25" customHeight="1" thickBot="1">
      <c r="A7" s="74"/>
      <c r="B7" s="75"/>
      <c r="C7" s="75"/>
      <c r="D7" s="75"/>
      <c r="E7" s="81"/>
      <c r="F7" s="22" t="s">
        <v>54</v>
      </c>
      <c r="G7" s="23" t="s">
        <v>55</v>
      </c>
      <c r="H7" s="23" t="s">
        <v>56</v>
      </c>
      <c r="I7" s="23" t="s">
        <v>57</v>
      </c>
      <c r="J7" s="24" t="s">
        <v>58</v>
      </c>
      <c r="K7" s="22" t="s">
        <v>54</v>
      </c>
      <c r="L7" s="23" t="s">
        <v>55</v>
      </c>
      <c r="M7" s="23" t="s">
        <v>56</v>
      </c>
      <c r="N7" s="23" t="s">
        <v>57</v>
      </c>
      <c r="O7" s="24" t="s">
        <v>59</v>
      </c>
      <c r="P7" s="22" t="s">
        <v>54</v>
      </c>
      <c r="Q7" s="23" t="s">
        <v>55</v>
      </c>
      <c r="R7" s="23" t="s">
        <v>56</v>
      </c>
      <c r="S7" s="23" t="s">
        <v>57</v>
      </c>
      <c r="T7" s="24" t="s">
        <v>60</v>
      </c>
      <c r="U7" s="80"/>
    </row>
    <row r="8" spans="1:21">
      <c r="A8" s="12">
        <v>22660</v>
      </c>
      <c r="B8" s="9" t="s">
        <v>22</v>
      </c>
      <c r="C8" s="1">
        <v>1</v>
      </c>
      <c r="D8" s="2" t="s">
        <v>23</v>
      </c>
      <c r="E8" s="7">
        <v>150</v>
      </c>
      <c r="F8" s="5">
        <f t="shared" ref="F8:F24" si="0">IFERROR(H8/G8,0)</f>
        <v>0</v>
      </c>
      <c r="G8" s="16">
        <v>0</v>
      </c>
      <c r="H8" s="6">
        <f t="shared" ref="H8:H24" si="1">IFERROR(J8/I8,0)</f>
        <v>0</v>
      </c>
      <c r="I8" s="36">
        <v>0</v>
      </c>
      <c r="J8" s="18">
        <v>0</v>
      </c>
      <c r="K8" s="5">
        <f>IFERROR(M8/L8,0)</f>
        <v>318.28140748800007</v>
      </c>
      <c r="L8" s="53">
        <v>135</v>
      </c>
      <c r="M8" s="54">
        <f t="shared" ref="M8:M24" si="2">IFERROR(O8/N8,0)</f>
        <v>42967.990010880007</v>
      </c>
      <c r="N8" s="55">
        <v>4</v>
      </c>
      <c r="O8" s="56">
        <v>171871.96004352003</v>
      </c>
      <c r="P8" s="57">
        <f t="shared" ref="P8:P24" si="3">IFERROR(R8/Q8,0)</f>
        <v>327.92629862400003</v>
      </c>
      <c r="Q8" s="53">
        <v>135</v>
      </c>
      <c r="R8" s="54">
        <f t="shared" ref="R8:R24" si="4">IFERROR(T8/S8,0)</f>
        <v>44270.050314240005</v>
      </c>
      <c r="S8" s="55">
        <v>12</v>
      </c>
      <c r="T8" s="56">
        <v>531240.60377088003</v>
      </c>
      <c r="U8" s="25">
        <f>T8+O8+J8</f>
        <v>703112.5638144</v>
      </c>
    </row>
    <row r="9" spans="1:21">
      <c r="A9" s="12" t="s">
        <v>27</v>
      </c>
      <c r="B9" s="12" t="s">
        <v>28</v>
      </c>
      <c r="C9" s="1">
        <v>1</v>
      </c>
      <c r="D9" s="2" t="s">
        <v>23</v>
      </c>
      <c r="E9" s="7">
        <v>220</v>
      </c>
      <c r="F9" s="33">
        <f t="shared" si="0"/>
        <v>0</v>
      </c>
      <c r="G9" s="17">
        <v>0</v>
      </c>
      <c r="H9" s="4">
        <f t="shared" si="1"/>
        <v>0</v>
      </c>
      <c r="I9" s="19">
        <v>0</v>
      </c>
      <c r="J9" s="20">
        <v>0</v>
      </c>
      <c r="K9" s="33">
        <f>IFERROR(M9/L9,0)</f>
        <v>119.06891014458701</v>
      </c>
      <c r="L9" s="58">
        <v>220</v>
      </c>
      <c r="M9" s="59">
        <f t="shared" si="2"/>
        <v>26195.160231809143</v>
      </c>
      <c r="N9" s="60">
        <v>4</v>
      </c>
      <c r="O9" s="61">
        <v>104780.64092723657</v>
      </c>
      <c r="P9" s="62">
        <f t="shared" si="3"/>
        <v>122.6770589368472</v>
      </c>
      <c r="Q9" s="58">
        <v>220</v>
      </c>
      <c r="R9" s="59">
        <f t="shared" si="4"/>
        <v>26988.952966106386</v>
      </c>
      <c r="S9" s="60">
        <v>12</v>
      </c>
      <c r="T9" s="61">
        <v>323867.43559327663</v>
      </c>
      <c r="U9" s="8">
        <f t="shared" ref="U9:U24" si="5">T9+O9+J9</f>
        <v>428648.07652051322</v>
      </c>
    </row>
    <row r="10" spans="1:21">
      <c r="A10" s="12" t="s">
        <v>27</v>
      </c>
      <c r="B10" s="12" t="s">
        <v>31</v>
      </c>
      <c r="C10" s="1">
        <v>1</v>
      </c>
      <c r="D10" s="2" t="s">
        <v>23</v>
      </c>
      <c r="E10" s="7">
        <v>220</v>
      </c>
      <c r="F10" s="33">
        <f t="shared" si="0"/>
        <v>0</v>
      </c>
      <c r="G10" s="17">
        <v>0</v>
      </c>
      <c r="H10" s="4">
        <f t="shared" si="1"/>
        <v>0</v>
      </c>
      <c r="I10" s="19">
        <v>0</v>
      </c>
      <c r="J10" s="20">
        <v>0</v>
      </c>
      <c r="K10" s="33">
        <f>IFERROR(M10/L10,0)</f>
        <v>67.510530597226548</v>
      </c>
      <c r="L10" s="58">
        <v>220</v>
      </c>
      <c r="M10" s="59">
        <f t="shared" si="2"/>
        <v>14852.316731389839</v>
      </c>
      <c r="N10" s="60">
        <v>3</v>
      </c>
      <c r="O10" s="61">
        <v>44556.95019416952</v>
      </c>
      <c r="P10" s="62">
        <f t="shared" si="3"/>
        <v>69.556304251687948</v>
      </c>
      <c r="Q10" s="58">
        <v>220</v>
      </c>
      <c r="R10" s="59">
        <f t="shared" si="4"/>
        <v>15302.386935371347</v>
      </c>
      <c r="S10" s="60">
        <v>12</v>
      </c>
      <c r="T10" s="61">
        <v>183628.64322445617</v>
      </c>
      <c r="U10" s="8">
        <f t="shared" si="5"/>
        <v>228185.59341862571</v>
      </c>
    </row>
    <row r="11" spans="1:21">
      <c r="A11" s="12" t="s">
        <v>27</v>
      </c>
      <c r="B11" s="12" t="s">
        <v>31</v>
      </c>
      <c r="C11" s="1">
        <v>1</v>
      </c>
      <c r="D11" s="2" t="s">
        <v>23</v>
      </c>
      <c r="E11" s="7">
        <v>220</v>
      </c>
      <c r="F11" s="33">
        <f t="shared" si="0"/>
        <v>0</v>
      </c>
      <c r="G11" s="17">
        <v>0</v>
      </c>
      <c r="H11" s="4">
        <f t="shared" si="1"/>
        <v>0</v>
      </c>
      <c r="I11" s="19">
        <v>0</v>
      </c>
      <c r="J11" s="20">
        <v>0</v>
      </c>
      <c r="K11" s="33">
        <f>IFERROR(M11/L11,0)</f>
        <v>67.510530597226548</v>
      </c>
      <c r="L11" s="58">
        <v>220</v>
      </c>
      <c r="M11" s="59">
        <f t="shared" si="2"/>
        <v>14852.316731389839</v>
      </c>
      <c r="N11" s="60">
        <v>3</v>
      </c>
      <c r="O11" s="61">
        <v>44556.95019416952</v>
      </c>
      <c r="P11" s="62">
        <f t="shared" si="3"/>
        <v>69.556304251687948</v>
      </c>
      <c r="Q11" s="58">
        <v>220</v>
      </c>
      <c r="R11" s="59">
        <f t="shared" si="4"/>
        <v>15302.386935371347</v>
      </c>
      <c r="S11" s="60">
        <v>12</v>
      </c>
      <c r="T11" s="61">
        <v>183628.64322445617</v>
      </c>
      <c r="U11" s="8">
        <f t="shared" si="5"/>
        <v>228185.59341862571</v>
      </c>
    </row>
    <row r="12" spans="1:21">
      <c r="A12" s="12" t="s">
        <v>27</v>
      </c>
      <c r="B12" s="12" t="s">
        <v>35</v>
      </c>
      <c r="C12" s="1">
        <v>1</v>
      </c>
      <c r="D12" s="2" t="s">
        <v>23</v>
      </c>
      <c r="E12" s="7">
        <v>220</v>
      </c>
      <c r="F12" s="33">
        <f t="shared" si="0"/>
        <v>0</v>
      </c>
      <c r="G12" s="17">
        <v>0</v>
      </c>
      <c r="H12" s="4">
        <f t="shared" si="1"/>
        <v>0</v>
      </c>
      <c r="I12" s="19">
        <v>0</v>
      </c>
      <c r="J12" s="20">
        <v>0</v>
      </c>
      <c r="K12" s="33">
        <f t="shared" ref="K12:K24" si="6">IFERROR(M12/L12,0)</f>
        <v>81.357846665680754</v>
      </c>
      <c r="L12" s="58">
        <v>220</v>
      </c>
      <c r="M12" s="59">
        <f t="shared" si="2"/>
        <v>17898.726266449765</v>
      </c>
      <c r="N12" s="60">
        <v>3</v>
      </c>
      <c r="O12" s="61">
        <v>53696.178799349291</v>
      </c>
      <c r="P12" s="62">
        <f t="shared" si="3"/>
        <v>83.823235958580156</v>
      </c>
      <c r="Q12" s="58">
        <v>220</v>
      </c>
      <c r="R12" s="59">
        <f t="shared" si="4"/>
        <v>18441.111910887634</v>
      </c>
      <c r="S12" s="60">
        <v>12</v>
      </c>
      <c r="T12" s="61">
        <v>221293.34293065162</v>
      </c>
      <c r="U12" s="8">
        <f t="shared" si="5"/>
        <v>274989.52173000091</v>
      </c>
    </row>
    <row r="13" spans="1:21">
      <c r="A13" s="12" t="s">
        <v>27</v>
      </c>
      <c r="B13" s="12" t="s">
        <v>35</v>
      </c>
      <c r="C13" s="1">
        <v>1</v>
      </c>
      <c r="D13" s="2" t="s">
        <v>23</v>
      </c>
      <c r="E13" s="7">
        <v>220</v>
      </c>
      <c r="F13" s="33">
        <f t="shared" si="0"/>
        <v>0</v>
      </c>
      <c r="G13" s="17">
        <v>0</v>
      </c>
      <c r="H13" s="4">
        <f t="shared" si="1"/>
        <v>0</v>
      </c>
      <c r="I13" s="19">
        <v>0</v>
      </c>
      <c r="J13" s="20">
        <v>0</v>
      </c>
      <c r="K13" s="33">
        <f t="shared" si="6"/>
        <v>81.357846665680754</v>
      </c>
      <c r="L13" s="58">
        <v>220</v>
      </c>
      <c r="M13" s="59">
        <f t="shared" si="2"/>
        <v>17898.726266449765</v>
      </c>
      <c r="N13" s="58">
        <v>3</v>
      </c>
      <c r="O13" s="61">
        <v>53696.178799349291</v>
      </c>
      <c r="P13" s="62">
        <f t="shared" si="3"/>
        <v>83.823235958580156</v>
      </c>
      <c r="Q13" s="58">
        <v>220</v>
      </c>
      <c r="R13" s="59">
        <f t="shared" si="4"/>
        <v>18441.111910887634</v>
      </c>
      <c r="S13" s="58">
        <v>12</v>
      </c>
      <c r="T13" s="61">
        <v>221293.34293065162</v>
      </c>
      <c r="U13" s="8">
        <f t="shared" si="5"/>
        <v>274989.52173000091</v>
      </c>
    </row>
    <row r="14" spans="1:21">
      <c r="A14" s="12" t="s">
        <v>27</v>
      </c>
      <c r="B14" s="12" t="s">
        <v>35</v>
      </c>
      <c r="C14" s="1">
        <v>1</v>
      </c>
      <c r="D14" s="2" t="s">
        <v>23</v>
      </c>
      <c r="E14" s="7">
        <v>220</v>
      </c>
      <c r="F14" s="33">
        <f t="shared" si="0"/>
        <v>0</v>
      </c>
      <c r="G14" s="17">
        <v>0</v>
      </c>
      <c r="H14" s="4">
        <f t="shared" si="1"/>
        <v>0</v>
      </c>
      <c r="I14" s="19">
        <v>0</v>
      </c>
      <c r="J14" s="20">
        <v>0</v>
      </c>
      <c r="K14" s="33">
        <f t="shared" si="6"/>
        <v>81.357846665680754</v>
      </c>
      <c r="L14" s="58">
        <v>220</v>
      </c>
      <c r="M14" s="59">
        <f t="shared" si="2"/>
        <v>17898.726266449765</v>
      </c>
      <c r="N14" s="58">
        <v>3</v>
      </c>
      <c r="O14" s="61">
        <v>53696.178799349291</v>
      </c>
      <c r="P14" s="62">
        <f t="shared" si="3"/>
        <v>83.823235958580156</v>
      </c>
      <c r="Q14" s="58">
        <v>220</v>
      </c>
      <c r="R14" s="59">
        <f t="shared" si="4"/>
        <v>18441.111910887634</v>
      </c>
      <c r="S14" s="58">
        <v>12</v>
      </c>
      <c r="T14" s="61">
        <v>221293.34293065162</v>
      </c>
      <c r="U14" s="8">
        <f t="shared" si="5"/>
        <v>274989.52173000091</v>
      </c>
    </row>
    <row r="15" spans="1:21">
      <c r="A15" s="12" t="s">
        <v>27</v>
      </c>
      <c r="B15" s="12" t="s">
        <v>35</v>
      </c>
      <c r="C15" s="1">
        <v>1</v>
      </c>
      <c r="D15" s="2" t="s">
        <v>23</v>
      </c>
      <c r="E15" s="7">
        <v>220</v>
      </c>
      <c r="F15" s="33">
        <f t="shared" ref="F15:F16" si="7">IFERROR(H15/G15,0)</f>
        <v>0</v>
      </c>
      <c r="G15" s="17">
        <v>0</v>
      </c>
      <c r="H15" s="4">
        <f t="shared" ref="H15:H16" si="8">IFERROR(J15/I15,0)</f>
        <v>0</v>
      </c>
      <c r="I15" s="19">
        <v>0</v>
      </c>
      <c r="J15" s="20">
        <v>0</v>
      </c>
      <c r="K15" s="33">
        <f t="shared" ref="K15:K16" si="9">IFERROR(M15/L15,0)</f>
        <v>81.357846665680754</v>
      </c>
      <c r="L15" s="58">
        <v>220</v>
      </c>
      <c r="M15" s="59">
        <f t="shared" ref="M15:M16" si="10">IFERROR(O15/N15,0)</f>
        <v>17898.726266449765</v>
      </c>
      <c r="N15" s="58">
        <v>3</v>
      </c>
      <c r="O15" s="61">
        <v>53696.178799349291</v>
      </c>
      <c r="P15" s="62">
        <f t="shared" ref="P15:P16" si="11">IFERROR(R15/Q15,0)</f>
        <v>83.823235958580156</v>
      </c>
      <c r="Q15" s="58">
        <v>220</v>
      </c>
      <c r="R15" s="59">
        <f t="shared" ref="R15:R16" si="12">IFERROR(T15/S15,0)</f>
        <v>18441.111910887634</v>
      </c>
      <c r="S15" s="58">
        <v>12</v>
      </c>
      <c r="T15" s="61">
        <v>221293.34293065162</v>
      </c>
      <c r="U15" s="8">
        <f t="shared" ref="U15:U16" si="13">T15+O15+J15</f>
        <v>274989.52173000091</v>
      </c>
    </row>
    <row r="16" spans="1:21">
      <c r="A16" s="12" t="s">
        <v>27</v>
      </c>
      <c r="B16" s="12" t="s">
        <v>35</v>
      </c>
      <c r="C16" s="1">
        <v>1</v>
      </c>
      <c r="D16" s="2" t="s">
        <v>23</v>
      </c>
      <c r="E16" s="7">
        <v>220</v>
      </c>
      <c r="F16" s="33">
        <f t="shared" si="7"/>
        <v>0</v>
      </c>
      <c r="G16" s="17">
        <v>0</v>
      </c>
      <c r="H16" s="4">
        <f t="shared" si="8"/>
        <v>0</v>
      </c>
      <c r="I16" s="19">
        <v>0</v>
      </c>
      <c r="J16" s="20">
        <v>0</v>
      </c>
      <c r="K16" s="33">
        <f t="shared" si="9"/>
        <v>81.357846665680754</v>
      </c>
      <c r="L16" s="58">
        <v>220</v>
      </c>
      <c r="M16" s="59">
        <f t="shared" si="10"/>
        <v>17898.726266449765</v>
      </c>
      <c r="N16" s="58">
        <v>3</v>
      </c>
      <c r="O16" s="61">
        <v>53696.178799349291</v>
      </c>
      <c r="P16" s="62">
        <f t="shared" si="11"/>
        <v>83.823235958580156</v>
      </c>
      <c r="Q16" s="58">
        <v>220</v>
      </c>
      <c r="R16" s="59">
        <f t="shared" si="12"/>
        <v>18441.111910887634</v>
      </c>
      <c r="S16" s="58">
        <v>12</v>
      </c>
      <c r="T16" s="61">
        <v>221293.34293065162</v>
      </c>
      <c r="U16" s="8">
        <f t="shared" si="13"/>
        <v>274989.52173000091</v>
      </c>
    </row>
    <row r="17" spans="1:21">
      <c r="A17" s="12" t="s">
        <v>27</v>
      </c>
      <c r="B17" s="12" t="s">
        <v>35</v>
      </c>
      <c r="C17" s="1">
        <v>1</v>
      </c>
      <c r="D17" s="2" t="s">
        <v>23</v>
      </c>
      <c r="E17" s="7">
        <v>220</v>
      </c>
      <c r="F17" s="33">
        <f t="shared" si="0"/>
        <v>0</v>
      </c>
      <c r="G17" s="17">
        <v>0</v>
      </c>
      <c r="H17" s="4">
        <f t="shared" si="1"/>
        <v>0</v>
      </c>
      <c r="I17" s="19">
        <v>0</v>
      </c>
      <c r="J17" s="20">
        <v>0</v>
      </c>
      <c r="K17" s="33">
        <f t="shared" si="6"/>
        <v>81.357846665680754</v>
      </c>
      <c r="L17" s="58">
        <v>220</v>
      </c>
      <c r="M17" s="59">
        <f t="shared" si="2"/>
        <v>17898.726266449765</v>
      </c>
      <c r="N17" s="58">
        <v>3</v>
      </c>
      <c r="O17" s="61">
        <v>53696.178799349291</v>
      </c>
      <c r="P17" s="62">
        <f t="shared" si="3"/>
        <v>83.823235958580156</v>
      </c>
      <c r="Q17" s="58">
        <v>220</v>
      </c>
      <c r="R17" s="59">
        <f t="shared" si="4"/>
        <v>18441.111910887634</v>
      </c>
      <c r="S17" s="58">
        <v>12</v>
      </c>
      <c r="T17" s="61">
        <v>221293.34293065162</v>
      </c>
      <c r="U17" s="8">
        <f t="shared" si="5"/>
        <v>274989.52173000091</v>
      </c>
    </row>
    <row r="18" spans="1:21">
      <c r="A18" s="12" t="s">
        <v>27</v>
      </c>
      <c r="B18" s="12" t="s">
        <v>39</v>
      </c>
      <c r="C18" s="1">
        <v>1</v>
      </c>
      <c r="D18" s="2" t="s">
        <v>23</v>
      </c>
      <c r="E18" s="7">
        <v>220</v>
      </c>
      <c r="F18" s="33">
        <f t="shared" si="0"/>
        <v>0</v>
      </c>
      <c r="G18" s="17">
        <v>0</v>
      </c>
      <c r="H18" s="4">
        <f t="shared" si="1"/>
        <v>0</v>
      </c>
      <c r="I18" s="19">
        <v>0</v>
      </c>
      <c r="J18" s="20">
        <v>0</v>
      </c>
      <c r="K18" s="33">
        <f t="shared" si="6"/>
        <v>107.96797128973652</v>
      </c>
      <c r="L18" s="58">
        <v>220</v>
      </c>
      <c r="M18" s="59">
        <f t="shared" si="2"/>
        <v>23752.953683742035</v>
      </c>
      <c r="N18" s="58">
        <v>4</v>
      </c>
      <c r="O18" s="63">
        <v>95011.814734968139</v>
      </c>
      <c r="P18" s="62">
        <f t="shared" si="3"/>
        <v>111.23972799548608</v>
      </c>
      <c r="Q18" s="58">
        <v>220</v>
      </c>
      <c r="R18" s="59">
        <f t="shared" si="4"/>
        <v>24472.740159006938</v>
      </c>
      <c r="S18" s="58">
        <v>12</v>
      </c>
      <c r="T18" s="63">
        <v>293672.88190808328</v>
      </c>
      <c r="U18" s="8">
        <f t="shared" si="5"/>
        <v>388684.6966430514</v>
      </c>
    </row>
    <row r="19" spans="1:21">
      <c r="A19" s="12">
        <v>22416</v>
      </c>
      <c r="B19" s="12" t="s">
        <v>41</v>
      </c>
      <c r="C19" s="1">
        <v>1</v>
      </c>
      <c r="D19" s="2" t="s">
        <v>23</v>
      </c>
      <c r="E19" s="7">
        <v>220</v>
      </c>
      <c r="F19" s="33">
        <f t="shared" si="0"/>
        <v>0</v>
      </c>
      <c r="G19" s="17">
        <v>0</v>
      </c>
      <c r="H19" s="4">
        <f t="shared" si="1"/>
        <v>0</v>
      </c>
      <c r="I19" s="19">
        <v>0</v>
      </c>
      <c r="J19" s="20">
        <v>0</v>
      </c>
      <c r="K19" s="33">
        <f t="shared" si="6"/>
        <v>116.38467180000002</v>
      </c>
      <c r="L19" s="58">
        <v>66</v>
      </c>
      <c r="M19" s="59">
        <f t="shared" si="2"/>
        <v>7681.3883388000013</v>
      </c>
      <c r="N19" s="58">
        <v>4</v>
      </c>
      <c r="O19" s="63">
        <v>30725.553355200005</v>
      </c>
      <c r="P19" s="62">
        <f t="shared" si="3"/>
        <v>119.91148003636364</v>
      </c>
      <c r="Q19" s="58">
        <v>66</v>
      </c>
      <c r="R19" s="59">
        <f t="shared" si="4"/>
        <v>7914.1576824000003</v>
      </c>
      <c r="S19" s="58">
        <v>12</v>
      </c>
      <c r="T19" s="63">
        <v>94969.892188800004</v>
      </c>
      <c r="U19" s="8">
        <f t="shared" si="5"/>
        <v>125695.44554400002</v>
      </c>
    </row>
    <row r="20" spans="1:21">
      <c r="A20" s="12" t="s">
        <v>27</v>
      </c>
      <c r="B20" s="12" t="s">
        <v>42</v>
      </c>
      <c r="C20" s="1">
        <v>1</v>
      </c>
      <c r="D20" s="2" t="s">
        <v>23</v>
      </c>
      <c r="E20" s="7">
        <v>220</v>
      </c>
      <c r="F20" s="33">
        <f t="shared" si="0"/>
        <v>0</v>
      </c>
      <c r="G20" s="17">
        <v>0</v>
      </c>
      <c r="H20" s="4">
        <f t="shared" si="1"/>
        <v>0</v>
      </c>
      <c r="I20" s="19">
        <v>0</v>
      </c>
      <c r="J20" s="20">
        <v>0</v>
      </c>
      <c r="K20" s="33">
        <f t="shared" si="6"/>
        <v>67.510848706721987</v>
      </c>
      <c r="L20" s="58">
        <v>220</v>
      </c>
      <c r="M20" s="59">
        <f t="shared" si="2"/>
        <v>14852.386715478837</v>
      </c>
      <c r="N20" s="58">
        <v>3</v>
      </c>
      <c r="O20" s="63">
        <v>44557.160146436509</v>
      </c>
      <c r="P20" s="62">
        <f t="shared" si="3"/>
        <v>69.556632000865079</v>
      </c>
      <c r="Q20" s="58">
        <v>220</v>
      </c>
      <c r="R20" s="59">
        <f t="shared" si="4"/>
        <v>15302.459040190317</v>
      </c>
      <c r="S20" s="58">
        <v>12</v>
      </c>
      <c r="T20" s="63">
        <v>183629.5084822838</v>
      </c>
      <c r="U20" s="8">
        <f t="shared" si="5"/>
        <v>228186.6686287203</v>
      </c>
    </row>
    <row r="21" spans="1:21">
      <c r="A21" s="12" t="s">
        <v>27</v>
      </c>
      <c r="B21" s="12" t="s">
        <v>44</v>
      </c>
      <c r="C21" s="1">
        <v>1</v>
      </c>
      <c r="D21" s="2" t="s">
        <v>23</v>
      </c>
      <c r="E21" s="7">
        <v>220</v>
      </c>
      <c r="F21" s="33">
        <f t="shared" si="0"/>
        <v>0</v>
      </c>
      <c r="G21" s="17">
        <v>0</v>
      </c>
      <c r="H21" s="4">
        <f t="shared" si="1"/>
        <v>0</v>
      </c>
      <c r="I21" s="19">
        <v>0</v>
      </c>
      <c r="J21" s="20">
        <v>0</v>
      </c>
      <c r="K21" s="33">
        <f t="shared" si="6"/>
        <v>70.645314780000021</v>
      </c>
      <c r="L21" s="58">
        <v>22</v>
      </c>
      <c r="M21" s="59">
        <f t="shared" si="2"/>
        <v>1554.1969251600003</v>
      </c>
      <c r="N21" s="60">
        <v>3</v>
      </c>
      <c r="O21" s="61">
        <v>4662.590775480001</v>
      </c>
      <c r="P21" s="62">
        <f t="shared" si="3"/>
        <v>72.786081894545447</v>
      </c>
      <c r="Q21" s="58">
        <v>22</v>
      </c>
      <c r="R21" s="59">
        <f t="shared" si="4"/>
        <v>1601.2938016799999</v>
      </c>
      <c r="S21" s="60">
        <v>12</v>
      </c>
      <c r="T21" s="61">
        <v>19215.525620159999</v>
      </c>
      <c r="U21" s="8">
        <f t="shared" si="5"/>
        <v>23878.116395639998</v>
      </c>
    </row>
    <row r="22" spans="1:21">
      <c r="A22" s="12">
        <v>16734</v>
      </c>
      <c r="B22" s="12" t="s">
        <v>47</v>
      </c>
      <c r="C22" s="1">
        <v>1</v>
      </c>
      <c r="D22" s="2" t="s">
        <v>23</v>
      </c>
      <c r="E22" s="7">
        <v>220</v>
      </c>
      <c r="F22" s="33">
        <f t="shared" si="0"/>
        <v>0</v>
      </c>
      <c r="G22" s="17">
        <v>0</v>
      </c>
      <c r="H22" s="4">
        <f t="shared" si="1"/>
        <v>0</v>
      </c>
      <c r="I22" s="19">
        <v>0</v>
      </c>
      <c r="J22" s="20">
        <v>0</v>
      </c>
      <c r="K22" s="33">
        <f t="shared" si="6"/>
        <v>92.267316000000037</v>
      </c>
      <c r="L22" s="58">
        <v>22</v>
      </c>
      <c r="M22" s="59">
        <f t="shared" si="2"/>
        <v>2029.8809520000007</v>
      </c>
      <c r="N22" s="58">
        <v>3</v>
      </c>
      <c r="O22" s="61">
        <v>6089.6428560000022</v>
      </c>
      <c r="P22" s="62">
        <f t="shared" si="3"/>
        <v>95.063295272727288</v>
      </c>
      <c r="Q22" s="58">
        <v>22</v>
      </c>
      <c r="R22" s="59">
        <f t="shared" si="4"/>
        <v>2091.3924960000004</v>
      </c>
      <c r="S22" s="58">
        <v>12</v>
      </c>
      <c r="T22" s="61">
        <v>25096.709952000005</v>
      </c>
      <c r="U22" s="8">
        <f t="shared" si="5"/>
        <v>31186.352808000007</v>
      </c>
    </row>
    <row r="23" spans="1:21">
      <c r="A23" s="12">
        <v>25437</v>
      </c>
      <c r="B23" s="12" t="s">
        <v>48</v>
      </c>
      <c r="C23" s="1">
        <v>1</v>
      </c>
      <c r="D23" s="2" t="s">
        <v>23</v>
      </c>
      <c r="E23" s="7">
        <v>220</v>
      </c>
      <c r="F23" s="33">
        <f t="shared" si="0"/>
        <v>0</v>
      </c>
      <c r="G23" s="17">
        <v>0</v>
      </c>
      <c r="H23" s="4">
        <f t="shared" si="1"/>
        <v>0</v>
      </c>
      <c r="I23" s="21">
        <v>0</v>
      </c>
      <c r="J23" s="20">
        <v>0</v>
      </c>
      <c r="K23" s="33">
        <f t="shared" si="6"/>
        <v>79.354026000000033</v>
      </c>
      <c r="L23" s="58">
        <v>22</v>
      </c>
      <c r="M23" s="59">
        <f t="shared" si="2"/>
        <v>1745.7885720000006</v>
      </c>
      <c r="N23" s="60">
        <v>3</v>
      </c>
      <c r="O23" s="61">
        <v>5237.3657160000021</v>
      </c>
      <c r="P23" s="62">
        <f t="shared" si="3"/>
        <v>81.758693454545465</v>
      </c>
      <c r="Q23" s="58">
        <v>22</v>
      </c>
      <c r="R23" s="59">
        <f t="shared" si="4"/>
        <v>1798.6912560000003</v>
      </c>
      <c r="S23" s="60">
        <v>12</v>
      </c>
      <c r="T23" s="61">
        <v>21584.295072000004</v>
      </c>
      <c r="U23" s="8">
        <f t="shared" si="5"/>
        <v>26821.660788000008</v>
      </c>
    </row>
    <row r="24" spans="1:21" ht="15.75" thickBot="1">
      <c r="A24" s="12" t="s">
        <v>27</v>
      </c>
      <c r="B24" s="12" t="s">
        <v>47</v>
      </c>
      <c r="C24" s="1">
        <v>1</v>
      </c>
      <c r="D24" s="2" t="s">
        <v>23</v>
      </c>
      <c r="E24" s="7">
        <v>220</v>
      </c>
      <c r="F24" s="37">
        <f t="shared" si="0"/>
        <v>0</v>
      </c>
      <c r="G24" s="38">
        <v>0</v>
      </c>
      <c r="H24" s="39">
        <f t="shared" si="1"/>
        <v>0</v>
      </c>
      <c r="I24" s="40">
        <v>0</v>
      </c>
      <c r="J24" s="41">
        <v>0</v>
      </c>
      <c r="K24" s="37">
        <f t="shared" si="6"/>
        <v>118.55697213908174</v>
      </c>
      <c r="L24" s="64">
        <v>220</v>
      </c>
      <c r="M24" s="65">
        <f t="shared" si="2"/>
        <v>26082.533870597981</v>
      </c>
      <c r="N24" s="64">
        <v>3</v>
      </c>
      <c r="O24" s="66">
        <v>78247.601611793943</v>
      </c>
      <c r="P24" s="67">
        <f t="shared" si="3"/>
        <v>122.14960765844786</v>
      </c>
      <c r="Q24" s="64">
        <v>220</v>
      </c>
      <c r="R24" s="65">
        <f t="shared" si="4"/>
        <v>26872.913684858529</v>
      </c>
      <c r="S24" s="64">
        <v>12</v>
      </c>
      <c r="T24" s="66">
        <v>322474.96421830234</v>
      </c>
      <c r="U24" s="42">
        <f t="shared" si="5"/>
        <v>400722.56583009625</v>
      </c>
    </row>
    <row r="25" spans="1:21">
      <c r="L25" s="43"/>
      <c r="Q25" s="43"/>
    </row>
    <row r="26" spans="1:21">
      <c r="G26" s="26"/>
      <c r="J26" s="32">
        <f>SUM(J8:J24)</f>
        <v>0</v>
      </c>
      <c r="K26" s="26"/>
      <c r="L26" s="44">
        <f>SUM(L8:L24)</f>
        <v>2907</v>
      </c>
      <c r="O26" s="44">
        <f>SUM(O8:O24)</f>
        <v>952475.30335107027</v>
      </c>
      <c r="P26" s="26"/>
      <c r="Q26" s="44">
        <f>SUM(Q8:Q24)</f>
        <v>2907</v>
      </c>
      <c r="T26" s="44">
        <f>SUM(T8:T24)</f>
        <v>3510769.1608386091</v>
      </c>
      <c r="U26" s="44">
        <f>SUM(U8:U24)</f>
        <v>4463244.4641896784</v>
      </c>
    </row>
  </sheetData>
  <autoFilter ref="A7:U7" xr:uid="{00000000-0009-0000-0000-000001000000}"/>
  <sortState xmlns:xlrd2="http://schemas.microsoft.com/office/spreadsheetml/2017/richdata2" ref="A8:U72">
    <sortCondition ref="A8:A72"/>
  </sortState>
  <mergeCells count="9">
    <mergeCell ref="U6:U7"/>
    <mergeCell ref="E6:E7"/>
    <mergeCell ref="D6:D7"/>
    <mergeCell ref="C6:C7"/>
    <mergeCell ref="A6:A7"/>
    <mergeCell ref="B6:B7"/>
    <mergeCell ref="F6:J6"/>
    <mergeCell ref="K6:O6"/>
    <mergeCell ref="P6:T6"/>
  </mergeCells>
  <printOptions horizontalCentered="1"/>
  <pageMargins left="0.31496062992125984" right="0.31496062992125984" top="0.59055118110236227" bottom="0.78740157480314965" header="0.31496062992125984" footer="0.31496062992125984"/>
  <pageSetup paperSize="9" scale="90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c44d7d8-a149-432c-a72c-2d3b3d2b8d35" xsi:nil="true"/>
    <lcf76f155ced4ddcb4097134ff3c332f xmlns="9ae1ee80-76ea-4cb8-99b7-d23d2cbbc856">
      <Terms xmlns="http://schemas.microsoft.com/office/infopath/2007/PartnerControls"/>
    </lcf76f155ced4ddcb4097134ff3c332f>
    <SharedWithUsers xmlns="ac44d7d8-a149-432c-a72c-2d3b3d2b8d35">
      <UserInfo>
        <DisplayName/>
        <AccountId xsi:nil="true"/>
        <AccountType/>
      </UserInfo>
    </SharedWithUsers>
    <MediaLengthInSeconds xmlns="9ae1ee80-76ea-4cb8-99b7-d23d2cbbc856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68FA68048F9B4A43B01061073AAA0417" ma:contentTypeVersion="14" ma:contentTypeDescription="Criar um novo documento." ma:contentTypeScope="" ma:versionID="a9359a880eb4e07ab1c3f5879a541d74">
  <xsd:schema xmlns:xsd="http://www.w3.org/2001/XMLSchema" xmlns:xs="http://www.w3.org/2001/XMLSchema" xmlns:p="http://schemas.microsoft.com/office/2006/metadata/properties" xmlns:ns2="9ae1ee80-76ea-4cb8-99b7-d23d2cbbc856" xmlns:ns3="ac44d7d8-a149-432c-a72c-2d3b3d2b8d35" targetNamespace="http://schemas.microsoft.com/office/2006/metadata/properties" ma:root="true" ma:fieldsID="1dc8ce438032e40d2f5752c8aa2ad996" ns2:_="" ns3:_="">
    <xsd:import namespace="9ae1ee80-76ea-4cb8-99b7-d23d2cbbc856"/>
    <xsd:import namespace="ac44d7d8-a149-432c-a72c-2d3b3d2b8d3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e1ee80-76ea-4cb8-99b7-d23d2cbbc85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Etiquetas de Imagem" ma:readOnly="false" ma:fieldId="{5cf76f15-5ced-4ddc-b409-7134ff3c332f}" ma:taxonomyMulti="true" ma:sspId="47314af4-d308-44cd-9263-95fda59d53f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44d7d8-a149-432c-a72c-2d3b3d2b8d35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87c758b0-97d6-4bbd-bebf-7688bcd0aa73}" ma:internalName="TaxCatchAll" ma:showField="CatchAllData" ma:web="ac44d7d8-a149-432c-a72c-2d3b3d2b8d3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hes de 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26F0D89-4AC9-4C0E-B3B7-DAC8E67E7FCC}"/>
</file>

<file path=customXml/itemProps2.xml><?xml version="1.0" encoding="utf-8"?>
<ds:datastoreItem xmlns:ds="http://schemas.openxmlformats.org/officeDocument/2006/customXml" ds:itemID="{4FA8F354-BF57-4876-9E83-BDE416B44895}"/>
</file>

<file path=customXml/itemProps3.xml><?xml version="1.0" encoding="utf-8"?>
<ds:datastoreItem xmlns:ds="http://schemas.openxmlformats.org/officeDocument/2006/customXml" ds:itemID="{97423EEC-1F53-4236-B08E-69E640B707D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Kouadio Arrio</dc:creator>
  <cp:keywords/>
  <dc:description/>
  <cp:lastModifiedBy>Lyvia Mota da Silva</cp:lastModifiedBy>
  <cp:revision/>
  <dcterms:created xsi:type="dcterms:W3CDTF">2021-07-28T12:59:03Z</dcterms:created>
  <dcterms:modified xsi:type="dcterms:W3CDTF">2023-02-14T13:59:08Z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0x01010068FA68048F9B4A43B01061073AAA0417</vt:lpwstr>
  </property>
  <property fmtid="{D5CDD505-2E9C-101B-9397-08002B2CF9AE}" pid="3" name="Order">
    <vt:r8>7700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ExtendedDescription">
    <vt:lpwstr/>
  </property>
  <property fmtid="{D5CDD505-2E9C-101B-9397-08002B2CF9AE}" pid="7" name="TriggerFlowInfo">
    <vt:lpwstr/>
  </property>
  <property fmtid="{D5CDD505-2E9C-101B-9397-08002B2CF9AE}" pid="8" name="_SourceUrl">
    <vt:lpwstr/>
  </property>
  <property fmtid="{D5CDD505-2E9C-101B-9397-08002B2CF9AE}" pid="9" name="_SharedFileIndex">
    <vt:lpwstr/>
  </property>
  <property fmtid="{D5CDD505-2E9C-101B-9397-08002B2CF9AE}" pid="10" name="ComplianceAssetId">
    <vt:lpwstr/>
  </property>
  <property fmtid="{D5CDD505-2E9C-101B-9397-08002B2CF9AE}" pid="11" name="TemplateUrl">
    <vt:lpwstr/>
  </property>
  <property fmtid="{D5CDD505-2E9C-101B-9397-08002B2CF9AE}" pid="12" name="_ColorHex">
    <vt:lpwstr/>
  </property>
  <property fmtid="{D5CDD505-2E9C-101B-9397-08002B2CF9AE}" pid="13" name="_Emoji">
    <vt:lpwstr/>
  </property>
  <property fmtid="{D5CDD505-2E9C-101B-9397-08002B2CF9AE}" pid="14" name="_ColorTag">
    <vt:lpwstr/>
  </property>
  <property fmtid="{D5CDD505-2E9C-101B-9397-08002B2CF9AE}" pid="15" name="MediaServiceImageTags">
    <vt:lpwstr/>
  </property>
</Properties>
</file>