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A9670E6B-43AD-48A3-91E9-40FC2BF39996}" xr6:coauthVersionLast="47" xr6:coauthVersionMax="47" xr10:uidLastSave="{00000000-0000-0000-0000-000000000000}"/>
  <bookViews>
    <workbookView xWindow="-96" yWindow="-96" windowWidth="23232" windowHeight="12432" firstSheet="4" activeTab="1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8" l="1"/>
  <c r="H14" i="18"/>
  <c r="H15" i="18"/>
  <c r="H16" i="18"/>
  <c r="H12" i="18"/>
  <c r="H19" i="18"/>
  <c r="H18" i="18"/>
  <c r="H17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2" i="4"/>
  <c r="H13" i="4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6" i="18"/>
  <c r="H7" i="18"/>
  <c r="H8" i="18"/>
  <c r="H9" i="18"/>
  <c r="H11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10" i="1"/>
  <c r="E3" i="1"/>
  <c r="C7" i="1"/>
  <c r="C13" i="1"/>
  <c r="E13" i="1"/>
  <c r="D13" i="1"/>
  <c r="E12" i="1"/>
  <c r="C14" i="1"/>
  <c r="E6" i="1"/>
  <c r="E14" i="1"/>
  <c r="E9" i="1"/>
  <c r="D7" i="1"/>
  <c r="E7" i="1"/>
  <c r="E2" i="1"/>
  <c r="E8" i="1"/>
  <c r="D14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5" i="12" l="1"/>
  <c r="A4" i="12"/>
  <c r="A3" i="12"/>
  <c r="A2" i="12"/>
  <c r="H5" i="12"/>
  <c r="H4" i="12"/>
  <c r="H3" i="12"/>
  <c r="H2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C12" i="1"/>
  <c r="D6" i="1"/>
  <c r="C11" i="1"/>
  <c r="C10" i="1"/>
  <c r="D10" i="1"/>
  <c r="D12" i="1"/>
  <c r="C8" i="1"/>
  <c r="D11" i="1"/>
  <c r="D9" i="1"/>
  <c r="C6" i="1"/>
  <c r="C9" i="1"/>
  <c r="D8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C4" i="1"/>
  <c r="D5" i="1"/>
  <c r="D2" i="1"/>
  <c r="D3" i="1"/>
  <c r="E4" i="1"/>
  <c r="C5" i="1"/>
  <c r="D4" i="1"/>
  <c r="C2" i="1"/>
  <c r="C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<sst xmlns="http://schemas.openxmlformats.org/spreadsheetml/2006/main" count="1343" uniqueCount="279">
  <si>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</si>
  <si>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</si>
  <si>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</si>
  <si>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</si>
  <si>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</si>
  <si>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</si>
  <si>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</si>
  <si>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</si>
  <si>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</si>
  <si>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</si>
  <si>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</si>
  <si>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</si>
  <si>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</si>
  <si>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</si>
  <si>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</si>
  <si>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</si>
  <si>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</si>
  <si>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</si>
  <si>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</si>
  <si>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</si>
  <si>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</si>
  <si>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</si>
  <si>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</si>
  <si>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</si>
  <si>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</si>
  <si>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</si>
  <si>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</si>
  <si>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</si>
  <si>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</si>
  <si>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</si>
  <si>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</si>
  <si>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</si>
  <si>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</si>
  <si>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</si>
  <si>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</si>
  <si>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</si>
  <si>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</si>
  <si>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</si>
  <si>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</si>
  <si>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</si>
  <si>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</si>
  <si>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</si>
  <si>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</si>
  <si>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</si>
  <si>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</si>
  <si>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</si>
  <si>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</si>
  <si>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</si>
  <si>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</si>
  <si>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</si>
  <si>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</si>
  <si>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</si>
  <si>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</si>
  <si>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</si>
  <si>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</si>
  <si>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</si>
  <si>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</si>
  <si>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</si>
  <si>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</si>
  <si>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</si>
  <si>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</si>
  <si>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</si>
  <si>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</si>
  <si>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</si>
  <si>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</si>
  <si>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</si>
  <si>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</si>
  <si>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</si>
  <si>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</si>
  <si>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</si>
  <si>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</si>
  <si>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</si>
  <si>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</si>
  <si>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</si>
  <si>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</si>
  <si>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</si>
  <si>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</si>
  <si>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</si>
  <si>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</si>
  <si>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</si>
  <si>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</si>
  <si>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</si>
  <si>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</si>
  <si>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</si>
  <si>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</si>
  <si>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</si>
  <si>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</si>
  <si>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</si>
  <si>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</si>
  <si>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</si>
  <si>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</si>
  <si>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</si>
  <si>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</si>
  <si>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</si>
  <si>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</si>
  <si>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</si>
  <si>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</si>
  <si>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</si>
  <si>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</si>
  <si>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</si>
  <si>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</si>
  <si>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</si>
  <si>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</si>
  <si>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</si>
  <si>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</si>
  <si>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</si>
  <si>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</si>
  <si>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</si>
  <si>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</si>
  <si>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</si>
  <si>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</si>
  <si>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</si>
  <si>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</si>
  <si>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</si>
  <si>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</si>
  <si>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</si>
  <si>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</si>
  <si>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</si>
  <si>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</si>
  <si>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</si>
  <si>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</si>
  <si>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</si>
  <si>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</si>
  <si>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</si>
  <si>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</si>
  <si>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</si>
  <si>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</si>
  <si>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</si>
  <si>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</si>
  <si>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</si>
  <si>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</si>
  <si>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</si>
  <si>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</si>
  <si>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</si>
  <si>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</si>
  <si>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</si>
  <si>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</si>
  <si>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</si>
  <si>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</si>
  <si>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</si>
  <si>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</si>
  <si>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</si>
  <si>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</si>
  <si>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</si>
  <si>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</si>
  <si>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</si>
  <si>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</si>
  <si>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</si>
  <si>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</si>
  <si>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</si>
  <si>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</si>
  <si>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</si>
  <si>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</si>
  <si>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</si>
  <si>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</si>
  <si>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</si>
  <si>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</si>
  <si>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</si>
  <si>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</si>
  <si>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</si>
  <si>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</si>
  <si>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</si>
  <si>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</si>
  <si>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</si>
  <si>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</si>
  <si>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</si>
  <si>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</si>
  <si>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</si>
  <si>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</si>
  <si>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</si>
  <si>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</si>
  <si>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</si>
  <si>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</si>
  <si>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</si>
  <si>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</si>
  <si>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</si>
  <si>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</si>
  <si>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</si>
  <si>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</si>
  <si>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</si>
  <si>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</si>
  <si>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</si>
  <si>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</si>
  <si>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</si>
  <si>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</si>
  <si>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</si>
  <si>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</si>
  <si>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</si>
  <si>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</si>
  <si>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</si>
  <si>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</si>
  <si>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</si>
  <si>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</si>
  <si>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</si>
  <si>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</si>
  <si>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</si>
  <si>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</si>
  <si>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</si>
  <si>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</si>
  <si>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</si>
  <si>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</si>
  <si>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</si>
  <si>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</si>
  <si>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</si>
  <si>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</si>
  <si>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</si>
  <si>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</si>
  <si>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</si>
  <si>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</si>
  <si>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</si>
  <si>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</si>
  <si>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</si>
  <si>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</si>
  <si>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</si>
  <si>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</si>
  <si>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</si>
  <si>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</si>
  <si>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</si>
  <si>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</si>
  <si>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</si>
  <si>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</si>
  <si>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</si>
  <si>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</si>
  <si>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</si>
  <si>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</si>
  <si>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</si>
  <si>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</si>
  <si>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</si>
  <si>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</si>
  <si>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</si>
  <si>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</si>
  <si>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</si>
  <si>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</si>
  <si>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</si>
  <si>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</si>
  <si>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</si>
  <si>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</si>
  <si>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</si>
  <si>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</si>
  <si>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</si>
  <si>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</si>
  <si>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</si>
  <si>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</si>
  <si>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</si>
  <si>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</si>
  <si>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</si>
  <si>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</si>
  <si>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</si>
  <si>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</si>
  <si>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</si>
  <si>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</si>
  <si>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CodeSystem/urn:ietf:bcp:47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</si>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</sst>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9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s://terminology.hl7.org/5.1.0/ValueSet-v2-0360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5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G2" sqref="G2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</row>
    <row r="2" spans="1:9" s="57" customFormat="1" x14ac:dyDescent="0.3">
      <c r="A2" s="54" t="s">
        <v>32</v>
      </c>
      <c r="B2" s="55">
        <v>1</v>
      </c>
      <c r="C2" s="56">
        <f ca="1">IFERROR(AVERAGEIFS(INDIRECT($A2 &amp; "!H:H"),INDIRECT($A2 &amp; "!C:C"), C$1),"")</f>
        <v>1</v>
      </c>
      <c r="D2" s="56">
        <f ca="1">IFERROR(AVERAGEIFS(INDIRECT($A2 &amp; "!H:H"),INDIRECT($A2 &amp; "!C:C"), D$1),"")</f>
        <v>1</v>
      </c>
      <c r="E2" s="56" t="str">
        <f t="shared" ref="C2:E14" ca="1" si="0">IFERROR(AVERAGEIFS(INDIRECT($A2 &amp; "!H:H"),INDIRECT($A2 &amp; "!C:C"), E$1),"")</f>
        <v/>
      </c>
      <c r="F2" s="55">
        <f ca="1">AVERAGE(B2:E2)</f>
        <v>1</v>
      </c>
      <c r="G2" s="57" t="b">
        <v>1</v>
      </c>
      <c r="H2" s="57" t="b">
        <v>1</v>
      </c>
      <c r="I2" s="57" t="b">
        <v>1</v>
      </c>
    </row>
    <row r="3" spans="1:9" s="57" customFormat="1" x14ac:dyDescent="0.3">
      <c r="A3" s="54" t="s">
        <v>33</v>
      </c>
      <c r="B3" s="55">
        <v>1</v>
      </c>
      <c r="C3" s="56">
        <f t="shared" ca="1" si="0"/>
        <v>1</v>
      </c>
      <c r="D3" s="56">
        <f t="shared" ca="1" si="0"/>
        <v>1</v>
      </c>
      <c r="E3" s="56" t="str">
        <f t="shared" ca="1" si="0"/>
        <v/>
      </c>
      <c r="F3" s="55">
        <f ca="1">AVERAGE(B3:E3)</f>
        <v>1</v>
      </c>
      <c r="G3" s="57" t="b">
        <v>1</v>
      </c>
      <c r="H3" s="57" t="b">
        <v>1</v>
      </c>
      <c r="I3" s="57" t="b">
        <v>1</v>
      </c>
    </row>
    <row r="4" spans="1:9" s="57" customFormat="1" x14ac:dyDescent="0.3">
      <c r="A4" s="54" t="s">
        <v>34</v>
      </c>
      <c r="B4" s="55">
        <v>1</v>
      </c>
      <c r="C4" s="56">
        <f t="shared" ca="1" si="0"/>
        <v>1</v>
      </c>
      <c r="D4" s="56">
        <f t="shared" ca="1" si="0"/>
        <v>1</v>
      </c>
      <c r="E4" s="56" t="str">
        <f t="shared" ca="1" si="0"/>
        <v/>
      </c>
      <c r="F4" s="55">
        <f ca="1">AVERAGE(B4:E4)</f>
        <v>1</v>
      </c>
      <c r="G4" s="57" t="b">
        <v>1</v>
      </c>
      <c r="H4" s="57" t="b">
        <v>1</v>
      </c>
      <c r="I4" s="57" t="b">
        <v>1</v>
      </c>
    </row>
    <row r="5" spans="1:9" s="57" customFormat="1" x14ac:dyDescent="0.3">
      <c r="A5" s="54" t="s">
        <v>35</v>
      </c>
      <c r="B5" s="55">
        <v>1</v>
      </c>
      <c r="C5" s="56">
        <f t="shared" ca="1" si="0"/>
        <v>1</v>
      </c>
      <c r="D5" s="56">
        <f t="shared" ca="1" si="0"/>
        <v>0.8</v>
      </c>
      <c r="E5" s="56" t="str">
        <f t="shared" ca="1" si="0"/>
        <v/>
      </c>
      <c r="F5" s="55">
        <f t="shared" ref="F5:F14" ca="1" si="1">AVERAGE(B5:E5)</f>
        <v>0.93333333333333324</v>
      </c>
      <c r="G5" s="57" t="b">
        <v>1</v>
      </c>
      <c r="H5" s="57" t="b">
        <v>1</v>
      </c>
      <c r="I5" s="57" t="b">
        <v>1</v>
      </c>
    </row>
    <row r="6" spans="1:9" s="57" customFormat="1" x14ac:dyDescent="0.3">
      <c r="A6" s="54" t="s">
        <v>74</v>
      </c>
      <c r="B6" s="55">
        <v>1</v>
      </c>
      <c r="C6" s="56">
        <f t="shared" ca="1" si="0"/>
        <v>1</v>
      </c>
      <c r="D6" s="56">
        <f t="shared" ca="1" si="0"/>
        <v>1</v>
      </c>
      <c r="E6" s="56" t="str">
        <f t="shared" ca="1" si="0"/>
        <v/>
      </c>
      <c r="F6" s="55">
        <f t="shared" ca="1" si="1"/>
        <v>1</v>
      </c>
      <c r="G6" s="57" t="b">
        <v>1</v>
      </c>
      <c r="H6" s="57" t="b">
        <v>1</v>
      </c>
      <c r="I6" s="57" t="b">
        <v>1</v>
      </c>
    </row>
    <row r="7" spans="1:9" s="57" customFormat="1" x14ac:dyDescent="0.3">
      <c r="A7" s="54" t="s">
        <v>36</v>
      </c>
      <c r="B7" s="55">
        <v>1</v>
      </c>
      <c r="C7" s="56">
        <f t="shared" ca="1" si="0"/>
        <v>0.94444444444444442</v>
      </c>
      <c r="D7" s="56">
        <f t="shared" ca="1" si="0"/>
        <v>1</v>
      </c>
      <c r="E7" s="56" t="str">
        <f t="shared" ca="1" si="0"/>
        <v/>
      </c>
      <c r="F7" s="55">
        <f t="shared" ca="1" si="1"/>
        <v>0.98148148148148151</v>
      </c>
    </row>
    <row r="8" spans="1:9" s="57" customFormat="1" x14ac:dyDescent="0.3">
      <c r="A8" s="54" t="s">
        <v>37</v>
      </c>
      <c r="B8" s="55">
        <v>1</v>
      </c>
      <c r="C8" s="56">
        <f t="shared" ca="1" si="0"/>
        <v>1</v>
      </c>
      <c r="D8" s="56">
        <f t="shared" ca="1" si="0"/>
        <v>1</v>
      </c>
      <c r="E8" s="56" t="str">
        <f t="shared" ca="1" si="0"/>
        <v/>
      </c>
      <c r="F8" s="55">
        <f t="shared" ca="1" si="1"/>
        <v>1</v>
      </c>
    </row>
    <row r="9" spans="1:9" s="57" customFormat="1" x14ac:dyDescent="0.3">
      <c r="A9" s="54" t="s">
        <v>71</v>
      </c>
      <c r="B9" s="55">
        <v>1</v>
      </c>
      <c r="C9" s="56">
        <f t="shared" ca="1" si="0"/>
        <v>1</v>
      </c>
      <c r="D9" s="56">
        <f t="shared" ca="1" si="0"/>
        <v>0.9375</v>
      </c>
      <c r="E9" s="56" t="str">
        <f t="shared" ca="1" si="0"/>
        <v/>
      </c>
      <c r="F9" s="55">
        <f t="shared" ca="1" si="1"/>
        <v>0.97916666666666663</v>
      </c>
    </row>
    <row r="10" spans="1:9" s="57" customFormat="1" x14ac:dyDescent="0.3">
      <c r="A10" s="54" t="s">
        <v>38</v>
      </c>
      <c r="B10" s="55">
        <v>1</v>
      </c>
      <c r="C10" s="56">
        <f t="shared" ca="1" si="0"/>
        <v>0.875</v>
      </c>
      <c r="D10" s="56">
        <f t="shared" ca="1" si="0"/>
        <v>0.6</v>
      </c>
      <c r="E10" s="56" t="str">
        <f t="shared" ca="1" si="0"/>
        <v/>
      </c>
      <c r="F10" s="55">
        <f t="shared" ca="1" si="1"/>
        <v>0.82500000000000007</v>
      </c>
    </row>
    <row r="11" spans="1:9" s="57" customFormat="1" x14ac:dyDescent="0.3">
      <c r="A11" s="54" t="s">
        <v>72</v>
      </c>
      <c r="B11" s="55">
        <v>1</v>
      </c>
      <c r="C11" s="56">
        <f t="shared" ca="1" si="0"/>
        <v>1</v>
      </c>
      <c r="D11" s="56">
        <f t="shared" ca="1" si="0"/>
        <v>1</v>
      </c>
      <c r="E11" s="56">
        <f t="shared" ca="1" si="0"/>
        <v>1</v>
      </c>
      <c r="F11" s="55">
        <f t="shared" ca="1" si="1"/>
        <v>1</v>
      </c>
    </row>
    <row r="12" spans="1:9" s="57" customFormat="1" x14ac:dyDescent="0.3">
      <c r="A12" s="54" t="s">
        <v>39</v>
      </c>
      <c r="B12" s="55">
        <v>1</v>
      </c>
      <c r="C12" s="56">
        <f t="shared" ca="1" si="0"/>
        <v>1</v>
      </c>
      <c r="D12" s="56">
        <f t="shared" ca="1" si="0"/>
        <v>0.88888888888888884</v>
      </c>
      <c r="E12" s="56" t="str">
        <f t="shared" ca="1" si="0"/>
        <v/>
      </c>
      <c r="F12" s="55">
        <f t="shared" ca="1" si="1"/>
        <v>0.96296296296296291</v>
      </c>
    </row>
    <row r="13" spans="1:9" s="57" customFormat="1" x14ac:dyDescent="0.3">
      <c r="A13" s="54" t="s">
        <v>109</v>
      </c>
      <c r="B13" s="55">
        <v>1</v>
      </c>
      <c r="C13" s="56">
        <f t="shared" ca="1" si="0"/>
        <v>0.33333333333333331</v>
      </c>
      <c r="D13" s="56">
        <f t="shared" ca="1" si="0"/>
        <v>0.5</v>
      </c>
      <c r="E13" s="56" t="str">
        <f t="shared" ca="1" si="0"/>
        <v/>
      </c>
      <c r="F13" s="55">
        <f t="shared" ca="1" si="1"/>
        <v>0.61111111111111105</v>
      </c>
    </row>
    <row r="14" spans="1:9" s="57" customFormat="1" x14ac:dyDescent="0.3">
      <c r="A14" s="54" t="s">
        <v>73</v>
      </c>
      <c r="B14" s="55">
        <v>0</v>
      </c>
      <c r="C14" s="56">
        <f t="shared" ca="1" si="0"/>
        <v>0</v>
      </c>
      <c r="D14" s="56">
        <f t="shared" ca="1" si="0"/>
        <v>0</v>
      </c>
      <c r="E14" s="56" t="str">
        <f t="shared" ca="1" si="0"/>
        <v/>
      </c>
      <c r="F14" s="55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0.85790598290598297</v>
      </c>
      <c r="D15" s="17">
        <f ca="1">AVERAGE(D2:D14)</f>
        <v>0.82510683760683767</v>
      </c>
      <c r="F15" s="17">
        <f ca="1">AVERAGE(F2:F14)</f>
        <v>0.86869658119658122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13.5546875" customWidth="1"/>
    <col min="5" max="6" width="11.6640625" style="86" bestFit="1" customWidth="1"/>
    <col min="7" max="7" width="11.6640625" style="86" customWidth="1"/>
    <col min="8" max="9" width="8.6640625" style="86"/>
    <col min="11" max="11" width="11.44140625" style="86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8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>CONCATENATE(C2,"/",B2)</f>
        <v>CodeSystem/medication-statement-status</v>
      </c>
      <c r="B2" s="16" t="s">
        <v>87</v>
      </c>
      <c r="C2" s="5" t="s">
        <v>3</v>
      </c>
      <c r="D2" s="5"/>
      <c r="E2" s="82" t="b">
        <v>1</v>
      </c>
      <c r="F2" s="82" t="b">
        <v>1</v>
      </c>
      <c r="G2" s="82" t="b">
        <v>0</v>
      </c>
      <c r="H2" s="126">
        <f>COUNTIF(E2:F2,TRUE)/COLUMNS(E2:F2)</f>
        <v>1</v>
      </c>
      <c r="I2" s="82" t="s">
        <v>50</v>
      </c>
      <c r="J2" s="2" t="s">
        <v>49</v>
      </c>
      <c r="K2" s="82" t="s">
        <v>180</v>
      </c>
    </row>
    <row r="3" spans="1:13" s="3" customFormat="1" x14ac:dyDescent="0.3">
      <c r="A3" s="12" t="str">
        <f>CONCATENATE(C3,"/",B3)</f>
        <v>ValueSet/medication-statement-status</v>
      </c>
      <c r="B3" s="15" t="s">
        <v>87</v>
      </c>
      <c r="C3" s="4" t="s">
        <v>4</v>
      </c>
      <c r="D3" s="4"/>
      <c r="E3" s="83" t="b">
        <v>1</v>
      </c>
      <c r="F3" s="83" t="b">
        <v>1</v>
      </c>
      <c r="G3" s="83" t="b">
        <v>0</v>
      </c>
      <c r="H3" s="142">
        <f>COUNTIF(E3:F3,TRUE)/COLUMNS(E3:F3)</f>
        <v>1</v>
      </c>
      <c r="I3" s="87" t="s">
        <v>50</v>
      </c>
      <c r="J3" s="3" t="s">
        <v>49</v>
      </c>
      <c r="K3" s="87" t="s">
        <v>180</v>
      </c>
    </row>
    <row r="4" spans="1:13" s="2" customFormat="1" x14ac:dyDescent="0.3">
      <c r="A4" s="13" t="str">
        <f>CONCATENATE(C4,"/",B4)</f>
        <v>CodeSystem/medication-statement-category</v>
      </c>
      <c r="B4" s="16" t="s">
        <v>88</v>
      </c>
      <c r="C4" s="2" t="s">
        <v>3</v>
      </c>
      <c r="E4" s="82" t="b">
        <v>1</v>
      </c>
      <c r="F4" s="82" t="b">
        <v>1</v>
      </c>
      <c r="G4" s="82" t="b">
        <v>0</v>
      </c>
      <c r="H4" s="126">
        <f>COUNTIF(E4:F4,TRUE)/COLUMNS(E4:F4)</f>
        <v>1</v>
      </c>
      <c r="I4" s="140" t="s">
        <v>50</v>
      </c>
      <c r="J4" s="2" t="s">
        <v>49</v>
      </c>
      <c r="K4" s="82" t="b">
        <v>0</v>
      </c>
      <c r="M4" s="2" t="s">
        <v>190</v>
      </c>
    </row>
    <row r="5" spans="1:13" s="3" customFormat="1" x14ac:dyDescent="0.3">
      <c r="A5" s="12" t="str">
        <f>CONCATENATE(C5,"/",B5)</f>
        <v>ValueSet/medication-statement-category</v>
      </c>
      <c r="B5" s="15" t="s">
        <v>88</v>
      </c>
      <c r="C5" s="4" t="s">
        <v>4</v>
      </c>
      <c r="E5" s="83" t="b">
        <v>1</v>
      </c>
      <c r="F5" s="83" t="b">
        <v>1</v>
      </c>
      <c r="G5" s="83" t="b">
        <v>0</v>
      </c>
      <c r="H5" s="142">
        <f>COUNTIF(E5:F5,TRUE)/COLUMNS(E5:F5)</f>
        <v>1</v>
      </c>
      <c r="I5" s="141" t="s">
        <v>50</v>
      </c>
      <c r="J5" s="12" t="s">
        <v>49</v>
      </c>
      <c r="K5" s="88" t="b">
        <v>0</v>
      </c>
    </row>
    <row r="6" spans="1:13" s="3" customFormat="1" x14ac:dyDescent="0.3">
      <c r="A6" s="12" t="str">
        <f>CONCATENATE(C6,"/",B6)</f>
        <v>ValueSet/medication-snomed-absent-unknown-uv-ips</v>
      </c>
      <c r="B6" s="15" t="s">
        <v>89</v>
      </c>
      <c r="C6" s="3" t="s">
        <v>4</v>
      </c>
      <c r="E6" s="83" t="b">
        <v>1</v>
      </c>
      <c r="F6" s="83" t="s">
        <v>180</v>
      </c>
      <c r="G6" s="83" t="b">
        <v>0</v>
      </c>
      <c r="H6" s="143">
        <f>(COUNTIF(E6:F6,TRUE)+COUNTIF(E6:F6,"NSA"))/COLUMNS(E6:F6)</f>
        <v>1</v>
      </c>
      <c r="I6" s="87"/>
      <c r="K6" s="88" t="s">
        <v>180</v>
      </c>
      <c r="M6" s="3" t="s">
        <v>181</v>
      </c>
    </row>
    <row r="7" spans="1:13" s="10" customFormat="1" x14ac:dyDescent="0.3">
      <c r="A7" s="13" t="str">
        <f>CONCATENATE(C7,"/",B7)</f>
        <v>CodeSystem/absent-unknown-uv-ips</v>
      </c>
      <c r="B7" s="19" t="s">
        <v>84</v>
      </c>
      <c r="C7" s="13" t="s">
        <v>3</v>
      </c>
      <c r="E7" s="84" t="b">
        <v>1</v>
      </c>
      <c r="F7" s="84" t="b">
        <v>1</v>
      </c>
      <c r="G7" s="84" t="b">
        <v>0</v>
      </c>
      <c r="H7" s="126">
        <f>COUNTIF(E7:F7,TRUE)/COLUMNS(E7:F7)</f>
        <v>1</v>
      </c>
      <c r="I7" s="89" t="s">
        <v>67</v>
      </c>
      <c r="J7" s="10" t="s">
        <v>49</v>
      </c>
      <c r="K7" s="89" t="s">
        <v>180</v>
      </c>
    </row>
    <row r="8" spans="1:13" s="59" customFormat="1" x14ac:dyDescent="0.3">
      <c r="A8" s="12" t="str">
        <f>CONCATENATE(C8,"/",B8)</f>
        <v>ValueSet/absent-or-unknown-allergies-uv-ips</v>
      </c>
      <c r="B8" s="21" t="s">
        <v>120</v>
      </c>
      <c r="C8" s="18" t="s">
        <v>4</v>
      </c>
      <c r="E8" s="85" t="b">
        <v>1</v>
      </c>
      <c r="F8" s="85" t="b">
        <v>1</v>
      </c>
      <c r="G8" s="85" t="b">
        <v>0</v>
      </c>
      <c r="H8" s="127">
        <f>COUNTIF(E8:F8,TRUE)/COLUMNS(E8:F8)</f>
        <v>1</v>
      </c>
      <c r="I8" s="85" t="s">
        <v>67</v>
      </c>
      <c r="J8" s="59" t="s">
        <v>49</v>
      </c>
      <c r="K8" s="85" t="s">
        <v>180</v>
      </c>
    </row>
    <row r="9" spans="1:13" s="10" customFormat="1" x14ac:dyDescent="0.3">
      <c r="A9" s="13" t="str">
        <f>CONCATENATE(C9,"/",B9)</f>
        <v>CodeSystem/resource-types</v>
      </c>
      <c r="B9" s="19" t="s">
        <v>86</v>
      </c>
      <c r="C9" s="13" t="s">
        <v>3</v>
      </c>
      <c r="E9" s="84" t="b">
        <v>1</v>
      </c>
      <c r="F9" s="84" t="b">
        <v>1</v>
      </c>
      <c r="G9" s="84" t="b">
        <v>0</v>
      </c>
      <c r="H9" s="126">
        <f>COUNTIF(E9:F9,TRUE)/COLUMNS(E9:F9)</f>
        <v>1</v>
      </c>
      <c r="I9" s="89" t="s">
        <v>50</v>
      </c>
      <c r="J9" s="10" t="s">
        <v>49</v>
      </c>
      <c r="K9" s="89" t="s">
        <v>180</v>
      </c>
    </row>
    <row r="10" spans="1:13" s="59" customFormat="1" x14ac:dyDescent="0.3">
      <c r="A10" s="12" t="str">
        <f>CONCATENATE(C10,"/",B10)</f>
        <v>ValueSet/resource-types</v>
      </c>
      <c r="B10" s="21" t="s">
        <v>86</v>
      </c>
      <c r="C10" s="18" t="s">
        <v>4</v>
      </c>
      <c r="E10" s="85" t="b">
        <v>1</v>
      </c>
      <c r="F10" s="85" t="b">
        <v>1</v>
      </c>
      <c r="G10" s="85" t="b">
        <v>0</v>
      </c>
      <c r="H10" s="127">
        <f>COUNTIF(E10:F10,TRUE)/COLUMNS(E10:F10)</f>
        <v>1</v>
      </c>
      <c r="I10" s="85" t="s">
        <v>50</v>
      </c>
      <c r="J10" s="59" t="s">
        <v>49</v>
      </c>
      <c r="K10" s="85" t="s">
        <v>180</v>
      </c>
    </row>
    <row r="11" spans="1:13" s="59" customFormat="1" x14ac:dyDescent="0.3">
      <c r="A11" s="12" t="str">
        <f>CONCATENATE(C11,"/",B11)</f>
        <v>ValueSet/medicine-route-of-administration</v>
      </c>
      <c r="B11" s="21" t="s">
        <v>191</v>
      </c>
      <c r="C11" s="18" t="s">
        <v>4</v>
      </c>
      <c r="E11" s="85" t="b">
        <v>1</v>
      </c>
      <c r="F11" s="85" t="b">
        <v>0</v>
      </c>
      <c r="G11" s="85" t="b">
        <v>0</v>
      </c>
      <c r="H11" s="127">
        <f>COUNTIF(E11:F11,TRUE)/COLUMNS(E11:F11)</f>
        <v>0.5</v>
      </c>
      <c r="I11" s="85"/>
      <c r="K11" s="85" t="b">
        <v>0</v>
      </c>
      <c r="M11" s="80" t="s">
        <v>231</v>
      </c>
    </row>
    <row r="12" spans="1:13" s="13" customFormat="1" x14ac:dyDescent="0.3">
      <c r="A12" s="13" t="str">
        <f>CONCATENATE(C12,"/",B12)</f>
        <v>CodeSystem/data-absent-reason</v>
      </c>
      <c r="B12" s="19" t="s">
        <v>96</v>
      </c>
      <c r="C12" s="24" t="s">
        <v>3</v>
      </c>
      <c r="D12" s="24"/>
      <c r="E12" s="84" t="b">
        <v>1</v>
      </c>
      <c r="F12" s="84" t="b">
        <v>1</v>
      </c>
      <c r="G12" s="84" t="b">
        <v>0</v>
      </c>
      <c r="H12" s="126">
        <f>COUNTIF(E12:F12,TRUE)/COLUMNS(E12:F12)</f>
        <v>1</v>
      </c>
      <c r="I12" s="84" t="s">
        <v>50</v>
      </c>
      <c r="J12" s="13" t="s">
        <v>49</v>
      </c>
      <c r="K12" s="84" t="s">
        <v>180</v>
      </c>
    </row>
    <row r="13" spans="1:13" s="3" customFormat="1" x14ac:dyDescent="0.3">
      <c r="A13" s="12" t="str">
        <f>CONCATENATE(C13,"/",B13)</f>
        <v>ValueSet/data-absent-reason</v>
      </c>
      <c r="B13" s="15" t="s">
        <v>96</v>
      </c>
      <c r="C13" s="4" t="s">
        <v>4</v>
      </c>
      <c r="D13" s="4"/>
      <c r="E13" s="83" t="b">
        <v>1</v>
      </c>
      <c r="F13" s="83" t="b">
        <v>1</v>
      </c>
      <c r="G13" s="83" t="b">
        <v>0</v>
      </c>
      <c r="H13" s="127">
        <f>COUNTIF(E13:F13,TRUE)/COLUMNS(E13:F13)</f>
        <v>1</v>
      </c>
      <c r="I13" s="87" t="s">
        <v>50</v>
      </c>
      <c r="J13" s="3" t="s">
        <v>49</v>
      </c>
      <c r="K13" s="87" t="s">
        <v>180</v>
      </c>
    </row>
    <row r="14" spans="1:13" s="13" customFormat="1" x14ac:dyDescent="0.3">
      <c r="A14" s="13" t="str">
        <f>CONCATENATE(C14,"/",B14)</f>
        <v>CodeSystem/BRModalidadeFinanceira</v>
      </c>
      <c r="B14" s="19" t="s">
        <v>265</v>
      </c>
      <c r="C14" s="24" t="s">
        <v>3</v>
      </c>
      <c r="D14" s="24"/>
      <c r="E14" s="84" t="b">
        <v>1</v>
      </c>
      <c r="F14" s="84" t="b">
        <v>1</v>
      </c>
      <c r="G14" s="84" t="b">
        <v>0</v>
      </c>
      <c r="H14" s="126">
        <f>COUNTIF(E14:F14,TRUE)/COLUMNS(E14:F14)</f>
        <v>1</v>
      </c>
      <c r="I14" s="84" t="s">
        <v>275</v>
      </c>
      <c r="J14" s="13" t="s">
        <v>49</v>
      </c>
      <c r="K14" s="84" t="b">
        <v>0</v>
      </c>
      <c r="L14" s="16" t="s">
        <v>88</v>
      </c>
    </row>
    <row r="15" spans="1:13" s="3" customFormat="1" x14ac:dyDescent="0.3">
      <c r="A15" s="12" t="str">
        <f>CONCATENATE(C15,"/",B15)</f>
        <v>ValueSet/BRModalidadeFinanceira</v>
      </c>
      <c r="B15" s="15" t="s">
        <v>265</v>
      </c>
      <c r="C15" s="4" t="s">
        <v>4</v>
      </c>
      <c r="D15" s="4"/>
      <c r="E15" s="83" t="b">
        <v>1</v>
      </c>
      <c r="F15" s="83" t="b">
        <v>1</v>
      </c>
      <c r="G15" s="83" t="b">
        <v>0</v>
      </c>
      <c r="H15" s="127">
        <f>COUNTIF(E15:F15,TRUE)/COLUMNS(E15:F15)</f>
        <v>1</v>
      </c>
      <c r="I15" s="87" t="s">
        <v>275</v>
      </c>
      <c r="J15" s="3" t="s">
        <v>49</v>
      </c>
      <c r="K15" s="87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tabSelected="1" workbookViewId="0">
      <selection activeCell="L26" sqref="L26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5" width="11.6640625" bestFit="1" customWidth="1"/>
    <col min="6" max="6" width="11.6640625" style="86" bestFit="1" customWidth="1"/>
    <col min="7" max="7" width="11.6640625" style="86" customWidth="1"/>
    <col min="8" max="10" width="8.6640625" style="86"/>
    <col min="11" max="11" width="11.6640625" style="86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3" s="13" customFormat="1" x14ac:dyDescent="0.3">
      <c r="A2" s="13" t="s">
        <v>192</v>
      </c>
      <c r="B2" s="19" t="s">
        <v>146</v>
      </c>
      <c r="C2" s="13" t="s">
        <v>3</v>
      </c>
      <c r="D2" s="13" t="s">
        <v>147</v>
      </c>
      <c r="E2" s="13" t="b">
        <v>1</v>
      </c>
      <c r="F2" s="84" t="b">
        <v>1</v>
      </c>
      <c r="G2" s="84" t="b">
        <v>0</v>
      </c>
      <c r="H2" s="128">
        <f t="shared" ref="H2:H19" si="0">COUNTIF(E2:F2,TRUE)/COLUMNS(E2:F2)</f>
        <v>1</v>
      </c>
      <c r="I2" s="84" t="s">
        <v>65</v>
      </c>
      <c r="J2" s="84" t="s">
        <v>49</v>
      </c>
      <c r="K2" s="84" t="s">
        <v>180</v>
      </c>
    </row>
    <row r="3" spans="1:13" s="3" customFormat="1" x14ac:dyDescent="0.3">
      <c r="A3" s="3" t="s">
        <v>193</v>
      </c>
      <c r="B3" s="15" t="s">
        <v>145</v>
      </c>
      <c r="C3" s="3" t="s">
        <v>4</v>
      </c>
      <c r="D3" s="3" t="s">
        <v>148</v>
      </c>
      <c r="E3" s="3" t="b">
        <v>1</v>
      </c>
      <c r="F3" s="87" t="b">
        <v>1</v>
      </c>
      <c r="G3" s="87" t="b">
        <v>0</v>
      </c>
      <c r="H3" s="144">
        <f t="shared" si="0"/>
        <v>1</v>
      </c>
      <c r="I3" s="87" t="s">
        <v>150</v>
      </c>
      <c r="J3" s="87" t="s">
        <v>49</v>
      </c>
      <c r="K3" s="87" t="s">
        <v>180</v>
      </c>
    </row>
    <row r="4" spans="1:13" s="12" customFormat="1" x14ac:dyDescent="0.3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83" t="s">
        <v>180</v>
      </c>
      <c r="G4" s="87" t="b">
        <v>0</v>
      </c>
      <c r="H4" s="132">
        <f t="shared" ref="H4:H5" si="2">(COUNTIF(E4:F4,TRUE)+COUNTIF(E4:F4,"NSA"))/COLUMNS(E4:F4)</f>
        <v>1</v>
      </c>
      <c r="I4" s="83"/>
      <c r="J4" s="83"/>
      <c r="K4" s="87" t="s">
        <v>180</v>
      </c>
      <c r="L4" s="12" t="s">
        <v>194</v>
      </c>
    </row>
    <row r="5" spans="1:13" s="18" customFormat="1" x14ac:dyDescent="0.3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83" t="s">
        <v>180</v>
      </c>
      <c r="G5" s="87" t="b">
        <v>0</v>
      </c>
      <c r="H5" s="132">
        <f t="shared" si="2"/>
        <v>1</v>
      </c>
      <c r="I5" s="88"/>
      <c r="J5" s="88"/>
      <c r="K5" s="87" t="s">
        <v>180</v>
      </c>
    </row>
    <row r="6" spans="1:13" s="18" customFormat="1" x14ac:dyDescent="0.3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83" t="b">
        <v>0</v>
      </c>
      <c r="G6" s="87" t="b">
        <v>0</v>
      </c>
      <c r="H6" s="144">
        <f t="shared" si="0"/>
        <v>0.5</v>
      </c>
      <c r="I6" s="141"/>
      <c r="J6" s="83"/>
      <c r="K6" s="87" t="s">
        <v>180</v>
      </c>
      <c r="L6" s="18" t="s">
        <v>195</v>
      </c>
    </row>
    <row r="7" spans="1:13" s="13" customFormat="1" x14ac:dyDescent="0.3">
      <c r="A7" s="13" t="str">
        <f t="shared" si="1"/>
        <v>CodeSystem/medication-status</v>
      </c>
      <c r="B7" s="19" t="s">
        <v>92</v>
      </c>
      <c r="C7" s="24" t="s">
        <v>3</v>
      </c>
      <c r="E7" s="13" t="b">
        <v>0</v>
      </c>
      <c r="F7" s="84" t="b">
        <v>0</v>
      </c>
      <c r="G7" s="84" t="s">
        <v>277</v>
      </c>
      <c r="H7" s="128">
        <f t="shared" si="0"/>
        <v>0</v>
      </c>
      <c r="I7" s="84"/>
      <c r="J7" s="84"/>
      <c r="K7" s="84"/>
    </row>
    <row r="8" spans="1:13" s="18" customFormat="1" x14ac:dyDescent="0.3">
      <c r="A8" s="12" t="str">
        <f t="shared" si="1"/>
        <v>ValueSet/medication-status</v>
      </c>
      <c r="B8" s="21" t="s">
        <v>92</v>
      </c>
      <c r="C8" s="23" t="s">
        <v>4</v>
      </c>
      <c r="E8" s="12" t="b">
        <v>0</v>
      </c>
      <c r="F8" s="83" t="b">
        <v>0</v>
      </c>
      <c r="G8" s="83" t="b">
        <v>1</v>
      </c>
      <c r="H8" s="144">
        <f t="shared" si="0"/>
        <v>0</v>
      </c>
      <c r="I8" s="83"/>
      <c r="J8" s="83"/>
      <c r="K8" s="88"/>
    </row>
    <row r="9" spans="1:13" s="18" customFormat="1" x14ac:dyDescent="0.3">
      <c r="A9" s="12" t="str">
        <f t="shared" si="1"/>
        <v>ValueSet/medicine-doseform</v>
      </c>
      <c r="B9" s="21" t="s">
        <v>93</v>
      </c>
      <c r="C9" s="18" t="s">
        <v>4</v>
      </c>
      <c r="E9" s="12" t="b">
        <v>0</v>
      </c>
      <c r="F9" s="83" t="b">
        <v>0</v>
      </c>
      <c r="G9" s="83" t="b">
        <v>1</v>
      </c>
      <c r="H9" s="144">
        <f t="shared" si="0"/>
        <v>0</v>
      </c>
      <c r="I9" s="83"/>
      <c r="J9" s="83"/>
      <c r="K9" s="88" t="s">
        <v>180</v>
      </c>
    </row>
    <row r="10" spans="1:13" s="18" customFormat="1" x14ac:dyDescent="0.3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0</v>
      </c>
      <c r="F10" s="83" t="s">
        <v>180</v>
      </c>
      <c r="G10" s="83"/>
      <c r="H10" s="132">
        <f t="shared" ref="H10:H16" si="3">(COUNTIF(E10:F10,TRUE)+COUNTIF(E10:F10,"NSA"))/COLUMNS(E10:F10)</f>
        <v>0.5</v>
      </c>
      <c r="I10" s="83"/>
      <c r="J10" s="83"/>
      <c r="K10" s="83"/>
    </row>
    <row r="11" spans="1:13" s="3" customFormat="1" x14ac:dyDescent="0.3">
      <c r="A11" s="12" t="str">
        <f t="shared" si="1"/>
        <v>ValueSet/BRTerminologiaMedicamento</v>
      </c>
      <c r="B11" s="15" t="s">
        <v>266</v>
      </c>
      <c r="C11" s="3" t="s">
        <v>4</v>
      </c>
      <c r="E11" s="12" t="b">
        <v>1</v>
      </c>
      <c r="F11" s="12" t="b">
        <v>1</v>
      </c>
      <c r="G11" s="83"/>
      <c r="H11" s="144">
        <f t="shared" si="0"/>
        <v>1</v>
      </c>
      <c r="I11" s="87" t="s">
        <v>275</v>
      </c>
      <c r="J11" s="87"/>
      <c r="K11" s="87"/>
      <c r="L11" s="3" t="s">
        <v>278</v>
      </c>
    </row>
    <row r="12" spans="1:13" s="13" customFormat="1" x14ac:dyDescent="0.3">
      <c r="A12" s="13" t="str">
        <f t="shared" si="1"/>
        <v>CodeSystem/BRObmCATMAT</v>
      </c>
      <c r="B12" s="19" t="s">
        <v>267</v>
      </c>
      <c r="C12" s="24" t="s">
        <v>3</v>
      </c>
      <c r="D12" s="24"/>
      <c r="E12" s="84" t="b">
        <v>1</v>
      </c>
      <c r="F12" s="84" t="s">
        <v>180</v>
      </c>
      <c r="G12" s="84" t="s">
        <v>43</v>
      </c>
      <c r="H12" s="131">
        <f t="shared" si="3"/>
        <v>1</v>
      </c>
      <c r="I12" s="84" t="s">
        <v>276</v>
      </c>
      <c r="J12" s="84" t="s">
        <v>49</v>
      </c>
      <c r="K12" s="84" t="s">
        <v>180</v>
      </c>
    </row>
    <row r="13" spans="1:13" s="13" customFormat="1" x14ac:dyDescent="0.3">
      <c r="A13" s="13" t="str">
        <f t="shared" si="1"/>
        <v>CodeSystem/BRObmEAN</v>
      </c>
      <c r="B13" s="19" t="s">
        <v>268</v>
      </c>
      <c r="C13" s="24" t="s">
        <v>3</v>
      </c>
      <c r="D13" s="24"/>
      <c r="E13" s="84" t="b">
        <v>1</v>
      </c>
      <c r="F13" s="84" t="s">
        <v>180</v>
      </c>
      <c r="G13" s="84" t="s">
        <v>43</v>
      </c>
      <c r="H13" s="131">
        <f t="shared" si="3"/>
        <v>1</v>
      </c>
      <c r="I13" s="84" t="s">
        <v>276</v>
      </c>
      <c r="J13" s="84" t="s">
        <v>49</v>
      </c>
      <c r="K13" s="84" t="s">
        <v>180</v>
      </c>
    </row>
    <row r="14" spans="1:13" s="13" customFormat="1" x14ac:dyDescent="0.3">
      <c r="A14" s="13" t="str">
        <f t="shared" si="1"/>
        <v>CodeSystem/BRObmANVISA</v>
      </c>
      <c r="B14" s="19" t="s">
        <v>269</v>
      </c>
      <c r="C14" s="24" t="s">
        <v>3</v>
      </c>
      <c r="D14" s="24"/>
      <c r="E14" s="84" t="b">
        <v>1</v>
      </c>
      <c r="F14" s="84" t="s">
        <v>180</v>
      </c>
      <c r="G14" s="84" t="s">
        <v>43</v>
      </c>
      <c r="H14" s="131">
        <f t="shared" si="3"/>
        <v>1</v>
      </c>
      <c r="I14" s="84" t="s">
        <v>276</v>
      </c>
      <c r="J14" s="84" t="s">
        <v>49</v>
      </c>
      <c r="K14" s="84" t="s">
        <v>180</v>
      </c>
    </row>
    <row r="15" spans="1:13" s="13" customFormat="1" x14ac:dyDescent="0.3">
      <c r="A15" s="13" t="str">
        <f t="shared" si="1"/>
        <v>CodeSystem/BRObmAMPP</v>
      </c>
      <c r="B15" s="19" t="s">
        <v>270</v>
      </c>
      <c r="C15" s="24" t="s">
        <v>3</v>
      </c>
      <c r="D15" s="24"/>
      <c r="E15" s="84" t="b">
        <v>1</v>
      </c>
      <c r="F15" s="84" t="s">
        <v>180</v>
      </c>
      <c r="G15" s="84" t="s">
        <v>43</v>
      </c>
      <c r="H15" s="131">
        <f t="shared" si="3"/>
        <v>1</v>
      </c>
      <c r="I15" s="84" t="s">
        <v>276</v>
      </c>
      <c r="J15" s="84" t="s">
        <v>49</v>
      </c>
      <c r="K15" s="84" t="s">
        <v>180</v>
      </c>
    </row>
    <row r="16" spans="1:13" s="13" customFormat="1" x14ac:dyDescent="0.3">
      <c r="A16" s="13" t="str">
        <f t="shared" si="1"/>
        <v>CodeSystem/BRObmVMP</v>
      </c>
      <c r="B16" s="19" t="s">
        <v>271</v>
      </c>
      <c r="C16" s="24" t="s">
        <v>3</v>
      </c>
      <c r="D16" s="24"/>
      <c r="E16" s="84" t="b">
        <v>1</v>
      </c>
      <c r="F16" s="84" t="s">
        <v>180</v>
      </c>
      <c r="G16" s="84" t="s">
        <v>43</v>
      </c>
      <c r="H16" s="131">
        <f t="shared" si="3"/>
        <v>1</v>
      </c>
      <c r="I16" s="84" t="s">
        <v>276</v>
      </c>
      <c r="J16" s="84" t="s">
        <v>49</v>
      </c>
      <c r="K16" s="84" t="s">
        <v>180</v>
      </c>
    </row>
    <row r="17" spans="1:11" s="3" customFormat="1" x14ac:dyDescent="0.3">
      <c r="A17" s="12" t="str">
        <f t="shared" si="1"/>
        <v>ValueSet/ValueSet/BREstadoSolicitacaoMedicamento-1.0</v>
      </c>
      <c r="B17" s="15" t="s">
        <v>272</v>
      </c>
      <c r="C17" s="4" t="s">
        <v>4</v>
      </c>
      <c r="D17" s="4"/>
      <c r="E17" s="83" t="b">
        <v>1</v>
      </c>
      <c r="F17" s="83" t="b">
        <v>0</v>
      </c>
      <c r="G17" s="83" t="s">
        <v>43</v>
      </c>
      <c r="H17" s="144">
        <f t="shared" si="0"/>
        <v>0.5</v>
      </c>
      <c r="I17" s="87" t="s">
        <v>215</v>
      </c>
      <c r="J17" s="87"/>
      <c r="K17" s="87" t="s">
        <v>180</v>
      </c>
    </row>
    <row r="18" spans="1:11" s="13" customFormat="1" x14ac:dyDescent="0.3">
      <c r="A18" s="13" t="str">
        <f t="shared" si="1"/>
        <v>CodeSystem/BRUnidadeMedida</v>
      </c>
      <c r="B18" s="19" t="s">
        <v>274</v>
      </c>
      <c r="C18" s="24" t="s">
        <v>3</v>
      </c>
      <c r="D18" s="24"/>
      <c r="E18" s="84" t="b">
        <v>1</v>
      </c>
      <c r="F18" s="84" t="b">
        <v>1</v>
      </c>
      <c r="G18" s="84" t="s">
        <v>43</v>
      </c>
      <c r="H18" s="128">
        <f t="shared" si="0"/>
        <v>1</v>
      </c>
      <c r="I18" s="84" t="s">
        <v>59</v>
      </c>
      <c r="J18" s="84" t="s">
        <v>49</v>
      </c>
      <c r="K18" s="84" t="s">
        <v>180</v>
      </c>
    </row>
    <row r="19" spans="1:11" s="3" customFormat="1" x14ac:dyDescent="0.3">
      <c r="A19" s="12" t="str">
        <f t="shared" ref="A19" si="4">CONCATENATE(C19,"/",B19)</f>
        <v>ValueSet/BRUnidadeMedidaMedicamento</v>
      </c>
      <c r="B19" s="15" t="s">
        <v>273</v>
      </c>
      <c r="C19" s="4" t="s">
        <v>4</v>
      </c>
      <c r="D19" s="4"/>
      <c r="E19" s="83" t="b">
        <v>1</v>
      </c>
      <c r="F19" s="83"/>
      <c r="G19" s="83"/>
      <c r="H19" s="144">
        <f t="shared" si="0"/>
        <v>0.5</v>
      </c>
      <c r="I19" s="87" t="s">
        <v>275</v>
      </c>
      <c r="J19" s="87" t="s">
        <v>49</v>
      </c>
      <c r="K19" s="87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topLeftCell="A15" zoomScale="91" zoomScaleNormal="91" workbookViewId="0">
      <selection activeCell="I16" sqref="I16"/>
    </sheetView>
  </sheetViews>
  <sheetFormatPr defaultColWidth="8.6640625" defaultRowHeight="14.4" x14ac:dyDescent="0.3"/>
  <cols>
    <col min="1" max="1" width="38.109375" bestFit="1" customWidth="1"/>
    <col min="2" max="2" width="30.664062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6640625" style="86" customWidth="1"/>
    <col min="12" max="12" width="19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82" t="s">
        <v>180</v>
      </c>
    </row>
    <row r="3" spans="1:13" s="2" customFormat="1" x14ac:dyDescent="0.3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82"/>
    </row>
    <row r="4" spans="1:13" s="2" customFormat="1" x14ac:dyDescent="0.3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82" t="b">
        <v>1</v>
      </c>
      <c r="L4" s="16" t="s">
        <v>95</v>
      </c>
    </row>
    <row r="5" spans="1:13" s="3" customFormat="1" x14ac:dyDescent="0.3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7"/>
    </row>
    <row r="6" spans="1:13" s="2" customFormat="1" x14ac:dyDescent="0.3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82" t="s">
        <v>180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7" t="s">
        <v>180</v>
      </c>
    </row>
    <row r="8" spans="1:13" s="2" customFormat="1" x14ac:dyDescent="0.3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82" t="s">
        <v>180</v>
      </c>
      <c r="M8" s="2" t="s">
        <v>169</v>
      </c>
    </row>
    <row r="9" spans="1:13" s="3" customFormat="1" x14ac:dyDescent="0.3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7" t="s">
        <v>180</v>
      </c>
      <c r="M9" s="3" t="s">
        <v>169</v>
      </c>
    </row>
    <row r="10" spans="1:13" s="2" customFormat="1" x14ac:dyDescent="0.3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82" t="s">
        <v>180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7" t="s">
        <v>180</v>
      </c>
      <c r="M11" s="3" t="s">
        <v>170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82" t="s">
        <v>180</v>
      </c>
      <c r="M12" s="2" t="s">
        <v>170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7" t="s">
        <v>180</v>
      </c>
    </row>
    <row r="14" spans="1:13" s="2" customFormat="1" x14ac:dyDescent="0.3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82" t="s">
        <v>180</v>
      </c>
    </row>
    <row r="15" spans="1:13" s="3" customFormat="1" x14ac:dyDescent="0.3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7" t="s">
        <v>180</v>
      </c>
    </row>
    <row r="16" spans="1:13" s="2" customFormat="1" x14ac:dyDescent="0.3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8">
        <v>43324</v>
      </c>
      <c r="J16" s="2" t="s">
        <v>49</v>
      </c>
      <c r="K16" s="82" t="s">
        <v>180</v>
      </c>
    </row>
    <row r="17" spans="1:12" s="3" customFormat="1" x14ac:dyDescent="0.3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7" t="s">
        <v>180</v>
      </c>
    </row>
    <row r="18" spans="1:12" s="2" customFormat="1" x14ac:dyDescent="0.3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82" t="s">
        <v>180</v>
      </c>
    </row>
    <row r="19" spans="1:12" s="3" customFormat="1" x14ac:dyDescent="0.3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7" t="s">
        <v>180</v>
      </c>
    </row>
    <row r="20" spans="1:12" s="2" customFormat="1" x14ac:dyDescent="0.3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82" t="s">
        <v>180</v>
      </c>
    </row>
    <row r="21" spans="1:12" s="3" customFormat="1" x14ac:dyDescent="0.3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7" t="s">
        <v>180</v>
      </c>
    </row>
    <row r="22" spans="1:12" s="2" customFormat="1" x14ac:dyDescent="0.3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82" t="s">
        <v>180</v>
      </c>
    </row>
    <row r="23" spans="1:12" s="3" customFormat="1" x14ac:dyDescent="0.3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7" t="s">
        <v>180</v>
      </c>
    </row>
    <row r="24" spans="1:12" s="2" customFormat="1" x14ac:dyDescent="0.3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82" t="s">
        <v>180</v>
      </c>
    </row>
    <row r="25" spans="1:12" s="3" customFormat="1" x14ac:dyDescent="0.3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7" t="s">
        <v>180</v>
      </c>
    </row>
    <row r="26" spans="1:12" s="2" customFormat="1" x14ac:dyDescent="0.3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82" t="s">
        <v>180</v>
      </c>
    </row>
    <row r="27" spans="1:12" s="3" customFormat="1" x14ac:dyDescent="0.3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7" t="s">
        <v>180</v>
      </c>
    </row>
    <row r="28" spans="1:12" s="2" customFormat="1" x14ac:dyDescent="0.3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82" t="s">
        <v>180</v>
      </c>
    </row>
    <row r="29" spans="1:12" s="3" customFormat="1" x14ac:dyDescent="0.3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7" t="s">
        <v>180</v>
      </c>
    </row>
    <row r="30" spans="1:12" s="2" customFormat="1" x14ac:dyDescent="0.3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82" t="s">
        <v>180</v>
      </c>
    </row>
    <row r="31" spans="1:12" s="3" customFormat="1" x14ac:dyDescent="0.3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7" t="s">
        <v>180</v>
      </c>
    </row>
    <row r="32" spans="1:12" s="66" customFormat="1" x14ac:dyDescent="0.3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6" t="s">
        <v>178</v>
      </c>
      <c r="J32" s="66" t="s">
        <v>49</v>
      </c>
      <c r="K32" s="93" t="b">
        <v>1</v>
      </c>
      <c r="L32" s="66" t="s">
        <v>248</v>
      </c>
    </row>
    <row r="33" spans="1:12" s="66" customFormat="1" x14ac:dyDescent="0.3">
      <c r="A33" s="10" t="str">
        <f t="shared" si="0"/>
        <v>CodeSystem/v2-0487</v>
      </c>
      <c r="B33" s="19" t="s">
        <v>227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6" t="s">
        <v>228</v>
      </c>
      <c r="J33" s="66" t="s">
        <v>49</v>
      </c>
      <c r="K33" s="93" t="s">
        <v>180</v>
      </c>
      <c r="L33" s="66" t="s">
        <v>248</v>
      </c>
    </row>
    <row r="34" spans="1:12" s="59" customFormat="1" x14ac:dyDescent="0.3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85" t="s">
        <v>180</v>
      </c>
    </row>
    <row r="35" spans="1:12" s="66" customFormat="1" x14ac:dyDescent="0.3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6" t="b">
        <v>1</v>
      </c>
      <c r="G35" s="66" t="b">
        <v>1</v>
      </c>
      <c r="H35" s="8">
        <f t="shared" si="1"/>
        <v>1</v>
      </c>
      <c r="I35" s="10" t="s">
        <v>178</v>
      </c>
      <c r="J35" s="10" t="s">
        <v>49</v>
      </c>
      <c r="K35" s="93" t="b">
        <v>1</v>
      </c>
    </row>
    <row r="36" spans="1:12" s="59" customFormat="1" x14ac:dyDescent="0.3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9" t="b">
        <v>1</v>
      </c>
      <c r="G36" s="59" t="b">
        <v>1</v>
      </c>
      <c r="H36" s="8">
        <f t="shared" si="1"/>
        <v>1</v>
      </c>
      <c r="I36" s="18" t="s">
        <v>59</v>
      </c>
      <c r="J36" s="18" t="s">
        <v>49</v>
      </c>
      <c r="K36" s="88" t="s">
        <v>180</v>
      </c>
    </row>
    <row r="37" spans="1:12" s="59" customFormat="1" x14ac:dyDescent="0.3">
      <c r="A37" s="3" t="str">
        <f t="shared" si="0"/>
        <v>ValueSet/BREstadoObservacao-1.0</v>
      </c>
      <c r="B37" s="12" t="s">
        <v>236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237</v>
      </c>
      <c r="K37" s="83" t="s">
        <v>180</v>
      </c>
    </row>
    <row r="38" spans="1:12" s="66" customFormat="1" x14ac:dyDescent="0.3">
      <c r="A38" s="10" t="str">
        <f t="shared" si="0"/>
        <v>CodeSystem/BRNomeExameLOINC</v>
      </c>
      <c r="B38" s="19" t="s">
        <v>245</v>
      </c>
      <c r="C38" s="13" t="s">
        <v>3</v>
      </c>
      <c r="D38" s="13"/>
      <c r="E38" s="13" t="b">
        <v>1</v>
      </c>
      <c r="F38" s="66" t="b">
        <v>1</v>
      </c>
      <c r="G38" s="66" t="b">
        <v>1</v>
      </c>
      <c r="H38" s="8">
        <f t="shared" si="1"/>
        <v>1</v>
      </c>
      <c r="I38" s="10" t="s">
        <v>171</v>
      </c>
      <c r="J38" s="10" t="s">
        <v>49</v>
      </c>
      <c r="K38" s="93" t="b">
        <v>1</v>
      </c>
    </row>
    <row r="39" spans="1:12" s="59" customFormat="1" x14ac:dyDescent="0.3">
      <c r="A39" s="3" t="str">
        <f t="shared" si="0"/>
        <v>ValueSet/BRNomeExameTRCOVID19LOINC-1.0</v>
      </c>
      <c r="B39" s="21" t="s">
        <v>244</v>
      </c>
      <c r="C39" s="18" t="s">
        <v>4</v>
      </c>
      <c r="D39" s="18"/>
      <c r="E39" s="12" t="b">
        <v>1</v>
      </c>
      <c r="F39" s="59" t="b">
        <v>1</v>
      </c>
      <c r="G39" s="59" t="b">
        <v>1</v>
      </c>
      <c r="H39" s="8">
        <f t="shared" si="1"/>
        <v>1</v>
      </c>
      <c r="I39" s="18" t="s">
        <v>59</v>
      </c>
      <c r="J39" s="18" t="s">
        <v>49</v>
      </c>
      <c r="K39" s="88" t="s">
        <v>180</v>
      </c>
    </row>
    <row r="40" spans="1:12" s="66" customFormat="1" x14ac:dyDescent="0.3">
      <c r="A40" s="10" t="str">
        <f t="shared" si="0"/>
        <v>CodeSystem/BRSubgrupoTabelaSUS</v>
      </c>
      <c r="B40" s="19" t="s">
        <v>246</v>
      </c>
      <c r="C40" s="13" t="s">
        <v>3</v>
      </c>
      <c r="D40" s="13"/>
      <c r="E40" s="13" t="b">
        <v>1</v>
      </c>
      <c r="F40" s="66" t="b">
        <v>1</v>
      </c>
      <c r="G40" s="66" t="b">
        <v>1</v>
      </c>
      <c r="H40" s="8">
        <f t="shared" si="1"/>
        <v>1</v>
      </c>
      <c r="I40" s="10" t="s">
        <v>171</v>
      </c>
      <c r="J40" s="10" t="s">
        <v>49</v>
      </c>
      <c r="K40" s="93" t="b">
        <v>1</v>
      </c>
    </row>
    <row r="41" spans="1:12" s="59" customFormat="1" x14ac:dyDescent="0.3">
      <c r="A41" s="3" t="str">
        <f t="shared" si="0"/>
        <v>ValueSet/BRCategoriaExame-1.0</v>
      </c>
      <c r="B41" s="21" t="s">
        <v>247</v>
      </c>
      <c r="C41" s="18" t="s">
        <v>4</v>
      </c>
      <c r="D41" s="18"/>
      <c r="E41" s="12" t="b">
        <v>1</v>
      </c>
      <c r="F41" s="59" t="b">
        <v>1</v>
      </c>
      <c r="G41" s="59" t="b">
        <v>1</v>
      </c>
      <c r="H41" s="8">
        <f t="shared" si="1"/>
        <v>1</v>
      </c>
      <c r="I41" s="18" t="s">
        <v>59</v>
      </c>
      <c r="J41" s="18" t="s">
        <v>49</v>
      </c>
      <c r="K41" s="88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A24" sqref="A2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88671875" customWidth="1"/>
    <col min="5" max="6" width="11.6640625" bestFit="1" customWidth="1"/>
    <col min="7" max="7" width="11.6640625" customWidth="1"/>
    <col min="9" max="9" width="10.5546875" bestFit="1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62" t="s">
        <v>18</v>
      </c>
      <c r="B1" s="62" t="s">
        <v>0</v>
      </c>
      <c r="C1" s="62" t="s">
        <v>6</v>
      </c>
      <c r="D1" s="62" t="s">
        <v>7</v>
      </c>
      <c r="E1" s="62" t="s">
        <v>8</v>
      </c>
      <c r="F1" s="62" t="s">
        <v>9</v>
      </c>
      <c r="G1" s="62" t="s">
        <v>43</v>
      </c>
      <c r="H1" s="62" t="s">
        <v>1</v>
      </c>
      <c r="I1" s="62" t="s">
        <v>46</v>
      </c>
      <c r="J1" s="62" t="s">
        <v>47</v>
      </c>
      <c r="K1" s="62" t="s">
        <v>5</v>
      </c>
      <c r="L1" s="1" t="s">
        <v>232</v>
      </c>
      <c r="M1" s="1" t="s">
        <v>155</v>
      </c>
    </row>
    <row r="2" spans="1:13" s="2" customFormat="1" x14ac:dyDescent="0.3">
      <c r="A2" s="67" t="s">
        <v>196</v>
      </c>
      <c r="B2" s="68" t="s">
        <v>100</v>
      </c>
      <c r="C2" s="67" t="s">
        <v>3</v>
      </c>
      <c r="D2" s="67"/>
      <c r="E2" s="67" t="b">
        <v>1</v>
      </c>
      <c r="F2" s="67" t="b">
        <v>1</v>
      </c>
      <c r="G2" s="67" t="s">
        <v>45</v>
      </c>
      <c r="H2" s="69">
        <f t="shared" ref="H2:H17" si="0">COUNTIF(E2:F2,TRUE)/COLUMNS(E2:F2)</f>
        <v>1</v>
      </c>
      <c r="I2" s="67" t="s">
        <v>57</v>
      </c>
      <c r="J2" s="67" t="s">
        <v>49</v>
      </c>
      <c r="K2" s="67" t="s">
        <v>180</v>
      </c>
      <c r="L2" s="67"/>
      <c r="M2" s="67"/>
    </row>
    <row r="3" spans="1:13" s="3" customFormat="1" x14ac:dyDescent="0.3">
      <c r="A3" s="64" t="s">
        <v>197</v>
      </c>
      <c r="B3" s="65" t="s">
        <v>100</v>
      </c>
      <c r="C3" s="64" t="s">
        <v>4</v>
      </c>
      <c r="D3" s="64"/>
      <c r="E3" s="64" t="b">
        <v>1</v>
      </c>
      <c r="F3" s="64" t="b">
        <v>1</v>
      </c>
      <c r="G3" s="64" t="s">
        <v>45</v>
      </c>
      <c r="H3" s="7">
        <f t="shared" si="0"/>
        <v>1</v>
      </c>
      <c r="I3" s="64" t="s">
        <v>57</v>
      </c>
      <c r="J3" s="64" t="s">
        <v>49</v>
      </c>
      <c r="K3" s="64" t="s">
        <v>180</v>
      </c>
      <c r="L3" s="64"/>
      <c r="M3" s="64"/>
    </row>
    <row r="4" spans="1:13" s="2" customFormat="1" x14ac:dyDescent="0.3">
      <c r="A4" s="67" t="s">
        <v>198</v>
      </c>
      <c r="B4" s="68" t="s">
        <v>101</v>
      </c>
      <c r="C4" s="67" t="s">
        <v>3</v>
      </c>
      <c r="D4" s="67"/>
      <c r="E4" s="67" t="b">
        <v>1</v>
      </c>
      <c r="F4" s="67" t="b">
        <v>1</v>
      </c>
      <c r="G4" s="67" t="s">
        <v>53</v>
      </c>
      <c r="H4" s="69">
        <f t="shared" si="0"/>
        <v>1</v>
      </c>
      <c r="I4" s="70">
        <v>43324</v>
      </c>
      <c r="J4" s="67" t="s">
        <v>49</v>
      </c>
      <c r="K4" s="67"/>
      <c r="L4" s="67"/>
      <c r="M4" s="67"/>
    </row>
    <row r="5" spans="1:13" s="18" customFormat="1" x14ac:dyDescent="0.3">
      <c r="A5" s="74" t="s">
        <v>199</v>
      </c>
      <c r="B5" s="75" t="s">
        <v>40</v>
      </c>
      <c r="C5" s="74" t="s">
        <v>4</v>
      </c>
      <c r="D5" s="74"/>
      <c r="E5" s="74" t="b">
        <v>1</v>
      </c>
      <c r="F5" s="74" t="b">
        <v>1</v>
      </c>
      <c r="G5" s="74" t="s">
        <v>53</v>
      </c>
      <c r="H5" s="7">
        <f t="shared" si="0"/>
        <v>1</v>
      </c>
      <c r="I5" s="76">
        <v>41724</v>
      </c>
      <c r="J5" s="74" t="s">
        <v>49</v>
      </c>
      <c r="K5" s="74"/>
      <c r="L5" s="74"/>
      <c r="M5" s="74"/>
    </row>
    <row r="6" spans="1:13" s="2" customFormat="1" x14ac:dyDescent="0.3">
      <c r="A6" s="67" t="s">
        <v>200</v>
      </c>
      <c r="B6" s="68" t="s">
        <v>102</v>
      </c>
      <c r="C6" s="67" t="s">
        <v>3</v>
      </c>
      <c r="D6" s="67"/>
      <c r="E6" s="67" t="b">
        <v>1</v>
      </c>
      <c r="F6" s="67" t="b">
        <v>1</v>
      </c>
      <c r="G6" s="67" t="s">
        <v>53</v>
      </c>
      <c r="H6" s="69">
        <f t="shared" si="0"/>
        <v>1</v>
      </c>
      <c r="I6" s="67" t="s">
        <v>57</v>
      </c>
      <c r="J6" s="67" t="s">
        <v>49</v>
      </c>
      <c r="K6" s="67"/>
      <c r="L6" s="67"/>
      <c r="M6" s="67"/>
    </row>
    <row r="7" spans="1:13" s="18" customFormat="1" x14ac:dyDescent="0.3">
      <c r="A7" s="64" t="s">
        <v>201</v>
      </c>
      <c r="B7" s="65" t="s">
        <v>102</v>
      </c>
      <c r="C7" s="64" t="s">
        <v>4</v>
      </c>
      <c r="D7" s="64"/>
      <c r="E7" s="64" t="b">
        <v>1</v>
      </c>
      <c r="F7" s="64" t="b">
        <v>1</v>
      </c>
      <c r="G7" s="64" t="s">
        <v>53</v>
      </c>
      <c r="H7" s="7">
        <f t="shared" si="0"/>
        <v>1</v>
      </c>
      <c r="I7" s="64" t="s">
        <v>57</v>
      </c>
      <c r="J7" s="64" t="s">
        <v>49</v>
      </c>
      <c r="K7" s="64"/>
      <c r="L7" s="64"/>
      <c r="M7" s="64"/>
    </row>
    <row r="8" spans="1:13" s="13" customFormat="1" x14ac:dyDescent="0.3">
      <c r="A8" s="67" t="s">
        <v>202</v>
      </c>
      <c r="B8" s="68" t="s">
        <v>103</v>
      </c>
      <c r="C8" s="67" t="s">
        <v>3</v>
      </c>
      <c r="D8" s="67"/>
      <c r="E8" s="67" t="b">
        <v>1</v>
      </c>
      <c r="F8" s="67" t="b">
        <v>1</v>
      </c>
      <c r="G8" s="67" t="s">
        <v>53</v>
      </c>
      <c r="H8" s="69">
        <f t="shared" si="0"/>
        <v>1</v>
      </c>
      <c r="I8" s="67" t="s">
        <v>57</v>
      </c>
      <c r="J8" s="67" t="s">
        <v>49</v>
      </c>
      <c r="K8" s="67" t="s">
        <v>180</v>
      </c>
      <c r="L8" s="67"/>
      <c r="M8" s="67"/>
    </row>
    <row r="9" spans="1:13" s="18" customFormat="1" x14ac:dyDescent="0.3">
      <c r="A9" s="64" t="s">
        <v>203</v>
      </c>
      <c r="B9" s="65" t="s">
        <v>103</v>
      </c>
      <c r="C9" s="64" t="s">
        <v>4</v>
      </c>
      <c r="D9" s="64"/>
      <c r="E9" s="64" t="b">
        <v>1</v>
      </c>
      <c r="F9" s="64" t="b">
        <v>1</v>
      </c>
      <c r="G9" s="64" t="s">
        <v>53</v>
      </c>
      <c r="H9" s="7">
        <f t="shared" si="0"/>
        <v>1</v>
      </c>
      <c r="I9" s="64" t="s">
        <v>57</v>
      </c>
      <c r="J9" s="64" t="s">
        <v>49</v>
      </c>
      <c r="K9" s="64" t="s">
        <v>180</v>
      </c>
      <c r="L9" s="64"/>
      <c r="M9" s="64"/>
    </row>
    <row r="10" spans="1:13" s="13" customFormat="1" x14ac:dyDescent="0.3">
      <c r="A10" s="67" t="s">
        <v>204</v>
      </c>
      <c r="B10" s="68" t="s">
        <v>104</v>
      </c>
      <c r="C10" s="67" t="s">
        <v>3</v>
      </c>
      <c r="D10" s="67"/>
      <c r="E10" s="67" t="b">
        <v>1</v>
      </c>
      <c r="F10" s="67" t="b">
        <v>1</v>
      </c>
      <c r="G10" s="67"/>
      <c r="H10" s="69">
        <f t="shared" si="0"/>
        <v>1</v>
      </c>
      <c r="I10" s="67" t="s">
        <v>50</v>
      </c>
      <c r="J10" s="67"/>
      <c r="K10" s="67"/>
      <c r="L10" s="67"/>
      <c r="M10" s="67"/>
    </row>
    <row r="11" spans="1:13" s="3" customFormat="1" x14ac:dyDescent="0.3">
      <c r="A11" s="64" t="s">
        <v>205</v>
      </c>
      <c r="B11" s="65" t="s">
        <v>104</v>
      </c>
      <c r="C11" s="64" t="s">
        <v>4</v>
      </c>
      <c r="D11" s="64"/>
      <c r="E11" s="64" t="b">
        <v>1</v>
      </c>
      <c r="F11" s="64" t="b">
        <v>1</v>
      </c>
      <c r="G11" s="64"/>
      <c r="H11" s="7">
        <f t="shared" si="0"/>
        <v>1</v>
      </c>
      <c r="I11" s="64" t="s">
        <v>50</v>
      </c>
      <c r="J11" s="64" t="s">
        <v>49</v>
      </c>
      <c r="K11" s="64"/>
      <c r="L11" s="64"/>
      <c r="M11" s="64"/>
    </row>
    <row r="12" spans="1:13" s="2" customFormat="1" x14ac:dyDescent="0.3">
      <c r="A12" s="67" t="s">
        <v>206</v>
      </c>
      <c r="B12" s="68" t="s">
        <v>105</v>
      </c>
      <c r="C12" s="67" t="s">
        <v>3</v>
      </c>
      <c r="D12" s="67"/>
      <c r="E12" s="67" t="b">
        <v>1</v>
      </c>
      <c r="F12" s="67" t="b">
        <v>1</v>
      </c>
      <c r="G12" s="67"/>
      <c r="H12" s="69">
        <f t="shared" si="0"/>
        <v>1</v>
      </c>
      <c r="I12" s="67" t="s">
        <v>50</v>
      </c>
      <c r="J12" s="67" t="s">
        <v>49</v>
      </c>
      <c r="K12" s="67"/>
      <c r="L12" s="67"/>
      <c r="M12" s="67"/>
    </row>
    <row r="13" spans="1:13" s="3" customFormat="1" x14ac:dyDescent="0.3">
      <c r="A13" s="64" t="s">
        <v>207</v>
      </c>
      <c r="B13" s="65" t="s">
        <v>105</v>
      </c>
      <c r="C13" s="64" t="s">
        <v>4</v>
      </c>
      <c r="D13" s="64"/>
      <c r="E13" s="64" t="b">
        <v>1</v>
      </c>
      <c r="F13" s="64" t="b">
        <v>1</v>
      </c>
      <c r="G13" s="64"/>
      <c r="H13" s="7">
        <f t="shared" si="0"/>
        <v>1</v>
      </c>
      <c r="I13" s="64" t="s">
        <v>50</v>
      </c>
      <c r="J13" s="64" t="s">
        <v>49</v>
      </c>
      <c r="K13" s="64"/>
      <c r="L13" s="64"/>
      <c r="M13" s="64"/>
    </row>
    <row r="14" spans="1:13" s="2" customFormat="1" x14ac:dyDescent="0.3">
      <c r="A14" s="67" t="s">
        <v>208</v>
      </c>
      <c r="B14" s="68" t="s">
        <v>106</v>
      </c>
      <c r="C14" s="67" t="s">
        <v>3</v>
      </c>
      <c r="D14" s="67"/>
      <c r="E14" s="67" t="b">
        <v>1</v>
      </c>
      <c r="F14" s="67" t="b">
        <v>1</v>
      </c>
      <c r="G14" s="67"/>
      <c r="H14" s="69">
        <f t="shared" si="0"/>
        <v>1</v>
      </c>
      <c r="I14" s="67" t="s">
        <v>50</v>
      </c>
      <c r="J14" s="67" t="s">
        <v>49</v>
      </c>
      <c r="K14" s="67"/>
      <c r="L14" s="67"/>
      <c r="M14" s="67"/>
    </row>
    <row r="15" spans="1:13" s="3" customFormat="1" x14ac:dyDescent="0.3">
      <c r="A15" s="64" t="s">
        <v>209</v>
      </c>
      <c r="B15" s="65" t="s">
        <v>106</v>
      </c>
      <c r="C15" s="64" t="s">
        <v>4</v>
      </c>
      <c r="D15" s="64"/>
      <c r="E15" s="64" t="b">
        <v>1</v>
      </c>
      <c r="F15" s="64" t="b">
        <v>1</v>
      </c>
      <c r="G15" s="64"/>
      <c r="H15" s="7">
        <f t="shared" si="0"/>
        <v>1</v>
      </c>
      <c r="I15" s="64" t="s">
        <v>50</v>
      </c>
      <c r="J15" s="64" t="s">
        <v>49</v>
      </c>
      <c r="K15" s="64"/>
      <c r="L15" s="64"/>
      <c r="M15" s="64"/>
    </row>
    <row r="16" spans="1:13" s="66" customFormat="1" x14ac:dyDescent="0.3">
      <c r="A16" s="71" t="s">
        <v>187</v>
      </c>
      <c r="B16" s="68" t="s">
        <v>188</v>
      </c>
      <c r="C16" s="67" t="s">
        <v>4</v>
      </c>
      <c r="D16" s="67"/>
      <c r="E16" s="67" t="b">
        <v>1</v>
      </c>
      <c r="F16" s="67" t="b">
        <v>0</v>
      </c>
      <c r="G16" s="67" t="s">
        <v>53</v>
      </c>
      <c r="H16" s="69">
        <f t="shared" si="0"/>
        <v>0.5</v>
      </c>
      <c r="I16" s="67" t="s">
        <v>57</v>
      </c>
      <c r="J16" s="72" t="s">
        <v>44</v>
      </c>
      <c r="K16" s="72" t="s">
        <v>180</v>
      </c>
      <c r="L16" s="72" t="s">
        <v>189</v>
      </c>
      <c r="M16" s="72"/>
    </row>
    <row r="17" spans="1:13" s="59" customFormat="1" x14ac:dyDescent="0.3">
      <c r="A17" s="73" t="s">
        <v>210</v>
      </c>
      <c r="B17" s="21" t="s">
        <v>211</v>
      </c>
      <c r="C17" s="74" t="s">
        <v>4</v>
      </c>
      <c r="D17" s="73"/>
      <c r="E17" s="74" t="b">
        <v>1</v>
      </c>
      <c r="F17" s="74" t="b">
        <v>0</v>
      </c>
      <c r="G17" s="73" t="s">
        <v>53</v>
      </c>
      <c r="H17" s="7">
        <f t="shared" si="0"/>
        <v>0.5</v>
      </c>
      <c r="I17" s="73"/>
      <c r="J17" s="73"/>
      <c r="K17" s="73"/>
      <c r="L17" s="73" t="s">
        <v>189</v>
      </c>
      <c r="M17" s="73"/>
    </row>
    <row r="18" spans="1:13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5" sqref="E5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9" max="9" width="11.44140625" bestFit="1" customWidth="1"/>
    <col min="10" max="10" width="13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5</v>
      </c>
      <c r="J1" s="1" t="s">
        <v>232</v>
      </c>
      <c r="K1" s="1" t="s">
        <v>155</v>
      </c>
    </row>
    <row r="2" spans="1:11" s="2" customFormat="1" x14ac:dyDescent="0.3">
      <c r="A2" s="13" t="str">
        <f>CONCATENATE(C2,"/",B2)</f>
        <v>CodeSystem/search-entry-mode</v>
      </c>
      <c r="B2" s="16" t="s">
        <v>107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3">
      <c r="A3" s="12" t="str">
        <f>CONCATENATE(C3,"/",B3)</f>
        <v>ValueSet/search-entry-mode</v>
      </c>
      <c r="B3" s="15" t="s">
        <v>107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3">
      <c r="A4" s="13" t="str">
        <f>CONCATENATE(C4,"/",B4)</f>
        <v>CodeSystem/http-verb</v>
      </c>
      <c r="B4" s="16" t="s">
        <v>108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3">
      <c r="A5" s="12" t="str">
        <f>CONCATENATE(C5,"/",B5)</f>
        <v>ValueSet/http-verb</v>
      </c>
      <c r="B5" s="15" t="s">
        <v>108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3">
      <c r="I6" s="2"/>
    </row>
    <row r="7" spans="1:11" x14ac:dyDescent="0.3">
      <c r="I7" s="18"/>
    </row>
    <row r="8" spans="1:11" x14ac:dyDescent="0.3">
      <c r="I8" s="13"/>
    </row>
    <row r="9" spans="1:11" x14ac:dyDescent="0.3">
      <c r="I9" s="18"/>
    </row>
    <row r="10" spans="1:11" x14ac:dyDescent="0.3">
      <c r="I10" s="13"/>
    </row>
    <row r="11" spans="1:11" x14ac:dyDescent="0.3">
      <c r="I11" s="3"/>
    </row>
    <row r="12" spans="1:11" x14ac:dyDescent="0.3">
      <c r="I12" s="2"/>
    </row>
    <row r="13" spans="1:11" x14ac:dyDescent="0.3">
      <c r="I13" s="3"/>
    </row>
    <row r="14" spans="1:11" x14ac:dyDescent="0.3">
      <c r="I14" s="2"/>
    </row>
    <row r="15" spans="1:11" x14ac:dyDescent="0.3">
      <c r="I15" s="3"/>
    </row>
    <row r="16" spans="1:11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33203125" customWidth="1"/>
    <col min="5" max="6" width="11.6640625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232</v>
      </c>
      <c r="M1" s="1" t="s">
        <v>155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3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3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activeCell="A14" activeCellId="1" sqref="A15:XFD15 A14:XFD14"/>
    </sheetView>
  </sheetViews>
  <sheetFormatPr defaultColWidth="8.6640625" defaultRowHeight="14.4" x14ac:dyDescent="0.3"/>
  <cols>
    <col min="1" max="1" width="38.109375" style="43" bestFit="1" customWidth="1"/>
    <col min="2" max="2" width="40.6640625" style="43" customWidth="1"/>
    <col min="3" max="3" width="14.44140625" style="43" customWidth="1"/>
    <col min="4" max="4" width="27.6640625" style="43" customWidth="1"/>
    <col min="5" max="5" width="11.6640625" style="43" bestFit="1" customWidth="1"/>
    <col min="6" max="6" width="16.6640625" style="43" customWidth="1"/>
    <col min="7" max="7" width="11.6640625" style="43" customWidth="1"/>
    <col min="8" max="8" width="8.6640625" style="43"/>
    <col min="9" max="9" width="20.33203125" style="43" customWidth="1"/>
    <col min="10" max="10" width="8.6640625" style="106"/>
    <col min="11" max="11" width="13.33203125" style="106" customWidth="1"/>
    <col min="12" max="12" width="8.6640625" style="43"/>
    <col min="13" max="13" width="58.109375" style="43" customWidth="1"/>
    <col min="14" max="16384" width="8.6640625" style="43"/>
  </cols>
  <sheetData>
    <row r="1" spans="1:14" s="25" customFormat="1" x14ac:dyDescent="0.3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104" t="s">
        <v>47</v>
      </c>
      <c r="K1" s="104" t="s">
        <v>5</v>
      </c>
      <c r="L1" s="26"/>
      <c r="M1" s="1" t="s">
        <v>232</v>
      </c>
      <c r="N1" s="1" t="s">
        <v>155</v>
      </c>
    </row>
    <row r="2" spans="1:14" s="35" customFormat="1" x14ac:dyDescent="0.3">
      <c r="A2" s="41" t="str">
        <f t="shared" ref="A2:A7" si="0">CONCATENATE(C2,"/",B2)</f>
        <v>CodeSystem/name-use</v>
      </c>
      <c r="B2" s="37" t="s">
        <v>10</v>
      </c>
      <c r="C2" s="36" t="s">
        <v>3</v>
      </c>
      <c r="D2" s="37" t="s">
        <v>136</v>
      </c>
      <c r="E2" s="36" t="b">
        <v>1</v>
      </c>
      <c r="F2" s="36" t="b">
        <v>1</v>
      </c>
      <c r="G2" s="42" t="s">
        <v>44</v>
      </c>
      <c r="H2" s="38">
        <f>COUNTIF(E2:F2,TRUE)/COLUMNS(E2:F2)</f>
        <v>1</v>
      </c>
      <c r="I2" s="36" t="s">
        <v>50</v>
      </c>
      <c r="J2" s="101" t="s">
        <v>49</v>
      </c>
      <c r="K2" s="101" t="s">
        <v>180</v>
      </c>
      <c r="L2" s="36"/>
      <c r="M2" s="36"/>
    </row>
    <row r="3" spans="1:14" s="30" customFormat="1" x14ac:dyDescent="0.3">
      <c r="A3" s="31" t="str">
        <f t="shared" si="0"/>
        <v>ValueSet/name-use</v>
      </c>
      <c r="B3" s="47" t="s">
        <v>10</v>
      </c>
      <c r="C3" s="31" t="s">
        <v>4</v>
      </c>
      <c r="D3" s="47" t="s">
        <v>136</v>
      </c>
      <c r="E3" s="31" t="b">
        <v>1</v>
      </c>
      <c r="F3" s="31" t="b">
        <v>1</v>
      </c>
      <c r="G3" s="32" t="s">
        <v>44</v>
      </c>
      <c r="H3" s="49">
        <f t="shared" ref="H3:H20" si="1">COUNTIF(E3:F3,TRUE)/COLUMNS(E3:F3)</f>
        <v>1</v>
      </c>
      <c r="I3" s="31" t="s">
        <v>50</v>
      </c>
      <c r="J3" s="95" t="s">
        <v>49</v>
      </c>
      <c r="K3" s="102" t="s">
        <v>180</v>
      </c>
      <c r="L3" s="31"/>
      <c r="M3" s="31"/>
    </row>
    <row r="4" spans="1:14" s="35" customFormat="1" x14ac:dyDescent="0.3">
      <c r="A4" s="41" t="str">
        <f t="shared" si="0"/>
        <v>CodeSystem/v3-MaritalStatus</v>
      </c>
      <c r="B4" s="37" t="s">
        <v>137</v>
      </c>
      <c r="C4" s="36" t="s">
        <v>3</v>
      </c>
      <c r="D4" s="37" t="s">
        <v>137</v>
      </c>
      <c r="E4" s="36" t="b">
        <v>1</v>
      </c>
      <c r="F4" s="36" t="b">
        <v>1</v>
      </c>
      <c r="G4" s="42" t="s">
        <v>44</v>
      </c>
      <c r="H4" s="38">
        <f t="shared" si="1"/>
        <v>1</v>
      </c>
      <c r="I4" s="39" t="s">
        <v>54</v>
      </c>
      <c r="J4" s="101" t="s">
        <v>51</v>
      </c>
      <c r="K4" s="101" t="s">
        <v>180</v>
      </c>
      <c r="L4" s="36"/>
      <c r="M4" s="36"/>
    </row>
    <row r="5" spans="1:14" s="35" customFormat="1" x14ac:dyDescent="0.3">
      <c r="A5" s="41" t="str">
        <f t="shared" si="0"/>
        <v>CodeSystem/v3-NullFlavor</v>
      </c>
      <c r="B5" s="37" t="s">
        <v>52</v>
      </c>
      <c r="C5" s="36" t="s">
        <v>3</v>
      </c>
      <c r="D5" s="37" t="s">
        <v>52</v>
      </c>
      <c r="E5" s="36" t="b">
        <v>1</v>
      </c>
      <c r="F5" s="36" t="b">
        <v>1</v>
      </c>
      <c r="G5" s="36" t="s">
        <v>53</v>
      </c>
      <c r="H5" s="38">
        <f t="shared" si="1"/>
        <v>1</v>
      </c>
      <c r="I5" s="39" t="s">
        <v>54</v>
      </c>
      <c r="J5" s="101" t="s">
        <v>49</v>
      </c>
      <c r="K5" s="101" t="s">
        <v>180</v>
      </c>
      <c r="L5" s="36"/>
      <c r="M5" s="36"/>
    </row>
    <row r="6" spans="1:14" s="30" customFormat="1" x14ac:dyDescent="0.3">
      <c r="A6" s="31" t="str">
        <f t="shared" si="0"/>
        <v>ValueSet/marital-status</v>
      </c>
      <c r="B6" s="47" t="s">
        <v>11</v>
      </c>
      <c r="C6" s="31" t="s">
        <v>4</v>
      </c>
      <c r="D6" s="47" t="s">
        <v>11</v>
      </c>
      <c r="E6" s="31" t="b">
        <v>1</v>
      </c>
      <c r="F6" s="31" t="b">
        <v>1</v>
      </c>
      <c r="G6" s="32" t="s">
        <v>44</v>
      </c>
      <c r="H6" s="49">
        <f t="shared" si="1"/>
        <v>1</v>
      </c>
      <c r="I6" s="33" t="s">
        <v>50</v>
      </c>
      <c r="J6" s="102" t="s">
        <v>51</v>
      </c>
      <c r="K6" s="102" t="s">
        <v>180</v>
      </c>
      <c r="L6" s="31"/>
      <c r="M6" s="31"/>
    </row>
    <row r="7" spans="1:14" s="35" customFormat="1" x14ac:dyDescent="0.3">
      <c r="A7" s="41" t="str">
        <f t="shared" si="0"/>
        <v>CodeSystem/administrative-gender</v>
      </c>
      <c r="B7" s="37" t="s">
        <v>12</v>
      </c>
      <c r="C7" s="36" t="s">
        <v>3</v>
      </c>
      <c r="D7" s="37" t="s">
        <v>12</v>
      </c>
      <c r="E7" s="36" t="b">
        <v>1</v>
      </c>
      <c r="F7" s="36" t="b">
        <v>1</v>
      </c>
      <c r="G7" s="42" t="s">
        <v>45</v>
      </c>
      <c r="H7" s="38">
        <f t="shared" si="1"/>
        <v>1</v>
      </c>
      <c r="I7" s="36" t="s">
        <v>50</v>
      </c>
      <c r="J7" s="101" t="s">
        <v>49</v>
      </c>
      <c r="K7" s="101" t="s">
        <v>180</v>
      </c>
      <c r="L7" s="36"/>
      <c r="M7" s="36"/>
    </row>
    <row r="8" spans="1:14" s="30" customFormat="1" ht="28.8" x14ac:dyDescent="0.3">
      <c r="A8" s="31" t="str">
        <f>CONCATENATE(C8,"/",B8)</f>
        <v>ValueSet/administrative-gender</v>
      </c>
      <c r="B8" s="47" t="s">
        <v>12</v>
      </c>
      <c r="C8" s="31" t="s">
        <v>4</v>
      </c>
      <c r="D8" s="47" t="s">
        <v>12</v>
      </c>
      <c r="E8" s="31" t="b">
        <v>1</v>
      </c>
      <c r="F8" s="31" t="b">
        <v>1</v>
      </c>
      <c r="G8" s="32" t="s">
        <v>45</v>
      </c>
      <c r="H8" s="49">
        <f t="shared" si="1"/>
        <v>1</v>
      </c>
      <c r="I8" s="34" t="s">
        <v>50</v>
      </c>
      <c r="J8" s="102" t="s">
        <v>49</v>
      </c>
      <c r="K8" s="95" t="s">
        <v>180</v>
      </c>
      <c r="L8" s="31"/>
      <c r="M8" s="40" t="s">
        <v>138</v>
      </c>
    </row>
    <row r="9" spans="1:14" s="30" customFormat="1" x14ac:dyDescent="0.3">
      <c r="A9" s="31" t="str">
        <f>CONCATENATE(C9,"/",B9)</f>
        <v>ValueSet/BRSexo-1.0</v>
      </c>
      <c r="B9" s="47" t="s">
        <v>13</v>
      </c>
      <c r="C9" s="31" t="s">
        <v>4</v>
      </c>
      <c r="D9" s="47" t="s">
        <v>13</v>
      </c>
      <c r="E9" s="31" t="b">
        <v>1</v>
      </c>
      <c r="F9" s="31" t="b">
        <v>1</v>
      </c>
      <c r="G9" s="32" t="s">
        <v>43</v>
      </c>
      <c r="H9" s="49">
        <f t="shared" si="1"/>
        <v>1</v>
      </c>
      <c r="I9" s="31" t="s">
        <v>48</v>
      </c>
      <c r="J9" s="95" t="s">
        <v>49</v>
      </c>
      <c r="K9" s="95" t="s">
        <v>180</v>
      </c>
      <c r="L9" s="31"/>
      <c r="M9" s="31"/>
    </row>
    <row r="10" spans="1:14" s="44" customFormat="1" x14ac:dyDescent="0.3">
      <c r="A10" s="41" t="str">
        <f>CONCATENATE(C10,"/",B10)</f>
        <v>CodeSystem/BRRacaCor</v>
      </c>
      <c r="B10" s="19" t="s">
        <v>139</v>
      </c>
      <c r="C10" s="41" t="s">
        <v>3</v>
      </c>
      <c r="D10" s="37" t="s">
        <v>139</v>
      </c>
      <c r="E10" s="41" t="b">
        <v>1</v>
      </c>
      <c r="F10" s="41" t="b">
        <v>1</v>
      </c>
      <c r="G10" s="45" t="s">
        <v>45</v>
      </c>
      <c r="H10" s="38">
        <f t="shared" si="1"/>
        <v>1</v>
      </c>
      <c r="I10" s="36" t="s">
        <v>58</v>
      </c>
      <c r="J10" s="101" t="s">
        <v>49</v>
      </c>
      <c r="K10" s="91" t="s">
        <v>180</v>
      </c>
      <c r="L10" s="41"/>
      <c r="M10" s="46"/>
    </row>
    <row r="11" spans="1:14" s="30" customFormat="1" x14ac:dyDescent="0.3">
      <c r="A11" s="31" t="str">
        <f>CONCATENATE(C11,"/",B11)</f>
        <v>ValueSet/RacaCategoriaBRIPS</v>
      </c>
      <c r="B11" s="47" t="s">
        <v>140</v>
      </c>
      <c r="C11" s="31" t="s">
        <v>4</v>
      </c>
      <c r="D11" s="47" t="s">
        <v>140</v>
      </c>
      <c r="E11" s="31" t="b">
        <v>1</v>
      </c>
      <c r="F11" s="31" t="b">
        <v>1</v>
      </c>
      <c r="G11" s="32" t="s">
        <v>45</v>
      </c>
      <c r="H11" s="49">
        <f t="shared" si="1"/>
        <v>1</v>
      </c>
      <c r="I11" s="34"/>
      <c r="J11" s="102"/>
      <c r="K11" s="95"/>
      <c r="L11" s="31"/>
      <c r="M11" s="40"/>
    </row>
    <row r="12" spans="1:14" s="35" customFormat="1" x14ac:dyDescent="0.3">
      <c r="A12" s="41" t="str">
        <f t="shared" ref="A12:A18" si="2">CONCATENATE(C12,"/",B12)</f>
        <v>CodeSystem/v2-0131</v>
      </c>
      <c r="B12" s="19" t="s">
        <v>55</v>
      </c>
      <c r="C12" s="36" t="s">
        <v>3</v>
      </c>
      <c r="D12" s="41"/>
      <c r="E12" s="36" t="b">
        <v>1</v>
      </c>
      <c r="F12" s="36" t="b">
        <v>1</v>
      </c>
      <c r="G12" s="42" t="s">
        <v>44</v>
      </c>
      <c r="H12" s="38">
        <f t="shared" si="1"/>
        <v>1</v>
      </c>
      <c r="I12" s="53" t="s">
        <v>56</v>
      </c>
      <c r="J12" s="101" t="s">
        <v>49</v>
      </c>
      <c r="K12" s="101"/>
      <c r="L12" s="36"/>
      <c r="M12" s="36"/>
    </row>
    <row r="13" spans="1:14" s="30" customFormat="1" x14ac:dyDescent="0.3">
      <c r="A13" s="31" t="str">
        <f t="shared" si="2"/>
        <v>/patient-contactrelationship</v>
      </c>
      <c r="B13" s="47" t="s">
        <v>14</v>
      </c>
      <c r="C13" s="31"/>
      <c r="D13" s="31" t="s">
        <v>15</v>
      </c>
      <c r="E13" s="31" t="b">
        <v>1</v>
      </c>
      <c r="F13" s="31" t="b">
        <v>1</v>
      </c>
      <c r="G13" s="32" t="s">
        <v>44</v>
      </c>
      <c r="H13" s="49">
        <f t="shared" si="1"/>
        <v>1</v>
      </c>
      <c r="I13" s="34" t="s">
        <v>57</v>
      </c>
      <c r="J13" s="95" t="s">
        <v>49</v>
      </c>
      <c r="K13" s="95" t="s">
        <v>180</v>
      </c>
      <c r="L13" s="31"/>
      <c r="M13" s="31"/>
    </row>
    <row r="14" spans="1:14" s="50" customFormat="1" x14ac:dyDescent="0.3">
      <c r="A14" s="31" t="str">
        <f t="shared" si="2"/>
        <v>ValueSet/languages</v>
      </c>
      <c r="B14" s="47" t="s">
        <v>145</v>
      </c>
      <c r="C14" s="34" t="s">
        <v>4</v>
      </c>
      <c r="D14" s="47" t="s">
        <v>135</v>
      </c>
      <c r="E14" s="34" t="b">
        <v>1</v>
      </c>
      <c r="F14" s="34" t="b">
        <v>1</v>
      </c>
      <c r="G14" s="48" t="s">
        <v>44</v>
      </c>
      <c r="H14" s="49">
        <f t="shared" si="1"/>
        <v>1</v>
      </c>
      <c r="I14" s="34" t="s">
        <v>50</v>
      </c>
      <c r="J14" s="102" t="s">
        <v>49</v>
      </c>
      <c r="K14" s="95" t="s">
        <v>180</v>
      </c>
      <c r="L14" s="34"/>
      <c r="M14" s="34"/>
    </row>
    <row r="15" spans="1:14" s="44" customFormat="1" x14ac:dyDescent="0.3">
      <c r="A15" s="41" t="str">
        <f t="shared" si="2"/>
        <v>CodeSystem/urn:ietf:bcp:47</v>
      </c>
      <c r="B15" s="37" t="s">
        <v>134</v>
      </c>
      <c r="C15" s="41" t="s">
        <v>3</v>
      </c>
      <c r="D15" s="37" t="s">
        <v>134</v>
      </c>
      <c r="E15" s="41" t="b">
        <v>1</v>
      </c>
      <c r="F15" s="41" t="b">
        <v>1</v>
      </c>
      <c r="G15" s="45" t="s">
        <v>44</v>
      </c>
      <c r="H15" s="38">
        <f t="shared" si="1"/>
        <v>1</v>
      </c>
      <c r="I15" s="36" t="s">
        <v>65</v>
      </c>
      <c r="J15" s="91" t="s">
        <v>49</v>
      </c>
      <c r="K15" s="91" t="s">
        <v>180</v>
      </c>
      <c r="L15" s="41"/>
      <c r="M15" s="41"/>
    </row>
    <row r="16" spans="1:14" s="50" customFormat="1" x14ac:dyDescent="0.3">
      <c r="A16" s="31" t="str">
        <f t="shared" si="2"/>
        <v>ValueSet/link-type</v>
      </c>
      <c r="B16" s="47" t="s">
        <v>16</v>
      </c>
      <c r="C16" s="34" t="s">
        <v>4</v>
      </c>
      <c r="D16" s="34" t="s">
        <v>17</v>
      </c>
      <c r="E16" s="34" t="b">
        <v>1</v>
      </c>
      <c r="F16" s="34" t="b">
        <v>1</v>
      </c>
      <c r="G16" s="48" t="s">
        <v>44</v>
      </c>
      <c r="H16" s="49">
        <f t="shared" si="1"/>
        <v>1</v>
      </c>
      <c r="I16" s="34" t="s">
        <v>50</v>
      </c>
      <c r="J16" s="102" t="s">
        <v>49</v>
      </c>
      <c r="K16" s="95" t="s">
        <v>180</v>
      </c>
      <c r="L16" s="34"/>
      <c r="M16" s="34"/>
    </row>
    <row r="17" spans="1:13" s="44" customFormat="1" x14ac:dyDescent="0.3">
      <c r="A17" s="41" t="str">
        <f t="shared" si="2"/>
        <v>CodeSystem/link-type</v>
      </c>
      <c r="B17" s="37" t="s">
        <v>16</v>
      </c>
      <c r="C17" s="41" t="s">
        <v>3</v>
      </c>
      <c r="D17" s="41" t="s">
        <v>17</v>
      </c>
      <c r="E17" s="41" t="b">
        <v>1</v>
      </c>
      <c r="F17" s="41" t="b">
        <v>1</v>
      </c>
      <c r="G17" s="45" t="s">
        <v>44</v>
      </c>
      <c r="H17" s="38">
        <f t="shared" si="1"/>
        <v>1</v>
      </c>
      <c r="I17" s="41" t="s">
        <v>57</v>
      </c>
      <c r="J17" s="91" t="s">
        <v>49</v>
      </c>
      <c r="K17" s="91" t="s">
        <v>180</v>
      </c>
      <c r="L17" s="41"/>
      <c r="M17" s="41"/>
    </row>
    <row r="18" spans="1:13" s="52" customFormat="1" x14ac:dyDescent="0.3">
      <c r="A18" s="41" t="str">
        <f t="shared" si="2"/>
        <v>CodeSystem/BREtniaIndigena</v>
      </c>
      <c r="B18" s="37" t="s">
        <v>141</v>
      </c>
      <c r="C18" s="41" t="s">
        <v>3</v>
      </c>
      <c r="D18" s="51"/>
      <c r="E18" s="41" t="b">
        <v>1</v>
      </c>
      <c r="F18" s="41" t="b">
        <v>1</v>
      </c>
      <c r="G18" s="51" t="s">
        <v>45</v>
      </c>
      <c r="H18" s="38">
        <f t="shared" si="1"/>
        <v>1</v>
      </c>
      <c r="I18" s="51" t="s">
        <v>58</v>
      </c>
      <c r="J18" s="107" t="s">
        <v>49</v>
      </c>
      <c r="K18" s="91" t="s">
        <v>180</v>
      </c>
      <c r="L18" s="51"/>
      <c r="M18" s="51" t="s">
        <v>144</v>
      </c>
    </row>
    <row r="19" spans="1:13" s="30" customFormat="1" x14ac:dyDescent="0.3">
      <c r="A19" s="31" t="str">
        <f>CONCATENATE(C19,"/",B19)</f>
        <v>ValueSet/povo-indigena-br-ips</v>
      </c>
      <c r="B19" s="47" t="s">
        <v>142</v>
      </c>
      <c r="C19" s="34" t="s">
        <v>4</v>
      </c>
      <c r="D19" s="31"/>
      <c r="E19" s="34" t="b">
        <v>1</v>
      </c>
      <c r="F19" s="34" t="b">
        <v>1</v>
      </c>
      <c r="G19" s="31" t="s">
        <v>45</v>
      </c>
      <c r="H19" s="49">
        <f t="shared" si="1"/>
        <v>1</v>
      </c>
      <c r="I19" s="31" t="s">
        <v>143</v>
      </c>
      <c r="J19" s="95" t="s">
        <v>49</v>
      </c>
      <c r="K19" s="95" t="s">
        <v>180</v>
      </c>
      <c r="L19" s="31"/>
      <c r="M19" s="31" t="s">
        <v>144</v>
      </c>
    </row>
    <row r="20" spans="1:13" s="50" customFormat="1" x14ac:dyDescent="0.3">
      <c r="A20" s="34" t="s">
        <v>151</v>
      </c>
      <c r="B20" s="47" t="s">
        <v>152</v>
      </c>
      <c r="C20" s="34" t="s">
        <v>4</v>
      </c>
      <c r="D20" s="34" t="s">
        <v>153</v>
      </c>
      <c r="E20" s="34" t="b">
        <v>1</v>
      </c>
      <c r="F20" s="34" t="b">
        <v>1</v>
      </c>
      <c r="G20" s="34" t="s">
        <v>45</v>
      </c>
      <c r="H20" s="49">
        <f t="shared" si="1"/>
        <v>1</v>
      </c>
      <c r="I20" s="34" t="s">
        <v>143</v>
      </c>
      <c r="J20" s="102" t="s">
        <v>49</v>
      </c>
      <c r="K20" s="95" t="s">
        <v>180</v>
      </c>
      <c r="L20" s="34"/>
      <c r="M20" s="34"/>
    </row>
    <row r="21" spans="1:13" s="27" customFormat="1" x14ac:dyDescent="0.3">
      <c r="A21" s="28"/>
      <c r="B21" s="28"/>
      <c r="C21" s="28"/>
      <c r="D21" s="28"/>
      <c r="E21" s="28"/>
      <c r="F21" s="28"/>
      <c r="G21" s="28"/>
      <c r="H21" s="29"/>
      <c r="I21" s="28"/>
      <c r="J21" s="105"/>
      <c r="K21" s="105"/>
      <c r="L21" s="28"/>
      <c r="M21" s="2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1" workbookViewId="0">
      <selection activeCell="D13" sqref="D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0" max="10" width="8.6640625" style="86"/>
    <col min="11" max="11" width="11.44140625" style="86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82" t="s">
        <v>49</v>
      </c>
      <c r="K2" s="82" t="s">
        <v>180</v>
      </c>
    </row>
    <row r="3" spans="1:13" s="18" customFormat="1" x14ac:dyDescent="0.3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8" t="s">
        <v>49</v>
      </c>
      <c r="K3" s="83" t="s">
        <v>180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82" t="s">
        <v>49</v>
      </c>
      <c r="K4" s="82" t="s">
        <v>180</v>
      </c>
    </row>
    <row r="5" spans="1:13" s="18" customFormat="1" x14ac:dyDescent="0.3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8" t="s">
        <v>49</v>
      </c>
      <c r="K5" s="83" t="s">
        <v>180</v>
      </c>
    </row>
    <row r="6" spans="1:13" s="2" customFormat="1" x14ac:dyDescent="0.3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82" t="s">
        <v>49</v>
      </c>
      <c r="K6" s="82" t="s">
        <v>180</v>
      </c>
    </row>
    <row r="7" spans="1:13" s="18" customFormat="1" x14ac:dyDescent="0.3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8" t="s">
        <v>49</v>
      </c>
      <c r="K7" s="83" t="s">
        <v>180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82" t="s">
        <v>49</v>
      </c>
      <c r="K8" s="82" t="s">
        <v>180</v>
      </c>
    </row>
    <row r="9" spans="1:13" s="18" customFormat="1" x14ac:dyDescent="0.3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8" t="s">
        <v>49</v>
      </c>
      <c r="K9" s="83" t="s">
        <v>180</v>
      </c>
    </row>
    <row r="10" spans="1:13" s="2" customFormat="1" x14ac:dyDescent="0.3">
      <c r="A10" s="5"/>
      <c r="H10" s="6"/>
      <c r="J10" s="82"/>
      <c r="K10" s="82"/>
    </row>
    <row r="11" spans="1:13" s="3" customFormat="1" x14ac:dyDescent="0.3">
      <c r="H11" s="7"/>
      <c r="J11" s="87"/>
      <c r="K11" s="87"/>
    </row>
    <row r="16" spans="1:13" s="2" customFormat="1" x14ac:dyDescent="0.3">
      <c r="H16" s="6"/>
      <c r="J16" s="82"/>
      <c r="K16" s="82"/>
    </row>
    <row r="17" spans="8:11" s="3" customFormat="1" x14ac:dyDescent="0.3">
      <c r="H17" s="7"/>
      <c r="J17" s="87"/>
      <c r="K17" s="87"/>
    </row>
    <row r="18" spans="8:11" s="2" customFormat="1" x14ac:dyDescent="0.3">
      <c r="H18" s="6"/>
      <c r="J18" s="82"/>
      <c r="K18" s="82"/>
    </row>
    <row r="19" spans="8:11" s="3" customFormat="1" x14ac:dyDescent="0.3">
      <c r="H19" s="7"/>
      <c r="J19" s="87"/>
      <c r="K19" s="87"/>
    </row>
    <row r="20" spans="8:11" s="2" customFormat="1" x14ac:dyDescent="0.3">
      <c r="H20" s="6"/>
      <c r="J20" s="82"/>
      <c r="K20" s="82"/>
    </row>
    <row r="21" spans="8:11" s="3" customFormat="1" x14ac:dyDescent="0.3">
      <c r="H21" s="7"/>
      <c r="J21" s="87"/>
      <c r="K21" s="87"/>
    </row>
    <row r="22" spans="8:11" s="2" customFormat="1" x14ac:dyDescent="0.3">
      <c r="H22" s="6"/>
      <c r="J22" s="82"/>
      <c r="K22" s="82"/>
    </row>
    <row r="23" spans="8:11" s="3" customFormat="1" x14ac:dyDescent="0.3">
      <c r="H23" s="7"/>
      <c r="J23" s="87"/>
      <c r="K23" s="87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opLeftCell="B1" workbookViewId="0">
      <selection activeCell="E19" sqref="E19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style="86" customWidth="1"/>
    <col min="9" max="10" width="8.6640625" style="86"/>
    <col min="11" max="11" width="11.6640625" style="86" bestFit="1" customWidth="1"/>
    <col min="12" max="12" width="13.77734375" bestFit="1" customWidth="1"/>
    <col min="13" max="13" width="29.7773437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81" t="s">
        <v>43</v>
      </c>
      <c r="H1" s="1" t="s">
        <v>1</v>
      </c>
      <c r="I1" s="8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61" t="b">
        <v>0</v>
      </c>
      <c r="H2" s="6">
        <f t="shared" ref="H2:H5" si="0">COUNTIF(E2:F2,TRUE)/COLUMNS(E2:F2)</f>
        <v>1</v>
      </c>
      <c r="I2" s="82" t="s">
        <v>62</v>
      </c>
      <c r="J2" s="82" t="s">
        <v>49</v>
      </c>
      <c r="K2" s="82" t="b">
        <v>0</v>
      </c>
    </row>
    <row r="3" spans="1:13" s="18" customFormat="1" x14ac:dyDescent="0.3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21" t="b">
        <v>0</v>
      </c>
      <c r="H3" s="14">
        <f t="shared" si="0"/>
        <v>1</v>
      </c>
      <c r="I3" s="88" t="s">
        <v>65</v>
      </c>
      <c r="J3" s="88" t="s">
        <v>49</v>
      </c>
      <c r="K3" s="88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1" t="s">
        <v>43</v>
      </c>
      <c r="H4" s="6">
        <f t="shared" si="0"/>
        <v>1</v>
      </c>
      <c r="I4" s="82" t="s">
        <v>58</v>
      </c>
      <c r="J4" s="82" t="s">
        <v>49</v>
      </c>
      <c r="K4" s="82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0" t="s">
        <v>43</v>
      </c>
      <c r="H5" s="7">
        <f t="shared" si="0"/>
        <v>1</v>
      </c>
      <c r="I5" s="87" t="s">
        <v>59</v>
      </c>
      <c r="J5" s="87" t="s">
        <v>49</v>
      </c>
      <c r="K5" s="88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82" t="b">
        <v>0</v>
      </c>
      <c r="H6" s="6">
        <f>COUNTIF(E6:F6,TRUE)/COLUMNS(E6:F6)</f>
        <v>1</v>
      </c>
      <c r="I6" s="82" t="s">
        <v>65</v>
      </c>
      <c r="J6" s="82" t="s">
        <v>49</v>
      </c>
      <c r="K6" s="82" t="s">
        <v>180</v>
      </c>
    </row>
    <row r="7" spans="1:13" s="3" customFormat="1" x14ac:dyDescent="0.3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7" t="b">
        <v>0</v>
      </c>
      <c r="H7" s="7">
        <f t="shared" ref="H7:H13" si="2">COUNTIF(E7:F7,TRUE)/COLUMNS(E7:F7)</f>
        <v>1</v>
      </c>
      <c r="I7" s="87" t="s">
        <v>150</v>
      </c>
      <c r="J7" s="87" t="s">
        <v>49</v>
      </c>
      <c r="K7" s="87" t="s">
        <v>180</v>
      </c>
    </row>
    <row r="8" spans="1:13" s="35" customFormat="1" x14ac:dyDescent="0.3">
      <c r="A8" s="119" t="str">
        <f t="shared" si="1"/>
        <v>CodeSystem/administrative-gender</v>
      </c>
      <c r="B8" s="108" t="s">
        <v>12</v>
      </c>
      <c r="C8" s="109" t="s">
        <v>3</v>
      </c>
      <c r="D8" s="108" t="s">
        <v>12</v>
      </c>
      <c r="E8" s="109" t="b">
        <v>1</v>
      </c>
      <c r="F8" s="109" t="b">
        <v>1</v>
      </c>
      <c r="G8" s="122" t="b">
        <v>0</v>
      </c>
      <c r="H8" s="110">
        <f t="shared" si="2"/>
        <v>1</v>
      </c>
      <c r="I8" s="111" t="s">
        <v>50</v>
      </c>
      <c r="J8" s="111" t="s">
        <v>49</v>
      </c>
      <c r="K8" s="111" t="s">
        <v>180</v>
      </c>
      <c r="L8" s="109"/>
      <c r="M8" s="109"/>
    </row>
    <row r="9" spans="1:13" s="30" customFormat="1" ht="18.600000000000001" customHeight="1" x14ac:dyDescent="0.3">
      <c r="A9" s="113" t="str">
        <f>CONCATENATE(C9,"/",B9)</f>
        <v>ValueSet/administrative-gender</v>
      </c>
      <c r="B9" s="112" t="s">
        <v>12</v>
      </c>
      <c r="C9" s="113" t="s">
        <v>4</v>
      </c>
      <c r="D9" s="112" t="s">
        <v>12</v>
      </c>
      <c r="E9" s="113" t="b">
        <v>1</v>
      </c>
      <c r="F9" s="113" t="b">
        <v>1</v>
      </c>
      <c r="G9" s="123" t="s">
        <v>45</v>
      </c>
      <c r="H9" s="114">
        <f t="shared" si="2"/>
        <v>1</v>
      </c>
      <c r="I9" s="118" t="s">
        <v>50</v>
      </c>
      <c r="J9" s="118" t="s">
        <v>49</v>
      </c>
      <c r="K9" s="116" t="s">
        <v>180</v>
      </c>
      <c r="L9" s="113"/>
      <c r="M9" s="117"/>
    </row>
    <row r="10" spans="1:13" s="35" customFormat="1" x14ac:dyDescent="0.3">
      <c r="A10" s="119" t="s">
        <v>249</v>
      </c>
      <c r="B10" s="108" t="s">
        <v>10</v>
      </c>
      <c r="C10" s="109" t="s">
        <v>3</v>
      </c>
      <c r="D10" s="108" t="s">
        <v>136</v>
      </c>
      <c r="E10" s="109" t="b">
        <v>1</v>
      </c>
      <c r="F10" s="109" t="b">
        <v>1</v>
      </c>
      <c r="G10" s="122" t="s">
        <v>44</v>
      </c>
      <c r="H10" s="110">
        <f t="shared" si="2"/>
        <v>1</v>
      </c>
      <c r="I10" s="111" t="s">
        <v>50</v>
      </c>
      <c r="J10" s="111" t="s">
        <v>49</v>
      </c>
      <c r="K10" s="111" t="s">
        <v>180</v>
      </c>
      <c r="L10" s="109"/>
      <c r="M10" s="109"/>
    </row>
    <row r="11" spans="1:13" s="30" customFormat="1" x14ac:dyDescent="0.3">
      <c r="A11" s="113" t="s">
        <v>250</v>
      </c>
      <c r="B11" s="112" t="s">
        <v>10</v>
      </c>
      <c r="C11" s="113" t="s">
        <v>4</v>
      </c>
      <c r="D11" s="112" t="s">
        <v>136</v>
      </c>
      <c r="E11" s="113" t="b">
        <v>1</v>
      </c>
      <c r="F11" s="113" t="b">
        <v>1</v>
      </c>
      <c r="G11" s="123" t="s">
        <v>44</v>
      </c>
      <c r="H11" s="114">
        <f t="shared" si="2"/>
        <v>1</v>
      </c>
      <c r="I11" s="116" t="s">
        <v>50</v>
      </c>
      <c r="J11" s="116" t="s">
        <v>49</v>
      </c>
      <c r="K11" s="118" t="s">
        <v>180</v>
      </c>
      <c r="L11" s="113"/>
      <c r="M11" s="113"/>
    </row>
    <row r="12" spans="1:13" s="44" customFormat="1" x14ac:dyDescent="0.3">
      <c r="A12" s="119" t="s">
        <v>251</v>
      </c>
      <c r="B12" s="108" t="s">
        <v>134</v>
      </c>
      <c r="C12" s="119" t="s">
        <v>3</v>
      </c>
      <c r="D12" s="108" t="s">
        <v>134</v>
      </c>
      <c r="E12" s="119" t="b">
        <v>1</v>
      </c>
      <c r="F12" s="119" t="b">
        <v>1</v>
      </c>
      <c r="G12" s="124" t="s">
        <v>44</v>
      </c>
      <c r="H12" s="110">
        <f t="shared" si="2"/>
        <v>1</v>
      </c>
      <c r="I12" s="111" t="s">
        <v>65</v>
      </c>
      <c r="J12" s="120" t="s">
        <v>49</v>
      </c>
      <c r="K12" s="120" t="s">
        <v>180</v>
      </c>
      <c r="L12" s="119"/>
      <c r="M12" s="119"/>
    </row>
    <row r="13" spans="1:13" s="50" customFormat="1" x14ac:dyDescent="0.3">
      <c r="A13" s="113" t="s">
        <v>193</v>
      </c>
      <c r="B13" s="112" t="s">
        <v>145</v>
      </c>
      <c r="C13" s="115" t="s">
        <v>4</v>
      </c>
      <c r="D13" s="112" t="s">
        <v>135</v>
      </c>
      <c r="E13" s="115" t="b">
        <v>1</v>
      </c>
      <c r="F13" s="115" t="b">
        <v>1</v>
      </c>
      <c r="G13" s="125" t="s">
        <v>44</v>
      </c>
      <c r="H13" s="114">
        <f t="shared" si="2"/>
        <v>1</v>
      </c>
      <c r="I13" s="118" t="s">
        <v>50</v>
      </c>
      <c r="J13" s="118" t="s">
        <v>49</v>
      </c>
      <c r="K13" s="116" t="s">
        <v>180</v>
      </c>
      <c r="L13" s="115"/>
      <c r="M13" s="115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  <hyperlink ref="D13" r:id="rId15" xr:uid="{BA420EDF-AE6F-43E6-ABE7-14DE0F082EAB}"/>
    <hyperlink ref="B13" r:id="rId16" display="CommonLanguages" xr:uid="{BDD8FC8B-B0AA-4C69-8AD3-23FB54BFECBC}"/>
    <hyperlink ref="D12" r:id="rId17" xr:uid="{E33C8503-72A1-46DC-8C80-C2FF98AD363C}"/>
    <hyperlink ref="B12" r:id="rId18" xr:uid="{AE42A9C2-01A8-499A-9AAC-89AEFD26A8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E20" sqref="E20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style="86" customWidth="1"/>
    <col min="11" max="11" width="11.44140625" style="86" bestFit="1" customWidth="1"/>
    <col min="12" max="12" width="30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81" t="s">
        <v>43</v>
      </c>
      <c r="H1" s="1" t="s">
        <v>1</v>
      </c>
      <c r="I1" s="1" t="s">
        <v>46</v>
      </c>
      <c r="J1" s="1" t="s">
        <v>47</v>
      </c>
      <c r="K1" s="81" t="s">
        <v>5</v>
      </c>
      <c r="L1" s="1" t="s">
        <v>232</v>
      </c>
      <c r="M1" s="1" t="s">
        <v>155</v>
      </c>
    </row>
    <row r="2" spans="1:13" s="18" customFormat="1" x14ac:dyDescent="0.3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18" t="b">
        <v>1</v>
      </c>
      <c r="F2" s="18" t="b">
        <v>0</v>
      </c>
      <c r="G2" s="88" t="b">
        <v>1</v>
      </c>
      <c r="H2" s="9">
        <f>COUNTIF(E2:F2,TRUE)/COLUMNS(E2:F2)</f>
        <v>0.5</v>
      </c>
      <c r="I2" s="18" t="s">
        <v>67</v>
      </c>
      <c r="J2" s="18" t="s">
        <v>49</v>
      </c>
      <c r="K2" s="83" t="b">
        <v>0</v>
      </c>
    </row>
    <row r="3" spans="1:13" s="13" customFormat="1" x14ac:dyDescent="0.3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13" t="b">
        <v>1</v>
      </c>
      <c r="F3" s="13" t="b">
        <v>1</v>
      </c>
      <c r="G3" s="84" t="b">
        <v>1</v>
      </c>
      <c r="H3" s="8">
        <f>COUNTIF(E3:F3,TRUE)/COLUMNS(E3:F3)</f>
        <v>1</v>
      </c>
      <c r="I3" s="13" t="s">
        <v>68</v>
      </c>
      <c r="J3" s="13" t="s">
        <v>49</v>
      </c>
      <c r="K3" s="89" t="b">
        <v>0</v>
      </c>
    </row>
    <row r="4" spans="1:13" s="18" customFormat="1" x14ac:dyDescent="0.3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12" t="b">
        <v>1</v>
      </c>
      <c r="F4" s="12" t="b">
        <v>0</v>
      </c>
      <c r="G4" s="83" t="b">
        <v>0</v>
      </c>
      <c r="H4" s="9">
        <f>COUNTIF(E4:F4,TRUE)/COLUMNS(E4:F4)</f>
        <v>0.5</v>
      </c>
      <c r="I4" s="18" t="s">
        <v>50</v>
      </c>
      <c r="K4" s="87" t="s">
        <v>180</v>
      </c>
      <c r="M4" s="18" t="s">
        <v>229</v>
      </c>
    </row>
    <row r="5" spans="1:13" s="2" customFormat="1" x14ac:dyDescent="0.3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2" t="b">
        <v>1</v>
      </c>
      <c r="F5" s="2" t="b">
        <v>1</v>
      </c>
      <c r="G5" s="82" t="b">
        <v>0</v>
      </c>
      <c r="H5" s="6">
        <f>COUNTIF(E5:F5,TRUE)/COLUMNS(E5:F5)</f>
        <v>1</v>
      </c>
      <c r="I5" s="2" t="s">
        <v>65</v>
      </c>
      <c r="J5" s="2" t="s">
        <v>49</v>
      </c>
      <c r="K5" s="82" t="s">
        <v>180</v>
      </c>
    </row>
    <row r="6" spans="1:13" s="3" customFormat="1" x14ac:dyDescent="0.3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3" t="b">
        <v>1</v>
      </c>
      <c r="F6" s="3" t="b">
        <v>1</v>
      </c>
      <c r="G6" s="87" t="b">
        <v>0</v>
      </c>
      <c r="H6" s="7">
        <f t="shared" ref="H6:H10" si="2">COUNTIF(E6:F6,TRUE)/COLUMNS(E6:F6)</f>
        <v>1</v>
      </c>
      <c r="I6" s="3" t="s">
        <v>150</v>
      </c>
      <c r="J6" s="3" t="s">
        <v>49</v>
      </c>
      <c r="K6" s="87" t="s">
        <v>180</v>
      </c>
    </row>
    <row r="7" spans="1:13" s="2" customFormat="1" x14ac:dyDescent="0.3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61" t="s">
        <v>43</v>
      </c>
      <c r="H7" s="6">
        <f t="shared" si="2"/>
        <v>1</v>
      </c>
      <c r="I7" s="2" t="s">
        <v>58</v>
      </c>
      <c r="J7" s="2" t="s">
        <v>49</v>
      </c>
      <c r="K7" s="82" t="b">
        <v>0</v>
      </c>
      <c r="L7" s="19" t="s">
        <v>126</v>
      </c>
    </row>
    <row r="8" spans="1:13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60" t="s">
        <v>43</v>
      </c>
      <c r="H8" s="7">
        <f t="shared" si="2"/>
        <v>1</v>
      </c>
      <c r="I8" s="3" t="s">
        <v>59</v>
      </c>
      <c r="K8" s="88" t="b">
        <v>0</v>
      </c>
    </row>
    <row r="9" spans="1:13" s="2" customFormat="1" x14ac:dyDescent="0.3">
      <c r="A9" s="2" t="str">
        <f t="shared" ref="A9:A10" si="4">CONCATENATE(C9,"/",B9)</f>
        <v>CodeSystem/days-of-week</v>
      </c>
      <c r="B9" s="16" t="s">
        <v>252</v>
      </c>
      <c r="C9" s="5" t="s">
        <v>3</v>
      </c>
      <c r="D9" s="5"/>
      <c r="E9" s="2" t="b">
        <v>1</v>
      </c>
      <c r="F9" s="2" t="b">
        <v>1</v>
      </c>
      <c r="G9" s="61" t="b">
        <v>0</v>
      </c>
      <c r="H9" s="6">
        <f t="shared" si="2"/>
        <v>1</v>
      </c>
      <c r="I9" s="2" t="s">
        <v>50</v>
      </c>
      <c r="J9" s="2" t="s">
        <v>49</v>
      </c>
      <c r="K9" s="82" t="s">
        <v>180</v>
      </c>
    </row>
    <row r="10" spans="1:13" s="3" customFormat="1" x14ac:dyDescent="0.3">
      <c r="A10" s="3" t="str">
        <f t="shared" si="4"/>
        <v>ValueSet/days-of-week</v>
      </c>
      <c r="B10" s="15" t="s">
        <v>252</v>
      </c>
      <c r="C10" s="4" t="s">
        <v>4</v>
      </c>
      <c r="D10" s="4"/>
      <c r="E10" s="3" t="b">
        <v>1</v>
      </c>
      <c r="F10" s="3" t="b">
        <v>1</v>
      </c>
      <c r="G10" s="60" t="b">
        <v>0</v>
      </c>
      <c r="H10" s="7">
        <f t="shared" si="2"/>
        <v>1</v>
      </c>
      <c r="I10" s="3" t="s">
        <v>50</v>
      </c>
      <c r="J10" s="3" t="s">
        <v>49</v>
      </c>
      <c r="K10" s="88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H12" sqref="H12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7" width="11.6640625" style="86" bestFit="1" customWidth="1"/>
    <col min="8" max="9" width="8.6640625" style="86"/>
    <col min="11" max="11" width="11.6640625" style="86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81" t="s">
        <v>9</v>
      </c>
      <c r="G1" s="81" t="s">
        <v>70</v>
      </c>
      <c r="H1" s="81" t="s">
        <v>1</v>
      </c>
      <c r="I1" s="81" t="s">
        <v>46</v>
      </c>
      <c r="J1" s="1" t="s">
        <v>47</v>
      </c>
      <c r="K1" s="81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" t="b">
        <v>1</v>
      </c>
      <c r="F2" s="61" t="b">
        <v>1</v>
      </c>
      <c r="G2" s="82" t="b">
        <v>1</v>
      </c>
      <c r="H2" s="126">
        <f t="shared" ref="H2:H15" si="1">COUNTIF(E2:F2,TRUE)/COLUMNS(E2:F2)</f>
        <v>1</v>
      </c>
      <c r="I2" s="82" t="s">
        <v>50</v>
      </c>
      <c r="J2" s="2" t="s">
        <v>49</v>
      </c>
      <c r="K2" s="82" t="s">
        <v>235</v>
      </c>
    </row>
    <row r="3" spans="1:13" s="18" customFormat="1" x14ac:dyDescent="0.3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" t="b">
        <v>1</v>
      </c>
      <c r="F3" s="121" t="b">
        <v>1</v>
      </c>
      <c r="G3" s="88" t="b">
        <v>1</v>
      </c>
      <c r="H3" s="127">
        <f t="shared" si="1"/>
        <v>1</v>
      </c>
      <c r="I3" s="83" t="s">
        <v>50</v>
      </c>
      <c r="J3" s="12" t="s">
        <v>49</v>
      </c>
      <c r="K3" s="88" t="b">
        <v>0</v>
      </c>
    </row>
    <row r="4" spans="1:13" s="13" customFormat="1" x14ac:dyDescent="0.3">
      <c r="A4" s="13" t="str">
        <f t="shared" si="0"/>
        <v>CodeSystem/allergyintolerance-verification</v>
      </c>
      <c r="B4" s="19" t="s">
        <v>119</v>
      </c>
      <c r="C4" s="13" t="s">
        <v>3</v>
      </c>
      <c r="E4" s="24" t="b">
        <v>1</v>
      </c>
      <c r="F4" s="130" t="b">
        <v>1</v>
      </c>
      <c r="G4" s="89" t="b">
        <v>1</v>
      </c>
      <c r="H4" s="128">
        <f t="shared" si="1"/>
        <v>1</v>
      </c>
      <c r="I4" s="84" t="s">
        <v>50</v>
      </c>
      <c r="J4" s="13" t="s">
        <v>49</v>
      </c>
      <c r="K4" s="89" t="s">
        <v>180</v>
      </c>
    </row>
    <row r="5" spans="1:13" s="18" customFormat="1" x14ac:dyDescent="0.3">
      <c r="A5" s="12" t="str">
        <f t="shared" si="0"/>
        <v>ValueSet/allergyintolerance-verification</v>
      </c>
      <c r="B5" s="21" t="s">
        <v>119</v>
      </c>
      <c r="C5" s="18" t="s">
        <v>4</v>
      </c>
      <c r="E5" s="11" t="b">
        <v>1</v>
      </c>
      <c r="F5" s="121" t="b">
        <v>1</v>
      </c>
      <c r="G5" s="88" t="b">
        <v>1</v>
      </c>
      <c r="H5" s="127">
        <f t="shared" si="1"/>
        <v>1</v>
      </c>
      <c r="I5" s="83" t="s">
        <v>50</v>
      </c>
      <c r="J5" s="12" t="s">
        <v>49</v>
      </c>
      <c r="K5" s="88" t="s">
        <v>180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24" t="b">
        <v>1</v>
      </c>
      <c r="F6" s="130" t="b">
        <v>1</v>
      </c>
      <c r="G6" s="89" t="b">
        <v>1</v>
      </c>
      <c r="H6" s="126">
        <f t="shared" si="1"/>
        <v>1</v>
      </c>
      <c r="I6" s="84" t="s">
        <v>50</v>
      </c>
      <c r="J6" s="13" t="s">
        <v>49</v>
      </c>
      <c r="K6" s="89" t="s">
        <v>180</v>
      </c>
    </row>
    <row r="7" spans="1:13" s="18" customFormat="1" x14ac:dyDescent="0.3">
      <c r="A7" s="12" t="str">
        <f t="shared" si="0"/>
        <v>ValueSet/AllergyIntoleranceType</v>
      </c>
      <c r="B7" s="21" t="s">
        <v>28</v>
      </c>
      <c r="C7" s="18" t="s">
        <v>4</v>
      </c>
      <c r="E7" s="11" t="b">
        <v>1</v>
      </c>
      <c r="F7" s="121" t="b">
        <v>1</v>
      </c>
      <c r="G7" s="88" t="b">
        <v>1</v>
      </c>
      <c r="H7" s="127">
        <f t="shared" si="1"/>
        <v>1</v>
      </c>
      <c r="I7" s="83" t="s">
        <v>50</v>
      </c>
      <c r="J7" s="12" t="s">
        <v>49</v>
      </c>
      <c r="K7" s="88" t="s">
        <v>180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24" t="b">
        <v>1</v>
      </c>
      <c r="F8" s="130" t="b">
        <v>1</v>
      </c>
      <c r="G8" s="89" t="b">
        <v>1</v>
      </c>
      <c r="H8" s="126">
        <f t="shared" si="1"/>
        <v>1</v>
      </c>
      <c r="I8" s="84" t="s">
        <v>50</v>
      </c>
      <c r="J8" s="13" t="s">
        <v>49</v>
      </c>
      <c r="K8" s="89" t="s">
        <v>180</v>
      </c>
    </row>
    <row r="9" spans="1:13" s="18" customFormat="1" x14ac:dyDescent="0.3">
      <c r="A9" s="12" t="str">
        <f t="shared" si="0"/>
        <v>ValueSet/AllergyIntoleranceCategory</v>
      </c>
      <c r="B9" s="21" t="s">
        <v>29</v>
      </c>
      <c r="C9" s="18" t="s">
        <v>4</v>
      </c>
      <c r="E9" s="11" t="b">
        <v>1</v>
      </c>
      <c r="F9" s="121" t="b">
        <v>1</v>
      </c>
      <c r="G9" s="88" t="b">
        <v>1</v>
      </c>
      <c r="H9" s="127">
        <f t="shared" si="1"/>
        <v>1</v>
      </c>
      <c r="I9" s="83" t="s">
        <v>50</v>
      </c>
      <c r="J9" s="12" t="s">
        <v>49</v>
      </c>
      <c r="K9" s="88" t="s">
        <v>180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24" t="b">
        <v>1</v>
      </c>
      <c r="F10" s="130" t="b">
        <v>1</v>
      </c>
      <c r="G10" s="89" t="b">
        <v>1</v>
      </c>
      <c r="H10" s="126">
        <f t="shared" si="1"/>
        <v>1</v>
      </c>
      <c r="I10" s="84" t="s">
        <v>50</v>
      </c>
      <c r="J10" s="13" t="s">
        <v>49</v>
      </c>
      <c r="K10" s="89" t="s">
        <v>180</v>
      </c>
    </row>
    <row r="11" spans="1:13" s="18" customFormat="1" x14ac:dyDescent="0.3">
      <c r="A11" s="12" t="str">
        <f t="shared" si="0"/>
        <v>ValueSet/AllergyIntoleranceCriticality</v>
      </c>
      <c r="B11" s="21" t="s">
        <v>30</v>
      </c>
      <c r="C11" s="18" t="s">
        <v>4</v>
      </c>
      <c r="E11" s="11" t="b">
        <v>1</v>
      </c>
      <c r="F11" s="121" t="b">
        <v>1</v>
      </c>
      <c r="G11" s="88" t="b">
        <v>1</v>
      </c>
      <c r="H11" s="127">
        <f t="shared" si="1"/>
        <v>1</v>
      </c>
      <c r="I11" s="83" t="s">
        <v>50</v>
      </c>
      <c r="J11" s="12" t="s">
        <v>49</v>
      </c>
      <c r="K11" s="88" t="s">
        <v>180</v>
      </c>
    </row>
    <row r="12" spans="1:13" s="18" customFormat="1" x14ac:dyDescent="0.3">
      <c r="A12" s="12" t="str">
        <f t="shared" si="0"/>
        <v>ValueSet/allergy-intolerance-uv-ips</v>
      </c>
      <c r="B12" s="21" t="s">
        <v>260</v>
      </c>
      <c r="C12" s="18" t="s">
        <v>4</v>
      </c>
      <c r="E12" s="11" t="b">
        <v>1</v>
      </c>
      <c r="F12" s="121" t="s">
        <v>180</v>
      </c>
      <c r="G12" s="88" t="s">
        <v>180</v>
      </c>
      <c r="H12" s="49">
        <f t="shared" ref="H12:H13" si="2">(COUNTIF(E12:F12,TRUE)+COUNTIF(E12:F12,"NSA"))/COLUMNS(E12:F12)</f>
        <v>1</v>
      </c>
      <c r="I12" s="83"/>
      <c r="J12" s="12"/>
      <c r="K12" s="88"/>
    </row>
    <row r="13" spans="1:13" s="3" customFormat="1" x14ac:dyDescent="0.3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" t="b">
        <v>1</v>
      </c>
      <c r="F13" s="11" t="b">
        <v>1</v>
      </c>
      <c r="G13" s="87" t="s">
        <v>180</v>
      </c>
      <c r="H13" s="49">
        <f t="shared" si="2"/>
        <v>1</v>
      </c>
      <c r="I13" s="87" t="s">
        <v>67</v>
      </c>
      <c r="J13" s="3" t="s">
        <v>49</v>
      </c>
      <c r="K13" s="87" t="s">
        <v>121</v>
      </c>
    </row>
    <row r="14" spans="1:13" s="13" customFormat="1" x14ac:dyDescent="0.3">
      <c r="A14" s="13" t="str">
        <f t="shared" si="0"/>
        <v>CodeSystem/absent-unknown-uv-ips</v>
      </c>
      <c r="B14" s="19" t="s">
        <v>84</v>
      </c>
      <c r="C14" s="13" t="s">
        <v>3</v>
      </c>
      <c r="E14" s="24" t="b">
        <v>1</v>
      </c>
      <c r="F14" s="130" t="b">
        <v>1</v>
      </c>
      <c r="G14" s="84" t="s">
        <v>180</v>
      </c>
      <c r="H14" s="126">
        <f t="shared" si="1"/>
        <v>1</v>
      </c>
      <c r="I14" s="84" t="s">
        <v>67</v>
      </c>
      <c r="J14" s="13" t="s">
        <v>49</v>
      </c>
      <c r="K14" s="84" t="b">
        <v>0</v>
      </c>
    </row>
    <row r="15" spans="1:13" s="12" customFormat="1" x14ac:dyDescent="0.3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" t="b">
        <v>1</v>
      </c>
      <c r="F15" s="121" t="b">
        <v>1</v>
      </c>
      <c r="G15" s="83" t="s">
        <v>180</v>
      </c>
      <c r="H15" s="127">
        <f t="shared" si="1"/>
        <v>1</v>
      </c>
      <c r="I15" s="88" t="s">
        <v>67</v>
      </c>
      <c r="J15" s="18" t="s">
        <v>49</v>
      </c>
      <c r="K15" s="83" t="b">
        <v>0</v>
      </c>
    </row>
    <row r="16" spans="1:13" s="3" customFormat="1" x14ac:dyDescent="0.3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" t="b">
        <v>1</v>
      </c>
      <c r="F16" s="121" t="s">
        <v>180</v>
      </c>
      <c r="G16" s="87" t="s">
        <v>180</v>
      </c>
      <c r="H16" s="49">
        <f t="shared" ref="H16" si="4">(COUNTIF(E16:F16,TRUE)+COUNTIF(E16:F16,"NSA"))/COLUMNS(E16:F16)</f>
        <v>1</v>
      </c>
      <c r="I16" s="88" t="s">
        <v>67</v>
      </c>
      <c r="J16" s="18" t="s">
        <v>49</v>
      </c>
      <c r="K16" s="87" t="b">
        <v>1</v>
      </c>
    </row>
    <row r="17" spans="1:12" s="2" customFormat="1" x14ac:dyDescent="0.3">
      <c r="A17" s="2" t="str">
        <f t="shared" si="3"/>
        <v>CodeSystem/reaction-event-severity</v>
      </c>
      <c r="B17" s="16" t="s">
        <v>122</v>
      </c>
      <c r="C17" s="2" t="s">
        <v>3</v>
      </c>
      <c r="E17" s="5" t="b">
        <v>1</v>
      </c>
      <c r="F17" s="61" t="b">
        <v>1</v>
      </c>
      <c r="G17" s="82" t="b">
        <v>0</v>
      </c>
      <c r="H17" s="126">
        <f t="shared" ref="H17:H18" si="5">COUNTIF(E17:F17,TRUE)/COLUMNS(E17:F17)</f>
        <v>1</v>
      </c>
      <c r="I17" s="82" t="s">
        <v>50</v>
      </c>
      <c r="J17" s="2" t="s">
        <v>49</v>
      </c>
      <c r="K17" s="82" t="b">
        <v>0</v>
      </c>
    </row>
    <row r="18" spans="1:12" s="18" customFormat="1" x14ac:dyDescent="0.3">
      <c r="A18" s="12" t="str">
        <f t="shared" si="3"/>
        <v>ValueSet/reaction-event-severity</v>
      </c>
      <c r="B18" s="21" t="s">
        <v>122</v>
      </c>
      <c r="C18" s="18" t="s">
        <v>4</v>
      </c>
      <c r="E18" s="11" t="b">
        <v>1</v>
      </c>
      <c r="F18" s="121" t="b">
        <v>1</v>
      </c>
      <c r="G18" s="88" t="b">
        <v>0</v>
      </c>
      <c r="H18" s="127">
        <f t="shared" si="5"/>
        <v>1</v>
      </c>
      <c r="I18" s="88" t="s">
        <v>50</v>
      </c>
      <c r="J18" s="18" t="s">
        <v>49</v>
      </c>
      <c r="K18" s="83" t="b">
        <v>0</v>
      </c>
    </row>
    <row r="19" spans="1:12" s="2" customFormat="1" x14ac:dyDescent="0.3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2" t="b">
        <v>1</v>
      </c>
      <c r="F19" s="82" t="b">
        <v>1</v>
      </c>
      <c r="G19" s="82" t="b">
        <v>0</v>
      </c>
      <c r="H19" s="129">
        <f>COUNTIF(E19:F19,TRUE)/COLUMNS(E19:F19)</f>
        <v>1</v>
      </c>
      <c r="I19" s="82" t="s">
        <v>65</v>
      </c>
      <c r="J19" s="2" t="s">
        <v>49</v>
      </c>
      <c r="K19" s="82" t="s">
        <v>180</v>
      </c>
    </row>
    <row r="20" spans="1:12" s="18" customFormat="1" x14ac:dyDescent="0.3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18" t="b">
        <v>1</v>
      </c>
      <c r="F20" s="88" t="b">
        <v>1</v>
      </c>
      <c r="G20" s="88" t="b">
        <v>0</v>
      </c>
      <c r="H20" s="127">
        <f t="shared" ref="H20" si="6">COUNTIF(E20:F20,TRUE)/COLUMNS(E20:F20)</f>
        <v>1</v>
      </c>
      <c r="I20" s="88" t="s">
        <v>150</v>
      </c>
      <c r="J20" s="18" t="s">
        <v>49</v>
      </c>
      <c r="K20" s="83" t="s">
        <v>180</v>
      </c>
    </row>
    <row r="21" spans="1:12" s="18" customFormat="1" x14ac:dyDescent="0.3">
      <c r="A21" s="18" t="str">
        <f t="shared" ref="A21" si="7">CONCATENATE(C21,"/",B21)</f>
        <v>ValueSet/BRGrauCertezaAlergiasReacoesAdversas-1.0</v>
      </c>
      <c r="B21" s="21" t="s">
        <v>253</v>
      </c>
      <c r="C21" s="18" t="s">
        <v>4</v>
      </c>
      <c r="E21" s="18" t="b">
        <v>1</v>
      </c>
      <c r="F21" s="88" t="b">
        <v>1</v>
      </c>
      <c r="G21" s="88" t="s">
        <v>43</v>
      </c>
      <c r="H21" s="127">
        <f t="shared" ref="H21" si="8">COUNTIF(E21:F21,TRUE)/COLUMNS(E21:F21)</f>
        <v>1</v>
      </c>
      <c r="I21" s="88" t="s">
        <v>215</v>
      </c>
      <c r="J21" s="18" t="s">
        <v>49</v>
      </c>
      <c r="K21" s="83" t="s">
        <v>180</v>
      </c>
    </row>
    <row r="22" spans="1:12" s="18" customFormat="1" ht="13.8" customHeight="1" x14ac:dyDescent="0.3">
      <c r="A22" s="18" t="str">
        <f t="shared" ref="A22" si="9">CONCATENATE(C22,"/",B22)</f>
        <v>ValueSet/BRCriticidadeAlergiasReacoesAdversas-1.0</v>
      </c>
      <c r="B22" s="21" t="s">
        <v>254</v>
      </c>
      <c r="C22" s="18" t="s">
        <v>4</v>
      </c>
      <c r="E22" s="18" t="b">
        <v>1</v>
      </c>
      <c r="F22" s="88" t="b">
        <v>1</v>
      </c>
      <c r="G22" s="88" t="s">
        <v>43</v>
      </c>
      <c r="H22" s="127">
        <f t="shared" ref="H22" si="10">COUNTIF(E22:F22,TRUE)/COLUMNS(E22:F22)</f>
        <v>1</v>
      </c>
      <c r="I22" s="88" t="s">
        <v>59</v>
      </c>
      <c r="K22" s="83" t="s">
        <v>180</v>
      </c>
    </row>
    <row r="23" spans="1:12" s="2" customFormat="1" x14ac:dyDescent="0.3">
      <c r="A23" s="2" t="str">
        <f t="shared" ref="A23" si="11">CONCATENATE(C23,"/",B23)</f>
        <v>CodeSystem/BRAlergenosCBARA</v>
      </c>
      <c r="B23" s="16" t="s">
        <v>255</v>
      </c>
      <c r="C23" s="2" t="s">
        <v>3</v>
      </c>
      <c r="E23" s="2" t="b">
        <v>1</v>
      </c>
      <c r="F23" s="82" t="b">
        <v>1</v>
      </c>
      <c r="G23" s="82" t="s">
        <v>43</v>
      </c>
      <c r="H23" s="129">
        <f>COUNTIF(E23:F23,TRUE)/COLUMNS(E23:F23)</f>
        <v>1</v>
      </c>
      <c r="I23" s="82" t="s">
        <v>67</v>
      </c>
      <c r="J23" s="2" t="s">
        <v>49</v>
      </c>
      <c r="K23" s="82" t="b">
        <v>1</v>
      </c>
      <c r="L23" s="2" t="s">
        <v>258</v>
      </c>
    </row>
    <row r="24" spans="1:12" s="2" customFormat="1" x14ac:dyDescent="0.3">
      <c r="A24" s="2" t="str">
        <f t="shared" ref="A24:A25" si="12">CONCATENATE(C24,"/",B24)</f>
        <v>CodeSystem/BRImunobiologico</v>
      </c>
      <c r="B24" s="16" t="s">
        <v>217</v>
      </c>
      <c r="C24" s="2" t="s">
        <v>3</v>
      </c>
      <c r="E24" s="2" t="b">
        <v>1</v>
      </c>
      <c r="F24" s="82" t="b">
        <v>1</v>
      </c>
      <c r="G24" s="82" t="s">
        <v>43</v>
      </c>
      <c r="H24" s="129">
        <f t="shared" ref="H24:H25" si="13">COUNTIF(E24:F24,TRUE)/COLUMNS(E24:F24)</f>
        <v>1</v>
      </c>
      <c r="I24" s="82" t="s">
        <v>218</v>
      </c>
      <c r="J24" s="2" t="s">
        <v>49</v>
      </c>
      <c r="K24" s="82" t="b">
        <v>1</v>
      </c>
      <c r="L24" s="2" t="s">
        <v>259</v>
      </c>
    </row>
    <row r="25" spans="1:12" s="2" customFormat="1" x14ac:dyDescent="0.3">
      <c r="A25" s="2" t="str">
        <f t="shared" si="12"/>
        <v>CodeSystem/BRMedicamento</v>
      </c>
      <c r="B25" s="16" t="s">
        <v>256</v>
      </c>
      <c r="C25" s="2" t="s">
        <v>3</v>
      </c>
      <c r="E25" s="2" t="b">
        <v>1</v>
      </c>
      <c r="F25" s="82" t="b">
        <v>1</v>
      </c>
      <c r="G25" s="82" t="s">
        <v>43</v>
      </c>
      <c r="H25" s="129">
        <f t="shared" si="13"/>
        <v>1</v>
      </c>
      <c r="I25" s="82" t="s">
        <v>58</v>
      </c>
      <c r="K25" s="82" t="b">
        <v>0</v>
      </c>
    </row>
    <row r="26" spans="1:12" s="18" customFormat="1" ht="13.8" customHeight="1" x14ac:dyDescent="0.3">
      <c r="A26" s="18" t="str">
        <f>CONCATENATE(C26,"/",B26)</f>
        <v>ValueSet/BRAlergenos-1.0</v>
      </c>
      <c r="B26" s="21" t="s">
        <v>257</v>
      </c>
      <c r="C26" s="18" t="s">
        <v>4</v>
      </c>
      <c r="E26" s="18" t="b">
        <v>1</v>
      </c>
      <c r="F26" s="88" t="b">
        <v>1</v>
      </c>
      <c r="G26" s="88" t="s">
        <v>43</v>
      </c>
      <c r="H26" s="127">
        <f t="shared" ref="H26" si="14">COUNTIF(E26:F26,TRUE)/COLUMNS(E26:F26)</f>
        <v>1</v>
      </c>
      <c r="I26" s="88" t="s">
        <v>59</v>
      </c>
      <c r="K26" s="83" t="s">
        <v>180</v>
      </c>
    </row>
  </sheetData>
  <phoneticPr fontId="10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H6" sqref="H6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4" width="14.109375" customWidth="1"/>
    <col min="5" max="6" width="11.77734375" style="86" bestFit="1" customWidth="1"/>
    <col min="7" max="7" width="11.6640625" style="86" customWidth="1"/>
    <col min="8" max="10" width="8.6640625" style="86"/>
    <col min="11" max="11" width="11.6640625" style="86" bestFit="1" customWidth="1"/>
    <col min="12" max="12" width="21" style="86" customWidth="1"/>
    <col min="14" max="14" width="10.6640625" bestFit="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8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81" t="s">
        <v>47</v>
      </c>
      <c r="K1" s="81" t="s">
        <v>5</v>
      </c>
      <c r="L1" s="81" t="s">
        <v>232</v>
      </c>
      <c r="M1" s="1" t="s">
        <v>155</v>
      </c>
      <c r="N1" s="1" t="s">
        <v>240</v>
      </c>
    </row>
    <row r="2" spans="1:14" s="119" customFormat="1" x14ac:dyDescent="0.3">
      <c r="A2" s="119" t="str">
        <f>CONCATENATE(C2,"/",B2)</f>
        <v>CodeSystem/urn:ietf:bcp:47</v>
      </c>
      <c r="B2" s="108" t="s">
        <v>134</v>
      </c>
      <c r="C2" s="119" t="s">
        <v>3</v>
      </c>
      <c r="E2" s="120" t="b">
        <v>1</v>
      </c>
      <c r="F2" s="120" t="b">
        <v>1</v>
      </c>
      <c r="G2" s="124" t="b">
        <v>0</v>
      </c>
      <c r="H2" s="131">
        <f>(COUNTIF(E2:F2,TRUE)+COUNTIF(E2:F2,"NSA"))/COLUMNS(E2:F2)</f>
        <v>1</v>
      </c>
      <c r="I2" s="111" t="s">
        <v>65</v>
      </c>
      <c r="J2" s="120" t="s">
        <v>49</v>
      </c>
      <c r="K2" s="120" t="s">
        <v>180</v>
      </c>
      <c r="L2" s="133"/>
    </row>
    <row r="3" spans="1:14" s="115" customFormat="1" x14ac:dyDescent="0.3">
      <c r="A3" s="113" t="str">
        <f t="shared" ref="A3" si="0">CONCATENATE(C3,"/",B3)</f>
        <v>ValueSet/languages</v>
      </c>
      <c r="B3" s="112" t="s">
        <v>145</v>
      </c>
      <c r="C3" s="115" t="s">
        <v>4</v>
      </c>
      <c r="E3" s="118" t="b">
        <v>1</v>
      </c>
      <c r="F3" s="118" t="b">
        <v>1</v>
      </c>
      <c r="G3" s="125" t="b">
        <v>0</v>
      </c>
      <c r="H3" s="132">
        <f t="shared" ref="H3:H25" si="1">(COUNTIF(E3:F3,TRUE)+COUNTIF(E3:F3,"NSA"))/COLUMNS(E3:F3)</f>
        <v>1</v>
      </c>
      <c r="I3" s="118" t="s">
        <v>50</v>
      </c>
      <c r="J3" s="118" t="s">
        <v>49</v>
      </c>
      <c r="K3" s="116" t="s">
        <v>180</v>
      </c>
      <c r="L3" s="134"/>
    </row>
    <row r="4" spans="1:14" s="135" customFormat="1" ht="18" customHeight="1" x14ac:dyDescent="0.3">
      <c r="A4" s="135" t="str">
        <f>CONCATENATE(C4,"/",B4)</f>
        <v>CodeSystem/HL7 event-status</v>
      </c>
      <c r="B4" s="136" t="s">
        <v>75</v>
      </c>
      <c r="C4" s="137" t="s">
        <v>3</v>
      </c>
      <c r="D4" s="137"/>
      <c r="E4" s="138" t="b">
        <v>1</v>
      </c>
      <c r="F4" s="138" t="b">
        <v>1</v>
      </c>
      <c r="G4" s="138" t="b">
        <v>1</v>
      </c>
      <c r="H4" s="131">
        <f t="shared" si="1"/>
        <v>1</v>
      </c>
      <c r="I4" s="138" t="s">
        <v>50</v>
      </c>
      <c r="J4" s="138" t="s">
        <v>49</v>
      </c>
      <c r="K4" s="138" t="s">
        <v>180</v>
      </c>
      <c r="L4" s="139"/>
    </row>
    <row r="5" spans="1:14" s="18" customFormat="1" ht="16.95" customHeight="1" x14ac:dyDescent="0.3">
      <c r="A5" s="12" t="str">
        <f t="shared" ref="A5:A25" si="2">CONCATENATE(C5,"/",B5)</f>
        <v>ValueSet/immunization-status</v>
      </c>
      <c r="B5" s="21" t="s">
        <v>238</v>
      </c>
      <c r="C5" s="23" t="s">
        <v>4</v>
      </c>
      <c r="D5" s="23"/>
      <c r="E5" s="83" t="b">
        <v>1</v>
      </c>
      <c r="F5" s="83" t="b">
        <v>1</v>
      </c>
      <c r="G5" s="83"/>
      <c r="H5" s="132">
        <f t="shared" si="1"/>
        <v>1</v>
      </c>
      <c r="I5" s="88" t="s">
        <v>50</v>
      </c>
      <c r="J5" s="88" t="s">
        <v>49</v>
      </c>
      <c r="K5" s="88" t="s">
        <v>180</v>
      </c>
      <c r="L5" s="92"/>
    </row>
    <row r="6" spans="1:14" s="18" customFormat="1" ht="16.95" customHeight="1" x14ac:dyDescent="0.3">
      <c r="A6" s="12" t="str">
        <f t="shared" si="2"/>
        <v>ValueSet/vaccines-uv-ips</v>
      </c>
      <c r="B6" s="21" t="s">
        <v>239</v>
      </c>
      <c r="C6" s="23" t="s">
        <v>4</v>
      </c>
      <c r="D6" s="23"/>
      <c r="E6" s="83" t="b">
        <v>1</v>
      </c>
      <c r="F6" s="83" t="s">
        <v>180</v>
      </c>
      <c r="G6" s="83"/>
      <c r="H6" s="132">
        <f t="shared" si="1"/>
        <v>1</v>
      </c>
      <c r="I6" s="88"/>
      <c r="J6" s="88"/>
      <c r="K6" s="88"/>
      <c r="L6" s="92"/>
    </row>
    <row r="7" spans="1:14" s="96" customFormat="1" x14ac:dyDescent="0.3">
      <c r="A7" s="96" t="str">
        <f>CONCATENATE(C7,"/",B7)</f>
        <v>ValueSet/HL7 Vaccines - SNOMED CT IPS Free Set</v>
      </c>
      <c r="B7" s="97" t="s">
        <v>76</v>
      </c>
      <c r="C7" s="96" t="s">
        <v>4</v>
      </c>
      <c r="E7" s="98" t="b">
        <v>1</v>
      </c>
      <c r="F7" s="98" t="s">
        <v>180</v>
      </c>
      <c r="G7" s="98" t="s">
        <v>180</v>
      </c>
      <c r="H7" s="132">
        <f t="shared" si="1"/>
        <v>1</v>
      </c>
      <c r="I7" s="103"/>
      <c r="J7" s="98"/>
      <c r="K7" s="99" t="s">
        <v>180</v>
      </c>
      <c r="L7" s="98"/>
      <c r="N7" s="96" t="s">
        <v>242</v>
      </c>
    </row>
    <row r="8" spans="1:14" s="96" customFormat="1" x14ac:dyDescent="0.3">
      <c r="A8" s="96" t="str">
        <f t="shared" si="2"/>
        <v>ValueSet/vaccines-whoatc-uv-ips</v>
      </c>
      <c r="B8" s="97" t="s">
        <v>133</v>
      </c>
      <c r="C8" s="96" t="s">
        <v>4</v>
      </c>
      <c r="E8" s="98" t="b">
        <v>1</v>
      </c>
      <c r="F8" s="98" t="b">
        <v>1</v>
      </c>
      <c r="G8" s="98" t="b">
        <v>0</v>
      </c>
      <c r="H8" s="132">
        <f t="shared" si="1"/>
        <v>1</v>
      </c>
      <c r="I8" s="103"/>
      <c r="J8" s="98"/>
      <c r="K8" s="99" t="s">
        <v>180</v>
      </c>
      <c r="L8" s="98"/>
      <c r="N8" s="96" t="s">
        <v>242</v>
      </c>
    </row>
    <row r="9" spans="1:14" s="13" customFormat="1" x14ac:dyDescent="0.3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84" t="b">
        <v>1</v>
      </c>
      <c r="F9" s="84" t="b">
        <v>1</v>
      </c>
      <c r="G9" s="84" t="b">
        <v>0</v>
      </c>
      <c r="H9" s="131">
        <f t="shared" si="1"/>
        <v>1</v>
      </c>
      <c r="I9" s="84" t="s">
        <v>67</v>
      </c>
      <c r="J9" s="84" t="s">
        <v>49</v>
      </c>
      <c r="K9" s="89" t="s">
        <v>180</v>
      </c>
      <c r="L9" s="84"/>
    </row>
    <row r="10" spans="1:14" s="96" customFormat="1" x14ac:dyDescent="0.3">
      <c r="A10" s="96" t="str">
        <f t="shared" si="2"/>
        <v>ValueSet/absent-or-unknown-immunizations-uv-ips</v>
      </c>
      <c r="B10" s="97" t="s">
        <v>186</v>
      </c>
      <c r="C10" s="100" t="s">
        <v>4</v>
      </c>
      <c r="D10" s="100"/>
      <c r="E10" s="98" t="b">
        <v>1</v>
      </c>
      <c r="F10" s="98" t="b">
        <v>1</v>
      </c>
      <c r="G10" s="98" t="s">
        <v>180</v>
      </c>
      <c r="H10" s="132">
        <f t="shared" si="1"/>
        <v>1</v>
      </c>
      <c r="I10" s="98" t="s">
        <v>67</v>
      </c>
      <c r="J10" s="98" t="s">
        <v>184</v>
      </c>
      <c r="K10" s="99" t="s">
        <v>180</v>
      </c>
      <c r="L10" s="98"/>
      <c r="N10" s="96" t="s">
        <v>243</v>
      </c>
    </row>
    <row r="11" spans="1:14" s="18" customFormat="1" x14ac:dyDescent="0.3">
      <c r="A11" s="12" t="str">
        <f t="shared" si="2"/>
        <v>ValueSet/body-site</v>
      </c>
      <c r="B11" s="21" t="s">
        <v>157</v>
      </c>
      <c r="C11" s="18" t="s">
        <v>4</v>
      </c>
      <c r="E11" s="83" t="b">
        <v>1</v>
      </c>
      <c r="F11" s="83" t="s">
        <v>180</v>
      </c>
      <c r="G11" s="83" t="b">
        <v>1</v>
      </c>
      <c r="H11" s="132">
        <f t="shared" si="1"/>
        <v>1</v>
      </c>
      <c r="I11" s="88"/>
      <c r="J11" s="88"/>
      <c r="K11" s="83" t="s">
        <v>180</v>
      </c>
      <c r="L11" s="88"/>
      <c r="M11" s="77" t="s">
        <v>230</v>
      </c>
    </row>
    <row r="12" spans="1:14" s="13" customFormat="1" x14ac:dyDescent="0.3">
      <c r="A12" s="13" t="str">
        <f t="shared" si="2"/>
        <v>CodeSystem/EdqmStandardTerms</v>
      </c>
      <c r="B12" s="19" t="s">
        <v>233</v>
      </c>
      <c r="C12" s="13" t="s">
        <v>3</v>
      </c>
      <c r="E12" s="84" t="b">
        <v>1</v>
      </c>
      <c r="F12" s="84" t="b">
        <v>0</v>
      </c>
      <c r="G12" s="84" t="b">
        <v>1</v>
      </c>
      <c r="H12" s="131">
        <f t="shared" si="1"/>
        <v>0.5</v>
      </c>
      <c r="I12" s="84"/>
      <c r="J12" s="84"/>
      <c r="K12" s="89" t="b">
        <v>0</v>
      </c>
      <c r="L12" s="84"/>
      <c r="M12" s="79" t="s">
        <v>234</v>
      </c>
    </row>
    <row r="13" spans="1:14" s="18" customFormat="1" ht="15.45" customHeight="1" x14ac:dyDescent="0.3">
      <c r="A13" s="12" t="str">
        <f t="shared" si="2"/>
        <v>ValueSet/MedicineRouteOfAdministrationUvIps</v>
      </c>
      <c r="B13" s="21" t="s">
        <v>41</v>
      </c>
      <c r="C13" s="18" t="s">
        <v>4</v>
      </c>
      <c r="E13" s="83" t="b">
        <v>1</v>
      </c>
      <c r="F13" s="83" t="s">
        <v>180</v>
      </c>
      <c r="G13" s="83" t="b">
        <v>1</v>
      </c>
      <c r="H13" s="132">
        <f t="shared" si="1"/>
        <v>1</v>
      </c>
      <c r="I13" s="88"/>
      <c r="J13" s="88"/>
      <c r="K13" s="83"/>
      <c r="L13" s="88"/>
      <c r="M13" s="77" t="s">
        <v>176</v>
      </c>
    </row>
    <row r="14" spans="1:14" s="18" customFormat="1" x14ac:dyDescent="0.3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83" t="b">
        <v>1</v>
      </c>
      <c r="F14" s="83" t="s">
        <v>180</v>
      </c>
      <c r="G14" s="83" t="b">
        <v>0</v>
      </c>
      <c r="H14" s="132">
        <f t="shared" si="1"/>
        <v>1</v>
      </c>
      <c r="I14" s="88"/>
      <c r="J14" s="88"/>
      <c r="K14" s="88" t="s">
        <v>180</v>
      </c>
      <c r="L14" s="88"/>
      <c r="M14" s="77"/>
    </row>
    <row r="15" spans="1:14" s="59" customFormat="1" x14ac:dyDescent="0.3">
      <c r="A15" s="12" t="str">
        <f t="shared" si="2"/>
        <v>ValueSet/BREstadoEvento-1.0</v>
      </c>
      <c r="B15" s="21" t="s">
        <v>214</v>
      </c>
      <c r="C15" s="23" t="s">
        <v>4</v>
      </c>
      <c r="D15" s="23"/>
      <c r="E15" s="83" t="b">
        <v>1</v>
      </c>
      <c r="F15" s="83" t="s">
        <v>180</v>
      </c>
      <c r="G15" s="83" t="b">
        <v>1</v>
      </c>
      <c r="H15" s="132">
        <f t="shared" si="1"/>
        <v>1</v>
      </c>
      <c r="I15" s="88" t="s">
        <v>215</v>
      </c>
      <c r="J15" s="88" t="s">
        <v>49</v>
      </c>
      <c r="K15" s="88" t="s">
        <v>180</v>
      </c>
      <c r="L15" s="85"/>
    </row>
    <row r="16" spans="1:14" s="66" customFormat="1" x14ac:dyDescent="0.3">
      <c r="A16" s="13" t="str">
        <f t="shared" si="2"/>
        <v>CodeSystem/BRImunobiologico</v>
      </c>
      <c r="B16" s="19" t="s">
        <v>217</v>
      </c>
      <c r="C16" s="13" t="s">
        <v>3</v>
      </c>
      <c r="D16" s="13"/>
      <c r="E16" s="84" t="b">
        <v>1</v>
      </c>
      <c r="F16" s="84" t="s">
        <v>180</v>
      </c>
      <c r="G16" s="84" t="b">
        <v>1</v>
      </c>
      <c r="H16" s="131">
        <f t="shared" si="1"/>
        <v>1</v>
      </c>
      <c r="I16" s="89" t="s">
        <v>218</v>
      </c>
      <c r="J16" s="89" t="s">
        <v>49</v>
      </c>
      <c r="K16" s="89" t="b">
        <v>1</v>
      </c>
      <c r="L16" s="94" t="s">
        <v>241</v>
      </c>
    </row>
    <row r="17" spans="1:14" s="59" customFormat="1" x14ac:dyDescent="0.3">
      <c r="A17" s="12" t="str">
        <f t="shared" si="2"/>
        <v>ValueSet/BRImunobiologico-1.0</v>
      </c>
      <c r="B17" s="21" t="s">
        <v>216</v>
      </c>
      <c r="C17" s="23" t="s">
        <v>4</v>
      </c>
      <c r="D17" s="23"/>
      <c r="E17" s="85" t="b">
        <v>1</v>
      </c>
      <c r="F17" s="85" t="s">
        <v>180</v>
      </c>
      <c r="G17" s="85" t="b">
        <v>1</v>
      </c>
      <c r="H17" s="132">
        <f t="shared" si="1"/>
        <v>1</v>
      </c>
      <c r="I17" s="85" t="s">
        <v>59</v>
      </c>
      <c r="J17" s="85" t="s">
        <v>49</v>
      </c>
      <c r="K17" s="85" t="b">
        <v>1</v>
      </c>
      <c r="L17" s="85"/>
    </row>
    <row r="18" spans="1:14" s="66" customFormat="1" x14ac:dyDescent="0.3">
      <c r="A18" s="13" t="str">
        <f t="shared" si="2"/>
        <v>CodeSystem/BRRegistroOrigem</v>
      </c>
      <c r="B18" s="19" t="s">
        <v>219</v>
      </c>
      <c r="C18" s="13" t="s">
        <v>3</v>
      </c>
      <c r="D18" s="13"/>
      <c r="E18" s="84" t="b">
        <v>1</v>
      </c>
      <c r="F18" s="84" t="s">
        <v>180</v>
      </c>
      <c r="G18" s="84" t="b">
        <v>1</v>
      </c>
      <c r="H18" s="131">
        <f t="shared" si="1"/>
        <v>1</v>
      </c>
      <c r="I18" s="89" t="s">
        <v>215</v>
      </c>
      <c r="J18" s="89" t="s">
        <v>49</v>
      </c>
      <c r="K18" s="89" t="s">
        <v>180</v>
      </c>
      <c r="L18" s="19"/>
      <c r="N18" s="93"/>
    </row>
    <row r="19" spans="1:14" s="59" customFormat="1" x14ac:dyDescent="0.3">
      <c r="A19" s="12" t="str">
        <f t="shared" si="2"/>
        <v>ValueSet/BRRegistroOrigem</v>
      </c>
      <c r="B19" s="21" t="s">
        <v>219</v>
      </c>
      <c r="C19" s="23" t="s">
        <v>4</v>
      </c>
      <c r="D19" s="23"/>
      <c r="E19" s="85" t="b">
        <v>1</v>
      </c>
      <c r="F19" s="85" t="s">
        <v>180</v>
      </c>
      <c r="G19" s="85" t="b">
        <v>1</v>
      </c>
      <c r="H19" s="132">
        <f t="shared" si="1"/>
        <v>1</v>
      </c>
      <c r="I19" s="85" t="s">
        <v>59</v>
      </c>
      <c r="J19" s="85" t="s">
        <v>49</v>
      </c>
      <c r="K19" s="85" t="s">
        <v>180</v>
      </c>
      <c r="L19" s="21"/>
      <c r="N19" s="85"/>
    </row>
    <row r="20" spans="1:14" s="66" customFormat="1" x14ac:dyDescent="0.3">
      <c r="A20" s="13" t="str">
        <f t="shared" si="2"/>
        <v>CodeSystem/BRFabricantePNI</v>
      </c>
      <c r="B20" s="19" t="s">
        <v>221</v>
      </c>
      <c r="C20" s="13" t="s">
        <v>3</v>
      </c>
      <c r="D20" s="13"/>
      <c r="E20" s="84" t="b">
        <v>1</v>
      </c>
      <c r="F20" s="84" t="s">
        <v>180</v>
      </c>
      <c r="G20" s="84" t="b">
        <v>1</v>
      </c>
      <c r="H20" s="131">
        <f t="shared" si="1"/>
        <v>1</v>
      </c>
      <c r="I20" s="89" t="s">
        <v>59</v>
      </c>
      <c r="J20" s="89"/>
      <c r="K20" s="89" t="s">
        <v>180</v>
      </c>
      <c r="L20" s="93"/>
    </row>
    <row r="21" spans="1:14" s="59" customFormat="1" x14ac:dyDescent="0.3">
      <c r="A21" s="12" t="str">
        <f t="shared" si="2"/>
        <v>ValueSet/BRFabricanteImunobiologico-1.0</v>
      </c>
      <c r="B21" s="21" t="s">
        <v>220</v>
      </c>
      <c r="C21" s="23" t="s">
        <v>4</v>
      </c>
      <c r="D21" s="23"/>
      <c r="E21" s="85" t="b">
        <v>1</v>
      </c>
      <c r="F21" s="85" t="s">
        <v>180</v>
      </c>
      <c r="G21" s="85" t="b">
        <v>1</v>
      </c>
      <c r="H21" s="132">
        <f t="shared" si="1"/>
        <v>1</v>
      </c>
      <c r="I21" s="85" t="s">
        <v>59</v>
      </c>
      <c r="J21" s="85"/>
      <c r="K21" s="85" t="s">
        <v>180</v>
      </c>
      <c r="L21" s="85"/>
    </row>
    <row r="22" spans="1:14" s="66" customFormat="1" x14ac:dyDescent="0.3">
      <c r="A22" s="13" t="str">
        <f t="shared" si="2"/>
        <v>CodeSystem/BRViaAdministracao</v>
      </c>
      <c r="B22" s="19" t="s">
        <v>223</v>
      </c>
      <c r="C22" s="13" t="s">
        <v>3</v>
      </c>
      <c r="D22" s="13"/>
      <c r="E22" s="84" t="b">
        <v>1</v>
      </c>
      <c r="F22" s="84" t="s">
        <v>180</v>
      </c>
      <c r="G22" s="84" t="b">
        <v>1</v>
      </c>
      <c r="H22" s="131">
        <f t="shared" si="1"/>
        <v>1</v>
      </c>
      <c r="I22" s="89" t="s">
        <v>59</v>
      </c>
      <c r="J22" s="89" t="s">
        <v>49</v>
      </c>
      <c r="K22" s="89" t="b">
        <v>0</v>
      </c>
      <c r="L22" s="94" t="s">
        <v>241</v>
      </c>
    </row>
    <row r="23" spans="1:14" s="59" customFormat="1" x14ac:dyDescent="0.3">
      <c r="A23" s="12" t="str">
        <f t="shared" si="2"/>
        <v>ValueSet/BRViaAdministracao-1.0</v>
      </c>
      <c r="B23" s="21" t="s">
        <v>222</v>
      </c>
      <c r="C23" s="23" t="s">
        <v>4</v>
      </c>
      <c r="D23" s="23"/>
      <c r="E23" s="85" t="b">
        <v>1</v>
      </c>
      <c r="F23" s="85" t="s">
        <v>180</v>
      </c>
      <c r="G23" s="85" t="b">
        <v>1</v>
      </c>
      <c r="H23" s="132">
        <f t="shared" si="1"/>
        <v>1</v>
      </c>
      <c r="I23" s="85" t="s">
        <v>59</v>
      </c>
      <c r="J23" s="85" t="s">
        <v>49</v>
      </c>
      <c r="K23" s="85" t="b">
        <v>0</v>
      </c>
      <c r="L23" s="85"/>
    </row>
    <row r="24" spans="1:14" s="66" customFormat="1" x14ac:dyDescent="0.3">
      <c r="A24" s="13" t="str">
        <f t="shared" si="2"/>
        <v>CodeSystem/BRDose</v>
      </c>
      <c r="B24" s="19" t="s">
        <v>225</v>
      </c>
      <c r="C24" s="13" t="s">
        <v>3</v>
      </c>
      <c r="D24" s="13"/>
      <c r="E24" s="84" t="b">
        <v>1</v>
      </c>
      <c r="F24" s="84" t="s">
        <v>180</v>
      </c>
      <c r="G24" s="84" t="b">
        <v>1</v>
      </c>
      <c r="H24" s="131">
        <f t="shared" si="1"/>
        <v>1</v>
      </c>
      <c r="I24" s="89" t="s">
        <v>226</v>
      </c>
      <c r="J24" s="89" t="s">
        <v>49</v>
      </c>
      <c r="K24" s="89" t="s">
        <v>180</v>
      </c>
      <c r="L24" s="93"/>
    </row>
    <row r="25" spans="1:14" s="59" customFormat="1" x14ac:dyDescent="0.3">
      <c r="A25" s="12" t="str">
        <f t="shared" si="2"/>
        <v>ValueSet/BRDose-1.0</v>
      </c>
      <c r="B25" s="21" t="s">
        <v>224</v>
      </c>
      <c r="C25" s="23" t="s">
        <v>4</v>
      </c>
      <c r="D25" s="23"/>
      <c r="E25" s="85" t="b">
        <v>1</v>
      </c>
      <c r="F25" s="83" t="s">
        <v>180</v>
      </c>
      <c r="G25" s="85" t="b">
        <v>1</v>
      </c>
      <c r="H25" s="132">
        <f t="shared" si="1"/>
        <v>1</v>
      </c>
      <c r="I25" s="85" t="s">
        <v>59</v>
      </c>
      <c r="J25" s="85" t="s">
        <v>49</v>
      </c>
      <c r="K25" s="85" t="s">
        <v>180</v>
      </c>
      <c r="L25" s="85"/>
    </row>
    <row r="28" spans="1:14" x14ac:dyDescent="0.3">
      <c r="B28" s="90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H10" sqref="H1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6" width="11.6640625" style="86" bestFit="1" customWidth="1"/>
    <col min="7" max="7" width="11.6640625" style="86" customWidth="1"/>
    <col min="8" max="10" width="8.6640625" style="86"/>
    <col min="11" max="11" width="11.6640625" style="86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81" t="s">
        <v>9</v>
      </c>
      <c r="G1" s="81" t="s">
        <v>43</v>
      </c>
      <c r="H1" s="81" t="s">
        <v>1</v>
      </c>
      <c r="I1" s="81" t="s">
        <v>46</v>
      </c>
      <c r="J1" s="81" t="s">
        <v>47</v>
      </c>
      <c r="K1" s="81" t="s">
        <v>5</v>
      </c>
      <c r="L1" s="1" t="s">
        <v>232</v>
      </c>
      <c r="M1" s="1" t="s">
        <v>155</v>
      </c>
    </row>
    <row r="2" spans="1:14" s="13" customFormat="1" x14ac:dyDescent="0.3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84" t="b">
        <v>1</v>
      </c>
      <c r="G2" s="84" t="s">
        <v>182</v>
      </c>
      <c r="H2" s="126">
        <f t="shared" ref="H2:H12" si="1">COUNTIF(E2:F2,TRUE)/COLUMNS(E2:F2)</f>
        <v>1</v>
      </c>
      <c r="I2" s="84" t="s">
        <v>50</v>
      </c>
      <c r="J2" s="84" t="s">
        <v>49</v>
      </c>
      <c r="K2" s="84" t="s">
        <v>180</v>
      </c>
    </row>
    <row r="3" spans="1:14" s="18" customFormat="1" x14ac:dyDescent="0.3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83" t="b">
        <v>1</v>
      </c>
      <c r="G3" s="83" t="b">
        <v>1</v>
      </c>
      <c r="H3" s="127">
        <f t="shared" si="1"/>
        <v>1</v>
      </c>
      <c r="I3" s="88" t="s">
        <v>50</v>
      </c>
      <c r="J3" s="88" t="s">
        <v>49</v>
      </c>
      <c r="K3" s="88" t="s">
        <v>180</v>
      </c>
      <c r="L3" s="12"/>
      <c r="M3" s="12"/>
      <c r="N3" s="12"/>
    </row>
    <row r="4" spans="1:14" s="2" customFormat="1" x14ac:dyDescent="0.3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82" t="b">
        <v>1</v>
      </c>
      <c r="G4" s="82" t="b">
        <v>0</v>
      </c>
      <c r="H4" s="129">
        <f t="shared" si="1"/>
        <v>1</v>
      </c>
      <c r="I4" s="140" t="s">
        <v>50</v>
      </c>
      <c r="J4" s="82" t="s">
        <v>49</v>
      </c>
      <c r="K4" s="82" t="s">
        <v>180</v>
      </c>
    </row>
    <row r="5" spans="1:14" s="18" customFormat="1" x14ac:dyDescent="0.3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83" t="b">
        <v>1</v>
      </c>
      <c r="G5" s="83" t="b">
        <v>0</v>
      </c>
      <c r="H5" s="127">
        <f t="shared" si="1"/>
        <v>1</v>
      </c>
      <c r="I5" s="141" t="s">
        <v>50</v>
      </c>
      <c r="J5" s="83" t="s">
        <v>49</v>
      </c>
      <c r="K5" s="88" t="s">
        <v>180</v>
      </c>
    </row>
    <row r="6" spans="1:14" s="13" customFormat="1" x14ac:dyDescent="0.3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84" t="b">
        <v>1</v>
      </c>
      <c r="G6" s="84" t="b">
        <v>1</v>
      </c>
      <c r="H6" s="126">
        <f t="shared" si="1"/>
        <v>1</v>
      </c>
      <c r="I6" s="84" t="s">
        <v>173</v>
      </c>
      <c r="J6" s="84" t="s">
        <v>49</v>
      </c>
      <c r="K6" s="84" t="b">
        <v>0</v>
      </c>
      <c r="L6" s="19" t="s">
        <v>263</v>
      </c>
      <c r="M6" s="79"/>
    </row>
    <row r="7" spans="1:14" s="18" customFormat="1" x14ac:dyDescent="0.3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83" t="b">
        <v>1</v>
      </c>
      <c r="G7" s="83" t="b">
        <v>1</v>
      </c>
      <c r="H7" s="127">
        <f t="shared" si="1"/>
        <v>1</v>
      </c>
      <c r="I7" s="83" t="s">
        <v>67</v>
      </c>
      <c r="J7" s="83" t="s">
        <v>49</v>
      </c>
      <c r="K7" s="88" t="b">
        <v>0</v>
      </c>
      <c r="L7" s="12"/>
      <c r="M7" s="78"/>
    </row>
    <row r="8" spans="1:14" s="18" customFormat="1" x14ac:dyDescent="0.3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83" t="b">
        <v>1</v>
      </c>
      <c r="G8" s="83" t="b">
        <v>0</v>
      </c>
      <c r="H8" s="127">
        <f t="shared" si="1"/>
        <v>1</v>
      </c>
      <c r="I8" s="83" t="s">
        <v>67</v>
      </c>
      <c r="J8" s="88" t="s">
        <v>49</v>
      </c>
      <c r="K8" s="88" t="s">
        <v>180</v>
      </c>
      <c r="L8" s="12"/>
      <c r="M8" s="12"/>
    </row>
    <row r="9" spans="1:14" s="18" customFormat="1" x14ac:dyDescent="0.3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83" t="b">
        <v>1</v>
      </c>
      <c r="G9" s="83" t="b">
        <v>0</v>
      </c>
      <c r="H9" s="127">
        <f t="shared" si="1"/>
        <v>1</v>
      </c>
      <c r="I9" s="83" t="s">
        <v>50</v>
      </c>
      <c r="J9" s="83" t="s">
        <v>49</v>
      </c>
      <c r="K9" s="88" t="s">
        <v>180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83" t="s">
        <v>180</v>
      </c>
      <c r="G10" s="83" t="b">
        <v>0</v>
      </c>
      <c r="H10" s="49">
        <f t="shared" ref="H10" si="2">(COUNTIF(E10:F10,TRUE)+COUNTIF(E10:F10,"NSA"))/COLUMNS(E10:F10)</f>
        <v>1</v>
      </c>
      <c r="I10" s="83" t="s">
        <v>67</v>
      </c>
      <c r="J10" s="83"/>
      <c r="K10" s="88" t="s">
        <v>180</v>
      </c>
      <c r="L10" s="18"/>
      <c r="M10" s="77"/>
    </row>
    <row r="11" spans="1:14" s="10" customFormat="1" x14ac:dyDescent="0.3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84" t="b">
        <v>1</v>
      </c>
      <c r="G11" s="84" t="b">
        <v>0</v>
      </c>
      <c r="H11" s="126">
        <f t="shared" si="1"/>
        <v>1</v>
      </c>
      <c r="I11" s="89" t="s">
        <v>67</v>
      </c>
      <c r="J11" s="89" t="s">
        <v>49</v>
      </c>
      <c r="K11" s="89" t="s">
        <v>180</v>
      </c>
      <c r="L11" s="13"/>
      <c r="M11" s="79"/>
    </row>
    <row r="12" spans="1:14" s="18" customFormat="1" x14ac:dyDescent="0.3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83" t="b">
        <v>1</v>
      </c>
      <c r="G12" s="83" t="b">
        <v>0</v>
      </c>
      <c r="H12" s="127">
        <f t="shared" si="1"/>
        <v>1</v>
      </c>
      <c r="I12" s="88" t="s">
        <v>67</v>
      </c>
      <c r="J12" s="88" t="s">
        <v>184</v>
      </c>
      <c r="K12" s="88" t="s">
        <v>180</v>
      </c>
      <c r="M12" s="77" t="s">
        <v>176</v>
      </c>
    </row>
    <row r="13" spans="1:14" s="18" customFormat="1" x14ac:dyDescent="0.3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83" t="s">
        <v>180</v>
      </c>
      <c r="G13" s="83" t="b">
        <v>0</v>
      </c>
      <c r="H13" s="49">
        <f t="shared" ref="H13" si="3">(COUNTIF(E13:F13,TRUE)+COUNTIF(E13:F13,"NSA"))/COLUMNS(E13:F13)</f>
        <v>1</v>
      </c>
      <c r="I13" s="88" t="s">
        <v>67</v>
      </c>
      <c r="J13" s="88" t="s">
        <v>49</v>
      </c>
      <c r="K13" s="88" t="s">
        <v>180</v>
      </c>
      <c r="M13" s="77"/>
    </row>
    <row r="14" spans="1:14" s="13" customFormat="1" x14ac:dyDescent="0.3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84" t="b">
        <v>1</v>
      </c>
      <c r="G14" s="84" t="b">
        <v>0</v>
      </c>
      <c r="H14" s="126">
        <f t="shared" ref="H14:H15" si="4">COUNTIF(E14:F14,TRUE)/COLUMNS(E14:F14)</f>
        <v>1</v>
      </c>
      <c r="I14" s="84" t="s">
        <v>50</v>
      </c>
      <c r="J14" s="84" t="s">
        <v>49</v>
      </c>
      <c r="K14" s="84" t="s">
        <v>180</v>
      </c>
      <c r="L14" s="66"/>
      <c r="M14" s="66"/>
    </row>
    <row r="15" spans="1:14" s="18" customFormat="1" x14ac:dyDescent="0.3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83" t="b">
        <v>1</v>
      </c>
      <c r="G15" s="83" t="b">
        <v>0</v>
      </c>
      <c r="H15" s="127">
        <f t="shared" si="4"/>
        <v>1</v>
      </c>
      <c r="I15" s="88" t="s">
        <v>50</v>
      </c>
      <c r="J15" s="88" t="s">
        <v>49</v>
      </c>
      <c r="K15" s="88" t="s">
        <v>180</v>
      </c>
      <c r="L15" s="59"/>
      <c r="M15" s="59"/>
    </row>
    <row r="16" spans="1:14" s="13" customFormat="1" x14ac:dyDescent="0.3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84" t="b">
        <v>0</v>
      </c>
      <c r="H16" s="128">
        <f>COUNTIF(E16:F16,TRUE)/COLUMNS(E16:F16)</f>
        <v>1</v>
      </c>
      <c r="I16" s="84" t="s">
        <v>65</v>
      </c>
      <c r="J16" s="84" t="s">
        <v>49</v>
      </c>
      <c r="K16" s="84" t="s">
        <v>180</v>
      </c>
      <c r="L16" s="66"/>
      <c r="M16" s="66"/>
    </row>
    <row r="17" spans="1:14" s="18" customFormat="1" x14ac:dyDescent="0.3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8" t="b">
        <v>1</v>
      </c>
      <c r="G17" s="88" t="s">
        <v>182</v>
      </c>
      <c r="H17" s="127">
        <f t="shared" ref="H17:H23" si="5">COUNTIF(E17:F17,TRUE)/COLUMNS(E17:F17)</f>
        <v>1</v>
      </c>
      <c r="I17" s="88" t="s">
        <v>150</v>
      </c>
      <c r="J17" s="88" t="s">
        <v>49</v>
      </c>
      <c r="K17" s="88" t="s">
        <v>180</v>
      </c>
      <c r="L17" s="59"/>
      <c r="M17" s="59"/>
    </row>
    <row r="18" spans="1:14" s="59" customFormat="1" x14ac:dyDescent="0.3">
      <c r="A18" s="12" t="str">
        <f t="shared" si="0"/>
        <v>ValueSet/BREstadoResolucaoDiagnosticoProblema-1.0</v>
      </c>
      <c r="B18" s="21" t="s">
        <v>212</v>
      </c>
      <c r="C18" s="18" t="s">
        <v>4</v>
      </c>
      <c r="E18" s="18" t="b">
        <v>1</v>
      </c>
      <c r="F18" s="88" t="b">
        <v>1</v>
      </c>
      <c r="G18" s="85" t="s">
        <v>43</v>
      </c>
      <c r="H18" s="127">
        <f t="shared" si="5"/>
        <v>1</v>
      </c>
      <c r="I18" s="85" t="s">
        <v>213</v>
      </c>
      <c r="J18" s="85" t="s">
        <v>49</v>
      </c>
      <c r="K18" s="85" t="s">
        <v>180</v>
      </c>
    </row>
    <row r="19" spans="1:14" s="13" customFormat="1" x14ac:dyDescent="0.3">
      <c r="A19" s="13" t="str">
        <f t="shared" si="0"/>
        <v>CodeSystem/BRCIAP2</v>
      </c>
      <c r="B19" s="19" t="s">
        <v>261</v>
      </c>
      <c r="C19" s="24" t="s">
        <v>3</v>
      </c>
      <c r="D19" s="24"/>
      <c r="E19" s="13" t="b">
        <v>1</v>
      </c>
      <c r="F19" s="84" t="b">
        <v>1</v>
      </c>
      <c r="G19" s="84" t="s">
        <v>43</v>
      </c>
      <c r="H19" s="128">
        <f>COUNTIF(E19:F19,TRUE)/COLUMNS(E19:F19)</f>
        <v>1</v>
      </c>
      <c r="I19" s="84" t="s">
        <v>58</v>
      </c>
      <c r="J19" s="84" t="s">
        <v>49</v>
      </c>
      <c r="K19" s="84"/>
    </row>
    <row r="20" spans="1:14" s="18" customFormat="1" x14ac:dyDescent="0.3">
      <c r="A20" s="12" t="str">
        <f t="shared" si="0"/>
        <v>ValueSet/BRCIAP2-1.0</v>
      </c>
      <c r="B20" s="21" t="s">
        <v>262</v>
      </c>
      <c r="C20" s="23" t="s">
        <v>4</v>
      </c>
      <c r="D20" s="23"/>
      <c r="E20" s="12" t="b">
        <v>1</v>
      </c>
      <c r="F20" s="83" t="b">
        <v>1</v>
      </c>
      <c r="G20" s="83" t="s">
        <v>43</v>
      </c>
      <c r="H20" s="127">
        <f t="shared" si="5"/>
        <v>1</v>
      </c>
      <c r="I20" s="88" t="s">
        <v>59</v>
      </c>
      <c r="J20" s="88" t="s">
        <v>49</v>
      </c>
      <c r="K20" s="88"/>
      <c r="L20" s="12"/>
      <c r="M20" s="12"/>
      <c r="N20" s="12"/>
    </row>
    <row r="21" spans="1:14" s="13" customFormat="1" x14ac:dyDescent="0.3">
      <c r="A21" s="13" t="str">
        <f t="shared" si="0"/>
        <v>CodeSystem/BRCategoriaDiagnostico</v>
      </c>
      <c r="B21" s="19" t="s">
        <v>263</v>
      </c>
      <c r="C21" s="24" t="s">
        <v>3</v>
      </c>
      <c r="D21" s="24"/>
      <c r="E21" s="13" t="b">
        <v>1</v>
      </c>
      <c r="F21" s="84" t="b">
        <v>1</v>
      </c>
      <c r="G21" s="84" t="s">
        <v>43</v>
      </c>
      <c r="H21" s="128">
        <f>COUNTIF(E21:F21,TRUE)/COLUMNS(E21:F21)</f>
        <v>1</v>
      </c>
      <c r="I21" s="84" t="s">
        <v>215</v>
      </c>
      <c r="J21" s="84" t="s">
        <v>49</v>
      </c>
      <c r="K21" s="84" t="b">
        <v>0</v>
      </c>
      <c r="L21" s="19" t="s">
        <v>80</v>
      </c>
    </row>
    <row r="22" spans="1:14" s="18" customFormat="1" x14ac:dyDescent="0.3">
      <c r="A22" s="12" t="str">
        <f t="shared" si="0"/>
        <v>ValueSet/BRCategoriaDiagnostico</v>
      </c>
      <c r="B22" s="21" t="s">
        <v>263</v>
      </c>
      <c r="C22" s="23" t="s">
        <v>4</v>
      </c>
      <c r="D22" s="23"/>
      <c r="E22" s="12" t="b">
        <v>1</v>
      </c>
      <c r="F22" s="83" t="b">
        <v>1</v>
      </c>
      <c r="G22" s="83" t="s">
        <v>43</v>
      </c>
      <c r="H22" s="127">
        <f t="shared" si="5"/>
        <v>1</v>
      </c>
      <c r="I22" s="88" t="s">
        <v>59</v>
      </c>
      <c r="J22" s="88" t="s">
        <v>49</v>
      </c>
      <c r="K22" s="88" t="b">
        <v>0</v>
      </c>
      <c r="L22" s="12"/>
      <c r="M22" s="12"/>
      <c r="N22" s="12"/>
    </row>
    <row r="23" spans="1:14" s="18" customFormat="1" x14ac:dyDescent="0.3">
      <c r="A23" s="12" t="str">
        <f t="shared" si="0"/>
        <v>ValueSet/BRTerminologiaSuspeitaDiagnostica</v>
      </c>
      <c r="B23" s="21" t="s">
        <v>264</v>
      </c>
      <c r="C23" s="23" t="s">
        <v>4</v>
      </c>
      <c r="D23" s="23"/>
      <c r="E23" s="12" t="b">
        <v>1</v>
      </c>
      <c r="F23" s="12" t="b">
        <v>1</v>
      </c>
      <c r="G23" s="83"/>
      <c r="H23" s="127">
        <f t="shared" si="5"/>
        <v>1</v>
      </c>
      <c r="I23" s="88" t="s">
        <v>178</v>
      </c>
      <c r="J23" s="88" t="s">
        <v>49</v>
      </c>
      <c r="K23" s="88" t="s">
        <v>180</v>
      </c>
      <c r="L23" s="12"/>
      <c r="M23" s="12"/>
      <c r="N23" s="12"/>
    </row>
    <row r="24" spans="1:14" x14ac:dyDescent="0.3">
      <c r="F24"/>
      <c r="G24"/>
      <c r="H24"/>
      <c r="I24"/>
      <c r="J24"/>
      <c r="K24"/>
    </row>
    <row r="25" spans="1:14" x14ac:dyDescent="0.3">
      <c r="F25"/>
      <c r="G25"/>
      <c r="H25"/>
      <c r="I25"/>
      <c r="J25"/>
      <c r="K25"/>
    </row>
    <row r="26" spans="1:14" x14ac:dyDescent="0.3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2023-09-14T22:30:54Z</dcterms:modified>
</cp:coreProperties>
</file>