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mc:AlternateContent xmlns:mc="http://schemas.openxmlformats.org/markup-compatibility/2006">
    <mc:Choice Requires="x15">
      <x15ac:absPath xmlns:x15ac="http://schemas.microsoft.com/office/spreadsheetml/2010/11/ac" url="D:\WORK\Projects\FP 20 Analytics\2-\"/>
    </mc:Choice>
  </mc:AlternateContent>
  <xr:revisionPtr revIDLastSave="0" documentId="13_ncr:1_{CA5E3126-4342-4374-86F7-5707E7255610}" xr6:coauthVersionLast="47" xr6:coauthVersionMax="47" xr10:uidLastSave="{00000000-0000-0000-0000-000000000000}"/>
  <bookViews>
    <workbookView xWindow="-108" yWindow="-108" windowWidth="23256" windowHeight="12576" tabRatio="665" firstSheet="3" activeTab="8" xr2:uid="{00000000-000D-0000-FFFF-FFFF00000000}"/>
  </bookViews>
  <sheets>
    <sheet name="Calendar" sheetId="1" r:id="rId1"/>
    <sheet name="Data Dictionary" sheetId="7" r:id="rId2"/>
    <sheet name="Mediterranean Cameras Company" sheetId="4" r:id="rId3"/>
    <sheet name="Q" sheetId="11" r:id="rId4"/>
    <sheet name="Data-Cleaned" sheetId="9" r:id="rId5"/>
    <sheet name="Data-Analysis" sheetId="10" r:id="rId6"/>
    <sheet name="Data-Vis" sheetId="13" r:id="rId7"/>
    <sheet name="Dashboard" sheetId="14" r:id="rId8"/>
    <sheet name="Dashboard (2)" sheetId="17" r:id="rId9"/>
  </sheets>
  <definedNames>
    <definedName name="_xlnm._FilterDatabase" localSheetId="0" hidden="1">Calendar!$A$1:$K$366</definedName>
    <definedName name="_xlnm._FilterDatabase" localSheetId="4" hidden="1">'Data-Cleaned'!$A$1:$N$526</definedName>
    <definedName name="_xlnm._FilterDatabase" localSheetId="2" hidden="1">'Mediterranean Cameras Company'!$A$1:$N$526</definedName>
    <definedName name="_xlchart.v5.0" hidden="1">'Data-Analysis'!$I$2</definedName>
    <definedName name="_xlchart.v5.1" hidden="1">'Data-Analysis'!$I$3:$I$7</definedName>
    <definedName name="_xlchart.v5.2" hidden="1">'Data-Analysis'!$J$2</definedName>
    <definedName name="_xlchart.v5.3" hidden="1">'Data-Analysis'!$J$3:$J$7</definedName>
    <definedName name="_xlchart.v5.4" hidden="1">'Data-Analysis'!$I$2</definedName>
    <definedName name="_xlchart.v5.5" hidden="1">'Data-Analysis'!$I$3:$I$7</definedName>
    <definedName name="_xlchart.v5.6" hidden="1">'Data-Analysis'!$J$2</definedName>
    <definedName name="_xlchart.v5.7" hidden="1">'Data-Analysis'!$J$3:$J$7</definedName>
    <definedName name="Slicer_Buyer_Type">#N/A</definedName>
    <definedName name="Slicer_Buyer_Type1">#N/A</definedName>
    <definedName name="Slicer_Country">#N/A</definedName>
    <definedName name="Slicer_Product">#N/A</definedName>
    <definedName name="Slicer_Product1">#N/A</definedName>
    <definedName name="Slicer_Quarter">#N/A</definedName>
    <definedName name="solver_eng" localSheetId="2" hidden="1">1</definedName>
    <definedName name="solver_neg" localSheetId="2" hidden="1">1</definedName>
    <definedName name="solver_num" localSheetId="2" hidden="1">0</definedName>
    <definedName name="solver_opt" localSheetId="2" hidden="1">'Mediterranean Cameras Company'!$I$10</definedName>
    <definedName name="solver_typ" localSheetId="2" hidden="1">1</definedName>
    <definedName name="solver_val" localSheetId="2" hidden="1">0</definedName>
    <definedName name="solver_ver" localSheetId="2" hidden="1">3</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1" i="10" l="1"/>
  <c r="F27" i="10" s="1"/>
  <c r="F28" i="10"/>
  <c r="L5" i="10"/>
  <c r="L6" i="10"/>
  <c r="L7" i="10"/>
  <c r="L4" i="10"/>
  <c r="K5" i="10"/>
  <c r="K6" i="10"/>
  <c r="K7" i="10"/>
  <c r="K4" i="10"/>
  <c r="B28" i="10"/>
  <c r="B27" i="10"/>
  <c r="C27" i="10"/>
  <c r="C28" i="10"/>
  <c r="B526" i="9" l="1"/>
  <c r="B525" i="9"/>
  <c r="B524" i="9"/>
  <c r="B523" i="9"/>
  <c r="B522" i="9"/>
  <c r="B521" i="9"/>
  <c r="B520" i="9"/>
  <c r="B519" i="9"/>
  <c r="B518" i="9"/>
  <c r="B517" i="9"/>
  <c r="B516" i="9"/>
  <c r="B515" i="9"/>
  <c r="B514" i="9"/>
  <c r="B513" i="9"/>
  <c r="B512" i="9"/>
  <c r="B511" i="9"/>
  <c r="B510" i="9"/>
  <c r="B509" i="9"/>
  <c r="B508" i="9"/>
  <c r="B507" i="9"/>
  <c r="B506" i="9"/>
  <c r="B505" i="9"/>
  <c r="B504" i="9"/>
  <c r="B503" i="9"/>
  <c r="B502" i="9"/>
  <c r="B501" i="9"/>
  <c r="B500" i="9"/>
  <c r="B499" i="9"/>
  <c r="B498" i="9"/>
  <c r="B497" i="9"/>
  <c r="B496" i="9"/>
  <c r="B495" i="9"/>
  <c r="B494" i="9"/>
  <c r="B493" i="9"/>
  <c r="B492" i="9"/>
  <c r="B491" i="9"/>
  <c r="B490" i="9"/>
  <c r="B489" i="9"/>
  <c r="B488" i="9"/>
  <c r="B487" i="9"/>
  <c r="B486" i="9"/>
  <c r="B485" i="9"/>
  <c r="B484" i="9"/>
  <c r="B483" i="9"/>
  <c r="B482" i="9"/>
  <c r="B481" i="9"/>
  <c r="B480" i="9"/>
  <c r="B479" i="9"/>
  <c r="B478" i="9"/>
  <c r="B477" i="9"/>
  <c r="B476" i="9"/>
  <c r="B475" i="9"/>
  <c r="B474" i="9"/>
  <c r="B473" i="9"/>
  <c r="B472" i="9"/>
  <c r="B471" i="9"/>
  <c r="B470" i="9"/>
  <c r="B469" i="9"/>
  <c r="B468" i="9"/>
  <c r="B467" i="9"/>
  <c r="B466" i="9"/>
  <c r="B465" i="9"/>
  <c r="B464" i="9"/>
  <c r="B463" i="9"/>
  <c r="B462" i="9"/>
  <c r="B461" i="9"/>
  <c r="B460" i="9"/>
  <c r="B459" i="9"/>
  <c r="B458" i="9"/>
  <c r="B457" i="9"/>
  <c r="B456" i="9"/>
  <c r="B455" i="9"/>
  <c r="B454" i="9"/>
  <c r="B453" i="9"/>
  <c r="B452" i="9"/>
  <c r="B451" i="9"/>
  <c r="B450" i="9"/>
  <c r="B449" i="9"/>
  <c r="B448" i="9"/>
  <c r="B447" i="9"/>
  <c r="B446" i="9"/>
  <c r="B445" i="9"/>
  <c r="B444" i="9"/>
  <c r="B443" i="9"/>
  <c r="B442" i="9"/>
  <c r="B441" i="9"/>
  <c r="B440" i="9"/>
  <c r="B439" i="9"/>
  <c r="B438" i="9"/>
  <c r="B437" i="9"/>
  <c r="B436" i="9"/>
  <c r="B435" i="9"/>
  <c r="B434" i="9"/>
  <c r="B433" i="9"/>
  <c r="B432" i="9"/>
  <c r="B431" i="9"/>
  <c r="B430" i="9"/>
  <c r="B429" i="9"/>
  <c r="B428" i="9"/>
  <c r="B427" i="9"/>
  <c r="B426" i="9"/>
  <c r="B425" i="9"/>
  <c r="B424" i="9"/>
  <c r="B423" i="9"/>
  <c r="B422" i="9"/>
  <c r="B421" i="9"/>
  <c r="B420" i="9"/>
  <c r="B419" i="9"/>
  <c r="B418" i="9"/>
  <c r="B417" i="9"/>
  <c r="B416" i="9"/>
  <c r="B415" i="9"/>
  <c r="B414" i="9"/>
  <c r="B413" i="9"/>
  <c r="B412" i="9"/>
  <c r="B411" i="9"/>
  <c r="B410" i="9"/>
  <c r="B409" i="9"/>
  <c r="B408" i="9"/>
  <c r="B407" i="9"/>
  <c r="B406" i="9"/>
  <c r="B405" i="9"/>
  <c r="B404" i="9"/>
  <c r="B403" i="9"/>
  <c r="B402" i="9"/>
  <c r="B401" i="9"/>
  <c r="B400" i="9"/>
  <c r="B399" i="9"/>
  <c r="B398" i="9"/>
  <c r="B397" i="9"/>
  <c r="B396" i="9"/>
  <c r="B395" i="9"/>
  <c r="B394" i="9"/>
  <c r="B393" i="9"/>
  <c r="B392" i="9"/>
  <c r="B391" i="9"/>
  <c r="B390" i="9"/>
  <c r="B389" i="9"/>
  <c r="B388" i="9"/>
  <c r="B387" i="9"/>
  <c r="B386" i="9"/>
  <c r="B385" i="9"/>
  <c r="B384" i="9"/>
  <c r="B383" i="9"/>
  <c r="B382" i="9"/>
  <c r="B381" i="9"/>
  <c r="B380" i="9"/>
  <c r="B379" i="9"/>
  <c r="B378" i="9"/>
  <c r="B377" i="9"/>
  <c r="B376" i="9"/>
  <c r="B375" i="9"/>
  <c r="B374" i="9"/>
  <c r="B373" i="9"/>
  <c r="B372" i="9"/>
  <c r="B371" i="9"/>
  <c r="B370" i="9"/>
  <c r="B369" i="9"/>
  <c r="B368" i="9"/>
  <c r="B367" i="9"/>
  <c r="B366" i="9"/>
  <c r="B365" i="9"/>
  <c r="B364" i="9"/>
  <c r="B363" i="9"/>
  <c r="B362" i="9"/>
  <c r="B361" i="9"/>
  <c r="B360" i="9"/>
  <c r="B359" i="9"/>
  <c r="B358" i="9"/>
  <c r="B357" i="9"/>
  <c r="B356" i="9"/>
  <c r="B355" i="9"/>
  <c r="B354" i="9"/>
  <c r="B353" i="9"/>
  <c r="B352" i="9"/>
  <c r="B351" i="9"/>
  <c r="B350" i="9"/>
  <c r="B349" i="9"/>
  <c r="B348" i="9"/>
  <c r="B347" i="9"/>
  <c r="B346" i="9"/>
  <c r="B345" i="9"/>
  <c r="B344" i="9"/>
  <c r="B343" i="9"/>
  <c r="B342" i="9"/>
  <c r="B341" i="9"/>
  <c r="B340" i="9"/>
  <c r="B339" i="9"/>
  <c r="B338" i="9"/>
  <c r="B337" i="9"/>
  <c r="B336" i="9"/>
  <c r="B335" i="9"/>
  <c r="B334" i="9"/>
  <c r="B333" i="9"/>
  <c r="B332" i="9"/>
  <c r="B331" i="9"/>
  <c r="B330" i="9"/>
  <c r="B329" i="9"/>
  <c r="B328" i="9"/>
  <c r="B327" i="9"/>
  <c r="B326" i="9"/>
  <c r="B325" i="9"/>
  <c r="B324" i="9"/>
  <c r="B323" i="9"/>
  <c r="B322" i="9"/>
  <c r="B321" i="9"/>
  <c r="B320" i="9"/>
  <c r="B319" i="9"/>
  <c r="B318" i="9"/>
  <c r="B317" i="9"/>
  <c r="B316" i="9"/>
  <c r="B315" i="9"/>
  <c r="B314" i="9"/>
  <c r="B313" i="9"/>
  <c r="B312" i="9"/>
  <c r="B311" i="9"/>
  <c r="B310" i="9"/>
  <c r="B309" i="9"/>
  <c r="B308" i="9"/>
  <c r="B307" i="9"/>
  <c r="B306" i="9"/>
  <c r="B305" i="9"/>
  <c r="B304" i="9"/>
  <c r="B303" i="9"/>
  <c r="B302" i="9"/>
  <c r="B301"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B7" i="9"/>
  <c r="B6" i="9"/>
  <c r="B5" i="9"/>
  <c r="B4" i="9"/>
  <c r="B3" i="9"/>
  <c r="B2" i="9"/>
  <c r="B21" i="4"/>
  <c r="B26" i="4"/>
  <c r="B22" i="4"/>
  <c r="B4" i="4"/>
  <c r="B13" i="4"/>
  <c r="B12" i="4"/>
  <c r="B2" i="4"/>
  <c r="B25" i="4"/>
  <c r="B24" i="4"/>
  <c r="B34" i="4"/>
  <c r="B8" i="4"/>
  <c r="B27" i="4"/>
  <c r="B17" i="4"/>
  <c r="B15" i="4"/>
  <c r="B6" i="4"/>
  <c r="B10" i="4"/>
  <c r="B14" i="4"/>
  <c r="B18" i="4"/>
  <c r="B32" i="4"/>
  <c r="B33" i="4"/>
  <c r="B36" i="4"/>
  <c r="B31" i="4"/>
  <c r="B29" i="4"/>
  <c r="B19" i="4"/>
  <c r="B35" i="4"/>
  <c r="B7" i="4"/>
  <c r="B9" i="4"/>
  <c r="B5" i="4"/>
  <c r="B11" i="4"/>
  <c r="B28" i="4"/>
  <c r="B23" i="4"/>
  <c r="B30" i="4"/>
  <c r="B3" i="4"/>
  <c r="B20" i="4"/>
  <c r="B16" i="4"/>
  <c r="B68" i="4"/>
  <c r="B61" i="4"/>
  <c r="B53" i="4"/>
  <c r="B47" i="4"/>
  <c r="B39" i="4"/>
  <c r="B45" i="4"/>
  <c r="B52" i="4"/>
  <c r="B55" i="4"/>
  <c r="B44" i="4"/>
  <c r="B48" i="4"/>
  <c r="B37" i="4"/>
  <c r="B50" i="4"/>
  <c r="B51" i="4"/>
  <c r="B60" i="4"/>
  <c r="B58" i="4"/>
  <c r="B64" i="4"/>
  <c r="B57" i="4"/>
  <c r="B63" i="4"/>
  <c r="B38" i="4"/>
  <c r="B65" i="4"/>
  <c r="B62" i="4"/>
  <c r="B40" i="4"/>
  <c r="B66" i="4"/>
  <c r="B42" i="4"/>
  <c r="B46" i="4"/>
  <c r="B49" i="4"/>
  <c r="B70" i="4"/>
  <c r="B59" i="4"/>
  <c r="B43" i="4"/>
  <c r="B41" i="4"/>
  <c r="B67" i="4"/>
  <c r="B69" i="4"/>
  <c r="B71" i="4"/>
  <c r="B54" i="4"/>
  <c r="B56" i="4"/>
  <c r="B98" i="4"/>
  <c r="B80" i="4"/>
  <c r="B90" i="4"/>
  <c r="B91" i="4"/>
  <c r="B79" i="4"/>
  <c r="B105" i="4"/>
  <c r="B106" i="4"/>
  <c r="B95" i="4"/>
  <c r="B85" i="4"/>
  <c r="B81" i="4"/>
  <c r="B100" i="4"/>
  <c r="B89" i="4"/>
  <c r="B73" i="4"/>
  <c r="B78" i="4"/>
  <c r="B86" i="4"/>
  <c r="B75" i="4"/>
  <c r="B94" i="4"/>
  <c r="B103" i="4"/>
  <c r="B96" i="4"/>
  <c r="B82" i="4"/>
  <c r="B83" i="4"/>
  <c r="B72" i="4"/>
  <c r="B87" i="4"/>
  <c r="B101" i="4"/>
  <c r="B93" i="4"/>
  <c r="B102" i="4"/>
  <c r="B88" i="4"/>
  <c r="B97" i="4"/>
  <c r="B84" i="4"/>
  <c r="B77" i="4"/>
  <c r="B74" i="4"/>
  <c r="B99" i="4"/>
  <c r="B92" i="4"/>
  <c r="B104" i="4"/>
  <c r="B76" i="4"/>
  <c r="B117" i="4"/>
  <c r="B124" i="4"/>
  <c r="B109" i="4"/>
  <c r="B123" i="4"/>
  <c r="B107" i="4"/>
  <c r="B110" i="4"/>
  <c r="B136" i="4"/>
  <c r="B137" i="4"/>
  <c r="B108" i="4"/>
  <c r="B119" i="4"/>
  <c r="B125" i="4"/>
  <c r="B111" i="4"/>
  <c r="B130" i="4"/>
  <c r="B134" i="4"/>
  <c r="B129" i="4"/>
  <c r="B113" i="4"/>
  <c r="B135" i="4"/>
  <c r="B127" i="4"/>
  <c r="B132" i="4"/>
  <c r="B140" i="4"/>
  <c r="B112" i="4"/>
  <c r="B114" i="4"/>
  <c r="B131" i="4"/>
  <c r="B118" i="4"/>
  <c r="B116" i="4"/>
  <c r="B141" i="4"/>
  <c r="B115" i="4"/>
  <c r="B122" i="4"/>
  <c r="B126" i="4"/>
  <c r="B120" i="4"/>
  <c r="B133" i="4"/>
  <c r="B139" i="4"/>
  <c r="B128" i="4"/>
  <c r="B121" i="4"/>
  <c r="B138" i="4"/>
  <c r="B164" i="4"/>
  <c r="B172" i="4"/>
  <c r="B165" i="4"/>
  <c r="B154" i="4"/>
  <c r="B149" i="4"/>
  <c r="B168" i="4"/>
  <c r="B142" i="4"/>
  <c r="B167" i="4"/>
  <c r="B158" i="4"/>
  <c r="B147" i="4"/>
  <c r="B160" i="4"/>
  <c r="B159" i="4"/>
  <c r="B162" i="4"/>
  <c r="B155" i="4"/>
  <c r="B157" i="4"/>
  <c r="B174" i="4"/>
  <c r="B163" i="4"/>
  <c r="B156" i="4"/>
  <c r="B175" i="4"/>
  <c r="B166" i="4"/>
  <c r="B170" i="4"/>
  <c r="B148" i="4"/>
  <c r="B171" i="4"/>
  <c r="B169" i="4"/>
  <c r="B173" i="4"/>
  <c r="B151" i="4"/>
  <c r="B161" i="4"/>
  <c r="B150" i="4"/>
  <c r="B146" i="4"/>
  <c r="B153" i="4"/>
  <c r="B176" i="4"/>
  <c r="B144" i="4"/>
  <c r="B143" i="4"/>
  <c r="B145" i="4"/>
  <c r="B152" i="4"/>
  <c r="B193" i="4"/>
  <c r="B227" i="4"/>
  <c r="B187" i="4"/>
  <c r="B185" i="4"/>
  <c r="B197" i="4"/>
  <c r="B203" i="4"/>
  <c r="B188" i="4"/>
  <c r="B186" i="4"/>
  <c r="B223" i="4"/>
  <c r="B224" i="4"/>
  <c r="B204" i="4"/>
  <c r="B194" i="4"/>
  <c r="B228" i="4"/>
  <c r="B198" i="4"/>
  <c r="B233" i="4"/>
  <c r="B231" i="4"/>
  <c r="B234" i="4"/>
  <c r="B232" i="4"/>
  <c r="B215" i="4"/>
  <c r="B216" i="4"/>
  <c r="B239" i="4"/>
  <c r="B240" i="4"/>
  <c r="B237" i="4"/>
  <c r="B195" i="4"/>
  <c r="B196" i="4"/>
  <c r="B238" i="4"/>
  <c r="B201" i="4"/>
  <c r="B202" i="4"/>
  <c r="B225" i="4"/>
  <c r="B226" i="4"/>
  <c r="B243" i="4"/>
  <c r="B244" i="4"/>
  <c r="B179" i="4"/>
  <c r="B207" i="4"/>
  <c r="B208" i="4"/>
  <c r="B205" i="4"/>
  <c r="B180" i="4"/>
  <c r="B206" i="4"/>
  <c r="B217" i="4"/>
  <c r="B218" i="4"/>
  <c r="B245" i="4"/>
  <c r="B246" i="4"/>
  <c r="B211" i="4"/>
  <c r="B212" i="4"/>
  <c r="B235" i="4"/>
  <c r="B209" i="4"/>
  <c r="B189" i="4"/>
  <c r="B177" i="4"/>
  <c r="B191" i="4"/>
  <c r="B192" i="4"/>
  <c r="B236" i="4"/>
  <c r="B178" i="4"/>
  <c r="B210" i="4"/>
  <c r="B190" i="4"/>
  <c r="B219" i="4"/>
  <c r="B220" i="4"/>
  <c r="B221" i="4"/>
  <c r="B222" i="4"/>
  <c r="B229" i="4"/>
  <c r="B230" i="4"/>
  <c r="B183" i="4"/>
  <c r="B184" i="4"/>
  <c r="B241" i="4"/>
  <c r="B181" i="4"/>
  <c r="B199" i="4"/>
  <c r="B182" i="4"/>
  <c r="B213" i="4"/>
  <c r="B242" i="4"/>
  <c r="B200" i="4"/>
  <c r="B214" i="4"/>
  <c r="B257" i="4"/>
  <c r="B281" i="4"/>
  <c r="B264" i="4"/>
  <c r="B258" i="4"/>
  <c r="B269" i="4"/>
  <c r="B263" i="4"/>
  <c r="B270" i="4"/>
  <c r="B252" i="4"/>
  <c r="B255" i="4"/>
  <c r="B265" i="4"/>
  <c r="B250" i="4"/>
  <c r="B251" i="4"/>
  <c r="B266" i="4"/>
  <c r="B275" i="4"/>
  <c r="B280" i="4"/>
  <c r="B249" i="4"/>
  <c r="B271" i="4"/>
  <c r="B273" i="4"/>
  <c r="B267" i="4"/>
  <c r="B277" i="4"/>
  <c r="B276" i="4"/>
  <c r="B254" i="4"/>
  <c r="B256" i="4"/>
  <c r="B262" i="4"/>
  <c r="B247" i="4"/>
  <c r="B260" i="4"/>
  <c r="B268" i="4"/>
  <c r="B248" i="4"/>
  <c r="B253" i="4"/>
  <c r="B261" i="4"/>
  <c r="B278" i="4"/>
  <c r="B274" i="4"/>
  <c r="B259" i="4"/>
  <c r="B272" i="4"/>
  <c r="B279" i="4"/>
  <c r="B309" i="4"/>
  <c r="B311" i="4"/>
  <c r="B283" i="4"/>
  <c r="B293" i="4"/>
  <c r="B299" i="4"/>
  <c r="B310" i="4"/>
  <c r="B297" i="4"/>
  <c r="B301" i="4"/>
  <c r="B298" i="4"/>
  <c r="B307" i="4"/>
  <c r="B282" i="4"/>
  <c r="B303" i="4"/>
  <c r="B314" i="4"/>
  <c r="B292" i="4"/>
  <c r="B300" i="4"/>
  <c r="B308" i="4"/>
  <c r="B296" i="4"/>
  <c r="B294" i="4"/>
  <c r="B313" i="4"/>
  <c r="B305" i="4"/>
  <c r="B304" i="4"/>
  <c r="B312" i="4"/>
  <c r="B302" i="4"/>
  <c r="B316" i="4"/>
  <c r="B315" i="4"/>
  <c r="B284" i="4"/>
  <c r="B287" i="4"/>
  <c r="B291" i="4"/>
  <c r="B295" i="4"/>
  <c r="B286" i="4"/>
  <c r="B289" i="4"/>
  <c r="B290" i="4"/>
  <c r="B306" i="4"/>
  <c r="B285" i="4"/>
  <c r="B288" i="4"/>
  <c r="B325" i="4"/>
  <c r="B321" i="4"/>
  <c r="B324" i="4"/>
  <c r="B340" i="4"/>
  <c r="B319" i="4"/>
  <c r="B343" i="4"/>
  <c r="B342" i="4"/>
  <c r="B331" i="4"/>
  <c r="B348" i="4"/>
  <c r="B351" i="4"/>
  <c r="B329" i="4"/>
  <c r="B341" i="4"/>
  <c r="B333" i="4"/>
  <c r="B320" i="4"/>
  <c r="B347" i="4"/>
  <c r="B336" i="4"/>
  <c r="B339" i="4"/>
  <c r="B328" i="4"/>
  <c r="B318" i="4"/>
  <c r="B332" i="4"/>
  <c r="B317" i="4"/>
  <c r="B326" i="4"/>
  <c r="B346" i="4"/>
  <c r="B327" i="4"/>
  <c r="B334" i="4"/>
  <c r="B330" i="4"/>
  <c r="B338" i="4"/>
  <c r="B323" i="4"/>
  <c r="B337" i="4"/>
  <c r="B349" i="4"/>
  <c r="B344" i="4"/>
  <c r="B322" i="4"/>
  <c r="B335" i="4"/>
  <c r="B350" i="4"/>
  <c r="B345" i="4"/>
  <c r="B400" i="4"/>
  <c r="B401" i="4"/>
  <c r="B384" i="4"/>
  <c r="B385" i="4"/>
  <c r="B388" i="4"/>
  <c r="B378" i="4"/>
  <c r="B389" i="4"/>
  <c r="B379" i="4"/>
  <c r="B354" i="4"/>
  <c r="B355" i="4"/>
  <c r="B372" i="4"/>
  <c r="B373" i="4"/>
  <c r="B368" i="4"/>
  <c r="B369" i="4"/>
  <c r="B370" i="4"/>
  <c r="B371" i="4"/>
  <c r="B364" i="4"/>
  <c r="B365" i="4"/>
  <c r="B358" i="4"/>
  <c r="B359" i="4"/>
  <c r="B410" i="4"/>
  <c r="B411" i="4"/>
  <c r="B398" i="4"/>
  <c r="B399" i="4"/>
  <c r="B362" i="4"/>
  <c r="B374" i="4"/>
  <c r="B363" i="4"/>
  <c r="B375" i="4"/>
  <c r="B394" i="4"/>
  <c r="B390" i="4"/>
  <c r="B395" i="4"/>
  <c r="B391" i="4"/>
  <c r="B418" i="4"/>
  <c r="B419" i="4"/>
  <c r="B420" i="4"/>
  <c r="B421" i="4"/>
  <c r="B414" i="4"/>
  <c r="B415" i="4"/>
  <c r="B360" i="4"/>
  <c r="B361" i="4"/>
  <c r="B366" i="4"/>
  <c r="B356" i="4"/>
  <c r="B367" i="4"/>
  <c r="B408" i="4"/>
  <c r="B406" i="4"/>
  <c r="B409" i="4"/>
  <c r="B407" i="4"/>
  <c r="B357" i="4"/>
  <c r="B392" i="4"/>
  <c r="B380" i="4"/>
  <c r="B393" i="4"/>
  <c r="B416" i="4"/>
  <c r="B381" i="4"/>
  <c r="B417" i="4"/>
  <c r="B386" i="4"/>
  <c r="B387" i="4"/>
  <c r="B382" i="4"/>
  <c r="B404" i="4"/>
  <c r="B352" i="4"/>
  <c r="B376" i="4"/>
  <c r="B383" i="4"/>
  <c r="B405" i="4"/>
  <c r="B353" i="4"/>
  <c r="B377" i="4"/>
  <c r="B402" i="4"/>
  <c r="B412" i="4"/>
  <c r="B403" i="4"/>
  <c r="B396" i="4"/>
  <c r="B397" i="4"/>
  <c r="B413" i="4"/>
  <c r="B452" i="4"/>
  <c r="B422" i="4"/>
  <c r="B435" i="4"/>
  <c r="B451" i="4"/>
  <c r="B444" i="4"/>
  <c r="B448" i="4"/>
  <c r="B423" i="4"/>
  <c r="B429" i="4"/>
  <c r="B433" i="4"/>
  <c r="B424" i="4"/>
  <c r="B442" i="4"/>
  <c r="B430" i="4"/>
  <c r="B454" i="4"/>
  <c r="B447" i="4"/>
  <c r="B455" i="4"/>
  <c r="B438" i="4"/>
  <c r="B431" i="4"/>
  <c r="B443" i="4"/>
  <c r="B449" i="4"/>
  <c r="B436" i="4"/>
  <c r="B426" i="4"/>
  <c r="B427" i="4"/>
  <c r="B440" i="4"/>
  <c r="B434" i="4"/>
  <c r="B425" i="4"/>
  <c r="B437" i="4"/>
  <c r="B441" i="4"/>
  <c r="B432" i="4"/>
  <c r="B445" i="4"/>
  <c r="B428" i="4"/>
  <c r="B456" i="4"/>
  <c r="B439" i="4"/>
  <c r="B450" i="4"/>
  <c r="B446" i="4"/>
  <c r="B453" i="4"/>
  <c r="B487" i="4"/>
  <c r="B515" i="4"/>
  <c r="B479" i="4"/>
  <c r="B488" i="4"/>
  <c r="B480" i="4"/>
  <c r="B516" i="4"/>
  <c r="B473" i="4"/>
  <c r="B474" i="4"/>
  <c r="B457" i="4"/>
  <c r="B477" i="4"/>
  <c r="B458" i="4"/>
  <c r="B461" i="4"/>
  <c r="B503" i="4"/>
  <c r="B501" i="4"/>
  <c r="B504" i="4"/>
  <c r="B502" i="4"/>
  <c r="B462" i="4"/>
  <c r="B478" i="4"/>
  <c r="B493" i="4"/>
  <c r="B481" i="4"/>
  <c r="B494" i="4"/>
  <c r="B482" i="4"/>
  <c r="B525" i="4"/>
  <c r="B499" i="4"/>
  <c r="B526" i="4"/>
  <c r="B500" i="4"/>
  <c r="B467" i="4"/>
  <c r="B468" i="4"/>
  <c r="B517" i="4"/>
  <c r="B465" i="4"/>
  <c r="B463" i="4"/>
  <c r="B495" i="4"/>
  <c r="B464" i="4"/>
  <c r="B518" i="4"/>
  <c r="B466" i="4"/>
  <c r="B496" i="4"/>
  <c r="B483" i="4"/>
  <c r="B484" i="4"/>
  <c r="B489" i="4"/>
  <c r="B490" i="4"/>
  <c r="B491" i="4"/>
  <c r="B511" i="4"/>
  <c r="B492" i="4"/>
  <c r="B513" i="4"/>
  <c r="B512" i="4"/>
  <c r="B514" i="4"/>
  <c r="B459" i="4"/>
  <c r="B460" i="4"/>
  <c r="B519" i="4"/>
  <c r="B520" i="4"/>
  <c r="B475" i="4"/>
  <c r="B509" i="4"/>
  <c r="B476" i="4"/>
  <c r="B510" i="4"/>
  <c r="B471" i="4"/>
  <c r="B472" i="4"/>
  <c r="B497" i="4"/>
  <c r="B498" i="4"/>
  <c r="B485" i="4"/>
  <c r="B486" i="4"/>
  <c r="B505" i="4"/>
  <c r="B506" i="4"/>
  <c r="B523" i="4"/>
  <c r="B524" i="4"/>
  <c r="B469" i="4"/>
  <c r="B470" i="4"/>
  <c r="B507" i="4"/>
  <c r="B521" i="4"/>
  <c r="B508" i="4"/>
  <c r="B522" i="4"/>
  <c r="F26" i="10"/>
  <c r="E26" i="10"/>
</calcChain>
</file>

<file path=xl/sharedStrings.xml><?xml version="1.0" encoding="utf-8"?>
<sst xmlns="http://schemas.openxmlformats.org/spreadsheetml/2006/main" count="6607" uniqueCount="133">
  <si>
    <t>Date</t>
  </si>
  <si>
    <t>Year</t>
  </si>
  <si>
    <t>Quarter</t>
  </si>
  <si>
    <t>Quarter (Q)</t>
  </si>
  <si>
    <t>Month</t>
  </si>
  <si>
    <t>Month Name</t>
  </si>
  <si>
    <t>First Characters</t>
  </si>
  <si>
    <t>Day of Week</t>
  </si>
  <si>
    <t>Day Name</t>
  </si>
  <si>
    <t>Day Name (S)</t>
  </si>
  <si>
    <t>Weekday - Weekend</t>
  </si>
  <si>
    <t>Q1</t>
  </si>
  <si>
    <t>January</t>
  </si>
  <si>
    <t>Jan</t>
  </si>
  <si>
    <t>Thursday</t>
  </si>
  <si>
    <t>Thu</t>
  </si>
  <si>
    <t>Weekday</t>
  </si>
  <si>
    <t>Friday</t>
  </si>
  <si>
    <t>Fri</t>
  </si>
  <si>
    <t>Monday</t>
  </si>
  <si>
    <t>Mon</t>
  </si>
  <si>
    <t>Tuesday</t>
  </si>
  <si>
    <t>Tue</t>
  </si>
  <si>
    <t>Wednesday</t>
  </si>
  <si>
    <t>Wed</t>
  </si>
  <si>
    <t>February</t>
  </si>
  <si>
    <t>Feb</t>
  </si>
  <si>
    <t>March</t>
  </si>
  <si>
    <t>Mar</t>
  </si>
  <si>
    <t>Q2</t>
  </si>
  <si>
    <t>April</t>
  </si>
  <si>
    <t>Apr</t>
  </si>
  <si>
    <t>May</t>
  </si>
  <si>
    <t>June</t>
  </si>
  <si>
    <t>Jun</t>
  </si>
  <si>
    <t>Q3</t>
  </si>
  <si>
    <t>July</t>
  </si>
  <si>
    <t>Jul</t>
  </si>
  <si>
    <t>August</t>
  </si>
  <si>
    <t>Aug</t>
  </si>
  <si>
    <t>September</t>
  </si>
  <si>
    <t>Sep</t>
  </si>
  <si>
    <t>Q4</t>
  </si>
  <si>
    <t>October</t>
  </si>
  <si>
    <t>Oct</t>
  </si>
  <si>
    <t>November</t>
  </si>
  <si>
    <t>Nov</t>
  </si>
  <si>
    <t>December</t>
  </si>
  <si>
    <t>Dec</t>
  </si>
  <si>
    <t>Saturday</t>
  </si>
  <si>
    <t>Sat</t>
  </si>
  <si>
    <t>Weekend</t>
  </si>
  <si>
    <t>Sunday</t>
  </si>
  <si>
    <t>Sun</t>
  </si>
  <si>
    <t>Data Dictionary for Mediterranean Cameras Company</t>
  </si>
  <si>
    <t>Order Date</t>
  </si>
  <si>
    <t xml:space="preserve">Date of Product Purchase </t>
  </si>
  <si>
    <t>Buyers Type</t>
  </si>
  <si>
    <t>Type of Buyer</t>
  </si>
  <si>
    <t>Country</t>
  </si>
  <si>
    <t>Country where Buyers is located</t>
  </si>
  <si>
    <t>Product</t>
  </si>
  <si>
    <t>Type of Camera Purchased</t>
  </si>
  <si>
    <t>Discount Type</t>
  </si>
  <si>
    <t>What discount is applied to the purchase</t>
  </si>
  <si>
    <t>Units Sold</t>
  </si>
  <si>
    <t>How many units has been purshased</t>
  </si>
  <si>
    <t>Unit Price</t>
  </si>
  <si>
    <t>How much 1 unit cost to produce</t>
  </si>
  <si>
    <t>Sale Price</t>
  </si>
  <si>
    <t>How much 1 unit is sold for</t>
  </si>
  <si>
    <t>Gross Sales</t>
  </si>
  <si>
    <t>Overall Sales - no discount applied</t>
  </si>
  <si>
    <t>Discounts</t>
  </si>
  <si>
    <t>How much discount has been applied to the purchase</t>
  </si>
  <si>
    <t>Sales</t>
  </si>
  <si>
    <t>Total Sales after, all discounts are applied</t>
  </si>
  <si>
    <t>Cost</t>
  </si>
  <si>
    <t>Total Cost for the Company</t>
  </si>
  <si>
    <t>Profit</t>
  </si>
  <si>
    <t>Total Profit the result of Total Sales - Total Cost</t>
  </si>
  <si>
    <t>Buyer Type</t>
  </si>
  <si>
    <t>Discount Band</t>
  </si>
  <si>
    <t>Net Sales</t>
  </si>
  <si>
    <t>Institutions</t>
  </si>
  <si>
    <t>Italy</t>
  </si>
  <si>
    <t>Camera 3</t>
  </si>
  <si>
    <t>Low</t>
  </si>
  <si>
    <t>SuperMarkets</t>
  </si>
  <si>
    <t>France</t>
  </si>
  <si>
    <t>Camera 4</t>
  </si>
  <si>
    <t>High</t>
  </si>
  <si>
    <t>MiniMarkets</t>
  </si>
  <si>
    <t>UK</t>
  </si>
  <si>
    <t>Resellers</t>
  </si>
  <si>
    <t>Camera 5</t>
  </si>
  <si>
    <t>Medium</t>
  </si>
  <si>
    <t>Corporations</t>
  </si>
  <si>
    <t>Germany</t>
  </si>
  <si>
    <t>Camera 6</t>
  </si>
  <si>
    <t>Greece</t>
  </si>
  <si>
    <t>Camera 1</t>
  </si>
  <si>
    <t>Camera 2</t>
  </si>
  <si>
    <t>None</t>
  </si>
  <si>
    <t>FGHFJHG</t>
  </si>
  <si>
    <t>Sum of Net Sales</t>
  </si>
  <si>
    <t>Sum of Cost</t>
  </si>
  <si>
    <t xml:space="preserve">Profit Margin </t>
  </si>
  <si>
    <t>profit</t>
  </si>
  <si>
    <t>Sum of Units Sold</t>
  </si>
  <si>
    <t>Row Labels</t>
  </si>
  <si>
    <t>Grand Total</t>
  </si>
  <si>
    <t xml:space="preserve">Profit </t>
  </si>
  <si>
    <t>Profit Margin</t>
  </si>
  <si>
    <t>Sales Volume</t>
  </si>
  <si>
    <t>Top 5 ones</t>
  </si>
  <si>
    <t xml:space="preserve">sales per country </t>
  </si>
  <si>
    <t>(net sales,cost,discounts) per month</t>
  </si>
  <si>
    <t>sales per buyer , per products</t>
  </si>
  <si>
    <t>C.O.G.S</t>
  </si>
  <si>
    <t>country : net sales,sales volume, cogs, profit, profit margin</t>
  </si>
  <si>
    <t>Does any product sell more over weekends?</t>
  </si>
  <si>
    <t>`</t>
  </si>
  <si>
    <t>sales</t>
  </si>
  <si>
    <t>change</t>
  </si>
  <si>
    <t>country</t>
  </si>
  <si>
    <t>diff +</t>
  </si>
  <si>
    <t>diff -</t>
  </si>
  <si>
    <t>GR</t>
  </si>
  <si>
    <t>U.K</t>
  </si>
  <si>
    <t>Column Labels</t>
  </si>
  <si>
    <t xml:space="preserve">Net Sales </t>
  </si>
  <si>
    <t xml:space="preserve">Units Sold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</si>
</sst>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164" formatCode="_(* #,##0.00_);_(* \(#,##0.00\);_(* &quot;-&quot;??_);_(@_)"/>
    <numFmt numFmtId="165" formatCode="_-* #,##0_-;\-* #,##0_-;_-* &quot;-&quot;??_-;_-@_-"/>
    <numFmt numFmtId="166" formatCode="_-[$€-2]\ * #,##0.00_-;\-[$€-2]\ * #,##0.00_-;_-[$€-2]\ * &quot;-&quot;??_-;_-@_-"/>
    <numFmt numFmtId="167" formatCode="_-[$£-809]* #,##0.00_-;\-[$£-809]* #,##0.00_-;_-[$£-809]* &quot;-&quot;??_-;_-@_-"/>
    <numFmt numFmtId="168" formatCode="0.0%"/>
    <numFmt numFmtId="169" formatCode="0.00,,\ &quot;M&quot;"/>
    <numFmt numFmtId="170" formatCode="0.0,,\ &quot;M&quot;"/>
    <numFmt numFmtId="171" formatCode="0.0,\ &quot;K&quot;"/>
    <numFmt numFmtId="172" formatCode="&quot;(&quot;0.00,,\ &quot;M&quot;&quot;)&quot;"/>
    <numFmt numFmtId="173" formatCode="000,000"/>
    <numFmt numFmtId="174" formatCode="&quot;$&quot;0.00,,\ &quot;M&quot;"/>
    <numFmt numFmtId="175" formatCode="&quot;$&quot;0,,\ &quot;M&quot;"/>
  </numFmts>
  <fonts count="12" x14ac:knownFonts="1">
    <font>
      <sz val="11"/>
      <color rgb="FF000000"/>
      <name val="Calibri"/>
      <family val="2"/>
    </font>
    <font>
      <b/>
      <sz val="11"/>
      <color rgb="FFFFFFFF"/>
      <name val="Calibri"/>
      <family val="2"/>
    </font>
    <font>
      <sz val="11"/>
      <color rgb="FF000000"/>
      <name val="Calibri"/>
      <family val="2"/>
    </font>
    <font>
      <b/>
      <sz val="14"/>
      <color theme="1"/>
      <name val="Calibri"/>
      <family val="2"/>
      <scheme val="minor"/>
    </font>
    <font>
      <b/>
      <sz val="12"/>
      <color theme="1"/>
      <name val="Calibri"/>
      <family val="2"/>
      <scheme val="minor"/>
    </font>
    <font>
      <sz val="12"/>
      <color theme="1"/>
      <name val="Calibri"/>
      <family val="2"/>
      <scheme val="minor"/>
    </font>
    <font>
      <b/>
      <sz val="11"/>
      <color theme="1"/>
      <name val="Calibri"/>
      <family val="2"/>
    </font>
    <font>
      <sz val="11"/>
      <color theme="0"/>
      <name val="Calibri"/>
      <family val="2"/>
    </font>
    <font>
      <sz val="12"/>
      <color rgb="FF000000"/>
      <name val="Calibri"/>
      <family val="2"/>
    </font>
    <font>
      <sz val="12"/>
      <color rgb="FFFFFFFF"/>
      <name val="Calibri"/>
      <family val="2"/>
    </font>
    <font>
      <sz val="12"/>
      <color rgb="FF01A4F6"/>
      <name val="Calibri"/>
      <family val="2"/>
    </font>
    <font>
      <sz val="12"/>
      <color theme="5" tint="-0.249977111117893"/>
      <name val="Calibri"/>
      <family val="2"/>
    </font>
  </fonts>
  <fills count="9">
    <fill>
      <patternFill patternType="none"/>
    </fill>
    <fill>
      <patternFill patternType="gray125"/>
    </fill>
    <fill>
      <patternFill patternType="solid">
        <fgColor theme="4"/>
        <bgColor rgb="FF004586"/>
      </patternFill>
    </fill>
    <fill>
      <patternFill patternType="solid">
        <fgColor theme="4" tint="0.79998168889431442"/>
        <bgColor theme="4" tint="0.79998168889431442"/>
      </patternFill>
    </fill>
    <fill>
      <patternFill patternType="solid">
        <fgColor theme="4" tint="-0.249977111117893"/>
        <bgColor indexed="64"/>
      </patternFill>
    </fill>
    <fill>
      <patternFill patternType="solid">
        <fgColor theme="4" tint="0.59999389629810485"/>
        <bgColor indexed="64"/>
      </patternFill>
    </fill>
    <fill>
      <patternFill patternType="solid">
        <fgColor rgb="FF25292E"/>
        <bgColor indexed="64"/>
      </patternFill>
    </fill>
    <fill>
      <patternFill patternType="solid">
        <fgColor rgb="FF3A3F44"/>
        <bgColor indexed="64"/>
      </patternFill>
    </fill>
    <fill>
      <patternFill patternType="solid">
        <fgColor rgb="FF2F3438"/>
        <bgColor indexed="64"/>
      </patternFill>
    </fill>
  </fills>
  <borders count="3">
    <border>
      <left/>
      <right/>
      <top/>
      <bottom/>
      <diagonal/>
    </border>
    <border>
      <left/>
      <right/>
      <top/>
      <bottom style="thin">
        <color theme="4" tint="0.39997558519241921"/>
      </bottom>
      <diagonal/>
    </border>
    <border>
      <left/>
      <right style="thin">
        <color indexed="64"/>
      </right>
      <top/>
      <bottom/>
      <diagonal/>
    </border>
  </borders>
  <cellStyleXfs count="3">
    <xf numFmtId="0" fontId="0" fillId="0" borderId="0"/>
    <xf numFmtId="164" fontId="2" fillId="0" borderId="0" applyFont="0" applyFill="0" applyBorder="0" applyAlignment="0" applyProtection="0"/>
    <xf numFmtId="9" fontId="2" fillId="0" borderId="0" applyFont="0" applyFill="0" applyBorder="0" applyAlignment="0" applyProtection="0"/>
  </cellStyleXfs>
  <cellXfs count="42">
    <xf numFmtId="0" fontId="0" fillId="0" borderId="0" xfId="0"/>
    <xf numFmtId="14" fontId="0" fillId="0" borderId="0" xfId="0" applyNumberFormat="1"/>
    <xf numFmtId="14" fontId="1" fillId="2" borderId="0" xfId="0" applyNumberFormat="1" applyFont="1" applyFill="1"/>
    <xf numFmtId="0" fontId="1" fillId="2" borderId="0" xfId="0" applyFont="1" applyFill="1"/>
    <xf numFmtId="0" fontId="3" fillId="0" borderId="0" xfId="0" applyFont="1"/>
    <xf numFmtId="14" fontId="4" fillId="0" borderId="0" xfId="0" applyNumberFormat="1" applyFont="1"/>
    <xf numFmtId="0" fontId="5" fillId="0" borderId="0" xfId="0" applyFont="1"/>
    <xf numFmtId="49" fontId="4" fillId="0" borderId="0" xfId="0" applyNumberFormat="1" applyFont="1"/>
    <xf numFmtId="165" fontId="4" fillId="0" borderId="0" xfId="1" applyNumberFormat="1" applyFont="1"/>
    <xf numFmtId="166" fontId="4" fillId="0" borderId="0" xfId="0" applyNumberFormat="1" applyFont="1"/>
    <xf numFmtId="14" fontId="1" fillId="2" borderId="0" xfId="0" applyNumberFormat="1" applyFont="1" applyFill="1" applyAlignment="1">
      <alignment horizontal="center"/>
    </xf>
    <xf numFmtId="0" fontId="1" fillId="2" borderId="0" xfId="0" applyFont="1" applyFill="1" applyAlignment="1">
      <alignment horizontal="center"/>
    </xf>
    <xf numFmtId="0" fontId="0" fillId="0" borderId="0" xfId="0" applyAlignment="1">
      <alignment horizontal="center"/>
    </xf>
    <xf numFmtId="14" fontId="0" fillId="0" borderId="0" xfId="0" applyNumberFormat="1" applyAlignment="1">
      <alignment horizontal="center"/>
    </xf>
    <xf numFmtId="167" fontId="1" fillId="2" borderId="0" xfId="0" applyNumberFormat="1" applyFont="1" applyFill="1" applyAlignment="1">
      <alignment horizontal="center"/>
    </xf>
    <xf numFmtId="167" fontId="0" fillId="0" borderId="0" xfId="0" applyNumberFormat="1" applyAlignment="1">
      <alignment horizontal="center"/>
    </xf>
    <xf numFmtId="168" fontId="0" fillId="0" borderId="0" xfId="2" applyNumberFormat="1" applyFont="1"/>
    <xf numFmtId="10" fontId="0" fillId="0" borderId="0" xfId="2" applyNumberFormat="1" applyFont="1"/>
    <xf numFmtId="0" fontId="6" fillId="3" borderId="1" xfId="0" applyFont="1" applyFill="1" applyBorder="1"/>
    <xf numFmtId="169" fontId="0" fillId="0" borderId="0" xfId="0" applyNumberFormat="1"/>
    <xf numFmtId="170" fontId="0" fillId="0" borderId="0" xfId="0" applyNumberFormat="1"/>
    <xf numFmtId="0" fontId="0" fillId="0" borderId="0" xfId="0" pivotButton="1"/>
    <xf numFmtId="0" fontId="0" fillId="0" borderId="0" xfId="0" applyAlignment="1">
      <alignment horizontal="left"/>
    </xf>
    <xf numFmtId="0" fontId="7" fillId="4" borderId="0" xfId="0" applyFont="1" applyFill="1"/>
    <xf numFmtId="0" fontId="0" fillId="5" borderId="0" xfId="0" applyFill="1"/>
    <xf numFmtId="171" fontId="0" fillId="0" borderId="0" xfId="0" applyNumberFormat="1"/>
    <xf numFmtId="9" fontId="0" fillId="0" borderId="0" xfId="2" applyFont="1"/>
    <xf numFmtId="172" fontId="0" fillId="0" borderId="0" xfId="0" applyNumberFormat="1"/>
    <xf numFmtId="0" fontId="0" fillId="6" borderId="0" xfId="0" applyFill="1"/>
    <xf numFmtId="173" fontId="0" fillId="0" borderId="0" xfId="0" applyNumberFormat="1"/>
    <xf numFmtId="174" fontId="0" fillId="0" borderId="0" xfId="0" applyNumberFormat="1"/>
    <xf numFmtId="175" fontId="0" fillId="0" borderId="0" xfId="0" applyNumberFormat="1"/>
    <xf numFmtId="0" fontId="8" fillId="4" borderId="0" xfId="0" applyFont="1" applyFill="1" applyAlignment="1">
      <alignment horizontal="centerContinuous"/>
    </xf>
    <xf numFmtId="169" fontId="9" fillId="7" borderId="0" xfId="0" applyNumberFormat="1" applyFont="1" applyFill="1" applyAlignment="1">
      <alignment horizontal="centerContinuous"/>
    </xf>
    <xf numFmtId="169" fontId="8" fillId="4" borderId="0" xfId="0" applyNumberFormat="1" applyFont="1" applyFill="1" applyAlignment="1">
      <alignment horizontal="centerContinuous"/>
    </xf>
    <xf numFmtId="10" fontId="8" fillId="4" borderId="0" xfId="0" applyNumberFormat="1" applyFont="1" applyFill="1" applyAlignment="1">
      <alignment horizontal="centerContinuous"/>
    </xf>
    <xf numFmtId="0" fontId="9" fillId="7" borderId="2" xfId="0" applyFont="1" applyFill="1" applyBorder="1" applyAlignment="1">
      <alignment horizontal="centerContinuous"/>
    </xf>
    <xf numFmtId="10" fontId="10" fillId="7" borderId="0" xfId="0" applyNumberFormat="1" applyFont="1" applyFill="1" applyAlignment="1">
      <alignment horizontal="centerContinuous"/>
    </xf>
    <xf numFmtId="10" fontId="11" fillId="7" borderId="0" xfId="0" applyNumberFormat="1" applyFont="1" applyFill="1" applyAlignment="1">
      <alignment horizontal="centerContinuous"/>
    </xf>
    <xf numFmtId="0" fontId="8" fillId="8" borderId="0" xfId="0" applyFont="1" applyFill="1" applyAlignment="1">
      <alignment horizontal="centerContinuous"/>
    </xf>
    <xf numFmtId="169" fontId="8" fillId="8" borderId="0" xfId="0" applyNumberFormat="1" applyFont="1" applyFill="1" applyAlignment="1">
      <alignment horizontal="centerContinuous"/>
    </xf>
    <xf numFmtId="10" fontId="8" fillId="8" borderId="0" xfId="0" applyNumberFormat="1" applyFont="1" applyFill="1" applyAlignment="1">
      <alignment horizontal="centerContinuous"/>
    </xf>
  </cellXfs>
  <cellStyles count="3">
    <cellStyle name="Comma" xfId="1" builtinId="3"/>
    <cellStyle name="Normal" xfId="0" builtinId="0"/>
    <cellStyle name="Percent" xfId="2" builtinId="5"/>
  </cellStyles>
  <dxfs count="82">
    <dxf>
      <numFmt numFmtId="169" formatCode="0.00,,\ &quot;M&quot;"/>
    </dxf>
    <dxf>
      <numFmt numFmtId="14" formatCode="0.00%"/>
    </dxf>
    <dxf>
      <numFmt numFmtId="14" formatCode="0.00%"/>
    </dxf>
    <dxf>
      <numFmt numFmtId="14" formatCode="0.00%"/>
    </dxf>
    <dxf>
      <font>
        <sz val="12"/>
      </font>
    </dxf>
    <dxf>
      <font>
        <sz val="12"/>
      </font>
    </dxf>
    <dxf>
      <font>
        <sz val="12"/>
      </font>
    </dxf>
    <dxf>
      <font>
        <sz val="12"/>
      </font>
    </dxf>
    <dxf>
      <font>
        <sz val="12"/>
      </font>
    </dxf>
    <dxf>
      <font>
        <sz val="12"/>
      </font>
    </dxf>
    <dxf>
      <font>
        <color rgb="FFFFFFFF"/>
      </font>
    </dxf>
    <dxf>
      <font>
        <color rgb="FFFFFFFF"/>
      </font>
    </dxf>
    <dxf>
      <fill>
        <patternFill patternType="solid">
          <bgColor rgb="FF2F3438"/>
        </patternFill>
      </fill>
    </dxf>
    <dxf>
      <fill>
        <patternFill patternType="solid">
          <bgColor rgb="FF2F3438"/>
        </patternFill>
      </fill>
    </dxf>
    <dxf>
      <fill>
        <patternFill patternType="solid">
          <bgColor rgb="FF3A3F44"/>
        </patternFill>
      </fill>
    </dxf>
    <dxf>
      <fill>
        <patternFill patternType="solid">
          <bgColor theme="4" tint="-0.249977111117893"/>
        </patternFill>
      </fill>
    </dxf>
    <dxf>
      <fill>
        <patternFill patternType="solid">
          <bgColor theme="4" tint="-0.249977111117893"/>
        </patternFill>
      </fill>
    </dxf>
    <dxf>
      <fill>
        <patternFill>
          <bgColor rgb="FF000000"/>
        </patternFill>
      </fill>
    </dxf>
    <dxf>
      <fill>
        <patternFill>
          <bgColor theme="4" tint="-0.249977111117893"/>
        </patternFill>
      </fill>
    </dxf>
    <dxf>
      <font>
        <color rgb="FF000000"/>
      </font>
    </dxf>
    <dxf>
      <font>
        <color rgb="FF000000"/>
      </font>
    </dxf>
    <dxf>
      <font>
        <color rgb="FFFFFFFF"/>
      </font>
    </dxf>
    <dxf>
      <alignment horizontal="centerContinuous"/>
    </dxf>
    <dxf>
      <alignment horizontal="centerContinuous"/>
    </dxf>
    <dxf>
      <alignment horizontal="centerContinuous"/>
    </dxf>
    <dxf>
      <alignment horizontal="centerContinuous"/>
    </dxf>
    <dxf>
      <alignment horizontal="centerContinuous"/>
    </dxf>
    <dxf>
      <alignment horizontal="centerContinuous"/>
    </dxf>
    <dxf>
      <border>
        <right style="thin">
          <color indexed="64"/>
        </right>
      </border>
    </dxf>
    <dxf>
      <font>
        <color rgb="FF01A4F6"/>
      </font>
    </dxf>
    <dxf>
      <numFmt numFmtId="169" formatCode="0.00,,\ &quot;M&quot;"/>
    </dxf>
    <dxf>
      <numFmt numFmtId="14" formatCode="0.00%"/>
    </dxf>
    <dxf>
      <font>
        <sz val="12"/>
      </font>
    </dxf>
    <dxf>
      <font>
        <sz val="12"/>
      </font>
    </dxf>
    <dxf>
      <font>
        <sz val="12"/>
      </font>
    </dxf>
    <dxf>
      <font>
        <sz val="12"/>
      </font>
    </dxf>
    <dxf>
      <font>
        <sz val="12"/>
      </font>
    </dxf>
    <dxf>
      <font>
        <color rgb="FFFFFFFF"/>
      </font>
    </dxf>
    <dxf>
      <font>
        <color rgb="FFFFFFFF"/>
      </font>
    </dxf>
    <dxf>
      <fill>
        <patternFill patternType="solid">
          <bgColor rgb="FF2F3438"/>
        </patternFill>
      </fill>
    </dxf>
    <dxf>
      <fill>
        <patternFill patternType="solid">
          <bgColor rgb="FF2F3438"/>
        </patternFill>
      </fill>
    </dxf>
    <dxf>
      <fill>
        <patternFill patternType="solid">
          <bgColor theme="4" tint="-0.249977111117893"/>
        </patternFill>
      </fill>
    </dxf>
    <dxf>
      <fill>
        <patternFill patternType="solid">
          <bgColor theme="4" tint="-0.249977111117893"/>
        </patternFill>
      </fill>
    </dxf>
    <dxf>
      <fill>
        <patternFill>
          <bgColor rgb="FF000000"/>
        </patternFill>
      </fill>
    </dxf>
    <dxf>
      <fill>
        <patternFill>
          <bgColor theme="4" tint="-0.249977111117893"/>
        </patternFill>
      </fill>
    </dxf>
    <dxf>
      <font>
        <color rgb="FF000000"/>
      </font>
    </dxf>
    <dxf>
      <font>
        <color rgb="FF000000"/>
      </font>
    </dxf>
    <dxf>
      <alignment horizontal="centerContinuous"/>
    </dxf>
    <dxf>
      <alignment horizontal="centerContinuous"/>
    </dxf>
    <dxf>
      <alignment horizontal="centerContinuous"/>
    </dxf>
    <dxf>
      <fill>
        <patternFill patternType="solid">
          <fgColor indexed="64"/>
          <bgColor theme="4" tint="-0.249977111117893"/>
        </patternFill>
      </fill>
    </dxf>
    <dxf>
      <fill>
        <patternFill patternType="solid">
          <fgColor indexed="64"/>
          <bgColor theme="4" tint="-0.249977111117893"/>
        </patternFill>
      </fill>
    </dxf>
    <dxf>
      <font>
        <color rgb="FFFFFFFF"/>
      </font>
      <fill>
        <patternFill patternType="solid">
          <fgColor indexed="64"/>
          <bgColor rgb="FF3A3F44"/>
        </patternFill>
      </fill>
    </dxf>
    <dxf>
      <font>
        <color rgb="FFFFFFFF"/>
      </font>
      <fill>
        <patternFill patternType="solid">
          <fgColor indexed="64"/>
          <bgColor rgb="FF3A3F44"/>
        </patternFill>
      </fill>
    </dxf>
    <dxf>
      <font>
        <color theme="4" tint="0.39997558519241921"/>
      </font>
    </dxf>
    <dxf>
      <alignment horizontal="centerContinuous"/>
    </dxf>
    <dxf>
      <font>
        <color theme="5" tint="-0.249977111117893"/>
      </font>
    </dxf>
    <dxf>
      <numFmt numFmtId="171" formatCode="0.0,\ &quot;K&quot;"/>
    </dxf>
    <dxf>
      <numFmt numFmtId="171" formatCode="0.0,\ &quot;K&quot;"/>
    </dxf>
    <dxf>
      <numFmt numFmtId="171" formatCode="0.0,\ &quot;K&quot;"/>
    </dxf>
    <dxf>
      <numFmt numFmtId="169" formatCode="0.00,,\ &quot;M&quot;"/>
    </dxf>
    <dxf>
      <numFmt numFmtId="169" formatCode="0.00,,\ &quot;M&quot;"/>
    </dxf>
    <dxf>
      <numFmt numFmtId="169" formatCode="0.00,,\ &quot;M&quot;"/>
    </dxf>
    <dxf>
      <numFmt numFmtId="169" formatCode="0.00,,\ &quot;M&quot;"/>
    </dxf>
    <dxf>
      <numFmt numFmtId="169" formatCode="0.00,,\ &quot;M&quot;"/>
    </dxf>
    <dxf>
      <numFmt numFmtId="169" formatCode="0.00,,\ &quot;M&quot;"/>
    </dxf>
    <dxf>
      <numFmt numFmtId="169" formatCode="0.00,,\ &quot;M&quot;"/>
    </dxf>
    <dxf>
      <numFmt numFmtId="169" formatCode="0.00,,\ &quot;M&quot;"/>
    </dxf>
    <dxf>
      <numFmt numFmtId="169" formatCode="0.00,,\ &quot;M&quot;"/>
    </dxf>
    <dxf>
      <numFmt numFmtId="169" formatCode="0.00,,\ &quot;M&quot;"/>
    </dxf>
    <dxf>
      <numFmt numFmtId="169" formatCode="0.00,,\ &quot;M&quot;"/>
    </dxf>
    <dxf>
      <numFmt numFmtId="169" formatCode="0.00,,\ &quot;M&quot;"/>
    </dxf>
    <dxf>
      <numFmt numFmtId="169" formatCode="0.00,,\ &quot;M&quot;"/>
    </dxf>
    <dxf>
      <numFmt numFmtId="169" formatCode="0.00,,\ &quot;M&quot;"/>
    </dxf>
    <dxf>
      <numFmt numFmtId="169" formatCode="0.00,,\ &quot;M&quot;"/>
    </dxf>
    <dxf>
      <numFmt numFmtId="174" formatCode="&quot;$&quot;0.00,,\ &quot;M&quot;"/>
    </dxf>
    <dxf>
      <numFmt numFmtId="174" formatCode="&quot;$&quot;0.00,,\ &quot;M&quot;"/>
    </dxf>
    <dxf>
      <numFmt numFmtId="173" formatCode="000,000"/>
    </dxf>
    <dxf>
      <numFmt numFmtId="169" formatCode="0.00,,\ &quot;M&quot;"/>
    </dxf>
    <dxf>
      <numFmt numFmtId="169" formatCode="0.00,,\ &quot;M&quot;"/>
    </dxf>
    <dxf>
      <font>
        <color rgb="FFFFFFFF"/>
      </font>
    </dxf>
    <dxf>
      <fill>
        <patternFill patternType="solid">
          <fgColor auto="1"/>
          <bgColor rgb="FF2F3438"/>
        </patternFill>
      </fill>
    </dxf>
  </dxfs>
  <tableStyles count="2" defaultTableStyle="TableStyleMedium2" defaultPivotStyle="PivotStyleLight16">
    <tableStyle name="Invisible" pivot="0" table="0" count="0" xr9:uid="{BFDEE49C-A102-40F6-916E-487A8AA25132}"/>
    <tableStyle name="Slicer Style 1" pivot="0" table="0" count="6" xr9:uid="{5F517C75-DB62-4AD5-B366-6E251AD9210B}">
      <tableStyleElement type="wholeTable" dxfId="81"/>
      <tableStyleElement type="headerRow" dxfId="80"/>
    </tableStyle>
  </tableStyles>
  <colors>
    <mruColors>
      <color rgb="FFFFFFFF"/>
      <color rgb="FF2F3438"/>
      <color rgb="FF01A4F6"/>
      <color rgb="FF000000"/>
      <color rgb="FF3A3F44"/>
      <color rgb="FF25292E"/>
      <color rgb="FF7ED3FE"/>
      <color rgb="FFFF3E58"/>
      <color rgb="FF48C1FE"/>
      <color rgb="FFFFA7B4"/>
    </mruColors>
  </colors>
  <extLst>
    <ext xmlns:x14="http://schemas.microsoft.com/office/spreadsheetml/2009/9/main" uri="{46F421CA-312F-682f-3DD2-61675219B42D}">
      <x14:dxfs count="4">
        <dxf>
          <fill>
            <patternFill>
              <bgColor theme="4" tint="-0.24994659260841701"/>
            </patternFill>
          </fill>
        </dxf>
        <dxf>
          <fill>
            <patternFill>
              <bgColor theme="4" tint="-0.24994659260841701"/>
            </patternFill>
          </fill>
        </dxf>
        <dxf>
          <fill>
            <patternFill>
              <bgColor rgb="FFFFFFFF"/>
            </patternFill>
          </fill>
        </dxf>
        <dxf>
          <fill>
            <patternFill>
              <bgColor rgb="FFFFFFFF"/>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rgbClr val="FFCCCC"/>
              </a:solidFill>
              <a:latin typeface="+mn-lt"/>
              <a:ea typeface="+mn-ea"/>
              <a:cs typeface="+mn-cs"/>
            </a:defRPr>
          </a:pPr>
          <a:endParaRPr lang="en-001"/>
        </a:p>
      </c:txPr>
    </c:title>
    <c:autoTitleDeleted val="0"/>
    <c:plotArea>
      <c:layout>
        <c:manualLayout>
          <c:layoutTarget val="inner"/>
          <c:xMode val="edge"/>
          <c:yMode val="edge"/>
          <c:x val="2.7777777777777776E-2"/>
          <c:y val="0.16708333333333336"/>
          <c:w val="0.93888888888888888"/>
          <c:h val="0.72088764946048411"/>
        </c:manualLayout>
      </c:layout>
      <c:barChart>
        <c:barDir val="col"/>
        <c:grouping val="clustered"/>
        <c:varyColors val="0"/>
        <c:ser>
          <c:idx val="1"/>
          <c:order val="1"/>
          <c:tx>
            <c:strRef>
              <c:f>'Data-Analysis'!$M$3:$M$8</c:f>
              <c:strCache>
                <c:ptCount val="6"/>
                <c:pt idx="0">
                  <c:v>100%</c:v>
                </c:pt>
                <c:pt idx="1">
                  <c:v>99.0%</c:v>
                </c:pt>
                <c:pt idx="2">
                  <c:v>96.6%</c:v>
                </c:pt>
                <c:pt idx="3">
                  <c:v>86.8%</c:v>
                </c:pt>
                <c:pt idx="4">
                  <c:v>81.4%</c:v>
                </c:pt>
              </c:strCache>
            </c:strRef>
          </c:tx>
          <c:spPr>
            <a:solidFill>
              <a:schemeClr val="accent2"/>
            </a:solidFill>
            <a:ln>
              <a:noFill/>
            </a:ln>
            <a:effectLst/>
          </c:spPr>
          <c:invertIfNegative val="0"/>
          <c:cat>
            <c:strRef>
              <c:f>'Data-Analysis'!$I$3:$I$7</c:f>
              <c:strCache>
                <c:ptCount val="5"/>
                <c:pt idx="0">
                  <c:v>U.K</c:v>
                </c:pt>
                <c:pt idx="1">
                  <c:v>Italy</c:v>
                </c:pt>
                <c:pt idx="2">
                  <c:v>France</c:v>
                </c:pt>
                <c:pt idx="3">
                  <c:v>Germany</c:v>
                </c:pt>
                <c:pt idx="4">
                  <c:v>GR</c:v>
                </c:pt>
              </c:strCache>
            </c:strRef>
          </c:cat>
          <c:val>
            <c:numRef>
              <c:f>'Data-Analysis'!$M$3:$M$8</c:f>
              <c:numCache>
                <c:formatCode>0.0%</c:formatCode>
                <c:ptCount val="6"/>
                <c:pt idx="0" formatCode="0%">
                  <c:v>1</c:v>
                </c:pt>
                <c:pt idx="1">
                  <c:v>0.99027153029761106</c:v>
                </c:pt>
                <c:pt idx="2">
                  <c:v>0.96563557135141775</c:v>
                </c:pt>
                <c:pt idx="3">
                  <c:v>0.86798517183514967</c:v>
                </c:pt>
                <c:pt idx="4">
                  <c:v>0.81359421933408227</c:v>
                </c:pt>
              </c:numCache>
            </c:numRef>
          </c:val>
          <c:extLst>
            <c:ext xmlns:c16="http://schemas.microsoft.com/office/drawing/2014/chart" uri="{C3380CC4-5D6E-409C-BE32-E72D297353CC}">
              <c16:uniqueId val="{00000000-C5A7-4066-9F4B-177E21274A23}"/>
            </c:ext>
          </c:extLst>
        </c:ser>
        <c:dLbls>
          <c:showLegendKey val="0"/>
          <c:showVal val="0"/>
          <c:showCatName val="0"/>
          <c:showSerName val="0"/>
          <c:showPercent val="0"/>
          <c:showBubbleSize val="0"/>
        </c:dLbls>
        <c:gapWidth val="70"/>
        <c:overlap val="-3"/>
        <c:axId val="826706592"/>
        <c:axId val="826714496"/>
      </c:barChart>
      <c:barChart>
        <c:barDir val="col"/>
        <c:grouping val="clustered"/>
        <c:varyColors val="0"/>
        <c:ser>
          <c:idx val="0"/>
          <c:order val="0"/>
          <c:spPr>
            <a:solidFill>
              <a:schemeClr val="accent2">
                <a:lumMod val="50000"/>
              </a:schemeClr>
            </a:solidFill>
            <a:ln>
              <a:noFill/>
            </a:ln>
            <a:effectLst/>
          </c:spPr>
          <c:invertIfNegative val="0"/>
          <c:dLbls>
            <c:dLbl>
              <c:idx val="0"/>
              <c:layout>
                <c:manualLayout>
                  <c:x val="2.7778871391076114E-3"/>
                  <c:y val="0.31944444444444442"/>
                </c:manualLayout>
              </c:layout>
              <c:tx>
                <c:rich>
                  <a:bodyPr rot="0" spcFirstLastPara="1" vertOverflow="ellipsis" vert="horz" wrap="square" lIns="38100" tIns="19050" rIns="38100" bIns="19050" anchor="ctr" anchorCtr="1">
                    <a:noAutofit/>
                  </a:bodyPr>
                  <a:lstStyle/>
                  <a:p>
                    <a:pPr>
                      <a:defRPr sz="900" b="0" i="0" u="none" strike="noStrike" kern="1200" baseline="0">
                        <a:solidFill>
                          <a:srgbClr val="FFFFFF"/>
                        </a:solidFill>
                        <a:latin typeface="+mn-lt"/>
                        <a:ea typeface="+mn-ea"/>
                        <a:cs typeface="+mn-cs"/>
                      </a:defRPr>
                    </a:pPr>
                    <a:fld id="{219EFBB3-22C8-44F4-BC39-67BE434D0B26}" type="CELLRANGE">
                      <a:rPr lang="en-US">
                        <a:solidFill>
                          <a:srgbClr val="FFFFFF"/>
                        </a:solidFill>
                      </a:rPr>
                      <a:pPr>
                        <a:defRPr>
                          <a:solidFill>
                            <a:srgbClr val="FFFFFF"/>
                          </a:solidFill>
                        </a:defRPr>
                      </a:pPr>
                      <a:t>[CELLRANGE]</a:t>
                    </a:fld>
                    <a:endParaRPr lang="en-US">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fld id="{4A75ED51-2C72-4048-936F-6FBFAD226012}" type="VALUE">
                      <a:rPr lang="en-US">
                        <a:solidFill>
                          <a:srgbClr val="FFFFFF"/>
                        </a:solidFill>
                      </a:rPr>
                      <a:pPr>
                        <a:defRPr>
                          <a:solidFill>
                            <a:srgbClr val="FFFFFF"/>
                          </a:solidFill>
                        </a:defRPr>
                      </a:pPr>
                      <a:t>[VALUE]</a:t>
                    </a:fld>
                    <a:endParaRPr lang="en-001"/>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FFFFFF"/>
                      </a:solidFill>
                      <a:latin typeface="+mn-lt"/>
                      <a:ea typeface="+mn-ea"/>
                      <a:cs typeface="+mn-cs"/>
                    </a:defRPr>
                  </a:pPr>
                  <a:endParaRPr lang="en-001"/>
                </a:p>
              </c:txPr>
              <c:dLblPos val="outEnd"/>
              <c:showLegendKey val="0"/>
              <c:showVal val="1"/>
              <c:showCatName val="0"/>
              <c:showSerName val="0"/>
              <c:showPercent val="0"/>
              <c:showBubbleSize val="0"/>
              <c:separator>
</c:separator>
              <c:extLst>
                <c:ext xmlns:c15="http://schemas.microsoft.com/office/drawing/2012/chart" uri="{CE6537A1-D6FC-4f65-9D91-7224C49458BB}">
                  <c15:layout>
                    <c:manualLayout>
                      <c:w val="0.1173333333333333"/>
                      <c:h val="0.53641221930592009"/>
                    </c:manualLayout>
                  </c15:layout>
                  <c15:dlblFieldTable/>
                  <c15:showDataLabelsRange val="1"/>
                </c:ext>
                <c:ext xmlns:c16="http://schemas.microsoft.com/office/drawing/2014/chart" uri="{C3380CC4-5D6E-409C-BE32-E72D297353CC}">
                  <c16:uniqueId val="{00000001-C5A7-4066-9F4B-177E21274A23}"/>
                </c:ext>
              </c:extLst>
            </c:dLbl>
            <c:dLbl>
              <c:idx val="1"/>
              <c:tx>
                <c:rich>
                  <a:bodyPr rot="0" spcFirstLastPara="1" vertOverflow="ellipsis" vert="horz" wrap="square" lIns="38100" tIns="19050" rIns="38100" bIns="19050" anchor="ctr" anchorCtr="1">
                    <a:noAutofit/>
                  </a:bodyPr>
                  <a:lstStyle/>
                  <a:p>
                    <a:pPr>
                      <a:defRPr sz="900" b="0" i="0" u="none" strike="noStrike" kern="1200" baseline="0">
                        <a:solidFill>
                          <a:srgbClr val="FFFFFF"/>
                        </a:solidFill>
                        <a:latin typeface="+mn-lt"/>
                        <a:ea typeface="+mn-ea"/>
                        <a:cs typeface="+mn-cs"/>
                      </a:defRPr>
                    </a:pPr>
                    <a:fld id="{B14EFE7E-9E9F-47E2-AC67-A2183ECD88E5}" type="CELLRANGE">
                      <a:rPr lang="en-US">
                        <a:solidFill>
                          <a:srgbClr val="FFFFFF"/>
                        </a:solidFill>
                      </a:rPr>
                      <a:pPr>
                        <a:defRPr>
                          <a:solidFill>
                            <a:srgbClr val="FFFFFF"/>
                          </a:solidFill>
                        </a:defRPr>
                      </a:pPr>
                      <a:t>[CELLRANGE]</a:t>
                    </a:fld>
                    <a:endParaRPr lang="en-US">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fld id="{173CF124-7DE7-4E11-9D38-6788ADFC46CA}" type="VALUE">
                      <a:rPr lang="en-US">
                        <a:solidFill>
                          <a:srgbClr val="FFFFFF"/>
                        </a:solidFill>
                      </a:rPr>
                      <a:pPr>
                        <a:defRPr>
                          <a:solidFill>
                            <a:srgbClr val="FFFFFF"/>
                          </a:solidFill>
                        </a:defRPr>
                      </a:pPr>
                      <a:t>[VALUE]</a:t>
                    </a:fld>
                    <a:endParaRPr lang="en-001"/>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FFFFFF"/>
                      </a:solidFill>
                      <a:latin typeface="+mn-lt"/>
                      <a:ea typeface="+mn-ea"/>
                      <a:cs typeface="+mn-cs"/>
                    </a:defRPr>
                  </a:pPr>
                  <a:endParaRPr lang="en-001"/>
                </a:p>
              </c:txPr>
              <c:dLblPos val="inEnd"/>
              <c:showLegendKey val="0"/>
              <c:showVal val="1"/>
              <c:showCatName val="0"/>
              <c:showSerName val="0"/>
              <c:showPercent val="0"/>
              <c:showBubbleSize val="0"/>
              <c:separator>
</c:separator>
              <c:extLst>
                <c:ext xmlns:c15="http://schemas.microsoft.com/office/drawing/2012/chart" uri="{CE6537A1-D6FC-4f65-9D91-7224C49458BB}">
                  <c15:layout>
                    <c:manualLayout>
                      <c:w val="0.11773600174978127"/>
                      <c:h val="0.55956036745406812"/>
                    </c:manualLayout>
                  </c15:layout>
                  <c15:dlblFieldTable/>
                  <c15:showDataLabelsRange val="1"/>
                </c:ext>
                <c:ext xmlns:c16="http://schemas.microsoft.com/office/drawing/2014/chart" uri="{C3380CC4-5D6E-409C-BE32-E72D297353CC}">
                  <c16:uniqueId val="{00000002-C5A7-4066-9F4B-177E21274A23}"/>
                </c:ext>
              </c:extLst>
            </c:dLbl>
            <c:dLbl>
              <c:idx val="2"/>
              <c:tx>
                <c:rich>
                  <a:bodyPr rot="0" spcFirstLastPara="1" vertOverflow="ellipsis" vert="horz" wrap="square" lIns="38100" tIns="19050" rIns="38100" bIns="19050" anchor="ctr" anchorCtr="1">
                    <a:noAutofit/>
                  </a:bodyPr>
                  <a:lstStyle/>
                  <a:p>
                    <a:pPr>
                      <a:defRPr sz="900" b="0" i="0" u="none" strike="noStrike" kern="1200" baseline="0">
                        <a:solidFill>
                          <a:srgbClr val="FFFFFF"/>
                        </a:solidFill>
                        <a:latin typeface="+mn-lt"/>
                        <a:ea typeface="+mn-ea"/>
                        <a:cs typeface="+mn-cs"/>
                      </a:defRPr>
                    </a:pPr>
                    <a:fld id="{EA2F1D4D-FD8B-420C-837E-CB1A9C746649}" type="CELLRANGE">
                      <a:rPr lang="en-US">
                        <a:solidFill>
                          <a:srgbClr val="FFFFFF"/>
                        </a:solidFill>
                      </a:rPr>
                      <a:pPr>
                        <a:defRPr>
                          <a:solidFill>
                            <a:srgbClr val="FFFFFF"/>
                          </a:solidFill>
                        </a:defRPr>
                      </a:pPr>
                      <a:t>[CELLRANGE]</a:t>
                    </a:fld>
                    <a:endParaRPr lang="en-US">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fld id="{C8C81E18-1CC6-4F83-8454-B938F6D9790F}" type="VALUE">
                      <a:rPr lang="en-US">
                        <a:solidFill>
                          <a:srgbClr val="FFFFFF"/>
                        </a:solidFill>
                      </a:rPr>
                      <a:pPr>
                        <a:defRPr>
                          <a:solidFill>
                            <a:srgbClr val="FFFFFF"/>
                          </a:solidFill>
                        </a:defRPr>
                      </a:pPr>
                      <a:t>[VALUE]</a:t>
                    </a:fld>
                    <a:endParaRPr lang="en-001"/>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FFFFFF"/>
                      </a:solidFill>
                      <a:latin typeface="+mn-lt"/>
                      <a:ea typeface="+mn-ea"/>
                      <a:cs typeface="+mn-cs"/>
                    </a:defRPr>
                  </a:pPr>
                  <a:endParaRPr lang="en-001"/>
                </a:p>
              </c:txPr>
              <c:dLblPos val="inEnd"/>
              <c:showLegendKey val="0"/>
              <c:showVal val="1"/>
              <c:showCatName val="0"/>
              <c:showSerName val="0"/>
              <c:showPercent val="0"/>
              <c:showBubbleSize val="0"/>
              <c:separator>
</c:separator>
              <c:extLst>
                <c:ext xmlns:c15="http://schemas.microsoft.com/office/drawing/2012/chart" uri="{CE6537A1-D6FC-4f65-9D91-7224C49458BB}">
                  <c15:layout>
                    <c:manualLayout>
                      <c:w val="0.1260693350831146"/>
                      <c:h val="0.55030110819480893"/>
                    </c:manualLayout>
                  </c15:layout>
                  <c15:dlblFieldTable/>
                  <c15:showDataLabelsRange val="1"/>
                </c:ext>
                <c:ext xmlns:c16="http://schemas.microsoft.com/office/drawing/2014/chart" uri="{C3380CC4-5D6E-409C-BE32-E72D297353CC}">
                  <c16:uniqueId val="{00000003-C5A7-4066-9F4B-177E21274A23}"/>
                </c:ext>
              </c:extLst>
            </c:dLbl>
            <c:dLbl>
              <c:idx val="3"/>
              <c:tx>
                <c:rich>
                  <a:bodyPr rot="0" spcFirstLastPara="1" vertOverflow="ellipsis" vert="horz" wrap="square" lIns="38100" tIns="19050" rIns="38100" bIns="19050" anchor="ctr" anchorCtr="1">
                    <a:noAutofit/>
                  </a:bodyPr>
                  <a:lstStyle/>
                  <a:p>
                    <a:pPr>
                      <a:defRPr sz="900" b="0" i="0" u="none" strike="noStrike" kern="1200" baseline="0">
                        <a:solidFill>
                          <a:srgbClr val="FFFFFF"/>
                        </a:solidFill>
                        <a:latin typeface="+mn-lt"/>
                        <a:ea typeface="+mn-ea"/>
                        <a:cs typeface="+mn-cs"/>
                      </a:defRPr>
                    </a:pPr>
                    <a:fld id="{45CFAEB3-86C3-4DC0-AE51-0AD4FBBC3354}" type="CELLRANGE">
                      <a:rPr lang="en-US">
                        <a:solidFill>
                          <a:srgbClr val="FFFFFF"/>
                        </a:solidFill>
                      </a:rPr>
                      <a:pPr>
                        <a:defRPr>
                          <a:solidFill>
                            <a:srgbClr val="FFFFFF"/>
                          </a:solidFill>
                        </a:defRPr>
                      </a:pPr>
                      <a:t>[CELLRANGE]</a:t>
                    </a:fld>
                    <a:endParaRPr lang="en-US">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fld id="{9B63C5FF-2908-4926-8C20-A95F78AA3772}" type="VALUE">
                      <a:rPr lang="en-US">
                        <a:solidFill>
                          <a:srgbClr val="FFFFFF"/>
                        </a:solidFill>
                      </a:rPr>
                      <a:pPr>
                        <a:defRPr>
                          <a:solidFill>
                            <a:srgbClr val="FFFFFF"/>
                          </a:solidFill>
                        </a:defRPr>
                      </a:pPr>
                      <a:t>[VALUE]</a:t>
                    </a:fld>
                    <a:endParaRPr lang="en-001"/>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FFFFFF"/>
                      </a:solidFill>
                      <a:latin typeface="+mn-lt"/>
                      <a:ea typeface="+mn-ea"/>
                      <a:cs typeface="+mn-cs"/>
                    </a:defRPr>
                  </a:pPr>
                  <a:endParaRPr lang="en-001"/>
                </a:p>
              </c:txPr>
              <c:dLblPos val="inEnd"/>
              <c:showLegendKey val="0"/>
              <c:showVal val="1"/>
              <c:showCatName val="0"/>
              <c:showSerName val="0"/>
              <c:showPercent val="0"/>
              <c:showBubbleSize val="0"/>
              <c:separator>
</c:separator>
              <c:extLst>
                <c:ext xmlns:c15="http://schemas.microsoft.com/office/drawing/2012/chart" uri="{CE6537A1-D6FC-4f65-9D91-7224C49458BB}">
                  <c15:layout>
                    <c:manualLayout>
                      <c:w val="0.10066666666666665"/>
                      <c:h val="0.49937518226888294"/>
                    </c:manualLayout>
                  </c15:layout>
                  <c15:dlblFieldTable/>
                  <c15:showDataLabelsRange val="1"/>
                </c:ext>
                <c:ext xmlns:c16="http://schemas.microsoft.com/office/drawing/2014/chart" uri="{C3380CC4-5D6E-409C-BE32-E72D297353CC}">
                  <c16:uniqueId val="{00000004-C5A7-4066-9F4B-177E21274A23}"/>
                </c:ext>
              </c:extLst>
            </c:dLbl>
            <c:dLbl>
              <c:idx val="4"/>
              <c:layout>
                <c:manualLayout>
                  <c:x val="1.0936132983377078E-7"/>
                  <c:y val="0.42086431904345289"/>
                </c:manualLayout>
              </c:layout>
              <c:tx>
                <c:rich>
                  <a:bodyPr rot="0" spcFirstLastPara="1" vertOverflow="ellipsis" vert="horz" wrap="square" lIns="38100" tIns="19050" rIns="38100" bIns="19050" anchor="ctr" anchorCtr="1">
                    <a:noAutofit/>
                  </a:bodyPr>
                  <a:lstStyle/>
                  <a:p>
                    <a:pPr>
                      <a:defRPr sz="900" b="0" i="0" u="none" strike="noStrike" kern="1200" baseline="0">
                        <a:solidFill>
                          <a:srgbClr val="FFFFFF"/>
                        </a:solidFill>
                        <a:latin typeface="+mn-lt"/>
                        <a:ea typeface="+mn-ea"/>
                        <a:cs typeface="+mn-cs"/>
                      </a:defRPr>
                    </a:pPr>
                    <a:fld id="{53B454C0-F3C6-45BE-A3C2-A8C2A2A75CC0}" type="CELLRANGE">
                      <a:rPr lang="en-US">
                        <a:solidFill>
                          <a:srgbClr val="FFFFFF"/>
                        </a:solidFill>
                      </a:rPr>
                      <a:pPr>
                        <a:defRPr>
                          <a:solidFill>
                            <a:srgbClr val="FFFFFF"/>
                          </a:solidFill>
                        </a:defRPr>
                      </a:pPr>
                      <a:t>[CELLRANGE]</a:t>
                    </a:fld>
                    <a:endParaRPr lang="en-US">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endParaRPr lang="en-US" baseline="0">
                      <a:solidFill>
                        <a:srgbClr val="FFFFFF"/>
                      </a:solidFill>
                    </a:endParaRPr>
                  </a:p>
                  <a:p>
                    <a:pPr>
                      <a:defRPr>
                        <a:solidFill>
                          <a:srgbClr val="FFFFFF"/>
                        </a:solidFill>
                      </a:defRPr>
                    </a:pPr>
                    <a:fld id="{84BD970E-8144-4D65-BD64-B500F3B75B45}" type="VALUE">
                      <a:rPr lang="en-US">
                        <a:solidFill>
                          <a:srgbClr val="FFFFFF"/>
                        </a:solidFill>
                      </a:rPr>
                      <a:pPr>
                        <a:defRPr>
                          <a:solidFill>
                            <a:srgbClr val="FFFFFF"/>
                          </a:solidFill>
                        </a:defRPr>
                      </a:pPr>
                      <a:t>[VALUE]</a:t>
                    </a:fld>
                    <a:endParaRPr lang="en-US">
                      <a:solidFill>
                        <a:srgbClr val="FFFFFF"/>
                      </a:solidFill>
                    </a:endParaRPr>
                  </a:p>
                  <a:p>
                    <a:pPr>
                      <a:defRPr>
                        <a:solidFill>
                          <a:srgbClr val="FFFFFF"/>
                        </a:solidFill>
                      </a:defRPr>
                    </a:pPr>
                    <a:endParaRPr lang="en-001"/>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FFFFFF"/>
                      </a:solidFill>
                      <a:latin typeface="+mn-lt"/>
                      <a:ea typeface="+mn-ea"/>
                      <a:cs typeface="+mn-cs"/>
                    </a:defRPr>
                  </a:pPr>
                  <a:endParaRPr lang="en-001"/>
                </a:p>
              </c:txPr>
              <c:dLblPos val="outEnd"/>
              <c:showLegendKey val="0"/>
              <c:showVal val="1"/>
              <c:showCatName val="0"/>
              <c:showSerName val="0"/>
              <c:showPercent val="0"/>
              <c:showBubbleSize val="0"/>
              <c:separator>
</c:separator>
              <c:extLst>
                <c:ext xmlns:c15="http://schemas.microsoft.com/office/drawing/2012/chart" uri="{CE6537A1-D6FC-4f65-9D91-7224C49458BB}">
                  <c15:layout>
                    <c:manualLayout>
                      <c:w val="0.10066666666666665"/>
                      <c:h val="0.51803258967629051"/>
                    </c:manualLayout>
                  </c15:layout>
                  <c15:dlblFieldTable/>
                  <c15:showDataLabelsRange val="1"/>
                </c:ext>
                <c:ext xmlns:c16="http://schemas.microsoft.com/office/drawing/2014/chart" uri="{C3380CC4-5D6E-409C-BE32-E72D297353CC}">
                  <c16:uniqueId val="{00000005-C5A7-4066-9F4B-177E21274A2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001"/>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0"/>
              </c:ext>
            </c:extLst>
          </c:dLbls>
          <c:cat>
            <c:strRef>
              <c:f>'Data-Analysis'!$I$3:$I$7</c:f>
              <c:strCache>
                <c:ptCount val="5"/>
                <c:pt idx="0">
                  <c:v>U.K</c:v>
                </c:pt>
                <c:pt idx="1">
                  <c:v>Italy</c:v>
                </c:pt>
                <c:pt idx="2">
                  <c:v>France</c:v>
                </c:pt>
                <c:pt idx="3">
                  <c:v>Germany</c:v>
                </c:pt>
                <c:pt idx="4">
                  <c:v>GR</c:v>
                </c:pt>
              </c:strCache>
            </c:strRef>
          </c:cat>
          <c:val>
            <c:numRef>
              <c:f>'Data-Analysis'!$J$3:$J$7</c:f>
              <c:numCache>
                <c:formatCode>0.00,,\ "M"</c:formatCode>
                <c:ptCount val="5"/>
                <c:pt idx="0">
                  <c:v>19905415.335000005</c:v>
                </c:pt>
                <c:pt idx="1">
                  <c:v>19711766.104999989</c:v>
                </c:pt>
                <c:pt idx="2">
                  <c:v>19221377.110000003</c:v>
                </c:pt>
                <c:pt idx="3">
                  <c:v>17277605.350000001</c:v>
                </c:pt>
                <c:pt idx="4">
                  <c:v>16194930.849999998</c:v>
                </c:pt>
              </c:numCache>
            </c:numRef>
          </c:val>
          <c:extLst>
            <c:ext xmlns:c15="http://schemas.microsoft.com/office/drawing/2012/chart" uri="{02D57815-91ED-43cb-92C2-25804820EDAC}">
              <c15:datalabelsRange>
                <c15:f>'Data-Analysis'!$M$3:$M$8</c15:f>
                <c15:dlblRangeCache>
                  <c:ptCount val="6"/>
                  <c:pt idx="0">
                    <c:v>100%</c:v>
                  </c:pt>
                  <c:pt idx="1">
                    <c:v>99.0%</c:v>
                  </c:pt>
                  <c:pt idx="2">
                    <c:v>96.6%</c:v>
                  </c:pt>
                  <c:pt idx="3">
                    <c:v>86.8%</c:v>
                  </c:pt>
                  <c:pt idx="4">
                    <c:v>81.4%</c:v>
                  </c:pt>
                </c15:dlblRangeCache>
              </c15:datalabelsRange>
            </c:ext>
            <c:ext xmlns:c16="http://schemas.microsoft.com/office/drawing/2014/chart" uri="{C3380CC4-5D6E-409C-BE32-E72D297353CC}">
              <c16:uniqueId val="{00000006-C5A7-4066-9F4B-177E21274A23}"/>
            </c:ext>
          </c:extLst>
        </c:ser>
        <c:dLbls>
          <c:showLegendKey val="0"/>
          <c:showVal val="0"/>
          <c:showCatName val="0"/>
          <c:showSerName val="0"/>
          <c:showPercent val="0"/>
          <c:showBubbleSize val="0"/>
        </c:dLbls>
        <c:gapWidth val="70"/>
        <c:overlap val="-3"/>
        <c:axId val="847936528"/>
        <c:axId val="2101685920"/>
      </c:barChart>
      <c:catAx>
        <c:axId val="826706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826714496"/>
        <c:crosses val="autoZero"/>
        <c:auto val="1"/>
        <c:lblAlgn val="ctr"/>
        <c:lblOffset val="100"/>
        <c:noMultiLvlLbl val="0"/>
      </c:catAx>
      <c:valAx>
        <c:axId val="826714496"/>
        <c:scaling>
          <c:orientation val="minMax"/>
        </c:scaling>
        <c:delete val="1"/>
        <c:axPos val="l"/>
        <c:numFmt formatCode="0%" sourceLinked="1"/>
        <c:majorTickMark val="out"/>
        <c:minorTickMark val="none"/>
        <c:tickLblPos val="nextTo"/>
        <c:crossAx val="826706592"/>
        <c:crosses val="autoZero"/>
        <c:crossBetween val="between"/>
      </c:valAx>
      <c:valAx>
        <c:axId val="2101685920"/>
        <c:scaling>
          <c:orientation val="minMax"/>
        </c:scaling>
        <c:delete val="1"/>
        <c:axPos val="r"/>
        <c:numFmt formatCode="0.00,,\ &quot;M&quot;" sourceLinked="1"/>
        <c:majorTickMark val="out"/>
        <c:minorTickMark val="none"/>
        <c:tickLblPos val="nextTo"/>
        <c:crossAx val="847936528"/>
        <c:crosses val="max"/>
        <c:crossBetween val="between"/>
      </c:valAx>
      <c:catAx>
        <c:axId val="847936528"/>
        <c:scaling>
          <c:orientation val="minMax"/>
        </c:scaling>
        <c:delete val="1"/>
        <c:axPos val="b"/>
        <c:numFmt formatCode="General" sourceLinked="1"/>
        <c:majorTickMark val="out"/>
        <c:minorTickMark val="none"/>
        <c:tickLblPos val="nextTo"/>
        <c:crossAx val="2101685920"/>
        <c:crosses val="autoZero"/>
        <c:auto val="1"/>
        <c:lblAlgn val="ctr"/>
        <c:lblOffset val="100"/>
        <c:noMultiLvlLbl val="0"/>
      </c:catAx>
      <c:spPr>
        <a:noFill/>
        <a:ln>
          <a:noFill/>
        </a:ln>
        <a:effectLst/>
      </c:spPr>
    </c:plotArea>
    <c:plotVisOnly val="1"/>
    <c:dispBlanksAs val="gap"/>
    <c:showDLblsOverMax val="0"/>
  </c:chart>
  <c:spPr>
    <a:solidFill>
      <a:srgbClr val="2F3438"/>
    </a:solidFill>
    <a:ln w="9525" cap="flat" cmpd="sng" algn="ctr">
      <a:solidFill>
        <a:schemeClr val="tx1">
          <a:lumMod val="15000"/>
          <a:lumOff val="85000"/>
        </a:schemeClr>
      </a:solidFill>
      <a:round/>
    </a:ln>
    <a:effectLst/>
  </c:spPr>
  <c:txPr>
    <a:bodyPr/>
    <a:lstStyle/>
    <a:p>
      <a:pPr>
        <a:defRPr/>
      </a:pPr>
      <a:endParaRPr lang="en-001"/>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5873015873015872E-2"/>
          <c:y val="4.4176706827309238E-2"/>
          <c:w val="0.97089947089947093"/>
          <c:h val="0.8626575593713437"/>
        </c:manualLayout>
      </c:layout>
      <c:barChart>
        <c:barDir val="col"/>
        <c:grouping val="clustered"/>
        <c:varyColors val="0"/>
        <c:ser>
          <c:idx val="0"/>
          <c:order val="0"/>
          <c:tx>
            <c:v>Net Sales per month</c:v>
          </c:tx>
          <c:spPr>
            <a:solidFill>
              <a:schemeClr val="tx2"/>
            </a:solidFill>
            <a:ln>
              <a:solidFill>
                <a:schemeClr val="accent2">
                  <a:lumMod val="50000"/>
                </a:schemeClr>
              </a:solid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0-1E15-456B-BF80-58736C593937}"/>
                </c:ext>
              </c:extLst>
            </c:dLbl>
            <c:dLbl>
              <c:idx val="1"/>
              <c:layout>
                <c:manualLayout>
                  <c:x val="2.7777777777777776E-2"/>
                  <c:y val="4.0160642570280392E-3"/>
                </c:manualLayout>
              </c:layout>
              <c:tx>
                <c:rich>
                  <a:bodyPr/>
                  <a:lstStyle/>
                  <a:p>
                    <a:fld id="{9024BEFA-5721-4C69-BBC5-673BEE624BF6}"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1E15-456B-BF80-58736C593937}"/>
                </c:ext>
              </c:extLst>
            </c:dLbl>
            <c:dLbl>
              <c:idx val="2"/>
              <c:delete val="1"/>
              <c:extLst>
                <c:ext xmlns:c15="http://schemas.microsoft.com/office/drawing/2012/chart" uri="{CE6537A1-D6FC-4f65-9D91-7224C49458BB}"/>
                <c:ext xmlns:c16="http://schemas.microsoft.com/office/drawing/2014/chart" uri="{C3380CC4-5D6E-409C-BE32-E72D297353CC}">
                  <c16:uniqueId val="{00000002-1E15-456B-BF80-58736C593937}"/>
                </c:ext>
              </c:extLst>
            </c:dLbl>
            <c:dLbl>
              <c:idx val="3"/>
              <c:layout>
                <c:manualLayout>
                  <c:x val="2.7777777777777776E-2"/>
                  <c:y val="-4.0160642570281121E-3"/>
                </c:manualLayout>
              </c:layout>
              <c:tx>
                <c:rich>
                  <a:bodyPr/>
                  <a:lstStyle/>
                  <a:p>
                    <a:fld id="{1B07FA9D-6C11-46ED-86BE-557A6B30C3AF}"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1E15-456B-BF80-58736C593937}"/>
                </c:ext>
              </c:extLst>
            </c:dLbl>
            <c:dLbl>
              <c:idx val="4"/>
              <c:delete val="1"/>
              <c:extLst>
                <c:ext xmlns:c15="http://schemas.microsoft.com/office/drawing/2012/chart" uri="{CE6537A1-D6FC-4f65-9D91-7224C49458BB}"/>
                <c:ext xmlns:c16="http://schemas.microsoft.com/office/drawing/2014/chart" uri="{C3380CC4-5D6E-409C-BE32-E72D297353CC}">
                  <c16:uniqueId val="{00000004-1E15-456B-BF80-58736C593937}"/>
                </c:ext>
              </c:extLst>
            </c:dLbl>
            <c:dLbl>
              <c:idx val="5"/>
              <c:layout>
                <c:manualLayout>
                  <c:x val="2.9100529100529099E-2"/>
                  <c:y val="0"/>
                </c:manualLayout>
              </c:layout>
              <c:tx>
                <c:rich>
                  <a:bodyPr/>
                  <a:lstStyle/>
                  <a:p>
                    <a:fld id="{DE389736-F506-4482-A9A1-F527D39A02CE}"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1E15-456B-BF80-58736C593937}"/>
                </c:ext>
              </c:extLst>
            </c:dLbl>
            <c:dLbl>
              <c:idx val="6"/>
              <c:delete val="1"/>
              <c:extLst>
                <c:ext xmlns:c15="http://schemas.microsoft.com/office/drawing/2012/chart" uri="{CE6537A1-D6FC-4f65-9D91-7224C49458BB}"/>
                <c:ext xmlns:c16="http://schemas.microsoft.com/office/drawing/2014/chart" uri="{C3380CC4-5D6E-409C-BE32-E72D297353CC}">
                  <c16:uniqueId val="{00000006-1E15-456B-BF80-58736C593937}"/>
                </c:ext>
              </c:extLst>
            </c:dLbl>
            <c:dLbl>
              <c:idx val="7"/>
              <c:delete val="1"/>
              <c:extLst>
                <c:ext xmlns:c15="http://schemas.microsoft.com/office/drawing/2012/chart" uri="{CE6537A1-D6FC-4f65-9D91-7224C49458BB}"/>
                <c:ext xmlns:c16="http://schemas.microsoft.com/office/drawing/2014/chart" uri="{C3380CC4-5D6E-409C-BE32-E72D297353CC}">
                  <c16:uniqueId val="{00000007-1E15-456B-BF80-58736C593937}"/>
                </c:ext>
              </c:extLst>
            </c:dLbl>
            <c:dLbl>
              <c:idx val="8"/>
              <c:layout>
                <c:manualLayout>
                  <c:x val="2.3809523809523711E-2"/>
                  <c:y val="-7.3626994166862611E-17"/>
                </c:manualLayout>
              </c:layout>
              <c:tx>
                <c:rich>
                  <a:bodyPr/>
                  <a:lstStyle/>
                  <a:p>
                    <a:fld id="{AB5131A5-9C9C-424C-9296-B3A46F755196}"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1E15-456B-BF80-58736C593937}"/>
                </c:ext>
              </c:extLst>
            </c:dLbl>
            <c:dLbl>
              <c:idx val="9"/>
              <c:layout>
                <c:manualLayout>
                  <c:x val="2.6455026455026356E-2"/>
                  <c:y val="0"/>
                </c:manualLayout>
              </c:layout>
              <c:tx>
                <c:rich>
                  <a:bodyPr/>
                  <a:lstStyle/>
                  <a:p>
                    <a:fld id="{8061DEF9-1B32-40D6-AEAF-42082F662D5A}"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1E15-456B-BF80-58736C593937}"/>
                </c:ext>
              </c:extLst>
            </c:dLbl>
            <c:dLbl>
              <c:idx val="10"/>
              <c:delete val="1"/>
              <c:extLst>
                <c:ext xmlns:c15="http://schemas.microsoft.com/office/drawing/2012/chart" uri="{CE6537A1-D6FC-4f65-9D91-7224C49458BB}"/>
                <c:ext xmlns:c16="http://schemas.microsoft.com/office/drawing/2014/chart" uri="{C3380CC4-5D6E-409C-BE32-E72D297353CC}">
                  <c16:uniqueId val="{0000000A-1E15-456B-BF80-58736C593937}"/>
                </c:ext>
              </c:extLst>
            </c:dLbl>
            <c:dLbl>
              <c:idx val="11"/>
              <c:layout>
                <c:manualLayout>
                  <c:x val="2.7777777777777585E-2"/>
                  <c:y val="0"/>
                </c:manualLayout>
              </c:layout>
              <c:tx>
                <c:rich>
                  <a:bodyPr/>
                  <a:lstStyle/>
                  <a:p>
                    <a:fld id="{D6BB3453-13E5-4267-BDE8-5ADFF4FF30C8}"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1E15-456B-BF80-58736C59393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lumMod val="75000"/>
                      </a:schemeClr>
                    </a:solidFill>
                    <a:latin typeface="+mn-lt"/>
                    <a:ea typeface="+mn-ea"/>
                    <a:cs typeface="+mn-cs"/>
                  </a:defRPr>
                </a:pPr>
                <a:endParaRPr lang="en-001"/>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BarType val="plus"/>
            <c:errValType val="cust"/>
            <c:noEndCap val="1"/>
            <c:plus>
              <c:numRef>
                <c:f>'Data-Analysis'!$E$10:$E$21</c:f>
                <c:numCache>
                  <c:formatCode>General</c:formatCode>
                  <c:ptCount val="12"/>
                  <c:pt idx="0">
                    <c:v>0</c:v>
                  </c:pt>
                  <c:pt idx="1">
                    <c:v>0</c:v>
                  </c:pt>
                  <c:pt idx="2">
                    <c:v>1710671.5200000033</c:v>
                  </c:pt>
                  <c:pt idx="3">
                    <c:v>0</c:v>
                  </c:pt>
                  <c:pt idx="4">
                    <c:v>754564.00999999791</c:v>
                  </c:pt>
                  <c:pt idx="5">
                    <c:v>0</c:v>
                  </c:pt>
                  <c:pt idx="6">
                    <c:v>1415973.6399999969</c:v>
                  </c:pt>
                  <c:pt idx="7">
                    <c:v>2238297.7600000016</c:v>
                  </c:pt>
                  <c:pt idx="8">
                    <c:v>0</c:v>
                  </c:pt>
                  <c:pt idx="9">
                    <c:v>0</c:v>
                  </c:pt>
                  <c:pt idx="10">
                    <c:v>6991605.7200000025</c:v>
                  </c:pt>
                  <c:pt idx="11">
                    <c:v>0</c:v>
                  </c:pt>
                </c:numCache>
              </c:numRef>
            </c:plus>
            <c:minus>
              <c:numLit>
                <c:formatCode>General</c:formatCode>
                <c:ptCount val="1"/>
                <c:pt idx="0">
                  <c:v>1</c:v>
                </c:pt>
              </c:numLit>
            </c:minus>
            <c:spPr>
              <a:noFill/>
              <a:ln w="38100" cap="flat" cmpd="sng" algn="ctr">
                <a:gradFill>
                  <a:gsLst>
                    <a:gs pos="0">
                      <a:schemeClr val="bg2"/>
                    </a:gs>
                    <a:gs pos="100000">
                      <a:schemeClr val="bg1"/>
                    </a:gs>
                  </a:gsLst>
                  <a:lin ang="5400000" scaled="1"/>
                </a:gradFill>
                <a:prstDash val="sysDash"/>
                <a:round/>
                <a:headEnd type="triangle"/>
                <a:tailEnd type="none"/>
              </a:ln>
              <a:effectLst/>
            </c:spPr>
          </c:errBars>
          <c:cat>
            <c:strRef>
              <c:f>'Data-Analysis'!$B$10:$B$21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'Data-Analysis'!$C$10:$C$21</c:f>
              <c:numCache>
                <c:formatCode>0.00,,\ "M"</c:formatCode>
                <c:ptCount val="12"/>
                <c:pt idx="0">
                  <c:v>6607761.6799999997</c:v>
                </c:pt>
                <c:pt idx="1">
                  <c:v>7297531.3900000025</c:v>
                </c:pt>
                <c:pt idx="2">
                  <c:v>5586859.8699999992</c:v>
                </c:pt>
                <c:pt idx="3">
                  <c:v>6964775.0699999994</c:v>
                </c:pt>
                <c:pt idx="4">
                  <c:v>6210211.0600000015</c:v>
                </c:pt>
                <c:pt idx="5">
                  <c:v>9518893.8199999984</c:v>
                </c:pt>
                <c:pt idx="6">
                  <c:v>8102920.1800000016</c:v>
                </c:pt>
                <c:pt idx="7">
                  <c:v>5864622.4199999999</c:v>
                </c:pt>
                <c:pt idx="8">
                  <c:v>6398697.2399999993</c:v>
                </c:pt>
                <c:pt idx="9">
                  <c:v>12375819.920000002</c:v>
                </c:pt>
                <c:pt idx="10">
                  <c:v>5384214.1999999993</c:v>
                </c:pt>
                <c:pt idx="11">
                  <c:v>11998787.900000006</c:v>
                </c:pt>
              </c:numCache>
            </c:numRef>
          </c:val>
          <c:extLst>
            <c:ext xmlns:c15="http://schemas.microsoft.com/office/drawing/2012/chart" uri="{02D57815-91ED-43cb-92C2-25804820EDAC}">
              <c15:datalabelsRange>
                <c15:f>'Data-Analysis'!$F$10:$F$21</c15:f>
                <c15:dlblRangeCache>
                  <c:ptCount val="12"/>
                  <c:pt idx="0">
                    <c:v>0.00 M</c:v>
                  </c:pt>
                  <c:pt idx="1">
                    <c:v>0.69 M</c:v>
                  </c:pt>
                  <c:pt idx="2">
                    <c:v>0.00 M</c:v>
                  </c:pt>
                  <c:pt idx="3">
                    <c:v>1.38 M</c:v>
                  </c:pt>
                  <c:pt idx="4">
                    <c:v>0.00 M</c:v>
                  </c:pt>
                  <c:pt idx="5">
                    <c:v>3.31 M</c:v>
                  </c:pt>
                  <c:pt idx="6">
                    <c:v>0.00 M</c:v>
                  </c:pt>
                  <c:pt idx="7">
                    <c:v>0.00 M</c:v>
                  </c:pt>
                  <c:pt idx="8">
                    <c:v>0.53 M</c:v>
                  </c:pt>
                  <c:pt idx="9">
                    <c:v>5.98 M</c:v>
                  </c:pt>
                  <c:pt idx="10">
                    <c:v>0.00 M</c:v>
                  </c:pt>
                  <c:pt idx="11">
                    <c:v>6.61 M</c:v>
                  </c:pt>
                </c15:dlblRangeCache>
              </c15:datalabelsRange>
            </c:ext>
            <c:ext xmlns:c16="http://schemas.microsoft.com/office/drawing/2014/chart" uri="{C3380CC4-5D6E-409C-BE32-E72D297353CC}">
              <c16:uniqueId val="{0000000C-1E15-456B-BF80-58736C593937}"/>
            </c:ext>
          </c:extLst>
        </c:ser>
        <c:ser>
          <c:idx val="1"/>
          <c:order val="1"/>
          <c:tx>
            <c:strRef>
              <c:f>'Data-Analysis'!$D$10:$D$21</c:f>
              <c:strCache>
                <c:ptCount val="12"/>
                <c:pt idx="0">
                  <c:v>6.61 M</c:v>
                </c:pt>
                <c:pt idx="1">
                  <c:v>6.61 M</c:v>
                </c:pt>
                <c:pt idx="2">
                  <c:v>7.30 M</c:v>
                </c:pt>
                <c:pt idx="3">
                  <c:v>5.59 M</c:v>
                </c:pt>
                <c:pt idx="4">
                  <c:v>6.96 M</c:v>
                </c:pt>
                <c:pt idx="5">
                  <c:v>6.21 M</c:v>
                </c:pt>
                <c:pt idx="6">
                  <c:v>9.52 M</c:v>
                </c:pt>
                <c:pt idx="7">
                  <c:v>8.10 M</c:v>
                </c:pt>
                <c:pt idx="8">
                  <c:v>5.86 M</c:v>
                </c:pt>
                <c:pt idx="9">
                  <c:v>6.40 M</c:v>
                </c:pt>
                <c:pt idx="10">
                  <c:v>12.38 M</c:v>
                </c:pt>
                <c:pt idx="11">
                  <c:v>5.38 M</c:v>
                </c:pt>
              </c:strCache>
            </c:strRef>
          </c:tx>
          <c:spPr>
            <a:solidFill>
              <a:schemeClr val="accent2">
                <a:lumMod val="40000"/>
                <a:lumOff val="60000"/>
              </a:schemeClr>
            </a:solidFill>
            <a:ln>
              <a:solidFill>
                <a:schemeClr val="accent2">
                  <a:lumMod val="50000"/>
                </a:schemeClr>
              </a:solid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D-1E15-456B-BF80-58736C593937}"/>
                </c:ext>
              </c:extLst>
            </c:dLbl>
            <c:dLbl>
              <c:idx val="1"/>
              <c:delete val="1"/>
              <c:extLst>
                <c:ext xmlns:c15="http://schemas.microsoft.com/office/drawing/2012/chart" uri="{CE6537A1-D6FC-4f65-9D91-7224C49458BB}"/>
                <c:ext xmlns:c16="http://schemas.microsoft.com/office/drawing/2014/chart" uri="{C3380CC4-5D6E-409C-BE32-E72D297353CC}">
                  <c16:uniqueId val="{0000000E-1E15-456B-BF80-58736C593937}"/>
                </c:ext>
              </c:extLst>
            </c:dLbl>
            <c:dLbl>
              <c:idx val="2"/>
              <c:layout>
                <c:manualLayout>
                  <c:x val="-2.3809523809523832E-2"/>
                  <c:y val="-7.3626994166862611E-17"/>
                </c:manualLayout>
              </c:layout>
              <c:tx>
                <c:rich>
                  <a:bodyPr/>
                  <a:lstStyle/>
                  <a:p>
                    <a:fld id="{42950D68-6FE7-46A7-8B3B-29A59F52DB67}"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1E15-456B-BF80-58736C593937}"/>
                </c:ext>
              </c:extLst>
            </c:dLbl>
            <c:dLbl>
              <c:idx val="3"/>
              <c:delete val="1"/>
              <c:extLst>
                <c:ext xmlns:c15="http://schemas.microsoft.com/office/drawing/2012/chart" uri="{CE6537A1-D6FC-4f65-9D91-7224C49458BB}"/>
                <c:ext xmlns:c16="http://schemas.microsoft.com/office/drawing/2014/chart" uri="{C3380CC4-5D6E-409C-BE32-E72D297353CC}">
                  <c16:uniqueId val="{00000010-1E15-456B-BF80-58736C593937}"/>
                </c:ext>
              </c:extLst>
            </c:dLbl>
            <c:dLbl>
              <c:idx val="4"/>
              <c:layout>
                <c:manualLayout>
                  <c:x val="-2.3809523809523857E-2"/>
                  <c:y val="0"/>
                </c:manualLayout>
              </c:layout>
              <c:tx>
                <c:rich>
                  <a:bodyPr/>
                  <a:lstStyle/>
                  <a:p>
                    <a:fld id="{F173D8AE-B072-43F0-A4CB-60A7C4D30810}"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1E15-456B-BF80-58736C593937}"/>
                </c:ext>
              </c:extLst>
            </c:dLbl>
            <c:dLbl>
              <c:idx val="5"/>
              <c:delete val="1"/>
              <c:extLst>
                <c:ext xmlns:c15="http://schemas.microsoft.com/office/drawing/2012/chart" uri="{CE6537A1-D6FC-4f65-9D91-7224C49458BB}"/>
                <c:ext xmlns:c16="http://schemas.microsoft.com/office/drawing/2014/chart" uri="{C3380CC4-5D6E-409C-BE32-E72D297353CC}">
                  <c16:uniqueId val="{00000012-1E15-456B-BF80-58736C593937}"/>
                </c:ext>
              </c:extLst>
            </c:dLbl>
            <c:dLbl>
              <c:idx val="6"/>
              <c:layout>
                <c:manualLayout>
                  <c:x val="-2.2486772486772583E-2"/>
                  <c:y val="-4.0160642570281121E-3"/>
                </c:manualLayout>
              </c:layout>
              <c:tx>
                <c:rich>
                  <a:bodyPr/>
                  <a:lstStyle/>
                  <a:p>
                    <a:fld id="{C05B9931-8ACF-4788-B146-C05406D10592}"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1E15-456B-BF80-58736C593937}"/>
                </c:ext>
              </c:extLst>
            </c:dLbl>
            <c:dLbl>
              <c:idx val="7"/>
              <c:layout>
                <c:manualLayout>
                  <c:x val="-2.116402116402126E-2"/>
                  <c:y val="0"/>
                </c:manualLayout>
              </c:layout>
              <c:tx>
                <c:rich>
                  <a:bodyPr/>
                  <a:lstStyle/>
                  <a:p>
                    <a:fld id="{5B1ADD8A-9355-4B06-B739-C2B7DBFE3C50}"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1E15-456B-BF80-58736C593937}"/>
                </c:ext>
              </c:extLst>
            </c:dLbl>
            <c:dLbl>
              <c:idx val="8"/>
              <c:delete val="1"/>
              <c:extLst>
                <c:ext xmlns:c15="http://schemas.microsoft.com/office/drawing/2012/chart" uri="{CE6537A1-D6FC-4f65-9D91-7224C49458BB}"/>
                <c:ext xmlns:c16="http://schemas.microsoft.com/office/drawing/2014/chart" uri="{C3380CC4-5D6E-409C-BE32-E72D297353CC}">
                  <c16:uniqueId val="{00000015-1E15-456B-BF80-58736C593937}"/>
                </c:ext>
              </c:extLst>
            </c:dLbl>
            <c:dLbl>
              <c:idx val="9"/>
              <c:delete val="1"/>
              <c:extLst>
                <c:ext xmlns:c15="http://schemas.microsoft.com/office/drawing/2012/chart" uri="{CE6537A1-D6FC-4f65-9D91-7224C49458BB}"/>
                <c:ext xmlns:c16="http://schemas.microsoft.com/office/drawing/2014/chart" uri="{C3380CC4-5D6E-409C-BE32-E72D297353CC}">
                  <c16:uniqueId val="{00000016-1E15-456B-BF80-58736C593937}"/>
                </c:ext>
              </c:extLst>
            </c:dLbl>
            <c:dLbl>
              <c:idx val="10"/>
              <c:layout>
                <c:manualLayout>
                  <c:x val="-2.3809523809523905E-2"/>
                  <c:y val="0"/>
                </c:manualLayout>
              </c:layout>
              <c:tx>
                <c:rich>
                  <a:bodyPr/>
                  <a:lstStyle/>
                  <a:p>
                    <a:fld id="{856C39E1-C752-4DE3-9BC8-397309D1DD38}"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1E15-456B-BF80-58736C593937}"/>
                </c:ext>
              </c:extLst>
            </c:dLbl>
            <c:dLbl>
              <c:idx val="11"/>
              <c:delete val="1"/>
              <c:extLst>
                <c:ext xmlns:c15="http://schemas.microsoft.com/office/drawing/2012/chart" uri="{CE6537A1-D6FC-4f65-9D91-7224C49458BB}"/>
                <c:ext xmlns:c16="http://schemas.microsoft.com/office/drawing/2014/chart" uri="{C3380CC4-5D6E-409C-BE32-E72D297353CC}">
                  <c16:uniqueId val="{00000018-1E15-456B-BF80-58736C59393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0000"/>
                    </a:solidFill>
                    <a:latin typeface="+mn-lt"/>
                    <a:ea typeface="+mn-ea"/>
                    <a:cs typeface="+mn-cs"/>
                  </a:defRPr>
                </a:pPr>
                <a:endParaRPr lang="en-001"/>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BarType val="plus"/>
            <c:errValType val="cust"/>
            <c:noEndCap val="1"/>
            <c:plus>
              <c:numRef>
                <c:f>'Data-Analysis'!$F$10:$F$21</c:f>
                <c:numCache>
                  <c:formatCode>General</c:formatCode>
                  <c:ptCount val="12"/>
                  <c:pt idx="0">
                    <c:v>0</c:v>
                  </c:pt>
                  <c:pt idx="1">
                    <c:v>689769.71000000299</c:v>
                  </c:pt>
                  <c:pt idx="2">
                    <c:v>0</c:v>
                  </c:pt>
                  <c:pt idx="3">
                    <c:v>1377915.2</c:v>
                  </c:pt>
                  <c:pt idx="4">
                    <c:v>0</c:v>
                  </c:pt>
                  <c:pt idx="5">
                    <c:v>3308682.76</c:v>
                  </c:pt>
                  <c:pt idx="6">
                    <c:v>0</c:v>
                  </c:pt>
                  <c:pt idx="7">
                    <c:v>0</c:v>
                  </c:pt>
                  <c:pt idx="8">
                    <c:v>534074.81999999902</c:v>
                  </c:pt>
                  <c:pt idx="9">
                    <c:v>5977122.6799999997</c:v>
                  </c:pt>
                  <c:pt idx="10">
                    <c:v>0</c:v>
                  </c:pt>
                  <c:pt idx="11">
                    <c:v>6614573.7000000067</c:v>
                  </c:pt>
                </c:numCache>
              </c:numRef>
            </c:plus>
            <c:minus>
              <c:numRef>
                <c:f>'Data-Analysis'!$E$10:$E$21</c:f>
                <c:numCache>
                  <c:formatCode>General</c:formatCode>
                  <c:ptCount val="12"/>
                  <c:pt idx="0">
                    <c:v>0</c:v>
                  </c:pt>
                  <c:pt idx="1">
                    <c:v>0</c:v>
                  </c:pt>
                  <c:pt idx="2">
                    <c:v>1710671.5200000033</c:v>
                  </c:pt>
                  <c:pt idx="3">
                    <c:v>0</c:v>
                  </c:pt>
                  <c:pt idx="4">
                    <c:v>754564.00999999791</c:v>
                  </c:pt>
                  <c:pt idx="5">
                    <c:v>0</c:v>
                  </c:pt>
                  <c:pt idx="6">
                    <c:v>1415973.6399999969</c:v>
                  </c:pt>
                  <c:pt idx="7">
                    <c:v>2238297.7600000016</c:v>
                  </c:pt>
                  <c:pt idx="8">
                    <c:v>0</c:v>
                  </c:pt>
                  <c:pt idx="9">
                    <c:v>0</c:v>
                  </c:pt>
                  <c:pt idx="10">
                    <c:v>6991605.7200000025</c:v>
                  </c:pt>
                  <c:pt idx="11">
                    <c:v>0</c:v>
                  </c:pt>
                </c:numCache>
              </c:numRef>
            </c:minus>
            <c:spPr>
              <a:noFill/>
              <a:ln w="38100" cap="rnd" cmpd="sng" algn="ctr">
                <a:gradFill>
                  <a:gsLst>
                    <a:gs pos="0">
                      <a:schemeClr val="accent5"/>
                    </a:gs>
                    <a:gs pos="100000">
                      <a:srgbClr val="FFBA08"/>
                    </a:gs>
                  </a:gsLst>
                  <a:lin ang="5400000" scaled="1"/>
                </a:gradFill>
                <a:prstDash val="sysDash"/>
                <a:round/>
                <a:headEnd type="none"/>
                <a:tailEnd type="triangle"/>
              </a:ln>
              <a:effectLst/>
            </c:spPr>
          </c:errBars>
          <c:cat>
            <c:strRef>
              <c:f>'Data-Analysis'!$B$10:$B$21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'Data-Analysis'!$D$10:$D$21</c:f>
              <c:numCache>
                <c:formatCode>0.00,,\ "M"</c:formatCode>
                <c:ptCount val="12"/>
                <c:pt idx="0">
                  <c:v>6607761.6799999997</c:v>
                </c:pt>
                <c:pt idx="1">
                  <c:v>6607761.6799999997</c:v>
                </c:pt>
                <c:pt idx="2">
                  <c:v>7297531.3900000025</c:v>
                </c:pt>
                <c:pt idx="3">
                  <c:v>5586859.8699999992</c:v>
                </c:pt>
                <c:pt idx="4">
                  <c:v>6964775.0699999994</c:v>
                </c:pt>
                <c:pt idx="5">
                  <c:v>6210211.0600000015</c:v>
                </c:pt>
                <c:pt idx="6">
                  <c:v>9518893.8199999984</c:v>
                </c:pt>
                <c:pt idx="7">
                  <c:v>8102920.1800000016</c:v>
                </c:pt>
                <c:pt idx="8">
                  <c:v>5864622.4199999999</c:v>
                </c:pt>
                <c:pt idx="9">
                  <c:v>6398697.2399999993</c:v>
                </c:pt>
                <c:pt idx="10">
                  <c:v>12375819.920000002</c:v>
                </c:pt>
                <c:pt idx="11">
                  <c:v>5384214.1999999993</c:v>
                </c:pt>
              </c:numCache>
            </c:numRef>
          </c:val>
          <c:extLst>
            <c:ext xmlns:c15="http://schemas.microsoft.com/office/drawing/2012/chart" uri="{02D57815-91ED-43cb-92C2-25804820EDAC}">
              <c15:datalabelsRange>
                <c15:f>'Data-Analysis'!$E$10:$E$21</c15:f>
                <c15:dlblRangeCache>
                  <c:ptCount val="12"/>
                  <c:pt idx="0">
                    <c:v>(0.00 M)</c:v>
                  </c:pt>
                  <c:pt idx="1">
                    <c:v>(0.00 M)</c:v>
                  </c:pt>
                  <c:pt idx="2">
                    <c:v>(1.71 M)</c:v>
                  </c:pt>
                  <c:pt idx="3">
                    <c:v>(0.00 M)</c:v>
                  </c:pt>
                  <c:pt idx="4">
                    <c:v>(0.75 M)</c:v>
                  </c:pt>
                  <c:pt idx="5">
                    <c:v>(0.00 M)</c:v>
                  </c:pt>
                  <c:pt idx="6">
                    <c:v>(1.42 M)</c:v>
                  </c:pt>
                  <c:pt idx="7">
                    <c:v>(2.24 M)</c:v>
                  </c:pt>
                  <c:pt idx="8">
                    <c:v>(0.00 M)</c:v>
                  </c:pt>
                  <c:pt idx="9">
                    <c:v>(0.00 M)</c:v>
                  </c:pt>
                  <c:pt idx="10">
                    <c:v>(6.99 M)</c:v>
                  </c:pt>
                  <c:pt idx="11">
                    <c:v>(0.00 M)</c:v>
                  </c:pt>
                </c15:dlblRangeCache>
              </c15:datalabelsRange>
            </c:ext>
            <c:ext xmlns:c16="http://schemas.microsoft.com/office/drawing/2014/chart" uri="{C3380CC4-5D6E-409C-BE32-E72D297353CC}">
              <c16:uniqueId val="{00000019-1E15-456B-BF80-58736C593937}"/>
            </c:ext>
          </c:extLst>
        </c:ser>
        <c:dLbls>
          <c:showLegendKey val="0"/>
          <c:showVal val="0"/>
          <c:showCatName val="0"/>
          <c:showSerName val="0"/>
          <c:showPercent val="0"/>
          <c:showBubbleSize val="0"/>
        </c:dLbls>
        <c:gapWidth val="44"/>
        <c:overlap val="25"/>
        <c:axId val="826712832"/>
        <c:axId val="826730304"/>
      </c:barChart>
      <c:catAx>
        <c:axId val="82671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26730304"/>
        <c:crosses val="autoZero"/>
        <c:auto val="1"/>
        <c:lblAlgn val="ctr"/>
        <c:lblOffset val="100"/>
        <c:noMultiLvlLbl val="0"/>
      </c:catAx>
      <c:valAx>
        <c:axId val="826730304"/>
        <c:scaling>
          <c:orientation val="minMax"/>
          <c:max val="14000000"/>
        </c:scaling>
        <c:delete val="1"/>
        <c:axPos val="l"/>
        <c:numFmt formatCode="0.00,,\ &quot;M&quot;" sourceLinked="1"/>
        <c:majorTickMark val="none"/>
        <c:minorTickMark val="none"/>
        <c:tickLblPos val="nextTo"/>
        <c:crossAx val="826712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001"/>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5984882899252977E-3"/>
          <c:y val="7.1225071225071226E-3"/>
          <c:w val="0.97089947089947093"/>
          <c:h val="0.8626575593713437"/>
        </c:manualLayout>
      </c:layout>
      <c:barChart>
        <c:barDir val="col"/>
        <c:grouping val="clustered"/>
        <c:varyColors val="0"/>
        <c:ser>
          <c:idx val="0"/>
          <c:order val="0"/>
          <c:tx>
            <c:v>Net Sales per month</c:v>
          </c:tx>
          <c:spPr>
            <a:solidFill>
              <a:schemeClr val="tx2"/>
            </a:solidFill>
            <a:ln>
              <a:solidFill>
                <a:schemeClr val="accent2">
                  <a:lumMod val="50000"/>
                </a:schemeClr>
              </a:solid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0-8122-4740-AC5B-072248592852}"/>
                </c:ext>
              </c:extLst>
            </c:dLbl>
            <c:dLbl>
              <c:idx val="1"/>
              <c:layout>
                <c:manualLayout>
                  <c:x val="1.3888888888888889E-3"/>
                  <c:y val="-7.3626994166862611E-17"/>
                </c:manualLayout>
              </c:layout>
              <c:tx>
                <c:rich>
                  <a:bodyPr/>
                  <a:lstStyle/>
                  <a:p>
                    <a:fld id="{CE8A1164-21D3-42AD-BD20-88C0252BE590}"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122-4740-AC5B-072248592852}"/>
                </c:ext>
              </c:extLst>
            </c:dLbl>
            <c:dLbl>
              <c:idx val="2"/>
              <c:delete val="1"/>
              <c:extLst>
                <c:ext xmlns:c15="http://schemas.microsoft.com/office/drawing/2012/chart" uri="{CE6537A1-D6FC-4f65-9D91-7224C49458BB}"/>
                <c:ext xmlns:c16="http://schemas.microsoft.com/office/drawing/2014/chart" uri="{C3380CC4-5D6E-409C-BE32-E72D297353CC}">
                  <c16:uniqueId val="{00000002-8122-4740-AC5B-072248592852}"/>
                </c:ext>
              </c:extLst>
            </c:dLbl>
            <c:dLbl>
              <c:idx val="3"/>
              <c:layout>
                <c:manualLayout>
                  <c:x val="1.3888888888888889E-3"/>
                  <c:y val="-4.0160642570281121E-3"/>
                </c:manualLayout>
              </c:layout>
              <c:tx>
                <c:rich>
                  <a:bodyPr/>
                  <a:lstStyle/>
                  <a:p>
                    <a:fld id="{07FA7E15-1DE6-43A2-8D53-9ED12FFBBCAE}"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8122-4740-AC5B-072248592852}"/>
                </c:ext>
              </c:extLst>
            </c:dLbl>
            <c:dLbl>
              <c:idx val="4"/>
              <c:delete val="1"/>
              <c:extLst>
                <c:ext xmlns:c15="http://schemas.microsoft.com/office/drawing/2012/chart" uri="{CE6537A1-D6FC-4f65-9D91-7224C49458BB}"/>
                <c:ext xmlns:c16="http://schemas.microsoft.com/office/drawing/2014/chart" uri="{C3380CC4-5D6E-409C-BE32-E72D297353CC}">
                  <c16:uniqueId val="{00000004-8122-4740-AC5B-072248592852}"/>
                </c:ext>
              </c:extLst>
            </c:dLbl>
            <c:dLbl>
              <c:idx val="5"/>
              <c:layout>
                <c:manualLayout>
                  <c:x val="1.3227252843394577E-3"/>
                  <c:y val="0"/>
                </c:manualLayout>
              </c:layout>
              <c:tx>
                <c:rich>
                  <a:bodyPr/>
                  <a:lstStyle/>
                  <a:p>
                    <a:fld id="{262B5528-24AD-4D55-8C59-8A999BC141A6}"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8122-4740-AC5B-072248592852}"/>
                </c:ext>
              </c:extLst>
            </c:dLbl>
            <c:dLbl>
              <c:idx val="6"/>
              <c:delete val="1"/>
              <c:extLst>
                <c:ext xmlns:c15="http://schemas.microsoft.com/office/drawing/2012/chart" uri="{CE6537A1-D6FC-4f65-9D91-7224C49458BB}"/>
                <c:ext xmlns:c16="http://schemas.microsoft.com/office/drawing/2014/chart" uri="{C3380CC4-5D6E-409C-BE32-E72D297353CC}">
                  <c16:uniqueId val="{00000006-8122-4740-AC5B-072248592852}"/>
                </c:ext>
              </c:extLst>
            </c:dLbl>
            <c:dLbl>
              <c:idx val="7"/>
              <c:delete val="1"/>
              <c:extLst>
                <c:ext xmlns:c15="http://schemas.microsoft.com/office/drawing/2012/chart" uri="{CE6537A1-D6FC-4f65-9D91-7224C49458BB}"/>
                <c:ext xmlns:c16="http://schemas.microsoft.com/office/drawing/2014/chart" uri="{C3380CC4-5D6E-409C-BE32-E72D297353CC}">
                  <c16:uniqueId val="{00000007-8122-4740-AC5B-072248592852}"/>
                </c:ext>
              </c:extLst>
            </c:dLbl>
            <c:dLbl>
              <c:idx val="8"/>
              <c:layout>
                <c:manualLayout>
                  <c:x val="2.976159230096238E-3"/>
                  <c:y val="-7.3626994166862611E-17"/>
                </c:manualLayout>
              </c:layout>
              <c:tx>
                <c:rich>
                  <a:bodyPr/>
                  <a:lstStyle/>
                  <a:p>
                    <a:fld id="{25DDE631-1B68-4B0B-8C90-ED547D0A3AFE}"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8122-4740-AC5B-072248592852}"/>
                </c:ext>
              </c:extLst>
            </c:dLbl>
            <c:dLbl>
              <c:idx val="9"/>
              <c:layout>
                <c:manualLayout>
                  <c:x val="6.6163604549533166E-5"/>
                  <c:y val="-9.2033742708578264E-18"/>
                </c:manualLayout>
              </c:layout>
              <c:tx>
                <c:rich>
                  <a:bodyPr/>
                  <a:lstStyle/>
                  <a:p>
                    <a:fld id="{F2D466A9-3A15-4090-83FB-B23E0848A9E4}"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8122-4740-AC5B-072248592852}"/>
                </c:ext>
              </c:extLst>
            </c:dLbl>
            <c:dLbl>
              <c:idx val="10"/>
              <c:delete val="1"/>
              <c:extLst>
                <c:ext xmlns:c15="http://schemas.microsoft.com/office/drawing/2012/chart" uri="{CE6537A1-D6FC-4f65-9D91-7224C49458BB}"/>
                <c:ext xmlns:c16="http://schemas.microsoft.com/office/drawing/2014/chart" uri="{C3380CC4-5D6E-409C-BE32-E72D297353CC}">
                  <c16:uniqueId val="{0000000A-8122-4740-AC5B-072248592852}"/>
                </c:ext>
              </c:extLst>
            </c:dLbl>
            <c:dLbl>
              <c:idx val="11"/>
              <c:layout>
                <c:manualLayout>
                  <c:x val="2.7777777777775741E-3"/>
                  <c:y val="0"/>
                </c:manualLayout>
              </c:layout>
              <c:tx>
                <c:rich>
                  <a:bodyPr/>
                  <a:lstStyle/>
                  <a:p>
                    <a:fld id="{3C8F201B-1576-4480-8604-B93C952504CC}"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8122-4740-AC5B-07224859285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CCCC"/>
                    </a:solidFill>
                    <a:latin typeface="+mn-lt"/>
                    <a:ea typeface="+mn-ea"/>
                    <a:cs typeface="+mn-cs"/>
                  </a:defRPr>
                </a:pPr>
                <a:endParaRPr lang="en-001"/>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BarType val="plus"/>
            <c:errValType val="cust"/>
            <c:noEndCap val="1"/>
            <c:plus>
              <c:numRef>
                <c:f>'Data-Analysis'!$E$10:$E$21</c:f>
                <c:numCache>
                  <c:formatCode>General</c:formatCode>
                  <c:ptCount val="12"/>
                  <c:pt idx="0">
                    <c:v>0</c:v>
                  </c:pt>
                  <c:pt idx="1">
                    <c:v>0</c:v>
                  </c:pt>
                  <c:pt idx="2">
                    <c:v>1710671.5200000033</c:v>
                  </c:pt>
                  <c:pt idx="3">
                    <c:v>0</c:v>
                  </c:pt>
                  <c:pt idx="4">
                    <c:v>754564.00999999791</c:v>
                  </c:pt>
                  <c:pt idx="5">
                    <c:v>0</c:v>
                  </c:pt>
                  <c:pt idx="6">
                    <c:v>1415973.6399999969</c:v>
                  </c:pt>
                  <c:pt idx="7">
                    <c:v>2238297.7600000016</c:v>
                  </c:pt>
                  <c:pt idx="8">
                    <c:v>0</c:v>
                  </c:pt>
                  <c:pt idx="9">
                    <c:v>0</c:v>
                  </c:pt>
                  <c:pt idx="10">
                    <c:v>6991605.7200000025</c:v>
                  </c:pt>
                  <c:pt idx="11">
                    <c:v>0</c:v>
                  </c:pt>
                </c:numCache>
              </c:numRef>
            </c:plus>
            <c:minus>
              <c:numLit>
                <c:formatCode>General</c:formatCode>
                <c:ptCount val="1"/>
                <c:pt idx="0">
                  <c:v>1</c:v>
                </c:pt>
              </c:numLit>
            </c:minus>
            <c:spPr>
              <a:noFill/>
              <a:ln w="38100" cap="flat" cmpd="sng" algn="ctr">
                <a:gradFill>
                  <a:gsLst>
                    <a:gs pos="0">
                      <a:schemeClr val="bg2"/>
                    </a:gs>
                    <a:gs pos="100000">
                      <a:schemeClr val="bg1"/>
                    </a:gs>
                  </a:gsLst>
                  <a:lin ang="5400000" scaled="1"/>
                </a:gradFill>
                <a:prstDash val="sysDash"/>
                <a:round/>
                <a:headEnd type="triangle"/>
                <a:tailEnd type="none"/>
              </a:ln>
              <a:effectLst>
                <a:glow rad="25400">
                  <a:schemeClr val="accent1">
                    <a:lumMod val="60000"/>
                    <a:lumOff val="40000"/>
                  </a:schemeClr>
                </a:glow>
                <a:softEdge rad="0"/>
              </a:effectLst>
            </c:spPr>
          </c:errBars>
          <c:cat>
            <c:strRef>
              <c:f>'Data-Analysis'!$B$10:$B$21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'Data-Analysis'!$C$10:$C$21</c:f>
              <c:numCache>
                <c:formatCode>0.00,,\ "M"</c:formatCode>
                <c:ptCount val="12"/>
                <c:pt idx="0">
                  <c:v>6607761.6799999997</c:v>
                </c:pt>
                <c:pt idx="1">
                  <c:v>7297531.3900000025</c:v>
                </c:pt>
                <c:pt idx="2">
                  <c:v>5586859.8699999992</c:v>
                </c:pt>
                <c:pt idx="3">
                  <c:v>6964775.0699999994</c:v>
                </c:pt>
                <c:pt idx="4">
                  <c:v>6210211.0600000015</c:v>
                </c:pt>
                <c:pt idx="5">
                  <c:v>9518893.8199999984</c:v>
                </c:pt>
                <c:pt idx="6">
                  <c:v>8102920.1800000016</c:v>
                </c:pt>
                <c:pt idx="7">
                  <c:v>5864622.4199999999</c:v>
                </c:pt>
                <c:pt idx="8">
                  <c:v>6398697.2399999993</c:v>
                </c:pt>
                <c:pt idx="9">
                  <c:v>12375819.920000002</c:v>
                </c:pt>
                <c:pt idx="10">
                  <c:v>5384214.1999999993</c:v>
                </c:pt>
                <c:pt idx="11">
                  <c:v>11998787.900000006</c:v>
                </c:pt>
              </c:numCache>
            </c:numRef>
          </c:val>
          <c:extLst>
            <c:ext xmlns:c15="http://schemas.microsoft.com/office/drawing/2012/chart" uri="{02D57815-91ED-43cb-92C2-25804820EDAC}">
              <c15:datalabelsRange>
                <c15:f>'Data-Analysis'!$F$10:$F$21</c15:f>
                <c15:dlblRangeCache>
                  <c:ptCount val="12"/>
                  <c:pt idx="0">
                    <c:v>0.00 M</c:v>
                  </c:pt>
                  <c:pt idx="1">
                    <c:v>0.69 M</c:v>
                  </c:pt>
                  <c:pt idx="2">
                    <c:v>0.00 M</c:v>
                  </c:pt>
                  <c:pt idx="3">
                    <c:v>1.38 M</c:v>
                  </c:pt>
                  <c:pt idx="4">
                    <c:v>0.00 M</c:v>
                  </c:pt>
                  <c:pt idx="5">
                    <c:v>3.31 M</c:v>
                  </c:pt>
                  <c:pt idx="6">
                    <c:v>0.00 M</c:v>
                  </c:pt>
                  <c:pt idx="7">
                    <c:v>0.00 M</c:v>
                  </c:pt>
                  <c:pt idx="8">
                    <c:v>0.53 M</c:v>
                  </c:pt>
                  <c:pt idx="9">
                    <c:v>5.98 M</c:v>
                  </c:pt>
                  <c:pt idx="10">
                    <c:v>0.00 M</c:v>
                  </c:pt>
                  <c:pt idx="11">
                    <c:v>6.61 M</c:v>
                  </c:pt>
                </c15:dlblRangeCache>
              </c15:datalabelsRange>
            </c:ext>
            <c:ext xmlns:c16="http://schemas.microsoft.com/office/drawing/2014/chart" uri="{C3380CC4-5D6E-409C-BE32-E72D297353CC}">
              <c16:uniqueId val="{0000000C-8122-4740-AC5B-072248592852}"/>
            </c:ext>
          </c:extLst>
        </c:ser>
        <c:dLbls>
          <c:showLegendKey val="0"/>
          <c:showVal val="0"/>
          <c:showCatName val="0"/>
          <c:showSerName val="0"/>
          <c:showPercent val="0"/>
          <c:showBubbleSize val="0"/>
        </c:dLbls>
        <c:gapWidth val="44"/>
        <c:overlap val="70"/>
        <c:axId val="826712832"/>
        <c:axId val="826730304"/>
      </c:barChart>
      <c:barChart>
        <c:barDir val="col"/>
        <c:grouping val="clustered"/>
        <c:varyColors val="0"/>
        <c:ser>
          <c:idx val="1"/>
          <c:order val="1"/>
          <c:tx>
            <c:strRef>
              <c:f>'Data-Analysis'!$D$10:$D$21</c:f>
              <c:strCache>
                <c:ptCount val="12"/>
                <c:pt idx="0">
                  <c:v>6.61 M</c:v>
                </c:pt>
                <c:pt idx="1">
                  <c:v>6.61 M</c:v>
                </c:pt>
                <c:pt idx="2">
                  <c:v>7.30 M</c:v>
                </c:pt>
                <c:pt idx="3">
                  <c:v>5.59 M</c:v>
                </c:pt>
                <c:pt idx="4">
                  <c:v>6.96 M</c:v>
                </c:pt>
                <c:pt idx="5">
                  <c:v>6.21 M</c:v>
                </c:pt>
                <c:pt idx="6">
                  <c:v>9.52 M</c:v>
                </c:pt>
                <c:pt idx="7">
                  <c:v>8.10 M</c:v>
                </c:pt>
                <c:pt idx="8">
                  <c:v>5.86 M</c:v>
                </c:pt>
                <c:pt idx="9">
                  <c:v>6.40 M</c:v>
                </c:pt>
                <c:pt idx="10">
                  <c:v>12.38 M</c:v>
                </c:pt>
                <c:pt idx="11">
                  <c:v>5.38 M</c:v>
                </c:pt>
              </c:strCache>
            </c:strRef>
          </c:tx>
          <c:spPr>
            <a:solidFill>
              <a:srgbClr val="7ED3FE">
                <a:alpha val="26000"/>
              </a:srgbClr>
            </a:solidFill>
            <a:ln>
              <a:solidFill>
                <a:schemeClr val="accent2">
                  <a:lumMod val="50000"/>
                </a:schemeClr>
              </a:solid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D-8122-4740-AC5B-072248592852}"/>
                </c:ext>
              </c:extLst>
            </c:dLbl>
            <c:dLbl>
              <c:idx val="1"/>
              <c:delete val="1"/>
              <c:extLst>
                <c:ext xmlns:c15="http://schemas.microsoft.com/office/drawing/2012/chart" uri="{CE6537A1-D6FC-4f65-9D91-7224C49458BB}"/>
                <c:ext xmlns:c16="http://schemas.microsoft.com/office/drawing/2014/chart" uri="{C3380CC4-5D6E-409C-BE32-E72D297353CC}">
                  <c16:uniqueId val="{0000000E-8122-4740-AC5B-072248592852}"/>
                </c:ext>
              </c:extLst>
            </c:dLbl>
            <c:dLbl>
              <c:idx val="2"/>
              <c:layout>
                <c:manualLayout>
                  <c:x val="-1.5872703412073491E-3"/>
                  <c:y val="-7.3626994166862611E-17"/>
                </c:manualLayout>
              </c:layout>
              <c:tx>
                <c:rich>
                  <a:bodyPr/>
                  <a:lstStyle/>
                  <a:p>
                    <a:fld id="{903B331E-762D-4F7C-99F0-3F8128F77090}"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8122-4740-AC5B-072248592852}"/>
                </c:ext>
              </c:extLst>
            </c:dLbl>
            <c:dLbl>
              <c:idx val="3"/>
              <c:delete val="1"/>
              <c:extLst>
                <c:ext xmlns:c15="http://schemas.microsoft.com/office/drawing/2012/chart" uri="{CE6537A1-D6FC-4f65-9D91-7224C49458BB}"/>
                <c:ext xmlns:c16="http://schemas.microsoft.com/office/drawing/2014/chart" uri="{C3380CC4-5D6E-409C-BE32-E72D297353CC}">
                  <c16:uniqueId val="{00000010-8122-4740-AC5B-072248592852}"/>
                </c:ext>
              </c:extLst>
            </c:dLbl>
            <c:dLbl>
              <c:idx val="4"/>
              <c:layout>
                <c:manualLayout>
                  <c:x val="-1.9838145231846019E-4"/>
                  <c:y val="0"/>
                </c:manualLayout>
              </c:layout>
              <c:tx>
                <c:rich>
                  <a:bodyPr/>
                  <a:lstStyle/>
                  <a:p>
                    <a:fld id="{65E4D1A3-7365-4BBA-9588-505402ABE10E}"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8122-4740-AC5B-072248592852}"/>
                </c:ext>
              </c:extLst>
            </c:dLbl>
            <c:dLbl>
              <c:idx val="5"/>
              <c:delete val="1"/>
              <c:extLst>
                <c:ext xmlns:c15="http://schemas.microsoft.com/office/drawing/2012/chart" uri="{CE6537A1-D6FC-4f65-9D91-7224C49458BB}"/>
                <c:ext xmlns:c16="http://schemas.microsoft.com/office/drawing/2014/chart" uri="{C3380CC4-5D6E-409C-BE32-E72D297353CC}">
                  <c16:uniqueId val="{00000012-8122-4740-AC5B-072248592852}"/>
                </c:ext>
              </c:extLst>
            </c:dLbl>
            <c:dLbl>
              <c:idx val="6"/>
              <c:layout>
                <c:manualLayout>
                  <c:x val="-1.6534339457567803E-3"/>
                  <c:y val="-4.0160642570281121E-3"/>
                </c:manualLayout>
              </c:layout>
              <c:tx>
                <c:rich>
                  <a:bodyPr/>
                  <a:lstStyle/>
                  <a:p>
                    <a:fld id="{D8BF0844-57F0-4D76-A10D-CE53C658AD33}"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8122-4740-AC5B-072248592852}"/>
                </c:ext>
              </c:extLst>
            </c:dLbl>
            <c:dLbl>
              <c:idx val="7"/>
              <c:layout>
                <c:manualLayout>
                  <c:x val="1.058180227471566E-3"/>
                  <c:y val="0"/>
                </c:manualLayout>
              </c:layout>
              <c:tx>
                <c:rich>
                  <a:bodyPr/>
                  <a:lstStyle/>
                  <a:p>
                    <a:fld id="{31DC7258-BCDA-4F88-9E64-4EA6DF99D62F}"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8122-4740-AC5B-072248592852}"/>
                </c:ext>
              </c:extLst>
            </c:dLbl>
            <c:dLbl>
              <c:idx val="8"/>
              <c:delete val="1"/>
              <c:extLst>
                <c:ext xmlns:c15="http://schemas.microsoft.com/office/drawing/2012/chart" uri="{CE6537A1-D6FC-4f65-9D91-7224C49458BB}"/>
                <c:ext xmlns:c16="http://schemas.microsoft.com/office/drawing/2014/chart" uri="{C3380CC4-5D6E-409C-BE32-E72D297353CC}">
                  <c16:uniqueId val="{00000015-8122-4740-AC5B-072248592852}"/>
                </c:ext>
              </c:extLst>
            </c:dLbl>
            <c:dLbl>
              <c:idx val="9"/>
              <c:delete val="1"/>
              <c:extLst>
                <c:ext xmlns:c15="http://schemas.microsoft.com/office/drawing/2012/chart" uri="{CE6537A1-D6FC-4f65-9D91-7224C49458BB}"/>
                <c:ext xmlns:c16="http://schemas.microsoft.com/office/drawing/2014/chart" uri="{C3380CC4-5D6E-409C-BE32-E72D297353CC}">
                  <c16:uniqueId val="{00000016-8122-4740-AC5B-072248592852}"/>
                </c:ext>
              </c:extLst>
            </c:dLbl>
            <c:dLbl>
              <c:idx val="10"/>
              <c:layout>
                <c:manualLayout>
                  <c:x val="-1.5872703412073491E-3"/>
                  <c:y val="-9.2033742708578264E-18"/>
                </c:manualLayout>
              </c:layout>
              <c:tx>
                <c:rich>
                  <a:bodyPr/>
                  <a:lstStyle/>
                  <a:p>
                    <a:fld id="{FAA6886B-6195-489F-AEE1-54FB6D7B067E}"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8122-4740-AC5B-072248592852}"/>
                </c:ext>
              </c:extLst>
            </c:dLbl>
            <c:dLbl>
              <c:idx val="11"/>
              <c:delete val="1"/>
              <c:extLst>
                <c:ext xmlns:c15="http://schemas.microsoft.com/office/drawing/2012/chart" uri="{CE6537A1-D6FC-4f65-9D91-7224C49458BB}"/>
                <c:ext xmlns:c16="http://schemas.microsoft.com/office/drawing/2014/chart" uri="{C3380CC4-5D6E-409C-BE32-E72D297353CC}">
                  <c16:uniqueId val="{00000018-8122-4740-AC5B-072248592852}"/>
                </c:ext>
              </c:extLst>
            </c:dLbl>
            <c:numFmt formatCode="&quot;(&quot;0.00,,\ &quot;M&quot;&quot;)&quot;" sourceLinked="0"/>
            <c:spPr>
              <a:noFill/>
              <a:ln>
                <a:noFill/>
              </a:ln>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rgbClr val="FF0000"/>
                    </a:solidFill>
                    <a:latin typeface="+mn-lt"/>
                    <a:ea typeface="+mn-ea"/>
                    <a:cs typeface="+mn-cs"/>
                  </a:defRPr>
                </a:pPr>
                <a:endParaRPr lang="en-001"/>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BarType val="plus"/>
            <c:errValType val="cust"/>
            <c:noEndCap val="1"/>
            <c:plus>
              <c:numRef>
                <c:f>'Data-Analysis'!$F$10:$F$21</c:f>
                <c:numCache>
                  <c:formatCode>General</c:formatCode>
                  <c:ptCount val="12"/>
                  <c:pt idx="0">
                    <c:v>0</c:v>
                  </c:pt>
                  <c:pt idx="1">
                    <c:v>689769.71000000299</c:v>
                  </c:pt>
                  <c:pt idx="2">
                    <c:v>0</c:v>
                  </c:pt>
                  <c:pt idx="3">
                    <c:v>1377915.2</c:v>
                  </c:pt>
                  <c:pt idx="4">
                    <c:v>0</c:v>
                  </c:pt>
                  <c:pt idx="5">
                    <c:v>3308682.76</c:v>
                  </c:pt>
                  <c:pt idx="6">
                    <c:v>0</c:v>
                  </c:pt>
                  <c:pt idx="7">
                    <c:v>0</c:v>
                  </c:pt>
                  <c:pt idx="8">
                    <c:v>534074.81999999902</c:v>
                  </c:pt>
                  <c:pt idx="9">
                    <c:v>5977122.6799999997</c:v>
                  </c:pt>
                  <c:pt idx="10">
                    <c:v>0</c:v>
                  </c:pt>
                  <c:pt idx="11">
                    <c:v>6614573.7000000067</c:v>
                  </c:pt>
                </c:numCache>
              </c:numRef>
            </c:plus>
            <c:minus>
              <c:numRef>
                <c:f>'Data-Analysis'!$E$10:$E$21</c:f>
                <c:numCache>
                  <c:formatCode>General</c:formatCode>
                  <c:ptCount val="12"/>
                  <c:pt idx="0">
                    <c:v>0</c:v>
                  </c:pt>
                  <c:pt idx="1">
                    <c:v>0</c:v>
                  </c:pt>
                  <c:pt idx="2">
                    <c:v>1710671.5200000033</c:v>
                  </c:pt>
                  <c:pt idx="3">
                    <c:v>0</c:v>
                  </c:pt>
                  <c:pt idx="4">
                    <c:v>754564.00999999791</c:v>
                  </c:pt>
                  <c:pt idx="5">
                    <c:v>0</c:v>
                  </c:pt>
                  <c:pt idx="6">
                    <c:v>1415973.6399999969</c:v>
                  </c:pt>
                  <c:pt idx="7">
                    <c:v>2238297.7600000016</c:v>
                  </c:pt>
                  <c:pt idx="8">
                    <c:v>0</c:v>
                  </c:pt>
                  <c:pt idx="9">
                    <c:v>0</c:v>
                  </c:pt>
                  <c:pt idx="10">
                    <c:v>6991605.7200000025</c:v>
                  </c:pt>
                  <c:pt idx="11">
                    <c:v>0</c:v>
                  </c:pt>
                </c:numCache>
              </c:numRef>
            </c:minus>
            <c:spPr>
              <a:noFill/>
              <a:ln w="38100" cap="rnd" cmpd="sng" algn="ctr">
                <a:gradFill>
                  <a:gsLst>
                    <a:gs pos="0">
                      <a:srgbClr val="01A4F6"/>
                    </a:gs>
                    <a:gs pos="100000">
                      <a:srgbClr val="48C1FE"/>
                    </a:gs>
                  </a:gsLst>
                  <a:lin ang="5400000" scaled="1"/>
                </a:gradFill>
                <a:prstDash val="sysDash"/>
                <a:round/>
                <a:headEnd type="none"/>
                <a:tailEnd type="triangle"/>
              </a:ln>
              <a:effectLst>
                <a:glow rad="25400">
                  <a:srgbClr val="01A4F6"/>
                </a:glow>
              </a:effectLst>
            </c:spPr>
          </c:errBars>
          <c:cat>
            <c:strRef>
              <c:f>'Data-Analysis'!$B$10:$B$21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'Data-Analysis'!$D$10:$D$21</c:f>
              <c:numCache>
                <c:formatCode>0.00,,\ "M"</c:formatCode>
                <c:ptCount val="12"/>
                <c:pt idx="0">
                  <c:v>6607761.6799999997</c:v>
                </c:pt>
                <c:pt idx="1">
                  <c:v>6607761.6799999997</c:v>
                </c:pt>
                <c:pt idx="2">
                  <c:v>7297531.3900000025</c:v>
                </c:pt>
                <c:pt idx="3">
                  <c:v>5586859.8699999992</c:v>
                </c:pt>
                <c:pt idx="4">
                  <c:v>6964775.0699999994</c:v>
                </c:pt>
                <c:pt idx="5">
                  <c:v>6210211.0600000015</c:v>
                </c:pt>
                <c:pt idx="6">
                  <c:v>9518893.8199999984</c:v>
                </c:pt>
                <c:pt idx="7">
                  <c:v>8102920.1800000016</c:v>
                </c:pt>
                <c:pt idx="8">
                  <c:v>5864622.4199999999</c:v>
                </c:pt>
                <c:pt idx="9">
                  <c:v>6398697.2399999993</c:v>
                </c:pt>
                <c:pt idx="10">
                  <c:v>12375819.920000002</c:v>
                </c:pt>
                <c:pt idx="11">
                  <c:v>5384214.1999999993</c:v>
                </c:pt>
              </c:numCache>
            </c:numRef>
          </c:val>
          <c:extLst>
            <c:ext xmlns:c15="http://schemas.microsoft.com/office/drawing/2012/chart" uri="{02D57815-91ED-43cb-92C2-25804820EDAC}">
              <c15:datalabelsRange>
                <c15:f>'Data-Analysis'!$E$10:$E$21</c15:f>
                <c15:dlblRangeCache>
                  <c:ptCount val="12"/>
                  <c:pt idx="0">
                    <c:v>(0.00 M)</c:v>
                  </c:pt>
                  <c:pt idx="1">
                    <c:v>(0.00 M)</c:v>
                  </c:pt>
                  <c:pt idx="2">
                    <c:v>(1.71 M)</c:v>
                  </c:pt>
                  <c:pt idx="3">
                    <c:v>(0.00 M)</c:v>
                  </c:pt>
                  <c:pt idx="4">
                    <c:v>(0.75 M)</c:v>
                  </c:pt>
                  <c:pt idx="5">
                    <c:v>(0.00 M)</c:v>
                  </c:pt>
                  <c:pt idx="6">
                    <c:v>(1.42 M)</c:v>
                  </c:pt>
                  <c:pt idx="7">
                    <c:v>(2.24 M)</c:v>
                  </c:pt>
                  <c:pt idx="8">
                    <c:v>(0.00 M)</c:v>
                  </c:pt>
                  <c:pt idx="9">
                    <c:v>(0.00 M)</c:v>
                  </c:pt>
                  <c:pt idx="10">
                    <c:v>(6.99 M)</c:v>
                  </c:pt>
                  <c:pt idx="11">
                    <c:v>(0.00 M)</c:v>
                  </c:pt>
                </c15:dlblRangeCache>
              </c15:datalabelsRange>
            </c:ext>
            <c:ext xmlns:c16="http://schemas.microsoft.com/office/drawing/2014/chart" uri="{C3380CC4-5D6E-409C-BE32-E72D297353CC}">
              <c16:uniqueId val="{00000019-8122-4740-AC5B-072248592852}"/>
            </c:ext>
          </c:extLst>
        </c:ser>
        <c:dLbls>
          <c:showLegendKey val="0"/>
          <c:showVal val="0"/>
          <c:showCatName val="0"/>
          <c:showSerName val="0"/>
          <c:showPercent val="0"/>
          <c:showBubbleSize val="0"/>
        </c:dLbls>
        <c:gapWidth val="300"/>
        <c:overlap val="-51"/>
        <c:axId val="825933120"/>
        <c:axId val="955225568"/>
      </c:barChart>
      <c:catAx>
        <c:axId val="82671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826730304"/>
        <c:crosses val="autoZero"/>
        <c:auto val="1"/>
        <c:lblAlgn val="ctr"/>
        <c:lblOffset val="100"/>
        <c:noMultiLvlLbl val="0"/>
      </c:catAx>
      <c:valAx>
        <c:axId val="826730304"/>
        <c:scaling>
          <c:orientation val="minMax"/>
          <c:max val="14000000"/>
        </c:scaling>
        <c:delete val="1"/>
        <c:axPos val="l"/>
        <c:numFmt formatCode="0.00,,\ &quot;M&quot;" sourceLinked="1"/>
        <c:majorTickMark val="none"/>
        <c:minorTickMark val="none"/>
        <c:tickLblPos val="nextTo"/>
        <c:crossAx val="826712832"/>
        <c:crosses val="autoZero"/>
        <c:crossBetween val="between"/>
      </c:valAx>
      <c:valAx>
        <c:axId val="955225568"/>
        <c:scaling>
          <c:orientation val="minMax"/>
        </c:scaling>
        <c:delete val="1"/>
        <c:axPos val="r"/>
        <c:numFmt formatCode="0.00,,\ &quot;M&quot;" sourceLinked="1"/>
        <c:majorTickMark val="out"/>
        <c:minorTickMark val="none"/>
        <c:tickLblPos val="nextTo"/>
        <c:crossAx val="825933120"/>
        <c:crosses val="max"/>
        <c:crossBetween val="between"/>
      </c:valAx>
      <c:catAx>
        <c:axId val="825933120"/>
        <c:scaling>
          <c:orientation val="minMax"/>
        </c:scaling>
        <c:delete val="1"/>
        <c:axPos val="b"/>
        <c:numFmt formatCode="General" sourceLinked="1"/>
        <c:majorTickMark val="out"/>
        <c:minorTickMark val="none"/>
        <c:tickLblPos val="nextTo"/>
        <c:crossAx val="955225568"/>
        <c:crosses val="autoZero"/>
        <c:auto val="1"/>
        <c:lblAlgn val="ctr"/>
        <c:lblOffset val="100"/>
        <c:noMultiLvlLbl val="0"/>
      </c:catAx>
      <c:spPr>
        <a:solidFill>
          <a:srgbClr val="2F3438"/>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F3438"/>
    </a:solidFill>
    <a:ln w="9525" cap="flat" cmpd="sng" algn="ctr">
      <a:solidFill>
        <a:schemeClr val="tx1">
          <a:lumMod val="15000"/>
          <a:lumOff val="85000"/>
        </a:schemeClr>
      </a:solidFill>
      <a:round/>
    </a:ln>
    <a:effectLst/>
  </c:spPr>
  <c:txPr>
    <a:bodyPr/>
    <a:lstStyle/>
    <a:p>
      <a:pPr>
        <a:defRPr/>
      </a:pPr>
      <a:endParaRPr lang="en-001"/>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Net Sales</c:v>
          </c:tx>
          <c:spPr>
            <a:ln w="28575" cap="rnd">
              <a:solidFill>
                <a:schemeClr val="accent2">
                  <a:lumMod val="75000"/>
                </a:schemeClr>
              </a:solidFill>
              <a:round/>
            </a:ln>
            <a:effectLst/>
          </c:spPr>
          <c:marker>
            <c:symbol val="circle"/>
            <c:size val="7"/>
            <c:spPr>
              <a:solidFill>
                <a:schemeClr val="accent1"/>
              </a:solidFill>
              <a:ln w="9525">
                <a:solidFill>
                  <a:schemeClr val="accent1"/>
                </a:solidFill>
              </a:ln>
              <a:effectLst/>
            </c:spPr>
          </c:marker>
          <c:cat>
            <c:strRef>
              <c:f>'Data-Analysis'!$H$25:$H$36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'Data-Analysis'!$I$25:$I$36</c:f>
              <c:numCache>
                <c:formatCode>0.00,,\ "M"</c:formatCode>
                <c:ptCount val="12"/>
                <c:pt idx="0">
                  <c:v>6607761.6799999997</c:v>
                </c:pt>
                <c:pt idx="1">
                  <c:v>7297531.3900000025</c:v>
                </c:pt>
                <c:pt idx="2">
                  <c:v>5586859.8699999992</c:v>
                </c:pt>
                <c:pt idx="3">
                  <c:v>6964775.0699999994</c:v>
                </c:pt>
                <c:pt idx="4">
                  <c:v>6210211.0600000015</c:v>
                </c:pt>
                <c:pt idx="5">
                  <c:v>9518893.8199999984</c:v>
                </c:pt>
                <c:pt idx="6">
                  <c:v>8102920.1800000016</c:v>
                </c:pt>
                <c:pt idx="7">
                  <c:v>5864622.4199999999</c:v>
                </c:pt>
                <c:pt idx="8">
                  <c:v>6398697.2399999993</c:v>
                </c:pt>
                <c:pt idx="9">
                  <c:v>12375819.920000002</c:v>
                </c:pt>
                <c:pt idx="10">
                  <c:v>5384214.1999999993</c:v>
                </c:pt>
                <c:pt idx="11">
                  <c:v>11998787.900000006</c:v>
                </c:pt>
              </c:numCache>
            </c:numRef>
          </c:val>
          <c:smooth val="0"/>
          <c:extLst>
            <c:ext xmlns:c16="http://schemas.microsoft.com/office/drawing/2014/chart" uri="{C3380CC4-5D6E-409C-BE32-E72D297353CC}">
              <c16:uniqueId val="{00000000-6777-4F55-B172-95EA4962A79A}"/>
            </c:ext>
          </c:extLst>
        </c:ser>
        <c:ser>
          <c:idx val="1"/>
          <c:order val="1"/>
          <c:tx>
            <c:v>C.O.G.S</c:v>
          </c:tx>
          <c:spPr>
            <a:ln w="28575" cap="rnd">
              <a:solidFill>
                <a:srgbClr val="01A4F6"/>
              </a:solidFill>
              <a:round/>
            </a:ln>
            <a:effectLst/>
          </c:spPr>
          <c:marker>
            <c:symbol val="circle"/>
            <c:size val="8"/>
            <c:spPr>
              <a:solidFill>
                <a:srgbClr val="01A4F6"/>
              </a:solidFill>
              <a:ln w="9525">
                <a:solidFill>
                  <a:srgbClr val="01A4F6"/>
                </a:solidFill>
              </a:ln>
              <a:effectLst/>
            </c:spPr>
          </c:marker>
          <c:cat>
            <c:strRef>
              <c:f>'Data-Analysis'!$H$25:$H$36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'Data-Analysis'!$J$25:$J$36</c:f>
              <c:numCache>
                <c:formatCode>0.00,,\ "M"</c:formatCode>
                <c:ptCount val="12"/>
                <c:pt idx="0">
                  <c:v>5793733</c:v>
                </c:pt>
                <c:pt idx="1">
                  <c:v>6148984</c:v>
                </c:pt>
                <c:pt idx="2">
                  <c:v>4916993</c:v>
                </c:pt>
                <c:pt idx="3">
                  <c:v>6034791</c:v>
                </c:pt>
                <c:pt idx="4">
                  <c:v>5381571</c:v>
                </c:pt>
                <c:pt idx="5">
                  <c:v>8045140</c:v>
                </c:pt>
                <c:pt idx="6">
                  <c:v>7179054</c:v>
                </c:pt>
                <c:pt idx="7">
                  <c:v>5073556</c:v>
                </c:pt>
                <c:pt idx="8">
                  <c:v>5375565</c:v>
                </c:pt>
                <c:pt idx="9">
                  <c:v>10593834</c:v>
                </c:pt>
                <c:pt idx="10">
                  <c:v>4779614</c:v>
                </c:pt>
                <c:pt idx="11">
                  <c:v>9973022</c:v>
                </c:pt>
              </c:numCache>
            </c:numRef>
          </c:val>
          <c:smooth val="0"/>
          <c:extLst>
            <c:ext xmlns:c16="http://schemas.microsoft.com/office/drawing/2014/chart" uri="{C3380CC4-5D6E-409C-BE32-E72D297353CC}">
              <c16:uniqueId val="{00000001-6777-4F55-B172-95EA4962A79A}"/>
            </c:ext>
          </c:extLst>
        </c:ser>
        <c:ser>
          <c:idx val="2"/>
          <c:order val="2"/>
          <c:tx>
            <c:v>Profit</c:v>
          </c:tx>
          <c:spPr>
            <a:ln w="28575" cap="rnd">
              <a:solidFill>
                <a:schemeClr val="accent3">
                  <a:lumMod val="40000"/>
                  <a:lumOff val="60000"/>
                </a:schemeClr>
              </a:solidFill>
              <a:round/>
            </a:ln>
            <a:effectLst/>
          </c:spPr>
          <c:marker>
            <c:symbol val="circle"/>
            <c:size val="8"/>
            <c:spPr>
              <a:solidFill>
                <a:schemeClr val="accent3">
                  <a:lumMod val="40000"/>
                  <a:lumOff val="60000"/>
                </a:schemeClr>
              </a:solidFill>
              <a:ln w="9525">
                <a:solidFill>
                  <a:schemeClr val="accent3">
                    <a:lumMod val="40000"/>
                    <a:lumOff val="60000"/>
                  </a:schemeClr>
                </a:solidFill>
              </a:ln>
              <a:effectLst/>
            </c:spPr>
          </c:marker>
          <c:cat>
            <c:strRef>
              <c:f>'Data-Analysis'!$H$25:$H$36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'Data-Analysis'!$K$25:$K$36</c:f>
              <c:numCache>
                <c:formatCode>0.00,,\ "M"</c:formatCode>
                <c:ptCount val="12"/>
                <c:pt idx="0">
                  <c:v>699641.81999999983</c:v>
                </c:pt>
                <c:pt idx="1">
                  <c:v>401669.61</c:v>
                </c:pt>
                <c:pt idx="2">
                  <c:v>537166.13</c:v>
                </c:pt>
                <c:pt idx="3">
                  <c:v>464617.43</c:v>
                </c:pt>
                <c:pt idx="4">
                  <c:v>557699.94000000006</c:v>
                </c:pt>
                <c:pt idx="5">
                  <c:v>750078.18000000017</c:v>
                </c:pt>
                <c:pt idx="6">
                  <c:v>730107.32000000018</c:v>
                </c:pt>
                <c:pt idx="7">
                  <c:v>461336.5799999999</c:v>
                </c:pt>
                <c:pt idx="8">
                  <c:v>446619.76000000007</c:v>
                </c:pt>
                <c:pt idx="9">
                  <c:v>937604.08000000007</c:v>
                </c:pt>
                <c:pt idx="10">
                  <c:v>563695.79999999993</c:v>
                </c:pt>
                <c:pt idx="11">
                  <c:v>509480.10000000009</c:v>
                </c:pt>
              </c:numCache>
            </c:numRef>
          </c:val>
          <c:smooth val="0"/>
          <c:extLst>
            <c:ext xmlns:c16="http://schemas.microsoft.com/office/drawing/2014/chart" uri="{C3380CC4-5D6E-409C-BE32-E72D297353CC}">
              <c16:uniqueId val="{00000002-6777-4F55-B172-95EA4962A79A}"/>
            </c:ext>
          </c:extLst>
        </c:ser>
        <c:dLbls>
          <c:showLegendKey val="0"/>
          <c:showVal val="0"/>
          <c:showCatName val="0"/>
          <c:showSerName val="0"/>
          <c:showPercent val="0"/>
          <c:showBubbleSize val="0"/>
        </c:dLbls>
        <c:marker val="1"/>
        <c:smooth val="0"/>
        <c:axId val="919469040"/>
        <c:axId val="919466544"/>
      </c:lineChart>
      <c:catAx>
        <c:axId val="9194690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919466544"/>
        <c:crosses val="autoZero"/>
        <c:auto val="1"/>
        <c:lblAlgn val="ctr"/>
        <c:lblOffset val="100"/>
        <c:noMultiLvlLbl val="0"/>
      </c:catAx>
      <c:valAx>
        <c:axId val="919466544"/>
        <c:scaling>
          <c:orientation val="minMax"/>
          <c:max val="13000000"/>
          <c:min val="0"/>
        </c:scaling>
        <c:delete val="0"/>
        <c:axPos val="l"/>
        <c:numFmt formatCode="0.00,,\ &quot;M&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919469040"/>
        <c:crosses val="autoZero"/>
        <c:crossBetween val="between"/>
        <c:majorUnit val="4000000"/>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legend>
    <c:plotVisOnly val="1"/>
    <c:dispBlanksAs val="gap"/>
    <c:showDLblsOverMax val="0"/>
  </c:chart>
  <c:spPr>
    <a:solidFill>
      <a:srgbClr val="2F3438"/>
    </a:solidFill>
    <a:ln w="9525" cap="flat" cmpd="sng" algn="ctr">
      <a:solidFill>
        <a:schemeClr val="tx1">
          <a:lumMod val="15000"/>
          <a:lumOff val="85000"/>
        </a:schemeClr>
      </a:solidFill>
      <a:round/>
    </a:ln>
    <a:effectLst/>
  </c:spPr>
  <c:txPr>
    <a:bodyPr/>
    <a:lstStyle/>
    <a:p>
      <a:pPr>
        <a:defRPr/>
      </a:pPr>
      <a:endParaRPr lang="en-001"/>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 Set de Datos.xlsx]Data-Analysis!PivotTable3</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1A4F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'Data-Analysis'!$C$31:$C$32</c:f>
              <c:strCache>
                <c:ptCount val="1"/>
                <c:pt idx="0">
                  <c:v>Medium</c:v>
                </c:pt>
              </c:strCache>
            </c:strRef>
          </c:tx>
          <c:spPr>
            <a:ln w="28575" cap="rnd">
              <a:solidFill>
                <a:schemeClr val="accent1">
                  <a:lumMod val="75000"/>
                </a:schemeClr>
              </a:solidFill>
              <a:round/>
            </a:ln>
            <a:effectLst/>
          </c:spPr>
          <c:marker>
            <c:symbol val="none"/>
          </c:marker>
          <c:cat>
            <c:strRef>
              <c:f>'Data-Analysis'!$B$33:$B$45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'Data-Analysis'!$C$33:$C$45</c:f>
              <c:numCache>
                <c:formatCode>0.00,,\ "M"</c:formatCode>
                <c:ptCount val="12"/>
                <c:pt idx="0">
                  <c:v>2326430.34</c:v>
                </c:pt>
                <c:pt idx="1">
                  <c:v>2810156.19</c:v>
                </c:pt>
                <c:pt idx="2">
                  <c:v>1420138.21</c:v>
                </c:pt>
                <c:pt idx="3">
                  <c:v>2601078.92</c:v>
                </c:pt>
                <c:pt idx="4">
                  <c:v>1795127.0300000003</c:v>
                </c:pt>
                <c:pt idx="5">
                  <c:v>4498327.78</c:v>
                </c:pt>
                <c:pt idx="6">
                  <c:v>2812423.4050000003</c:v>
                </c:pt>
                <c:pt idx="7">
                  <c:v>1297635.33</c:v>
                </c:pt>
                <c:pt idx="8">
                  <c:v>3974075.7600000002</c:v>
                </c:pt>
                <c:pt idx="9">
                  <c:v>2409707.5</c:v>
                </c:pt>
                <c:pt idx="10">
                  <c:v>737189.49</c:v>
                </c:pt>
                <c:pt idx="11">
                  <c:v>3586179.1799999997</c:v>
                </c:pt>
              </c:numCache>
            </c:numRef>
          </c:val>
          <c:smooth val="0"/>
          <c:extLst>
            <c:ext xmlns:c16="http://schemas.microsoft.com/office/drawing/2014/chart" uri="{C3380CC4-5D6E-409C-BE32-E72D297353CC}">
              <c16:uniqueId val="{00000000-CB75-4C41-AB87-82DB78CBA557}"/>
            </c:ext>
          </c:extLst>
        </c:ser>
        <c:ser>
          <c:idx val="1"/>
          <c:order val="1"/>
          <c:tx>
            <c:strRef>
              <c:f>'Data-Analysis'!$D$31:$D$32</c:f>
              <c:strCache>
                <c:ptCount val="1"/>
                <c:pt idx="0">
                  <c:v>High</c:v>
                </c:pt>
              </c:strCache>
            </c:strRef>
          </c:tx>
          <c:spPr>
            <a:ln w="28575" cap="rnd">
              <a:solidFill>
                <a:srgbClr val="01A4F6"/>
              </a:solidFill>
              <a:round/>
            </a:ln>
            <a:effectLst/>
          </c:spPr>
          <c:marker>
            <c:symbol val="none"/>
          </c:marker>
          <c:cat>
            <c:strRef>
              <c:f>'Data-Analysis'!$B$33:$B$45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'Data-Analysis'!$D$33:$D$45</c:f>
              <c:numCache>
                <c:formatCode>0.00,,\ "M"</c:formatCode>
                <c:ptCount val="12"/>
                <c:pt idx="0">
                  <c:v>3418889.7099999995</c:v>
                </c:pt>
                <c:pt idx="1">
                  <c:v>1097698.7399999998</c:v>
                </c:pt>
                <c:pt idx="2">
                  <c:v>2908280.89</c:v>
                </c:pt>
                <c:pt idx="3">
                  <c:v>1372016.11</c:v>
                </c:pt>
                <c:pt idx="4">
                  <c:v>2482221.75</c:v>
                </c:pt>
                <c:pt idx="5">
                  <c:v>2587070.92</c:v>
                </c:pt>
                <c:pt idx="6">
                  <c:v>3137045.1750000003</c:v>
                </c:pt>
                <c:pt idx="7">
                  <c:v>2130000.9399999995</c:v>
                </c:pt>
                <c:pt idx="8">
                  <c:v>644042.41</c:v>
                </c:pt>
                <c:pt idx="9">
                  <c:v>3743806.52</c:v>
                </c:pt>
                <c:pt idx="10">
                  <c:v>3513207.84</c:v>
                </c:pt>
                <c:pt idx="11">
                  <c:v>783918.94</c:v>
                </c:pt>
              </c:numCache>
            </c:numRef>
          </c:val>
          <c:smooth val="0"/>
          <c:extLst>
            <c:ext xmlns:c16="http://schemas.microsoft.com/office/drawing/2014/chart" uri="{C3380CC4-5D6E-409C-BE32-E72D297353CC}">
              <c16:uniqueId val="{0000000F-CB75-4C41-AB87-82DB78CBA557}"/>
            </c:ext>
          </c:extLst>
        </c:ser>
        <c:ser>
          <c:idx val="2"/>
          <c:order val="2"/>
          <c:tx>
            <c:strRef>
              <c:f>'Data-Analysis'!$E$31:$E$32</c:f>
              <c:strCache>
                <c:ptCount val="1"/>
                <c:pt idx="0">
                  <c:v>Low</c:v>
                </c:pt>
              </c:strCache>
            </c:strRef>
          </c:tx>
          <c:spPr>
            <a:ln w="28575" cap="rnd">
              <a:solidFill>
                <a:schemeClr val="accent4">
                  <a:lumMod val="40000"/>
                  <a:lumOff val="60000"/>
                </a:schemeClr>
              </a:solidFill>
              <a:round/>
            </a:ln>
            <a:effectLst/>
          </c:spPr>
          <c:marker>
            <c:symbol val="none"/>
          </c:marker>
          <c:cat>
            <c:strRef>
              <c:f>'Data-Analysis'!$B$33:$B$45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'Data-Analysis'!$E$33:$E$45</c:f>
              <c:numCache>
                <c:formatCode>0.00,,\ "M"</c:formatCode>
                <c:ptCount val="12"/>
                <c:pt idx="0">
                  <c:v>793200.63</c:v>
                </c:pt>
                <c:pt idx="1">
                  <c:v>1580926.46</c:v>
                </c:pt>
                <c:pt idx="2">
                  <c:v>1218693.77</c:v>
                </c:pt>
                <c:pt idx="3">
                  <c:v>2406750.54</c:v>
                </c:pt>
                <c:pt idx="4">
                  <c:v>1932862.2799999998</c:v>
                </c:pt>
                <c:pt idx="5">
                  <c:v>1389743.12</c:v>
                </c:pt>
                <c:pt idx="6">
                  <c:v>1804058.0999999999</c:v>
                </c:pt>
                <c:pt idx="7">
                  <c:v>1765088.15</c:v>
                </c:pt>
                <c:pt idx="8">
                  <c:v>1083177.0699999998</c:v>
                </c:pt>
                <c:pt idx="9">
                  <c:v>6206303.8999999994</c:v>
                </c:pt>
                <c:pt idx="10">
                  <c:v>1133816.8700000001</c:v>
                </c:pt>
                <c:pt idx="11">
                  <c:v>6478459.7799999993</c:v>
                </c:pt>
              </c:numCache>
            </c:numRef>
          </c:val>
          <c:smooth val="0"/>
          <c:extLst>
            <c:ext xmlns:c16="http://schemas.microsoft.com/office/drawing/2014/chart" uri="{C3380CC4-5D6E-409C-BE32-E72D297353CC}">
              <c16:uniqueId val="{00000010-CB75-4C41-AB87-82DB78CBA557}"/>
            </c:ext>
          </c:extLst>
        </c:ser>
        <c:ser>
          <c:idx val="3"/>
          <c:order val="3"/>
          <c:tx>
            <c:strRef>
              <c:f>'Data-Analysis'!$F$31:$F$32</c:f>
              <c:strCache>
                <c:ptCount val="1"/>
                <c:pt idx="0">
                  <c:v>None</c:v>
                </c:pt>
              </c:strCache>
            </c:strRef>
          </c:tx>
          <c:spPr>
            <a:ln w="28575" cap="rnd">
              <a:solidFill>
                <a:schemeClr val="accent4"/>
              </a:solidFill>
              <a:round/>
            </a:ln>
            <a:effectLst/>
          </c:spPr>
          <c:marker>
            <c:symbol val="none"/>
          </c:marker>
          <c:cat>
            <c:strRef>
              <c:f>'Data-Analysis'!$B$33:$B$45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'Data-Analysis'!$F$33:$F$45</c:f>
              <c:numCache>
                <c:formatCode>General</c:formatCode>
                <c:ptCount val="12"/>
                <c:pt idx="0">
                  <c:v>69241</c:v>
                </c:pt>
                <c:pt idx="1">
                  <c:v>1808750</c:v>
                </c:pt>
                <c:pt idx="2">
                  <c:v>39747</c:v>
                </c:pt>
                <c:pt idx="3">
                  <c:v>584929.5</c:v>
                </c:pt>
                <c:pt idx="4">
                  <c:v>0</c:v>
                </c:pt>
                <c:pt idx="5">
                  <c:v>1043752</c:v>
                </c:pt>
                <c:pt idx="6">
                  <c:v>349393.5</c:v>
                </c:pt>
                <c:pt idx="7">
                  <c:v>671898</c:v>
                </c:pt>
                <c:pt idx="8">
                  <c:v>697402</c:v>
                </c:pt>
                <c:pt idx="9">
                  <c:v>16002</c:v>
                </c:pt>
                <c:pt idx="10">
                  <c:v>0</c:v>
                </c:pt>
                <c:pt idx="11">
                  <c:v>1150230</c:v>
                </c:pt>
              </c:numCache>
            </c:numRef>
          </c:val>
          <c:smooth val="0"/>
          <c:extLst>
            <c:ext xmlns:c16="http://schemas.microsoft.com/office/drawing/2014/chart" uri="{C3380CC4-5D6E-409C-BE32-E72D297353CC}">
              <c16:uniqueId val="{00000011-CB75-4C41-AB87-82DB78CBA557}"/>
            </c:ext>
          </c:extLst>
        </c:ser>
        <c:dLbls>
          <c:showLegendKey val="0"/>
          <c:showVal val="0"/>
          <c:showCatName val="0"/>
          <c:showSerName val="0"/>
          <c:showPercent val="0"/>
          <c:showBubbleSize val="0"/>
        </c:dLbls>
        <c:smooth val="0"/>
        <c:axId val="1203779584"/>
        <c:axId val="1203780832"/>
      </c:lineChart>
      <c:catAx>
        <c:axId val="120377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203780832"/>
        <c:crosses val="autoZero"/>
        <c:auto val="1"/>
        <c:lblAlgn val="ctr"/>
        <c:lblOffset val="100"/>
        <c:noMultiLvlLbl val="0"/>
      </c:catAx>
      <c:valAx>
        <c:axId val="1203780832"/>
        <c:scaling>
          <c:orientation val="minMax"/>
        </c:scaling>
        <c:delete val="0"/>
        <c:axPos val="l"/>
        <c:numFmt formatCode="0.0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203779584"/>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F3438"/>
    </a:solidFill>
    <a:ln w="9525" cap="flat" cmpd="sng" algn="ctr">
      <a:solidFill>
        <a:schemeClr val="tx1">
          <a:lumMod val="15000"/>
          <a:lumOff val="85000"/>
        </a:schemeClr>
      </a:solidFill>
      <a:round/>
    </a:ln>
    <a:effectLst/>
  </c:spPr>
  <c:txPr>
    <a:bodyPr/>
    <a:lstStyle/>
    <a:p>
      <a:pPr>
        <a:defRPr/>
      </a:pPr>
      <a:endParaRPr lang="en-001"/>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Series1</c:v>
          </c:tx>
          <c:spPr>
            <a:ln w="28575" cap="rnd">
              <a:solidFill>
                <a:schemeClr val="accent2">
                  <a:lumMod val="75000"/>
                </a:schemeClr>
              </a:solidFill>
              <a:round/>
            </a:ln>
            <a:effectLst/>
          </c:spPr>
          <c:marker>
            <c:symbol val="circle"/>
            <c:size val="7"/>
            <c:spPr>
              <a:solidFill>
                <a:schemeClr val="accent1">
                  <a:lumMod val="75000"/>
                </a:schemeClr>
              </a:solidFill>
              <a:ln w="9525">
                <a:solidFill>
                  <a:schemeClr val="accent1"/>
                </a:solidFill>
              </a:ln>
              <a:effectLst/>
            </c:spPr>
          </c:marker>
          <c:cat>
            <c:numLit>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Lit>
          </c:cat>
          <c:val>
            <c:numLit>
              <c:formatCode>General</c:formatCode>
              <c:ptCount val="12"/>
              <c:pt idx="0">
                <c:v>6607761.6799999997</c:v>
              </c:pt>
              <c:pt idx="1">
                <c:v>7297531.3900000025</c:v>
              </c:pt>
              <c:pt idx="2">
                <c:v>5586859.8699999992</c:v>
              </c:pt>
              <c:pt idx="3">
                <c:v>6964775.0699999994</c:v>
              </c:pt>
              <c:pt idx="4">
                <c:v>6210211.0600000015</c:v>
              </c:pt>
              <c:pt idx="5">
                <c:v>9518893.8199999984</c:v>
              </c:pt>
              <c:pt idx="6">
                <c:v>8102920.1800000016</c:v>
              </c:pt>
              <c:pt idx="7">
                <c:v>5864622.4199999999</c:v>
              </c:pt>
              <c:pt idx="8">
                <c:v>6398697.2399999993</c:v>
              </c:pt>
              <c:pt idx="9">
                <c:v>12375819.920000002</c:v>
              </c:pt>
              <c:pt idx="10">
                <c:v>5384214.1999999993</c:v>
              </c:pt>
              <c:pt idx="11">
                <c:v>11998787.900000006</c:v>
              </c:pt>
            </c:numLit>
          </c:val>
          <c:smooth val="0"/>
          <c:extLst>
            <c:ext xmlns:c16="http://schemas.microsoft.com/office/drawing/2014/chart" uri="{C3380CC4-5D6E-409C-BE32-E72D297353CC}">
              <c16:uniqueId val="{00000000-5E2E-46D9-B6C4-4F2733728EDC}"/>
            </c:ext>
          </c:extLst>
        </c:ser>
        <c:ser>
          <c:idx val="1"/>
          <c:order val="1"/>
          <c:tx>
            <c:v>Series2</c:v>
          </c:tx>
          <c:spPr>
            <a:ln w="28575" cap="rnd">
              <a:solidFill>
                <a:srgbClr val="01A4F6"/>
              </a:solidFill>
              <a:round/>
            </a:ln>
            <a:effectLst/>
          </c:spPr>
          <c:marker>
            <c:symbol val="circle"/>
            <c:size val="8"/>
            <c:spPr>
              <a:solidFill>
                <a:srgbClr val="01A4F6"/>
              </a:solidFill>
              <a:ln w="9525">
                <a:solidFill>
                  <a:srgbClr val="01A4F6"/>
                </a:solidFill>
              </a:ln>
              <a:effectLst/>
            </c:spPr>
          </c:marker>
          <c:cat>
            <c:numLit>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Lit>
          </c:cat>
          <c:val>
            <c:numLit>
              <c:formatCode>General</c:formatCode>
              <c:ptCount val="12"/>
              <c:pt idx="0">
                <c:v>5793733</c:v>
              </c:pt>
              <c:pt idx="1">
                <c:v>6148984</c:v>
              </c:pt>
              <c:pt idx="2">
                <c:v>4916993</c:v>
              </c:pt>
              <c:pt idx="3">
                <c:v>6034791</c:v>
              </c:pt>
              <c:pt idx="4">
                <c:v>5381571</c:v>
              </c:pt>
              <c:pt idx="5">
                <c:v>8045140</c:v>
              </c:pt>
              <c:pt idx="6">
                <c:v>7179054</c:v>
              </c:pt>
              <c:pt idx="7">
                <c:v>5073556</c:v>
              </c:pt>
              <c:pt idx="8">
                <c:v>5375565</c:v>
              </c:pt>
              <c:pt idx="9">
                <c:v>10593834</c:v>
              </c:pt>
              <c:pt idx="10">
                <c:v>4779614</c:v>
              </c:pt>
              <c:pt idx="11">
                <c:v>9973022</c:v>
              </c:pt>
            </c:numLit>
          </c:val>
          <c:smooth val="0"/>
          <c:extLst>
            <c:ext xmlns:c16="http://schemas.microsoft.com/office/drawing/2014/chart" uri="{C3380CC4-5D6E-409C-BE32-E72D297353CC}">
              <c16:uniqueId val="{00000001-5E2E-46D9-B6C4-4F2733728EDC}"/>
            </c:ext>
          </c:extLst>
        </c:ser>
        <c:ser>
          <c:idx val="2"/>
          <c:order val="2"/>
          <c:tx>
            <c:v>Series3</c:v>
          </c:tx>
          <c:spPr>
            <a:ln w="28575" cap="rnd">
              <a:solidFill>
                <a:schemeClr val="accent3">
                  <a:lumMod val="40000"/>
                  <a:lumOff val="60000"/>
                </a:schemeClr>
              </a:solidFill>
              <a:round/>
            </a:ln>
            <a:effectLst/>
          </c:spPr>
          <c:marker>
            <c:symbol val="circle"/>
            <c:size val="8"/>
            <c:spPr>
              <a:solidFill>
                <a:schemeClr val="accent3">
                  <a:lumMod val="40000"/>
                  <a:lumOff val="60000"/>
                </a:schemeClr>
              </a:solidFill>
              <a:ln w="9525">
                <a:solidFill>
                  <a:schemeClr val="accent3">
                    <a:lumMod val="40000"/>
                    <a:lumOff val="60000"/>
                  </a:schemeClr>
                </a:solidFill>
              </a:ln>
              <a:effectLst/>
            </c:spPr>
          </c:marker>
          <c:cat>
            <c:numLit>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Lit>
          </c:cat>
          <c:val>
            <c:numLit>
              <c:formatCode>General</c:formatCode>
              <c:ptCount val="12"/>
              <c:pt idx="0">
                <c:v>699641.81999999983</c:v>
              </c:pt>
              <c:pt idx="1">
                <c:v>401669.61</c:v>
              </c:pt>
              <c:pt idx="2">
                <c:v>537166.13</c:v>
              </c:pt>
              <c:pt idx="3">
                <c:v>464617.43</c:v>
              </c:pt>
              <c:pt idx="4">
                <c:v>557699.94000000006</c:v>
              </c:pt>
              <c:pt idx="5">
                <c:v>750078.18000000017</c:v>
              </c:pt>
              <c:pt idx="6">
                <c:v>730107.32000000018</c:v>
              </c:pt>
              <c:pt idx="7">
                <c:v>461336.5799999999</c:v>
              </c:pt>
              <c:pt idx="8">
                <c:v>446619.76000000007</c:v>
              </c:pt>
              <c:pt idx="9">
                <c:v>937604.08000000007</c:v>
              </c:pt>
              <c:pt idx="10">
                <c:v>563695.79999999993</c:v>
              </c:pt>
              <c:pt idx="11">
                <c:v>509480.10000000009</c:v>
              </c:pt>
            </c:numLit>
          </c:val>
          <c:smooth val="0"/>
          <c:extLst>
            <c:ext xmlns:c16="http://schemas.microsoft.com/office/drawing/2014/chart" uri="{C3380CC4-5D6E-409C-BE32-E72D297353CC}">
              <c16:uniqueId val="{00000002-5E2E-46D9-B6C4-4F2733728EDC}"/>
            </c:ext>
          </c:extLst>
        </c:ser>
        <c:dLbls>
          <c:showLegendKey val="0"/>
          <c:showVal val="0"/>
          <c:showCatName val="0"/>
          <c:showSerName val="0"/>
          <c:showPercent val="0"/>
          <c:showBubbleSize val="0"/>
        </c:dLbls>
        <c:marker val="1"/>
        <c:smooth val="0"/>
        <c:axId val="919469040"/>
        <c:axId val="919466544"/>
      </c:lineChart>
      <c:catAx>
        <c:axId val="9194690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919466544"/>
        <c:crosses val="autoZero"/>
        <c:auto val="1"/>
        <c:lblAlgn val="ctr"/>
        <c:lblOffset val="100"/>
        <c:noMultiLvlLbl val="0"/>
      </c:catAx>
      <c:valAx>
        <c:axId val="919466544"/>
        <c:scaling>
          <c:orientation val="minMax"/>
          <c:max val="13000000"/>
          <c:min val="0"/>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919469040"/>
        <c:crosses val="autoZero"/>
        <c:crossBetween val="between"/>
        <c:majorUnit val="4000000"/>
      </c:valAx>
      <c:spPr>
        <a:noFill/>
        <a:ln>
          <a:noFill/>
        </a:ln>
        <a:effectLst/>
      </c:spPr>
    </c:plotArea>
    <c:legend>
      <c:legendPos val="t"/>
      <c:layout>
        <c:manualLayout>
          <c:xMode val="edge"/>
          <c:yMode val="edge"/>
          <c:x val="0.46763165618448638"/>
          <c:y val="3.2715095311695003E-2"/>
          <c:w val="0.49073228511530398"/>
          <c:h val="9.2011849562081402E-2"/>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legend>
    <c:plotVisOnly val="1"/>
    <c:dispBlanksAs val="gap"/>
    <c:showDLblsOverMax val="0"/>
  </c:chart>
  <c:spPr>
    <a:solidFill>
      <a:srgbClr val="2F3438"/>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 Set de Datos.xlsx]Data-Analysis!PivotTable6</c:name>
    <c:fmtId val="17"/>
  </c:pivotSource>
  <c:chart>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'Data-Analysis'!$I$48</c:f>
              <c:strCache>
                <c:ptCount val="1"/>
                <c:pt idx="0">
                  <c:v>Net Sales </c:v>
                </c:pt>
              </c:strCache>
            </c:strRef>
          </c:tx>
          <c:spPr>
            <a:solidFill>
              <a:schemeClr val="accent2">
                <a:lumMod val="75000"/>
              </a:schemeClr>
            </a:solidFill>
            <a:ln>
              <a:noFill/>
            </a:ln>
            <a:effectLst/>
          </c:spPr>
          <c:invertIfNegative val="0"/>
          <c:cat>
            <c:strRef>
              <c:f>'Data-Analysis'!$H$49:$H$55</c:f>
              <c:strCache>
                <c:ptCount val="6"/>
                <c:pt idx="0">
                  <c:v>Camera 1</c:v>
                </c:pt>
                <c:pt idx="1">
                  <c:v>Camera 2</c:v>
                </c:pt>
                <c:pt idx="2">
                  <c:v>Camera 3</c:v>
                </c:pt>
                <c:pt idx="3">
                  <c:v>Camera 4</c:v>
                </c:pt>
                <c:pt idx="4">
                  <c:v>Camera 5</c:v>
                </c:pt>
                <c:pt idx="5">
                  <c:v>Camera 6</c:v>
                </c:pt>
              </c:strCache>
            </c:strRef>
          </c:cat>
          <c:val>
            <c:numRef>
              <c:f>'Data-Analysis'!$I$49:$I$55</c:f>
              <c:numCache>
                <c:formatCode>0.00,,\ "M"</c:formatCode>
                <c:ptCount val="6"/>
                <c:pt idx="0">
                  <c:v>12408442.025</c:v>
                </c:pt>
                <c:pt idx="1">
                  <c:v>11415018.84</c:v>
                </c:pt>
                <c:pt idx="2">
                  <c:v>27096396.860000007</c:v>
                </c:pt>
                <c:pt idx="3">
                  <c:v>12052759.705000002</c:v>
                </c:pt>
                <c:pt idx="4">
                  <c:v>15110493.790000001</c:v>
                </c:pt>
                <c:pt idx="5">
                  <c:v>14227983.529999999</c:v>
                </c:pt>
              </c:numCache>
            </c:numRef>
          </c:val>
          <c:extLst>
            <c:ext xmlns:c16="http://schemas.microsoft.com/office/drawing/2014/chart" uri="{C3380CC4-5D6E-409C-BE32-E72D297353CC}">
              <c16:uniqueId val="{00000000-2154-457A-AC3E-26C9754689CD}"/>
            </c:ext>
          </c:extLst>
        </c:ser>
        <c:ser>
          <c:idx val="1"/>
          <c:order val="1"/>
          <c:tx>
            <c:strRef>
              <c:f>'Data-Analysis'!$J$48</c:f>
              <c:strCache>
                <c:ptCount val="1"/>
                <c:pt idx="0">
                  <c:v>C.O.G.S</c:v>
                </c:pt>
              </c:strCache>
            </c:strRef>
          </c:tx>
          <c:spPr>
            <a:solidFill>
              <a:schemeClr val="accent2">
                <a:lumMod val="60000"/>
                <a:lumOff val="40000"/>
              </a:schemeClr>
            </a:solidFill>
            <a:ln>
              <a:noFill/>
            </a:ln>
            <a:effectLst/>
          </c:spPr>
          <c:invertIfNegative val="0"/>
          <c:cat>
            <c:strRef>
              <c:f>'Data-Analysis'!$H$49:$H$55</c:f>
              <c:strCache>
                <c:ptCount val="6"/>
                <c:pt idx="0">
                  <c:v>Camera 1</c:v>
                </c:pt>
                <c:pt idx="1">
                  <c:v>Camera 2</c:v>
                </c:pt>
                <c:pt idx="2">
                  <c:v>Camera 3</c:v>
                </c:pt>
                <c:pt idx="3">
                  <c:v>Camera 4</c:v>
                </c:pt>
                <c:pt idx="4">
                  <c:v>Camera 5</c:v>
                </c:pt>
                <c:pt idx="5">
                  <c:v>Camera 6</c:v>
                </c:pt>
              </c:strCache>
            </c:strRef>
          </c:cat>
          <c:val>
            <c:numRef>
              <c:f>'Data-Analysis'!$J$49:$J$55</c:f>
              <c:numCache>
                <c:formatCode>0.00,,\ "M"</c:formatCode>
                <c:ptCount val="6"/>
                <c:pt idx="0">
                  <c:v>10620406</c:v>
                </c:pt>
                <c:pt idx="1">
                  <c:v>9758022</c:v>
                </c:pt>
                <c:pt idx="2">
                  <c:v>23398810</c:v>
                </c:pt>
                <c:pt idx="3">
                  <c:v>10368717</c:v>
                </c:pt>
                <c:pt idx="4">
                  <c:v>12954072</c:v>
                </c:pt>
                <c:pt idx="5">
                  <c:v>12195830</c:v>
                </c:pt>
              </c:numCache>
            </c:numRef>
          </c:val>
          <c:extLst>
            <c:ext xmlns:c16="http://schemas.microsoft.com/office/drawing/2014/chart" uri="{C3380CC4-5D6E-409C-BE32-E72D297353CC}">
              <c16:uniqueId val="{00000001-2154-457A-AC3E-26C9754689CD}"/>
            </c:ext>
          </c:extLst>
        </c:ser>
        <c:ser>
          <c:idx val="2"/>
          <c:order val="2"/>
          <c:tx>
            <c:strRef>
              <c:f>'Data-Analysis'!$K$48</c:f>
              <c:strCache>
                <c:ptCount val="1"/>
                <c:pt idx="0">
                  <c:v>Discounts</c:v>
                </c:pt>
              </c:strCache>
            </c:strRef>
          </c:tx>
          <c:spPr>
            <a:solidFill>
              <a:schemeClr val="accent2">
                <a:lumMod val="20000"/>
                <a:lumOff val="80000"/>
              </a:schemeClr>
            </a:solidFill>
            <a:ln>
              <a:noFill/>
            </a:ln>
            <a:effectLst/>
          </c:spPr>
          <c:invertIfNegative val="0"/>
          <c:cat>
            <c:strRef>
              <c:f>'Data-Analysis'!$H$49:$H$55</c:f>
              <c:strCache>
                <c:ptCount val="6"/>
                <c:pt idx="0">
                  <c:v>Camera 1</c:v>
                </c:pt>
                <c:pt idx="1">
                  <c:v>Camera 2</c:v>
                </c:pt>
                <c:pt idx="2">
                  <c:v>Camera 3</c:v>
                </c:pt>
                <c:pt idx="3">
                  <c:v>Camera 4</c:v>
                </c:pt>
                <c:pt idx="4">
                  <c:v>Camera 5</c:v>
                </c:pt>
                <c:pt idx="5">
                  <c:v>Camera 6</c:v>
                </c:pt>
              </c:strCache>
            </c:strRef>
          </c:cat>
          <c:val>
            <c:numRef>
              <c:f>'Data-Analysis'!$K$49:$K$55</c:f>
              <c:numCache>
                <c:formatCode>0.00,,\ "M"</c:formatCode>
                <c:ptCount val="6"/>
                <c:pt idx="0">
                  <c:v>972956.4700000002</c:v>
                </c:pt>
                <c:pt idx="1">
                  <c:v>921831.66</c:v>
                </c:pt>
                <c:pt idx="2">
                  <c:v>2068896.1499999997</c:v>
                </c:pt>
                <c:pt idx="3">
                  <c:v>966079.79</c:v>
                </c:pt>
                <c:pt idx="4">
                  <c:v>1029391.71</c:v>
                </c:pt>
                <c:pt idx="5">
                  <c:v>1100560.9700000004</c:v>
                </c:pt>
              </c:numCache>
            </c:numRef>
          </c:val>
          <c:extLst>
            <c:ext xmlns:c16="http://schemas.microsoft.com/office/drawing/2014/chart" uri="{C3380CC4-5D6E-409C-BE32-E72D297353CC}">
              <c16:uniqueId val="{00000002-2154-457A-AC3E-26C9754689CD}"/>
            </c:ext>
          </c:extLst>
        </c:ser>
        <c:dLbls>
          <c:showLegendKey val="0"/>
          <c:showVal val="0"/>
          <c:showCatName val="0"/>
          <c:showSerName val="0"/>
          <c:showPercent val="0"/>
          <c:showBubbleSize val="0"/>
        </c:dLbls>
        <c:gapWidth val="150"/>
        <c:overlap val="100"/>
        <c:axId val="1955465680"/>
        <c:axId val="1955468176"/>
      </c:barChart>
      <c:catAx>
        <c:axId val="195546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955468176"/>
        <c:crosses val="autoZero"/>
        <c:auto val="1"/>
        <c:lblAlgn val="ctr"/>
        <c:lblOffset val="100"/>
        <c:noMultiLvlLbl val="0"/>
      </c:catAx>
      <c:valAx>
        <c:axId val="1955468176"/>
        <c:scaling>
          <c:orientation val="minMax"/>
        </c:scaling>
        <c:delete val="0"/>
        <c:axPos val="l"/>
        <c:numFmt formatCode="0.0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955465680"/>
        <c:crosses val="autoZero"/>
        <c:crossBetween val="between"/>
      </c:valAx>
      <c:spPr>
        <a:noFill/>
        <a:ln>
          <a:noFill/>
        </a:ln>
        <a:effectLst/>
      </c:spPr>
    </c:plotArea>
    <c:legend>
      <c:legendPos val="t"/>
      <c:layout>
        <c:manualLayout>
          <c:xMode val="edge"/>
          <c:yMode val="edge"/>
          <c:x val="0.54400831146106743"/>
          <c:y val="3.7037037037037035E-2"/>
          <c:w val="0.42865004374453192"/>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A3F44"/>
    </a:solidFill>
    <a:ln w="9525" cap="flat" cmpd="sng" algn="ctr">
      <a:solidFill>
        <a:schemeClr val="tx1">
          <a:lumMod val="15000"/>
          <a:lumOff val="85000"/>
        </a:schemeClr>
      </a:solidFill>
      <a:round/>
    </a:ln>
    <a:effectLst/>
  </c:spPr>
  <c:txPr>
    <a:bodyPr/>
    <a:lstStyle/>
    <a:p>
      <a:pPr>
        <a:defRPr/>
      </a:pPr>
      <a:endParaRPr lang="en-001"/>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 Set de Datos.xlsx]Data-Analysis!PivotTable8</c:name>
    <c:fmtId val="8"/>
  </c:pivotSource>
  <c:chart>
    <c:autoTitleDeleted val="1"/>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'Data-Analysis'!$C$56</c:f>
              <c:strCache>
                <c:ptCount val="1"/>
                <c:pt idx="0">
                  <c:v>Total</c:v>
                </c:pt>
              </c:strCache>
            </c:strRef>
          </c:tx>
          <c:spPr>
            <a:solidFill>
              <a:schemeClr val="accent2">
                <a:lumMod val="75000"/>
              </a:schemeClr>
            </a:solidFill>
            <a:ln>
              <a:noFill/>
            </a:ln>
            <a:effectLst/>
          </c:spPr>
          <c:invertIfNegative val="0"/>
          <c:cat>
            <c:strRef>
              <c:f>'Data-Analysis'!$B$57:$B$62</c:f>
              <c:strCache>
                <c:ptCount val="5"/>
                <c:pt idx="0">
                  <c:v>Institutions</c:v>
                </c:pt>
                <c:pt idx="1">
                  <c:v>Corporations</c:v>
                </c:pt>
                <c:pt idx="2">
                  <c:v>MiniMarkets</c:v>
                </c:pt>
                <c:pt idx="3">
                  <c:v>Resellers</c:v>
                </c:pt>
                <c:pt idx="4">
                  <c:v>SuperMarkets</c:v>
                </c:pt>
              </c:strCache>
            </c:strRef>
          </c:cat>
          <c:val>
            <c:numRef>
              <c:f>'Data-Analysis'!$C$57:$C$62</c:f>
              <c:numCache>
                <c:formatCode>0.00,,\ "M"</c:formatCode>
                <c:ptCount val="5"/>
                <c:pt idx="0">
                  <c:v>39418575.390000015</c:v>
                </c:pt>
                <c:pt idx="1">
                  <c:v>15562131.875</c:v>
                </c:pt>
                <c:pt idx="2">
                  <c:v>34092244.5</c:v>
                </c:pt>
                <c:pt idx="3">
                  <c:v>1402503.3599999994</c:v>
                </c:pt>
                <c:pt idx="4">
                  <c:v>1835639.625</c:v>
                </c:pt>
              </c:numCache>
            </c:numRef>
          </c:val>
          <c:extLst>
            <c:ext xmlns:c16="http://schemas.microsoft.com/office/drawing/2014/chart" uri="{C3380CC4-5D6E-409C-BE32-E72D297353CC}">
              <c16:uniqueId val="{00000000-9866-40C1-AC4D-6866EB5CDD43}"/>
            </c:ext>
          </c:extLst>
        </c:ser>
        <c:dLbls>
          <c:showLegendKey val="0"/>
          <c:showVal val="0"/>
          <c:showCatName val="0"/>
          <c:showSerName val="0"/>
          <c:showPercent val="0"/>
          <c:showBubbleSize val="0"/>
        </c:dLbls>
        <c:gapWidth val="219"/>
        <c:overlap val="-27"/>
        <c:axId val="1779804640"/>
        <c:axId val="1779799232"/>
      </c:barChart>
      <c:catAx>
        <c:axId val="177980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779799232"/>
        <c:crosses val="autoZero"/>
        <c:auto val="1"/>
        <c:lblAlgn val="ctr"/>
        <c:lblOffset val="100"/>
        <c:noMultiLvlLbl val="0"/>
      </c:catAx>
      <c:valAx>
        <c:axId val="1779799232"/>
        <c:scaling>
          <c:orientation val="minMax"/>
        </c:scaling>
        <c:delete val="0"/>
        <c:axPos val="l"/>
        <c:numFmt formatCode="0.0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779804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F3438"/>
    </a:solidFill>
    <a:ln w="9525" cap="flat" cmpd="sng" algn="ctr">
      <a:solidFill>
        <a:schemeClr val="tx1">
          <a:lumMod val="15000"/>
          <a:lumOff val="85000"/>
        </a:schemeClr>
      </a:solidFill>
      <a:round/>
    </a:ln>
    <a:effectLst/>
  </c:spPr>
  <c:txPr>
    <a:bodyPr/>
    <a:lstStyle/>
    <a:p>
      <a:pPr>
        <a:defRPr>
          <a:solidFill>
            <a:srgbClr val="FFFFFF"/>
          </a:solidFill>
        </a:defRPr>
      </a:pPr>
      <a:endParaRPr lang="en-001"/>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aseline="0">
                <a:solidFill>
                  <a:srgbClr val="FFFFFF"/>
                </a:solidFill>
              </a:rPr>
              <a:t> AC Net Sales vs LM</a:t>
            </a:r>
            <a:endParaRPr lang="en-US" sz="1100">
              <a:solidFill>
                <a:srgbClr val="FFFFFF"/>
              </a:solidFill>
            </a:endParaRPr>
          </a:p>
        </c:rich>
      </c:tx>
      <c:layout>
        <c:manualLayout>
          <c:xMode val="edge"/>
          <c:yMode val="edge"/>
          <c:x val="1.2054247425802541E-2"/>
          <c:y val="4.3636407366478391E-2"/>
        </c:manualLayout>
      </c:layout>
      <c:overlay val="0"/>
      <c:spPr>
        <a:solidFill>
          <a:srgbClr val="3A3F44"/>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001"/>
        </a:p>
      </c:txPr>
    </c:title>
    <c:autoTitleDeleted val="0"/>
    <c:plotArea>
      <c:layout>
        <c:manualLayout>
          <c:layoutTarget val="inner"/>
          <c:xMode val="edge"/>
          <c:yMode val="edge"/>
          <c:x val="2.5984882899252977E-3"/>
          <c:y val="7.1225071225071226E-3"/>
          <c:w val="0.97089947089947093"/>
          <c:h val="0.8626575593713437"/>
        </c:manualLayout>
      </c:layout>
      <c:barChart>
        <c:barDir val="col"/>
        <c:grouping val="clustered"/>
        <c:varyColors val="0"/>
        <c:ser>
          <c:idx val="0"/>
          <c:order val="0"/>
          <c:tx>
            <c:v>Net Sales per month</c:v>
          </c:tx>
          <c:spPr>
            <a:solidFill>
              <a:schemeClr val="tx2"/>
            </a:solidFill>
            <a:ln>
              <a:solidFill>
                <a:schemeClr val="accent2">
                  <a:lumMod val="50000"/>
                </a:schemeClr>
              </a:solid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0-1432-4004-9BEE-F8FC00C0A02C}"/>
                </c:ext>
              </c:extLst>
            </c:dLbl>
            <c:dLbl>
              <c:idx val="1"/>
              <c:layout>
                <c:manualLayout>
                  <c:x val="1.3888888888888889E-3"/>
                  <c:y val="-7.3626994166862611E-17"/>
                </c:manualLayout>
              </c:layout>
              <c:tx>
                <c:rich>
                  <a:bodyPr/>
                  <a:lstStyle/>
                  <a:p>
                    <a:fld id="{395347EB-E694-4C63-A774-AB51996E416D}"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1432-4004-9BEE-F8FC00C0A02C}"/>
                </c:ext>
              </c:extLst>
            </c:dLbl>
            <c:dLbl>
              <c:idx val="2"/>
              <c:delete val="1"/>
              <c:extLst>
                <c:ext xmlns:c15="http://schemas.microsoft.com/office/drawing/2012/chart" uri="{CE6537A1-D6FC-4f65-9D91-7224C49458BB}"/>
                <c:ext xmlns:c16="http://schemas.microsoft.com/office/drawing/2014/chart" uri="{C3380CC4-5D6E-409C-BE32-E72D297353CC}">
                  <c16:uniqueId val="{00000002-1432-4004-9BEE-F8FC00C0A02C}"/>
                </c:ext>
              </c:extLst>
            </c:dLbl>
            <c:dLbl>
              <c:idx val="3"/>
              <c:layout>
                <c:manualLayout>
                  <c:x val="1.3888888888888889E-3"/>
                  <c:y val="-4.0160642570281121E-3"/>
                </c:manualLayout>
              </c:layout>
              <c:tx>
                <c:rich>
                  <a:bodyPr/>
                  <a:lstStyle/>
                  <a:p>
                    <a:fld id="{F643C84A-746F-4D17-B01E-779AEB4A19E4}"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1432-4004-9BEE-F8FC00C0A02C}"/>
                </c:ext>
              </c:extLst>
            </c:dLbl>
            <c:dLbl>
              <c:idx val="4"/>
              <c:delete val="1"/>
              <c:extLst>
                <c:ext xmlns:c15="http://schemas.microsoft.com/office/drawing/2012/chart" uri="{CE6537A1-D6FC-4f65-9D91-7224C49458BB}"/>
                <c:ext xmlns:c16="http://schemas.microsoft.com/office/drawing/2014/chart" uri="{C3380CC4-5D6E-409C-BE32-E72D297353CC}">
                  <c16:uniqueId val="{00000004-1432-4004-9BEE-F8FC00C0A02C}"/>
                </c:ext>
              </c:extLst>
            </c:dLbl>
            <c:dLbl>
              <c:idx val="5"/>
              <c:layout>
                <c:manualLayout>
                  <c:x val="1.3227252843394577E-3"/>
                  <c:y val="0"/>
                </c:manualLayout>
              </c:layout>
              <c:tx>
                <c:rich>
                  <a:bodyPr/>
                  <a:lstStyle/>
                  <a:p>
                    <a:fld id="{3188EF3C-6817-42AD-BF23-73DC89DB0095}"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1432-4004-9BEE-F8FC00C0A02C}"/>
                </c:ext>
              </c:extLst>
            </c:dLbl>
            <c:dLbl>
              <c:idx val="6"/>
              <c:delete val="1"/>
              <c:extLst>
                <c:ext xmlns:c15="http://schemas.microsoft.com/office/drawing/2012/chart" uri="{CE6537A1-D6FC-4f65-9D91-7224C49458BB}"/>
                <c:ext xmlns:c16="http://schemas.microsoft.com/office/drawing/2014/chart" uri="{C3380CC4-5D6E-409C-BE32-E72D297353CC}">
                  <c16:uniqueId val="{00000006-1432-4004-9BEE-F8FC00C0A02C}"/>
                </c:ext>
              </c:extLst>
            </c:dLbl>
            <c:dLbl>
              <c:idx val="7"/>
              <c:delete val="1"/>
              <c:extLst>
                <c:ext xmlns:c15="http://schemas.microsoft.com/office/drawing/2012/chart" uri="{CE6537A1-D6FC-4f65-9D91-7224C49458BB}"/>
                <c:ext xmlns:c16="http://schemas.microsoft.com/office/drawing/2014/chart" uri="{C3380CC4-5D6E-409C-BE32-E72D297353CC}">
                  <c16:uniqueId val="{00000007-1432-4004-9BEE-F8FC00C0A02C}"/>
                </c:ext>
              </c:extLst>
            </c:dLbl>
            <c:dLbl>
              <c:idx val="8"/>
              <c:layout>
                <c:manualLayout>
                  <c:x val="2.976159230096238E-3"/>
                  <c:y val="-7.3626994166862611E-17"/>
                </c:manualLayout>
              </c:layout>
              <c:tx>
                <c:rich>
                  <a:bodyPr/>
                  <a:lstStyle/>
                  <a:p>
                    <a:fld id="{B0A6782D-5EE0-458C-8ABB-FBAD70B79BAF}"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1432-4004-9BEE-F8FC00C0A02C}"/>
                </c:ext>
              </c:extLst>
            </c:dLbl>
            <c:dLbl>
              <c:idx val="9"/>
              <c:layout>
                <c:manualLayout>
                  <c:x val="6.6163604549533166E-5"/>
                  <c:y val="-9.2033742708578264E-18"/>
                </c:manualLayout>
              </c:layout>
              <c:tx>
                <c:rich>
                  <a:bodyPr/>
                  <a:lstStyle/>
                  <a:p>
                    <a:fld id="{AC9D3634-030E-4962-9430-F31DD34A712B}"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1432-4004-9BEE-F8FC00C0A02C}"/>
                </c:ext>
              </c:extLst>
            </c:dLbl>
            <c:dLbl>
              <c:idx val="10"/>
              <c:delete val="1"/>
              <c:extLst>
                <c:ext xmlns:c15="http://schemas.microsoft.com/office/drawing/2012/chart" uri="{CE6537A1-D6FC-4f65-9D91-7224C49458BB}"/>
                <c:ext xmlns:c16="http://schemas.microsoft.com/office/drawing/2014/chart" uri="{C3380CC4-5D6E-409C-BE32-E72D297353CC}">
                  <c16:uniqueId val="{0000000A-1432-4004-9BEE-F8FC00C0A02C}"/>
                </c:ext>
              </c:extLst>
            </c:dLbl>
            <c:dLbl>
              <c:idx val="11"/>
              <c:layout>
                <c:manualLayout>
                  <c:x val="2.7777777777775741E-3"/>
                  <c:y val="0"/>
                </c:manualLayout>
              </c:layout>
              <c:tx>
                <c:rich>
                  <a:bodyPr/>
                  <a:lstStyle/>
                  <a:p>
                    <a:fld id="{8F9455F5-C6E7-4DBE-8E44-60DEAFFA4251}"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1432-4004-9BEE-F8FC00C0A02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CCCC"/>
                    </a:solidFill>
                    <a:latin typeface="+mn-lt"/>
                    <a:ea typeface="+mn-ea"/>
                    <a:cs typeface="+mn-cs"/>
                  </a:defRPr>
                </a:pPr>
                <a:endParaRPr lang="en-001"/>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BarType val="plus"/>
            <c:errValType val="cust"/>
            <c:noEndCap val="1"/>
            <c:plus>
              <c:numRef>
                <c:f>'Data-Analysis'!$E$10:$E$21</c:f>
                <c:numCache>
                  <c:formatCode>General</c:formatCode>
                  <c:ptCount val="12"/>
                  <c:pt idx="0">
                    <c:v>0</c:v>
                  </c:pt>
                  <c:pt idx="1">
                    <c:v>0</c:v>
                  </c:pt>
                  <c:pt idx="2">
                    <c:v>1710671.5200000033</c:v>
                  </c:pt>
                  <c:pt idx="3">
                    <c:v>0</c:v>
                  </c:pt>
                  <c:pt idx="4">
                    <c:v>754564.00999999791</c:v>
                  </c:pt>
                  <c:pt idx="5">
                    <c:v>0</c:v>
                  </c:pt>
                  <c:pt idx="6">
                    <c:v>1415973.6399999969</c:v>
                  </c:pt>
                  <c:pt idx="7">
                    <c:v>2238297.7600000016</c:v>
                  </c:pt>
                  <c:pt idx="8">
                    <c:v>0</c:v>
                  </c:pt>
                  <c:pt idx="9">
                    <c:v>0</c:v>
                  </c:pt>
                  <c:pt idx="10">
                    <c:v>6991605.7200000025</c:v>
                  </c:pt>
                  <c:pt idx="11">
                    <c:v>0</c:v>
                  </c:pt>
                </c:numCache>
              </c:numRef>
            </c:plus>
            <c:minus>
              <c:numLit>
                <c:formatCode>General</c:formatCode>
                <c:ptCount val="1"/>
                <c:pt idx="0">
                  <c:v>1</c:v>
                </c:pt>
              </c:numLit>
            </c:minus>
            <c:spPr>
              <a:noFill/>
              <a:ln w="38100" cap="flat" cmpd="sng" algn="ctr">
                <a:gradFill>
                  <a:gsLst>
                    <a:gs pos="0">
                      <a:schemeClr val="bg2"/>
                    </a:gs>
                    <a:gs pos="100000">
                      <a:schemeClr val="bg1"/>
                    </a:gs>
                  </a:gsLst>
                  <a:lin ang="5400000" scaled="1"/>
                </a:gradFill>
                <a:prstDash val="sysDash"/>
                <a:round/>
                <a:headEnd type="triangle"/>
                <a:tailEnd type="none"/>
              </a:ln>
              <a:effectLst>
                <a:glow rad="25400">
                  <a:schemeClr val="accent1">
                    <a:lumMod val="60000"/>
                    <a:lumOff val="40000"/>
                  </a:schemeClr>
                </a:glow>
                <a:softEdge rad="0"/>
              </a:effectLst>
            </c:spPr>
          </c:errBars>
          <c:cat>
            <c:strRef>
              <c:f>'Data-Analysis'!$B$10:$B$21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'Data-Analysis'!$C$10:$C$21</c:f>
              <c:numCache>
                <c:formatCode>0.00,,\ "M"</c:formatCode>
                <c:ptCount val="12"/>
                <c:pt idx="0">
                  <c:v>6607761.6799999997</c:v>
                </c:pt>
                <c:pt idx="1">
                  <c:v>7297531.3900000025</c:v>
                </c:pt>
                <c:pt idx="2">
                  <c:v>5586859.8699999992</c:v>
                </c:pt>
                <c:pt idx="3">
                  <c:v>6964775.0699999994</c:v>
                </c:pt>
                <c:pt idx="4">
                  <c:v>6210211.0600000015</c:v>
                </c:pt>
                <c:pt idx="5">
                  <c:v>9518893.8199999984</c:v>
                </c:pt>
                <c:pt idx="6">
                  <c:v>8102920.1800000016</c:v>
                </c:pt>
                <c:pt idx="7">
                  <c:v>5864622.4199999999</c:v>
                </c:pt>
                <c:pt idx="8">
                  <c:v>6398697.2399999993</c:v>
                </c:pt>
                <c:pt idx="9">
                  <c:v>12375819.920000002</c:v>
                </c:pt>
                <c:pt idx="10">
                  <c:v>5384214.1999999993</c:v>
                </c:pt>
                <c:pt idx="11">
                  <c:v>11998787.900000006</c:v>
                </c:pt>
              </c:numCache>
            </c:numRef>
          </c:val>
          <c:extLst>
            <c:ext xmlns:c15="http://schemas.microsoft.com/office/drawing/2012/chart" uri="{02D57815-91ED-43cb-92C2-25804820EDAC}">
              <c15:datalabelsRange>
                <c15:f>'Data-Analysis'!$F$10:$F$21</c15:f>
                <c15:dlblRangeCache>
                  <c:ptCount val="12"/>
                  <c:pt idx="0">
                    <c:v>0.00 M</c:v>
                  </c:pt>
                  <c:pt idx="1">
                    <c:v>0.69 M</c:v>
                  </c:pt>
                  <c:pt idx="2">
                    <c:v>0.00 M</c:v>
                  </c:pt>
                  <c:pt idx="3">
                    <c:v>1.38 M</c:v>
                  </c:pt>
                  <c:pt idx="4">
                    <c:v>0.00 M</c:v>
                  </c:pt>
                  <c:pt idx="5">
                    <c:v>3.31 M</c:v>
                  </c:pt>
                  <c:pt idx="6">
                    <c:v>0.00 M</c:v>
                  </c:pt>
                  <c:pt idx="7">
                    <c:v>0.00 M</c:v>
                  </c:pt>
                  <c:pt idx="8">
                    <c:v>0.53 M</c:v>
                  </c:pt>
                  <c:pt idx="9">
                    <c:v>5.98 M</c:v>
                  </c:pt>
                  <c:pt idx="10">
                    <c:v>0.00 M</c:v>
                  </c:pt>
                  <c:pt idx="11">
                    <c:v>6.61 M</c:v>
                  </c:pt>
                </c15:dlblRangeCache>
              </c15:datalabelsRange>
            </c:ext>
            <c:ext xmlns:c16="http://schemas.microsoft.com/office/drawing/2014/chart" uri="{C3380CC4-5D6E-409C-BE32-E72D297353CC}">
              <c16:uniqueId val="{0000000C-1432-4004-9BEE-F8FC00C0A02C}"/>
            </c:ext>
          </c:extLst>
        </c:ser>
        <c:dLbls>
          <c:showLegendKey val="0"/>
          <c:showVal val="0"/>
          <c:showCatName val="0"/>
          <c:showSerName val="0"/>
          <c:showPercent val="0"/>
          <c:showBubbleSize val="0"/>
        </c:dLbls>
        <c:gapWidth val="44"/>
        <c:overlap val="70"/>
        <c:axId val="826712832"/>
        <c:axId val="826730304"/>
      </c:barChart>
      <c:barChart>
        <c:barDir val="col"/>
        <c:grouping val="clustered"/>
        <c:varyColors val="0"/>
        <c:ser>
          <c:idx val="1"/>
          <c:order val="1"/>
          <c:tx>
            <c:strRef>
              <c:f>'Data-Analysis'!$D$10:$D$21</c:f>
              <c:strCache>
                <c:ptCount val="12"/>
                <c:pt idx="0">
                  <c:v>6.61 M</c:v>
                </c:pt>
                <c:pt idx="1">
                  <c:v>6.61 M</c:v>
                </c:pt>
                <c:pt idx="2">
                  <c:v>7.30 M</c:v>
                </c:pt>
                <c:pt idx="3">
                  <c:v>5.59 M</c:v>
                </c:pt>
                <c:pt idx="4">
                  <c:v>6.96 M</c:v>
                </c:pt>
                <c:pt idx="5">
                  <c:v>6.21 M</c:v>
                </c:pt>
                <c:pt idx="6">
                  <c:v>9.52 M</c:v>
                </c:pt>
                <c:pt idx="7">
                  <c:v>8.10 M</c:v>
                </c:pt>
                <c:pt idx="8">
                  <c:v>5.86 M</c:v>
                </c:pt>
                <c:pt idx="9">
                  <c:v>6.40 M</c:v>
                </c:pt>
                <c:pt idx="10">
                  <c:v>12.38 M</c:v>
                </c:pt>
                <c:pt idx="11">
                  <c:v>5.38 M</c:v>
                </c:pt>
              </c:strCache>
            </c:strRef>
          </c:tx>
          <c:spPr>
            <a:solidFill>
              <a:srgbClr val="7ED3FE">
                <a:alpha val="26000"/>
              </a:srgbClr>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D-1432-4004-9BEE-F8FC00C0A02C}"/>
                </c:ext>
              </c:extLst>
            </c:dLbl>
            <c:dLbl>
              <c:idx val="1"/>
              <c:delete val="1"/>
              <c:extLst>
                <c:ext xmlns:c15="http://schemas.microsoft.com/office/drawing/2012/chart" uri="{CE6537A1-D6FC-4f65-9D91-7224C49458BB}"/>
                <c:ext xmlns:c16="http://schemas.microsoft.com/office/drawing/2014/chart" uri="{C3380CC4-5D6E-409C-BE32-E72D297353CC}">
                  <c16:uniqueId val="{0000000E-1432-4004-9BEE-F8FC00C0A02C}"/>
                </c:ext>
              </c:extLst>
            </c:dLbl>
            <c:dLbl>
              <c:idx val="2"/>
              <c:layout>
                <c:manualLayout>
                  <c:x val="3.2514588511765837E-3"/>
                  <c:y val="0"/>
                </c:manualLayout>
              </c:layout>
              <c:tx>
                <c:rich>
                  <a:bodyPr/>
                  <a:lstStyle/>
                  <a:p>
                    <a:fld id="{0DEE8788-5D89-458B-B760-412C1C85EBB6}"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1432-4004-9BEE-F8FC00C0A02C}"/>
                </c:ext>
              </c:extLst>
            </c:dLbl>
            <c:dLbl>
              <c:idx val="3"/>
              <c:delete val="1"/>
              <c:extLst>
                <c:ext xmlns:c15="http://schemas.microsoft.com/office/drawing/2012/chart" uri="{CE6537A1-D6FC-4f65-9D91-7224C49458BB}"/>
                <c:ext xmlns:c16="http://schemas.microsoft.com/office/drawing/2014/chart" uri="{C3380CC4-5D6E-409C-BE32-E72D297353CC}">
                  <c16:uniqueId val="{00000010-1432-4004-9BEE-F8FC00C0A02C}"/>
                </c:ext>
              </c:extLst>
            </c:dLbl>
            <c:dLbl>
              <c:idx val="4"/>
              <c:layout>
                <c:manualLayout>
                  <c:x val="4.6403964234714642E-3"/>
                  <c:y val="0"/>
                </c:manualLayout>
              </c:layout>
              <c:tx>
                <c:rich>
                  <a:bodyPr/>
                  <a:lstStyle/>
                  <a:p>
                    <a:fld id="{ED9168DF-85E3-464C-9A71-82DCA184F42D}"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1432-4004-9BEE-F8FC00C0A02C}"/>
                </c:ext>
              </c:extLst>
            </c:dLbl>
            <c:dLbl>
              <c:idx val="5"/>
              <c:delete val="1"/>
              <c:extLst>
                <c:ext xmlns:c15="http://schemas.microsoft.com/office/drawing/2012/chart" uri="{CE6537A1-D6FC-4f65-9D91-7224C49458BB}"/>
                <c:ext xmlns:c16="http://schemas.microsoft.com/office/drawing/2014/chart" uri="{C3380CC4-5D6E-409C-BE32-E72D297353CC}">
                  <c16:uniqueId val="{00000012-1432-4004-9BEE-F8FC00C0A02C}"/>
                </c:ext>
              </c:extLst>
            </c:dLbl>
            <c:dLbl>
              <c:idx val="6"/>
              <c:layout>
                <c:manualLayout>
                  <c:x val="8.0240624719011191E-3"/>
                  <c:y val="-4.0161815480702703E-3"/>
                </c:manualLayout>
              </c:layout>
              <c:tx>
                <c:rich>
                  <a:bodyPr/>
                  <a:lstStyle/>
                  <a:p>
                    <a:fld id="{4631F8B3-859E-4742-B37B-C34B72C64260}"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1432-4004-9BEE-F8FC00C0A02C}"/>
                </c:ext>
              </c:extLst>
            </c:dLbl>
            <c:dLbl>
              <c:idx val="7"/>
              <c:layout>
                <c:manualLayout>
                  <c:x val="1.058180227471566E-3"/>
                  <c:y val="0"/>
                </c:manualLayout>
              </c:layout>
              <c:tx>
                <c:rich>
                  <a:bodyPr/>
                  <a:lstStyle/>
                  <a:p>
                    <a:fld id="{69AA54DB-96C3-43B8-88EB-5C5A4A81F5F9}"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1432-4004-9BEE-F8FC00C0A02C}"/>
                </c:ext>
              </c:extLst>
            </c:dLbl>
            <c:dLbl>
              <c:idx val="8"/>
              <c:delete val="1"/>
              <c:extLst>
                <c:ext xmlns:c15="http://schemas.microsoft.com/office/drawing/2012/chart" uri="{CE6537A1-D6FC-4f65-9D91-7224C49458BB}"/>
                <c:ext xmlns:c16="http://schemas.microsoft.com/office/drawing/2014/chart" uri="{C3380CC4-5D6E-409C-BE32-E72D297353CC}">
                  <c16:uniqueId val="{00000015-1432-4004-9BEE-F8FC00C0A02C}"/>
                </c:ext>
              </c:extLst>
            </c:dLbl>
            <c:dLbl>
              <c:idx val="9"/>
              <c:delete val="1"/>
              <c:extLst>
                <c:ext xmlns:c15="http://schemas.microsoft.com/office/drawing/2012/chart" uri="{CE6537A1-D6FC-4f65-9D91-7224C49458BB}"/>
                <c:ext xmlns:c16="http://schemas.microsoft.com/office/drawing/2014/chart" uri="{C3380CC4-5D6E-409C-BE32-E72D297353CC}">
                  <c16:uniqueId val="{00000016-1432-4004-9BEE-F8FC00C0A02C}"/>
                </c:ext>
              </c:extLst>
            </c:dLbl>
            <c:dLbl>
              <c:idx val="10"/>
              <c:layout>
                <c:manualLayout>
                  <c:x val="3.2514588511764284E-3"/>
                  <c:y val="-1.562483515914066E-18"/>
                </c:manualLayout>
              </c:layout>
              <c:tx>
                <c:rich>
                  <a:bodyPr/>
                  <a:lstStyle/>
                  <a:p>
                    <a:fld id="{2AB45DB9-DCD9-4D61-87F1-3DDA953DC62D}" type="CELLRANGE">
                      <a:rPr lang="en-US"/>
                      <a:pPr/>
                      <a:t>[CELLRANGE]</a:t>
                    </a:fld>
                    <a:endParaRPr lang="en-001"/>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1432-4004-9BEE-F8FC00C0A02C}"/>
                </c:ext>
              </c:extLst>
            </c:dLbl>
            <c:dLbl>
              <c:idx val="11"/>
              <c:delete val="1"/>
              <c:extLst>
                <c:ext xmlns:c15="http://schemas.microsoft.com/office/drawing/2012/chart" uri="{CE6537A1-D6FC-4f65-9D91-7224C49458BB}"/>
                <c:ext xmlns:c16="http://schemas.microsoft.com/office/drawing/2014/chart" uri="{C3380CC4-5D6E-409C-BE32-E72D297353CC}">
                  <c16:uniqueId val="{00000018-1432-4004-9BEE-F8FC00C0A02C}"/>
                </c:ext>
              </c:extLst>
            </c:dLbl>
            <c:numFmt formatCode="&quot;(&quot;0.00,,\ &quot;M&quot;&quot;)&quot;" sourceLinked="0"/>
            <c:spPr>
              <a:noFill/>
              <a:ln>
                <a:noFill/>
              </a:ln>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rgbClr val="FF0000"/>
                    </a:solidFill>
                    <a:latin typeface="+mn-lt"/>
                    <a:ea typeface="+mn-ea"/>
                    <a:cs typeface="+mn-cs"/>
                  </a:defRPr>
                </a:pPr>
                <a:endParaRPr lang="en-001"/>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BarType val="plus"/>
            <c:errValType val="cust"/>
            <c:noEndCap val="1"/>
            <c:plus>
              <c:numRef>
                <c:f>'Data-Analysis'!$F$10:$F$21</c:f>
                <c:numCache>
                  <c:formatCode>General</c:formatCode>
                  <c:ptCount val="12"/>
                  <c:pt idx="0">
                    <c:v>0</c:v>
                  </c:pt>
                  <c:pt idx="1">
                    <c:v>689769.71000000299</c:v>
                  </c:pt>
                  <c:pt idx="2">
                    <c:v>0</c:v>
                  </c:pt>
                  <c:pt idx="3">
                    <c:v>1377915.2</c:v>
                  </c:pt>
                  <c:pt idx="4">
                    <c:v>0</c:v>
                  </c:pt>
                  <c:pt idx="5">
                    <c:v>3308682.76</c:v>
                  </c:pt>
                  <c:pt idx="6">
                    <c:v>0</c:v>
                  </c:pt>
                  <c:pt idx="7">
                    <c:v>0</c:v>
                  </c:pt>
                  <c:pt idx="8">
                    <c:v>534074.81999999902</c:v>
                  </c:pt>
                  <c:pt idx="9">
                    <c:v>5977122.6799999997</c:v>
                  </c:pt>
                  <c:pt idx="10">
                    <c:v>0</c:v>
                  </c:pt>
                  <c:pt idx="11">
                    <c:v>6614573.7000000067</c:v>
                  </c:pt>
                </c:numCache>
              </c:numRef>
            </c:plus>
            <c:minus>
              <c:numRef>
                <c:f>'Data-Analysis'!$E$10:$E$21</c:f>
                <c:numCache>
                  <c:formatCode>General</c:formatCode>
                  <c:ptCount val="12"/>
                  <c:pt idx="0">
                    <c:v>0</c:v>
                  </c:pt>
                  <c:pt idx="1">
                    <c:v>0</c:v>
                  </c:pt>
                  <c:pt idx="2">
                    <c:v>1710671.5200000033</c:v>
                  </c:pt>
                  <c:pt idx="3">
                    <c:v>0</c:v>
                  </c:pt>
                  <c:pt idx="4">
                    <c:v>754564.00999999791</c:v>
                  </c:pt>
                  <c:pt idx="5">
                    <c:v>0</c:v>
                  </c:pt>
                  <c:pt idx="6">
                    <c:v>1415973.6399999969</c:v>
                  </c:pt>
                  <c:pt idx="7">
                    <c:v>2238297.7600000016</c:v>
                  </c:pt>
                  <c:pt idx="8">
                    <c:v>0</c:v>
                  </c:pt>
                  <c:pt idx="9">
                    <c:v>0</c:v>
                  </c:pt>
                  <c:pt idx="10">
                    <c:v>6991605.7200000025</c:v>
                  </c:pt>
                  <c:pt idx="11">
                    <c:v>0</c:v>
                  </c:pt>
                </c:numCache>
              </c:numRef>
            </c:minus>
            <c:spPr>
              <a:noFill/>
              <a:ln w="38100" cap="rnd" cmpd="sng" algn="ctr">
                <a:gradFill>
                  <a:gsLst>
                    <a:gs pos="0">
                      <a:srgbClr val="01A4F6"/>
                    </a:gs>
                    <a:gs pos="100000">
                      <a:srgbClr val="48C1FE"/>
                    </a:gs>
                  </a:gsLst>
                  <a:lin ang="5400000" scaled="1"/>
                </a:gradFill>
                <a:prstDash val="sysDash"/>
                <a:round/>
                <a:headEnd type="none"/>
                <a:tailEnd type="triangle"/>
              </a:ln>
              <a:effectLst>
                <a:glow rad="25400">
                  <a:srgbClr val="01A4F6"/>
                </a:glow>
              </a:effectLst>
            </c:spPr>
          </c:errBars>
          <c:cat>
            <c:strRef>
              <c:f>'Data-Analysis'!$B$10:$B$21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'Data-Analysis'!$D$10:$D$21</c:f>
              <c:numCache>
                <c:formatCode>0.00,,\ "M"</c:formatCode>
                <c:ptCount val="12"/>
                <c:pt idx="0">
                  <c:v>6607761.6799999997</c:v>
                </c:pt>
                <c:pt idx="1">
                  <c:v>6607761.6799999997</c:v>
                </c:pt>
                <c:pt idx="2">
                  <c:v>7297531.3900000025</c:v>
                </c:pt>
                <c:pt idx="3">
                  <c:v>5586859.8699999992</c:v>
                </c:pt>
                <c:pt idx="4">
                  <c:v>6964775.0699999994</c:v>
                </c:pt>
                <c:pt idx="5">
                  <c:v>6210211.0600000015</c:v>
                </c:pt>
                <c:pt idx="6">
                  <c:v>9518893.8199999984</c:v>
                </c:pt>
                <c:pt idx="7">
                  <c:v>8102920.1800000016</c:v>
                </c:pt>
                <c:pt idx="8">
                  <c:v>5864622.4199999999</c:v>
                </c:pt>
                <c:pt idx="9">
                  <c:v>6398697.2399999993</c:v>
                </c:pt>
                <c:pt idx="10">
                  <c:v>12375819.920000002</c:v>
                </c:pt>
                <c:pt idx="11">
                  <c:v>5384214.1999999993</c:v>
                </c:pt>
              </c:numCache>
            </c:numRef>
          </c:val>
          <c:extLst>
            <c:ext xmlns:c15="http://schemas.microsoft.com/office/drawing/2012/chart" uri="{02D57815-91ED-43cb-92C2-25804820EDAC}">
              <c15:datalabelsRange>
                <c15:f>'Data-Analysis'!$E$10:$E$21</c15:f>
                <c15:dlblRangeCache>
                  <c:ptCount val="12"/>
                  <c:pt idx="0">
                    <c:v>(0.00 M)</c:v>
                  </c:pt>
                  <c:pt idx="1">
                    <c:v>(0.00 M)</c:v>
                  </c:pt>
                  <c:pt idx="2">
                    <c:v>(1.71 M)</c:v>
                  </c:pt>
                  <c:pt idx="3">
                    <c:v>(0.00 M)</c:v>
                  </c:pt>
                  <c:pt idx="4">
                    <c:v>(0.75 M)</c:v>
                  </c:pt>
                  <c:pt idx="5">
                    <c:v>(0.00 M)</c:v>
                  </c:pt>
                  <c:pt idx="6">
                    <c:v>(1.42 M)</c:v>
                  </c:pt>
                  <c:pt idx="7">
                    <c:v>(2.24 M)</c:v>
                  </c:pt>
                  <c:pt idx="8">
                    <c:v>(0.00 M)</c:v>
                  </c:pt>
                  <c:pt idx="9">
                    <c:v>(0.00 M)</c:v>
                  </c:pt>
                  <c:pt idx="10">
                    <c:v>(6.99 M)</c:v>
                  </c:pt>
                  <c:pt idx="11">
                    <c:v>(0.00 M)</c:v>
                  </c:pt>
                </c15:dlblRangeCache>
              </c15:datalabelsRange>
            </c:ext>
            <c:ext xmlns:c16="http://schemas.microsoft.com/office/drawing/2014/chart" uri="{C3380CC4-5D6E-409C-BE32-E72D297353CC}">
              <c16:uniqueId val="{00000019-1432-4004-9BEE-F8FC00C0A02C}"/>
            </c:ext>
          </c:extLst>
        </c:ser>
        <c:dLbls>
          <c:showLegendKey val="0"/>
          <c:showVal val="0"/>
          <c:showCatName val="0"/>
          <c:showSerName val="0"/>
          <c:showPercent val="0"/>
          <c:showBubbleSize val="0"/>
        </c:dLbls>
        <c:gapWidth val="300"/>
        <c:overlap val="-51"/>
        <c:axId val="825933120"/>
        <c:axId val="955225568"/>
      </c:barChart>
      <c:catAx>
        <c:axId val="82671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826730304"/>
        <c:crosses val="autoZero"/>
        <c:auto val="1"/>
        <c:lblAlgn val="ctr"/>
        <c:lblOffset val="100"/>
        <c:noMultiLvlLbl val="0"/>
      </c:catAx>
      <c:valAx>
        <c:axId val="826730304"/>
        <c:scaling>
          <c:orientation val="minMax"/>
          <c:max val="14000000"/>
        </c:scaling>
        <c:delete val="1"/>
        <c:axPos val="l"/>
        <c:numFmt formatCode="0.00,,\ &quot;M&quot;" sourceLinked="1"/>
        <c:majorTickMark val="none"/>
        <c:minorTickMark val="none"/>
        <c:tickLblPos val="nextTo"/>
        <c:crossAx val="826712832"/>
        <c:crosses val="autoZero"/>
        <c:crossBetween val="between"/>
      </c:valAx>
      <c:valAx>
        <c:axId val="955225568"/>
        <c:scaling>
          <c:orientation val="minMax"/>
        </c:scaling>
        <c:delete val="1"/>
        <c:axPos val="r"/>
        <c:numFmt formatCode="0.00,,\ &quot;M&quot;" sourceLinked="1"/>
        <c:majorTickMark val="out"/>
        <c:minorTickMark val="none"/>
        <c:tickLblPos val="nextTo"/>
        <c:crossAx val="825933120"/>
        <c:crosses val="max"/>
        <c:crossBetween val="between"/>
      </c:valAx>
      <c:catAx>
        <c:axId val="825933120"/>
        <c:scaling>
          <c:orientation val="minMax"/>
        </c:scaling>
        <c:delete val="1"/>
        <c:axPos val="b"/>
        <c:numFmt formatCode="General" sourceLinked="1"/>
        <c:majorTickMark val="out"/>
        <c:minorTickMark val="none"/>
        <c:tickLblPos val="nextTo"/>
        <c:crossAx val="955225568"/>
        <c:crosses val="autoZero"/>
        <c:auto val="1"/>
        <c:lblAlgn val="ctr"/>
        <c:lblOffset val="100"/>
        <c:noMultiLvlLbl val="0"/>
      </c:catAx>
      <c:spPr>
        <a:solidFill>
          <a:srgbClr val="2F3438"/>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F3438"/>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 Set de Datos.xlsx]Data-Analysis!PivotTable3</c:name>
    <c:fmtId val="9"/>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01A4F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01A4F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6"/>
        <c:spPr>
          <a:ln w="38100" cap="rnd">
            <a:solidFill>
              <a:srgbClr val="01A4F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7"/>
        <c:spPr>
          <a:ln w="38100"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8"/>
        <c:spPr>
          <a:ln w="38100"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9"/>
        <c:spPr>
          <a:ln w="381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86307414180541"/>
          <c:y val="5.0517808749516065E-2"/>
          <c:w val="0.89406649891968348"/>
          <c:h val="0.80804150339305614"/>
        </c:manualLayout>
      </c:layout>
      <c:lineChart>
        <c:grouping val="standard"/>
        <c:varyColors val="0"/>
        <c:ser>
          <c:idx val="0"/>
          <c:order val="0"/>
          <c:tx>
            <c:strRef>
              <c:f>'Data-Analysis'!$C$31:$C$32</c:f>
              <c:strCache>
                <c:ptCount val="1"/>
                <c:pt idx="0">
                  <c:v>Medium</c:v>
                </c:pt>
              </c:strCache>
            </c:strRef>
          </c:tx>
          <c:spPr>
            <a:ln w="38100" cap="rnd">
              <a:solidFill>
                <a:schemeClr val="accent1">
                  <a:lumMod val="75000"/>
                </a:schemeClr>
              </a:solidFill>
              <a:round/>
            </a:ln>
            <a:effectLst/>
          </c:spPr>
          <c:marker>
            <c:symbol val="none"/>
          </c:marker>
          <c:cat>
            <c:strRef>
              <c:f>'Data-Analysis'!$B$33:$B$45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'Data-Analysis'!$C$33:$C$45</c:f>
              <c:numCache>
                <c:formatCode>0.00,,\ "M"</c:formatCode>
                <c:ptCount val="12"/>
                <c:pt idx="0">
                  <c:v>2326430.34</c:v>
                </c:pt>
                <c:pt idx="1">
                  <c:v>2810156.19</c:v>
                </c:pt>
                <c:pt idx="2">
                  <c:v>1420138.21</c:v>
                </c:pt>
                <c:pt idx="3">
                  <c:v>2601078.92</c:v>
                </c:pt>
                <c:pt idx="4">
                  <c:v>1795127.0300000003</c:v>
                </c:pt>
                <c:pt idx="5">
                  <c:v>4498327.78</c:v>
                </c:pt>
                <c:pt idx="6">
                  <c:v>2812423.4050000003</c:v>
                </c:pt>
                <c:pt idx="7">
                  <c:v>1297635.33</c:v>
                </c:pt>
                <c:pt idx="8">
                  <c:v>3974075.7600000002</c:v>
                </c:pt>
                <c:pt idx="9">
                  <c:v>2409707.5</c:v>
                </c:pt>
                <c:pt idx="10">
                  <c:v>737189.49</c:v>
                </c:pt>
                <c:pt idx="11">
                  <c:v>3586179.1799999997</c:v>
                </c:pt>
              </c:numCache>
            </c:numRef>
          </c:val>
          <c:smooth val="0"/>
          <c:extLst>
            <c:ext xmlns:c16="http://schemas.microsoft.com/office/drawing/2014/chart" uri="{C3380CC4-5D6E-409C-BE32-E72D297353CC}">
              <c16:uniqueId val="{00000000-A2BC-4B44-BB3F-2FDB395E537A}"/>
            </c:ext>
          </c:extLst>
        </c:ser>
        <c:ser>
          <c:idx val="1"/>
          <c:order val="1"/>
          <c:tx>
            <c:strRef>
              <c:f>'Data-Analysis'!$D$31:$D$32</c:f>
              <c:strCache>
                <c:ptCount val="1"/>
                <c:pt idx="0">
                  <c:v>High</c:v>
                </c:pt>
              </c:strCache>
            </c:strRef>
          </c:tx>
          <c:spPr>
            <a:ln w="38100" cap="rnd">
              <a:solidFill>
                <a:srgbClr val="01A4F6"/>
              </a:solidFill>
              <a:round/>
            </a:ln>
            <a:effectLst/>
          </c:spPr>
          <c:marker>
            <c:symbol val="none"/>
          </c:marker>
          <c:cat>
            <c:strRef>
              <c:f>'Data-Analysis'!$B$33:$B$45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'Data-Analysis'!$D$33:$D$45</c:f>
              <c:numCache>
                <c:formatCode>0.00,,\ "M"</c:formatCode>
                <c:ptCount val="12"/>
                <c:pt idx="0">
                  <c:v>3418889.7099999995</c:v>
                </c:pt>
                <c:pt idx="1">
                  <c:v>1097698.7399999998</c:v>
                </c:pt>
                <c:pt idx="2">
                  <c:v>2908280.89</c:v>
                </c:pt>
                <c:pt idx="3">
                  <c:v>1372016.11</c:v>
                </c:pt>
                <c:pt idx="4">
                  <c:v>2482221.75</c:v>
                </c:pt>
                <c:pt idx="5">
                  <c:v>2587070.92</c:v>
                </c:pt>
                <c:pt idx="6">
                  <c:v>3137045.1750000003</c:v>
                </c:pt>
                <c:pt idx="7">
                  <c:v>2130000.9399999995</c:v>
                </c:pt>
                <c:pt idx="8">
                  <c:v>644042.41</c:v>
                </c:pt>
                <c:pt idx="9">
                  <c:v>3743806.52</c:v>
                </c:pt>
                <c:pt idx="10">
                  <c:v>3513207.84</c:v>
                </c:pt>
                <c:pt idx="11">
                  <c:v>783918.94</c:v>
                </c:pt>
              </c:numCache>
            </c:numRef>
          </c:val>
          <c:smooth val="0"/>
          <c:extLst>
            <c:ext xmlns:c16="http://schemas.microsoft.com/office/drawing/2014/chart" uri="{C3380CC4-5D6E-409C-BE32-E72D297353CC}">
              <c16:uniqueId val="{0000000F-A2BC-4B44-BB3F-2FDB395E537A}"/>
            </c:ext>
          </c:extLst>
        </c:ser>
        <c:ser>
          <c:idx val="2"/>
          <c:order val="2"/>
          <c:tx>
            <c:strRef>
              <c:f>'Data-Analysis'!$E$31:$E$32</c:f>
              <c:strCache>
                <c:ptCount val="1"/>
                <c:pt idx="0">
                  <c:v>Low</c:v>
                </c:pt>
              </c:strCache>
            </c:strRef>
          </c:tx>
          <c:spPr>
            <a:ln w="38100" cap="rnd">
              <a:solidFill>
                <a:schemeClr val="accent4">
                  <a:lumMod val="40000"/>
                  <a:lumOff val="60000"/>
                </a:schemeClr>
              </a:solidFill>
              <a:round/>
            </a:ln>
            <a:effectLst/>
          </c:spPr>
          <c:marker>
            <c:symbol val="none"/>
          </c:marker>
          <c:cat>
            <c:strRef>
              <c:f>'Data-Analysis'!$B$33:$B$45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'Data-Analysis'!$E$33:$E$45</c:f>
              <c:numCache>
                <c:formatCode>0.00,,\ "M"</c:formatCode>
                <c:ptCount val="12"/>
                <c:pt idx="0">
                  <c:v>793200.63</c:v>
                </c:pt>
                <c:pt idx="1">
                  <c:v>1580926.46</c:v>
                </c:pt>
                <c:pt idx="2">
                  <c:v>1218693.77</c:v>
                </c:pt>
                <c:pt idx="3">
                  <c:v>2406750.54</c:v>
                </c:pt>
                <c:pt idx="4">
                  <c:v>1932862.2799999998</c:v>
                </c:pt>
                <c:pt idx="5">
                  <c:v>1389743.12</c:v>
                </c:pt>
                <c:pt idx="6">
                  <c:v>1804058.0999999999</c:v>
                </c:pt>
                <c:pt idx="7">
                  <c:v>1765088.15</c:v>
                </c:pt>
                <c:pt idx="8">
                  <c:v>1083177.0699999998</c:v>
                </c:pt>
                <c:pt idx="9">
                  <c:v>6206303.8999999994</c:v>
                </c:pt>
                <c:pt idx="10">
                  <c:v>1133816.8700000001</c:v>
                </c:pt>
                <c:pt idx="11">
                  <c:v>6478459.7799999993</c:v>
                </c:pt>
              </c:numCache>
            </c:numRef>
          </c:val>
          <c:smooth val="0"/>
          <c:extLst>
            <c:ext xmlns:c16="http://schemas.microsoft.com/office/drawing/2014/chart" uri="{C3380CC4-5D6E-409C-BE32-E72D297353CC}">
              <c16:uniqueId val="{00000010-A2BC-4B44-BB3F-2FDB395E537A}"/>
            </c:ext>
          </c:extLst>
        </c:ser>
        <c:ser>
          <c:idx val="3"/>
          <c:order val="3"/>
          <c:tx>
            <c:strRef>
              <c:f>'Data-Analysis'!$F$31:$F$32</c:f>
              <c:strCache>
                <c:ptCount val="1"/>
                <c:pt idx="0">
                  <c:v>None</c:v>
                </c:pt>
              </c:strCache>
            </c:strRef>
          </c:tx>
          <c:spPr>
            <a:ln w="38100" cap="rnd">
              <a:solidFill>
                <a:schemeClr val="accent4"/>
              </a:solidFill>
              <a:round/>
            </a:ln>
            <a:effectLst/>
          </c:spPr>
          <c:marker>
            <c:symbol val="none"/>
          </c:marker>
          <c:cat>
            <c:strRef>
              <c:f>'Data-Analysis'!$B$33:$B$45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'Data-Analysis'!$F$33:$F$45</c:f>
              <c:numCache>
                <c:formatCode>General</c:formatCode>
                <c:ptCount val="12"/>
                <c:pt idx="0">
                  <c:v>69241</c:v>
                </c:pt>
                <c:pt idx="1">
                  <c:v>1808750</c:v>
                </c:pt>
                <c:pt idx="2">
                  <c:v>39747</c:v>
                </c:pt>
                <c:pt idx="3">
                  <c:v>584929.5</c:v>
                </c:pt>
                <c:pt idx="4">
                  <c:v>0</c:v>
                </c:pt>
                <c:pt idx="5">
                  <c:v>1043752</c:v>
                </c:pt>
                <c:pt idx="6">
                  <c:v>349393.5</c:v>
                </c:pt>
                <c:pt idx="7">
                  <c:v>671898</c:v>
                </c:pt>
                <c:pt idx="8">
                  <c:v>697402</c:v>
                </c:pt>
                <c:pt idx="9">
                  <c:v>16002</c:v>
                </c:pt>
                <c:pt idx="10">
                  <c:v>0</c:v>
                </c:pt>
                <c:pt idx="11">
                  <c:v>1150230</c:v>
                </c:pt>
              </c:numCache>
            </c:numRef>
          </c:val>
          <c:smooth val="0"/>
          <c:extLst>
            <c:ext xmlns:c16="http://schemas.microsoft.com/office/drawing/2014/chart" uri="{C3380CC4-5D6E-409C-BE32-E72D297353CC}">
              <c16:uniqueId val="{00000011-A2BC-4B44-BB3F-2FDB395E537A}"/>
            </c:ext>
          </c:extLst>
        </c:ser>
        <c:dLbls>
          <c:showLegendKey val="0"/>
          <c:showVal val="0"/>
          <c:showCatName val="0"/>
          <c:showSerName val="0"/>
          <c:showPercent val="0"/>
          <c:showBubbleSize val="0"/>
        </c:dLbls>
        <c:smooth val="0"/>
        <c:axId val="1203779584"/>
        <c:axId val="1203780832"/>
      </c:lineChart>
      <c:catAx>
        <c:axId val="120377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203780832"/>
        <c:crosses val="autoZero"/>
        <c:auto val="1"/>
        <c:lblAlgn val="ctr"/>
        <c:lblOffset val="100"/>
        <c:noMultiLvlLbl val="0"/>
      </c:catAx>
      <c:valAx>
        <c:axId val="1203780832"/>
        <c:scaling>
          <c:orientation val="minMax"/>
        </c:scaling>
        <c:delete val="0"/>
        <c:axPos val="l"/>
        <c:numFmt formatCode="0.0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203779584"/>
        <c:crosses val="autoZero"/>
        <c:crossBetween val="between"/>
      </c:valAx>
      <c:spPr>
        <a:noFill/>
        <a:ln w="25400">
          <a:noFill/>
        </a:ln>
        <a:effectLst/>
      </c:spPr>
    </c:plotArea>
    <c:legend>
      <c:legendPos val="t"/>
      <c:layout>
        <c:manualLayout>
          <c:xMode val="edge"/>
          <c:yMode val="edge"/>
          <c:x val="0.18463147012728001"/>
          <c:y val="0.15979481223383663"/>
          <c:w val="0.59441437424060184"/>
          <c:h val="0.10744446767325982"/>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F3438"/>
    </a:solidFill>
    <a:ln w="9525" cap="flat" cmpd="sng" algn="ctr">
      <a:noFill/>
      <a:round/>
    </a:ln>
    <a:effectLst/>
  </c:spPr>
  <c:txPr>
    <a:bodyPr/>
    <a:lstStyle/>
    <a:p>
      <a:pPr>
        <a:defRPr/>
      </a:pPr>
      <a:endParaRPr lang="en-001"/>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 Set de Datos.xlsx]Data-Analysis!PivotTable5</c:name>
    <c:fmtId val="11"/>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6"/>
        <c:spPr>
          <a:ln w="38100" cap="rnd">
            <a:solidFill>
              <a:schemeClr val="accent2">
                <a:lumMod val="75000"/>
              </a:schemeClr>
            </a:solidFill>
            <a:round/>
          </a:ln>
          <a:effectLst/>
        </c:spPr>
        <c:marker>
          <c:symbol val="circle"/>
          <c:size val="8"/>
          <c:spPr>
            <a:solidFill>
              <a:schemeClr val="accent2">
                <a:lumMod val="7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01A4F6"/>
            </a:solidFill>
            <a:round/>
          </a:ln>
          <a:effectLst/>
        </c:spPr>
        <c:marker>
          <c:symbol val="circle"/>
          <c:size val="8"/>
          <c:spPr>
            <a:solidFill>
              <a:srgbClr val="01A4F6"/>
            </a:solidFill>
            <a:ln w="9525">
              <a:solidFill>
                <a:srgbClr val="01A4F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3">
                <a:lumMod val="40000"/>
                <a:lumOff val="60000"/>
              </a:schemeClr>
            </a:solidFill>
            <a:round/>
          </a:ln>
          <a:effectLst/>
        </c:spPr>
        <c:marker>
          <c:symbol val="circle"/>
          <c:size val="9"/>
          <c:spPr>
            <a:solidFill>
              <a:schemeClr val="accent4">
                <a:lumMod val="40000"/>
                <a:lumOff val="60000"/>
              </a:schemeClr>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'Data-Analysis'!$I$9</c:f>
              <c:strCache>
                <c:ptCount val="1"/>
                <c:pt idx="0">
                  <c:v>Net Sales </c:v>
                </c:pt>
              </c:strCache>
            </c:strRef>
          </c:tx>
          <c:spPr>
            <a:ln w="38100" cap="rnd">
              <a:solidFill>
                <a:schemeClr val="accent2">
                  <a:lumMod val="75000"/>
                </a:schemeClr>
              </a:solidFill>
              <a:round/>
            </a:ln>
            <a:effectLst/>
          </c:spPr>
          <c:marker>
            <c:symbol val="circle"/>
            <c:size val="8"/>
            <c:spPr>
              <a:solidFill>
                <a:schemeClr val="accent2">
                  <a:lumMod val="75000"/>
                </a:schemeClr>
              </a:solidFill>
              <a:ln w="9525">
                <a:solidFill>
                  <a:schemeClr val="accent1"/>
                </a:solidFill>
              </a:ln>
              <a:effectLst/>
            </c:spPr>
          </c:marker>
          <c:cat>
            <c:strRef>
              <c:f>'Data-Analysis'!$H$10:$H$22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'Data-Analysis'!$I$10:$I$22</c:f>
              <c:numCache>
                <c:formatCode>0.00,,\ "M"</c:formatCode>
                <c:ptCount val="12"/>
                <c:pt idx="0">
                  <c:v>6607761.6799999997</c:v>
                </c:pt>
                <c:pt idx="1">
                  <c:v>7297531.3900000025</c:v>
                </c:pt>
                <c:pt idx="2">
                  <c:v>5586859.8699999992</c:v>
                </c:pt>
                <c:pt idx="3">
                  <c:v>6964775.0699999994</c:v>
                </c:pt>
                <c:pt idx="4">
                  <c:v>6210211.0600000015</c:v>
                </c:pt>
                <c:pt idx="5">
                  <c:v>9518893.8199999984</c:v>
                </c:pt>
                <c:pt idx="6">
                  <c:v>8102920.1800000016</c:v>
                </c:pt>
                <c:pt idx="7">
                  <c:v>5864622.4199999999</c:v>
                </c:pt>
                <c:pt idx="8">
                  <c:v>6398697.2399999993</c:v>
                </c:pt>
                <c:pt idx="9">
                  <c:v>12375819.920000002</c:v>
                </c:pt>
                <c:pt idx="10">
                  <c:v>5384214.1999999993</c:v>
                </c:pt>
                <c:pt idx="11">
                  <c:v>11998787.900000006</c:v>
                </c:pt>
              </c:numCache>
            </c:numRef>
          </c:val>
          <c:smooth val="0"/>
          <c:extLst>
            <c:ext xmlns:c16="http://schemas.microsoft.com/office/drawing/2014/chart" uri="{C3380CC4-5D6E-409C-BE32-E72D297353CC}">
              <c16:uniqueId val="{00000000-7450-4EC7-9103-064907AC8466}"/>
            </c:ext>
          </c:extLst>
        </c:ser>
        <c:ser>
          <c:idx val="1"/>
          <c:order val="1"/>
          <c:tx>
            <c:strRef>
              <c:f>'Data-Analysis'!$J$9</c:f>
              <c:strCache>
                <c:ptCount val="1"/>
                <c:pt idx="0">
                  <c:v>C.O.G.S</c:v>
                </c:pt>
              </c:strCache>
            </c:strRef>
          </c:tx>
          <c:spPr>
            <a:ln w="28575" cap="rnd">
              <a:solidFill>
                <a:srgbClr val="01A4F6"/>
              </a:solidFill>
              <a:round/>
            </a:ln>
            <a:effectLst/>
          </c:spPr>
          <c:marker>
            <c:symbol val="circle"/>
            <c:size val="8"/>
            <c:spPr>
              <a:solidFill>
                <a:srgbClr val="01A4F6"/>
              </a:solidFill>
              <a:ln w="9525">
                <a:solidFill>
                  <a:srgbClr val="01A4F6"/>
                </a:solidFill>
              </a:ln>
              <a:effectLst/>
            </c:spPr>
          </c:marker>
          <c:cat>
            <c:strRef>
              <c:f>'Data-Analysis'!$H$10:$H$22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'Data-Analysis'!$J$10:$J$22</c:f>
              <c:numCache>
                <c:formatCode>0.00,,\ "M"</c:formatCode>
                <c:ptCount val="12"/>
                <c:pt idx="0">
                  <c:v>5793733</c:v>
                </c:pt>
                <c:pt idx="1">
                  <c:v>6148984</c:v>
                </c:pt>
                <c:pt idx="2">
                  <c:v>4916993</c:v>
                </c:pt>
                <c:pt idx="3">
                  <c:v>6034791</c:v>
                </c:pt>
                <c:pt idx="4">
                  <c:v>5381571</c:v>
                </c:pt>
                <c:pt idx="5">
                  <c:v>8045140</c:v>
                </c:pt>
                <c:pt idx="6">
                  <c:v>7179054</c:v>
                </c:pt>
                <c:pt idx="7">
                  <c:v>5073556</c:v>
                </c:pt>
                <c:pt idx="8">
                  <c:v>5375565</c:v>
                </c:pt>
                <c:pt idx="9">
                  <c:v>10593834</c:v>
                </c:pt>
                <c:pt idx="10">
                  <c:v>4779614</c:v>
                </c:pt>
                <c:pt idx="11">
                  <c:v>9973022</c:v>
                </c:pt>
              </c:numCache>
            </c:numRef>
          </c:val>
          <c:smooth val="0"/>
          <c:extLst>
            <c:ext xmlns:c16="http://schemas.microsoft.com/office/drawing/2014/chart" uri="{C3380CC4-5D6E-409C-BE32-E72D297353CC}">
              <c16:uniqueId val="{00000001-7450-4EC7-9103-064907AC8466}"/>
            </c:ext>
          </c:extLst>
        </c:ser>
        <c:ser>
          <c:idx val="2"/>
          <c:order val="2"/>
          <c:tx>
            <c:strRef>
              <c:f>'Data-Analysis'!$K$9</c:f>
              <c:strCache>
                <c:ptCount val="1"/>
                <c:pt idx="0">
                  <c:v>Discounts</c:v>
                </c:pt>
              </c:strCache>
            </c:strRef>
          </c:tx>
          <c:spPr>
            <a:ln w="28575" cap="rnd">
              <a:solidFill>
                <a:schemeClr val="accent3">
                  <a:lumMod val="40000"/>
                  <a:lumOff val="60000"/>
                </a:schemeClr>
              </a:solidFill>
              <a:round/>
            </a:ln>
            <a:effectLst/>
          </c:spPr>
          <c:marker>
            <c:symbol val="circle"/>
            <c:size val="9"/>
            <c:spPr>
              <a:solidFill>
                <a:schemeClr val="accent4">
                  <a:lumMod val="40000"/>
                  <a:lumOff val="60000"/>
                </a:schemeClr>
              </a:solidFill>
              <a:ln w="9525">
                <a:solidFill>
                  <a:schemeClr val="accent3"/>
                </a:solidFill>
              </a:ln>
              <a:effectLst/>
            </c:spPr>
          </c:marker>
          <c:cat>
            <c:strRef>
              <c:f>'Data-Analysis'!$H$10:$H$22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'Data-Analysis'!$K$10:$K$22</c:f>
              <c:numCache>
                <c:formatCode>0.00,,\ "M"</c:formatCode>
                <c:ptCount val="12"/>
                <c:pt idx="0">
                  <c:v>699641.81999999983</c:v>
                </c:pt>
                <c:pt idx="1">
                  <c:v>401669.61</c:v>
                </c:pt>
                <c:pt idx="2">
                  <c:v>537166.13</c:v>
                </c:pt>
                <c:pt idx="3">
                  <c:v>464617.43</c:v>
                </c:pt>
                <c:pt idx="4">
                  <c:v>557699.94000000006</c:v>
                </c:pt>
                <c:pt idx="5">
                  <c:v>750078.18000000017</c:v>
                </c:pt>
                <c:pt idx="6">
                  <c:v>730107.32000000018</c:v>
                </c:pt>
                <c:pt idx="7">
                  <c:v>461336.5799999999</c:v>
                </c:pt>
                <c:pt idx="8">
                  <c:v>446619.76000000007</c:v>
                </c:pt>
                <c:pt idx="9">
                  <c:v>937604.08000000007</c:v>
                </c:pt>
                <c:pt idx="10">
                  <c:v>563695.79999999993</c:v>
                </c:pt>
                <c:pt idx="11">
                  <c:v>509480.10000000009</c:v>
                </c:pt>
              </c:numCache>
            </c:numRef>
          </c:val>
          <c:smooth val="0"/>
          <c:extLst>
            <c:ext xmlns:c16="http://schemas.microsoft.com/office/drawing/2014/chart" uri="{C3380CC4-5D6E-409C-BE32-E72D297353CC}">
              <c16:uniqueId val="{00000002-7450-4EC7-9103-064907AC8466}"/>
            </c:ext>
          </c:extLst>
        </c:ser>
        <c:dLbls>
          <c:showLegendKey val="0"/>
          <c:showVal val="0"/>
          <c:showCatName val="0"/>
          <c:showSerName val="0"/>
          <c:showPercent val="0"/>
          <c:showBubbleSize val="0"/>
        </c:dLbls>
        <c:marker val="1"/>
        <c:smooth val="0"/>
        <c:axId val="1908312016"/>
        <c:axId val="1908321168"/>
      </c:lineChart>
      <c:catAx>
        <c:axId val="1908312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908321168"/>
        <c:crosses val="autoZero"/>
        <c:auto val="1"/>
        <c:lblAlgn val="ctr"/>
        <c:lblOffset val="100"/>
        <c:noMultiLvlLbl val="0"/>
      </c:catAx>
      <c:valAx>
        <c:axId val="1908321168"/>
        <c:scaling>
          <c:orientation val="minMax"/>
          <c:max val="13000000"/>
          <c:min val="0"/>
        </c:scaling>
        <c:delete val="0"/>
        <c:axPos val="l"/>
        <c:numFmt formatCode="0.0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908312016"/>
        <c:crosses val="autoZero"/>
        <c:crossBetween val="between"/>
        <c:majorUnit val="4000000"/>
      </c:valAx>
      <c:spPr>
        <a:noFill/>
        <a:ln>
          <a:noFill/>
        </a:ln>
        <a:effectLst/>
      </c:spPr>
    </c:plotArea>
    <c:legend>
      <c:legendPos val="t"/>
      <c:layout>
        <c:manualLayout>
          <c:xMode val="edge"/>
          <c:yMode val="edge"/>
          <c:x val="0.39244537424453746"/>
          <c:y val="2.5526611995497668E-2"/>
          <c:w val="0.57821943282194332"/>
          <c:h val="0.17294339926033123"/>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F3438"/>
    </a:solidFill>
    <a:ln w="9525" cap="flat" cmpd="sng" algn="ctr">
      <a:noFill/>
      <a:round/>
    </a:ln>
    <a:effectLst/>
  </c:spPr>
  <c:txPr>
    <a:bodyPr/>
    <a:lstStyle/>
    <a:p>
      <a:pPr>
        <a:defRPr/>
      </a:pPr>
      <a:endParaRPr lang="en-001"/>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 Set de Datos.xlsx]Data-Analysis!PivotTable6</c:name>
    <c:fmtId val="25"/>
  </c:pivotSource>
  <c:chart>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'Data-Analysis'!$I$48</c:f>
              <c:strCache>
                <c:ptCount val="1"/>
                <c:pt idx="0">
                  <c:v>Net Sales </c:v>
                </c:pt>
              </c:strCache>
            </c:strRef>
          </c:tx>
          <c:spPr>
            <a:solidFill>
              <a:schemeClr val="accent2">
                <a:lumMod val="75000"/>
              </a:schemeClr>
            </a:solidFill>
            <a:ln>
              <a:noFill/>
            </a:ln>
            <a:effectLst/>
          </c:spPr>
          <c:invertIfNegative val="0"/>
          <c:cat>
            <c:strRef>
              <c:f>'Data-Analysis'!$H$49:$H$55</c:f>
              <c:strCache>
                <c:ptCount val="6"/>
                <c:pt idx="0">
                  <c:v>Camera 1</c:v>
                </c:pt>
                <c:pt idx="1">
                  <c:v>Camera 2</c:v>
                </c:pt>
                <c:pt idx="2">
                  <c:v>Camera 3</c:v>
                </c:pt>
                <c:pt idx="3">
                  <c:v>Camera 4</c:v>
                </c:pt>
                <c:pt idx="4">
                  <c:v>Camera 5</c:v>
                </c:pt>
                <c:pt idx="5">
                  <c:v>Camera 6</c:v>
                </c:pt>
              </c:strCache>
            </c:strRef>
          </c:cat>
          <c:val>
            <c:numRef>
              <c:f>'Data-Analysis'!$I$49:$I$55</c:f>
              <c:numCache>
                <c:formatCode>0.00,,\ "M"</c:formatCode>
                <c:ptCount val="6"/>
                <c:pt idx="0">
                  <c:v>12408442.025</c:v>
                </c:pt>
                <c:pt idx="1">
                  <c:v>11415018.84</c:v>
                </c:pt>
                <c:pt idx="2">
                  <c:v>27096396.860000007</c:v>
                </c:pt>
                <c:pt idx="3">
                  <c:v>12052759.705000002</c:v>
                </c:pt>
                <c:pt idx="4">
                  <c:v>15110493.790000001</c:v>
                </c:pt>
                <c:pt idx="5">
                  <c:v>14227983.529999999</c:v>
                </c:pt>
              </c:numCache>
            </c:numRef>
          </c:val>
          <c:extLst>
            <c:ext xmlns:c16="http://schemas.microsoft.com/office/drawing/2014/chart" uri="{C3380CC4-5D6E-409C-BE32-E72D297353CC}">
              <c16:uniqueId val="{00000000-F85D-4BDA-AFB9-3950D0801B3A}"/>
            </c:ext>
          </c:extLst>
        </c:ser>
        <c:ser>
          <c:idx val="1"/>
          <c:order val="1"/>
          <c:tx>
            <c:strRef>
              <c:f>'Data-Analysis'!$J$48</c:f>
              <c:strCache>
                <c:ptCount val="1"/>
                <c:pt idx="0">
                  <c:v>C.O.G.S</c:v>
                </c:pt>
              </c:strCache>
            </c:strRef>
          </c:tx>
          <c:spPr>
            <a:solidFill>
              <a:schemeClr val="accent2">
                <a:lumMod val="60000"/>
                <a:lumOff val="40000"/>
              </a:schemeClr>
            </a:solidFill>
            <a:ln>
              <a:noFill/>
            </a:ln>
            <a:effectLst/>
          </c:spPr>
          <c:invertIfNegative val="0"/>
          <c:cat>
            <c:strRef>
              <c:f>'Data-Analysis'!$H$49:$H$55</c:f>
              <c:strCache>
                <c:ptCount val="6"/>
                <c:pt idx="0">
                  <c:v>Camera 1</c:v>
                </c:pt>
                <c:pt idx="1">
                  <c:v>Camera 2</c:v>
                </c:pt>
                <c:pt idx="2">
                  <c:v>Camera 3</c:v>
                </c:pt>
                <c:pt idx="3">
                  <c:v>Camera 4</c:v>
                </c:pt>
                <c:pt idx="4">
                  <c:v>Camera 5</c:v>
                </c:pt>
                <c:pt idx="5">
                  <c:v>Camera 6</c:v>
                </c:pt>
              </c:strCache>
            </c:strRef>
          </c:cat>
          <c:val>
            <c:numRef>
              <c:f>'Data-Analysis'!$J$49:$J$55</c:f>
              <c:numCache>
                <c:formatCode>0.00,,\ "M"</c:formatCode>
                <c:ptCount val="6"/>
                <c:pt idx="0">
                  <c:v>10620406</c:v>
                </c:pt>
                <c:pt idx="1">
                  <c:v>9758022</c:v>
                </c:pt>
                <c:pt idx="2">
                  <c:v>23398810</c:v>
                </c:pt>
                <c:pt idx="3">
                  <c:v>10368717</c:v>
                </c:pt>
                <c:pt idx="4">
                  <c:v>12954072</c:v>
                </c:pt>
                <c:pt idx="5">
                  <c:v>12195830</c:v>
                </c:pt>
              </c:numCache>
            </c:numRef>
          </c:val>
          <c:extLst>
            <c:ext xmlns:c16="http://schemas.microsoft.com/office/drawing/2014/chart" uri="{C3380CC4-5D6E-409C-BE32-E72D297353CC}">
              <c16:uniqueId val="{00000001-F85D-4BDA-AFB9-3950D0801B3A}"/>
            </c:ext>
          </c:extLst>
        </c:ser>
        <c:ser>
          <c:idx val="2"/>
          <c:order val="2"/>
          <c:tx>
            <c:strRef>
              <c:f>'Data-Analysis'!$K$48</c:f>
              <c:strCache>
                <c:ptCount val="1"/>
                <c:pt idx="0">
                  <c:v>Discounts</c:v>
                </c:pt>
              </c:strCache>
            </c:strRef>
          </c:tx>
          <c:spPr>
            <a:solidFill>
              <a:schemeClr val="accent2">
                <a:lumMod val="20000"/>
                <a:lumOff val="80000"/>
              </a:schemeClr>
            </a:solidFill>
            <a:ln>
              <a:noFill/>
            </a:ln>
            <a:effectLst/>
          </c:spPr>
          <c:invertIfNegative val="0"/>
          <c:cat>
            <c:strRef>
              <c:f>'Data-Analysis'!$H$49:$H$55</c:f>
              <c:strCache>
                <c:ptCount val="6"/>
                <c:pt idx="0">
                  <c:v>Camera 1</c:v>
                </c:pt>
                <c:pt idx="1">
                  <c:v>Camera 2</c:v>
                </c:pt>
                <c:pt idx="2">
                  <c:v>Camera 3</c:v>
                </c:pt>
                <c:pt idx="3">
                  <c:v>Camera 4</c:v>
                </c:pt>
                <c:pt idx="4">
                  <c:v>Camera 5</c:v>
                </c:pt>
                <c:pt idx="5">
                  <c:v>Camera 6</c:v>
                </c:pt>
              </c:strCache>
            </c:strRef>
          </c:cat>
          <c:val>
            <c:numRef>
              <c:f>'Data-Analysis'!$K$49:$K$55</c:f>
              <c:numCache>
                <c:formatCode>0.00,,\ "M"</c:formatCode>
                <c:ptCount val="6"/>
                <c:pt idx="0">
                  <c:v>972956.4700000002</c:v>
                </c:pt>
                <c:pt idx="1">
                  <c:v>921831.66</c:v>
                </c:pt>
                <c:pt idx="2">
                  <c:v>2068896.1499999997</c:v>
                </c:pt>
                <c:pt idx="3">
                  <c:v>966079.79</c:v>
                </c:pt>
                <c:pt idx="4">
                  <c:v>1029391.71</c:v>
                </c:pt>
                <c:pt idx="5">
                  <c:v>1100560.9700000004</c:v>
                </c:pt>
              </c:numCache>
            </c:numRef>
          </c:val>
          <c:extLst>
            <c:ext xmlns:c16="http://schemas.microsoft.com/office/drawing/2014/chart" uri="{C3380CC4-5D6E-409C-BE32-E72D297353CC}">
              <c16:uniqueId val="{00000002-F85D-4BDA-AFB9-3950D0801B3A}"/>
            </c:ext>
          </c:extLst>
        </c:ser>
        <c:dLbls>
          <c:showLegendKey val="0"/>
          <c:showVal val="0"/>
          <c:showCatName val="0"/>
          <c:showSerName val="0"/>
          <c:showPercent val="0"/>
          <c:showBubbleSize val="0"/>
        </c:dLbls>
        <c:gapWidth val="150"/>
        <c:overlap val="100"/>
        <c:axId val="1955465680"/>
        <c:axId val="1955468176"/>
      </c:barChart>
      <c:catAx>
        <c:axId val="195546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955468176"/>
        <c:crosses val="autoZero"/>
        <c:auto val="1"/>
        <c:lblAlgn val="ctr"/>
        <c:lblOffset val="100"/>
        <c:noMultiLvlLbl val="0"/>
      </c:catAx>
      <c:valAx>
        <c:axId val="1955468176"/>
        <c:scaling>
          <c:orientation val="minMax"/>
        </c:scaling>
        <c:delete val="0"/>
        <c:axPos val="l"/>
        <c:numFmt formatCode="0.0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955465680"/>
        <c:crosses val="autoZero"/>
        <c:crossBetween val="between"/>
      </c:valAx>
      <c:spPr>
        <a:noFill/>
        <a:ln>
          <a:noFill/>
        </a:ln>
        <a:effectLst/>
      </c:spPr>
    </c:plotArea>
    <c:legend>
      <c:legendPos val="t"/>
      <c:layout>
        <c:manualLayout>
          <c:xMode val="edge"/>
          <c:yMode val="edge"/>
          <c:x val="0.54400831146106743"/>
          <c:y val="3.7037037037037035E-2"/>
          <c:w val="0.42865004374453192"/>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F3438"/>
    </a:solidFill>
    <a:ln w="9525" cap="flat" cmpd="sng" algn="ctr">
      <a:noFill/>
      <a:round/>
    </a:ln>
    <a:effectLst/>
  </c:spPr>
  <c:txPr>
    <a:bodyPr/>
    <a:lstStyle/>
    <a:p>
      <a:pPr>
        <a:defRPr/>
      </a:pPr>
      <a:endParaRPr lang="en-001"/>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 Set de Datos.xlsx]Data-Analysis!PivotTable8</c:name>
    <c:fmtId val="14"/>
  </c:pivotSource>
  <c:chart>
    <c:autoTitleDeleted val="1"/>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'Data-Analysis'!$C$56</c:f>
              <c:strCache>
                <c:ptCount val="1"/>
                <c:pt idx="0">
                  <c:v>Total</c:v>
                </c:pt>
              </c:strCache>
            </c:strRef>
          </c:tx>
          <c:spPr>
            <a:solidFill>
              <a:schemeClr val="accent2">
                <a:lumMod val="75000"/>
              </a:schemeClr>
            </a:solidFill>
            <a:ln>
              <a:noFill/>
            </a:ln>
            <a:effectLst/>
          </c:spPr>
          <c:invertIfNegative val="0"/>
          <c:cat>
            <c:strRef>
              <c:f>'Data-Analysis'!$B$57:$B$62</c:f>
              <c:strCache>
                <c:ptCount val="5"/>
                <c:pt idx="0">
                  <c:v>Institutions</c:v>
                </c:pt>
                <c:pt idx="1">
                  <c:v>Corporations</c:v>
                </c:pt>
                <c:pt idx="2">
                  <c:v>MiniMarkets</c:v>
                </c:pt>
                <c:pt idx="3">
                  <c:v>Resellers</c:v>
                </c:pt>
                <c:pt idx="4">
                  <c:v>SuperMarkets</c:v>
                </c:pt>
              </c:strCache>
            </c:strRef>
          </c:cat>
          <c:val>
            <c:numRef>
              <c:f>'Data-Analysis'!$C$57:$C$62</c:f>
              <c:numCache>
                <c:formatCode>0.00,,\ "M"</c:formatCode>
                <c:ptCount val="5"/>
                <c:pt idx="0">
                  <c:v>39418575.390000015</c:v>
                </c:pt>
                <c:pt idx="1">
                  <c:v>15562131.875</c:v>
                </c:pt>
                <c:pt idx="2">
                  <c:v>34092244.5</c:v>
                </c:pt>
                <c:pt idx="3">
                  <c:v>1402503.3599999994</c:v>
                </c:pt>
                <c:pt idx="4">
                  <c:v>1835639.625</c:v>
                </c:pt>
              </c:numCache>
            </c:numRef>
          </c:val>
          <c:extLst>
            <c:ext xmlns:c16="http://schemas.microsoft.com/office/drawing/2014/chart" uri="{C3380CC4-5D6E-409C-BE32-E72D297353CC}">
              <c16:uniqueId val="{00000000-269F-4F22-9A64-911DDD48AB0A}"/>
            </c:ext>
          </c:extLst>
        </c:ser>
        <c:dLbls>
          <c:showLegendKey val="0"/>
          <c:showVal val="0"/>
          <c:showCatName val="0"/>
          <c:showSerName val="0"/>
          <c:showPercent val="0"/>
          <c:showBubbleSize val="0"/>
        </c:dLbls>
        <c:gapWidth val="219"/>
        <c:overlap val="-27"/>
        <c:axId val="1779804640"/>
        <c:axId val="1779799232"/>
      </c:barChart>
      <c:catAx>
        <c:axId val="177980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779799232"/>
        <c:crosses val="autoZero"/>
        <c:auto val="1"/>
        <c:lblAlgn val="ctr"/>
        <c:lblOffset val="100"/>
        <c:noMultiLvlLbl val="0"/>
      </c:catAx>
      <c:valAx>
        <c:axId val="1779799232"/>
        <c:scaling>
          <c:orientation val="minMax"/>
        </c:scaling>
        <c:delete val="0"/>
        <c:axPos val="l"/>
        <c:numFmt formatCode="0.0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779804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F3438"/>
    </a:solidFill>
    <a:ln w="9525" cap="flat" cmpd="sng" algn="ctr">
      <a:noFill/>
      <a:round/>
    </a:ln>
    <a:effectLst/>
  </c:spPr>
  <c:txPr>
    <a:bodyPr/>
    <a:lstStyle/>
    <a:p>
      <a:pPr>
        <a:defRPr>
          <a:solidFill>
            <a:srgbClr val="FFFFFF"/>
          </a:solidFill>
        </a:defRPr>
      </a:pPr>
      <a:endParaRPr lang="en-001"/>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 Set de Datos.xlsx]Data-Analysis!PivotTable7</c:name>
    <c:fmtId val="24"/>
  </c:pivotSource>
  <c:chart>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1A4F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1A4F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1A4F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1A4F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01A4F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1A4F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01A4F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1441135074444"/>
          <c:y val="0.11070425060082062"/>
          <c:w val="0.74666236442987466"/>
          <c:h val="0.77483296069472807"/>
        </c:manualLayout>
      </c:layout>
      <c:barChart>
        <c:barDir val="col"/>
        <c:grouping val="clustered"/>
        <c:varyColors val="0"/>
        <c:ser>
          <c:idx val="0"/>
          <c:order val="0"/>
          <c:tx>
            <c:strRef>
              <c:f>'Data-Analysis'!$C$48</c:f>
              <c:strCache>
                <c:ptCount val="1"/>
                <c:pt idx="0">
                  <c:v>Net Sales </c:v>
                </c:pt>
              </c:strCache>
            </c:strRef>
          </c:tx>
          <c:spPr>
            <a:solidFill>
              <a:schemeClr val="accent2">
                <a:lumMod val="75000"/>
              </a:schemeClr>
            </a:solidFill>
            <a:ln>
              <a:noFill/>
            </a:ln>
            <a:effectLst/>
          </c:spPr>
          <c:invertIfNegative val="0"/>
          <c:cat>
            <c:strRef>
              <c:f>'Data-Analysis'!$B$49:$B$53</c:f>
              <c:strCache>
                <c:ptCount val="4"/>
                <c:pt idx="0">
                  <c:v>Q1</c:v>
                </c:pt>
                <c:pt idx="1">
                  <c:v>Q2</c:v>
                </c:pt>
                <c:pt idx="2">
                  <c:v>Q3</c:v>
                </c:pt>
                <c:pt idx="3">
                  <c:v>Q4</c:v>
                </c:pt>
              </c:strCache>
            </c:strRef>
          </c:cat>
          <c:val>
            <c:numRef>
              <c:f>'Data-Analysis'!$C$49:$C$53</c:f>
              <c:numCache>
                <c:formatCode>0.00,,\ "M"</c:formatCode>
                <c:ptCount val="4"/>
                <c:pt idx="0">
                  <c:v>19492152.940000005</c:v>
                </c:pt>
                <c:pt idx="1">
                  <c:v>22693879.950000018</c:v>
                </c:pt>
                <c:pt idx="2">
                  <c:v>20366239.840000007</c:v>
                </c:pt>
                <c:pt idx="3">
                  <c:v>29758822.020000011</c:v>
                </c:pt>
              </c:numCache>
            </c:numRef>
          </c:val>
          <c:extLst>
            <c:ext xmlns:c16="http://schemas.microsoft.com/office/drawing/2014/chart" uri="{C3380CC4-5D6E-409C-BE32-E72D297353CC}">
              <c16:uniqueId val="{00000000-7C14-4F79-8265-BA0412ED46B8}"/>
            </c:ext>
          </c:extLst>
        </c:ser>
        <c:ser>
          <c:idx val="1"/>
          <c:order val="1"/>
          <c:tx>
            <c:strRef>
              <c:f>'Data-Analysis'!$D$48</c:f>
              <c:strCache>
                <c:ptCount val="1"/>
                <c:pt idx="0">
                  <c:v>C.O.G.S</c:v>
                </c:pt>
              </c:strCache>
            </c:strRef>
          </c:tx>
          <c:spPr>
            <a:solidFill>
              <a:srgbClr val="01A4F6"/>
            </a:solidFill>
            <a:ln>
              <a:noFill/>
            </a:ln>
            <a:effectLst/>
          </c:spPr>
          <c:invertIfNegative val="0"/>
          <c:cat>
            <c:strRef>
              <c:f>'Data-Analysis'!$B$49:$B$53</c:f>
              <c:strCache>
                <c:ptCount val="4"/>
                <c:pt idx="0">
                  <c:v>Q1</c:v>
                </c:pt>
                <c:pt idx="1">
                  <c:v>Q2</c:v>
                </c:pt>
                <c:pt idx="2">
                  <c:v>Q3</c:v>
                </c:pt>
                <c:pt idx="3">
                  <c:v>Q4</c:v>
                </c:pt>
              </c:strCache>
            </c:strRef>
          </c:cat>
          <c:val>
            <c:numRef>
              <c:f>'Data-Analysis'!$D$49:$D$53</c:f>
              <c:numCache>
                <c:formatCode>0.00,,\ "M"</c:formatCode>
                <c:ptCount val="4"/>
                <c:pt idx="0">
                  <c:v>16859710</c:v>
                </c:pt>
                <c:pt idx="1">
                  <c:v>19461502</c:v>
                </c:pt>
                <c:pt idx="2">
                  <c:v>17628175</c:v>
                </c:pt>
                <c:pt idx="3">
                  <c:v>25346470</c:v>
                </c:pt>
              </c:numCache>
            </c:numRef>
          </c:val>
          <c:extLst>
            <c:ext xmlns:c16="http://schemas.microsoft.com/office/drawing/2014/chart" uri="{C3380CC4-5D6E-409C-BE32-E72D297353CC}">
              <c16:uniqueId val="{00000001-7C14-4F79-8265-BA0412ED46B8}"/>
            </c:ext>
          </c:extLst>
        </c:ser>
        <c:ser>
          <c:idx val="2"/>
          <c:order val="2"/>
          <c:tx>
            <c:strRef>
              <c:f>'Data-Analysis'!$E$48</c:f>
              <c:strCache>
                <c:ptCount val="1"/>
                <c:pt idx="0">
                  <c:v>Discounts</c:v>
                </c:pt>
              </c:strCache>
            </c:strRef>
          </c:tx>
          <c:spPr>
            <a:solidFill>
              <a:schemeClr val="accent2">
                <a:lumMod val="20000"/>
                <a:lumOff val="80000"/>
              </a:schemeClr>
            </a:solidFill>
            <a:ln>
              <a:noFill/>
            </a:ln>
            <a:effectLst/>
          </c:spPr>
          <c:invertIfNegative val="0"/>
          <c:cat>
            <c:strRef>
              <c:f>'Data-Analysis'!$B$49:$B$53</c:f>
              <c:strCache>
                <c:ptCount val="4"/>
                <c:pt idx="0">
                  <c:v>Q1</c:v>
                </c:pt>
                <c:pt idx="1">
                  <c:v>Q2</c:v>
                </c:pt>
                <c:pt idx="2">
                  <c:v>Q3</c:v>
                </c:pt>
                <c:pt idx="3">
                  <c:v>Q4</c:v>
                </c:pt>
              </c:strCache>
            </c:strRef>
          </c:cat>
          <c:val>
            <c:numRef>
              <c:f>'Data-Analysis'!$E$49:$E$53</c:f>
              <c:numCache>
                <c:formatCode>0.00,,\ "M"</c:formatCode>
                <c:ptCount val="4"/>
                <c:pt idx="0">
                  <c:v>1638477.5599999998</c:v>
                </c:pt>
                <c:pt idx="1">
                  <c:v>1772395.5499999996</c:v>
                </c:pt>
                <c:pt idx="2">
                  <c:v>1638063.6600000001</c:v>
                </c:pt>
                <c:pt idx="3">
                  <c:v>2010779.9799999991</c:v>
                </c:pt>
              </c:numCache>
            </c:numRef>
          </c:val>
          <c:extLst>
            <c:ext xmlns:c16="http://schemas.microsoft.com/office/drawing/2014/chart" uri="{C3380CC4-5D6E-409C-BE32-E72D297353CC}">
              <c16:uniqueId val="{00000002-7C14-4F79-8265-BA0412ED46B8}"/>
            </c:ext>
          </c:extLst>
        </c:ser>
        <c:dLbls>
          <c:showLegendKey val="0"/>
          <c:showVal val="0"/>
          <c:showCatName val="0"/>
          <c:showSerName val="0"/>
          <c:showPercent val="0"/>
          <c:showBubbleSize val="0"/>
        </c:dLbls>
        <c:gapWidth val="219"/>
        <c:overlap val="-27"/>
        <c:axId val="1749061568"/>
        <c:axId val="1749064480"/>
      </c:barChart>
      <c:catAx>
        <c:axId val="174906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749064480"/>
        <c:crosses val="autoZero"/>
        <c:auto val="1"/>
        <c:lblAlgn val="ctr"/>
        <c:lblOffset val="100"/>
        <c:noMultiLvlLbl val="0"/>
      </c:catAx>
      <c:valAx>
        <c:axId val="1749064480"/>
        <c:scaling>
          <c:orientation val="minMax"/>
          <c:max val="30000000"/>
        </c:scaling>
        <c:delete val="0"/>
        <c:axPos val="l"/>
        <c:numFmt formatCode="0.0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crossAx val="174906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001"/>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F3438"/>
    </a:solidFill>
    <a:ln w="9525" cap="flat" cmpd="sng" algn="ctr">
      <a:noFill/>
      <a:round/>
    </a:ln>
    <a:effectLst/>
  </c:spPr>
  <c:txPr>
    <a:bodyPr/>
    <a:lstStyle/>
    <a:p>
      <a:pPr>
        <a:defRPr/>
      </a:pPr>
      <a:endParaRPr lang="en-001"/>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Chart Title</cx:v>
        </cx:txData>
      </cx:tx>
      <cx:txPr>
        <a:bodyPr spcFirstLastPara="1" vertOverflow="ellipsis" horzOverflow="overflow" wrap="square" lIns="0" tIns="0" rIns="0" bIns="0" anchor="ctr" anchorCtr="1"/>
        <a:lstStyle/>
        <a:p>
          <a:pPr algn="ctr" rtl="0">
            <a:defRPr>
              <a:solidFill>
                <a:srgbClr val="FFFFFF"/>
              </a:solidFill>
            </a:defRPr>
          </a:pPr>
          <a:r>
            <a:rPr lang="en-US" sz="1400" b="0" i="0" u="none" strike="noStrike" baseline="0">
              <a:solidFill>
                <a:srgbClr val="FFFFFF"/>
              </a:solidFill>
              <a:latin typeface="Calibri" panose="020F0502020204030204"/>
            </a:rPr>
            <a:t>Chart Title</a:t>
          </a:r>
        </a:p>
      </cx:txPr>
    </cx:title>
    <cx:plotArea>
      <cx:plotAreaRegion>
        <cx:plotSurface>
          <cx:spPr>
            <a:solidFill>
              <a:srgbClr val="2F3438"/>
            </a:solidFill>
          </cx:spPr>
        </cx:plotSurface>
        <cx:series layoutId="regionMap" uniqueId="{6AAF1616-522A-4478-A9C4-1FF82B040A29}">
          <cx:dataId val="0"/>
          <cx:layoutPr>
            <cx:regionLabelLayout val="showAll"/>
            <cx:geography viewedRegionType="dataOnly" cultureLanguage="en-US" cultureRegion="EG" attribution="Powered by Bing">
              <cx:geoCache provider="{E9337A44-BEBE-4D9F-B70C-5C5E7DAFC167}">
                <cx:binary>7Hvbc94otu+/0tXPR2mQAKGp6f0g6btffI+TvKjcjoPuIEBC0l9/EHbnSzx9ZvZUTdU+D9uVWmGt
30JGCFg3/Pfn8W/P9cuT/GVs6lb97Xn8/ddca/G3335Tz/lL86Q+NMWz5Ip/0x+eefMb//ateH75
7at8MkXLfvMBRL89509Sv4y//tff7dPYCz/y5ydd8Pamf5HT7Yvqa63+CfaX0C/PvG/10p3ZJ/3+
6+ZFNk/t9OsvL60u9HQ/iZfff/1J59dffnv/pH/4rb/UdmC6/2r7YvgBRDAKo+Xf8kN//aXmLXuD
IfgQUEBhiCBwP/DPX31+amz3/8Z43Gievn6VL0r98vb/Dx1/GvwP8kLx5PXdE74MNF25N/vt57n9
r7+/E9h3fSf5YfrfT8y/gt7P/sOHw5+v/x+Y+eBDFIQgJDh8nVr/p5n3/A8YUgDJ28QD8G7qH9pC
v3z95WDX31fe/LNx/fUXeN//3Yd4D7//Hpv4f/577PRT/R/cCyj4gH2MMaDo+2L/cS/4HyBedgiN
vsOv2/B1L/zL0fz1d3jr9m7636TvZ313/z8/6xv58vL88s8W3L93BAX0A0QUBAF8m/bgp43g232C
fYoQsRvkx/n+1+P46wn/s9+7Gf9T/H7KN7f/81O+lk/tf3LKEflAfDvnkR/+PNcfEKZBiAB0tsCS
n6f8X4/jr6f8z37vpvxP8fspX/9/MOXLZ/9PGdn/XeH/4A/9g2n9b1uzf+9wwf9rZf+ZR/TdNUyf
9NPK+ZQ/OEX/HHVb3fq577q+2zX2ma3dR39upt3X33+FACPrzHz3U5cH/HSyr3rJxXcL80OXlyel
f/+VkA9BGKIIUWgdbxhCe0qZlwXxfPSBQAiiyEcBJAgsNqPlUue//xrCDzDEFEURRNbGh9QOQfF+
gQL0wZ6ENLJ2n0TUR77/3Ym/5vXEePt9Jt74X9q+ueZFq9Xvv/qQ2FNUvCoug8UI+RBBFGBgT1KA
EEYWf366ta6a1Yf/p2YZ93kNw7QqAd+WNA/DpJ+75jCDuTn09Vzv1AhSJ3pFHfBDM5+9MFUwR7HP
JD3aQc5DDEV4VasMbF9Zh6BcT0Nsj3R6jMZGpn1D58QhxZjRowPGEY9DjBcd2nZ0F4Rs29eeXueK
BfEES3UDFiLyLIo7MuZbxzrAyYIO51vZInnjjRVMc5SRFS9YEWcZp/sB1PqWi2K8avt65bimH/Vt
MINwHbR5kWYhJUnUZd46GufwpqF+kwgZhBtc97pM6ho8INhFB29Bu6wNb9royoQDvXb6A8nHE4r4
wUGvSmFZ70qWT7Fj84rv+3GQR5UF8sT6ZkXLWbQrL2c0zSEG6StPxmnteb53DPVU0TgfJ7OtQi5i
InlNY16V0RbivgdwXWb6VEg+xtEQ8Z3hNLuRUevdjGheh6D2z8FsrMj0+DyWfO0wpyWCrNv5Spn4
IpNm4CukqjAdy+McRuCjLkC9wZ7vrxxrxzinkxbT1rFgJkGsG/Om3LPptuasu3YgZE8jJs2D4Zre
hhNaO6lXh+IsJ/w5Ko6qrcowhh5BV7jQKPZU1G0ceyGhEasIqfJ0EfUoGA82HD2CsMZXtUDknMH7
uQTDnZriooDVHeHM3Jm8KlNZm37TZ+1wVza6PJUKfMyHPhJJGNAvQYbGo9NtRt4nQvF5NeLu60RG
sp4Nksd2luroWhdC8kIdO0l7HXdGfzWLMl1k71Qyz9eHkNBOBHEpMxMPBbwfvIx8lXl4ULUhn7pI
49SDgzz1TeUdKC1wWhbDGmdlsBl5B28niPPbSa4ru6Fuh0ViupptQNMU6UUGcXYnEcNHJ7KOKjnM
zfiU50KslYFkuJVMwnVDtaA7BPor2PZiCzsqj2OQpxqZcv7IWVE+M7sFuWp5EXNk3loX2aW1oExU
RUpYb/V8E+27vDkXvlFXxpgRx8OMX2VBVqsrYmqxzvowjHk2s1ONInbKm7DcVAp+q6Y2fxX11JQm
vvDfVcqlAwzIsOEhFLH7ol0F5lTMLVqPy8cvyrI850N45UC3HvQMirjCOTg4tveCeRvRSCZOhaP6
MA+zWPVjF12NXj4lIKq7P8Iex6zvw6+exDw2JZhuOpPLGE7d01S0ywBhkZ/aELGTygd2GmELEvt1
m7Tz5N6nfaiSNsJ7MQl4pYO+uQd2ESR4ZMPWsZVoxi0jBCaV4jKmPftWhVlwVmXS0kafAZnR2Ukc
matxTu0646kDRqppWvqkS1CF4MGRWeX+a8uxzLDeLrpGrC4qF72ajsGGys6k1dTfS0D9hxAW/Grh
OiOCh6DTreOGTofbSbRRgrsRrYid8hUTHroLOKnPFIfXaDa1TLrI3AKg/RWfQ3VbaXzQY6MeuYrM
ehp8tLOnPDt3QTQe8aD3YIxqngQlM4kVlVuJSH436y44hxadHJpNlUmKgqnELolqow3v8ElUrD8U
/UPgqxhL6U+HqKkSGHjq1hHcKJKoYW423Sj1q6xsYVLgqbjOurA684hu0bIipV2uZlmjjuNePeF4
kYllLZNBNPts6O/yZUGXC/mOOX2jQ3X1/Tmuz0X0XR7IQ6VHeHTvV+qu20ne2yPP1Pb1AZ3ugq6s
TyTo8zs+Td2u0F0Y17LrzoVgJi0mOfFNT8ZoZeyJ+aVDEb3CkEdXhVezFNfErC4y12Kt2sipgMeL
vO7qYhXoaEis2/EtG4ZuLfmQHbIZZQc4BVjGF961CK2zQwVfaF9HV+WQDVdeV5exoeP0CfARrzoo
y62QFG0CrfkuUzm061+jbVfOw/3UELHhWTaneG6G+4HU49GPeB47VFaTuJvFvcMCe/xcg7k698uz
K8znREljDgPX5lMROymCxUuVwWr+KMp8WrltdyFuK2ZZ6R+xTC5bUvrE7tOLGqnbOhUG7CsdoBQL
MX2yzhaMKa3gqZzY9BDqLuV5MH0aZWl2SCuUdgv7Tg0vamN9S0R1hhNseFKSvTRle9t5Rf2l9Nld
EOYfh6orjhPyyludwe4ah1NcD7K6daIBa7ELhD/FjnUAq5hOJ8P5+iL7dx/USt6eexHMXRdnA4z2
dJjArRJDEJsqE7tyMSIir4Mrz/oe3KCpSWrfA6tsmuqVU14ct1vi8W3h6/BMlAarnpOq/JZ1I5wO
pFIrrIS64UOpdnlof1GOyyFPBJT/yPOy72Kfqj5Pink0MezgXS7n/DpXPkl4V2Sfm0keeiWyF9UO
+0gNzRfQzkHSAcKvs8ZPyTDVZ78ceeIpYb2iss2uooWUdZTSrv0YcBEGiXVC0F6KOW8XfwTth4UA
6wvu26mh22k2TRYPfpEM/rYRkTV7tB50nKNZHh3vWo6U9txZV3UprFshVR8Dz1OHlnb29YxOaaDV
wQzeJGLXDEJfHVwLLq0L62SuL1VsSKCesbKfdobrlsMDg7J+WRrF0mBgfm0sEmNA+2RQuAzY9OGp
R34QV2U97eqA2sXVofBYNOChGkd7iDi0VHraTQHPX9G6jnGfn9sQYpPWbWBOjoipYDsOm5uLyLVM
a/3WBo53danD3eiMd9H7R+HL+mCgN+Qrw9E+8nfdkGXbrI3A0RH6veVYb5rBEcgmgb5dQ0FBujPx
gy/+QPyHTlfyXHLyBc/afyjnaIwzWvVxt9iePMg/TT71zwMaXjndTtZzLYbiDuTjoWrGCNyAHODh
lkX5lc+QPvo8w0k9RNOXitWfRkLhrfWI9XFgpbUA9TB9yRuYsqgtkojKIVWtGPmmkPkzKBpvzYi3
e125fTVbX9yyJovkDZkbk6qc9unFxvMoApshb7+44+Qiv5w2TvazWo+DZuXeUWHTbfpyrFZqedsy
CrqNlLJa9Tl9ijrWbUnhNdbjQMEjH3C50f3M1zrrgsewnYD1aOv6BKMaPY5s17JOxb4MsvuIks9R
nsE7ygXaTQaxdRuV+kvmP80FyP8gpPBTwEJ0MFFfxb2ikpwRKZrYawXbDqostzifzb3y+i/adM1z
0M+fM1touX+nAHv1pc4Rucp1hBImQFpGMGTx2M0pqxrKrJ84vbVmK8sduujxLgz+WJZEQGF9lPna
rZHX1UIbeLywuMqGnZqyKm46cE0FbI6MMHUTSihvBuFfR0Q2R9Hz9ipsi+ucVG0sR4nvHBlsuFeg
yrt2nA78Os2UNpucB9mW+0IkhZz14dLL+TBLkBjm5q1X5Y912jVjENeeHw638yyDGFP+oGRlPRxt
1JmpaDrXusZ3kfDkqulCttbd3G5ezZNuSHY0eUBjn1TFAco2eFB8oHGEdXFw+yCsZhp32C8ObiOM
WNxnBUt45fVrT5IyCWqhrnKR1c/Whx7WZIp4OqBIrmzo1VwXftVeE8Drq867d4zXI57mcsjWTLAq
6ax13btl5qmqSoY5HPdujznUKxqd+Ggu94pOOYx9OOSp5zHrXDJWgY3j57CDsY07RVxV9Xgtjex2
iBpgTT0o7gpK+ljwgHwdss+V8OsVKsJmH4I23490QjFx/qD1ZYu+xbcIB/iuMpFO9DboR3oMxpIc
qZWkAS7qz21d7axfJ78CrV8anqN7LQXbZHzGu0nL/tp+4ibpSNZ+zdehJ+TXMsyqJJyn+ZqNGu44
9soNB2i8n3LyDeWk3AaTLOaPcMz5QXZSXXVFV8WzivTWTIM9zKK8feMz1qfWwp06Q/Sp7qfyyjRR
kYQC5n/MGTvzyScPLVFqO8uu3gCU55+KoF3XIo+s5yCqA/I0vsvJuUEQW7NpGYCLPimj0t86LIIm
T15tZzsocQ/3haHhUysDtYomBvZM6eF2LEQe80DlfzCVlTFFZX2bcSxiiItihyYblxZItknPRn7u
NG3Pod+8tTzQzyvpDW3iAK+i3QETZq1NxKpj15tVEaroo80P6B0nBqxyOmbrFub52gzW+9Jg2tAK
ozsDR3yHVfcNmLC238iKcIbndZCtGKn6tDW44gnGItFakevIBNF5luyRhNVVOQ7kKyzh9WCtzqNd
mXxFvGY8Kr9Hx3b0ylXOmtS68OXJmshjywm+c/MDwuFxNl17cpPXKNyscY+bFQHZLhvbPA5pG9ez
HzyqoLKnvkRRTIoKPc40QqtOabiZShE8UgG+Tcg0O7sVxnigXbaS0O6sUhY12FgPNFsZ2LBEhoRZ
r6/uZWwgoAnXwsZqIa2vUDd5B0/2XurzIfyCRhDbldQ8v9PoA+6lucDm0EcDs15JaXMvXhne5n6I
NkVgbMInx8G16fs2gTPun31zY32U1cQaota5huJcRlxf0wqkfjDSk+MMA/o6bxRIbU6gWBXl7Nsk
V5kVp7zqN3UU4m4VmI7HYBxsRLZoc8zCfd/PZOtFIbEtvtKy4yec+fkYu6YjigN+EmUfxSASg3Xn
LOtkHmYgscdVuVNq+qz93MZVLSFrDEu6k6CG13XQFElOo/LrWB2HMmfPdQb8JByL4gpjrzq0RU1X
zMgymQ2fjkXh3c+tPUxiOKxpVFsjUdX8jAJJvxTUxja60OU9KopuVc2dPOMO460nKrDLkOpO3sCy
1TyNqykM5cpTNT85QsXAT4V93zHudY8Sm9hR6Q/CbMFlB/WaEAUSFk8cm09t3pgDbWxIMdVm+uQg
P6v7Q9kX1suP4SjNJ9AMb0pOytA4JiFIWsXbzavvo9oIxqrL/zXvwsSezje4p/pqnOnHziujK5JT
72Nmt6cIx48+nMF1BfitxL33sdKiODRqEglalCAK/TVmjViXVaiO+djqGBUoXE8UdOlrWFzlYeJP
zXztokaHhjnp0teQekGhTbbF1n/uqqfWjIkSbDpgb/BXXivreB7EdHAyR7oFvbBBwEQX/8CHd1Xt
9QmzDtItCKcurdjE7ozNTb22nOyCupbygzJpyPDUbVFj+JVLALnMEFsC6TepE/R6DjcGmCEmBk7X
HYb9udJ9opck20pNYxG3cux3XtbxLA6QzuKmQHbFc5uDiGrrUVS9L1fBYmYA0/PZR+KMnQkKsHlg
DA4nmwmwBvu7rusKaA6cbt5wtSpI3Se0FMMhW4iXef2Bj+GQNhqHMRl4JGIndPBFMap9KuJmsAFI
l7EiLUMdnia/DE/WQHnbwAx3jrvIfS940yhIUcTjYMxGR49+/0Kwbw0b494Y+xnVu7Aa2lufkvaW
RmkXFMHNDBq7bExb7wekeTyI3rMGn2qVlj2T60sHe+aemZjakxPpbirPpsv3SgQsNaCr1j3wKI2H
hj8ynut9OQnLUumPKevHY0d4kfo58B/6ZplqpH9kHVoV87znNq5MWiLG0xjRIWmCiKQIe+bkiEKz
v8EBaTZQ4u62yPHKj1jw4Li6IivwExcsv89hXRu+anJKdzVV89manbsItjanseR0gpCbU19ENhv4
Z9ZnYNO8CkBXrmbUxDBXIolYFh04tKkGXqj7PovAwa4UFSMR8Gntt3Q+zGJjix+8SgeeF7EXlN6u
42N+hWd2fM1q4cx8Ir09g527GNFsTrCu9llFzQYb0X0euto66o158PtJHEmL+sQmrLvPTFszlQ/j
eOomQu+aIDz03GsTqQe9mUPJz3Ahg5+RU8ttnie3xrz2+bkVmTVP0VBZf4R8kmMrHu0s05MPJx5X
DeGPXgPYduxysSoWVjYsSurAL/YOneh4J4Oy3OV10x4B6cShqxoV2/OkuS/6xtwRtOE2d6hspzyP
owp1x3wBCXwo+lNvHZN2z/2mOhpwaMqJCHt6d9mBDjDmoRq+Ks87KVjgW1H6IqWSkditFYoRP7yy
WAcPOBjeWLh85ws6/8w61CljuyhixwI6U2uEPZYYTLT8o83GeS/tLpg1QdtslYH+AYRs+lIL6NkY
cCiOARyqO2rlcon8LnIOyupu0a+WSNFXxks6P28TFtQ0EYLjj30Ijj2YzY1X6ObjJGwaBOKPgw6G
azFUt2ThqA2zDiybs9h1sYYMbViorI+zoCXMgtSWksq137fwoe386Ys0yJy6Ek1xWdO5sdbRHuVZ
ORV7G+aB24wIdC5UsBVdBW+dqK78chXYqs8qdz1MFNpqUA7PY3hfL7lhW0ew29pXNl9Ix9iJHGl8
m7WKEeMwqZvQjn/Rsx8enR0sSfHa471c2vFnupwOINTjqjYMpl0GbCrH8TyqYaqJtPYDDsQaVNXY
0zm6cxMweX1v1xXNEzcBVRtNG+TVeuXQcrbZasQk3Dp0RkvmR2F8dKhs+MGrWmLrlix/HaJNXadj
kcsjXNLelzfrBcWrNtAiuQDYn20xEBYwHSsgj075VaYW7bE6MbmjpXWehpI2145MVdtet9LbS5wt
bsyfcttBbGBO3nT7YnzrQCJ2QC2vjwyV466fIx37Aw0PhY2Sk9EmBB9tEqZawZCYLVIifBza/h6q
nN0wqsydp7ptSPoVrpk1ZEF7ALa+sGk8eSCobw9oIa51IU5NBPWPgJNdVBz6TubYKfDvs8nuPhy4
PDIwm8qzpVzgspMU0bWJpunqgo6I0aSwN2+uKGUdOYMh2IHFLXDEg9Nby7E2HJsOThZE+R5LX21f
5dVsPQUcFNFeRDZ9VMqTmLU8qY4r64D7/SYMZ7V3ModeiJO1xDqfvpmn9B1wYb3S58lQlvd+pmpr
Gq0dWYlsP489vFpyPdfdhK0fTUqcRH1brvnCOkBkwhxgVV5n7dKp1eWXIO/4HttC4iCsA29slWM9
NiH9hIc6dfkShasqFaLBR9YU5CqcZxL3Nvz6YxD0Zim1smIoY5JFdWqXjA0qGBJ9atNNTcqayEbT
nezlwa/rdRV1PdvUbOhXkSrCGJEMHwa/i8NBtPYMqet+o4z03vgCKVswH3YUexatck7WtsrsxcMS
7OmFuFYOWLvSDJjE5h24Ta3ZANABrmVUYxMyoKJ7599AgWxxuUDN2nk/VFtvoFfD46vfxGSdGDXh
RBZNEUfU1Ne5H0XXs+DPagbic9mOxQo2pN851vT2JKbkU1SFw854E4lrexgeOvtOg61A22ZYe7P1
Eli1zoxiN5o00bWe37Ic3zmwpAKncoquActfEyIOWziXLfmu6bIjZtH8/pSf+zXRbJdl6JuVmFUq
9IiOxG/REWBaWGdyaTphuyC93alpPzR1clEclbCKjr8okkB8LGy9dPPDszICb14LpE1GN0RM01kH
dDqzzuZZyQDwq8wBaEHtPA8nij45ScCCzo9d07RUrIUthMVq1R+bzl/TgpGvwJhnT4TqocvHbt1M
PNsPLDdn6tmV1deM2jwMgU1sItruaJ7bwleHbEY9alS1tQd0FXNb19k3C3EtR3JviPYZaIP2FXb8
iPNs/5fI5REjgf5bn8sjWR8ecFQF214jcNS2xn70UDj1Np6zzRH14Cg5fWwDNG2cilr0XMsRp+F0
HbvoZv34pkuKYe5tYGd78CyvjnLedSVoj5qJa7Xc5mixkjdOhCN17Tgn/64lbAS0zzjzhso6ePY+
QLjUyGhd2Wi303nqSmauIOaAiIcf81A3+zkiwG5Pw/DqNYPX4XbczS4DjmeVbZoed7FLIlUzU1d6
SSfBBoA09PiYOkDg2ha7p9le3sCL0Ok47Wyp7Q9sXrW9yR88z+P6PuKjLWbGAmT+GvjGlhyzyGZ4
ulKnBfQOjUvZF1yOJ3vcjSeApnYTcVLE5ThVU+yENisynnDUfSRhIOpo48FHsNQe/IW0LBxFPC81
i3ApVTjiEKdDWm0rF67pFavQ9N4eewHdUMy+0d6Uz8beNsHNswhlmU4YTyfU2QQcotk3qnNbpB+A
DbJLbeOhOWAnJ3OtcRTt1iZzapu5MTZbvfh8g9DXgvYnf3EIs4VrLecwOdsExoI1/twn0kNgBYai
lXFT1fet33cbe2bigyNgFpla20sfkQ32kNpgMMgbNXl4bbiBNvJanBZP2ksSDCWmHRrrh3H4EAn8
ZNxtC19vWJ9XX3wiRIp4bctDmtZxIOCDiHB5S+a6uvVaJdaYZzJ1MkeaTMzxnOd8d5GN1tkKvIJf
U2tio4Ae8qysNi1CNqUQSJsfRehGAphd24LuJ5Xn83Gi3FthmiUk9Ib7sULgxgP52fnrvs3i7+3l
pSFxvr4txuKVLeSojUcUf9TA1knK3CTQYxhtvVCJlUs/S1aqY4Ts5ZMlZ+dE9sLClnqNTdKroN9A
kFnD3oGiWM1LmBSF6JHRvji+VsmLsbJ3Daa9C6iciJhxSGVRtFf+6PGElQN/DruPLq9HALD3srre
u9Ut89LQOQ2R3W/7oID2mwWFdZuDvLHn7vLRmkmRg9RVpNaeDcWT0WarbJzKyD4KBNm7liOTTeu2
8YX/Kx3pD966Z/l1MBr+pvzuMX/5rIsOwU0VZ8Qv7PUJWx/EqR6r4TCG/nAIO8/G78rXw6FfiEPg
HMhtlKEdsSkVETuZQ431OGNic9cr645wG1y31uaXmq5sVs2yC3HAK7qw4yjbvcrI5gc5zvjaHodD
3LXUnPAAyiluQZAM4TQecNvYkHEBHLHlYLvpxZ9o6xWxHwXttcKdvdM1+b4tF4zlBhrrAyWonj82
9raaTW/52Y1TSd4QvwoPPgk+OsTj+BZMPrqaizBx4VJmrbe9uBF4W2gQePSj/4e8JTY1Xg6fkdi4
4Q1Mgp3wpuMPg3VN9xoObS36+o5gKlFcSAltyZihHKb+CO0YWjNsbILN1iIcqxm2C9ACKBztsidR
sZ6/yxzQjeZUsk4eLvKooyBt2IySeeDzGo39c7E4JRrORMbV0nS8azmCRWTdl2ZX2CuCJ+bVJ5Db
PEhe6ulsw8Dp7Fo2X9/vhYiO1aysDXcyRyIeqRS0Ngc5mWA6AznbP8j5fo/0L+5mQt/+McFPVzMx
xMQHFAOfED/EEfj5amZp5syUto6WUN+vD+EM8qSsjHishmlYg5zBNUKFeCwmk8W5PaGOJoP4ZsoG
k61nH38u+PyHnanshXdlPGV+9FyMHrSmbGruCnsl1B6V0729sWHzTL7NVUoEptgVTXkGZpuzpd0V
mbSf+LjuXot2VRRV/5eQ61quVNe2X0QVAgnQK6wcnd32C2V3ECByEuLr70Duc93b+1Sf6moKBbCX
F0hzjjDXHlVB6LkU+3XeAtCfagbxQy23vqvoL2lZOzyB7VvGOrAoc6zvZN6TDe99smNTVqyh85o+
yOhcIRsOy36ujgDBV8my232w0SJ7iPsAhBaDG2OjKHuoVeUcptwqbpyiAf8FmmrX6fJt1mIfcMbu
kqZpToCF/EiJCsl3MzzjSWtup+n6R3BRF4JupBBJaMKRbvIOeix+qapgN9oZOrDcOCttu1vr5Uwt
fR9nnO6Glvz0dMz8lYj9/tjO9Y4tSXYQeGQ90Bh5TOshThZArZyF+ZP/bOac/Dlas/h3E+m182iu
nWfdRCKQSahl8668YHgrafcOBGl4U+gxJ0tPaQMsh+qiBm/n/ciJnZ1EMoz3gnbFTszdHGWQENeR
nk68njRW/wSDS//fn9NFD/2vx5TaeF5c6Jsp87x/PqZVWcu4aCwSfTx5TQ3927q079KCd9d5LpNd
46nxoKoOUkpOALxNiXNbFK4TWVOQfKuJ/Q6gcPipmiGsdPDuBsWJyKa6FL5VXsxZ1soV9/sTy4Db
DKnkK3+Y098aPCurHIQidb9tyHwcOW5FxvGiZe98AyqoViVUr5eSBfNBMMfbJN7o3vOm7UPRyOGn
3Yd5KeT/eH3d5WNXRoH9Iaxm+FP4hHAbOTSsce4XYXU5zTU+fAF1HwlWpBYQEboeIFayPL4uKZ8d
ovqDaPUVjs0kpOAIr0hGCxpieXyreQHOb+kzhwTR7bXMaLfidWKvPgemxG/33UixKwyWUx34zKYb
Qir7ql0891PSrZEGArqgAY20heXRyrziUtKRQ0eDM0vx32dllxebvz8b7F9LGEw61IeI3bcZNJUE
ls0/1eVjmsQxcys7Uq6KEZpMxR5voB/18QgUOKiLPXNrNAvHeczx63wdFZb0o3wOHiERi/cAb+Nb
1Uz2RidFsjJNc+hE1kcQuOstNCvxrekrKnEXMzWegtluIuVY1npKsy2Yg/TbPDG6AWCe7v26Sh+k
M7wA9B3fY1kUYVfm5d2geHNIOkrXIw+qK7C/B8/VkIe3lbczsayBxE3TBLOfowbc/GziV0j3f/+z
OoR9fbgYHhWoMFzP45Bg+1/+rkgGg7yMqy6aWx3xTDpXfzmImpFrjL9mmBLebT8H+iKxIfngwRo0
2EWmVndvDsg16jDRUIlBkN/fJxIKI8imfOjBG7uGWJVu3KCOrxLBypHm9B38W38NsMaOjnVxxMjA
Mfp855cTu452ua8pX1TIOFR9/zj0yj4DFY3vM1sM63ZI0o2nWn4Wyv/lFH0QWXGZ3SaTTLf4r486
t6GfslWxBUzg33iBa0FJVEzPKqA/tGXFqz5w2/UwdvO+EMNb71B67XTGrubMAxMaIsgk58l30yPt
rWktVTu+OKRaJ9lcfAd8M0JI1YbCGoLLlPT1NR8qRPO9H78m0gZzQIV1U4qgOY9JBmnqMlDS9HlM
/PzeY7Y64n2HSk/08Sv0FUdk1wXkOdNL35T2cQTKsvOdqjtNdhBvK+XJc0LyblvXXnxWdPQ2ZVmn
q8F1k5M9JM0WGTFdTyUXz9yredRMku9Ns+MJPp/TXsdl0CKQxNLsqexUcBNaPb8aLYmXNfHVa62P
FjgdfUpsSDG0WBgdCBN1xVUkpsHatmCGs/4Gf6P+prdcsra8Plu5dCKgKWSSrwc3R3RWWbcI4Kt7
cwhGBE+pV9kHHuT1vc+t/lBCNx4mbl8hiGjlvvQhRrKxRR+Cptmogqhqm49ps+rzUkW+BLgUdHH6
g+Blj3s7+Jb1sli3cb7qNPfviUPvZUbltbgvyWxd7Dx56pbVAaGNdcnG7KlOM7TK+GOscOlLg7ea
mSQWtsBx7zFk96bJ5jAL1kSRR8VF8g3egGYVxEV9dawy3XsqmHcVwKGrpbB8uIkLFRWtqn1hCBdo
pXtaXLyiBq43IAkdiksfUHluM/hFvK7RN1keJgX0zjlJ/RuNkOZmnsd7pssQvFx8MtBWKbIfGZfl
XnB1NMzfJ9/H/LyIBj+mK5cU1jFO9Lx1amuOOKTxe47U8ExaLTZVFpR3xYh1c/Qs+pz1uQi9iSY/
tKBrH4Kt739fUOBE+teCgiAJ1nk3CGygfOzLgjKnnhyUrduoGtMsEsQlYZFMtR12cZ9ezMFuO3qg
lrtrli4s48kRSEqyj2tePTVFvSrbsr+vK209QsgiwHasrVlT7FjzbYa05VuQ6XbnFkW3/mh6WD0Y
X5DTeqXzyd9ZPdRv/pA+BHZh3UBUzO9tbW/8JJf3midn2qXioCY+7Iph9C6p5yXrvFDkIYvjEIr+
PAwKt3uBxP5Hb9v5d0GCI6DTUoR9OUJrKFxgKPWLxwYuQqtx9gIWikgUWS03arZesPvGUNaMYhv0
UH4ANowvo0Z0D+S5G+wWjMsCcRfECaASh0Tho7Mf0mMaxP4OSOzUhW3Q++Hkjnwtuza5fh6mml8B
V3V4g6b8DNHxtq2hirfS2Dn1Ra43XA/F7ewqGCrSkQMN8PWKJk1x/jxwPhdnCKcscmzKwXnXaQul
kW/R1eAxucldJpKNlll6NIc6SCFEay0kvLXtnaRufh9Mk8F7E36oTNOCbqzexZ/STYIoiIXaqaAh
D3Ue841jMWvFB3A2sU9vQOPVO1UO/WrOgtXfH0SH/Cua9GyXUI7QiboO4c6XaHIcOVNeVlbRt3zS
yXmu1fhMofkoin547KRV3QxT/Wy6iyL21y3XN1OqxMrE2+WIzcg0A6fBdiIJgiXhn4pqin/2sdz3
JJ9fs5nOMB50+kbNeJhmqBf3Ip7o1WFejHDD8tblXPOVLKyAbMCP1Ht453ZE0BdrdG1vm6SlPhn9
jZHsEAhDolgHfGNkPFhOQAwwItZCbqGKDDJoI7OKwDSBTA0Bk7spa0scncYRx7iskuM8uYUXJaLH
N2iBgchc+TKQTH/Hm3bKYmX/6jsrAqDI8QDfy7GDEL+neVRlAisDzZZHalkdKHmqYGw71VhFQq65
ewe/0zrruH/9aAnL3kk7TqNK1fSu6dx2Q6zqLc2Zd3L78fdhaiXb5125myjp1vY47ESX5bscUe7a
7+1x28a0XcEEg00oTewttzMSmiaZ5rWXePQhT8q1m43+Y9mJ5ORllo6U9uuXBPpf2PiId7YRfMOl
sUSufgEuogZUeFPB+hPqgdkvOkmwMignO9oFCeD1yZ1VP9errrXSH25Gx3Ca4DJhWad2484oB7DW
SHz6R3eBGr1+RbiXP2I5ybeB7yADhZ784Aq/X0t/Fm/MeSAxHd7zpjvzxDlXwKbgBJmf3Y50mwDL
zN5tC3pbVyNMi5WWd3ImN37cZke2HMyZOYi6iHczy9Z2bKPfgeQYMfddUfdyMev5t77uVl8QCLz9
Y2T5A/LavjmWy0H1sjmapjnjwn9tGtk+M7FzbUv8zGb/4ADz4bq2r5YFwV1bOSREdIVN228OnRia
48xxk4bXdR1qnnYriN6scNCsTFYwtnVRoQQ6fXgg2r5cN7ki23jC51lDTm2HrLLLcGQq2/r5iFDq
4zg6ctgHrXeVtiP2nuOk14TF8MwM4xRJcPDPaYGvG1Kralf38/Q8aPWD1Ul7ZUFSP1UQlafjePRg
HzkGVe5GSWF3Fwi5nZMkEA3v/scasuAi/8i8ANgz1wWcaVOfU/4l80rHhIgkgxYyENbPxMJ3q+A1
OE/FoFdV1rPI9CWKgJnXywh1bCip9AU+rORU+y7bBnZ7S6fKVRvS62Yt5hzAaDbIHc87eC99938t
fFgv/vVbE5sEqNlBAsf1/7UDw+NaAPeG29TpnBkO2PGu9md9MDF8EA/OtWiS8Tp+Nx3gr7sjEe1N
zefgfppvVM69O9NIsYlEhbaLvQdZyH3etek+AKMUmdERG+odV88gNrDZBzIYQmRtQGWpI64zzGin
OpkuPuwKp6JPrTiksZVELHgZgzndZXAxPJRJH2/B9IECda3kbpINrpeZssLaH55yS9UgIUO7SzoR
Frn3CM2m/23wPSy5TqpvXaviG9VzeMgCEJuPFqdv0+KRETEsq+k+Te3szm38bHF0DQjmgu4Oms53
3UCm4ClnTTogTwCpNSg16diXbqghgYxh7nVa+2K6zMGpy4MlunYXN0OJ7Bvf+nEodVVBNyHGMB3B
B7Juei9nSkPDNRYKfythDzwykdw4zem+BUwYfYTaNiD5ATQMaoOovYYGBrbKQT3OangOut77bmfW
/Qwr2pObUKzKNRkOSGVAlPYiaMOE98lubPPJCymYj+tQy0Nes/SjmNBHLaGbj8f8T0u3C9v4l6ef
E3A3ARJuPLfe19Qw7UDEZSwHV94EzrYp2vRqDpyR9Mo9CeGqF6crpgWaS5+G+2xIRifEIo2lDsxB
cPo4jfHc7eD0vTV9LVTFpyIm0BVxSGn32MLHezgZs9XYWeykBKdXG67WkAxz9kqKS2ZJ5xDQ3jnM
CancyLQd0DyHv7/w5N8wwwK0EAYTjON6Nv8KQcExpoTfWlmEhL3ZBK2t2nCGrPYYd9XvQ936Akwc
06sYD/falZ2/E/6YfpOjd9aJSs8znuFVCX53Eb2DCIjdcogoQKmIwNp1zQW4IStjWZRaWFhWg+zb
Q6qdaz8CR0qx3DbVW21Peq0yHuz5GLT30oLrB+7heSckIfD9Em/T5UO6jv2ZbfIJFoWCdOWNpVMP
AvccsibtFDeJnQDfn8f84g1d5JH6tfag3J2Z2951gzWv8Bf6fabKZthryX4ovKjnpunSsNH19MSZ
ng7pIvVHCjk9sVq3KwS26fnD6AjaYqUcX616ks741SkH1zZVSAdX7S+kq3ZIHCnumdNZd7NoX0vW
lCfHodad40/tAYE6UifTXA5Vqx6I2FutgFKoaejepGzYdK61W04HKMu8U1lDqxvOlXVIYz0c7Xro
Qq9Uxc6wsaOsrLOaq9U0NnJd+/64I17Onq2xf7K9ASLJxm/Wn1zyF2rZmVIIIrth3WjF3yDuuJGJ
I39Vlh/VctGPJsmBimRMwg7fRQILRFilxD0q33VvrESxNfSN+aoktkaUx7AHLooLlRZO1IhErI26
4oviwowqFjqQdLWwIXmjbx18v7bKUJYd1LJjIFdDlndnKxm7szkzh8CHFbWd+uNnf1cAAYTrmK0c
OcGY3RXDNZngY7PLutrB88YY1FNB+Pf3hv9rqfCpA/Ul6AMgwR4LlvE/aj/A2hFQPU951FYZccKu
yn6a4g6TKf2wFIEwZR9Ms9ZITRQDY+pVEnxkPV+nONcIwBpo5Cb/m50BSMxq39qYpu8619GBIYtI
Pl5lJvOwxHZxSV32CxG8c01t+Op6ywq2vj1TL/TjAll9HKwtV4nnvkdI7zVzdgsi1Nvotpk2cO2W
h3oAtCvSfLw4bnvrs8Ldm5bphwgXTFjhgple2Dk+QzaWtW28+pSRf2rJiYS8u7cBZsS+r+7UnDrn
AZUUqFv168YZ2TbteaJCOxZsy2ryLbHBdhN4NM95G3+H5UUBTMVrnVTB95zn8qx1RR5guwiiHmrG
nRmcRxpv7F77K+uY8jI4TMLyD3DQqDI0beBu+abxyxfTgm+8WjHPxWu/aHuEERV5g2o32ulsqK5g
bMtmpV/9Mv822Pb/ikNMcPRn8ASPHBZR6uL7AfHEvsLWgEx0XKRzHrEM2qCYFHGEsinxBrBYdUcF
Ke/G1NoXcSsv89KlCC+O1lCulYaWYhHZVbMNmLsaEhgtnKTY5gyJcz93zqEPCqwAuXuLoh/tfQeD
zBrq3HRjL003z+wTL9q7KTh0qdOey6ks7FD7bnKxl0NXwVJQIDvcIhYBmFtSD5BJwG90X30r8sE/
mJYNifxNp2kdJbOdbWmH7dwfsXp8WmZguuc7oHVPxkqTVn0RDgOkfUOj6NbRavyQ1TYec/FaI7sy
NP0cVLcB3Me3nu/diLm1f/tIhOdM+zgN1CmldnKfq+oVmv36o0WCHnLPDl4MMwjgg+19Try920z7
VvHiwRxyJOwlBEeNeO5InmziWkPI0+gGJm9Pw5+BZGHBBQCATBeLlQTWXLDTU9DKs1Mnw7oYmjvU
8FgrY2nVWDz+R1zhLQjQ1wfDc5fwlHj/BSESYGYGpBkQjfH8YWDVSxPHE2rDDN3VRegWdRUZD9g8
Iyro/DMg2XtV8vqpHQgkoQQOIAiWvOPEqmQz9k3yCKj3BPfQfiakfq5a7kV9K8mt1VndJk8CD/Mz
D7UU6rtY9OQp6Mi69rLqHpmz/9B5VUh8y36a4jY9yWLwb4LRFxeuoakwnlhLIQwudWnv1OKJ9YuU
bFqH/MrhQg3hvLee5ilL9zNr+pXqifUE08d5dnIV8jlRxzrLkjsg1QlsQmR+K2xsV5aSj0xV7eNU
/6yApn1DIQSANHN/T/DhV5lH4m27gJWfTbMRmubQDvEWLtAExYT+RhP7Xxdxnwb4OgjDVhVA3vX1
hU0n4ti+xVFZRBQDPLnzD0uU9WMAMvYaC+vS1F71iEAuv0sgzDGtvPLch8ZfmQZfZleArDQWonsQ
KTvB2ksVj/1GMG19nFV0orsibfcqkPqoJreC7DMd9DGnag47JL6wHqjjYENdYqIXCyqLG5/IbusQ
CIXyWK1qhNng0Ov3sSp0pDX2nbJExRWosPzzpzvCD6R/ALq0/XRNxB5KfiDTl5HFmmDtB9C2p5QM
z4NXrCo21scuVvnmI1vlDvQkDpvlFmJ0/wy3pn9ulgPNQdY3feeu03mVwWL5MPuKP0C7iUU9geSg
lPyhH2v4A5baFRV7/fs39ZWzQRko1CdFuSf8891/IVvMB84Z9BIPGLcq+fZhBSsTt5RvH8bwv/84
h3HnyzsL7RdANLyznHmMu+QrqlupkZB0qn9RnbMLje+Bjljfh1inkT3Y6sZ2WXaIIfXdwJWRPwW+
fjAzAOY+ggURT8oeQpTIgu6wtqZz1876bM7covJDeyyxN5QD3Y8eh5ExKebXgcVAH4v+6bMfSgP9
3/o7P6GbGJT1BhijAvjFkafOkjwgbh838Wy3a4I184FZdD5QJhABLU0Xyc+1KJ3jhGIBR5ZDcldw
bR083SDyQuQIhfdy6Aiddg3tN6almRTHyaHxn1PMiLn4j2HT+XmbzznU/AABmXTitNDfVn4Lu92Y
XiqQ4itSqea5purZCC5QNCTq+jl+B//Dwx6A+d2c1tW25dhMUDHHg1l4jlep3286+DxPYM+TayIg
CwuVn8QhqO0JFa+AHmfLIUbseu1EaW9iXweh6fuYXXpzedJSbEzf52RzQ0jKjumYi+PHXHO/0UVo
KnlPgQrizlVRgPOBx3/cUujXEWT6aJufxxH1VGXZPSZeIqM6z+ZLCdn9pYXoJCpqBmdXMT/OMg3u
HauqD2Mp+nXml+ptUE9W7ojXCUD5pnMRccOSOz5Btrd3E9GeEzeGai7ogJ8LVqMqD9PXIcibqNLd
9F3279xKvLcJoNiqmovijGJO6uyyBoERodV7FkP4zdX3xpkG0HMJvGWtrYHAz+0aaGsP4gRKQ8HU
5fPQyDm92Hz12RP8/4S+AwtDEbqEZtTvs+mPK3WmmmiOMxvI5z8GMnvATwD6KJyxOH7e2EzL09k5
0Cr72m+mpW5Wr1tU0ohM0/wmfdEVUQDZ9z6TaRw5KLV79BzRPboU3rjEoi/En4cNuA9rGzdO9+IF
kch3aTGN3zM1zlFKmX8BkhMfp3bI1rlfpa95PK3MDMeKF39rNGv5UJSkeUzKwN9aXZDuSreNH1zd
PXkIxd8V/BxhM3fZPe2bai+1zzZBbFfPPM+PFh/4O/IpOwziXq5TUIfX2hpOXpuNz3ZSVxuHyvqA
7Te4STXxwqyyxu/j7K4CwA4vyKbkuhpbDoKXBhepEkhUlhlZt8uaYH5Phhzme9j/zrYTJGe3HscV
bWLy5rs/oatX381D0kMRftXgp5dYQq2nTGcvTRVszAwf3noUUWjmW9SvYmvhuOvZ6qszTeXvQw/O
Zqum4f2zv0M4MsFj+Z8pA9UvjT8GWztw/7z0s+mxLt/5zbVAxYqor6z0YAiJMlFXhML6tkaq/eCV
ZG26Y4/zI89jOGUcPj677ZBuZFkXWzMKaHcIx9aZzh+jzlOgc/lUxuDzbXd4M5NgenR3FjLQlWnm
kPBHAyuzA3PLEb5RR6/zuK6OA02TOqzToDqa9ufByYBjwctXRn9MlALSK9OuA3yB2KZxjz8OpLe2
ks7Qw0l6sSY2rKoW8RLVMBf2zeD5qydtS/fiLB1mEhKmcZ2NjEW+6IoQagNU9BG2XmNrbHfGXttY
zp66sG6y2M+uBBYj6C/sb57wUeai5uKxc1B2R0k5XwfRudtF2nYsUMrsiHWm2XJIQG98NsKLzgf6
KOD1CIfClu8D0KaaA4qG0e1UjGN7ISjgFFlz56MiieOf+iqF5HKkUkRCasD1n52fk5yls84auS+y
4mT6oZGsdoqKfLoF73vP59hTq3Yu6IFlNuStcjoP3jCds3n+lREJkpQ247rSrjoUA4RQTg8kFOr5
BJqtNAexjNCycFPsWZSi4o5PYS9BOCti+7XJUCSr9XdzlkHICMfQA2D45hRrVYQoFxk8pI0abmB/
Oti5yx9MV5mG8CLMD2SZjr33NCbQBHzMHqF0mOeEH00ztjLIKfpM7cxcC0z+Ji8yvCPLpdwHmw8v
6ByZyQw8yKkdRBaaH6Vn2P3h592ZQXP9HGwB2RQfv8XkNBfb6fXHDw5yAMtxU7trB7H5caZ9cJ9W
p8TTwJOWhuw9GZW5V+9N0ymteNfTEkvtMqpmPd6p9HuawjhpetoalfZo0MYHsfSVRaG2QSVL1Gt0
rTN36u9xI1GTCvbWUz6jvARTEnrkfoS/euiems5pfoJA30IB4b5KIIgRUrQZy1dm71FPct5qlFa7
S/CahYMc5x/eiLoCuAYZCoyTUMjcd+0ilNJzf1AlXgmQs/WKYPQlripYX86W57pHSRlMQLElYcuB
+PfyzrOivBQzqy6m0xxME5BWz7tTKtst+MVLAF7sV8sAwqIsQRqiLgYEirSBh16Mp6kd2buIXRHC
1Dx/m2SRRG7puw+e13YrplR52ysfKlkmr36biDvaZmHjsOIbNlR4zVo+R2NTlt+kD7QWfubm0KZd
8Q0oyiqndf4IKxO7KJpBW71cNem02KRFM2zNVbAwPgMpYwDVXB9PbnEys1LoV3ceqzKAJbhoHAD9
Wn1uod6DHJ/j8j8XW/zI8OZGZhatUHBOj5rsP24NvEZMDWrjWXjdrYD+Mt3Ca51NE+QgCgA677qu
GVYxklpUsOLFjRZ5ew6K0Y6mqu7f/ExfdJXKRwXtzT72kCEMrte9obhG2qb0VdFy3EBX5IG+qJun
sXL25rphQEKtrHE4odZXeYsSH0vdqK57a0CLhlZg05satm6QqQhXzB1H7h0zhUVHDTIHqUJQp6JS
EgAJt+C9mVH/rOHujqAGxYOyvHwrW8ddOWk+PcQDy04Ws/PQjFaVUnco7xqCD8iGKC7yM2ejexHD
nSjd7JpUyJqVjVqaNTiCSBVt95SUKB/JC/DXWurHsp7zn9pp1kmLTxnG2AAY0AtXZu5Ku0N8F8P6
W7bpXeZ6MTT7Sbdhs0s+xvKlDzrvaOCQC5rpU5XABwn7WWQuGJh2VhIVFCI54a9Bh0m8WHjcPs4+
+xL/P31mtJ6zP+eZ0XLp+zLP3O/LXf7bPIVk6shQlCOqpibdgjkj4aQJqE8CbVrI6gwwiZ2cZTyg
3oHEGnA1w1W7ccFFXz57zFkt6/t2aJODafXmHl3SQKfcTN3moy1KkV9Vmqo1ZHcExgX8NDPdDCSN
D52Hyn+Yro8fCyI6R17URn/0mVOUetyIHu8Lnvffv5jptzss56Qqsp0Z+Ji7TOEotrfKSAfpgflA
H5/l/z/5520sUDzhSKjaOsp/UrMzvg8o6gB0jXu3Q67twyxyve7c3H0l9IeZ0EK1sHLGLjhhnZFX
B3xjlLByfK+raefzyX7uPFQV5UnPdjNqpz4st7aFF2MhL5wD5yK4o7cGxjIH4Q49CpqM8xrYYHpf
WbZ/532MiwUI+xw308317GrmfrneNM31/B6FAaFacykw2M97/77WzDM3+HLv3z97XJQN2FmbnWhT
dssgWDrKrn8yrUAxdmsXZblLJmKFpo+j9OptLNpu3VdarE3THGiWVEDFE7rNKV6pqE66t2Bk+dEm
ZbppoMxa1aNwzuagycDXzsRZaJpOG7uLYcP+PSxJRUMIh8VmkiJGOSpQ3jBbNGuPt+wtAMDclaA3
J+hFSNPWR7yJ/S28V+3HQNvTFwjW2T2y7Odak5MXJPzS02mlEHR8tOrWDS790PFLwQKwlyWKPZpp
5kCXC7Iq1YfWsWAcR+vjHssFMR9fATGhOu30BIwKe0/mp1jumjwJERGv3VTxX1KWO+n1zs/O84+E
Z+pHV3Q3qP/YfHfr+bGZmvy9YPotxRb7NlBU7Mmg7X9haVyFyGr9b0qUEwQblffcOigWENc1e2pR
UibK2z5KUSIVklJsmKhx0swn4DjqMXWTOcTTTI6B5atHMes4RN0edjCjDZnaaELtyr3FqunRZi5D
Ksjl3oxil60hO6u7nRntyoGtIFMk27HO51ANCxg8D9UcOnXunT3SdFHXEbm2l2bKfZQvg/CenuXH
BDPr44KcWt0+F8lPgqoXKGr4WuYByteOyt+WUxt/y4sKUlLBX90+iNcoXAFFM8/spxQlPPF18dek
6qFdh5z4MA9Z98CK8qYtOX+VUyJWHdanU1z31Z0WcOEt8ymq70S0SVN8vExH1MvipTTIvOmmPL+i
uE1+NWfNTC2IIEm2+jKAdJJtRRujoMs/r3CnvDl2jnMo3IEAmVtGzaHMQIvD1JAQ6e9hi4PvmYGZ
cZZqsj0K355QzzXZTJ1Xh390mklmWHllCAnmhEUZy3GZg+Ora8S9X9a63J3bEKBefeFuL7cyocEu
tav53g3KnzWy0nfbtSACs7CXBm69q8uAbBPUKXt0Cb/zaMDfoQ7OQ4FqOnfQ94K/Crja/x9f57Xk
KJOt7SsiAk9yKm9KKknl+4Roi/eeq98PqZ5Ps2f/858QrMwEqluYzLVeY7dR8Sw3TILQzqpbfze1
2uCv6wkpKJ2Z8hpNb+3WVja1P9XYeWhTv/LlE69uv1PQX3uNAYhtcsf91Spt9SQ3Q48QtNR2hvJl
rQzWKUvZoeTzzFT2PAY+jguFmq+HYtAX8gyPjkco7NTe3zOAfaZf/dJPlxZicG9Jj1qISIX1luio
AwkvU9943VbLQM/aN9/oG+rdQfHWGi2yrlYXvSV+MSzF5JHVDBtQpXn4pcMeXXVZAE8ZMg7S40oz
oboOCPngROr4d/c/Y5W5xMYfQtI7y0jzF1Kq2Z8goeVTVDBpRIj5IdD8COEwVyvDaMLlpAT1oUXV
7WCr5d+9IBu7ZDHMPY9uuSfbmtIfd0V3cJrJ4ntv+WuWLsM565pYn1cxw9lt2hPc7uqg+vVwHkgt
sZzLDFje+lpHsS9YWPZPv2UqXUfN1Qg9HrhgfuRrR31TDJiflVl4lyazxo3aWc6TmVXdPhI9D7Ub
K0+q2/UbtKfCq9HW2WrwC+uN9Q5oFlOE35XAuAA8L9ZoQSDPnZv5zfVB05CDfNL7OkfBbZzOvarw
USaSm8BM0E6fS2ndQJ1yCfiWerunFXvZLU9S8qH2hH6VLWmFjAsIdh6u+QKyzeu6fGWG/G0xJdUr
hGHftLWzEwkXaJ03Twr1szNvEpuE8AI5+bnu6a5y285WioiEupjsDFnYwYXxUbrgH1h3L0XZsea2
o/Fvz5gA8BNVFC/l6H87UDfafmMarG0eo+XJ5EAnQ7Pd68IcMBoXeFxqmC86IIK2s33zpxqr/qlU
jL3ulN62YA6TwF2wliQivedGsfMbovb1sW6jn6qRFjddblrNI2036ms5QnYgzvpiBM7wJJuQgkBz
O0AXLo3602MzOO4f7gV4sKnVneom9ceFlTZ/h6jh1PCBU7tNESCN67SpTcrf0y+oPwA+VMZD4pfG
BZahcbHKfmZ7A5iToexAhf0ilOmFD44+vVuZ9RqFpYd6GUJ7SyucoEeSal3FGDkcWWWixhqkTbWk
cI6cbZJcvUnYL0PQessqKKmBi9x58e1SP2Dx0C9kr9w0yi/fhbz7twWitFKGOgLmjLeL0trHAfBI
0TV1tbQRlYu1F3mubsp8qMkmpcn5SqiFuru8Jpd5PxJRI4p/1TaOdeeAQOrfurQsTstNXBpdtnjE
/zZGSX5D6wlP8CeZ30Jv3bVFMXzp5XYo2vJbE8LEqlMj24aDKL+hgxBgGPeFZF29o0ZXbdDzLr+p
EExdO20+EDts9zGFN16THG0WADQSVX0bxhK+VmkZEAxpDxxAj12svKSRbx9FUQWrZNb7GVVQeUMb
Q2xS2oDJs5O3CyMO4ZL1TISfjHyIl26PjgeiZtYaNqm9rVU9/EyDEjJF4F7y3Ale3B4M2dxcO1a+
73DtWMmQ8kyOkqwrqG3R22Rkl0vn3YJydoqLEi26uZkJi7XmCwxxnsLg0eoN77kws2I/hNUfGNfK
s2xKmqHemk0LzbJTovPE5/q+QWsk3huxeHm0Ky2yEguhNN7TaPx4DK0MNKcfoemhrYXJwfFx5L0z
NJq9mbbbJs+7RVtR3GQxoH0M+cYuVe89rNBJq4UaL4RVqh8RLKWtWdpiLcMSwO5CdcjYTLmpfggd
NBm3/5uohX8ZS/drNJzkeVLNclUx47zmRd0fDeF9dl4goOU34lokZknpPxyWss30x5U75BRhMofX
LoCRJzjqxjrKYdfLUHbYarj1A3NYWJTgdChtina2DZW3NTPGRdOW+jkoIpMeeHdnBwQIGSWxl+Nk
b4xwB2VFpMgy18nW/Lb5aSyC8Ng2Qt8EQVm9OPwHUENJ4l/19LOZZaeT1PhpaHrx3kxxs4BJ9Oz2
VvdNmz6l9kves6Z2Ils/ekUVXjtn4IM/q+umTfYNhSr1xUqQKoVeoaybLu42U6G2W/T/tjYS17+M
1PvWmbn9VngxPAMlzI617yRnDSXTFZQo0OxRtLB6EYJnVCpuK9cC6R78UQBCn6K0tN/aqvzRDF12
ln09E2q9D/V7hMLmm2qOLFLn46wOCWRTGe9RbTZnnTyZZyzNanQ31KBZIQVxDTpYCRH88VXjqoyK
ca2a8uQDRT+ZqNOES9NC7gccRZJlW7Qf8mNvNv4CM5aCRD+iTl7sWCsf/4iP3O1KMrEIgcvekpsj
gWby7Nie9h57K9mKSo519pN8xUP3q4xN71XPS0ALhd2gzFcUByOv9K0fGuKCooK+VO0x/+qC+GrP
lOIWbGKrD+mvMEemfnQyQOtFaO3dtlj2rWd/aXWdA57ok60MVXVatrkVfriBWh7Cll/P12zny3GG
D8Dkya2LA5SxywEy5lA7X2kWe8AehTgZblPe+nJ6N+Z2NN0sHFnq7BAYVfaRkp30UPrcko4QG8VJ
pmfdjvSFbjTV1jLUxl4IracxrW/DFPgLFwm6YRbpRC+pPfhB/SmjmCQlRUGnu+gNElqyLYyV5jJ4
JdgIp7eX8RzKNrNIGwhuN380LWALmXsqbTXedrkp9oVO1drFDWLZspT6AU2JZy21f+UCwZfAI00q
x/a67+5re76r57HOVJMrr4N/Gztmmct7VfnhgEE6BjOunyy4BpJzRvdXCCguYgeZvIUat0iqVEwn
zCpXt//eKIpVZLKOLYsBNUSezrex5R4RiBmeI19Vd1ZjDXtVN6yT5fdwAce0eB1R/QIjHIU/ymra
tWZf+Qs051cB1MbLpLh/hgrWld/V7t7Tml86qAySenW4Fn0oToEy60GCP7eYigOialNlQCIiQ3wp
LLylOUvUh9QAqCO3YuVbkKWXRq/9jbtZ6Tvvx+o61iim5RjirJq5rQRWz3rd84xgEdRdtrLrcHjr
Eidehs5QH4KsG96AEZAaS1JtL3srZ3DJPJjeTvaGZlcx7wqKnexVEMNYBeWABu18Khd23Fr4pn8P
Z8ehtZfH7Ub2Bqleo+McivX92D5TNoE6VGu7H3uE6SrW9+rkHeI+UQ5yT26KUXiHat40+sgK7BE/
xni2P65TBXaWHCg7Ki9cqKXSfPdMBBBF0auvfmIYaBRZNTC1NHlWjFIs46gtvlfVuBoVVdumVig2
XVfj4URC7KgXdXzrk/CPwY/63VTQqm9co3sOXT1G4sTNlnpo5t+TxOGmUNSXgLTeQa2LYJ1nsfpc
VQg2dIoVHg0//7sp7bLed32H6OgQHruqxCsA7NPfXrkne8am44UvD1aSuMgXsiuLclRyQ23oNyG3
HMJ2cbAKLVSJK9NuV248NnsZAk2/oIDQXQstM1cAMqmTDqnFvCcu97bR2LewskfIbulBRnLjDmGx
cjLN2gQQhm5JaRa3yVo9Bmikkjdpahv3NssK7BulvI2JyCngzprcTCSe2ogcGfWT90QE48k3TT4C
k5a+2znAhslElEj2mqkx7t2itZayN9YysbWq3F2lQ8m6RH1BsEI/JPMmnYq/G9n2COXef20TrEp3
Ktk7LeY5HbUyfZq8JN0xiTWfvKSZFY3D8tQKu9yOhStO1UAphKxnd55addgMPqLZ3Ck8d0wznymb
WGs18KrLAIdyTUXWx65riKDdaNq1IJW1mmJwfuhno7yN+ORG2Kgk6SbiSZPi+Qvo+tz7qvJzGkfq
GE7kf1CVClZDDTNXMzVvIyDzH1Ersw89Yi7b0Xe056ikkhiFTvvmxfgXxVGT/UD+Z4/iEnyrnp9s
zPgpk9Y792kvXpROiBc70y/Q8IszXzDx4qchCS9bSTey0w1t/Qne5w85Xm4SNdkWnZNfZFS1vB2a
AnBzYzrIsKDaHrpT/ezPmxj1ngU0RWsrO8hNApSbhzw6Hm2yoyi9fx0xaQcRNj76m81wM2q0FHN0
cjbKlGcQRFqcDFiRPiPhNt6CtNX3GuXRhRw8oCZ8hv71zALJDNaO5f0qU1fZDfiNPLeDoTKNUtNv
heu0+9Q147M6BsCMm5BlpdEuUAdzdqobRVfZZrI2Wk6FNmxkKDva0qnXie2qyJ9wmNwM6dhtx9SI
yT3+qy03Yr6qww1DK/ixxmRSEkUUSCoDdXnEcuuf0LIdCpNoBS51FWr4Oshy48AHw0kXgw35z/Lr
7MmGLrtsYn4xiinVLh/qaJ+hK4MzT+WvtAbmp5+2JyTd+C1KN13rrgIxpQSnvpS7MAQbINWB/eoy
t36SlA9NVT8TR6AvO3tS9KFxjyThQ6TjPQrynJVbPqFXAzFy4diNcTQ0kb01KsLhpM+NvTWHJnX/
Vdkp7lb2lugOrjNdLTf+WKlrZbBHmINpv4CHPJ1Da3RvvuU8D8JMvlogGJtcTDh+zaE+lRsn6krI
JbH25EWkxGPqzMgPmMpTz7tQrXyUW7vJXA1B2fvUAnjmFAOErIp1XQ/e5o/TlbtKx6lGqTSxQ6kx
YqpnfKGjaB+a2KxZHuYqM2F0PHe8IKKrHMKMF+Ufc1aOr4u9lRu/fDP0boJqPqW/nWHq7k1unBYZ
eQAESJL/06axThP2dJWHGHZnbBQ9r1e9qhnZMvajDcw+/bm3SveWOo5H5bMZlnLwUPbagQUBzoEt
LHcKq/oSITh9P81hTkV7kcRWdpS9bQ1Ho5wUAYMeqEQzNd/8LjHOZltFAE6jc1PH2gX9fIp3MWAk
VDgWat4pTw4EJIj86UI4wnzDIcB6tu34u2w2h3LcRbpA22oeBRnSAIYTffWNWQNWid9I7mtfKMsn
66CNB0BviCEq1Q5twWwtkIHc+4k17oJgEGuzb7WvvppOtm/YLyVaPadOxahFnsLyY2sxOUpyTvkO
3f7bqct4FxrKNld7fzkFVbuGHK1ZC6UqmmdW0Aia40Gx1iO1eZZtclOYYcXHNo0B1VVWsNbBOSCa
6febwiiNYI3QFNRl3RcbkKjclzrmaZhu7MykSf/8r53YqrM/zdjuKkX8R1czt1R0YaqGIi3uhs0s
Of/Y1LO6vAz7JQqY6X3/0Sq7ZNhpUJFSPB9WHqiIAQrCv458nK1aPc4hdesfh98HzefI53NYeQrD
sVCr/ZgoBg+L1bybo07ZXLed30C1iqG3/3SNyvekCz6jyIlWWZv5l6Rwsl1YdPreUtTwHCCUsDaK
Q4tIzMGA17RQ9dF7tYymPfOtegsqxXvNhKreihQjhDD1XuUARS+ZpBTqTTbFLi8UtW3OcngFSWdR
BqN1qBxqLG3SUfBQ07dsxBCsGCIq9HOot1iU8EiT2JxDz6mtkyf1R4mC0K0urTMcZV87GulLa8K8
bSa7X04hQjJF8grflhdT6GxD6IxXOdLuPOop4cS7PktBBqvlIvLj5El2JlCTl5UV+SsQnyB2InC5
xhjbGwDm0cVCHfiCFF9y9sijyKjj0yEWKai9VUvSdCUbUygJCHVBIGp055QWNZ5Foy9O9uhE6DS5
32W7NXc+Rsg95A++TFMpdzLyipBFUwqxtFIS8PalRs40VxBIn0PZZpS1uYS2NG3g1oF8mDuYlTYr
BMmjZa+Y4YEPQs9aU8PVAQOcp2LeOH3J9y1sC+0IVWdhlr2zQt3NeNK7oDk5KmCzIa/sbz4C6ZBi
gl9lgpOkgnTFzaVQhngNshCqrUSvLlKliD0ypPX7w+SI9hNDt4ZKvG8dnXnNjW2dsuwo7y3MRMWp
YbCdPcaqM/ytjb9VQiF3FiWvqC54x6ADmBdpIv7WG9FvE/ncq2alxRk6ET6J83jXpnzQuQn4rACi
dDKS+ct65YUpvvIChWBvtbX9nM1RgsLEKmpYtckRgrMdNJP0uQzHYDJfyg+5b4vcf3VQWCPXmGkH
2RYr4LVNq61W8mQlVpHPY+of1UB41RI7hiuL8/wsr1uGhreiijBt5KFdtxv0iVLgKHBmYcKB7qjX
vMO0oozY2sHZHQYexrQ+4qjaXWWk5pcmtksS8+glt0kDKFtljqDtEy2IP0r+LjD1SnQJeBdvhY03
mFBD40mFJ7CJncjD62mIlm2S999CLTxD8ANnpSi/WfY3vw01+hPF1ngc+shaWVGRXvzISy6Fomwn
1A5IP+kmCYBujLc+/0jUDuntu+RgqSO5LVCOjqfU7ywbjYue+8+pACSZWHV3MluQbbKzcOpVUmEN
kbYwYStzCkA3Me0ZW/7f47lNduThcxsH0VUGfTXL8+Wots/DZRNKu90ms5J01aFdhmMPBRXUClsM
X/85B/i8bTlBd8UUpOf/WnTbToXix0fu4tdh/5Zn8ycv1Z5ZH/dvQRx/Onhl8GNp3duUxz5SG0pz
cufaqhCoNjcNKXN5JOtoHQ6+Vx/loZ7LYxSSfDrIY3OnG5dd6/nL1HQACEVB/VR01YIstH+MRgPF
bieoyMBTE1sUgW9t4PbOxGrPfp/Z5ssMAsJrGFUlJdlUXEVmNjjyluqzpbf6xlBITWqij3dVgX4O
dEJ93xq6sx+RyMaZ0IL/VqoVrCykc+CZtM8uK+m1SEvtCjKswaSgC14BP7RLkkXTezVpKmVbgdQA
9T4em8i7QIbsFmrUXzW1TH/bfrT1yCkECyX4QhMJLQWvv6KEpGE0k9cbDe74b5HUlz4Y2x9m1/ym
9KhvKrxOlmngKJeo7nz0XBtllVWpf5VtqGOoW1he/vLR1uIMAfW1/mz0xEfHXsvts54M95Pc24Sv
L22VYmvxz5lEYn6S5HUO8rxyw2Q9gNKNvJXnqRqLZnDVAg7/mklcgRQ2j0Ltil/NLFQd6lD4tTEy
roHVw8xKHX/dzR1U10nfFt8Vs1SBFg3FIZoq9+aqyi/ZLw+c/jmQueFH3dY/sAQNbmEj/Jvtpb96
EhNAKhDUX4JG65Lcusq+MSg7bmoswowKyynFS6uNp1YF9rTz2DTwEbWe4MTJ0fKcvhrsQtetztN8
Ba+wu3OWT3DuuFQ5PxpW4w5ocKoC4uB8UvId5WpipbS5x3FponWMU08rqqM8grmSuNr7xzUmpUqO
vp3+fPwrYEzFYIOCbvVoK1SSa3UYmDv5t8jjp0HbjJaKhdX8B3VIVJ1V6OCPg5gaFzsBehdSSugd
RNL8vv/tECpRRklIPfzzTxFd+5m6qX6UTZDo+isIURnIE2o2vzduDX9weWMeqUfl0ijQkDItFHi9
dgJ8krZ7pnX1e58E1q5GBQqLpEn7VoSbGmHYPUpZ1b5UFfCuqNw8IzXjPvF4pHzKwAZVxh+Abdq3
PjHGNezC6WB0qnOVkCEJAZqhPrVZ9695kli7gvtqa/nG9FH5JATmM0TCSkhw6aSDTMeeTb7z+6kL
77svHAuGsj+sSfoAFJoBRLUYfo5I5uwpN/eIVTbTp4qtQTGrrBkmlq/Q7+qz3vfjadIAfwg91pfh
iODNAKcF+xOwuieYBhHLbT1amHM4IGR38rSa8gDsJoielsvatuiPEx7E5ULuyo1VjT3Knv/0OP/E
Tp2MS+bA2vIxxlKsfpGSuF9TV8eI10H5CnWPf22yeZX6CMdSnw7CiO7D+nkda4Q85l1ZHjQjxZDW
iU62bXXnJov7+4YPZrPXvOD10ST3wplC0Nv6j8JGo8gNmHnI9iwqyIvK3aJUfsWiKXf3tseJ791y
TK7746a3EHv3lP4NGkfxNfQKE1OnNuBmoyeF3FdyipB82VNU03alZQ3nPG3SdZ0O1SssFnNhFDhO
pgBnO76qN3SqDMROp1sRky+HfuVB5kWTUlJ7yXqTv01tfUcm1PnUPIENUDa+Db4WnqBjIQQxt48Z
xU2BntdRMdT2s1LvzSV2g4fM4OPeForzafUVpBehqKexqu1X8kYb2V64MJ/1EAI2mI/NOGEDZzdq
tRrL3n3T+MAunMBKfpQd7p6KA+JIKLs+AaNH+ii85WVVfaspRjHPM8tXfphgPWVZ9OzWpr8zRTMt
QjzJV2EtbORS0M8tkce8X8FudfE2ehR55BWQqDkk8gqespsyK3yyk0JZJWpvbKtsgGA/uZBi543e
IYKRJf6wU50hu8kOsrGAocz2IpucsE2OpTB+yfFyAJlrfx0gzbjmgcPMx4zzd9fv3vxanbaG4WkU
JDqs2FT3s3QzdLizEWjHwN1y74WxbV7rBDRAb+Lk6tYv5OTGRVoE9jYL/eyjiPNmoWCichJ1k334
as37WTNeW6cdr22en2Vz3zTeoc69ZmkYdvbRZ6k/y1vEW9k7FpaxKKHMPMledUo3uemOL+Nkq8gI
tft2tF2M7HkT+SigH7rSyIEUVc1NbowKeVDPQ4NbhvjLNDcBlLN3gJ8mc1QgnrGHnFRTic8pNxoK
SxoLgMPCs1oN6UK/eSs9I9mQp/U37hxawDC3aZ/F63tvFOY7EjsovvkNazSrbvY6KpxL4Nz1WwOt
5FAamYI8IL2wPv0nQOf8x8ynqpC8WTBzj7auTcFWHk8FYMZw44PJgKZMxgs6xUcZWZlDHTjI7xee
PXReHfFVqcUE+gZDBdKjr/IkPr9nl+I+Iw/D5hMbba2+9rhc1hChCvhUa10JhxtsSCg86th/dAqv
u55p78+gCvbM95mVkP5joqXMMmbpCdS7+F4BVIY0UusXZ8qesRVSllWNuErWKdmmaXWUYSsz2qcG
s6mADwWOlB7JGDM0LhDY0SweQBAZZasuBne2UkzqCjLW2J9buYlD7VQkzzyk/fnRLEOfLMg2M5gB
yzBrRH+We3JjW87A2szFTn0+EToOvMjkrqejZNUnQ78qHTXZVxT2tvPc71DFtvo0Tk6yEYFODprl
yhINxPqbWsKvEjlz+rr5Edrm8Bvbyd+9GDN4n3m6suzsD18xHafDIPY2pqrWN99X3v3e9b7gZE8r
kpnTIUmG+r2l2mialvKlRf6wMWIbOUS1Ur4Sa5vWffLlreAXW+jeVdV7l6X1tkm6ei3DqIMLYJZN
vpVhVvneUiNntpehkyv6wkSY8ng/Nk6/+2EpFlPcHrBjTE56hdab3GMB/VEIM9jJpsarLerjKb7b
pB9fC+eHzF7BCehuVTtsZDQ2sD0otjzLKC694QxT9buMdLO0nsI+miHZpL1yS4uPkQ6yVabIgtCY
9lEys0jmBJpfmunOHDEtkIO9tPW4Gyx1LXvjCK6UahTW/aoFUoMrlEADgHOz4mRVodBaBe1eHkuh
ATCiiWSoTL5VQd8sCjh0T7JXiPEnSdnyLP+KRmkvmYGjTlkZ5lNPZWGRiGI7oQHzp4b5QFb+vqPN
LYAUNvnOL0tMBOyGewLHlKDUrKPeU5mmgMZu0/BtvO/K2B+sbAd37ohpLPjPVT523kHi0XJv+j8Y
Ndkx6OkKRCAOgpGyxd27p+zg9F+mKKjlUa+nbPgJ3D99JzPkresKA8Fs8BwyeNBNUmg9Ff4BVv2s
ml24MaHxPvuBeovUyHwCn1rfcr9sTlNXn1s1aW6yaWwgOxY5Gpsy5KsRHnnVHkQv/JMVT+RI5a7b
KMeE98heRn6YM+ca58mGrCiMSpxo1wyv7oMvEFHK9DY7K0rwdw/S19892RuSKj///8f1Xr9R8igk
Sf1/z+TPx//HOf9f4/6j7X5tm+9tF7cY9bFeXBi66EGyuXgNzPJrlYDeWb47uKP/aJQ6YxnjiAOm
kug+1di0CgdGVILe/6JSxVNmDfrLaKBkbUx1DjqsKD6MAjJYnqc3AMLui+U2a9lcm6CH/bzGvTcS
OCfECZSBpIs2YxRVl3RKLkxg3a3Vt/4SLgOmrEAjqKbNMZp9c3l47ncescjgJ+cGzso9Bh/qECJ9
0pjtrpOO2BOeptCFfPTnvIQbQvWcjQroclVVLEcnJF+PUVSEn661DGe7yawd4uM4pISuO37qWATd
RwXzKOXvqL61/44aZvacPJenKDwL8ygcvuTBINvio5VXfw9KLZBhqj7VO8w/+k1pvbnIVz5V3HkW
yjhvvaMPT3HvlNaBvrTGd1Bt8nIXzP7KtvRXzsOXruido4wwcOI7hQRQw5OyxYkFi4Sw1o6abWVP
BrDTjV0l8aurlP3CAhP/C+7XggVo/aevxJuvlcpH2ONI2WYie06TPNqXLkRgtPTc59xkojs/ap96
xAxEHes/TeRgRtXGP8eZgeVNGtpJ/CwbeU1SHNqyaRRvrZDaXpSzaSZ2su5uEPh0yxCudQyIMkVr
fO5Nx4YZkN5ZTzLEd3qXmJl1s8j8AI0lUxzgtBmOlnfKVTDETlf/sm2fogeo4BrMP/MQezbSkpvQ
0X8GlhDHygiDl8Ieiw3vh3KpknqcXVlI+ZMNcabtpDsuCWXRf2VBvu2UNPqlGpgRNmnVvpC1UrYA
v8edBerwphkBXMR5iDeiLUeJ4huJwG6lND3ZyKhWnyKN7Jaa2ddp4v8cH9/42ghA1/iKTt8VF88f
fWCZ7zW5eewQTlxV6KJ819p+ZTp98Skqp92qdQIyHTjiB9m0jRxQpjkeGPMpE1iHitfHr1qkc0xk
3qSS9RzlgLMekezTA1V/m/s6zzBuEJ/ToxPpCRI+uAMIoCgAxqr8HMw2hnJvlO6G//TKjmL2N3wM
sVLIwRmL/tnSmveDs0HIKUU2htosQBAa2yLaRapqPsVzxGfCpDiImGRV9TngUbd99pjLHhukTNcY
7Xbfqi5dAnNMf47BFwQyGBvzZ4RUeLzQKgS2onT+5sZWhWeJ/ILIzeNbk8qeLtzq5qAvR7xN1mMH
snDdoD+Dq7n9v+K0KL483M7Q60NrAiwooolScUINFeOAscT2oT+BjyfLDhnr6OIuHBVji8owprWT
pkoD8VtlngPtI4QS9ltrmxl+kqdvbsXTpuLtcIyGKjwxlU7WaIqFH6nZvhvu1PyO56wVi6/vZa9r
S5PF8mW0zWSv2G6wM1JTv5YxgB+vjaLvpuksavPZapKAUmCs7X1uqlU8Gv4XkjLk/yeSvpYiKuak
6U2297GOjEI8TVtmuPyvBvquK9X2tUZ182TkODbKYcileUv8LuOjbYTORxFdnPki0altVfM8YsaV
D5X1Ir3IsMf6qFDmvfuyDoOXbrxuTNeyszDyZmsLwFDG7AKizt4fhl3oaDdz06dBrcTrvie5pLha
tL7HYBU+Gya5e3mI0EpsRZBYPicDbuOcxDZYfJReoCEcg2mXsib9lF0EVGUvuty9TweIwqvUipDS
ldao7izF9ndEMqu03Q8JMkjYeYGu8dwvO6JIyTcgncbl3+FypDdLoIh/hsu2R8fMGpmi+zllq7z8
48T3v+Hv+bxucgTLAP5AOeJxLrkn1gBXyJOXmNF0eKvvQ/Cb+yzPQ2RWkKQSIWsZAF0XGckNykpV
ZZSvMsCV+bVLvOp8Hz3qxVLvOjQO54ObxAt5vk1jLUNPRa15ctErSwrUV+JJNz6wnk5WAz5IexkK
tOKQHmlvJTfsbSYpyebYapz9fxxEGRu186gwPv7LQVNKKtiNe1LjEwRy1j3eGppntShS070YHnbg
nlsnK/lSzEJvEzVD9YFIj7JNYE5vHU8dPsuK5dH8cvQE5gmKY1IV8H3vWjO1XjRzx2BoSMID57TS
uMInAJrLInVM/xQBgTvJvdqt9VXQzpr7vd4/CfO5KOLkWxi216mdTa7vWzTjr7JDhZe4LKOue4l0
c1p3kW6fkibI9k2KC4LJZ/okO+QQOdgolfwWtOIK8BafwEmbXvB7LLetn+mI63nBhdpUT1qn6X+E
CBUZeur88uwYL50cBJnNL+G13nNSD/ErD2hxxNygWUl3HwzC+ey68avfuH/bh6x3di5PFCtHHBL/
7WVoBR1LusnbPt6K97emjO8vSK/EsjZQe+oIswKUGNvuKY/TTc/kP1g/QnKmPUmgutmohtMssVYv
34bS+Lsn24KaNhIGzdJCeQE9UW/doO2GglgxftOyBFYxvqZnNXC4xbmjFsGsKPMfHWqt4kFV8cEt
0n7dp7pLeikcvzFxPrQ1ihctlMGDbEfVkna7R6yqre7tpe6Rgpl+gmAENY5+7EK6jkj/EeyAnae5
IwUlGNaRceg9odUHl+z4AV4N2ehp3Fg4oS6Gtuxe+gw+6thb7zk5nmKZhu23KKxwACu89iWERb9V
BGJX995ZTVTHV0Anx/oSQvNaKZMGkoY80d4E7b7AsWq4DKq7znLbejGVxnoZa9jdZinMowxB/mTb
ySrqVWcE1gsJu2xhT429FyqTU9YxMK/jhJda5ZSbpByCF70p4v2klN5dqgnqZ77KRFOvU3h4ZMx6
1C7/h7HzWI4badr1FSECKPhte8+mp7RBiDLw3uPq/wfVGvV8OrM4GwTKNEWxgaqszNdk3Vswr5CB
rpF7NJNww0M9VEfX04dHnBcQo8CzZoOEw7OIqf4UWWy8C/Gtm0Wevdqwdjao7rVsuoX1Fnat/Zjh
ffIQ4muzkP2dgAyhTIl+6FTUT7SgaHdWahr7xEi/y4XtvsQWMWX81Cor9Fn5tawutE65KY5l0kRL
AFLjqUvnkE79lEHzhD3PwcbTaiUDbzvzw2W4wdA9ee7VkdR16cTPGUp/q36+G+c+Oar0ze+7/595
GCg8ihGmUFE27hfNBA0Wxun3Eh4cJXXVeUiasD42xEqIYa8HpRhRpmr018gPnCNOzONCRly35kDM
aiKTOFZT9OapibmKNApfpHI9ZGTID6KUa7/5jfGS57r1w8+sYxtl/dYlQl8hBqJCsxxI/yBpkJ5A
zjUIEHKH0gs8yPlOIQuwwozughRV9RoiqyTXhlHV3FXRNu2BAIR+rT9Io2TZr6LNcTCLjMDUiHBP
4b8ZzN6AgrXSHYzhBZPrYNdmuPy4Uzm9/JlQufHXPEzG/5rQ+D/bqJsu8vnFHTFeZRiXbeXzOxpe
cWzaNl/cn3hUSVaGl+Pg0HAWVg3oGERw3Y+EQ9s+Vk32xrghqUZR75eMGpsG4SoBjazexMSIS8XC
zylSBwviQoOMOBWhlHgJx6LEe6haszzCnkJinr9ZYGnWWv5d9LFdqcKr0L4BZpx48ZNE6clL1wPP
wbEStucM6RM69f1ImOXnVOL1OCuAq5yZvmHa6C551qKHckQ4QrFCfVPXBZtqYAYLmW2YYdlGYr0Y
1A5fEoegfvaNkq22SRbq/7QKJZk2kWpkG46UaPFn73GYJpc5ZUB5jfXfDUBmijxqNwgQsakWw7DI
2q45yz2WD0HXwDExedFyBXeS2cylLqv6doncsQTNnipbPRC/+8z5Tg600KFXdaeCOtNmv8EqcM/o
VT8NcwujdfPZtcR18qb0Iru8AGZ4lTTmWhmjbIleslgrYYRD7Kj18A/mNhwf7yiV0Q3pHStv5SWz
lPcqcctdWeFBM7BnLmLp0nE/ZNxH5EnjPiDvMEwC0OJkj9T52YKR8NCXFR6P66qvSBbmfrJD3MjY
iT4tH83E8Jc8QtmPiBTS/HYVtY2nVJFb19CL3HVAOvqtVEJovJPSotzV5rsoRc2fXHv15AR9sc1F
VR7G3o0uIyWDlTWpzXupO29hY3g/NZsjSzHan/JD6TB81YdKWcu0gS/6+gHBx+AU5z66jrRklxyU
/ROpuF5mIOQoJgPBae6TMwqyR/DTu2wtw5T7RSXoZwtvv1dB599iGFsr9ROuuVQuCnf40NzioMXO
9Gy0Yf4AIi3BQrwaPyzVUtd6XXVrjFwEOlFoqd4vzuxqSBRgnQZ8KP6Mye5705tnBV1uL5WEiFEO
5G7UEL972YrvbmGamfvVDFxgJCmqLTXWig/ZhCm9LwrjM/bGhYMwC85Y2DdpQCYDDDmQLP/TF7e6
umgtmFp5gyozEnb6q2MY4yEaIJZLRwBvbv41em8STP178v2zZWavXdQHztLTQF44d/eZpz7ce6rS
MLeGwZKuzayI+0CXwaYnuG+3rRHYDwCB8DJ46cHBLWIS68dmblaK3m3qGCloNdP8F1SDnXMWhS81
KuEvsoss+U4DinG9zXdHimkwT7Zy0BCjuXdmq2j5AdOu9CcEYeXY/Z+j8gN5LkiHx6RpFhVwfYQv
jV8pCra+q6VfBxKU4OVQ3WyokG1zFB4AAiHVWVPF5LtPo5fRRVCLkCb5LogwQOp0u9Y0SrQxOv2s
UaLrZ8pEMdMoZBdghr+7HLraP7O6OP5OXdc8TQDNnkoElP1ST19MEWUv7I0fGfyPs+xCy8xcFRXW
5XJQw4AIuDdgPCoN1lOmkkNKhnjlIbnyXmeCeqLRmvuKX+zdGZ0TGLbiSa3JPGqZeZTd/Fhky+cP
mWVwRSoIFyBtso+SBQJc7BuSPObBmHkjCG1u4hp0n8yGKQCQHzPPANZil8ZOJsfkgOzT9dHYuREC
2HWGCtQYTcDJJjy45pxfXLbQj8x+2MsmRC1oxdAbvR5f3b+maQEUGTmNmveqTOB7Z2AgwLEhPG9D
+6ltuO5NYtmLiKjxewPjZ9By72c3ogo0AppyVZguagBGH9hxfxhNewFkxmAbRIX/ggfXIoZuGlJg
qv+fu4FnRFES/5n1ul4EgNCucjNN0AVfRMYQ72VTDnC0VvZOEnwrYIle3SpCULuNTCSQCeeWnM+c
rT416lLGm0bpBs+Ohv9b4AUPsiu2zwlwkkazSLqKwsIaEvT3ounRsbP7T9Uh0ZpNXfAMJNjfgxiK
tyqZdtIdyrXItXIVdyVlYyKQi9lkxgVBYHutDcS6DZZNt74IE0WK2JoC6dvJT3Ie9PlwmVh48drI
lZ2UCvF2Iif9VTaxS+xu++99VG7ARbgweR2qhSUzNXrK7xO25U+RoeizBJeerzTdHiHNUPFEtqB+
cpVhMw02mMy5pVJcP44Q2wrfwmXVwrNH/i3vF1A/a0PA/rv/3Sue5830U9Fn+ZBA5M4+nNFWat90
zcJSfXfVEQAt2JOaxRAn1VMPKHCZV5myk7m6fzXnmFM2NZCraBwo/g4xbYLSrtNOo5Vop5Zy0rZp
jK+yJfuTSWC0IG9TiuH9pIxHe/Z/9hS0OBqRF2snq4KzlRmcluUIShbemip2seCVgN83l5lkPOMN
XruOIqgbnBrEqzHka7/X7G+l8+gB5fpZ+WO8ADltv4bA+DiIENVEhafthwTpkQ6dnys8KPK2xDEf
see/jXVhX0i1DqvM/0UlC2enPzeK8otnXoQ8zb+HFPA2zY2qi01hdRx0nrQpIJ2OAm3DEmLoe0nk
Tet814hWfy6J7a62b36V3W3cN9uu8uJNPdN94zSpFkOq55cZX/2mhw1Azbh/L6osP+gKXHDbtUl6
gIn1MEVcpW1oH+LGNl58zT0p8/kz6wyNU0P1u3+e/1f/qBNwppZRftZewXcW4KsHQM222CHzso4X
Hdv6SY8GJKSzXls3fkC1alaUJqE+HXGqowI/N0fy3DucnoKqWelW2C5TeQjsmpkh3ecH2SzNCH0q
RfnWaSVAdQ8G68LIlOwAVh/15MoK5aic6zshBqigCjb/Cja61liNqlEu730ydwKnBl5aP64HZxZ9
j4mM5zdCvimspYRiNri621syDzR6Qykep4eD7NN0VWxub13W5joe3hpMrgo9tqy2iPDmu3DuA3aN
gTNymAvfipxlKoLqmxd1K79t7R8Klns4bA7UWUNhbMgp4WEQhik5Eai3kJf18vOmx6v0+USykNR/
KvQl+U4VZ5i5EED2dlNQ4lxhCM0fSOdl1jtPvUIoC57HgLOwHC0MzFjIMO8ihRIYsL/sw0nQcbcy
64dVGo9e57bvRV1V634Y65MoOvcEgBEZY1VZTCaI4Rq417v25y6fqmePYsfj0OvWQ+FoV2lvhB+m
9YDM8FWGPR5pBdyS9WuS58WurAXMjZrIm2Uj2plFMfNYmqMTdHiTF03/MLUpoMcgc4GOJi/maOcH
tniktf7E8nr0lQNJ9xRDMiC6BzUFbACM7zxh0iLexNLW12X2w2/s4OxLmfpuNk2QsvW6+FGhQYSi
JRr2927sXvLLPGZ3HJkSFn4k+PpRnY6TBnpJCcYCgRw8JOb8fYOUxFIgKIvQjtHvM6xLljqO4p+I
4ZKMh7Zt2u0zRD84+1HYr1T042FUBO6+gGO4jYcUxIZ9ckF0bJyw8LfygBRGA8RAp8bdQZui96lb
m2hbvjsU7c+5ALd6O0bNH7IDcrxW2wJVc/qbF7f0tMbvcbg105KE+VTg+xUU2SLytBj8KcqRmeWr
FYhTX08ulDDFK3cO4j3G5G5SPYG6N7+B5pTVx2BAtKSTWRpHJUIMOnXa97qC24fOkRS9QZWFIYUD
lLnc/Uezw59ro0ftlz4Il9qosQcimUzIXFEMvD27ZVFdCrUE2lXBI0pm3I760c5/Qj8df4AzSd/Y
U4t1moXpOcrs+KhQj9+4A8nLpIimBcAMAGBB95IWbnUKjKk6WX6gLDPbEkvZvA8MVFyJ8ueJWIr4
wDTmulofDiP2K3Mau8zMYEvlDiK6zDDNF+mCohb5nnWoP4Ecg+E71hcZVyLbkCwoVRt7BJfaYCnb
05gb+5AFZCPiyYKpWzW5sosMs1nGlpuRNWnEIz5pP8kUpWf4rd4SET0FskajbKgyNBTgWG2ibFqh
ICAeZAv/Jf0Qi4m8mRqwsacorC4GO31PfOxXQkUVpKsM7yiUQDk66PQOe9lujM4GhhGW7sL0plfO
5OOyHrLiPWeDZrXixZHNYCLfp+OQdIlSK393MjK0bvVmu5V/bTzvXfZ6mTfuW20EpFDjeaaByd8B
xtjI76tL2+sUNeKjMIg5jAziZT6/HSKbQLRQhHrUB7NEZ7bqvtXwyENnReo3/a70AspDbw/Xeuyt
Q5Q2+tqt+vALXuAbKzZAjcQqef0xrNauhxVinWFeMueyRAr0tso93L8Qsjg6Ebz3N8BkyAeHxUuV
t/5FzHuQFTb9ynE4CKdukVEbcsx9UQN7lv4GQFV7pP3BT8yD8gMi1tCNXc51q5UFDG2TZR3BoIEV
z7/bcnwg4Q+WyECiACLZaLjTNwQzH1lxjRfIiZCxdOx92TSqb8mzlnQTZS7UQN2QNKjWJRXaLMOt
v5rIF1qd0C8qxNBLGDlX1/Z/AeZynrrU1JEMBuqhUh1grUtJu6e1d8rREdjEimo+5qphLBHrad/t
hBd3dBvv+4Qn5w2CKIjHUSisflIq/QonQ3zgbV4te8epHwogfVNifZpFwqs/b6okEppFFnnlbQfO
ageHEMv5lIuDvFgTHtWOnla3XVjOmH8GdhLpSi0ofjapRZTlG78iVxx027G/dhZehNQOkidbsSBp
12ZOhqWqTslMmxhCY3j2GvCedm9m7/nkri306eyXtATvnqPr1Qp/3Sd2hPkx8ofAzJP65AxTSaln
dgdFy0sdo8NQx6r+ztq1TkTD8hfZKTkVz0SJFw6+1WvjVWhlec1/yQ55kVx+Y7RU8rhduJsqqP2y
T0H7ayuK8ldOnaRNglWv2wPgc7xFA873a5mwn4p5KWmP9Zy9nR0dhGOKJ1Rmbza3sGvKdYLyxBom
3uw7XyvwIflTRPBrvro9Wr0mfyaR8fcanf5zGPkbdHo8PrtZEm9stuQTcvj5EcUQZ9Mg1vNkDn24
6Er/CXS4bexjBx1AtQAQ6PUji4aHC7zSDP4Gf2QQdCUg/tj29AsVbo4dmiFYTsnp8OB/wYCnO1fs
J3uvRl1Nx9r2fVTcYA3bo9yZc9MrtHgRp3V5kaN1+khmOH7LvSi7Ahl8Q/s+eTevVsDbLetwahYU
l8byXqTLTI+Ew8vQ34bkOBT4K4oy/kMQY1EDwDhY+noWHOR0kgxijaV7vJFzrbFpeYXIswQiaY+3
SMhWAuCV0BWkY1Q0p6XkXekr5VlHAf/eFcyDTaiVZ/jaVkGFn3XtIkNTSBNw+5QU74s5FoUhFe7V
zKiQZ2EhsHWrv/Imb29hraegaVJZzhZqY7JIOMeuQAEVayXq6semK83rNGxlxrx2xmlPqABhWObT
U/uf5oxScLpIvY3+NdkBSrDv0zA9KEbgfiMOcCZwlJgZ7ppElAiVJxROofFeTMzpNrZqPAmlr7eD
iqS63Mldq/jdLPtCf4Vb/Dyy4V2svAGeANlPxmNRaWDgVVBGm38dOSZb8+/6ZyY2W+k1T7Mved4K
rEINWvNdjmj01ffD33f3UZ8/66Is/ZDd9dq2CKI7GoB/TtvmNW3VeG9lOAuwJJhPsegGTJ096wdT
KZ3Pro78J/P4o6j8FH6eh6bHHYyhCzIo+Mz+hdGQTWX4MNSlmTvFj8mDc2zg6/XuZiBOtdJRcLJX
lY09xOYRWIt/NGsxbmsHBELnjZyszDp+02f0kGfn2fceulitaXOxFMBPp5btc60Z1yELhnOYV8PZ
ny/tOCowl8tH2S8vGNLGYJhTBdvWMVgbkxMC5aboMBqhONxR3JVSd1c3Q31D4sStlAUUxFL62bA+
1loFTjzu9zeceNz5N5y4Cl0IP9+pAAgz//AMJZ4uCJEcnoAny4sTK+R+3DjdpeAUbn1aM1N+JpcU
yzxPMeLxilxhfFXJzc89sKR8apqDANOXg+8XofmKBtqcVfXsk9OqDfYMZbsBQGI/94BewFGaxg+T
WlbPEdFT/e0AwmFWOVaOSmOQ1xrSJapvxSuAS/3Bb/VP2V0Oob+LG79fy2YeWKRDE/uLaThPOoE6
HLUw/VaPhJezB/oEOxwTqQivY8AwJPtcQPO1YZzliUvMoOs2M/Xd/VCGIMtEFmOOmOSIKwlqbVue
1NQ6TzzWJaYphna83Y4h9nCpn1Vr2XkbqQNx/FdTfkZEKQwRGP/WqSujpQu8dX4A7t97SCJgXOSO
pq+KdAJfMRliaYcYpdVZ957Xmb3DyK1CZJlDGUWcGUej1y4ctMZQTygXk9kIQ+0km4rQONXqdpZv
03GiVMlv1NbNDOsrv4g2RLfNULpTTTDwmpOqCPq+/FLEer3FuMXYyGmUCw+FDXdTdeLq7JuFv+Qc
UR+6vgmwmp/xdUniWUcTRHc9M1rAHYWUlLYyVy8vtwx/MS88Tft74J71z7wO7JlZR2S651CLjSE8
13oJ+gVdx60IkvI5MkGx4OKY/VBaZIqByny11GCY1Ubas40RAooBMJg7kMUfQ6juKzQQd3Gl5lul
iUfO/8JD/NFC9ksxtyan5OfKdabHDkkJAnH13Yo5hNQU91cG0bKaGgV+9fmrN7loKSpuCiVZ3tpD
YSEeo3lrg6Lg+V8juWKkZ8Xm16W/q2fZVTlFtsOqyNca3FGCvf/9mPwJhu2e9V5X91Ni//6h9896
YaLvBqV8lV0uO8NaJVDYThrO4CBwvlqihxJWjdUBIQJCrv/pN0VRHQokel5FEt7mZ2GlrDTcI2/9
8/ysFCRo5n51/jly/tyfe2OyLmA2bZH2CJ9hKXRe1j238zk0cQUWgPAbt83c57o5xxgv/SYHx0jt
iFcCyOhqfJYfKoq62ZJIi9AcYv5A3W550wBthBVeyStm26p2g5Ur2vlE53NQdUP/Gmhdv66Knmqw
nsPoU1RrJWEHmW9tMgN9cVShxDKuPfVpyEvtyR66L+00hSc/EdpT3ofdyQyrN2xTVIB2XuYsCzMu
tnKud0Zop9/CeAoOIzDBS6qGSDhlefxO4P2lwPfz1wBkxnfK5EcATBz58sp69jK93HiuJ46xLeqT
RtiBzl4uXpwgKhdJ3ec/s3rnZE3yi6DtJxtB+jZp6ChQSejPhhNph4xj83Z0rfqJFKKCbIjmPZQG
2dgO0WUIWwX5Vl8FT9wPSb7Ts5lUQ5H32gX6dJ26omDRZc2mce/utKxe4JAMWm0e4HCrXl3AwcD/
QaLc+xxQapeq11eyK5+nybm5MnzpYEMfZL+8oERcAz9S29tc2eeLUDlmVYT5CsZ+1ILAFju6sxms
KHzF+ePTx/fpR6gkR4u4/cPPpmzth0p2csSgnrEMQQRHBD3FmGxtF1rxo+ZgtWhG3yDJIMD8iehJ
eMUyQdHvBXBM/QK6Bor1F6nh3EFNv/hjqYF55kBSTO54/lefX5oVFpaTuZaduQ/FETPWYx0P415r
o3fgF/GDjj/Lg7yzDC+4+N1biaz9AyL18YO8U8LKwzu3uE7Idn3XJ7EtcHrBshISaFM72a/UL96K
0KveXCXloQBMQK0rwNK3SHZxmk+nuA3w6fB8yzmkoNplX2cNE84c6NAhyro3jMG6Kr5rEQ5QSIAW
srt3yTvPA75QNdlFtsB1qzvsMtGWIWO7Ab4rUFwz0otlxh5IrbCrqHJChpWdzmQidYrn2LROTZsN
TjW7k7DtfGUJpVtWs67xTb3YsJK1p5XDUi1zJBQV4DTINkSPmLXr5zwu3myfhCgqRN/soLAXsT+I
h8z3g7OqQvq32lj5RlKAUrcVfYg0zbaiTopdFyH01PnJSdcsj6rWVG9qU9GNRZhgr+z2FWRHI3nI
Ig2XNN+M3wx8EvccVtMHMZbtOctQe6obFCazDruI2CzRLJrv5MVtwCRbKu/AXwOyic24teagHi3l
ZMVV+wW/sLVJ/vwADoP1OoOTcpvy108pS8dblZ6L42P8MweNdrbxCTw3XZWNsK2c74qVWlvZZ4eD
OFs5JbGFkeLWkZavfjhXmYm5oNyhOA+NOFrk2wDaVLRwC20ZB77zS0TJkYqY/V2bunfVDpSv2FOS
U0PA9qOfZjq8TtGM4PWIdSUY8NSqn1vdmVZYgdWPUWON65Hz60OnT9qmS2z97MIN2vZ6GJ3wxEn3
DgqCEEMmvMRaP94X0Iz2ue8u7AThLHe+yLu/mnj+/h5wUgXrw9DWNlPeGS8YoReBM7zKi37UmrC5
3XvxtZrC7kUOVAAyR5TUz7aNSllUqnbxkQRoIHXR4G2GsgVO3XjYVUWGU2/wnzsKJxprShl9fCrm
i6o7Opy34rtsTaj6L6D7glsw+dgOMwjvyPlDOQorJgXl5ga5o0Fbm73jHSsX8QWW2HaPbvIoEFnF
593EtbScUAWyOUO992nwFT1NNBbTlSGa+FejGb+A2wxvSPf+ShO730/BK3nj8XQPymSMJsN12ceE
xPTdY40YRA4b2rIWdVWj1OX3xms2vbMpRu/IBotLGkLPDPsifm85TEOq0FrCOkbJI3ordvtqJ0ex
rOPAgNnDWY5G2MMRqY4vDioKT+6gHrUOhlYKxbhqPkhL8SAZyvvtpmk+7IosVg6Jeu2a5TQ8ZhHQ
pnT09rbEZ99w2EZf4sI0w9YldNtH655UghutDN/ExrHPzQO6QiDrBZJfiR7VVwFaZgWEx0KVhbXM
ypzgsxiyo59zFl+M2VYX5CE5PKs7cnWcTCPElwFdOjlCWb2xCNTcis+NKbYAQOtHlaB82U/C3Loh
yhrkqznjRhk5XMU1tzc6yr0th+PAG7YF2D7KzZP+RFa2w75Qc9aI59jrFs+jl2ocRnRrBgqf8yjy
4NZVxBGIHlt9jtunKanDvekF7RGDpXBfW0bz951+H+3DtR725YEEdLdxkaR77DDmW1pxh+Oq036z
RSJ+9kO68MeGQ12II2tR6hbUHu2z1UTi7FPaK59z36kPrYXSef4Xs7eVncmWtpbNti9/lX1VXslm
No/ozn3Ibrt3nXVNlLgbAuGcpoaiYl2mLWGQSoJQy92HbprcB3k3qN1bTUr4ILtqPzePTp8e8Nez
z6IcFChygbGWTV3R7bM2X+SdXwW4ZinjGlPQ/xA1v/eZWabsVTveSV7ZvV/e3ZslS9c6NW5fp+5/
VmQUrr+5Rf4nj154vTGPGCtR1yThjR9pVwv91dTBs2gIMh9lpuHenLwue9Hrl8ZqMAui+MyyGCTO
luLSA3ZV3UYhHLcOHMe5guZokNhKYqQS+mnXQF3bwtzunwcNm1sGox/wRrfBaHRfahhLKyAs08nA
d/hcTskTJhfxonCE8tUT6cEOeNoRjpr2Vi9Ta4n/zeB7DLNW/QDX4W1dqPdbTUTVV+x25Oesomk3
md2pu06xmvdwSEnJ8Tk1wv5NVHV9MOyQjJQeU83i30G+xV9RMSlPI7UG3IXFD03/GXaOD5UdvIaT
utqSg1P35li89kD5YHvZUB/8ScvX5WiSb5ibeUDW3dbU5CCbE5L5C5xc07Ns2tb0kBNVUyEj35yx
jq8UKgybvDXsQx0XGDoJO6avHtDhqTaDQu5EFfmPSglQqPkztRiRbpNTR+x4vmos26gNghdrqh9D
X83pSNDTZoyjQm9hi6f/uatrDGtknxztCFrec5fdfpjv5Dy/8MSjqzZ7+Plg+t1s2JoIWb0LpDIX
DTJQD12txm9W8VMX+APddpHAOzsh+kLSHMWCeX/Kw/TjbrOC2yTACm34PaNAgeRU8f7ejFbk6P3z
1T+jXYJGMAWgdvuXzL981EOR+afR+JCN+wthOdm0sHGc2MiSmayWsUX5BElBs/UT9ZMDEBjGpXDK
XTKm8Qllsvg0yT1P3spLbJr1YrSGdu2X0HtvmQVVLf+dP5CZBJF19jYp8m+UGbvqmJeW9nq8UXuq
vnV3SRLv/kUYZZNFR6gGoILAeLvwk3j8IGcerbO+J+GURsXRbDNr40VFd9SrRAVmiYRLAQ6NDtm7
bVytfMzMGsxTpFek1h4pXWSXQgk3rmfwVQTluoZUinuTiWJFJ1DZQhfaA82iwfD2jH4TxY3DptMp
Y79wMkHuWCsK+Ic9qzoiBIQ1qAKjOAzVUAWRsvQM9RLGZHvxSu2e8wS6TmXqLoHrP8VV4RrjFgfo
Akq4GdoLJ2YzK3A63iWSLNMaX6HUjBeoBpENjcSb2eKq+qWca5OVnyDJ7ieHcc7CJZnen+ux9PeD
6j/2f7rug7KvGEN/r6rho5wvB7NYE6spACNR5oiDA1jZNLKKNlSDusH0MFv56N3vNKpQi9yrlbO8
1FUi9nVl4DP8T5e8a2J83RIjVM7Iix6o2JeIFtLVkawqyqS8omdCHroTp6gV3qMThspsK57tcqMK
lrVZeo9yQOmGbuXYbPayGdYD3oClc8yT8EXWeoVv2LuIMvaNyxKqSLGNsEWWI17Pi7HXx0uAdOpl
1MLxYjd8VclgCqJNBhLwUij7GuOy11t3ayjJV4Syn8KhL8/yfTSKON2X5ejy/SNqufwzqnYQOLqB
XG+9xpu5gEBAAaEg6Y6tTZlsGp1k+EJ21oP7nvD9E1BQ+5CPCAq7+lOOdYnPEyEfi1KLtKXwhmiX
UF15LscuO4lE/Z6RaCyanUnm472pve5QDWhqSLYs5L1xrVemtpVNjCmaRTmkDQByp3nJEPxPwQ6b
wDHgGFMZdweT+HFC5Ogg81jl5I97MFYx4idYgsxAASc2jWdSsPkC1djimDhOeYJA/VNLrGLrYFKw
ysPZGdPx8bryJlYqWgGhw0uRUSrPW+ui1LQsNxrZE7BvlzMqa7IOahBCeYmy59YJ4kvBofrZrk+4
TuC3oE7ZL0Uh5WK4avoCScALtWndBygM38pD7nQGjxo9ycoRkD9l3YHqWN+swkOPRJ4TPjm9ARLB
wk0N4H27aolgtnlfmy9tWWfbocSOPIhMjB7a3jyQSZ0VUmj2FhTwroHXOs9FMbp+MZJlWFMSQwuV
nOz8P4LEFlEU0pSj/B816lzw7NjA5GgbhAAHw/EN3F9UU7rXKbxl/RW9Dv3az/A9VASWY2q1B3LY
YLn8IlkGbtgdxAynuo+23rTT2iT1Fqr9MqE/LhOLSkC1b1GNYXue++S39199ciA1qnRBSq0/Vkj9
oLg6wV3PlcbetF750RU6hw9K7um60tX4JC+oI3Bokbea7WHtUQcrIPMZ6NuPtHL8DeYq1pa3c/wo
8/bs1Tl6xejTSPQf2L4voxNFx5tAN4eQL0GW4CWrkSHVsoAKb8MJ04cpCxvqBHY8/Eh8Z1hT6FSP
8ZT0F6rf2GhYMSm3JAKSIUrKi6qlPUqwWeYHO48AC3FggIMe9oCSFBxPbnVunLBeyKbZ5t1OEZW1
0mduMKBcvm1P73acU/1j5pnOSokM+N7wFQAxaLaTHiSwMYV/P2baeAM2IgiPViH04hv0EWX54NQU
+ltsRYC8x7L7nKaer0dR3XLdZBrnSYAr5UksgiB9ATMpjh1Cnc+GXQPj68TsWARoPcHCACKj/RI4
wMLCpg4eiokkuzanrhU2kVWh997BSG0VQQucL6dEO0oWg8hnpX5OMYfc0kJK0NoRYuJEcX+qebrB
7dbJMC5xiPA2CD5Sgb+3y96HMieSl5ISN8CZ8dNIZovqth+fA7bPTdpp+CPlWX4kXCLcQkPNtBa6
G3gI3xfaptKb7MXEHeGQ6tR9+zKg5oeT9JNixwvXjwKEodVdqfj2MbDsbhPD2H0KgxB7tsDUvxUt
J7H5dErouvO8dFhXaZ5thrn8m/kjaB/Vu62zapqKXdsgFimXXYqc06MbmMuBDcPLu0+cNNuVEend
KUAMDqt3yyd5ywC6cQhvBdF769XFNuiSbtcVg/8Kx+s5BecsgMefRhxCH+O0I64e2kVF+fJRnbuy
wCL34zULZGQnw+T3qb3bpRDCA71CljTCuFf2V7Jrvhhpai+DdFZHwwX8GM6XO/Ph3jdVFkaAFqo+
srCcN9fKhWV8Kz1Hhq2j4zMH/iyK77DLoGDO6KwsUnA4GvSVhG7ZijAe2zltRIyO3MFocVqYZfPB
q0f7WhMAd4sAGKnTQO/ISp8tDoinvEh0Z+CmxdZSph+ZRhIffkn4VOqVvqwF2TEJnTWD7HdTQj3l
qOL0KF71QbprSpGBMZ/rjX7siw0G8w9jZp8jXXg5B/T+LXNR0SzcLl9m1FkuSo8GuzNX6u53fa0s
w9T5py8W5nfREWsjGNl/QyjARhe/p6A5Fs1ydEW6vWFJXOQPsGxgJcTSwDpQi6w3QOjT8KuBmv3t
vGT7kbuqkeo3z3ZqUGyb/PAQVyC++uooC6CSXSLvbuVRy1PPOS6CFL1PYM52SD0dKZ6Kn3Zhnoah
qb7oGkeJqHHA2w/Ed8n/kXZmy43jyrp+IkZwHm5lSZbksVyu8YbRVb2a8zzz6c/HpMt0u2ud3Tv2
DYMAEkASTFEYMv8/xQ0JWL5nmM3s63rsxlMHZMJHK0jB6WdD5seYVK59mc3pwci9m6GLgzU0Txyk
EovQ5daBfiG1W4HBCw/8+zU3csHDyz9ATPqXEjOj31nl1Nwk9gAdgRvOKf6SzP45xVeOsw7ovl33
2t0AVfshDCr7c5vX350E4vD1o6RXnXfbgt11zMOsPOoL3Ueo4agHEPxwYy5J240uRGKNTwowaIU1
hzetCy6q0+b6pTbi/taph5Jg8UJ9chwOp/0iTL6PMHZDUstmZaOzFlkCjnIIc6xam26HCa8fZuAv
yXopBKEh2uPd2uw7OcYzO9AQFIug8FL9Ni6pkR16pkyQAEXQ1U+q9V0rhhlM+nY6VcMYfsHZ4zjV
af7HvIT8mm5V39Tz7AIYUn6X/LCB2gzyvum+q0ZMsnDsnRRE/OcxBbvMVVv+2ZoZOA46FMvxPslZ
2exU17qeGyP6M9DaPwzeyLc8yPGtavr0Ex54Je6tY/WhV8b4GAPKCCYAzqAcRTkXDhXH3n3oUuDQ
zahzvnU+zkS4YoS3keupz1YAYsCSn3mtd1CzRDtJ8ji4BK6pY6yfEkd1DzD9nmH4MD+YeM/sJ7Pq
Tm2mL07Vv5JNFBNC9pqcvLo9cU6P0/ni1M93ApSFx0pfQBbywbP3feGYAJotcXQs0vFcuGILvjzN
6fTV0fGVzzS7PayunxGgTEmgrCFeQcDypJIwijCBhQMH7xww/3nct2HKt7hVje/TPBigMwbRLe6P
7Dtzbrdzi7D+Kne5373cER1bfyWgZdjJnZQ6SRzhfLArY9W7b1Ov+Jy33/3lIDzuMv2WMwibrZMo
vB846YKKwm4+jXMN7hiud+OoGHd4iS+8hyQT24VkKx8JA1xc75qIENwAuMSLlOrB9KRWsfMobUAI
ulYqPMdhD6HKDsPk4Pyz/NlmblkAhduat3blu8/MFk8K0YDfXHjDrs3UfTk29u3xDARV/2z4VnQn
1eU4OVmqZ44/7B0LN0kJvpMwPJiHjJPW2KBdLT8BVR+geWsCzTgFI6csBS5cWGDi7N+XSIRe1A2w
W2rQjMWZgttWGiwhAgYU427Nl63ED23H5wWuu5QPeJymlzx2rc9TqAV3nOF1u8ntrM/wJtkn3Nz6
vSRT2MMOg2231xFT44fW6T6knNBe6ylhQxzdg5/zPu3zSVvLWYaXcLWPI6eiYGgMpsViIxu0J1wU
1Kd2cQgvZyifl5RVJy2uUdCuSFIuaTaC/zYGcMSkoH84vbWbgH78MoZxcByGtr0O9Tm54J0ZX81Q
Zh89RasOEofYeoN2T+TYaqTyNzjNyic/ZO4pVmxafD0aFoVopHo31UT0QJdpnBnE9ecXBjeYj7Ng
tD/IFMZTdBdfXEfbcWQSX2WjAjgKRHbrX7ERQbHJXz/gjzFUKSXevjtOkEDDXRDj7cV0+Iuu7soo
6Vi/47UHAOW3ePa1g14mzknE9Hqnh4V9DnPTu5LH4DR7l/Ap+CA6t6Vi4n7mxXzfsgctHqaT2pfT
Dbgc2Ljcvk+zivqswaxhmZl/bKvOdvZD4psX3I1vzKkz7xsQIFNztM5reH8O/+gVkesc+wvglh7O
HMJbLmdZiXlv+6z+mD3PV8FQxfyYKuyzx/l7bdl8LR7mzDqYY2juCI5rbuQCzEC73klSa53mZl4u
W1Il7PxmKq886L9u22Okh/2tstxLhtxZaZ4R16uF01oCAFe1i5a/AikOWpviN7dwXj33XkaUnNlM
ONP0XnIjlzCMiY6Q22DI0psEbK+1ZMvjo8kBQeH9kCxL7QCtXhbAhKU9DMXoPXjwajwAMjpdG0Sq
MBZgJh4gsiIoMfSja+a5N0ZctjeECjS4DCvNevcuTwrUpdTyikPmcn5LkGbwYbJ/dHpvPEhCLsmy
kwzwFEhzUfhhzVLNDso5FbzVqY5ZK+QuTtkpoARbNa1WGZ/MZUmWVvWxt2fmEO4UhdeDa32ZmtiD
cS2N7rSMd2mU5tzs5bYb8rNqttZZUmNXMzMu1O7A2Qt7LhA1zYk+3HSuYXVgobrgILCZtV/YEPYO
lLdH8RaSi820q6wc9nv5tF8g1IOxsvXNHUtD65G+1UtcOs6hzbJsH8P0sG8CPmRjliZnAvYD++uc
NCw6iz4L7q1l04vdgfwewt72mqUuB7xLEhLX/B5nJ0XdVa2tXseBA5/Oq7TIVIuMarN1zuofCkzt
wAkcQMZufO+aIyf4r3eSx9dwP2YRp3tLfh8DyrrX2/BPA3agE/v8oCcazvQExFJzGEFRq6pq/qjE
/vTRUXAXi92pxN2S5OzH1VlXgeCRpO2N00cDLLyco6YPUktb+GnKWsmvRcIjZPE2LPVvUphNlXkL
quEpWsganbx9ueh14ly2PDvhd1clzFUIqSJgYIkV8JaogWD0PgaxpVznzlRd/Ki9UfQFedWPLjYc
dH9qofEz7jwFknrFObpVopw7O8of44mfY0fo5k+eVCTVqYmuAISxH5NB6QnO8oNrF4IJp5g+d4l3
qYcx+sEeRoVzaDLea52pMI3Wx6suZ5MN/+9071TeBNnnTljGtkvfgvlj9TrHZAv9mOb5wakm7pyg
TmBUSgV/bAkcVLMYtEibv8MD064DZz7asx/E9TnN2+aK8CJOFuyUvaTM/SSFKTDgz12/SgZLOXEM
DxOA2NAdeEdxYjXKLrsPWLmObZd/Nq0i3enD0Pxpxuy+Wia2HrJzppRa98dcesw5vNb8GObZd9P2
ukubgbq+y9iru1f8+FynjnMZ6lrFoYRDDnY+wWSfXOItIyf7kBOC+jQqLuOcV+Ver2r/SS6eFh1t
wAUfJFWpDdBRVa1eSVJqNVZ4C55AeZ8ubaR4R51Sxw6XFS9giUSfHBI3PPeaZ92ahjc86svFrvg3
9+ETOMTzNDxKgdd1/U1qmmtK8nu3GB9R4YHpn3ETZ2xbNQ4EstOggCWxXEB1BfhtuYzJ7O8Dk0mv
FIRJ4LFdv8j0RguMhzeHZ7wEPxeFFX/1G45US7wlHrw+rk4D7qFny3aJnKs48u2qAO+UCfWXjWbZ
WS7ytL/D+XfZh95y595yznXnnRUMhcgER2elphdwoHf2iL9coBR8473w1BC002ft/KmJg/Jj0eEe
u6TsrvY/Avy+k7IsitXnzrmVItXDR4HDS6CI5k9yyYmn9+x0TczJhyCp0h07dPmxCxPjAiQLHghF
x+mpGz/C/tBceG8AwtTzoF7JbToX5bkZ2N96WkBBRlcbQA/PgO5b/C+n6aMeG+2pjKHbzQc/nnaD
El6GvOaSaQMYA1F6rxhugeMxMPsHPJ/rSwoI/c6LpicTToijX1nNY+NFd1FbFp/gWCc423Qjpvlu
/imYoBuK+mw49olOqeZF15EZJYdgEc7T7FL0HseP+lNRMh/AXdZdnFg5CU2r4kHJNeWhJlD0QS0r
ZUEmyPacvlaHaUmueQUbHZ7z0w2+duPYPFsxmyCw9Yw7p1I4MLEJkuO41lMLNoIcvb9px6QHLs4G
t0mWC62juId6wSWQIEGJGQRFEwTi3lSIkaktYpAWaIF3qAKSZ1nxLSHBPfHWSETMFPeOCX8pln+2
Hcd8snGmftIb/xzMZf9FcXrlEuA/cSXJzAYu0s5a/1qSDQQ2TI2N+V6SWNf8wc1xxodMqcFLlhjO
QM3+8iOgClNXre+GOAVAuSuN/eQM+ClN14AgOv+p9IrD/6ksP0O8aO87zx7uSyK3z6yM+iPOSR/S
OMwO6/Y9wBOPwwzhhRzwKBHo+B4Tw7Ns5RPnCp9bz4/K9ZT7kAOz4ZPZx0SzaeHP0LHinbBTjo7t
XfnGgHdxF8WfoiQ5C/ulmxLnAeJUc5IkqJIFETDfMi33T6WG3z/ActGd1/Ft5wTgViUK5TmFH+LW
7YkYgmpB+ZaGUYwPxzQ/aoALPYQ+8b1KD6quOcAVEwZlDhhq7zxVWfRsLKi6U5nZexNHxUvkq+Z9
7mR/Wii+gMlN1+sk2WVf6gxk/od50CIwN1+LJXJibhqVHZ4SxCBmhQ8BYHuHyOtx916ANTfv2K1g
yxMRKRgt9aWGAGgUfaHjOwg225DPAHN2/hfW5u1FtVwfryMgKmd8kPbgdGUXKc1DzpL7xP5oeiZx
CXX+VbJrV/euBxwtDpJUWHvvynwI7vrJc+9H6F1bi2k/P9I/K/SAh21WnkBdBrQjatSTDRzeU2RB
min/oQQFMmVzYJXTAQINgyl8GHzFvTQBBHp+Nzafi+4+SvuHWiW4qMjCT4B0hZ9j/F44VjWCy8Qc
5zH2DUKrFonI/u6MUfGDXQ/QDDhmY1o/s6WQVPnBGMPom9MkbI3yL04YIM5yzZB/bIeIOOeI0Gpn
LAo+jGxEiQiYoCdlCK49TYlxV/NdoKE17QE+ifps1qAm4yw6f7A4gbkahkH7AX/qlRspRKnr0x9d
Y9Sfu9ZuCCAamL/0BAWUMdBR5mT4zxkUlzt/kQUMPVM6yOGqqvngTz4nNTBJXdi+Wg6Dmk+C5dbY
DpMEjQCWccyTe5c42Cu3Y7MfZwhCuQ2Wk90ABYdqhQOA0W6e73KQgdhItOInuRA9H2owe0giUDhh
cKP+TxuHx7X8fRvFD5Z/IBEtDjthEGq3iVbhOZ5BP14CqyiHhW6cp7uihjsZgGnts93er/Gi9vQf
X1YHlgVmDUwiIEAveCRRAUqrbhEjIJEoSq7EazJjLrpr+Y+K/wLAy11hoQi4PqYOp5kivKQswJOP
YNk2F531EMELNqfpmRc75slV1OrTVKbxVTUYw1OrQgoC98l4w7lwdIuzKKicnms+VV7R+8fkRwrD
y33Wjv693LnOt7oN7Lt32S2vapeXZXesUjDb57kOrzW344wtTpzsGY8MB+dNjlndgYijMgRp3tLs
Z69NocrBWVw+mIYH3FLdTib8fHnyoM/KD9Pyy52mAVXmKUlx3xOyeQ8DywCz0ONU2xAhV5UGGzR/
DMRZ1DC0GEV11S3FHicbj5Faahffzr9LSi4hXijXulbvw4ad2O3i9NE5xgfovGXJ3eRZL2JQRU4t
3ZBWgp8TWzc3SWuStRaI9EuG3uEe1P25prYGOdks9KMJV/vZyv4/Pa01pDswyjhw6bwvWyuiAaAN
lntuQxcG8U5nJrWoVURxBV318mBJPoG+ALFvt48M/IC36nIX2z7giNuz4T8EK3IG9TyESY4LbuDf
BkdbuqiXzt48kimSrDe+9AHTcL1ziC+U1ic7exmzrYe4Ts9awEFZo/s/M7Wo71Ldr95cJM8fjexY
ee2AX/Kv0k04M9XqjnWNfxtBCv33Nt4lixgX36AABepdgbQreS0BqEdA4N72Fb/2KnI473q3cMKB
dQj00FZ1U+5dP6UGHonThDEHX3GEGzYXVsJFsfNHO1zTFg6wVy0xilebTDU0L9KSJ8Lv8qTgXd7v
5Nbutqalu6Is33b3rq2qKNFQ2t7UfNfVuyqlN39yNN+46coamtrx55BaxXNuNsXzaCbftXQo7oI6
KJ5NBYgHxQ+DaylMHDwqO79eznmRJdK5/hDB7ao0WtheNXb6IU5YA0phAQnX3u5Hd60K9JV3muFg
upLSPncU6ErHs6Ske9zmLk4ROQ9r9WhxWo0BFZTCuAW4PfYszquWnpUi1O6hp3+UlKjagQat2mX+
QeTZfMcDcGydtQOn0aJrltr6XkqjcmzucEP6JtXlMrNQSIBaeFqzNI7PzHT0LiLfdsCvwaWFv/TS
e4knwq2nwOk35F3UXnEuT7DVOn62DoxNG/YR01VEM1aeh6Yb2SpZklPZhTdEk/XrAGq5YT+N0U/f
rZuzHpstcBpWfrajZsYLbGo/AmYGyY2uTH+WAUHFRP3+oWalc2XaY/QQg3lw8QeA39JEHT7h/fZH
ha/mn96UntnxqL8NRKTu3aSqFw8alnMdn+godfUvBWTxVtTPf4Kr82QGSvilASr2oJWKgVdxbd/p
s9Ht01YPvhMUfi2iWm/+h/mK92zq0Pfi+J9fysmfHhQrVlmXjd0PYwYDZmnV5ciJ5U3sPKkDc27o
WJwTR+2AptqFt1t1BPBjCWZK2wXwetDdx94Mi7PDPz2rmPw2AmsUCsnAO2UloZsuXs74evXTdUVU
K45GPElm80/XTorK7mvrfYZlpd4NmTH8oabdY2eN418m8BYhgK0AviYsduK5+UsNog+DkTZ/hAR1
7sK2tD5rTkt8mWOpTy7Ah4e+n737vAZOAngU7cazodvS2BU+hXNQ3ymp1x4Dt3Qe5wgq4zhSree2
ZXcL/+n0mxVMPzLfUX76k3mdmDNnR/mVyoE9e80W0F6qav8M++ZnT7zZNzME/iOuOAWaR5C8h84y
HkEq6Y9lC5gBG+WA4AQXV8cmeauPgrdcAOt9rNmfxkUP9GZWNGfcqpNnXYPJ3gvBrxP85Yjjun3E
geAlmuLsq9WfVlBn4tyJsCr0vUX8yzcAx3lhLpt0rpe86aTvCdksXztpPfdNJ4Pp46O0VJdOwrnw
LqCNZV+ZXUongPe4ayeiipvADS+dlISIb09SLU+ydbI8SVsAYqvXhXsHBB1waoJPvTyJdAJv4tbJ
sDyJjufEXqTC//FJRBedz4F0wgrPvdueJFk6Uab3TyKdOOH80sn2JPJO8Nd/lHFwnSHeQThinku7
yh/y5ZJ1Q0IQCOfTLjRJD6oTg2FWgU58xiHnizd0rrkTwSkmOKuqjIPIbQ1I0kqOg9nr9yJZEMOC
H8aIu/XQjTeOtCFiran/J8EQT2/kGsvipKYL+uMbwV7FxQqXxZGPAlqtLZqA6BwDfYQYYcmUi+jh
s3Y/lTkULEv+qnPpBtONPhn4gP1Ndsxt/Z5D6S3bJBRrbSzjnFf3u+5WCtehGDPtS15qiy8Z7Wyy
LBEh/gGr9lpUWHUvYjay1diNDpug1IPJymHdMXZX7wpUfuangh3V3buCPvE0gvu8+3f5HVDBd+xZ
r6/rjaK1zTJ9Lts7ydu0jQzz0U466DyWB1gfymstIJx7C4fT19GRfvgUGjt7OENVoZ8iYOkP8zzH
XweXGBfHcLVbbUkuYQTx18m09FsrbgGDWTIJVk8Oo+VoxHCRjKaeHYamfDIK9ibUqH2CdSP5mnVZ
dnKbZlgb5k8dhtiyre6CANJJepbKtQKRFZ4s6ZVUmh3b3BdM+9bSyXAupatGH1WjsB/xQviyKlDY
OlEOubc2TXB1R/CspRA3btaftSla9aRmf1NZJoyMi0JBs+x08EU7y0OZk3sNbY37cTaU6HHQczyi
eBqPHcVrIuKqowxA6jLr83Hju1eSaPzEZ5y1CGK+a7iX3q3gtVmSOkfd+9QvYUFckoAeHTwczfmK
ejWM8FAmSX6ddNbR8SbzKMnKx5NkjIv6Qc0G/bkrKjaE0LSx4+rCNz+CH4HWFPxqwVxUiepbkq7R
XwEPNUD/G+n3QJawmF7yTb3DgdaJcnjoeWnj2P+oiLB4tCMI5gMibEVKSysTwnXQxkTKC/qeoPqh
u5HSFKxmva9ZPvttcA8eC8e38jJH8C/4CehrI75WgEWTW4+138RglJkXqT2nVX4eGtB9Jen5RXZl
cRBwK13xTAFwMl+SUKvvAIbRVrVB6x8ObmGAg7qorXbaU2YG4we/6isIjCt8QpaHW8w0Vtk7lDHY
zFRKCVAzo69tFxurmUpLmmrh6A+HB2DODCqAXve6ZbwxU5Gi/PdmGmvQj83FWSqbDbBkYqbS3wR+
BO62ZQbhPcqBMnEZmCauZqrM4Zf1Nb6aqfSUEwG1a9IUM4Vk/XdmKmKF4/FuIrjc1wfHTJ3McD6C
DBQ9dpipdBnFnNFYQVetlrSZKTsaq5muT7eYabuYqWi0mamUdl138MZKe46DGXTdVzOdgEZiaomZ
ithss6U4L2bamu5qpqKa0TXVRR26CPDKxS7byLoygPe+SGkODMg7M5XWxExry8muRaW/mynhcKv1
ap5tnkENa1dTwhO8vzJezTRJE85I/OqzkpgvZip9Qv4IaPurmY7VApmEmULGHINaZ1yky81MRaEo
5bTAghz9Vkr/ZqaGXhM5t9il0cP22ut9un70+np+ou/xgxU7q5mKVJg5+qly8eUXfcAQefmaSvIo
ZjrWJWirrR9eN2UefJz8ejpwcAsfEW7XT3IpiuuESI41YbE5c4x8H/ewRV4EIiPfja5dfxjKXnny
Y0hCYYmCv+W1idkElwk+GeA/qGR6UXFdE3/zRqIecoIWrO5BKvFvw/dw8uYrSUotpU9uGjwy7yWL
OdSAJ1AES/drLxgl2yqZdifyY9JlgHPiviNqrWK59Sk1S/tWUgPhEOdZ6aedJKVWUnc/+igMVokM
j52LrhJ4t/UCsw1nqKqe3UiFWRvaG5CRgjciA7yj/Ljm7iLVyjrOb6t5+L51w+4nM++iNc6inMJ2
692oxs9bN25rK5ykNsFZuhlKC7epZlqfXsQcI6mvNLOqT5KE78u6rzzvvPWC0yZwfVOvE/PL23R1
onKBMjxKi5I1RQZesmUYv7z+0lEfrVS92obMSdJ5DybycJQKRRKrH2L/x9YJrlrRgY+dv5qMD9X8
UwsE7/KmpZnNppzauh44xTg5PfzCPeGhT3LxzCTYV3HjHzMYhNc8/CU48g41nMgRI4rSvPyLWlO+
wNPV2oM01HSw4f6uVrP0tfX/2td/rzV1AR4A6ftaytKXNPSuL2nJ1sBn+pe1OtNiwzP2olNrqPYj
YFP1bRm5t7oflQpLQkIWmzm7Kt2atyyp5dLBFrCDFAYmqSXZ4pL92DpDcDA1291veRzuFeekxclO
Whe52ZuDB8eBwvK1ObkDrvuO1TpR2Z1F11k0FlfKsvu4NrdoV5eNesR0pivJk4tBlNiNZUdPqmgs
XeTKs+4bxoMkRGoO1WAHkpF93vLYeB+JYcdhoFk0ETmrVsaTFhbDTuRE6wgXiPsCx++tqlTQApxu
AZO5W8eqH1OPgyqYSKUlEbbtKTrOQ66sCkueYYbmxdCar2+G2DolYOc8SnervnYEj7oxXta2lodX
IMzadz5zkC2vMGv3WusGex1MKXBDI7sjFuW0ii2vZs3vnINVVu7d9hhhq027FpiR0zYCHnuYB2LN
WvDlf41KrunKWW/m/2w9x67rP0zereTIRcTjYvxYtzEc0K92odfElfcmB6BbnqlD4ZgOzHg3ZZou
aG47T7/Vqnbe92Om7L0m/IFba3Oe4nR8kIvh9uMDJ9eXadTVGwfO+uiQOswg/TC73yQmtUvATgDG
q89wTFSX+n1XzDd57l9EjJhwCsppqM5tNP5414PRK9W1gofC7k2bSyMjvG5AeRrmlRRk0nzfDuk+
VzCRN00HM1/SKB7Yk5Gu1oZyNqcUbdBObyTHbnjAedq5iJqrxj1xYSzEyru1cpRZ4UNQHN40tQSX
3rZJcL02vIyL3MUh59ezqX5adZM81y+Ua131Qe6TEZusPj0Oql1fyXiKzCqYB+o+szV1LwWrLvG8
YL2PZXacK3tYexHppoUBxqk7qFRfX5DcRUr7yYvDGPKKZfhX4d6FEMjpbt/kxQZwL1BqbtXHLizZ
jIaYYGlxFcVV3b4Qe/CSlJIus9TTwg20Nr4Kmr4KpwO0D+vLEUF5DtdQ44M+Kuna7DqKeA7iKx9p
6vrWNumUVfBuDNx6HVopkFeTBckPt7XqBW6Ax3KzmOBe5zlVSgVaYi4EF3v5bksn3vRS8i4v+3uB
yHFy/KuypOvCDs82kQlS9782tbW8yW3Nv9dok9nq/a7p2e5/akrhHd5rtTX9X5t6X2Xr6XdVtrzW
18H6L9M//43SW7V3zb+vLE+3af27h51y7E2LkvO/aWqT2Zr6XfPrKGwy7+qpU9RflcY84LeL5fxO
bn2SoKzLq2Q01KvAqplXzKp5kTu55H70Ni/G7Yi1ehek7mEr/11FyfNNWpQ7JXP+8JoYjjNpQTHN
AMSPf9wPHWFDL+0DOcZ9bMeZe3inhjT5z9qSjR/gHVvExfVavra4tvX2fm33H31IE3KRgXir59va
a09FtZ+BXDu9bf2fWq1tvBvXLSmPtvW4KbA98xC4tkFs8K/BFBnWEmS6BAS28+WfvW7tvKu39Swi
Wy9bDbl7V03ypO6/UFiEAZQCptCE42Oxq981tz7C1rLcvcncSrY+tzy52wrePdfv+tvUj3DQvwZn
gEDEv9n8/6nz1UAMYo0gz3CSYxGFV1D0QVwPDcsVUYQm3h+uewbymU1iQCk/lpz67JIFUyBl29a2
1GSV1Y3cWmUJ6fqHbAKcsrvIWrMJ9MjfZeuo8z42PSiQAmsQ067I/gsdlnaZIf/vdHjXrugbNTD1
atXMWe6CyL6MwzsdtCb1zpM+AvW1yHaLvv0Cw7CMw3/VoVye7e+y79qV8f2XOrh2y6pSB4zsf9YB
eGbvrL7qK8/2qu87HX4n+zoOMDaonysFry1wdHC5Io4mZf+gyAaPOBR1vur1BPzhbGgepcRvAuPG
M7t7SW35VW0SGx8mPcBGdv0oBVAwJKfUC3FHXhrdaox6dZzAx7zb8kvdJR45wtFgjoYewGuvd+8n
djw2EbkLKyvh5LYMr7eCOc9MAPLaT+lrN1Koh/bXVplrAHh+qV+MWX3NibMP3u1r3qJwC/N7lvT4
1LzmD7mu7WNjDiCPQH0piAAnJ47D2VcyQtIhGD4s7nTdWlUSuaq37TOxgT83LSXfK+IPHUTTN+tT
qqMzHwGcb9dh34S7iEmhPT5sOV7qx/s6dtRVGxllkLoN9uxdYM5+PYxUCHHn3FWOBfDiawEAT/6p
GYxst75cEbTq8IYAkvJ2k0umEcK/xnVXlaTgl21Ip1JRsjf72NSstfKNfWz5Yh/1Yh9bXrHYR9MB
srnlyR1Rj7+1j3p22v2mqtgIcRlr9S3fCyCW1PWBzTZ5S1XUm5dQrz9J45ucNhtfO9WtL1v+Zh+S
t9nyq31ssu/sQwoM4EHFPtb3K3liH33kv9iH5PVu5Jxd2/y5aSP5WZl+0NS4utlMWWwEwGbA5V9f
5toXoUmLjWzZAQyy+yJghi8CUvBqI5K15W82suW5CUQ5YiPvhF/tZMsPHePFTtafwgzm3uP49ncV
mLVx8QOwCXD+A5NVrnPpRLe+1ZrxXovxKyCm57pwR/IGrxmPchsyiPE+6ibvyigD5oFGEt+G02jE
e7ldRWPwqmDMqx/Gpcm1j/V2a056s3IIJEaA4EBEqZqdNCGCo2PU43GtY1gDXnM9gBii2yok8m9a
9gkFOVQ6SMhAIPFI7xWXWr1v25epyQjx2bp705MMQ1P0H1urfXl2UeHNyLzp3SsM7yoxnJk4WB5z
1VseeHlKERQt1qeQtidcrk/Qlq4Dsz7kJrgOrsOY+MR9EMP2OgZvepUmIXwdweqrCDDZhNbq0huY
gdZhyDXg0uTdvX+Azo6di10u7uvL+5Q69Wj4l9aPAfsoiJGr/OAeBpVh38xRsJekFCiZEakEqrod
jnTGY6HWsbrbiv1YDaAxGGBMTnHH2EpFxG1ahyAfPTyuJWtjVtUZRw8+wt2aftParOi3NTpJs3MY
JOp6u4ok3pegYfEtpZn0JTq+01uE1w57Z+7OU2291XstedV51WEbBI3RWXV+047cbnpL8q2Oi94D
EClSEHp5rr0MISob46ie5mV8V5WlHv5T45uhfjNwryq/aX/VcVEZ3wDz5v2wDaA8403ihsffqmxa
Vb97o4AIOWVpbCq/H4QKvVWjBJRhMY43eitAte/zIX8xkfVRReUY65CW5fLGdn6ntmgzLyP9W7U1
gqBB5YPFRwbhTWO2wv/s60hL6dbfevdLdUm9GVhRvVqsu4ggzXEj6DjrUXvEofXBr5rmMw4SA4EU
ZgqUqNV8hrTVuIC8Ag3SUpqHfnFy29AAO4RklBPr5tbDQAwGySSsQYNN2F2TZMrJ71VbTOnNWtcK
cNqd8/BekhVIH4nn5hyyLt2WfylWbj9DhJc+w265W3MX1XqjWFWLrX6463snXQtFNb93XlSLYOF6
oxonRemxD4y3qgHH/1Y1HMZeVOP8BGCuRTV56H+oFuUOUDeLaoGu7PpCqT8TlnryKjAVilQxH0GA
MB9xRveJPGm8veXN5iN09OS5QLoqXgr45JIUuZD4Zfi0VinJkTbKoPmDN9VcJEvECR4cYJYuQHlb
OljzfDs4wyiJ99DSouQpet0+RNlfW2OS3QH34JdxAsDTLx2dBDgBv3U9sAN/6cgZVX3CBxD35Vcd
dTzn7iPTAo/1l9pyV+TVQzBVIFy+KlTkoXYVdHjLbHlqUhvgNBApvCmpRoN61/Kn+k7LzFkwrVy8
O5auRNUMh7irzHTD6y3Pmdr4ugVWbVVJCphNW7f2lF0k5SlDqPAM9jEG+uFO8qQv4Ba9Hcjx2vU2
EK0XjUe3I4RX5ETNpiOitOWkZcta73QOEKKwu980x22PKHLFLk/bQ1d2pxzw4Q/wBv71ttpezW5w
Q37exmHVCx7BGfy0B0nJBdQSyKAV2z+JlpJXVFN3SDoQmNbk8h4LXWkvSWJ/36pK46DWRnVRrBYh
OUVmszM/FNpZREUrMdKsmV6MdM17NVK1ywGc8UytenTTN2Ys9f9uoKJkWRNSp8wY6KYfeP3BmVgl
ADiWFyoXB2TaBxfY2y1LenZm7zmEwO1G8tesVwvdXtZmoVueYpRvLPTN8BK2tVnoOpSzy6zt7xZa
9K5+HUwRy8rXlyUWmkzTG0MWvYxyvATRgGPH6wNtFrr2sBRkcwYrdBQCUf5qyVNRvbHQTfvMsN5Y
6ap9onu7AiDY1ehFraFwB6YNHM1uA/RqpevLWjXEQtOufrHQNQvSq12lRtVpGxugXN9aqKhDaHd2
40fd8zYOkq8BBPDOQhudGPPZr4AsfR0IsdBet14sVApeLXQbG2n8l4Vuw5CXwMTi0aydRUAKiggk
Ts4G8DVY3ozdD/Uudebq1um0XVJoznfYSdxDp6XFmeMk9bMKPwEufO53gvbDQznYC3s3YGR96d6J
vG33BeizsXmjQ4/3sau6L5I/69W0BCnGd21s1R9snUeWAiPQQQ3r5+m+SkfQHpKZaD4nc76Pmgcx
qG/Fjz7bN/eZEsVX0aKS5k9/OW1gfugtlXCfHBggqeAVAJ/jmPhxHsCZDVyFBeMiH44hDGZq/snx
QOmM4cI5SL4PGVVWtgsYea2cGtyJ1kcj/HM3FUX0rSmhEjAWpNFs7tXv4bN0E42BA0wAiAiuDv9p
AcCUqBXPIMfCHre4RNWajJTIZxFAMzJShO7az9FgryMFix80uUSk3OAD9X6k2jYEs3cZqdFUX0aK
gI2XkeJ8ygT6Ca4VeRf/j7Era26b57m/iDPaKd3alnc7ztKk7Y2mqxaK2vdf/x1CaZTm6Tvz3XBE
EABlJ5ZIEDhHFM7rN1XhTOYKMJB4TZ9Qs/TfLdfMd98UydU31YZW82ja0+s3RbdayuTs8Oz1m6qt
EdDw6k/Be8vXGYtfgGP9+k3RR2b4jxrAh/jum5o8T/sKjFz1P+JVGd/KqU32Zhtqn5H1sMJbYHzW
a6QWova/veH13NysOrYOgwh/9cCvBBQKGpK3/XROQj06L/IGl77LkYJEGjSQMXXIPoGdxqx1D6U9
sNczXDVF2+5Ij5oJOeA0zTLD7PjPNMzDX3UVIyHeB9IysnGpXyj3eRKjFlsNk7Gp3INdvN2Rh8V9
9+dTLNMy1MTTp5jtyT1IiHC+rW6U7N9Nga9jkdep7a3ASwC8gTfdty+LZggA0oR7+vMJ5lm19BcW
M2CZL2R4V4qBXRswx51wuAK8qCxEErCSeQZn19FiKG92i/cDunTwCAR/lU8q1JCF29nNHkm6wN9X
toEYmbni6rKxdpYEbx7JXZIb2FCv2MSG3bs5o8BLAYCCEA1p0g3SVZRnNaoZAMxFd6VunK5o3qKW
D67eRcdFnwZtIYB05RrahgY4ADsPuql/zpxMu7ktoGcGg8s9x6IZxSJZGO9AOZitUzVMOgHgA6+t
jpNRzUVyewjSTbrSu/BbAvLXI2mRPtCFan8aUN5kkzsB3KZT4rJrPugdIh/KNinFMXUc/TzPCGQ2
LGV4GvivfVPdn6NHwNP6cwc0nQwB7dCXyNqGmCR9OCo01dLY9cC8ClaoQsL36CXBap59CtLkDjWT
q1mbdKRl/5ZNZ4JABR+GfCF0Cajvvon9nB0aFoRnUYPCHdm/4HxXDckM5CgCJUD1i2lE/nFehK7i
n9ZA5/FHqUOlcg8objxKF0d0JZPv2CKx46hj+bv5l8Y8geUxpBtJVCh+mH+5p3l66s82GfLzAzY1
h0VnvpHlxmhC/IC4LzoHsGb0CRiqdDd8AGoZgPVEs2qorQG7BdadDCQ2lSeYb49ZcTZQQjA35t9d
GiWZ16CkDJk8QGd4Uw6AFf/OlgbmWchO59vSie3T65Qpcg6Rraamn5V08FCuUoAf+PMN0jyzAl3O
0iQQ+hbPml+z0X8/C91F0/xqJOrW//qQ72Z0MtQNu44U/r9uevnUy9eB7FCxY8z98t/bX9RdBsTF
RiGguNhiscCobsaYHcDlDnxVJaIm8GogrBUmCKLfZAAwCe5ycz2hoharMCWP1aqxwDpdoITmTnbp
eGcYKcjJmHdGGug4i+LaM0AmfgWpwXD3KmYvdgS8NxQQaBcB7oYLXfVjql1a5Fgi20tgT/BHvqgB
M984TWJaR8D6AeDR3ypBX4JYomh+kJy8GaIeX/XyOgdI5+AO76YlHXIPYCwXWxigj5huvZvGMMjB
jwo0Qg0/6H0BFLxHKzccFFgib3jk2SOJglIlnk8SiRVKg09TeWyBB7yi7tyk7j1AQAcgMcJKRJHY
WwnDTSgDaixmbQZUZ9+olzORgT0qDMAaCIOcOSiG4u8cBrYxbarRmLauUpiSyrpLR76drQfkYMq6
uCI1uVs7gz18B17JyqkNAJTrYAWRzBweDS+vdiJL9UNmTvGNdCPEIVBlDpJJnuLEzQq/NRHoEoJi
Y3YIGYEGssDhnmOW69we8IZurBzMieB8WNVRA+5F6jMr/4E0K/sYWm554dn0nfdjvnY8U/9uNDaq
rIbsF1gS4xXg58FGCAKHLeCjslPq6ebF5CG4uYq0+Yxqr2uBgtlfUeCcUcftfdYMW230+RMYMYd1
GPXDEQV0Uq6SCaB5KzYEb9cmGF+QYJoNx540Zr331/+VkENqyJBccIBrbjIvRf4W4DL1fmy+aJ2L
F8Popcc0scSDBfrulcFs7Xtuy09YFHpPcViV+6kdcDjcFuUzMBCu5pB73+ykDdZppI97h9vDpxEs
MZvczcO5CzSOAOnkvN1lhhw/9QroeTDLYFuornS441cWyqxptMJLbhtoKfPJlVnUKAQQj5auKOeD
LjnGQw0u5nbkWJc3G+pNldU9uFgbbmU9Ffh3Q7dLWwvZLEBYt7V2PAoTDELzpYb6a+CTKSkrcNo1
XxokDWpzPNLQ0pDs3fB8SePI/ZPG2mWjAdZz5+zxSZylJYsRWYe1BSQ5YZ2rxtEPfc/7fVcD6F8m
iJ5FQgSfSmTSrwrB4p+xC2SKHIwuq6YyDtwrzW9aH9qKHzd4TMNY83Hk1V8Ac2ofwBhR75nd/9RY
7dx3SerHIJj9VHkczCdgJ10Xoiq/5Ci6AXBs7l3qbGoQ24+vJNelXoH0SfKdEdvlF6vUUEMwJc9A
7sXaIQ2NtaXk3iTNlTux+NpFmXufBb5siqnb5I1eX6RqsgjZb3o1HKI0rOWOBhBhYSsWImQxtVV9
mWVKGTQ32EF1Rh6gdMLELg7vfeMoE9AqpEa3J8VZhy6BVDKqUH8LQvtKnkg2T4M8ddA+trm+JSHd
yXxnAaANkPmqozbmbW4GCsRLHSOwBTqNZDZJNEPbR4F8JNswUzdGFp0wcTkgRW0y2JlM5/tYZjL6
FPDMTvjfG1ZTcmQcroGXC/QZNe9sPF+q4UITGVAXNZQxqC4NxG64721e7YD3Hj9Mrt2cgjr+hkdg
/ECNFvYh8jadcbPI7CJQX05YAiYQVjQQ4rgY6dzhjURCy17AFfaCZTpiHD2yhIBPrl8RWtCv4FzS
jFVjBfEKO7Zo70WVfqVhutJ0KU9AZjgEY6cb7+xqxFfXheVJf1HmypbM3P5o64D8XyQkBjpPtO1Q
uLIe6nq6xuvEMbXTGIF1i66Sony9+pcM1NGXcJqC3QfdpQsat6lEChSc/stVOjXaygAy12ZWeZu8
V3dAUwLC+xghirirh7QD8Ae1fQj2slQAYGzuB27OgU6KU6i1VXoV4KxN6JKCYZURcDZehjbML0tT
V+Vr19HwqmUWYKJolAZk1eEoi/pmN2knm9kAgFMyTyTABH0d92IknjX2q+V7BWB8zlaLT6bXBdjT
aF5lGKbt+ylJMQibDg90QLkPOG5dOZWZ/WS8WGciBxmRBxhdYCzG32SAn3FVSvk4lXm8NQB0cU6z
ejwiLq7j/2nsblHKwo0RavZL1bOvU1MMv6Wxmf0YQ//EbTv4nKRSW0sZNPdaj3hF32jlqQss9+R5
mbaVPU8VLi7w0YTGvxh5douGprlODk99LbKZX7lRh+LDMT8AdLo6AH2kupStFW2xKCgedMsZ16iN
D1FVxX5aQz/+zAxkTROxqYaE4H4szZ+CRz/ziovPetsMChOtfhiVbzwU7a3bZU+2ptu3CGiQGitu
1NHc0LmFSf8jzBCaIRE1I5egUrXzyV9kjQqdi9obgYULKxrweuZdtGDwSWQlcY1q/D1qxYvLVHXR
CaXY5taxh/JRi0cg9HGguWvxz1Zx0AMq9ceE5/9z0QKyZrHpgsLcVp5XPpotAOj0xPjbZlA2lbKR
4OG8WNjTnIBA/it2dYB0H3LAtX5u2WCeE810ASjG4s9Rbme+hSLd/RCJ+LMtpxs3dH4PjqPkIZ/K
OzKKTKaDRoIlPnX1omWrocpArKJc4pwmdEL9pRlicSncwFyR2KrNzh+cQe5nral49GT/UIBNorOw
aT3HHqrREwdZPq0NZMgW6+E06/L+lnEr3XtGcfZUpSgYjNhRtu7cs1XlLMmZZrgXQw+BPK/qh0lG
TZ2BZNZUrx5VbLzIzcK7S+N8QB5gFYZ+oSpgJ1ULO/e5VdZrw+KBTyYBlRDnHSiXQ7z+NosfbZyc
jfDyYsOywt62YY9TUnWn1NCkAx+jg2s73z/IExOUsGBEOpB8lDZuvAfr8LXBu1VUUTjPXdTCd/tU
O3/4BNxmTyUo7A8f5NhcdyD8crodDSCfZqM3qi5AfQGsBji5TPrudQbRRZWvtRHHT059D0bSlbs4
RiXU3M9DGysVz3qeuxNgzc+Fh4IHKt2mm6xArBalN2wbq92Ep+pxUA1dUQMECfMoVVLs/5R9UKEu
KZPZ0iXZB/f/kn1QWdzzztvnJRAuF5/LnVmdp/sDUJBW+dQbqO7gBhg0nQClVVq4JRlg+DGgSWBP
T9g5kGweQGXIXduDMh6WpEVXzmh+9QIXEHhKTg1W//am11nku2ANnWX4DQWHrk9+kQZNTFemtQV+
SnJbNJHRkK/6pIoPiyoOWw3f7ly5GQD6GKx465anugGa99ukdOU1fI0ksOa63F/dA/fBTpHJknMA
vvUo4RYFOECFgVWTaD14G8TgnKfJPHRT1DQoIDQPAXec8zJ/Kpx23fWpuZ09kDNP0d3P92OWdXMN
C3edM1bh3BJ3Fo5pdZq15YjfU1yXhr98bvqA9FHne6AvAV/GMiddqW9stAx8dfS5oxo7F+DTg9CB
PklbaPWx1d2v87z46wCtfbibB+nvp3Wtvp/7Y8JDZBjqwXp25rLEOTXYwC9zWgC7AyBYh61gpE/P
nnmxxRCf5h4WJfYpLnX7VDUofkGQRhwQTgY4p0Ib10JUrVmdUJma6I6q66juMrp0bdRCH2sp3ZWW
t3utAsUTz8G7G075qYzd/FSrxs6rBCCC6nIUdlysZOP9EZDq3KdLanRE4rfGxD9Tj5P5R3ezlJzS
kOdozgo8EmJvp0h10jXzkfOCPWnht9iq2mfLtaP7OmwvTAuaZ6RCqTNWILjRoIvst2MOMJc1jQqO
/7GscABnD2LXsHKPlZ3LB+Em4R0CZVsRe+kDiXoPFH+WMKr1ItONIF3L2kz2jbIiPVfjG5bYzR2p
DW6FA6FoeprdKm+jYeC9bpjVJrYRYHjJAh77/RB+T7F6uBR2B5QlgOLODcmoCwiYNY8i7bSIPqi1
pR6uQU9W+R8GqEuOQelo7uqKf/ufTv6eC8u0Guu8v29nmWe52Q/+PKvEuXrgfZwHkP1s04cy2hSK
xsSwqmbtoHBw1xKvTMuAxlO1jtzRsHA8ASKENN1luXrE/90AGSbcI5j7sMhJzcDBY7MC+AdwuJzh
1Uy6yOYui5QB6AWuaIBUqKuRyeLHlYANx36q9CMtm/au2YcrKzxqRZj9dECmBNDIJAF8G8i9cxQ3
HLAczW6AoRlAdj6Y3/oJK1xmZb/iuv7BkSj6yYtbF+ssIJQExScPRcqXKtdiH4XLw0seRI8isfJf
fBoPjR47X+IcqMqlySy8dN3y2FuSbV3DMB55JesVea6KYxMOcr6bBNXyWzECiNcYg/6+AbDstqlw
EgG+yhRR7Ep3QDwHTi0apgaEOQr9MWn9RYZCQmAstkG3bVINTAuAvZBrieXZDumZwz0pyqkZcEzE
AiwUIaOBGPtxxMAzZISk6uxkCPVHMK96ABrB3VAjuH0YbTlcyECveY0ar1JbR3b4fbSk9eSkrfFQ
1GA8ko75RE3qtACdKNmNeqF0c+xIa3aiLvYjxQbkDt6OukhazXee6VobTXkD04vAWXE0ze5C/NRR
ua2dJtNYScTNHgsUON61afrSaiJ8sXLRHa2kmtasMtlzbYIHbWxRI1YCgXXl8QbZX71WguBBoTdb
0+iArzAKIhAh/+nPQlKaOu7MSrq6arK82Jp99TK7oNEiNll0pstZSuahBUwIYNrCp+Y5tnqdYyZA
iQIetxocbPq+AvlTvy1NHhaotayR0v4mr3pwLeqgtN6MbzLs+NuTHvN7MJ/pt8pO9NuAuPzGs4FM
aKMkfQtO8XoPJnLrpUP0RJZu+M2J3MzH3jFDSKpxniq8oju3AZckx68XFfDF2Tat+EGm3k+SixLv
laqR/ZWxABnYsaetZgOBul4z4cENsYAMDPO5orPHDBpACBk3sLcPknrvecVzqjf9WWogSutKiT9X
b/9weeTKdR6xbI14eLUPbGYANKUfbxqgCAQwkvA/iuCrb9V94nu6DW2n0ragaaruSNkz8+yQxgOI
lkk7QpASB5I6sLeULywRJsBCuVfqgcPPfEjdUm7i2ALgM81evbSi7EGfgrExGxIQEo7hhtFcwk4A
mibzy6s58HAjE4BC81xpKBRMrOnN9+1GlXVXpipbFjNTU2RZ6dvYmPqzBVB3N2NZgNUDJYd+NiJY
kSFYcqErqbj1NDEAu64Ozx/kpNEBU3ud49Tv1VTZIz//aqC2accZr4/UBHaPQjG6bCcGBnq67AHP
Po9nVfN6RQPUdYB0o61bpZPkLWxI/Z35u8t56M0ddc0O2M91yevVO8X5ksYnu3HGU4vtFegOy3pD
M7+bHqWGOH2tP8UaDg0LFlT6rgLG9KY3Jnc995uQG2uERkKf10F5LWOtvOpVDlyKTrGp1dFUbmfN
IW6AKmbozu61X8mHEsgyBzLsXEDbbHTD3QJ9rD6hlrdEpadmVSurQUyPghTvGhR0bVjJmjXJ5gDI
ElkhIagpV3bXBafFrOjM+jA5kbVvbaveWBrAbXvgWstKy373AJ43gF7zw4xSQEgzu35sgA+E2KDs
T4ERYWNbJY4fANX8qZTA6QTwePorQoaaspaC/WjisQbfp/USaa57daPcOjPdxSshAy8LR7nPBqXR
ySoqTbEflXAyjOnSNwBOVwalC1ZNMCCBME91yYyuCnPwrqAqQW6zBqTjP2PkIndwzMo7ULt/GGA4
2MaiUf+1uACMRYk06KLZ5sPPFMh4v6XnPcbhgEPoClRIaak3t6Aqwn2pDwARnwJwAI+AY640p/uk
lcDF7SvN/elFPyetKf3Jktqu66SzjZmXIYejsQu/kqAE4Sj5ZpWbeXiHt5lfcARsjUyib5qZeddG
YFqurcLPAXMEOobR9edRHL8lFw/sMHMXRQ2Dn7amhI7MV4Y1yh+SsW0HrOoQnxrFXL2e/GJi+pFH
TfhZADtq3YCV4B4IOPVWiyPj3LVmfEQcut3XePJdQR2Z+k3aFE9J0qJQOG/trzyI72aXzbPmcUQP
rLi6Z42Xfy1SJL21U+U8gruh9qNWlteiKX6FFuKZIfDv42HX2o7uOyb+DoDqnUbwI3nesAFKXQJe
pwGHeiaosFLVzCMSbAixZQCnT9e0i7Rz/WIFjrE2hdD2hez2EWirn7kOpr085Pa2tB3+BfStlVl2
34BcXuG5VZV4H+r8sZTTp0LJE8D7rzMQ3l6x1DOulWUhqQaLxW94JX2qAdT+KGwsbLBNqnxn6sv1
aCB0jHPH6siQz5kCMepdM3iDdWVD3iJh3sp3qNQGWYvVZNYVK+d3FqS32PIKdGO2IT/XgWNuc6lp
D8DWxWl9m7If2mT5vWYGX3KQDm7cAKFDwHK1F4RX280wFewrAx04zvHZD6Sl4U3WA1MGgbXOxwNM
lUOa9a5P6xEkkdVP8ohUhrOl29ZLasYW/vGS/DQg9fcuVhjySeEWPzy+acihhcM4gH13x5aBdGOK
uHjkZjYCxU1OmxhwBI8ky9wnbQSyMEkQ/TD9IZzwj670LR0vSSdbT0Es8KOBSazj8KoFBB+IYdHl
BqA0eW0gDw4aZIODmBzcDF24I1nCdOsuD3EE9OaD8WBam5wDZ1358Kq8vtpgX100ZBwqNomMAQsU
flMvjC9DYuHADfpk1Bh4qrgJHpOx1YQnqbPwBFjiOMf+6+8+HjjhaVANXdFwDsxxrPOUsNQt6ayX
IfKUgcp613kI27zZZQmeowLPa2Yk+sopxLSPbEWK2IV48FPfcOv2td+ARwVUbg7GF33wZQAeSDWL
jLo0AIq8Vz+0K6Fm8T3PRXYpKqNBBIpkVtG1e0DKB8AF586Z9cg2M+oweA7wAAMM84iYlurKOjU2
A1JX9tR1bZwdBnXZXExgHj23U7K17LhCqWRuPkZt7OtKbJSVeYk6F2eeykftVO5+Qhr0hiYEuGvq
514f7MgHsMJAgNS4/Zm6k+YdsrDJHwAAjiT2xFiRUVtn2tXKm99myX9jj81PTl6BtaDtfwI6qD01
DRseUqM2wEM3XMaJF3I9Adpjg9eI65tugv4w2D7XwdNByjJABCSLkVs3awPFngEbv7b25Jk5Ir5v
FO1JilqzNbNAVdoFldjo5AtMJi+J0ednrpsvHhuTg0CsE8FrFODu8G/8u7CaJEBycZpjCZgAdx4R
y+CI07odzunso5XrI47WEwAUIhZ5kXi6r4He0e/wL2U9IdOnXjsNYFmo69i9609xx/xa7T04sqAP
9pi3iLBBOcu08SIN8yv1WpDtgJDWWLVBEaEuH4w8FajR72mw9GwJhp0RhKfKEudZYhOiIG1PXa21
PawcksinLhOhdtQdw17NysKQd5473PGUtZvG5dZ2QDT7gYPCesMF6GTjWEseSNZ71dMonPxMImxn
4xsyo1B3aHRiHXVTctC9CACCbwaLEwEgRwFGm/ZfDhaD/+mkNgOcgQd9fzK0CGj2Vi7vE7MJTkU7
pfe1E6T3yKXCGU084rjpTValAFDMLbPck4wanLVMa/D62NvJLcGZCowO1OEEovXJDekkSGfYuMl9
IQPtjhohxRolq9ZlEY19OJyxHt4B6VWftWgwr2S5r3Rken0YmCIzwsO/LzbLgKtsw8w1V3acF7vF
OwDlUeFkj5+joZyuhf2l0oL2AohbPFpzYMFdS4B07gLPLlZxWA/2LigEGFRwBjU4D6BIcG5aDIwv
EJXjYW20iDRWiHNnaeo8UNOjasphQXCTmW0/tKKbdkMem2twgsPCDOqbxbzmQqM2EIeOsmlBf6u8
k33FigqAjmF1JBVtlOXFsEFa8zaDk2Id0uvS2JGGpZnOzaz5SiLncy/xGl1pwsPpYjmcs8L1rrVa
4FGTqm5u8JtIs/T4QW4xI/JBNgXmT6VGuqQy6NibmE27XXwspo0cvjo8iA6LPg16FZIrwGCKQ8u/
78HDAudi4XyUl2DQXi0+Cy7TFbaJ0X7xTrZIgDS2gZs4s/JiEagVa4tMmb8/IHURDZ5WadjGgHn7
6ztAIc3NrbsQabgDWBXDMl7l8QiGe7efdLzhdQ70S8vVT9SnZumSDdBn8JwrwBh3CR1POxoWnsi8
9xCUdMSqLHL7ObWH8SAbFzBjqpu1YKI0U5z88U63n1s9Rz6Up7dHGrXT7ns6In2SBpGoBBIO3jyV
XZY+9ma+JSUt5N4FOHivE4i+eD8BECdeJyBlmqDOmvY4GrHzrCawa4BEe6b9E5XAUbPSRy0/uyjb
eNd4QNHe9B0QwT8MfFBeusgoqU/6gJcPHJFYlF2VbjSVGjhPREMlCBpWIM+Q/gfPwNSpkQP0djNO
mw77OPNe7yoIkSbliodptOJ7UVkBuPN04AeC0vuemk7rvW2dWd2auoPSa9MqPzRJXqw0L0lmvRFf
7ylu2ht5ilpz3KUZTkrDGlGQMW2PrYfjoyrEEYJphu2V5NxB+HZQVY9QClS8hK6osawS5TKB/fJB
TtZamIO6ScOBPXkkg8UtShwjhD40Ns9OA67OQUXeWjgFcmJzPxWu2A2xFb6wsToVY6x/Vz91xMjH
EpgE+oSYcRn6cZCY34b+QApFCebRMBPOufSmlRXZgW9EmvFJnwKQYBkeuL/txvzUCvu1S/wWOFAw
AYWXIi1HKdNonoCBbADxPImwKkS4StmTwf/Dntwt3v9lu9zKh7mpW4fjGvDJ5WEa2+7o8rQ70tWg
uouMBurCfK9Csg96i8q/XBnMPAfWGB9AoyHGFZYR4SWXu0iPK/to8iw9F6gEL7+LPk/v2ho0JzUy
W9ZJFJTURUC9vkeCcHXvgneQRNSLnBDEKizLEVxxWYz9V5lfddWYDlBHkn7EIUFr9M1G4zFW9eIx
6UA5SO/sEtmtJ8twv9LygERTILif4JRhMy8LYg6S1V4w+zAvAYz+X/azbigr7sdWb27A6ZtvpWJP
L7cZ0BYCRU1HjaG52TESjW8mQ+8gfogBEIpMitowzY9GCrRU6tKIybG93b6NkMwxLWi/MwTAnHbE
aSdoOcU+x4d7NgBreDSkyPw67cavnpEiBbT8p7xScqCOf9Q3AWUJ8rLI9QtLQ4GDUVVfsfy516dx
wLl8va7tIolW3CqQgOaU31yOtf4EiL6ntoo56uazGodtuQe89sIC+lLkgkbCDHdRb5s3ibQO1JEm
xoY1Qmxwutg96AOIC7AJ1vfUrcPKuTetnZkIZPiBadHeDWXaAXgMAcWyHbsHzULqtYEIEPDmIGsL
t72rQbVK5qTReTZ4YXQUFM9eTERKs64tQSAHg95JiktpancAdv9ea0iJsYoqxrZadk9xjAoZxvBs
A5xb+4SzzOIBwYo1Mhy6p770FKiUwL6Ts3ZVpF770xFfe82Vv11ufh0Tgz3HMrBRaFPKaz7WETjI
QFbfIunkHsmYJYD/I/nNiaN9a6F0J/CcasviethgrV4e0skwXwyR3zwutfvANuVjl0fA6CvMl4nh
bZakLl+TFoL2742KpLw5JZ/ukfJnP1SPYzi6KxtkaPtx/jGJ1l0VKIXYO/h5R2sapz5XPyyketT3
iw02sfU9DXyQ6V6S7oxMdL9pVFgyB89yno4tsofCcfgZihRk9SXyY9kjTqp+DKMu7hAcaC4MRKoW
ti5sQ7Kwa3aMV+xEPRGU4o4aEP4VqswI/z5Ktow2SABhOYg3dGaswJY4gUW0985tI4Jz7TC9WwHK
0TvbqqmQz+xrI7LhSAdIMuD4qUqG/yEsOyRIdk55O8Z7gBDhPwIipC/q5crmI3LHVJ+ulmaRSQCI
u5MtLlHfgVwvrG9VlrEr6gy0pyZqknXNpXsAorf2BAZmhMVY7fk0mlmuc3AmUEqRKbhEvStqVG80
SCIcWkRWlTyxTrn2+mcelNGVhhyDg0XEycSB1A0hum1SxghoqdvQ2TgdXR2HWTQaogj4rsgQ9FS3
QRpIw1kBXDl8rKOhvTILe44YlTlyZHxfW1P0kLYsesjxGxKFjO9IBBoj4xINSNK0B2whMn3iu8F2
UQIpikysTWmD10szwh2OhzDe1wJ5ulgRkzEoc8tbiPgTOZ5FQnMOhWeW72QRsp18E+s2f3Y6yCld
AfM5B+m6cmrln3Sk4d/IgTmN0XkYzU/UK9VtF2zUEU3Uos1sb4WItWg8yvev9pW5H7sGZGFKm3U2
2OqMfkc9ujO8arq9yUHvglB6ir8NkkI2NUu67ewgzPlLPSU22OfwBYEjpLjgD37uVnHU9DdmifEW
TPZw63Lsg6YqdneeDXrvFQLVwS62HbBTxENU+79C0qcxEeKrJ123K6Dbi9rHidUT0ZtLaXUHTeOI
gwad+WkIutduqRIOqOvlyOUl8vOlS7YRspYOTWj+xzZHSOIuxYPZL4GyfBkGxJZXdJnp+OGMVlhv
xz6H0M7UiaNqQOuNk1ck7FnR2K+DApSca6d8lEZfPcz0foHbbCwBNizq5nVrXfIsuKceUfyxsf1t
yTg4ISDSPZrIWdqTM9JIpdM9OuMDOST13DRfHdKYKG31xyvz1Whjo+GN012NzR72KJ2bHPFn/ITo
55D4Y8gQb0ZUfdYhRYkI5J3VR92m9ziY31FNlPhtpcjpXK/ZvXOGjOAb/uuAekrOHOe+LQztunip
bK/CQ6LdzQo8YPa+AITZau7HtcQPPB7G9XxzCGJOd93o6Gtwe1r+4oeugsEFIElaaQAjUh+FhMJo
9qJN0jPdNYls3eQo/aqNdcW9amPlAcIvrezOrmoK1wW1hLr6l8ydmr3Xifaw6CIn9L0V2ZOsD71i
Vyftl/+pK1Heue4ESzYMW7FL5OrYzSVav4u0ypyQZWQa0yoaq3wHNhGUMyilEelZlyhS6qRUotKO
6WNzIlk8m6jhGFkSWA3A+ShFMNu9eixypO0k4ea1q7TnG1BXo0RBCPPMYDtPRbOQcwcnpDuLO7+o
926ULoei3nfI6D9Sb5mTlFGPj2U4WNLXNNE8MekU2FidFZ7VLHt3H+qDOmYxoU5Fb3CCo76SAoWb
qAW0kfMTluLLqx+luUwIkNhzHhlgOXz73MsNF64p/dCtwc9Krma3NddK/L72dOu8qL+HnV3uqizp
zyUOJ1DwpdnduVVNF0/WDv/tT5P6u7MS52z4p1M6pE46NNQnOM1uAEK/XYxpdOmSHskcvNn2dsdP
s32JFxsY3nHAqB4pZd4Pl/lKdVE5hSM4sKv6Hwbmpwyf8GCch5U2PW8WY3oG2X+rLKOLw3eTvHkh
23eTBEhn9t8JFz91CVafMMbwh+mjMUbYFCGkDTC2W+BXDM2xrF0jXdElNWnt4EhXNYvsnSINU3/R
6eMQRWfvlBbLxVvqmtkm1Pvp3VzkouXJgQt3XBeyLsGj07gnrxdjNV++6xeSoah+HrOQ1WwCGu5A
44Ew3RNdjXwAuvA7+2XIxCHhBkeM+XoejkTNos0yrsmfSMwYz9gwd2cP5w468B6BpAyen1Vf2mht
1g5ILwBeSswbfmlVNHkeB7HbbEMyGjWV9aJHtl6LvPjZ12z391xk4ogciWa6lSHiHOYPmn7sO4Yt
iuoYoqiOWdNIhInVWF/nD5HbdhttajOQGeoZEswx4IDxs8z+j7Av225bV7b9Io7BvnlV31myLTt2
/IKxnKwFsAdBEGy+/k6WvKLsnH3OfcEgCgVQVhQSqJo1Z5Y9UA85b9QW+sOe/MmUuam1EaZLvm4y
L+TaalwY5AMQCMca1Hh8LfA13O4eZGN+UImPb+bX3XneqlUyDi3CXv9+ItVm56bJ1e3ura6th9aC
UM8w8GJpATi3YX0NpdNfEyAgb+YkyXS7M/0d0w+cBfjtUzhWwfY+m0Ob8weliVAirlYN94aNRHzT
rxz52IEFbzM4DBqWZQihnGxALVMl+1M7VPItJ44CFlytsGqepRBHMqfQTkaQBKkDL7blG60BFnhr
Q6P+/1wj9qsOP42q/GbchVSq+RGnXbDkKZvOoOpPjmM1VevJ0ep7kUcbR43ej0qNHZCmYf2cKxv0
zNjebsdaARyt+4+4F/4PL++fy2lQ36xB2JvRNWyfgZnhaSzAD0UenQWQYpDHH0gJ2SjJHdhpbIr+
ASLweEDm/MBEUiyqNpGIfznBS9ml1nJAJnkWMw1fujYdN51JAKWuu/AFewq2r/MwQ7hudtYRSkOQ
XhyeobitEX1Mo9MoUesWj9CpCBPrQlcOSnBWHjRIV5XN4xKkD/KQItt1urtAVtvf88b/C2ztDDWS
8wKJcmrssn8E/jjuUZrIrmUVvjqFmf6KqxrY/GlMLy5X6bnrZLukgR7U+T3QL2DnviDZNNfI5ig8
x444XpAxCy3vQleNLc2yLvN8U9mlC4UlUT46Xp8c7i4eSqXPZv4jaSmahjqGccdLPP2+ptmuWTlt
Hd9uep/cFv7fkHIr9lbs/lMXg3UUgYYYTSe/M8vh0IiVzlOsk3U898gEthGb29ULdSxfHoXq6kfq
hQk0OWw+R45md08j440dpru3GslfNYiS1o6O060FjMCrAGh5C81yUDTNo07bBHtIuKE4Zx4NYhmh
1FyAHX4etRskCMLKQdocg5kXqxer24AlKu2XOOxvOsuBOtB8U9BWfKC0IMbRFfPqJIhQ54aJNDiU
KMwTTjI8IxAtTiIvzJOoG++cxhaAKUH3RE3TTs6DUQxIMZiy2YtVg3MK6/yMs0cMFq2sdyFKGb6Q
B63DeAhYceJ+kj+ZwISEY2WcFTj6/rtQB6aPfQSMwM1GA2mIsw+KIKIFTSNb1/Zm2wghl7XycEfH
hsooKn+QMRm9dIOqUDzypx6fjCXpJjR+9dsfMDZRt+6aBmDsTkYIqwbYmYYlQAx0A/qE2KQ3q1L5
1vr2J0kgMpdN2Tqb24fVQBelyPwvXV6nxwEs+rfGVOA9WVBft/8UTmqBTYCN4ZJMYGFkmxTJ7YU7
awwbu4FoC1TbT94cRzWoiF/UDbNv3S7S/3bnGCw50+gfc+15qd+cKST7f869O/+vc+X8qe43+u2+
vz4kpBaarSk8vvKDbABNLEBZnZMgTFeB/ra3E8gtJXirL5wg8B64nhma5m7c1dljzyIDzYgU9bwm
SR8dZLlBOIEBbX4qwYIzdcicluWwyXokhch2H3Cj8VwOXne8LyGQjtp7YLy83eXuixJ+ucjqZNjd
F1GTxU/QHDmSKWBdGwOrWGFHU+GRcvez+8Fc6mEL4bDssWY5/oa68/S6KSJUfQFjc7PRp4hVuUGS
J3+4T28hCAwWigTogXmB+wB38o84jK39/a9ndaQPVV18u5vIH/GteNH4Y7OlAbpVwh37IdJmRR73
Ca6PQ2zVCZTmzPe7fenN+D7yip3v06My6TbaR/DTslW91Cj1XkNO3JYrmzusW5iCIaeUuyHyo7NV
NrZ3ul0mjEFiuwNayG5gG6Iw2vAU+sMmGz78us2QCGYLGqRZ1TyVrv6woaK83XAIWd+cO848AD+x
JjnfPgf17x+GuuRobIGPSX2Nqvh1qbJyVegiuMa9cVZcBeGmd4bg6iJ5eKoyCQnEwL+Sx1DyTVjy
+BhKU5zDybPthRqD4jya7ii8qDkoUWBgHh0d7tp49uQ/IeIOwgCaMTfkQo1XS+BKWV5vnLx1sNQ8
mRz1OLKlAIJudfe+LTg1wGFFgDYvJ5pzmwnERLEtENu9rUGT6FPQai20uVDs0l/JdFtx/tR0NeXx
cOy7cX33v09nSQewTCHOhRfz62CZf6A1Oh5HrxbXgHnuwceJdkFdagw8SncajwJxyavnMwM8KvCk
yGIm/ipMDQqqag9hTdS0oWoXtDkrkAjgkWkPqJiuW52u7Cq2V0U5IA3WQf/Wc3G2o248RPpMDX46
+lxZ4XZgRX2kQScpujNdDcBlnirEScj1tjANtBrvb+zY/6LpNHpfF4rd9VpFbFgGcexCuTP1rq6R
2Cb1YB0s0kwumRWWG+zwbODMA64vog2BZoo6qEfNXXIMBSjgAgPCtVSp8DZwmxJA+jPq7epgbAsB
GkcVziZHrHqJ3AD6kFysHuM+2iQjQFE3n8Zm9s0nc9tmU6J+dYnaQf6AvKR4iDrQHQPUnvvrPLLs
BRlHACH62yV5Gplkp8T/wBnuA+BP99gMSj+3YFc4D6h5dBCJeqamk0W9icHtsLrb/q9JBsQrj1b9
RikY1iLowSW+WW9OyyAGa598M8b1ioYHM9bbwTVfw0D8j8esEwtdxuaSWmV/CTTeaI7L8x3ZqFHz
aK+7d125Lupi0Qs1nqg0AceTI/a63TFzChTzC/cQxSkCCcjwggQIV/eGbAnQ1+tu6qAk81/8mnla
ExbXzpbu9j6VrpoUr3TWhnJ5H0DI0mlvS5Gx8jNnn1d6kwEcdlJJFeyipD9Try+s8DTODXXpimzU
jSf3RylEtf1vvllSR7dZBYgnfDtfMD5IKPggcxOIylxysE5Tjxq3VRVIJQAD1Mzpn8nWxta1Ftgb
UI8l+BhW4d3GyGQa6OgOJTADNGlMShvo9UyA8ntACFvGvD7iTYpLVAADihJ5e7JRE2I7FC91E0Wg
iXSwy4+y6CjnphzC8ChKhB1lq8SyK/SXzbi8xVn9lw850jCC7KNYJY75OwU5/IYG7mvdZ9xtdjNh
LXKk4cjdg+z8TYi2QzgI4ZRbMwdkfus2KIrp8fr059huODf3QbKpfz1o8Ga6r0ZX8PCN5of7zD9v
9e8aZP/jVi0ABKtqEMYN3nJf7UXod/hMwhzKgIXgbp77OV32QREtAxesZ2KuJb8N/XZ5m0BzadZv
zd3/ttRt6G79bepvt72tnWVg6IwTHJPmgidsL2yUhs6X1LitXPW6Vgcu54FyHrhd0nBm5ThShOne
BChhcXi8+O9+t2WR7rO3oTu80jL3m9DVzaXXQ7FwagcZxoad8XjZWR4E2RKITZ3JRI2fcr4CPSpf
32105UA6ZS+5vhZBBhF3wBl26VzWSM29ytFDcGzZdYC53m13v9RND2COsR+lARlP70wKTCVcvkUu
uFcqRBhjFsin0MQXMvO2Gg++hZoHhyFbCS0snDa6UlxSCGy5Ux8/USMGmR48MQL/8MvmTnm56XuJ
iFUVx0/QCYmfdKbbpW67cYs9y5gtoaz+alkyPrZVgW7VbHtf1TdfZXsJsOKo/yJXr57aXZZBH1PI
DtumpqiWcQIivFWDjPIJMdtsx7h3pV7kVv5JIJVZHiZVNUsuB3vlWEBmLvA/1j/ROHmWeRxuGoR1
UdrQ8/P0n432N7EsDDiW46bfSimrhVUZZxM5r50XZAscW9vT5AgI90JMcVX3NgNhU+28aMlAuufj
GcZzx3lxi9Y76oGBkXMe7U2WP03ltKmsmr/oeAOuA8zJ65XbWckT+VRAlH6tP0+pTVetUOcLVDL5
zusrCeYevZBNAWr6UK27Pga3BvLR5sGqU+cgWI+QDd4KC0hPQNJvjJFCz1E/v2DURu6YnpK54aHW
x7qH8rM/aXCN5MXfk42tlip++rWFvHPmx0+o2cx2pspB4Fga+xGq95BEGz3zGUEDnuZ0mUkXmT+F
L7VjtZvA8vkx6yNxNijgAsA8498LpwQRPdYviuFR25b1xiI/WWWcAeE2Ze4x0Chid0sZvEK86dMN
p+LvsLdWYQXdDb9jKeJfvikvCqXOOzYIwC+14z+Hc1Np/58w6hDY6oFQRf3QdJpk8ko9ahw9c4jq
EQUvswdI1LKnFoz8NJvWEfg9rH0LAUCykVuU1Zth8PpLVahPr5Hf/WGKHjuoKmx0iTN3OHeVrCNo
O5bhwWrTd+pRE5V+/+gDqv/Licxl4V3TvFHH3yaruENVhQg3d98psx9q058YK8plxBvQAc07s6SK
UMmV+OJ/MTZjrzYohsEebnanK/KmAbLVQYElGujl9lF6rbWZjhCRLF8mD6yzMaDQay+xyxfE+LJT
28hsQaNkA+INvBbelTq64Aq/wKY9UjeAjMtm0LG5TR/boTs4iNRK1nlbpB3VszWgQQR80dXgGSOT
KvMOiEAkmwAmUc9kmyRO1qWZ4g3ZmJ+r5xQliZ7T5xfyCNvYgNl6+KQeNc381sebMLtN4tC5PbtN
s9GAifVAmHblgweikwcXxGIPIQj9DxzcZWT6zeV2KSedrVgxWktnngIoSbGWzRgtdYkUat8g/Qh2
jPEpdbLpKfUgQZiNjdncbVGv+DJMOwGABvx07o9PgZdXCycOEc3y5V4Arnh0FaqB6zZAkmpMwYA5
N3TFKl+dM44dez6BxwS/dQ14/zyMb1UssjhItn1brKt6jI7knLK2PdOVz4uDB9jPgXo893uIM2or
Qilo+WFZFkDgrWWj2L9xFwXKoX+2CExza66iAWdukQzD1bcQUQ5roQ4glXPPadTUK+nk9tsQe08h
UIIbiD8ggG3ZQXxqdJac6rmhqzQA36vvIIt28yEjNbf+iBTEsYbO+p/zomQyC6UCpOD4Bcl9cc4d
9XdTAslPvWQ20RUD5cc55INa1QBArm6jlVXaC/LRwq12aVB8JmTDP3MFll2TjA8tX0N4FEiJIquf
kcHJV7WMmh3g4flroQ1OIcqT+MO97DXMaoQuBMR1aXQoerbXU10taVTqfDwBtlYsqJtPnbkAGHeh
3sAs7zmtkeN1XbGEFlK/HSEHfrDnBoUJ3qHpk9JCygeXEXTHUye1cWroga9KsUngabYdW+8hBmn3
8d7Iyf7qJiOIGhb3EbqiYYN6t0PnftzHyFxz/u+EP/s2XtLr0Bqmh9qe5FOgPm3tIHxd1vKpmS0p
Io1A7JY3E9kBcAbwGfhOsCfKJzJVLN+VJnUfqEf2scILCfRCJzLR6raOLlLpV4T/+61nFSW+Hua+
YLM6HlluCrG0u/rDHbLkQP40M0rMPyNwgIcxjDFBSBDB2Yln75EjQT/X+NW2puObMfE+EI5FvLcw
oLGzQPLsiCJauWDlQzqn9VduCFhLYDfOClS26nnMzQiolj08d8YgDg5enOdBui1gfw1DcRFIB0uV
Flcgw8pVmETqmvYoaQjGZrwmqGRZldKI5wTHKoC38RNDbd974nrNHO1TUEgRyXtcLN2Sd+/RkFqH
JsAThcyZgO71lCcSZIN28WpVfAM+r/h9DH2183rprWkxv+E/wsibHrnlqyctprevRSHKVlogbiCv
1Hd3fBiaF2kh73T/KO4wNivstNpfHwXcS/rdN+rro9DsSnuIWEYoh11EBap3wNqA+LHssTnQMV5A
DSBhEfRlW/lTBk30Ix+adBmgXP0xA2nroemY2tRO6H1DyehTodvwh8qrv6w+Zy9NVCOnbeJ8P1aZ
eB4dVAGRRwhigQx48I+g0Qn4UXh/4kBlPdiDXSA9yfin5/8kT44dylJElVxaUJWbE2jpNURuZV2j
DBAYTURoyCbrhR7wWifL3YHGhjnSg+Qqx6/m5qDF+PsKDYrKNLMHq1zn0BdeAnWnTtQgHwTWA0uu
qWfiwuAMIQEhKcOxw6lhvqShshNm67oblAiB3S7ps73MUvGOh83J6arxGVWz/ROkydagQFZPnpsj
EuWDQbLsInAvuj2/IggvLjhs7AIdgJm+8ip/WXeQQiDnqdfjxev+SnOUKoOysanFUzM3kRXzJ9bb
Wyfyx4fInr5MgIH/bTuyPJAD2W3PLlFQgVgU2Wh67Eq+pubmN6+GTIraalv+VPjXgAwbewJFLHvy
OyDtnXjgO+TQ2RMNSMPOmfTYiUxAa0BVJXy7z+FTgXyW01cXR7GLx1N+5qgFvXI8QLdiKuUqiNr2
ymYS0vSBhrA/1NcEhHQIxk4NcIhwz0KA14IsfKJBmoLoCUIJ02Av8Bi/gCc02yYsGfZ4z6dPAVeQ
C1AgbByLD1Bg6M/SruOlh0TR2QEg7zgp2163KPZ64xV/QMmS9ekkLWhha2c9F0GcEmgln/iUp6cA
Sw8bMlIfJZcgOc30X3hB1FCFmn2oKRBs3ZU+YqB5afOlO6ryB+L5q3RKp+9RyaEW3brFEUmVHJpw
8BjLKXtH8dtwUYMKrroFfMPykX7yAy9AQSTAePWEaBaXln/1uVc+4rSxpUGakA8zKwdCnst4LM0i
4Ehy6dH+3hhUwHlF3O87FLe9G2dLZlEEI0rvsMcN+s75noU42vhNeEV6loO9DSXDteHO95DnIEhF
MfW5hb7c83+u2iVTv0c6JppXnStsNqAFjpeqRmE3m3x2DOOCHal7tyHvV6GY8UQWAf5K8IP+crv1
wY6LR4OU4w7xsQ1CS+zRn/G72JA6C68r3QPBeSsJqtAKWd41jdY2qIRGFNktaFQBlQRIMtsS1pdM
v1YjwC+tBuVh56ANqKobKE4C6oI9LH5+/Gy7oX5DdUuoUu8tAKYeCJjI3Lpc4TfABoTVVWS8t/uk
ofH7h7YFXHjN7OZNK6TJEJ8MriYAyihN2Gc998jUBXI/CWlfqNeIMlzd/WtgJ482tnRA4gwbNQXe
ea4kOPMMTTSCZIiDk4zsHqBNZ7qixp1kiLAzZmWVRGFwPDr+MgbR5C6YZL1XkPVaZV06vptJjwvP
CdhDgW3sa8lLMBwnI14I4ssNKB3kabvYZEsQzofb2P4WuqY4Al2dozZKfTUoKM9PZAOF84Av8tdw
kb7RBPIYIgdZMugJHHA+M3ahb40fAy/tVaLBw2/4soFXFQLrQIPvyTYKt8Eb+7dJHEBzANaXkvf5
iZrOAvsBn452nI0gi/ddtGBmxMeh4eqXo6h24LlDOF9GaukHoGLvmA08NYtiZzVp5L65sfNHBiaU
R7rCu9/kUXaRxvqyVCMD9gkFyMs/XMfWbK0E8VKy0wSvAZwunQqwus7L1lU24DzU20urj+IHpob4
ARDUFWr0gUyfTZYEGHJBA8DBeKvJl/j3s2oYVY1AuicuSNgnD+DowU/SunmS+31F6nY9HgUZkrLA
n/57q7sf8DrFUZaQMwcOz08+jW/c18iepZSc+kdjx+5r8m8P1frAJ2SolMXvzmrHLl7S5RigRHXz
p7WYvfIkWYLS6VkgNXAS4E3/Jhz5PNl5/hgPg/4WMn/ZgVTiOpg6e+3j17r1oEvFMgUYN56ZbYti
xdQDw0TsFBAUdQpUDZZOhPctqsvBbGiQBhz6yAV/iljNoZrHmw0ZDpApshBpOgTtqrUFDohpwiOc
1iHHvo3TVV2ZOUfDPlMAXDb1/POgZqLfD10y+hEVQPHdhpJa/DAxGM7IFA9dcmxDRL8k31sBIPZU
txKq1iwqPvA9dWnAS2pwb/+y8TTuASjVfvihdfQB0WnrknX/yJkBKmhl+/Sv5VZKHTBjXUT3DxVg
35xmC2ZQNXZmI2EMwuIFeJiG99AU6w7oj1cg6tmDYKAZJzvC0cnKGyC9IoU3vlcmX7eszgDVgexG
PvH2Qg0POkggztJHv0x6jh1EKeKkv+xkUrM9gd02qCZOkGkFNL3mKzA8uEddTe7Rhz7ESk8RRCIs
6R7buYF8U6Y2mYzM2g8BbmECNJspAHl70Id+Us8q+CwaC3oe3uGTkA3ZbPUILg57w5jXLuN5Vh/z
bg+IAlT2lB8uO570xyxNx2+9QIhySJvvIDTKd4xVGcTtbfkdmjOPWhfJ88CNOlcJ6rzIbvIkxBZ2
6o99aW7T0yiKdy6zinU0TCC/UZH+XrZdBYz8qE5uE6sTXVFzcwEtEv5aJTeWQWG1SqZkJ8G3Apac
DsUkVRL8cMsa0UJ3+g7FKPynNKo6QYsjP9c8F2AvbvWnp5/J067TctkDm/ToZNAwapkoN23Js7ew
rwH+x1qZq38ATziingB3G5lKdmq+GyBiyATP224bd+Nebn8PoVaxHvv+JWfVLlNZerWd/FvIOTjM
G09cTSXtPTTUvAUNkk1aJWrz2+Dm0Q/DlwcN/vK4r5E1ol4VJnxzHWWtDMIf3x3l/rTDxn+0yrx9
HGoQd5AdsW5U0Ph2vOd9kX2XL2T1Sn/ay2awVnmR/za5sCH7W4c6e6rLYQ/ZkfDv/7io3SYiy5S0
9qos8UUlnltufQ9FYfQjpt8pXY1BUm6zFFuI+wD9lGnGfQAVTN8lEM1PPri4w4Czv0PffO/HCHwF
AkdJpZiPg62ZDkOfiG1l45xYNWW4EHji/QgxSQ49+9uT+rsX1tY3oKQYfhmYFM2TpnkSc0fveWI6
XKR2rX78zzvF851oklck8TYGCQmUw3gQASnFm2OMw9yRrrjToZ7p3iejdoZk4xn58of9j7nUtTrZ
HIVBc1vq3pfYKuOAipR93Ej/HM5NETFsRWSxtYDjOP5hR1wBKVeFpC653SfouMhBFljVi9odnBVL
fGwp5mOVFkEEAiE6SdHxKco8ZwXR3a/xPLHKPYdA1gAO4xV0e6MNwRamIJOnAkgGwjWQqbf4rk1t
MMbOyIc//McJhWCZ545rXuBxFgbtMyib9HMIuONaCFatyUZNycanWsjkRL0pF/XDPIn8yYR/1bMf
Jo84K+/YCNQX1WNK9Dw7SNe3/V8XqBAnSK+Vb9KGuglCQ+WusBE/tKrRe0QAyntsSvB/Q90Q+Pq7
La7EtpiF9MhGjcjwFtXesE9LD7Fvss3L1b35Wi5vW7UsbRSBUKraiqEUdCs4RNIiOWb+A9nx9kI2
G9Q/X2WLU9c8T1ZjrxMLeDvTVOpSyFGvUQ+EiBgS9ytUd+jXxgMBl9vm0fsY4JDhuhBlGE1+7mwx
/BMhVl03vouibmvXAHgrFm42bkencD5YhDo2vGA/4xC6eSjt+wCpfr0uxrQ+oswC2jJ+6GGfxoPP
MEkONp61gKlCF6xxI2sHeKMDjj//BzkUxv/U7gxfhfDYLtNdtJ+Jp6ElljFUE4hkmwBr/VAW1bBB
Xii6pGPQrJ1eimc26BoVF+CJiIJGLY1W0Te798dFh9DfzE7gQJ3iOoBM6gkZlCXgFuoKWjx1depC
L3uVmx3ZpkA2p0pln9SjSdizfkxJ3Z/INLTgkk+TZKuztNpzW3crFjbNG1i4pxVobqwddUdlfap4
VBeE3sWb/hv1pM3biJSzieQARqP+9TfoQzlDI6h/Q0rYnO+w0/1GJhoku3JD4CToMrNEvK1M8kY9
Ly++yby61FUMLraisA6IxjJwfqJ7t927NEp+djQcwrK09D7NwSFgR6o+4z9eudTQJlxTFxLb9VmM
oj5T1xsN9D9i98QBQ40WRWH7a8nycHnr498+QcTe+9B5h7j3NCUzV3QCtaJBPFSoqCOHu7239CyU
LMOl2Fu8cAJrUanoH2+w7SOdvMoaYua+il4KcDc+shF0FPOBzCDft7OElmvWJN6bP4Ob0yD5bZJb
uXhyc5MenSRC9EiOH2woRpAJJf2+ZrX/7T/tTWD3+7jJgru9gzLcOqHnMrJ7HKVUyK94fiYPyKo8
0yuGTHRlt6089Gz60w5+fzBXRsOzdh2JNE4RHyPXy5/55B3zGcPNuFMepYfiUupCKzDdJCIAODZs
67emCEBZI0v7pGaEt+xLCPMwBrYjrIE07W0NI5wSSFAhQUHqV29B/EIHQNB+TAdUxKYrOvfFUVQs
TRWBJQ2J0tmrQMnZQhvno52UepHc/MWEU/yAHve704vgxcYmZ9vVU7GbUNuIBFH7l07z8v/vAAb7
dylKvkMpaYINqIUAxoYbAJ4h9sHeygaJqsoKfvqpeUy0476By7Nad0k7nkBb4+F4BVfPqdlb1+u9
34PgX6D8dJXWanjgczNU4qv56iIsURR9u0L+IBsXZCRvcuwFZHZoBUFV7DRSd/7PZvAz1HoPPHW2
DZIwT5OB1mBRjggDqrAMHvAGByOmN/3lDcgRYU9vnwa/s090BXAYnrZ0id+0OBQxtnGzC5mo+aNL
c8kXpQEb8rgvp9PU+W31Tgw7zsJ3FLU38RGA2vIvVFxepqgKrs7Im2uWLKFBHVzJwoQHcTdQ1e6p
C6oNwENRzr5ssUG/QlmoufJ0BdbSBFyCHdN76IKphZGmPkeBdo7eBGr4uUcmZuVfV6B9c8As5a18
UBddhNu3yI1aG3uEphWZqAGaCyyGCIaDKCTVbFx6M0WIC+j50XgfEmGyA3XuZnseIxs12FwvwzHu
n1MFDmrB648hg8bBxFxnFwcmeW+D5zIaqo9cePU2T1mzrecuREVZA1HB2uLTrgrtfDPZWfUhfKQs
AA1bMkSJllFST881dOH3Ks3DBXVvTYASKKtAaWswu5RjqS+cZxsaZNVcwsiUnQXL3A8/RzeLHpo2
gkqMJbxlTWUzZLxd6u4V3yuKCmY/ZIeiB7pCkUP0MAsN3abRgN+FgG6HPfRCMnyPpKYlpxBXVXXI
dAkhT5R1APc+m+aru1tX1qW+TRMdUPK1NejV3bGnYRLvus+hYaTqQZrB/e9kB90JXiFh8w6E3rBG
6qOASBUSMQuJYyNoQJatVcWXmwkHo5lRT2RQvJXyUYCyCkpLkHxKeuWjhioF3h0RWWjmgCSqAqvf
fH2zcO2cp1IF+Fk4GSgz+BQ16xplnEtKVNtuPwJOGpov4y3ZTXlv4yJpIC2o2t/z2jRAS9AALXFL
eIdOjvil6t9wDpxWIUOgMKrr7i1DnoaiodyJwWbt9cOGuirXu8lHZMJBPe6pHmz3Fg0t/BYRiEhV
F9sy1VOp+A/yB+fR17JpjLChD8XTYNT9N1TNL0bgWE4oYFInbDnUqQKB82KOsaEo998BGqWGbOR3
t5UWW49tj8L5wT53bjy9dAYvNIEcwF7j8PYyeFUONgnfWc9nuReElctDyjRb0Kidt/oy6fDhNnWe
H/vPbmWbK1kE9mlD2puHIRTVRnQWdHR98zqHWZ86r1WPzEQ/29aP3iNkTtdgyu9205yd0lOwxhG9
enWAhnm45bBmu8ochAGqKD74QT692+82H92nOAWlppO1T06P7zAcVb6PGh9sBX2MLMqf/bztyx2K
YGflwvTTAZWu0Y35ninwKHV5Uu4BLTEvtgpeRBeJTxubxoXd2vWjcNz25NtIdVmgeP8cva+ZoGJD
GAA8V6pSp7xL6t0Q919XZr4KLPNuM4PKn5kkG1v7csf97rFoI430DkzU3LvVrwGycayxKoGcX96d
+zj0IBLopVDk1VO4kCWgjsh1QF076seXfsjZJRTJIfAm0KsFQJknSMw+W6E3vCQWykFiX5anRuXj
y+i44wpl7noLzmAQqjslar/mF5LM+3MJLMfp9mXm1nA2SdSfgJPHdzuPjqjOWOMEqxcUKQa7HjgW
EMGulqAhS9Z/hI+bWJegfsxBC9oFETgooTIMIumj2wPPN3jjVfepvFixlS+UTIZ3i7XOGlKY9Y66
k9Xiz8mmK+jB4gMqS/ZZH4olaM26zwIU1SCmZn/HLHmJRBW8JYENZGcVtGdX8OzAgeHfVjFyg2yA
BD1DxdDnoMEL76vmOgBnsHCYi4QrCKl37RyhxOM/X0VzlwKWNDoOxt0p5Exf713jC/MEVbhsUSvE
5fz6maDddQW2vqbP83UG1U88K78GCRkOjjzUwPoMNeiUMJwbM+29CfV3BAX/32bfl6bZ5HuzqX0m
v6HYXvwMRnwWZJ/bl1Zm8aaCnMFBBJ66eFMeLCeQrP81WAy0xia8+QKSL48Zvg8EeMRVqH5byg4I
7blnhtIG2BYleMxx8WCwgE8D5/iwysdYLyMgeXtEGXK01uRxKAF3ORgKekQ9wdbzQDZqhmKvVO6c
bKv3lj3T4jNCpaJo8A/FogIkcDF21VUWiG8jsmSVE4vPIk1AHpEFYMCdrPHhP2dmAYg/gyJwUPxY
LDoUSb+XIAzYigTFhXgoBR8nD7oyH1DfYxsbolf4bQskqGK5IHtqIYsPtHe2j6sy+Tb5Of4DF6vM
hkqcI2v90nlLL0licHHn/4+t81puG0jW8BOhChjkW+YgUqSoYOkG5YicM57+fBh6LR/v3kyhewaU
LZHgTPcfnOc8n/ZRNPUXvxycZy2N00WiOOWDnCxdmiCidcydDBUq6ZtKOPyBdS27IdO34LDgbVX+
w6um14PXSR2tDcVYHQoeIUKm5jppJsx85rAeKmc1NIG9vS9unQDalNi3Ik5WLnChU1BjJYbwtzos
qJEQ20DtgjroN6iJ6h2rjeFhdhzk6Wt/1epjgxnMR90n/iYxNGy1OUg8O0n0mhngPF3t5BlWfPbN
/wwuZoErpUD9S04ECSSlXKf3Qj/rZEc4GQHeh/kltGwlQznB1zNeX/Nsprbqsu6S78AP9YXeCOdq
BaF77YcRGBFkxfWI1kG0nHrgQlESebt7LJIK3y1VP8nVGsL8lxLquXwBOTh6/OAViKRbUEd6t320
QMN6W0ToLqUp8gOgCOcsNZPvV1qBEd6U26iNMIF637SvRHfp6NKXcJDi8QgcsPh9qba9tbJVDf3q
ecb19EhZysv7erVHzSrsrMEyQV3b2cYMentZTQCAOnwJnh1wU7vOKvEDmxFtbYdUZCIQI+9CG3xO
V/FPF+WjnCxd8dM059KaA6hI17To0bbNDvcf9EJ3JSwYmmckURPvDU66nfpA6e++EC/gWFmlouHw
26LmUPjxo6537jrCFmyhisLgWGB3SJ+W2VNORfKhnIesyiPMXudLY1SfC1eA4eAEHDWD9Zg4bkGB
ACcRS3jGUebk4FCnPqZBeBCFYz1mMJjT0P1S4rcNYiz9HnqzyQOu5xcv1cOj4RnDOh/89v3Pigq3
xUU2r9Boph559WHuCf+1Qr6GWnnZBaNOtM7SHBtqG/MtPx8/yjA4Fk2bvgDAGw6f+UgL/8rHrWav
MFsbP/5HHsbvgyaq8BF6TH1MzAonTiWPb3KYIODosYkL05yyOZFBzsdtzYY1djMyS0CpUI+K9QVa
s/erUZyL3+jKh+Abc5FFtvoS9THAgtRzL2NojpuqHDFMLTjPD1FWor80BafUS9uNwKPsEutzEx3T
c6ySovdJMXpADuwBdQfvlDinuY5277va99Mur7VpXSP8CVuSllgEaZqOC4OT5BPC4wF+hUT8aYwT
IkrquEK6TqyCKdKX0OJ1sIfIb0+j2y9svSu7RT321kPf0DwH+ujFYopunUOvyFBVZM7iqC1XnGPy
g4a27EkOFg+tet4G8B1aXXvNBi7336lIVbZygVw6zXc7rEqzDgi3vElXnPvr3PcUIZ/8ujSita9X
cc7XRh4cgaz8cspQ58ve86pLoJLrVJdpAL7+0YwasTU5G4QgqB8V/Dw3Wg0kF929jN7nnEwCZ9gO
HcZXfyVdKx93pqcEfyeTwNf2gzVCRo+5GzXP8tGdAuuA6ND5frPMISsePtT2tA3TLkc5dtKKR2EG
9anuM1QgP3MJXXNn2PyVUiM1PokBF4Vmm0agpeJ5MAz/G1Wk8AS8sXx2aktbWQiS0mv1Vl4kctx+
qhAH4RpgcB1e+PG/BwTOYOMA41rKid9r4+pgGl78MAZhCSEqVpDo714wQEEwt6/dWz8P5jXybHED
EuLeasu3AfRgNCWnUqXNdknt8XU8r4zpA11tzFPlWpnqKOEvkLZPHiozpnzT4Zf5WTGQBYTYtPhX
hSgdhPRht3bTPpR5MR46pb4ZlkLD0LLzrzDBDmGUXWUBB4AyjX84qbe4cJRdYSrxdmxi+zaZX7LB
QCh2yIwNfxrzqRzr7smhw1U05pMchOHVG+TpR8r4UYpmK+++SePDLdeHOJjteW8jb9w8R50NLrvl
/bWSlygP9i3wYqQtTAClS5kMgcNZGxFhriZjKnqU7EfIdUaCeGPZh0c97fx8ZVn2gOHh+HswDHA6
fePs77NjOY1QFjMgWcusb9HZQHBjdHCKk1dK38PfAhxKY36+mmcVZCgQn5oa8YKKtLhYZvwgIz8Z
xCXtggeM2qKlmgb22k0E+xa7QRQ103BlTLPWijm+KEW5gikFoWHGS3xCJT5DeFhFvKKtvquMuck+
r1Mqh/aVp8XTawav+tSm8BlmWgKdPLYdfKUBCLnv0KOC7hHFrsDKbdqhzbuEuwyc91zkfB8l7sVA
73Rppka9l5OJ4xubIsXkSc6aZWSgA4Y0m5ytqql8ikbljqIBC+MdxtBFgInNKM2X1nhtneJcY8D7
vU6HfKH7Vf9kj2oN3RjD2yD86ePFBvYfegsPtqI8m/PA92+35nNQLWWub5TibNRloS20Bk4Vjp3p
Kp8NKuTMWA3JCnaIsx7LquE7WCmeBdZhmylXogfqXDhHpGOyCVVP2wda+9NpTfUR8c/r/c9VxNpn
1MwRdmBX0Vn8Kf9f9Oe+JFc5f4WRv5c9nkmE0dIY0mYnQ63jhBZrQbqQJw38pnWqKy8SNRF394Be
5cVz8Fvx9c5cgzaeFmWAyq2Zse9baFniI4YzX0bUbjeWNxXo3s7cx77190mH7IPVa/1rgs9Kaqna
h0XvYt3yP9x38eC+JJO+y+d81gQBL59WhyYOqxcdv1PXd3OI2UWxxpuSh5YeGemiBve2TceiG7ZF
DrbOHbIcbdl53gp9WAGdOtLzEfVxmAeDtvFRhgbIvdWgo18HyeSFPVmH/6dbXZGQq6618F8nDa65
MUMV/qRay++OnML3kyg2GZCtw32o9f9c/f+c4KOPNMbMsJsn0rZVDvE83MNkPPVZTzlGMTQEaebD
l1+Lr2YJB0FGSamkCG7y5JEHrB7bH6DogA7yYPypDR4WCl3xrYhyxG5MJb0mbVDsyjT393GpJxe1
a7RlBpn6g+PpdnAszNuFCqBgcsNvMXpoBzmkf66q2nQOUVr9npAh2iJ7kzYO+nZa/VBO1e8h/3Ml
c2qFIrvFw5bSJL5uYCUEoEgnmXgOx7RKmyL/UuGJsarTqtjLMKi63VSN1g1SqvmopdNPX3xzA+WM
SET9pjiJvquRkUELnBAGY7yqqcrvZZiEwXPrWNpFH7PsJQDPK9OBb6WnrLd4+/VjDWatT7ejxQlL
zqKMBWAG6G6b7zzHMr8qGi0/u8Dt1Mg4eFWT1z4o6Aoe7VhNt1ZuKodQ/sI6CAbD1e3zRVnoeBGk
gf7e4uFShONHWPvIyPyd5oD2X+mp50d640fQmd5fq0nL1TCt/n6R/6Q/VyuugumC48ZPrl9+Kwfd
fTLszjooo0IztnOmr9WIAZGjiPfWcnVo9lh5aKOavYaldpALVC0xlpxgs1Nk98qjU/naQk4M9ABL
pd3peV0dRhdDDnUe8Cdrk4VMsn+rDvIqVxplF9j+MogGOKNJfdbG0d+FEKqqxT2HcvWOUsNb3RXD
o9LwZAucKfgoqpLncx+mpwH+PE1p41nmO9fVVoD3+4M1jPUryoZrmTcGp97YiZ7s8DkpNqPaVqOP
cpv+7BXGdyT/2f+3lAMNqoBoigE879H+MauseEmdJjt1SeotZL7Wem+Zhk5wxDyg/NLaK3l3xbvw
YBv0SwLOZV+Qs0QNLuzCcwHjbzO1k7EIwtBZK5YR7YUCEbxNilUSO/b7GOrxhKi41amgu+nEy8F6
rGj33qI5oZZ0vU3QALzXCR2cTPe+hlcfdd+egzgHEfDUOc2H1LzFmpduzU43915SOI+0dMelYRj5
tySy2ACY42OS2/0aelI0pd/9ii/sBMTmqbKS6jQ2YbZqRiN5D6xu2aleDZMkgOwUAJPZYXvAGS4p
6Nr9GUJ/QtmtK+KFU/v+JrZGk+a/B69pgrEmr7L5KrCBrcormWuAeD8YdoTWHViV1dAjtjnEWXaZ
5gF6pXmO4RXKyErG7NJGDgo9Y7Z3CowrEjU0N5i01Vcck+uryDGn9xqcaqGIVFc5hGMnlnKdDOXi
wi3FcqpNSs+ySzukkX12Vbt4KqadfErKZyMasfEaSAW1Lgj3Gz0r0S+UbTC1QEq/3SD7YiCmq157
R/f2labG+35US0BgWLvIq2bOTV1VHg2Q5HttvpLralXtdpSqMYzoxRMI9GMiBv0tRhP3EEVZyNuJ
0HByCOc4GO1l2MQ6YFoRPYE9xMZ0AlDvJy9uGprPo9maz0WX7uvcHy4yZXp0B2JhWEc52WdAjbRO
V7ZyNtcaH7A7qCM6qbfacd5BzlYHOShoUCWLz9gr+RDnZUzSNXjgeUE+LChkYGwMVnIfKMY2HoKo
eUr8QF1QgTCXWT3j4+a36TALaKSKilpGUF1kClpTtwr4g299DA9uVt57R7rqb4H9krmjyA7yQNdU
VbI3NQtKy3yis52KRm+vFRs5O4nxUvrpN8+ZYbuRmR3lBkaGSjzDJOY9ixkCL5KzWpXpL/YcpvNi
OSsXq9AdKDqle06q6ZlVJuBPzv+ts0/sNv02+SW7rLbt8I3NfplTFb0G2S+JbvYHGqtVqsIJk3Dm
FlC4ErfDVoY6ZI2F7ojgcQAcMbMZmsVkWv2ps9rhJK+Qu+Rr1qnitQx9Kx5OBv86RAXgr4cxFTyB
kYOCSu0NUdRkQXWy+jHq1hreRP6RdnG/CjIXBxrYBcHCcofxZurJeAt8xH0VkaY7GUZKhMLvoIRY
p7BErtOm8GGKfft8v6vMvHVpVXh+NkLhcJ9km9hL94Ka1NWyzYEqhf3AkQqZqH4aX0I7uerjND3K
OUspXru4sM5yzu+Vr4MowrOcE0kfoJJRlSc5OdkYabQVhQs5G+cYKWjYvxzlbNlZxkKf3OwoZzE3
CTkAlNOhEOn40rQ6rqlONIMe+RcBxkbyNa+qvZzlkwSVSDGwhpln8YOvVuVRHUp1Y5tmfJVD0sTu
SrMonqn4gd5zU5aWcG80dymXyAkTdNo2UH138ZnL2dHu+VBFC6Om8bukWkF93xnur3Jfp8wKMKG1
dh0bXE86mQulQQ1j3Iig1L9SpdFApiOAPSS6dctS/60wHHCZOV6/QcJDxkeaEOpEin9jaQbe0o2E
hfttbU3tV9UX/aHo3oqie9fF0cm64h3nxScKK+oTBxtIGXkFR3POi9iAAT9ClEB0PH5LQANatgs1
KMiiLVAjcNC5Au3Csa23mMrvpsFeZDNUrfUWWngsZV4DkRLbqFcjv8i0RYkPq0DO2TJsdYvKMM3z
jVcnuBb+GWya3few6XFlNbrYXH3m/lmXGoCBlTzDrYgXyUesSuoR5nDkAtPLMJGivKwa5ynnVJkl
7bhCbCM76YPITplT2tH2tXSM9ASpw+dgXrZwxWdQg2/y3DvXAf/CClD1fam8S1drc40HkFgo9fzK
puIeBRyOvatnSr8w5uW4/W6mzEbwJVKH+/e6pSZMhg2uDQ1IKj/F52T+go/5829hGjVorrJbqLXx
GQCWfe3sJLlw1P4ldwW6FnfrrmnFfU8RaNoq1ngcUdVyqFtBBJN3G2pjLssSVcFqiJ230T/hNui/
1ta40gBnbc24dna6pbVPuo5yH77R5nelAn7mAdLNbQqXqKy7R71Wh3Oeg80FRxx991LqFJ7xXRnt
ZtkVTfc4pHZ0xPwYDojjhl886o33FTW1WVb0t4FSwk5lH7Gb1GS4OXUQ8/bhRQAbHyHPB7QmbWMt
X8gLjO6RjTUGvHIFSMGgCr+rZmovh1Hpz57D491JM+qqdl++q3GwlSvttsDVyS/bpyZwnF3Ad+lW
BJH2DDD6m/zP6ewBaC3brw3os00w8+RE63YXyoZIxM3//ZLdpB8J4ytkPzw7YACcmjpH9AcI86ro
n3uvbldJjwBD2Sr926yzzXGtfx/6JN3BL403bmr3706cniILehB29MXJFpDXZB6vN2hsmUGuyIwb
Mo8sQ4moQRubDy0f5nrw+49CpUWK5O9rByxl74HPXDf52H20QUIvtvde+s5N6NKBXpZ5WNcHk5bz
S4mQIHV3TL1lviySk2qY4zbPCurl5awcehcDDZSfvieM7d+5Gf+QR5xo0lbhrTSLjU4F9utNrU6b
to0i+ERp8JDOGwkM4pYczOqXHBvex7aMvpuJor9ZVa5sFQAxa3sOJyPasB10AbHgC3BVOCT6QRr9
KNTKWBiqGK4dEg37pk3q7ZTm7XNh+b/kCiV2D0hTNmyf1XotIBkcC4RI4V5P4UqgU/DVxVli0otj
Yrj+SQ7xmAX3q89cb/LvBCz417Lozw3/Y5mpldf7+TOkxbWzfWAKi8KIrBMdO+xoixKx9UCtpxX9
WetUz0PRi2e/Ka2dXNc2YzOtArUVS8vL+YyHQP+p5KinwlJWgelkx2KOZOpzUOwSsyrDvS/96y4s
lLA/hGq/83Xj7d8JVHrUk+l426jgjZWUQNQyJz2G6ZQeZQjU08Lh7k8sr+SaWBXm75l4npYz92Gq
DU5dcx+9XWCkBIBoHnoXMZb/inXXDOBAJYsSlSP0LKa9yv5xbdjC95eQUrUNJ+dpCWVZURZdmOh7
tYiQNdmMPIpPaRG/T9bEV6MiipPiMcj8Zwjwvt2oqcLJbV5iTZm7iSMTS00LYzcTYNAyC730sahL
vupt1UToyezSxV9Jk/7fwQ8iJEOm9PFzyGzAU5b29Jkp5ldChRSsS+bMiIF+2gz2YN3sml9FPWbl
T1pgPfWNn5rH71WvtPbZ18wcbpzZH4EE+Kc+d4p1hgzua5/3X924FT9HO1xWau19KxLDxw/N8K4x
X4Xbyff1faxmEZrrQbqa8OJ6L0A5yx8g7AnQp+q+i9DHy4pKPPIvZbE3DDXcKapSXQ1nhBw4wajP
0XSnOxk+Nhr89sz0CnRXomFB02u42LN0vryi7ZRqmCsqNjy/BVhqRMb4yG6tZOIcGnWBvoMDh9Xf
fBsiXoiQs6Vdh/EwwcuqyqWTKNEZvQSET02BiqsWZHC3hjCZ+4TxxZqvMts+0AOOH2RKDtrc+AgA
Iy8+c/JqKsc3sxjcWb3kGXcJfZNlOnjueVAd9gJ2zG607xEEkzkfsN8+q7NgIXM+dIsLZMr6HKNn
4VqKoH8231s6PBmzOD3LSK7V5g1Ua2AYYIoq2bLxtA8+h8QlWJrZMA9z6zqdNYVAcIOQmmOlsfp9
aM4tpQK0dWM6fo2GHOXDcR7kFSZ//i42gBP4ZtKfcSmCDSjaU5xoy9z2f9QQBQ+QjIOnoHIClDa+
aoGmX2QmCbL0wUFIxmdTuRGa4W5kXVpWniV5b8AIaWN6Y7yQuSEJdykK4ZiUUZumEZCPGzlxn50X
a2xVYBrN9D+/b+xD0AzBW4/WbWoir1pwvD8OeqAsVR7L72POVhodBeNi2nb6SDUXLR4eve8IEGOi
giThKer84qZ71VXmUXCI12NSGIBzQki6Arvdef1U6w3kF76J5evGrlgiae09oEY77OrGheXDZmrJ
bwCW3xxaodmhPpml46oyM2Q7ZltHPDaVvS940Wb2dZSDPzUUwBNX3xnzEhtllCuufH+tyNz+GoX6
d6s+1pR/fgRsjCHdFuKpQAloOyiltx9sx0fdLaRLD9b23eiio12N3U8KSWe1rcUXPS1+eU340SpD
fO6GmueFghilVgTGsx6F0SKBWv/Txwu342HJGU7j9zOFMAc8PLTdJkt2wN9tym88wpMpC3/oESoL
eAU5hp6zG/WPukjtH6ELHAYM92sjLLFmf8lpNC/7E8LNYoXlevA+L4UHf0yVWevdsIIbBSR36SX0
x0y9DW7w7cWjonabotTCbZt4xj7o9HSL6Tyi/HFpfDGgYmHJG3ytFVNd546p7VssrF8iNlu9Pvlf
eaAUKyrMxtHwK+2Jw/qHzAdmS9GcOgxNObEWaq+8GIp5QA6w/hoNlbJUQmN6GPMqvFaVmi9oNVZf
DXSLeBe41sXmwfkQdh2fl3nC1u1jJExnhZliiMzdf+/q9TL4Djth3H5O/rOzb0s73elt9vqZh9gc
YDlGV2Dg8fvQSBzvjMiFi9lwwDrWc9D+GeQCudSWMOD/LLPgqND9/7MuC9lF6XWKbreePkWN451d
TKDDJsqeZIqCjobEZEr/wTHseOnDeERiUa12cjqFJ7tVe+xN4qr8CYA33uezQQYyvXhQBNiPYFyA
Isuck0NpzmxQDQPKOdVUQw3Kowb7Q+cbLw3/q0DJcp0pbbkXPr+COAEzMeepMU1YNnjp0Vfz7taU
6ovMJwPGSUWalSe9TpyLXpsZkiq8DwC9qwthRNOjYmnduVNQ9PCLrHrpDaVfOmkf0+QV7Ny9AZHV
LP/wDCSPPBeztLbW8o9uh9Zt9DHCSN81HuqS9Zx1Ed8b4cAjflGWqONZ4/p+s6buPMOfXlAL0A9h
nqkr3JuzQzOUzZIPZ/rs/KLO793ktVWLfGFzHsUoLMqelTgGZJk01EznUOP/+xBYlOxkWBXCW+Yg
GDlYGc2xj8IKGFI8fUSeuKgUiG8UB9qj4jp06EsxfoyucQl8XbnpLm01ukqY48yenS1S148tYmeG
6UZrtauHQ2L1WM8MqrUY42zZVY3p2qBjY2vvKfZlyKL222SpPzQI2O+KOUIkjbrireR5sHSh9jzr
6OOsvHbQnkpzUlYJz7aLUhrhxozN8RzqUwkBXugPOsXCXWMn9KEbik/QdwCN/xkS9Ij/Z2hO3lsz
Vv5Wrv1nmTQc+DfHE6RaDLAbt5o3vXzeFg81E7GdoxQS63G4LDtsNaq2FIBajV2YlwXHK8OgN+6q
4myZeLmIlm1BqyjauZHr5gkZdpP13pitt5P3y0k5gHYb9lYJtmdeer9pvt0YdNojo9qPm95TlSt2
p3m8CL5wEGxPk2M390GGkFN2Ao2rwz/5z1D44a6lT/eWqAjA1A6c7Bynmj088WoL7sR6AmSogZuI
xY9eWee6TYNyxr73ruNjhOvhaxTU1gG8gH9mn6euhOdUXzhmYnXmND/ttj2oSDW9p2GwTAfMef75
GSNW0P/jZ3S+9ftnmIX+98/w2LCvKrWs5c/Qo7qVPwN9TP29Vmt4uAC7TnGJltRMEI01+1wWpnNq
Z4IokHqYbV2QLGWoFFHPW08JqfJXCrwMJ7Oh12SN9mFU9dEycuNX4GDsmif6Nwyx9UWJmccN66lw
ExsRvjYi5/RdG8rGs8B6xgXQlzvnABe5RVL27apsBYDSGeLph9XfYT1q7apCPnpXzhBPOSvDrha/
w3/uNfsOcrCIvmY1JmW6julu1CPUg5RW+ju+u6jJ2KmVcpd8zldG9wygfhUL3z7GuRHdP99JLm5d
HLe3zC//zcNaa25Axcx1MbkvQFdsqo+t2MJI1K+Wh7orhiMI6EyYB+SD93OMohvn8+SLHiTdKp4G
cTbwPEAmufFxIopofa9H9DgWWloC0ZoHD4jBJQ/KN9xf6gMlLOR2saszkPSOF6ZRxNusCMKVMVPY
5JDYMBXa6WnSYLaxyRIrxxhG1OVYoCHxAUzAghgCD2o5tPzFJtu390qD17al1gCUk7pAL6dvUJm3
1Us7tPZJ3utMVrN1SuCPAXId6K0Bo8Jfq8b6OAE/MeGxkUmUEQ2D/xfLeRrWykZ2PPIsuAyxYW+N
bBDryg6UJ5jpJQLFIE50Pf+IYz5CnestkjjOg4U7O7uElf2dnV24MNCDfDNKKt7w0vSr38Em0vwS
Aqfn6HuzoNwUuaV3Mid0fqrtMCE5J4n50mQScRPA4H9yVqVV184bc7RHeqRE5lAuBoiQ7zq5Dquw
pdn19d4MrRQAxJh+19m++FE+vBp96210NN/3jprqT2Pq/rtimgmOcoWrW+KpS7QTJZK1ZUFKlboY
NmL0y6wKxt2nTAbmvgVExCcpiIHHsbvrpxisEL2bDbWWHJC0GtyAjfws6lAcZdSOg3pQC3ApUvhI
5mLN/IkJqXZfUc8rikHBrHm+3fGRbTA9P0YGM592IaidRT4rQX9SKRSz+z0h2RZyQjIw5B3u2IaL
z5y8cv/c8b8muk0nrOzsxgkW3XZfqxt0AnFYmqlG9pAi9DSGQPPmvQqaj76zFDX6nYVXK8hDuTYa
f0VV70NNuchcG+vK6b5axk1n7xolhV4kX0HrLWXjqKLcmxBEXaXUEb3hP25qtr1TB9Sv0a4GCR4P
5n1W/uLsedZuBTX8CaQ7B13lFD7RePJ/8XS/P/C8koe1EG95Y+W0HC2VykA47rS+K/coKk5nwwYd
Ollj86oWNGu1sB+Ofgf/RMOrvUU/XOv8lZlE7cI1c30vcPlA8CnVXnu145MKcWczTZP2mtVoKIUA
ZfZyVqsahE4qEZ7krJ9julhH43WYsUM4DRVi3KFMyc6iLNpzMw+KKbJjWilbGdVias+q5yFEDqVh
k1nqFeAXlgeVo6F9P1/KYRgeO4W+9jjvfquARvB98r4uCwDP5tCDxlmVa1kMdbjyRTmu+CyCTkd+
Bgn9vmleuqjaWQiOf4xB766Q2pqod9viuTV9EHrk4daVK1VzJ45VRnHr3f4lSVPzw1Np0cNDEg9h
riM/pQw/ZF5BDmxJZY9SWayol6gaFo2YnqG5tM82NIebaN/jwDeb5ViWPLSV8tx6VvNMacVcijzr
d3Lp5CTaVomscsUOLFnkozOcGsVHeY3n9h4X1OhNA3ajzECFMM7+zdPyHj/gwvFdpT9JIenYK/Kj
vPoMrSh8g7z6pWYzQ9HaEVc5eD3kdFc1Ocz9yQWJ9eG1fXLMi2cvxVmlqdxxa85F3zosVk2XtK8J
eJFjXaXBCkOa/j0b43LhsS1ZdWHRL8tZRSvP2BOWlp5sZBhkYX9xS+ha86Q92tlNmBp0PDuMdnVh
x1uUWdG1RETlWqjTIcGp9iQjOZR5eesBuh9DRwUqOK/qGuWH5wuwSHMk84bf1xyUodOZAxUUHVvN
8tuAPt3G4aGGPvVMSHDkiMN5cCqd9i0oB28NxsSs1sbcjI8HPIOGItqrClJsG0jc6XDVYe3my7Sq
R+pkmXOcChHy5u/S9Ii7QAXkvQ5OYJlzJBV4N6TNcL+UsRz8ni9I3H+UzWduqkTarSB1gfUP9G1t
Hy1PaVeiMXr0Lm3trW3iRW9W3Xuhm9VuKoWylqEY2ctbPWyZbu17Tviu4+5RTrxpO8PmM2Wm8Pfm
vKoi2FsbvXZIfK/+oiLMMadri2PBDAZHOYUwrrR0USHbcUpHL9rJSvZIad6KbGhLZd/PWCj7iqgT
z6w2f7MTIzyitV0vZRiiGb8JfDfaytBHUGeRxcH0IMN41NdT72X7QUFpaQwiZJuHslqIWYMj7JDk
pSGUHBrISu/e1ha58iXS+/IQtn67cgbFfDCgjG5xt7E2KmUPdgPA9adwdM75kP2+cvqD6kXpPS3n
whIb0Wo2rq1V/6tDJWB6nTtySVc59kIJKRFgzfFNLUrl8Z7LrbJe2gMQ0qpSvEc5jPO01b4UvQ5F
YE7LTKuq5tYt3RF7qAhXvYgtySILlD3K+B5098reIzXO9sBq6HJG+D896EN2MVFFuaZaFV/bzh/P
Md4MMpJ5OUwPUB/8K/pY9drpsEHBtTg52lGv5TigBcnxr1heyqQfe7zDI/MmU5gJUKmguZYc5Sww
rLT0vhcAz09+OlGIF4k+rKZehKuiwxjuHsspVUQ/3KoeFhDGEAYfcx7nqucuzK4Yf7SvneJZP3LR
mQv2Pf4T24JyZwXgWIPcNA9W0nDWg93Qz4yHvgdt2xrhRUZ22Q3L2FONnQyFleQ7Gmg2NBpuoFhR
UTbgdD4julRVb7c6GmxfUht+geumt6zqQFVyHKckjdZQiG4pwhEIsppyWYtlSaEFt7F3zEd0kEAk
zVpDoECQs0T2fCvvqsbh5GLi8qRW6BoODhvNDM91W9zgFOs3B4rrMsgrCP9zGLgYVrh6YixkCNxc
v6lZyE7BSp7kXVrSf4/Ucby0kxvfqKGabeE8RfBKbnYR0jRsbGctw173uiuyfAtRazXYbTt/oCEb
7WMFg+0JUY0rJSZAn+yHviEgBpfGan8mTfPLrbPhBaUeZ+2WlnccUdF4cC0eVUEWq6+uk7yLxOp+
Tp27qj1D/0p5rV362TqfuU9sJdRLjGToQlYMQi/gSJdiIA2bS70EBVxYWTJI5upI4yrJ+fOOzwl5
h4bVIzz/gIOXGZnKE8pCy6HRlNeynyEf9IEWMkx8cDsDZoJ8BYf+G8c6cKSRYm/lLGIC2gLs0/gg
ZzUtA0Ab9091JRmVixSvLFVrrR9V40ULc3Lq58Slqe4kA+RjN6iB2NPgdTNj/FrD9FR8lGpMtTPP
wu12rinU73FV/NQ7R/2C/0W8rK0+ec5px6yc2o4vZuc5GxShpoc6qJEPnJkYwNimBzer3Q2VqPii
CvZKgaji5//j7Lya5ESiNv2LiCDx3Jb31d7ohpBGM3jv+fXfQ5ZGpe2d3djYG4I8J6HVrSrIPOc1
IZ3MpbzVfM9iMKa/RKDu7NHA8ium+xSyVMTKSFRUeJ18AjfujVACGhpmIPXGkwvVEqLQN20eyEMp
k39MkdEGs5XGVsbdH3PkqbyhKLBFLGudQnt/bHMz2pjV0CyBnU/XTojxGs9nCtw+lnhmvpaxeyIJ
4QE3XUn3aJ58T1hh8YT3Z3/4Eg9x4eEPEZ282jjkBuLgQWU2H827lXjiwxaOf5zAJy4rr6KIHJbA
DSavQvFF9d4GngRymu6X4UGF00MllKumKDSpeKEIr6HM/0o3ZSUvL2PqcD7V+XVT6+oKmfRxnZm5
jTPvYD0a0Lt2eeJ0uzhibyW0DKtxwKo/ebjFPIdCj12IW7vWY8D/2m1mJ3zjcbSi3zP7saEGPc8E
Mxoskhxqmt6jJCgP4veZHLaDkRzDPv2VvceKKOMBLMeR3lHqooyCSbJ5BPeMVoHP0+8ox7lIf52p
6hAukZKoV/fYbYpjc4k8VenCLwSKjitNCZSjMutWlrOCZWN0dkUR59+xki0i30Smb47cwwjmsHrX
gcnTxKpXkYm0iYvO2UdF0ydQkdTEij190JP6uwzbRl7T+spTfOa7kLXgXBfitQexBZQE0jow0rla
N4PyCNpyQLyxij7S0lCX3sgIc8Utj07EW10kHtT2Ka49FcPLpNt2fmQsb7myNT+sQInxOCGru0Z7
grsOCqaf0iUC0O7tRvzhQrxS2uFQonTtt/Ynn2tjq4sk2Mo17f8SjtU6wJYhil4zqw0DRONjKzx4
MMMmWnZsySw2m0deyahf/o6B9lPOMqsX3qth6+ZOjmRcyG0Z+ugB+qvRsJRBNxbRqsdgEgGsMj8X
g03tTnSHmkXb2YsjyF8yIcfybJp49bNVyTdllFMwkkGf2uXKiQP4DRuniIxViaX3UZ9f4E5mGu5O
juUhnzPyTE1qFFaUBC2Usa/YDRep5e5y/Zsm1PbgsTI8uhGAeHs+yLMvsT+GuW/sFGvY/tc0GUsn
769B4E9ttx7i+MBZUQCquxfE+7SHyB+3wzySB+DnGy2bK8JzKALiiuwIrVo5dBygWoj4u2sQ192L
5XXfmzxQt6PbPACvVR6jVvMe08nVt8JAn1oOZaJvDYp/lt5tarP0bvNAtbBOSZBlzxKIK6n9mIe1
e7vRoOjaab4tYqLcByZoDPPf1xYCRuuuzzt3IXqnfirLvHnqbdq7LCnhY0/RlCwhmFRN9SQnTCJJ
lqBb2wfF732aGu70NgJUW2YA6N5k7MtZ/zv7dR6b3ic9LvaaGLFpiYQ5e0juJDkRce4Yel4ZHxw/
tF7VwfwjniKTwjZMPDbuaJ/tqfw+OU2ykyN2W/ZZnrG/R68j7YpdFobfvsTlDESvu20c0C1Qg2m4
yANNxfECcZaVAsUcGXJUNIJvUyINnlYD6OaWkZPv1zqOny6K3MG4qXV/3U9m4dTPTrKbL+EQIPBW
Fc0/gQV73ARTeRD0kN8xQD5lWps/0XmNntNE3aV+07+3cRkdlXhsl/o8C8J9s/ag4G1lNi1qEK8i
di700Lw3Ws/yXgFu0hcTdNKitLPhvUuVGsQNrh84y5yxbLUOceDhONJYl06E9kWeyUPRpNCh2qze
oWRAj5TGnXXRPBWzNBMn3YkPHtKD84WA/axLputblDZn9xJCTclbRE1ZdQWGsWjjOPqWJwG6Ewlu
BG5oxE9xyQpKydX+h+Mr77U5lC8lwgs7D5viTTcW07uoxU5OyBIWEyxQimtPtfpkQA9f5W3SIwf9
EI++doL8HC70NowxQqx4VMxnUaf+OpMxb5gG1iw95t7osWWWsTLsURzvhyFC2WZsQZtWnb+dQILS
pWzYziAqDywXQQZ5Vky+enJxaEtyYX8r8hAhAxxgTlY2qU+5Gn2T8Xzq6mUJjO2s0ZN9KAcAlTKR
sW1cKOg0XLUmiK8lTL9bIp0XlLXd8qDo4/48hv6ZtfdDP4r4KnnI8hC2gJYrk5Jb5JXxlUdquEnS
ZJZVt5KrpWIDGldYhTowBa7efJAJ5KjzrREqI6vx/lfMMM09Gl72FQlESs6+aHdQSsNXAAM6gHPY
QLbShgiaNeY2CtV+JbOtjkaJa9JNlUNgd8pptCpgAfPkYEDNq0LcRiazIdq2OC0uJLcv+03wk0Nt
yoeTNTP/+m5ojl61Lk0WhUY5JVveB3m6BU5bn9EjVFeNro/LtoV8PeCV/mJX7TVVYTVanpOcWkTo
lrkZxN9Ku/AXtM1DKsk+EETHge2Qiua1SuM1shwx3huaVm9aBxpEkTZIj8Clqy6DH+e7tGrCQ5rY
ePBmUMYyO1PO8lAG46+zttC7Y9Ck63voy7RWVO+Dpqm7L3E5NFU9WlEa1cofdfDUxEl6IyU2A0Kj
cqjOkPHR45WoCjs5SYy4zMqhRJDfJ0u4+X2YdfZycrE/Kg3XubIODBasP0IA7Ei3yRhdAReeSr60
59A9btZFuUkiBPNkovDQXirD76U9slkQUfUjaKuVNdnB5ziN9SasQthWSaI952X2XU5oNSSAmrSM
nipcbQ4CVMTaR/b2W45w33yHno0VROipOnQwbbGPCfcCHMdGS4vq+1Iem6aG4qD60b51de+1gxxn
zNmoKvzVOIrhpDpu8hjzCVjIC0LcIG70icwIUY2LXP/a270GFWXq4/DBjuK/a79uzjHUvlf6Ajpc
1yk6Zkmfvg5qbixT3YFVNmfjdvLXLPQAc/qz0pE5mAOSfK4xgKwv23MWWZsWzemDJTO3fF3FH0Ff
wYZUW/Tw4nZvJG6MTxSHzhPnXMNjS4b8ARn8bgipegxF8qJrWrdv7CJeyixS/u1jEhQrORJmH780
dYLI3bskvtw5Lvx7ejz2UGAO3am+kV/8+Uwm7NoEbjwO0+YGSKSqgry4u6Rl21+FWbnXlDbBNWo8
Z6vz2F1QFHOvFeV7m3oTDbxpTKutDMrZOYuLi0kjwcFeh237hc8a9T0rqq/VfAbW4R7Oshp2DjPN
eabMy5nyMN/AS6tzwpo+mCtgFAWbJXAD/xhHTv6OIchpUnGnUmpa+KWCAMoc7m3HOqlpocKYYBh3
TYaNAO1+ZG15UiN6NDxOimLNGDTzOdP4jSrFfZSjJDMMlCny+Jasp9khGkFxVNX95tE3UyjKrv4Q
BXW2BYee3IallhtgwYbkPIhqFycjFrmx1e672nHhMM8XzAedeUuK5OG2lAKhSbu8kelK1ppo3bhJ
tC7mAk7jDOOHpWebRlfNlzhr84uTJ9Id59voA5BmN42Ccabqrz2A7D1cC2sp5odAldOH6vT2V1b3
m2yf987Rd2FY8+WG0mqNZyplxaON7uhCEu5qEJfLQoun/0yE8xXFf1yh5MJYpaHQAChmBabthglh
okAjaOAVf7DNIVvhcD5+4OUdLDNHFyePl9pbgci+nCaivDxojvbnNHUINPy3K+vN4m7Cb4HQqQll
kPlpOmYsh8AUhsvej2kbzrF7Qp4Zqu5tKxBQX+L34URXuE9noZjfl6dm6Z6LutfLHw5WF7vEzX74
vo8aPbbXmPrAZVgofo29UIHRN+08HKxQ9TmBgtrT7xbXW0yUsbnNo5xPyyS6oyq8emfDNsK+BTVr
tdbgouA3K0cy3gNl2/YROHoZuycsH7qPzlLwHu9AT6zQl/LX91ik+O7Zp3bdQ7NwFzLRoJ65oDI1
be/zbHeIDwMynPd/jUwmIM3Bm9iIeJQs5AsbJdrJ6eLll3kTxPai6vQL/gDJvgXUPTVtRSerAjQX
I3WwdtU6utyCZRNGFzOsh3XkWOnSgb4u6HMZ4SWgGrR3FfEsR39ckmToWJiY586Xyutvt5LjIVWu
TalN+9udtBzjrLGmx0794bUwY+fgiElZ3IfIySi8CP1/GmNAvMb/jgE3EBweyOoR3Y730svsRy1R
7Eee3Cp4Nrvk1TIBqpsPrT2NKzNGKMpMWDQtE8Hywfeh0t/GU2Tu1ciCbT/PVvpyfOjb762ZIUpR
093ztcI81b0SlxTj5tPJYZXl858nhzaKg+XKrSfzFKUq3+lIvBVtZB1l9jZlTiYyKcdBqtsAAhCE
u10sg3PNFrWByDVP7RC/jyYg+/stbre+j03Lq/bhVB/kD5Zxe/4p8mzsm2iXjAitB4uu9uwl2CJt
1YStumm9rHsOirS4JI15CboWZEqZ0R7Ri6k94lDX4WQHXKy2qmIphxZK+s8U3BY6sP9HGUqiXlv5
vnIpUQ1d+GDvT0ix+SekoQLQo/cxH65o5bA/WDU+VafA7un2yKm3+TJ/H8src218L2CgQunmljJ0
u68c325xC8BjKQ+JglwWJk4RKF7z3dGKAPSkEz5N4+XW6tWqKFg7rupvympiFTTU7QLlXhbOSBMu
miTm6fRb/XacxXBvKrkOJYrfSZqW+QVSJ4bi6LwsG6XMDiJxskM/Tr8O/58xrw68mDXzVG8gzrz2
Vt2f9EbrTxYYOgGJYC9H94OYk/ehPBvDgLVxgYnm/XqZ8AN/uE2WiSao3+IuLdliqzEUChQ1kyGm
LY8xBtIKHHQMNw7NJH50hkfLZTJN/ZQbxUleIKfpqnWwtLId/9ZaVYcbrTVHbYh/HbpKURHREDhQ
3k4BPIN6FOa+jnAgWvyfp9/vgTxdvqZCnx/yBI0S0bfvpmj0I3yjeBmFXgsbVVHWdt6gEzpnJ4Oy
ug7q9Kwhqbys3ASus6iGgw0B6WDOB3nW2GOCppgl0pTtRczxdq7J81tEXqfG7oCL+DzjlpOXy9Q9
f7ubnGqX1eX2tqnmh147fYpe057rwdD3+lAFmxBFpG9V9NcUqsGPElFsUEKNeYQ9rTw0Cp/Ili3P
D9frP+G2ilVheaBJW709Cwfd8W60i08bV1t05agRC2uqX2unB1JQlJ/UNlrs6Fr0WOZpmWiPVl34
L47u/1NlOagqltVN9mDZHSucFlRtE/TKS2Ek/gFvrAT6EsMEcuCMFfspR2OkhY92a2wz3fbQxsBF
zGKva47hTtcT1boKfoWDNQ7ICrJ40w4V4iP6UkZvp6mTrT30Qo7BUHcXLKPxeDCH4bOkYbCcMBsF
zurbL2mp7BBSGj8RhIQwkXbaVk5j7T5rO9hvmJ98Dz37r8ibqNgm9C7rof0WZrSZF1FGvSLpbSxG
+hESzDgfZPB2mC+xzCzeDZp3liE5Q87941p562Ic0kOh0NuGSnmgk5w9D5b5YSpe9X1MW38pdMu8
hBYuHYPVOlhdoYkos0C33tFar597MzcPbu5OS5xQxZVianfOkllDGx7hZzhhSm2jv3ds+IO9m2gz
z+E+NId9zdtpJYeUktHZU/PxmgFRePLs4FnG8TCoNojXgQOKo2e0qrFOcWmzAIMwjqD53VWoC+97
jlyZX4ofnmbXq6ZECRC7u/gKzAaAxZwI3XoDALb76BIsYaKYDnPIP2ERspAErhj+QM4MD14j706i
q5OHVte1RdZTnaNN/qPDQ/Azwbtl3mPrCf9ZDYhKdoztU2L6wbqiZvyh8KOC3PpIKDUcNFfD5kcD
IazFPKyNUJsOGE2rt7PB9ubyJ4dOnnmd2BvBNznrj/CXWfNQTokbFDAWcuL9Enn3Sc8MxLGavd9l
0bHqvJBKUB+B1vl3KM8QU/ZAFnolROBIMep8QUs2oxdqXr/M9Fp5YcdKXd5Ij0S9mtqkhOnHZxJc
MV/aefMhDMPBODLFJrRPqmWbhX9HU8vSdE7iRkbv3ct4ec4OYHKuXgKTnJMy1P873zD1X/Mxin11
69GnVp/oAT2aIEO6i4MCkulB6f8Kg8y7IBIDglBN0HgeRxu2wqilD7dg7P+UU5RuwqNQTkH8iCn4
CVwTMBtSloy++sLkVX+0MRtG/M9OrdPQqmIVIsmxlMMW3re76VrnufTC+tBXH63h19cmVYaHNlCH
B7N04qU3AF68x/ocU4V2SgEBz1N8pcy9BZcqrEoShP5MGo+Ws1A6yoTbxoXE64HEvwkjUVaINlNP
icmMRpdubiDYmcymQ1BxUtBl86FsnOyS9Ki8tb5I118S92xiWdRr5snCUTdZ5WYnqevOjmrci8z7
kKO76LuhxyPfTPsWvxvm/Ee81KfNGEbuIcn0/oyyyLD2KjT75BC1gwHVllmzXJ4GdBLXzpxu+Z1H
Wv6IncuZ96vNOlAQ0Rrj8XYPmaliD90/lHkXRtF6Cz5z5ps8E0Vp3c6m32f37P3s/z6vcaeJQqXs
TcdtyM7JqxHGesSzNHquejd9SeEjAFQb0Ppxi+yl8R0k3yHRr2XW0Aq2g77/dyEmpBgBsCWVNR6y
MWrVh0ytyzN6WtW0xrAWHw81OzdNVIA6LYV5jFKTD8g4eb9PcddKaM/IrDrHc1dDiCXKn735Y+/P
X4B0ml4CN9YPcpTAx35IMQTYWZH0hmRGpvgF6mUsJnuV/WHYm9cbmLUBeEWtWL9KFY5BsFtREKMA
cVWAQR7y3tog8HSTx9EbirORtq0sU/lUABJjPPvNFFG0pZ/OWifP8PErIFYEOThQ1waZmfuWuR7x
u3uzUvwG5lZ8YRa0iG3zeKtUtU60i/D13vDXLZAk5cfqmRNseKMXGylQVU+grb9koeQXG6lYJa+F
zYgpwsRmJy+gNw9ZWbJeMdEAGoddctvHD5GGtJ/IH5Qhgm/W4wm0MHk1UHGsOA1Kl9N5bNkw73xU
SPftoL4Jnm04ExXttmgQDqkmQ310ae2xu2min7gdLlDJ077Dr45XulnHF/RTcAxMQrxnrbH/COv2
4NRe+BOg8T+RigpG6hpvpabNj6rAuwR2sykMNg5ylNDivMXHBu9kFeTd+kvCKvAJcPLw/T6XlUV2
9G4wdkVDMEYPg+d6pNSDN0+3FKMAB1qM/SHpBGyEmQKFDDUueon+v2WRmq72KOvkKxCsH3WdlQ9N
P6gvYaWugtbQ3wNX7Y4tqvTz+0J/p/WWrivE2nYym3stulAnZ5j0NyS2+nWRd/rWsP3ivQGYvIjL
DDODfqKWpQP6ycLotfSxRGpt5SHI2uJdt4LmUFJXXoIGsc7wVvDAVfJ6BeVrOHhKE3xUEyQ2FnzF
oCuAXYZmjaFR8Rll9YfGHvcxKfLh2uZBzmqIOFRj0CMRIgnQ2xFFMtRNXjfqxYd4dDsL5ljkheol
H1FFwSBQvfzXPJn1e2P673mo6IJpoQySTX1qLEZE11c8DT2sCDBArRQRXOXZ4ETFTknRgP6aEG56
6aazDE92h1JjkNtvXWX3e3m5iKgN/Ws0gSnPupoQzwt5nqEwjXiAN/sq3lSxOzVvTo3XIkYyWydK
s8UhrI/9LPzZKJn7UDtIwbNAKD6rwH2wLEP/x21pxQZlCskOTSDDrdyXJJta5JaC5gzspjhMYsC3
1YicpaliO5wLgBIh/q57RUn065gWytISRvfpxzhvzn5TIwr/wJLVb0KUE4CtYHpwkQ+Igj5COtxA
lzuoimgN/54VhRwbTWYAMf7pjml/TjvTxQENQgq6CABBUYB8gFyW7+gwZ/uIH0Vhvw/5LdX0s82z
i1TlzrpwZ0D6+0gwfMor/6dUfwnH1NkaAZgQaaXS8lla1nEUn2S2wGwT5kf/WlTGcJ0v4nuTLMFe
Wrsx0IcHtgAtRugqUovzcErD8SHHa/xSdvotNMwhGU87Oo+1j8+XnFuqGBy5PsYw8z2c+R5yrkyy
WLjdQ3Myv17rFaAX6Au/Lo0BrV/H6e8k9+HaBX7AUtarp5Z93Ww8Ogx0qeMRv4JKV0+mW9TrYciQ
Heh0cbwf2tnJTgctXd4ycizTIti7bhfd5t7DZZ9ihZ5QCcurPH5y8CqBHJREG/5WVNFc037Hs9o+
Ckwqn0RYTA9KEi/kSF6gtEa3Tya3u8VqVjDbIOjHpRfacBJww9mZzqQvtCRDOKLOsvY2BnyFAuyA
7h5+0DRpAzawbtf87PHb0uu8+KFTw1/m9Bghmc/bjLbIN7VjRm+G771llLJ/epg7m1XrvlN5btZo
N5hLH+OmzeQCV1MTy/2MzEpfeEPZX6LU7x7T0P4B6s39BN7PY8/X4qOrIJTpFCyBg9r9tGL9A3JW
SDcJ+WU5tUfkHnepT+AfJv9yw0K8Rt6BQtRgmi82snLHNkpmTwfuUPoF9qsiFg+6U+XXKIAnJBOa
PpZLe/ap9YA+PWux/qjWtHztTANAwSvsMNIaBVfO2f3w/xAL/RwTVjPMFvfJYTZ2cC+GqP/3eL+l
wCMg16kDgb8L11OhiZXIkDScuri7ivlQ62Z7NcLUhdYMmtRUIsdcyGDAammpF1W5uQXZPODGE5un
Th8oiE+9euY1Gr/pZvEy+tF4RZ44ekNicx+hMP6ozqN6ipclf7pns0XOaSljGv2bZ6TkljLmiLLc
ZVj7wHzCIn2+oa2GwxW8+Iu8oYI+HtAHXG3k1ble2EdPwTzvdrmnpYeyRnFFXlqPnsCrFWl100/3
wwzUyjuhsxgfg5TCAZYZizAxvAOaZl1V1fWrq4puLTwjBjLKlHh8oP1SLoXtD6sqc/pzlcM3vp3J
4XzQdSxP5RSY2n9mjXkoY1nl44qaYIcsrzVBIGw708bLusXdADGBfOdPqv8oD9NoAgArS7EuXOVX
zNZMXlrlqFLwISYTIkyGZdmZ/QXa7F9mOvlHTYmdR3U+hJFYVIYTPNiVaWOx7aBIYA07mbvNqpp2
P/Zhu7hfVAyOiZ92LVYRJNyHXAc/BRK++sgmG5Y1ekdK7YsHgSmkDMeZUDauCDQsMqnnwodWNv5I
ry/opmPYOe21gED2ktmGs6ThmOxksswUhAd1VtwyS+NZfSgTpPsbLKmWjqU/KBq/lJwbFgqG9Gna
b+VcNAH1/agrIHDmH2NGlVigwFJheVSzbNZD8ygQ7tt0ifJdjnhfA5z7eirHhaXpKNM6Yul17MLu
B9sNBOoOv4Mo1MAP1xLYCnPsa1oGXatwZ2ko9deFQimTQz42f9xbmafIeXN8SEV38tJEu9Btqc8Y
qy0CwxIXGbrF5yRv+27Vt3a1+pqYs/xxFkBr07O81BUdF8xxrVSDjY1k1lIO7wk5TxPxiVYorcF5
7v2ngnAGGx1QH9cEABDa/teq1MqZcuEtytQrKO9BwKvn4rlaptFCZv0W2l2amS+qOf4jAsR2xiKn
bwi9iPZAOLonOe7bujiNEKB/R2RYHqrwXXVz72lE6OIF8f7hRUeTjj4gTZdYH1+Ax01Lc5qcnUzS
ubA3Rpj57Dq4IFP05qhUE6pG8xCQSvGYjfOWhJE8dCz4nAprmDCGjZMmD0aZiuVg5sq3wjY3emP2
f/uYW2Sok7xXiDmhtlCzTy0hfooWCxfUfcsXNUUIZuzsdGkhTred4hLrXKuwrNPYUdmDcMrySeDk
UgSxfZKJ+wF77h9JWRXblN6auwEdNG4bp/6UM3y8yLeYA/5UUZXvkF2c73w7l/m2CE5RPMX7+/2a
WXtd/iCk7CkWRPbZQm1sqdisGFU/aK9mrjW3QxkOyRLD5nrzJZE2FhBbbBO3zeCwVJeXDFrRLZCg
F9svswfbTWaKRrUTGmuvOKiBpgcI9/H6b36ytKbf8PtnyrO6CN8NKH+3+G2uoWsPTplMh9tQ/oym
7JAjcOpjjs7tKuB1CxWef71MBm2+9W0k/O83l/Hew1oFdcTzl3jNu0FoJguL3/8YOR/wFFiBkjoK
b/ekuzjqcbKs7Bom/a/DBC//Gsb+qkhNSCtz3NZQUQgmu1iz7AlXimvk89X2i+rY4yZunGo9jIb1
olaYbsV9nS5lVgsD64zt46dMojE9PFVpiS4XU2ey7AsKvKu8o20fmAOjVP0rd/TiLHO9i36b36Bn
q2dlsYiRM+/QvAx9tq6mckS8kF5uqyI6OY39VsbkQU6pEejkqwIqpvAmHx+PpsE1MYDJjP6TDN0P
CL3xa/aILCvUz5rKzq6xg9SeHXTPaWp1MG+HZpH4mnqQMdfxOt7JtYv5OFOCoO2e42JclWB/HuQF
cWFQdkroAchkX/frGNjn0mhS8W3UaPoMzXdvcE00DxHCNrUaNxTTusILab8HBiywydHUs4GCyBVA
Ld2F+QI/mf6mGVs+CRRvl446Ple84o+VaNqjPLP6+NeZMZ/dh6GKCnQ6llsZn3GVm0Yzf7ql6YEQ
Mcpgy1b0Rc6XM+TdhBUZxYKuAEd3qIztNDOqMrSwn1MoAAuwGNZPoGx4PnfmDx1nbOTyEIF13RrL
X2BCNBKY22hxvZDVkNiNERrBM1TORZsfPVURD3vE037Nlff9PffLfb/MjfUTHZNLmlfdaRLBr8OQ
ZW6zKEMVPSaZqvruI4+1evtH7D49RBD4JOcNAKP3YaOz6/v3Xvdba0rnbUWBun4Xo3gXj+jBafDu
kLRR0LyqK/2MAHX37neQVAjHGJCiqlGA05sVDqce35q+6dtt52r2O0/Jv2Nvdp3kbf2KTNRSzlIG
la/ioBZLJLrtd3ukhQl6gZVbUOKkGSh86KqsXMcZSuNYzWWv4YAssmZXzVqbh1M/1awnMJeRU+ow
K5YdjCh2t9BbjoM8ReJoY/h08GXMDxG8WdSeglxjif7hNuy84dLoKcKTtYX6hFf5H8NGt6b4w/fC
8RQYcB7rLI0/KkSS15QD7Z3MuiyBcWkVTymaBI/p/G2eL9LaFIM2EEsaSKz5UJWdsTeg/slQ5IHQ
ynAEP0OpUNdVmfisFHhowVbt+bL70yJAUIdeUhdcZMKR2Wga+cgnaxlvJkg7ilorW9x9FYoPdAy9
Vpgbrck98CxzMNsA/jRWcerpR6MZuquGpYc7ocsEfa/jize5AJjUYxZQNZIhOUu3rPZSa89C5mWo
aWyL77bqPriJtTA9gEtCDd1nn7uCgzfErvRa9zlrHYAnhhYsDX7JdQShc+dV8OzLqYnWedj5L9Cc
rLNX9S9BY/svMuRXHu06xBurpH0JevCqCXJUVw/Ok5KkygEqXnhNjQ5BvBL9umWU2vXmNpYTO92N
NkUeZCgFcx0cxPAqr/ETGjNNbVy6CC7JbmhmKnNoni3+IBRtLNtf4Jzbo6HAZfIKedYaWbOqtRRN
lh5T8IXQk4gdukh2gGnoYKdxsgn62Dy7NQ3HOHq163B4dYe/2f4qz2HWDa9V4OCJHrhP1ij617w2
6UD19qPMmXR1Er20H+RlKeLavu14e17F9D3i8QPOmnoMldh71Kfee6z0Zed0EErngYf+2SmuqmfF
frWCgr+z5w9QJDr92HcOivJBDTN75HcBFzNclJoV/g0SO2Ng5ZnrWfyBG+vqDq1p3LJ6H/h8AL7f
JtzjoROtGw3wL5uPaf+rKzH6KRVjOLD2tp/YxOoKiitf6PL/lQiLbLqool+5vYMcIWZW9e1Ujv3e
xkoadwGsxka++WpuxcAJIR23W6ge+Ht1HVLQtqKfkew1L76qQCqZDff6IT31SZ6/4aoe7yKEccDF
OCOq9S3dGYDVDe+PldAVkP6hQA/Ics9yBMMsPzlT9nbLDVXzZBcjPnKmZa9lDBrday3chy+wiSJ9
ypSyPEv4hMxJ1MTtLMWLWi3PN3yFmlZoUIE7uOsoSgnGoUl+xkaG8ef8GpZJGW8b76mHt8B/aYyS
wYw59GGF7GoBFRCjuR472fongMqNBnjr1eu77ClN4j9GOSN9hhfJ3DyzTaLvSY8qTQ5UB6OUrFpY
HvSjr2Nfy/Jq4bbZEpZafJDpxs5ssEFatE37CCZZPKT1oztXeNSiG/e3j4LtpissLocnP02LJ1iC
53TWvwzcztz7WZqvRlEb76WNdEsNPRcwErqXlaUfi9r2txgh9bCh0xrERJC/GDgBbPDN0I84bY0n
4QhYxew8XtOkihZNXXh/I92sF2P1PuUNXRoQdk9SaCJ+m6whvalSUDBzdpWj2wuZkpOGgecs1aRp
Z1o+AIPWDHZVN3QPLOyWo6faT5nrO8iOuP5aHfFb8+zaucXwgOuqIrsNQB1TTC6tZiXny0MFTcrT
+3g7QRI9KDwsszpFnjWlopp4gXKFhty8xMXsQGeY6j4LcLj1vcHcehbdctMcqidEbrs1Ij3o84Rp
i2e9GZ60ttd5aaXdvk7H+jQlTbpt4HHsxlTNPMqzirqzxseM76ADUC1ADTppSgSaPXOdaxX8hgYx
iUXfuuHRtMqDmWrWRc6Th1ROQeN90ZiVuZXD1qqDTaY7YjG1nXHUfbbV8kweVN0gVpUwy275e5Ri
MuaEbFl3ZVjpW6XJVRjOKb1Izy5gb9tDuQtyoVxZ2ylXtPGVs07TqnIsfx92SXAwi/6tQlr4AHLV
vsqDr7X1WYX1fA+pse9cseCgoudN7zPPMzdic5YD+x5rvJQWjQu9CjlnnwJ9crJdNfjLza2fkWGl
n2EuTKT/AvFaqYWH7ZKoZ3vFeu3y573ysYu2hhI9AtFoz1gA0eBP8vJbbM3v4TzxF2WJUGmPUpLu
U2hLTSN466rRWFVF614EZhQ7w5tBrWAOLkjYBmtNV5tXxa3LRTrq7l9VYFKdMv6Hs/PckVvn0vUV
CVAOf0uVQ3d1tN1/CKetnLOu/jxiebv8+cwcnBkYEERyUVXubknkWm9IAh4IFY5j7qXXpt1Q9tAP
49pjWWu676FXPCDuVzylIykw3d0B+ffe01LxHssieb/FhICTAjNrfNnMoKejHZ6nW9l0hsD2M9gm
R9kMZu17VbUej3gu74LGSxPhvnooEjzrY3Ww29p9t/TRPttKApN7idJmQ/ErkRRbTJE9fZ1NMUAh
FJ+VuMse0L3MH+B7ZrdDR32OSraL1+e//fZYpdt+FIBjdPL6ZtwCIw3d6KBDhN3X2N49qTjjALzt
ze8dPJiuL3+iy1NgMAAFd9Y9beuitnkcWNE9AEXrQFdgjjyXGJ66SvGzd6NHcoHNZw8nyXXUFdal
KpUECz4DuxjM3F/tDisNGWuF8CfTNvyeW9TtuZVLir1wRYHyUpRYRN7znoJJzNuVXF4/fQsX4nM1
FD+RhuZ3ZXTZ26xgyCziztqhW7exzC4/OcsBMIlHqR7I86ky0l+d8szMMGdfyVPe8pfCceedbN3j
7pexXfJMQcHfrxyV19NinUvf2/fJt0vLz49IvLGdbLQ/vsNt4v3iWhUcOoGVKEuebxPllCdopuG1
bfp41cxq+YVdkLqG6gAlbSq1z1YGlwHdaArNNRvNMN0Mzeg9Y0AFuCr4pgMueSqCCAe6tvnzCjVc
kqNuO+pnbdrIC1dTT7WxTnmjx/FjEmmQqM1ef9NtkjCyKSvCshmCCDxUi5DWvXkflcHh1NlXPepO
//P5WWkPuCgkzwrE/JODv80pLcYk2cp2hJsa9ok8tBAbWk5lbxCAwmhUtdzwaGBHbkVHewmRcTJC
zDrP78XAc67s8sIm1dzP6IFYSSUe2M6Kh7lMLfQLKaipZL/Psk+OykMosFKaQtPa2EvwfWCcckRS
QkTD+yh5bnUdPadyBj2edclz6VnJM3Iwms9WstjJPnnoC6pANjWVJm8vVWeXx7Z1h50ovP6pRqvE
722hf6BzdwTc3v6D6wXcs7r6ajbQA2yvFk9Na+S7dlDY9vdRdUl4HWxGEglvKcL2Ky0bpp+uCyGG
2WasfMPDzeahrZiownnNQ2CAAyx5/OBY3BpXsh18xd40v1iRfjH6qP3HtnF+LoLyW2S6yAJ76zYG
mZRZkcoej1tsw1v63QI7f0QlWqAlWsX5IwptXswhqjAq9MDe7OtYK06s6hu4bS6c1xwFrcQdkNMP
XeMR0H66mXLbfbbZc/IzS+p3r7SnVdEX0UfZFV94QCc/4rzde0I5TZSej0CGxLnXO2S+1PqLyBLv
hKKEOFcgDISToUJoD1hmOk37BXmHn0aWmldVDUGOVWm8ihy7/eIobg8zziXrwmL9k6J+luF1jSB2
V487MwiNjezCofo5g5v27E1T95AkgUqtlCv3SJpTDW2VA4/fTVirfK8aPdEWH6AtJPXkxfacBU8T
JF8TYF54TvCeG3sVNkYV/EgjxJkaUv1vFKYEIuDJ9DABLDxEYCQPgyh7PLYUa0N2wr5iTWxfu8XE
FcEy8KR0yQOc7GmFkB9uYktEJsR8KCTBwHDqr/+Vgvi9r0p6jVcQKteFQmXKCudjYQPvb1xMcf86
C8AD/903BDuHN844e19A0Z4iXIl/OiCweLVmH06AlFma2MUVTpO2xxfB3ue2F16jVLf5yx6LPc7M
s5+RlT6HcxKdlTYumtW9vfAjWRF60VakDjLtvwOTQifQTXG8otDc76ChqUdlgLfolZH26rWZ9cji
4CwiU0XbtPkc9uTGwaNqmEPXH1WiIxSyRPKS0bDzUhxsJCvtEE31j2Z5oil16116p/ghn29mFnuX
hDEFmyrAMg1C/qHRbskipFvgLOm7J+ZkE9Vi2slmjzbhWnfK7IA/V8LWDb1Jxc00VBRSSsXyFJAb
GzVdL/cIuTyJ3FMBKU0OqvfOm6nh2DU75kuQqNYL/KKM/5joTrKvxVxzl/Vdtpaj6uy512VCnrTO
qtI6TJeyWqOW1BR+z3/3u+e9BnaOngIcqlXeJOI5rlAjggKXQzshFOokKEv4zL9DUz2HWtKY3rOp
FsZuWEKjIeDO1aKjK+r4JA9g/X+dyWaqRPEpEzOoxXuMpm7GyNSObJ3olyGaUH9NuwXLzvsMeVX+
+qUlaeVHhSJAo4XwndXwTWlU4yIP+RhgXG7ZebDVe9UELyqMC7N+DcsY2efG1D+ok1a7+2TTS6vL
0H2Oh8UEYMZ42ii94WC1jum3SxN/ZX4zZFXXclRPtXSHOWG7kaOtprG6gNSxXXQL3kHHZvjxOu3u
1qymeq1gNIVoLCyA2MCEBRk4a+sWnbZrVRTQa/Nr6izFOtY1BzY92CEs3ZZpPhgitTH8UcazYySj
rw6Z90XNNJACGGwMit6fBqWLzyPq3HujNh5kK4zdrlnlrRmfZbtczrB9j1DbxR+0wK+B2qeiokgT
HmWrFzErS3kqigFTFL3NnO2E7/EqM0kZrOWQPCggHS8NbrZrZUJZPEAWCMPvpVMOz04X3c4mp3NX
Xt617Gb4wDgvVR6wCAtndYfnMujv6SQPPVa75XZGdOhUOAXoL0/bI65AjOyTMWoTVds4rgRkHZKX
PIz5k1zkK+w0szd9plm7cFG5sDv1vYPefU0xnX9xQh3tU7oRrisPGgKtazmpdO3CHxxK0HJ09F5m
CH3vudV3Z8cpV2piUSLpbf1tHN0ZugrKG/emHJV0VjlaehqjVvCtd62el1vb+lCaxTq1WTialjJc
8t9nsqnqRctzqBXr+4CmOqAsTXuGgV0C6Jqe72kJmarABllHYxGX7oXkIdMV8iAHU4Ru5aBsaRHl
uhvfsEZ1I9fz9NTCC3xVp6bbaJqLAgeov1c8PcTBXgzR5CjiasE11MujHJQHoPNrR3PGpzJGsyeJ
Iv4wNJGcSoomSBK7T1WAepTpZQbUms56j/VpSQgbT5GIxJs1H2Qv6pxo8VKAjPTQejcWaRvFtAI0
mZgS5qm6g4Fbb+al6WY9IrUNrsdyFJ/abxjRjqd4MuqzPCQFNhDrAirkWQsWT6c63VVLy55TZae1
OGoVYri25uQ8Sqri0uo0iOOSqdg3uASP9lrNEcJ17EFZI/qF4j12TOce8jh/S0OFs1b9LGVnhNAv
I+Xd9ZAHyQiueUlt4RCPWfGi0NdlzZE6V/PmesvKAYzzWh1fTdzYkRYjpVdV2eeoBwqLvJWFP9RJ
dUAOYsRKqnC2et/Rp2wN0daCH18eyGd7P1lV3k6CofjrBG9A3uYfgTUszoDlkGM2SF4msRVEc5Ym
2sDOMYcqcNCL4R2X12znel3wJA/gPvINdAlzDWYHx2R7CKxdZAPSFb9jaqPzjq2afbbIvT+lhR08
CXRdHupI8eVF7qEj1mBowqeP91C91F5jR1Sn+4dWqmau1ClL9rJPxophWc1TNNrIqynpXMAs7oOt
E5GNSiuzBhPe9hDq5xCdeNc55RQAtrPt4FvHs8Qf68VRZ9a/9u5k/1TFV6+oARx3gESVoCq+NtWM
9R7L/ldLRa+pyjuYgagcHZoJXmrjLhKtXoVLrGN5L5BmnFWRIRvnOeFFjR2V5EP16mRd/I9qth+B
R+1kRHtkLaHhmgJdHkFPKnkLUjzLgBC6Zj+tSWDpj900+Wms4Moylnl0dLyYhVSgYDbGkwsEOutn
bARjfyqiXRiX44O5ZIYbp2F/j92HbMVL+rjrx+5QLRzAvnDRS1n6Ji2sN96Hxn8PEqlhrEckAT5I
kvCSyrTv7Hx45QeVuGYAMo69FQ1br2u0d5RKrmlv5I8Bchf+pPEw4z2Qn7XYSd56Fwpd3pbOYRzU
FFiVNa7DyTD5y8hpjlj16KkrNnLUdgEa1MiDAcuPxAbT+HmLBoE4qjlmGmVRqs/1cijjqIDByL4H
5edg7SxSQjA/eArYqq9Tfnk25gz5iRgJHLxlWZovTTkQoO+pF0Jc7H5Sn0d9to9lip2SjKgMP4bu
9Jzzxvbnvm/2shv1dio4+j9yirxKxu2/HaBW366sLZcPLfcq9D67yIjC7cZT59jf75OCAj6P4SD2
FzrwnIMoy47A2XufxGDITZ+Kp0JLv1dI2X8MIwp3okyUc9vYId+z+AbSZ/yIXJy3zKQHRxA7Kdpz
41cZn+CJw9pysjcTYuVR6jincRFFp27bLyrmv0/70m2OyPKs4rFBxlxG3sMNTZt3Y+m8TjrAgdjB
0ghbmmAN6Kpdp+bQoo8knY2aGsdFpSfvQpyuGKAMuupLCvB0H6SZM6GryB8jDr+oWKKXOrFCCYwL
dUf94lkFFJNOFVTqqh9Z4gAP8PgRrNC92/fD1wKvi5+8N1dQIMxg5QUkON00+QYoYVzNSAq/UTHy
1kbTBo8irDD2EV10tAbLORdkR7fjFG0r3sVHc1HTGLt0OsszNxydo2uhMvCf/WNbFCyTUfleuaOp
b0oL6OmEQJJv67qz7qxhuDTLweMGmeCocaqHCELGOk6WXhFvTDfS30gwWVvPqjHMXJIYZoFOKPnq
8TbaF6ZLYSgebk1tDMVWSdoadewUBeSKHfnkDs9QRN7HxAs+Zg/fcdVmp6E7WfaOm9LWVLrgI8Dc
mSQzxfSqz/f9Eqod+9awv7DrBkbJpnMrL7CUZR29cN70ZnJxRE+7tbwA6OvPgwa9kfrii/AyC4dR
17wd+sE+OJZaHu9d8swIR+tStkW2t+v24z741/Q57ufVoLGQ+mtAzgc5bpxFT3L/34+TUVQflN1Q
sGgmp6od1AkHMaoJCLJOdv4UVykeLEr1wfM7f5KHuczis2pP13tXxlL5MhnJgVIoCDDkHyyY2khM
LJeQYSG/42tc3Obcoipz01jeUW0n5VOYhLavLuoprhpoL1NiXD0cFz+wLzGxK0OyK6mm4L3qIzSw
6E8hGW68ScV4R5mHz5n1UyDrAmbeH83C/YK2YLsBl1AdajPSPnfdNXJ190tp4WEYwAvYoj3gfMmb
dmtpSIkhthGdnIj0cYow0CK4EL+OvrlIWcrDbIwpb+LOPckmionqRsGlxixTFFf5DcofZMwibeZV
SxsQ9WYGfHj6o08GBg2OfEMf9H46h8XZjmqKXMvByrygXcm2HJGd0MSR00LZFpYNMXJAHoRrbowA
K6F7rDy7Xw9K0qHXM/wyl5my//YRMk732uHUNw+3LnLvbGdNxUCjXOe/pE3qnx8mrwDOL8QrJ6ow
l+CXJq8i44q+z9bhkA4bbYxhQFX2V8NqjbepsDLZkrUw2YL7/pWnh/FGZSk/lHblU1CJTpEmwlMH
v+okm/LgNLFMNjOcF06/XlABJ3XQP/VuhbthCW2tFmO+Db0M/sPCW1MnSz9hFfNJAttuGLc/4G6q
mXbbrliU9yT87Q5x6wMoK2M97+NiHs88XDDKmtRyPFd2pK6oMWM/uYzIPttxx7Ns5pOXdngA0s7S
2dpi3fOPHJAHea17c45EfRww2n4rpvQ9B4b/veod5HnD8Wesq7skmvBn6vrBjyb+rYIWi1oHFU4l
3k1gDHHORFGcO4NSihOL7Wxk5pNRKJRL2Fw/JXMZP0W89CfTut578jLblVptXoAMtIHvOtqngueT
NF3xtcwjpe1CHUTZU380FLfe14qrHsK4DR7IomebKCqKN5UaxKrMMb1LTHwbFLGOQqh33Ksx9jIY
GUWt0r0Ho8IzLiVPOQ5N/27n8Ft60ThrOZoEsb0ReKlvZXMIZuGzoXVXWmjlvOFdXBzmOT2paool
zHL23/bJAWuZIc9w4/ALdj2H/3aqDCu0Kl4H/Oz3ca6mayhW2k6iG7ImTo/oTKDLtCAeLKstXjKH
CoidHGMNDW9NObWeyR04RvYR0HP03U5qSk0o4322NC329dkEgDihgTmNI5QEsDorXa2fA349PvXR
AYnmxadMVGTaYkwf930L6npcDlrjRZTG6hTJM7XF9JJtbUaO5my63vTEsnxmmZhvsGgxH4aqr3aR
ouh+IGaLZnMmGTK/DKozvbgdkivq6Ngn2RSod+7sQGBjsIwKRexQte7QWjDih7jUgEq0HgK2HKrB
iQ8TRcuV4bb8d8y4qjZphtadG0bekwzUFw3bzKidvZwiB6KkOJaNZ15kC2cEyg2IMMgWOvPZRbNK
kHNpfZzjNj2hnFxTeQyGyzC6E3iLMsINtIs2bODc5xRxFCRQK/GWjAHibEZSfHGH9qdCbuRbX6sX
UrnTP5RpwHe6VkTuZ2PGAbqtzgwnJPXin6MyvEwliDQrSRE2C2vl07j8duZxGnxdN5VDh6XxGUbs
g9WjLyAP8wDmIfP6tepU6a3LbdD/98AO/NshA5vCwHe2dZFkoJ88XALWQzvHBpL2MkD2x575FREx
Fgx6i4QgjLgFjOQ7gzN/BJB8NrVRLD/rtvk0jAMEL/rtqME1NKrLA9rG0ScjKzdgFftL16ndibT7
4lET/OMiCoQlWvnVNLTatxD54+Z3vJ0YCvXQ6h1fLBub9RBExWd27s9lPgT/9KO71iFoHIpimnZ9
DmnOpYx36tuZeoFl5n5tlwlLF5p6bqLz08zhQTYTdq6Y+anBXiUL+5YZ1NRwPI12stmPWrHJ2X08
654drm2Ml3ZjmpnPIz8GABK+bMxLz+zF87acfwg34bE5CsxdFwQy1TSXdBWZqkZ4JbUosror/rdz
v5JB8RIJtg0cp42AoewzPS+p17rrDuiSNvgJ28ipRCLnx7fcSvKOycHt+nZk17vb/VSATViRa84P
v+4vx/mcJfwM5BR5H7qJfmgjmAs8wLhLcWfBD9VJr/J6+lyWV6f+dr8dK9NS13afskDLjUdl8jB3
yvuDqcHhTBRXf5T99WRHu0CFHd8uYbe+5azs6tk3UuFt/prB5gvVauyoxMaDXn12VLyL3QC21e8D
llKr2Q6iR1kHkP12wu7TQW/pwKauUHhZFWINjFKs5bCsIYAJwQNd0bAElDHAQ4JHh7tsUMAjD/mg
+LqFJemCSsFmEi1oWqAsjLc8yP9o/R6z7Zkl+LcuyzArCccAlgJcvo2hwHVPPKd8jEWvHHE8cP0+
HabPtuvU7D95fy+6CZ+Q4Ivwqf4so+olavzPqEHL7U9qtZOTdZMdr/5jEpFy7ppenHOsCtfAQ3Vf
NuWARykKrElqiTP+6sRUQ701ca/BIXJiGyMjI3l6Gzcjb28O2DcsV5TzqijFD6BMzQ2MR4xw67jb
pmacfrQdfvY4jb+jjMJDBArpRvanYQFX0Ixf7UYTp06PPD8TY/oROOWPQqQ9SnBe/NDlCVkB2V+P
7NxS8COjZvTXOK/SVaqnZ1i8wxHj5BEyPYe56BF1RwEqsvLpV5dZoesPInEjIxCa2RaLUk5W4uSZ
N/YESgP1+Tjy8gdgas2LUjbBLhHobcrm6JjRC6gLLCMItZQpZkENIkYOtg77QRFZT7IVRUrzovZp
inQlmsGyL8NFgWUmGMtUflZmsvDukCHOOojaro57ZKDH4IbcclrNqEEUvuVlXwqvbc9dXyDZMubv
khk95ZB/Iid5kBRprLiz6xQ3YpM6nuV3qoJwgIyzOnzkljjZksH3ONknuddNWFoPiCliikahzEle
YtQBXkWPsVkL/vLUgAt4Rayk3uZU+jeyObqVunACfsrWbULLTqNPXtwhz2+zg776NbvJ1Joli1kg
/Mq13RyT9mW25nZQy/ncNM/Tl0nprfUYDvBzKi/dJ0bELsCEoCQsJRcgUvwRuMVVdnkzVqb8uqDD
lkLdyWbKd742Hr48hTP3W7OcmtPcOs3J6hRE5WUbMeEJJubSK9uYuoC3Yv+7uffBMjLXsaE/a0lV
YHLKoWri7lCn1bObWLG6+92UgzJM7wGhFW4wrJNFp8QqPXEaFwETKxj7dRVg9/zXgGz+1VdXeEAr
bI3XsK6sDda14VXpk19nsk+Ji/Aqz6gCUhWEIP7/HUcB26uuUaE7Wy8UMBbdplb9MvacrbUwFuVB
9rlxOsFG1c1HNSyGp0lVkWHnWeaNbi9bcm8iW16gg2Pmqfc70m089yH0cJPRS714GQat3jqmYa+d
rCpe0gbEKAUPOaYuAcipDmtLscytDMDorX5USWzbsKIfsyF6NvAb2FHtsF+osBWrXmT2j9kBpF/p
2TevLma/zMF6RknnHGRsaJXOC3h3dO+c1PnRpd7KXWIDm8qpjKWmlPhaVcQrM3KaT2pYbZ16MF7K
WQTPYjDPaV+0n6hz6aiXKTOo4+xq68pwSLoOWSUL69JQpBvZkgcFeu9Ts7csK3m692bY0XZGM+NL
yzR5yKzpsY3a9HwPTSmorhA0UW5Xj5bYQsV1cA4BGdyntlki/BoD1+29z4mEucI5FWJMYz46hkml
VCxFUkueekuFVB6cIe/3pRo+atTimi2ZwrFFUbDrJ/M4TYnYFqUrno2oMFc5UrjfSTnfkIhOJT6w
TDDes2oKNxmQy30+mHu1cutzj7dYuxqNbhFTW7IG1vRvZyuHktaMNtpiBSqEFe+7Hn9YTcUxva7n
HWsfVJLg5ftxHluXOQrMByovWCMtAxhHn1OrKN/nBG9MjUU+Xs6tu8Wxb/qwBz+zjfBrBZ9ma0B0
2+NChsxalvCYyqKvtoYyUg4Q7tjPCrnrIHmprBb+UmO1azXtpvo9hVKKPCuF0LG3lU1d1+Z21iH7
12RFPvQ536aQWN4Np5oPsj+ec0wyqvl9aO1FKxpYXGhNRyBtGsgxLfnQVCq/Xp2hDIMrkija0Y+X
l58nDOgVoz3yoJuUh8FQ8IFaJswp6inUadkCNtxmQ6h8l/1NC27PRmLolEVF/hrZxqUqPfeEmh3W
c2PzQT3M/jr8e0Iu/9bz++R/H8PXKkHrz/gblRE1/7HDRYI7v0ItozWzP1r3sSVSjsnnwP9rXk1k
bToU0mwgHXi71OvBKb0324ogtylm8a0oCwCccxZCaTxPliH+qaf6ZeY7fIggIwkb1O1FYw/s1+Ow
ZQ8yndt4RlIxKbr4MTLWRjFMj1mf/jrgtgbKFu/IW5QcSD3s99rm3QUo5bE8gwVTOeWpo6x06kQJ
lRNL5epk6Z2BqO0yJMfx5s2gzSxDU633+yZK9rfw+/R7tLyaHFCy2TpGgN9RQV0EFHrglyynZLOI
OjhYy0Ayae7BCNxX0KcZ6Nh/+xXD1MjmKXC7iLr3yyaABAetkgfZuB8stG7UiBrjvUueFSL4MZSt
APTCte4Hj983Fn6wRSNLebr3y08zUgQRYURat29wu9Dy9XpsVLeNWpS+7JvrymM5HAfFHnPc9Pb/
u0drynAWKnrCJi/dS5QI5YhCBdsaI/Re+kmBdtQU808jMOefRe42GMxr7gta0erWi1Vjm052SurY
xQeTbeFdi0eewZgYL1KPRy3QQey0XxFyUGmteRsVaEF0UqKH9crtIrmDKC8Graj8/J4rJu/fuVLk
53755crufVTO6mJvFyw25FMGQ8w1wmJvquq8KpvUplxIjgydbgzklEq/qkuIPLS2+SkkuXe8dyXl
OK87FE42sk9OmOIhosKGlL2VkDxabC22hTb27YOqqNaaTRAun0YgSEaDb1jJ06nV290QITlOLQgr
k6pX92MQodFk9eWzWwCPHFSz9NPIFDsZIgeQEQAiisa37Ar7ETnlqfs5dEPvU59BAcoAL9JBKiC/
KK6B3YrrMAMXNGdrOqB9YmK4HrAHahHYw6twabdeYWw7EEu+DC8WP/YYu4FjkLnf7pfJqD8/tCkU
dEoRB2EsDptoeCpwXZWF/fTrI4vBG8+xKA5l7OrnDNEXQGsJ7yh5KjsTpOOoGjnmKlmG5QBKPkO5
vsc4EPiwP3UbxGnRI1HI7N4veJ9274uc4DTpdXa4X0Oe3WNlU5DXOWULAnr56Pv0e9i9zybLtKsS
58c91g2hDqUJq0Q7q/qLigT9oaip8iytSAelu5anyPq5p5zX4d8Dsj2JfcVP85zBYBxvIbfTxqu2
A068t+tpmdpfrM5EElNOs4wB8nC6NjO8GUGH9RfZLQ8yVvZlYxvjHY3n2F8D96YIoXSKttA296v8
8WGh6mBslcQYGCzf4B5jtbAEVtS8oo3SOft4jND09Mry2dS08jlzitj30E3Yx86UpOyVKr73rF5l
iLtAVwxXkOxNRXGbAVo5YzOnRHtsGeNneUD63fJc/Uk2GmAOx0wJ/xkBwt/GW+pQm9IdgP4UV9Vw
qAv/Vqa7y9H1DnVRlozo3t3k6uTp/fBH5x+h43Klvy73X17jppsnP0OeBlX678dJITzDzr9QGuVe
ndTrbVDGJaTbKIovX+t2Xdm+f2KgpvG+FuWTGVHQUWP4FlCIuveZhUyzrHb+6sdgYpsuulh/9Ue5
9Xd/mJj9Lm0Lhx94CwIIebxdWSufgyam9fsQIinarYa+CEFa8chkcDYXF1BwsUOxiLiWcvoyIC90
myADkWL3sWxsd6NZvs7ak+vApPeQ3nyNYV6ghq9ER2Vper0+79IRpEjUBdGrOeswMdPmJAeNuftZ
q1F/xqTlIc9hV8luHc7amsoutgTLHJssOGw66n9ytJ8n9WUO/RLke+NDP2xQzAIlJAcr1mVsMwMY
Acuna92swusa3mGxTO26D7T00tToddZ62K7NpKbpivTiVHqy5f8wb2odnFXf2yaCHHoT+0ZlDyDh
m/xwa6cKCgaIc0FrRhHZolpznczn25gZJ/apNIv3REe5WXfYO1hoY9WRtrCqE++1LsLyoZ2791tr
SrRnVyS+6gzeazQjWS+6qsCNB3GSDJSdn4dhhFEE2iVDPxnHZoL/iucGqofAdVELHuwn9E2tF9Rj
LB8YarSXc2Vw0GWkh2TwiFKJDJaXugeTjbt0mBE9eB2iZ6YbQ7IIJvPRQsPSj9kSfNf8plaiH+wC
aoTbNO9Rb832qKPSsvXwBt86ItDWXaQ4J6UpXMS7OANUEnI7DowitRzehkUogBaMDZB1B8uDDlb0
JjTzJY8WFI/yIAfKhdMnLNLt4ZQfzMDFqDGBnjhO2i5VJzSJ4qB1D0mafc86d4DLZE6fx1kdd4lt
AMUoQTAYldCrXW232kVz1GaFS662bR0UldZ1Udm4fancBgselVJQjfamF97wqDP5xZ3J79SXoxM8
r6fSHBeitX0u2ACtOvYn6wFbgBMM1vIlAliGqPn0QY1wRSldQT+t76PtpCjFWpR1+NJLb/A2Xlfu
3F9lF77z5rpsMUzt3UE8ZgF6uvpUZ99LrVsnY2x/sfSgpQjrAZjJq8/SV9ltwvqh1byNbCnYm/X9
m9Pi9Rws4objstZChSqdVvI0yyu0qJTpR4NfB8K4bJkadVqnDV4oSeeZ1Iq07GAJ6MdxlcHgAsnz
NuhRCkep9n5M/FcDg3V+Tj1Bs6aWenI/+ZqbNE95GBU7zFYESP4ZWmBexNu0VZJdqY5f2Bwj+LQc
LGDz+NYsp4jUxqcq7rqlLQTIoOg2oMno1ELsICupAcbLknf0Cn3L2qn2JwMHwlvnVO77wCQPjb67
t1Ln2PMHXWU/ZGFYMc65gr4f8onJcA27MXnJPMQTeWSTOU204KTHY/Yaex3pMgTfNq1UWoxj9TwE
9U85WATeexuH5RnSxAfcoekmP0XFWFyn6V0KT2mLIJUJBO4wpPxVyaYcqPRYXwsAOItcA5pV8lBM
W9SAFBQmyKesgL5MDw78cjjmRufDdZ8WLv2Epl9R6askTT6morP3amen9jof1fQ823CflhBT1X+g
stjuZcuxSYjCuvu/riRH5ecoavjhgEz/dTU9qtPzYBm3q8mwPu8ReyjzdFcOfbodyjhGP0V0Lx3+
VtfCU3zZGrsKTYZWwEHHX/2gz3r/0gWOdUyUtl5l/bwomwfOcay64FEGxzoguNIIcNv1YgxnB+O1
Eio+8g2KyieE+XDskLJcS9MSzust5yVH/wpemqj2pvtqnssVKPUlqbGkMv7IZyBRudbIFR/hwtRn
mf0IcKvEN3dauIM2hcM+a59TtGR5eKbNxk4N7yvKdQuvF0vPApwFtU9Vm7Jnr4WTlGDn+qWLMDMV
7kdr2cZ74KnhphJiQrNCN4+mZ3lbFaso+GvCWNUYn36njrSSinRer3wUFshIWz4KDHUY4NcL75xC
X11J+pFswsBHPWVB58um+N00E/XxNrdIAI2PcdL7jRKZuy5zsAbDhm41hqV3leZg6qAAqA11SIdI
u+o+soTxI7pS4XXyqp/wNqhPxEpMbgbcu2xmUcWjPol3St6ZaG9GHQ7tlPN9N1bVmzcA8JBfTQPR
6FcEv0+kWD2IJw/d4jY+LAd5FuQmuHMM0yz3LdTVoDtEFi/mUrdSZIbs7ijxq+qA0p1s6ogovclm
hHjDUf3PZu6hMWBDpFlJS5FKaRM/qMrioOA6R9oQ1ajSgoIvR41FubfZC81U+XvsVJ4Zbu9LPPId
t8yGR8NZPHgFYYPIazeH4MIoZQ1Z+NKptXNyKRc9yfQqGF/e4CqaXkuX7HeFe+uSAenCPl6i5MTb
36wBAQ31BfVjMibHt90ifgjrEoOmuUVNxjTrb3a1M5Dm29SqB8PJBxicrkMbzIJra770h5EGMPIM
jjHs4xlRg78GwOL/o6K2c7j3gycN1n2c4sTkIG3E1oOCRWCicslZEDb7EZ+Dy72/8MrUD53/Q9iZ
LUWuZG32VcrqumWt0SW19d8XEaGYg4CAhIQbGUlmap5nPX0vOVlF1enfqm+85O6CUwmBtH3v/a0v
g5O33PE5jA1kDb+jMpQsrlGhWfjn5duVjdl4fhP/aLEdou6t3MlfnEWP8dcsmEVyH+IBJLuS5d4/
Z//+dbNbJwefJ/kqd4d03dCvvOG9jbf1l/b8S6LeWtMDkZm1G2tzOXQGqjuQ1GyPkls71rhu9X2O
usZUbwm5Jo/TUYnNmYNdI9SVXUFH61Xu6ooAADSbA02Iy+6E0SoMhpzj5fLFmgBKUaqK93mz0RAl
NHW9k5aI3eKg6NRgk8Zp+t0sM7n+NXyt6Vn9mNOCtpebX+t+U08ry9Ymqs6hlweTcaPuIb51uNGm
2dw8yplDu75fEKfKmTGTrWiNzwlEaNFRvp76efwG4k/eUVjtdI0U82hBQ0XFCFRQJBrd48vQ6v6f
q/9uLRoBLJl1jaj9/3+zvKW39O86R7zd5xdYtjjGeBmbpqKhVSJyASddH2hFxkShCLObY2fYoXZT
+tOgK8vKqERRhqGeCilfG0jkOhpMn8jGW75IzBY/Dzd6xVf0nDd69csw9TvR5+P3BDOBjWv3/kXP
LOWYGCkpxcik8h/9zNJc5WzR6s+iAdrWBl3x5IKO2uA/rzyEKeITghhBGdket1YYCbyFLGeX+dQx
B37Jh0jJimNSusEJjrq2J+QV517z8QrtzFWmdeoDH9PzELnlnYzVsqJo96BcsDRJTiKvnptY5C/z
VAWeQkhEispOTnqYDVu8quInIIj1qs6G+Vf4FoLa+JXxUl3NZaTuUA5n66Gv5iutIa8mFNCXotbz
Y07CdY3jufI8zUAwU/7bW7kbNvkrXfzbxaHrCQcJuod7PXgqwwa/j7SJH+tk6je8IfNbbXWEcENR
P3QOyJqqjRENVD4FX7XSrsHYoGzTfPuuT3xjq4VKdEdXQLHTJ70COFWInVuk87mnMWhdYWng5n75
3Q4LLyKZ89TWmnEXmFWBHIb1Mm1dD7M3uu85kBLB1tcYudKJPOGrVjaYHaBazT0aqiBkQgq+yaEs
ihdfKMHZTUgIGDAJr0vflLAcpCxo7byuoKa8a3JL3w+29tDMY36JSY9cMhvLhlXs5tr673/7n//n
f3+M/yv4VdwXKfLC/G85JaACtmrzX3/XTEP9+9/Kz43Dz//6u2UKxzVNlbORBQdeUHxh/+P9BsNt
uf9/dIldcegY4nUDa/gwxXucXJDMZhKVvAzoWPFAqPEF+lqTV6HmWhRnyFtBDv3Hl1g0/xOt/cu9
5QJjhka/lDNI8M2l+XuKVGtvQ6UJPcOEf6ARdO+DLuDHqC/yDqKEYdVW2Qh8hEWVDCvQN19dqQXP
4lYk8IZoa97IqSJq5U5e4RxtHMbYekK55xjYwPxjo9Ftr6YnEWLvsmF2rrshK6hvQr3emw1NU/5g
WQ/km/T7ssSBuiazU1hJhtVM/ij3wiQVD3QHdfu8xmLGKd0Mt4ra7Ly2Gp6EKNAcmdmQEo0HV8SI
0IbaUVwNhErX0DXVs6YnRDC5/bkkN80hBuoURdAYtbnC8nj5ijB/7evuiKR2fqLtlvJuaSd0wjdg
vNQLrHbr3XT7jNYj+KyZ2em3OQh/Rflsvdfp0K5ySLZ7NQcclfGvILgqN6OaVzehYJdoje0jME/y
movxYtdA7gM6KE5yM9IqVOEipst32cV0iWOCWfMBX6aD7RY7TYTuRk7FGGiHYbbw9VRRYZEPiml/
IBEwCn53eRwPex1XAmUVLJLXiI4YRKya+0xjHXKLNAWvFvQltYwig5sgLz9XZ83ODroof/ti7s95
UfXnNppga1FLoeXe8tVjWsTTY1nkE9oYNdzIaTvyRsttejfZo7o5PYZm8mY6jkGKeAWxBOMYE79N
qC5WtbJ9+0cxxuZWp+vqrEV+8S+DXAuzd8dJnCdbiWF2dPZPrYGAO5FnPIS16aIQmN3nbIoUz0Di
tJPTKjIyGMpDfpJT8Gs7tb9lWp08yCGs0vQ4qcNv/ua8YrZhE4Hp2GJQInYcYJ1XZXqB9Nl+H+sY
khMyKc8ApvM6Dnhc1t3wKNTDpMS0mMQqYkEFCmBcw/im8qZjO5S2xH9LfQmPUHVFZt5EsqfyKBZQ
FPoxh6mKy4jaugKJQek81hnFjDnn9D+247yvCdpf5+Tb4OTJd4xp8mNpCJy/l2Uhqt+cEbV7KgfJ
fath994u66mCdbye6qSDzLJ7mbp2pYmmP3LixnDe0P0jifLf7ezmN9Ue85soEmdTaxNP5XIyLuQV
zki3qUuiBcBr1r3HbCB7nHmEbofeBEa2TJXehQ6zXRSHyQTxFk9qj1fE8GsKokd7Hot3J2DTrI3q
pbEEin7b785BbZaeC5ghdHEYsw2Y/HKYF0UzlP+nCCXXtbW06toPoaCNQ0nIeTjFhPJcqFusIN4G
PQvOpl/E8QYtDlVfNd1WNFtaSItuA4rJm15V/ITxajjIqdyIRbfWcltfN+liNexoebsaXLU8F35e
ne0mX3dWMx+t1i/PQWeUHsfmaNdioLAGHlq+0FkYrlzzGosIzkpgHOpgLL+j1Dc9NYoC6AmmuHa4
3619CrYfQ/wx9aXw0H+kJ3eM7wdfqPe9ro/PrfhpWBhhOmgliMGU8o7eXvBkU5JvTaMkBom1EkoN
G3IwOto8RDziDwAcXVWHcw9DGy7omFJD0NqNrTrNW2/Vt75Nx8cR6+ez0AcfxDLrtFy/oq0avKYC
gDLx9LkRytnbXoQURTUnusk1PEFCBNdTtU9pkaH8HHc7J9fye/qXjYM72B9yNmn+edL78KEZwvvO
Gt1feCgguXLy98HjYZlMwyM6pHy4q/Q8I59C647dXefB3hjOUN7qukp2AREVKdi4wXYB1n88Fzg+
g0DBmcsufqPbD9309zxwirHjTv2W6xyPaXEtLrVai6MOkGxd4kO+NZNh7+cdH5Uxrq7yyjWQxDXK
FGwIopobKULagWO7xr/WdFdJghGjkcImqBojgGgi7p1JKfCvIQKash9zJpxfhdn8nCo1febxVnkl
GYiLqg+QFSpikKAPj6iWrGM4U6WVV8T5FlWzf1+kfLzLSz/Zk4x7d2vEk5MRBU8AypV7o4Mdsszk
koWRAnGGfZazScmsxZPF8MJWVx5djslnKsxvM4m320wC+GpY6XsS6cGbXU/Fhk7n7FRqQfsNkgZ8
/SR8G+oMWxdy/3volFGRNM/8FM+u0ZU/cIEK1lXkdtcej7oz8g8s2rOx+NFgP6zx+D2INiC9XMX6
XWS758A1sHFdZvFo1jvVitt1S3uxB6BG2cdmYn5XMmPT0Jn2Lazi6pKqOB4NkVm9AFHYlMFM606i
PcohrtNnh8/3Rc44Fs9bzA6sTVRVj9M4qXsalIpzrHb5eYrN/PMqQgpGEt1uzwMHux00rrXThcW2
jHASCNQ8PWupn3wOcprzVicDtix+bZvFYGzcvFT+uiHvM7Khx8ei1xSStEq1HlL+ABzHqnfo0wHk
d6RerqM7/VCoLx0+Z3XDktXqq7Qux43L8YB8jqCXc4YYZC9TKWSualucOQ8QTC1JBeRef6ZS9Syn
AwzPv94cUdLcmDgM7FK6WrChN18DPXC9oVNnglDbeEXryAeO94njVKtkSbSnNPQcOBnQKiXqpCZP
vE/orX20l5Q90lN8qPslvlumEzrVI9bSZK+rOa7X43xfZo3Yl8OMpy9eUQgZfbgFyzsSM9IXt/fz
rd/G0PMQyd4poh3vaA70GjCFJ9fFBJg63rI7crSN9fShr5Jon+IZiF36WL8gYXvSjRb1sD5P37Aa
IesY1y+pXWoXU4UtHUHkvbp2exV42NQoHnv/VP9z8GeTQ5IWXIXhdYalXumA1h7iNHgZOzt5hZBn
eqYOZEtOF68H/ln9M7iPNW1jLZGJuzwQ+hTnLqW/+5yGOoDAFIzTiW7YnORVVG4tuMYXYxnklas7
K1hUw0nOVGXSh5W8JGdibG0D/C8svWxfhdaTVZo4boyLSj8Hh0OwFUzttg2dBVhLeIbLpth8/tZN
xIFJgjrt8zOxTF1wh0f5iUH18Gf6tdu5mDaofWNi99p2T3Gn9yAI7Rw9FdNcM+NjCfQDdwSmyRg1
9EASaFrDGpCaeKiXclDnRMOh6eibKQZ0DYsR051qUUFuTJ4ZUes/zE5sBCtlMbYCAhkqyj2P8OIN
UHuwzqtketTzbvIK5EQXfPzErsVFgsaA8AZLId4NlLxOPpJ1umHs2d42pt7t/c452C2EPo6hzb2o
FDBBBGiFwsNBEDZ4sMeUqxzGLAju/TFZc3QM75IoBheSAlrbNyXFIi2lVAcfHtVRpfUUFZtsAdrE
Wzxw7WvSG7o3FMpwPyNU8hzfDshwh9gTukV7X80RJJQmibZyKgciNbpdNPX6taR0wJyQaO4VEcTn
fMGgjA5MkMFJFG9qjeg8LIO8koOJlNtrEYcSYQfzUWmM6Wiq3YRv4T+mck0OX2vyls+1+LuNGqed
ZxdRb2CT2Acm4A7ZuYfD94basfOyemgOg2XG3zvYMR11mzeBxmWX8Hzf2Rhx3bTMxusyQjgfxP5+
6nIKDXCQCU2pNNn9GKzlmhyEoVX3xgNw6+pcok3ZQh3YJT1nozIwIzr5HLLlZBqPRP8bYWTKYUha
Us60t1bHkQ+35snLz3lk1WgWly3aDvRN76JkOTlFMlHs5j9Cp/J9NJjiOb05lCWekc8jtQugH6m9
v+5EPr0khoL2QckoT9h06dHftokLtX3hNJogoIhszyyM/iUU+cpHNQwPhdRzlIQ4hsV9Rk6Uta/h
P6/pw/BtrHsazOkW5CkagnbwQdSRkrQJiovhmDgVugZqxAMG8FD6AEZV/MFDAr8rJ2Gfh04j0+76
Xh4Wwc6Ky5ZSEgPIxj9XOuU80mY5xxrXMZVdH7sn1exjb1SatbEIx5tJpUSoxcODKJp5RStx81Ep
3U7vIvHdDSzN0+MhOClWIQ5gC+dNlpvdY5+Nzt7WNWjamHQ81lHDGlLw0E5uutaXlyg2xDej4JdQ
jPZNzlzyHTWIh0cAC/a3ZoTzmuj5U8Wf8661EDT7HGO9oq+Go60o1q1K0l81Zu3vmWaUq97SGiwT
ovmUVIm5wWQwhXLHCQvjFih1KvQRUoWBR/BMqXlZ68II881Zi/eTrE5DYX0qrR7Nql1gUek7PiVk
8P1ajqVjB0ArVu2jDmF/00wN39fMDG+k5+OuyrWNGhdAO4hAxjn1zxiijWsjK/vN15rc6JddeSU3
RALlf2oR98s1fhS+ZxBV7Et6mmgwC6L3JLUtaEc4qTR1b991aO9W1rJBteJ3b+BprYyds45QbqBZ
XGI8OUydw1WRsCgvw2r0WifABhsjjLWLEnuTUvI964BUz+YyyKkGJfeoOlW8mqw3C2Xbi5PapENt
bD3llGLi6FmQZvdyOtrlWwHC/X7A3ubJAbopl1Vgoycz1zG3UCP7xZnaiephvgdwYVDsgV/TYbv9
Eo40gPWdWn4MDR/wMdOxUBi8TqEbklac8jLOifNe2Eq9UmjOPQBQxe8hKNujSkXicwDa9OeqnThX
rWI6utJZMfehZjSft8irWu7+y2VftpFX0L+18gnR/LjEHl2DZeiKjpNsMVgwOVXt3lyGwDGyLa5G
1H+Fjdx7xEkGTvlTmanWua1D6xaO0FDwSwxXlMrNG7195o3mTqSLsNQPxOTmTZR6fQ1Mays3+f9q
XsFRGgfHNItrAeTqmte9fhnibhUn5q7XtfRqhFl/n2FGec8vAsppXDn9vbwSlhauI3KBu681PuBg
Kwn7gWD92836XHsZjHdCBTCLHRWrgzOP703ppDehOuLckRpfF105vS3r4FSyGxhYcY5osgZPZ49y
vUTG7mWc4IAwoNTDSoGHXtmUBxLL1rG22lti/5iLyMccw2keMARQ7yQwpmqo/AN0cOl5hzcDRgKL
Oz81NvFUZE8YWQ4UzQ9215Ubnk/tC35S06ad4uiga6J9Mar4FW8i/zo5jk+B7FXe1Os41sTOSLS9
fE0TGs3O0Efbk1/TihKFSWq2p8/vaNZ7HIfjR3LqxdrJul+hMLvj10B7/r9OhyGkrhYP/89aFh8N
JZsesPPCYicwMl5Z8CmsZSg7zipaftMXyoRWavounemhiPHaWlc1SRA9mmipB7awUnDqHvJY/Kqq
/EUIp3tNeKKu/aIWj/OQZJ47mO4d3Skhp5bWxAHAUQAJNd3WMKYNuQSdZxccK5zC4qfP6SjUfNGo
YTrFaZ12Hxvz6oUnES2QCTmEwaDtGqHDYBbN0u+S8Adj5va7nvbJgsV3HvrBQtFDhWQD3TN6GZOG
pl1aVofQG0iDUT2n9a6te/eh07AKcMyo/x4bVHtmU4HmSngQEiXft5Vz15OT25c1/gUzBgwIMZbL
JCS+HaYY6Eo443hmBFQC9UXsnuOTuMyECfM+g3a7llNDb5RbGLV7EmQXjn4a8foEPi8u4x+qZXXH
wfRp1lwGR+doYGCZs2tgjuwi8i/eLKZoHcI/e24bAgYiv+h7qmn0rLpz9jpWYENjorO3TM1+NWSu
k7q6NaFdHatlkFd2OxA3yEv08FzKLXh/e+ybxc4ebSVdOXXCe0leuqrdg5jEWAwuJ94XYWWcMH+8
Gx1yt+0IIIFoWrePgZs7R0zT7OPnFPbivrQEppLkkaSWMG6m6cEenPLSVPlJzuQ69dLk5HTFm+8u
muFZxOlhtChK6YsgWN4yD32zK6i1ogdBAGb0s3jy42+ZUqAJcRGvWgHpoU5xPLJO5q+Yd4sal84P
kiA/ht5N3vypRMivWGLj9HVwCZp90ZTiVccbedeWdgqEUGhvnDcqHTUBJM7dhL5v15iT8krHFxCa
iFbo5sHCDGRndMabLAV+lfa+pnJtVOuXQXPiz+KfXJJ3fJUBhYXjCj/xj6/vgZ9LsYKnUe/7DkWm
PeHn2Zb5pjac+R04pr62E027mqUrsObLgJv05lbWAtrvVBLSq7xGMMqDeakQNNqTEvYU9v+5Ipd7
iILjQFeQnMmh7lCm8oyzXNd5IpZpvW4Yxq06Vu6TBch3X/h1vgmqkdRvPzcn33WHldzFMLa61ga1
pGWzx0bzUdC7Yisw1JoCAS8NAg+fezMagjIRxBPLfyXFNnyddEF7KFL4H0FsTR4klor2KQb8N6oT
Bfw/U/yP9V3gNBe5XtFsWq7kfZpvfAeXNux7quS0VwucPpYChxwGUjh3hZ4pO6ufs8/Kh1z7ugXf
7FAb57u/LEOTpTjXht3uLxu1GY3bLMEPV25UMa3X06BWJwyni02NodbTnBUYkxlx/1ImPq/6cUYI
7cZIlDX/Q8+VA2VIsAeNwJgSqhSQg4qKPCn7la1PW3Vb25b9g0dCh0xYw6mSj4GnK7l6l+iwnA2o
XAd/0N2LC5LNE82UPdbBkO0TEPGXvEELsuoXOA70Q2UrDCowdtsLyI5syw15JdcGA9BBpZp7uT4j
dllXYQ1rXQTNnRz6ato2ltaf1Dm7+89FNsv+a4nNtVVdOMKhxmZYuuH8e4kNYj8ga449a9BA68TQ
s1XXDvlxWnp8075Obh1+wkrBg9p1EuRbOnIRv/zR+gIFVQfk1IphaTvKOGK/zUaYPaS0Jr/zv9aA
jXvTK/VZa0R7MSpeMgiRgzdDGbZ6LoBcRnGC63SSesTj2VbVDDWHSj9CSa1t3G/V+KCUrbhPemWT
OHp3RqhJZh4I7UTtJhcbyu3zOopVSk5RkOxc3272kT3Qjcof5mmq+mln8qi6KpGSeFjeT3u+9Dla
UmzJMlBmyT+HWvT9rs39bwpuAsf//EN2/lrHtFWIikBeLEsQ9trusv8vdcygjmelBl+xavqU3/9X
EZOzzs7PBgMeyj8Lm6RIEH6NuFwoLcBZEmaFNqte5weUhJYpBytAl9h7b+syMY/kGJw1hhzAkian
eQrgc/DU7KZDZJfmvZ/XAMGUoPmZvdeuEv7UTL1YN7pW0h+SuAfVDPxtoAP9Lov6p6q2ys1qeLNt
lUB/obapneUwp456NvjRnDNHjHTTQy+whdXcRg0crDVACJFTORSBpa/CO4CU6bmHM/Vchwjn1SF4
DWbX2NcaXeNG3YSv5Ho+sEXRaApMI6If8ELLXZzcdHjxUPJzmKFraq3zPo+y8UEdMn8VBc3ws37v
gtHZaiKdtrIRgAoJTPmof5AzXa9xAFYADKJlCB59DUzdf/6dGrZt/eVPxzY1OCguL086/AzN/kt1
uvf9MJjGyiB3cdeFYf5B4wpceLcdr30Y66egaFMPhXzz1jTYoC93qGH8oeIun1YOAotI9b2oc5tL
ldt7aemgQ8M86Kb2lhch8I3OHenuXIOH0x8gO8c3e3IpWwX2r8htcf8wxIsupbbKhPlJ6Ib/UhoH
5m2SDRmsLRDD8WLhTwLDsDY22KdurcroT9aY+kt3EsDYVR/wD+QZBd1KUN63FovCCsXsZcS9edgQ
iBFejtFEfjyfVsCMQ9d2z+Xc1peMJOalp1434o4E7iC1EI+b4hQkVXUaqJaHnmLQdh2i6raCTaQn
DekAyp2Tk4Z70JsXe5i1E+3wT9ZstGeActqTI7obLVra3TQV2hPn/XRdTdnJjtto0zvJdPoazKib
Tv57zrv2m1Zo5Kq6BKO5BBCwGkzQZu3UupJjN69Vb9zFxYB72zIbHKhmtqXgMTC29H+npv6QEMzu
dR7pe7cVy5HeFis6WcRPTIngRW8CxXE5lhPBV2ockcNZLmH6WoRyx4LGP8fXnCt99+5VXgFcbja1
MLNNo8ZHEmn+WVRguSJ09qswy4BtDJ34Noj2ZzWOwZ1sImpH/7Ur6fxtQAsAlwkpR6t6c8OPt+AA
w+uJeK/egMRHXQag6eLkdXgRIMDDUq9ONOXoZ22+V1M6J6F+Rd9qizZMaBUQvJYpabJw2xm24sld
WpVy+vDabJNlzhYT6OF55EU5l4W5FYOIt7SqBteB8xKig6LY5kEYXOPCoQV86pJ6p5H3X33O5RY0
IVxk6BjdmeCNxHrkmbIz5/4IV1clQUcYTf+lTo4T48OqosWes752Q8hobAqBEkq2fMmh4700Aha/
lzMCc33vV9m0Epy0AI5AEZm63x369FPY9+YtqfLp7Abxc62jezIKd95Uev9U4jdFN206ra02V64F
NZpvVeJ7gk/7Oz2g2HVkg3PS6sp4oMiZEMn6w7sG3RDrO9q1K5g4SPnOuvGGaSzsace12pVcEst6
b5QdrxOzWtNYjCOjqWMqnkLRVXgjUHxepg7YKbwkF1L1dIwsezoKvnG2knOVNr/VMHU/5aOW3mjs
fo3Euoy++JgWbmkU8RBvS7Pmb4ZpaqtPpobwTE2OBpS+s/wTTA2rumQuxe24yK2NXJND3OPxDqll
1xpoxMhORTC07HnG22O5xGYlO0IPkl1+NCGm20jw75NTye+uNXpaaGbSPGQV7QU2PlR4W3vqayt9
rPJfk5Xxx6xChWrHnzW2WOFqLppt1zTKh5+Xv9upx58CEtud7zfg4cjveBJ/UEfjdMYl9Q/TYFaQ
9e61xq4gjzQo7afpJmeIU+sHACchYL5+8Lc0Ag7AneBZIw/eIR30jzUKH4pPy+XXkMFWWs9UZ7bC
wiAU/zXH08nGvXcnjk3ae5A8hSLpHhMri/irLscbAobIW+oJ25iPnZcqinmuS5+XG5JxyJWNeV4Y
oWdKU4BXi9jqDnbs7IXh9tiAGoF6mjCX3TUar+9lBlxdPckrOcShHmHlUKGKyHATRe03p8fQUc5Z
ZQNMqJxsM1Pr21CvSS+FaUe7Dn42NOYgu9htk17khrySa3KailpfAQ41+bfxZXSz/7mPHKCzDpq+
op8o1y+A34NdR3mdTzXnfTS5tYkaIUp0rDgfQdEG+1GJ77NgSCi2MZAFu++DUvCJ9scNkez0vVcQ
DbfZXF4myw2e87kiVmW9ywzrIEj1AApPzHMTkrNKMGy5JJxAUDSde4w5L/mA08Lneg2OcVhlIUgv
ny7itbwZwFC+DrO29qyp4MczDJy6M3e4J2n8EPguepClxpfr9W3KVP8il/I6+xU4trOrTPu1cjka
E78m+UYduu4cLoZ29GfTcmEE6Tamwz9e8aLM10EODl5zs0fZIbvMRlArj58BVjt97skO6fwfM45c
o6c6gC6csAc5bX6EwoUvXOdpdKkRRhi/4iG1X6MRwhenI6y9lqk+gfAY3fp5MByaxrK4TLYmVpeX
WhS6xx9m4DVdZR41cL+b0BJH0Rfue6zQQFojabkbZzJeyTDka7kBruqIfGbTKVV+FNmAi+C/XNJZ
zmPdyl76oXaPduW6R3mltqoL7ZCB4PHPldyIsx5pUAM8smp5TjWqG67BZGkbtFaZA4c5/mgoGKuu
u7MnH8/2qEG8SjvLE63ikbObFLKtMTbXNPLsa4i5dzVIlc+hot8GQIv126wLcYdhO4ZDcjfFeY1K
TnP8ulfIW4aPVHkL+9jYaZr4CLWoto5Kx1QoBryfiT5xus3SXaAl2LwQBsiXv7wC0DGe1Ch9boO6
ONXVmD2WCX4FotWjo5wONo6w+axix41KpOD0nX5E2kw1CwDKo08312FhNnVFnUMQK4yL6tAHJK9y
s75mld6Q4Sz1k0ZNaFda6Wit6pRSqubcCVJseFzb/qkJrYfe4AG9oL50OUSlScmk5X3IkhKryUPZ
zQVMkbuvFXk1gk6lxaC9fn4x0dou0k1YOnNQPk5F/wPjSecFZOGabj7lKIdkuZpwW3TCeLzadG4f
qs7G7seuyrfSf49HEMbZHKNaoXURvX46PoipL1aFnfrvc93+TkpclRED3Yp+dlbEKMELld0/V/Zy
RZ4heJFXcjdJ4gqKOWXt/+Zeufb1nTjYHWktKw8QCbzMjLVLuei+Ut1SL3Ia54iaoi59mRabDTn4
HPA+r9I0M3ZkSV41NVPOxjLIO0j4NafOsb2iBu5exYl2BhhUU7yawr2lQguZJuRUAKyDZ0yuIc6O
9fRhIXVOp9nYOY7aH00z33cYt/ywzcBYzRhMPiH3numtTxD2UdZ+sKzyUkfCeUGJPnrpOOqnRDTl
Xe7EBRwUx8VoaSj6VRDAliPR3e7obxwu9PC0lNhHe5to48eslPXFTcChJK1evxdueIWRHnzro1Qj
v6ZbnoGFNDW3+CksFYIwNZn3khQDGj8jr06zg0REyF2rpagh6kzZdraj0oGS9uvERcMYWT4s5ohI
NTRUDKdq/VnD6MPM6vGxLsZuXydUJfBv0k7OEm4P2IwpSpMc5Uyuk+T8symvWhHhC9+LvbxDLn19
+de9rfoeCFc9iql10G9SlHGpnJ/kYC9XBeBBsZaXtNYiPISzEJltcMo0JTjNuh5grMNUXlFPCKgA
B8Fm5qy3XlyTEofE0NT3IQJpAI0ZD8M5aK6+/nNU2sCTahCpC7EyvOhpiF1lWVHdYo5ai1P5D78A
t592hkdFPt2qC8YoyMo/g5wSiKEDQoTBO0SlFhGYv2cwTFlhmm+NTy9bbWbJjcM2p+IwzmGBqiQx
3QxBHySu2ISrEhtu5vE6jFdh3GHZ45gBOQ1jektscSiDaPpmZeWeN0W3KUrNeAz5v7CSDHjccFYN
NjovdsypHmr+MROUTy2hISgibAY25rjNThrVlRY1xJSULNXiajPPfb9G2DPBJTegh7bt+Hkl1+S0
KwCj1UH27luqVxaG+Gma8e86ScJvSSCGbVsJ7Wj0W9e2x292f2+aUflCNQ9QTx89wVfZt5lQHiqL
GMUuKLFJ4XOghx8cV5WHqRmCy9d6HSo/vu5vAfKv6Kyk7lhbj2FV0oQQ1Ns5KTNqY1UVrQa9/G5W
QNnaBZeF9tHwbMralCnAYc22S1Q5qEte286ejGwcV0E+0amdRd06Gq3sox0WZbETfmsV66MM65dw
0VSl7oSUgSfWzoIl+Rioqn6jAy/ZjdVAm7/jQGhp1rDPpje57MyGuitddAFGbF7cDrJCIeLuaGoq
YixmQeDad04e9QYRvXFfkmPIdJ1GZIXPpBqoL3KaKyk2nX3o+Hc4QSS/q6Q5RnMZ/qTL9NnvtOid
MJpqKn4y34OlDa9BMvYtmWtrbTXY95DEEpsE4sa9AxZylbXNBwnW8JYYpbF2kqh7EbnDoVGfpg9z
DHZjgVEXyZDfeY/jEhqaJzdrFKINvvVg4ImLu2QLV1bB0rIIr8YisaTzzVyJCbMnt1MuBJTdMelU
MP5ZAHoiD2H6LjolOqnPw+jDUKOJ/L6HRrEh4f7bMmdstZfB7fP0Ug7pq6kG9k4u1QperpayN03d
vaVEp8c+0YbVSE4vX+dKTnaqcaibmZF/s7AXOQHF/798ndly20zWbJ8IEZiHWxKcKZKiRusGYVn+
MBeGwvz0/wLkbnef6Dg3CBRAhWWRRFXtnbnyn+XFbjnEZPCS/oyDfqXGavSZzJMeWsgS1d8kb/TG
VHrx4I2GfHrBjF0/C9UGLinYZrDRb/ximvOBQlynEszmI45fZy5gBScRAoSIeCbuCMx2rixkYZeY
ifcyZnFNTqETfGpFuUMUgNoHluu6MAqSoBP5zziZvynPjQ+KqquXUBr7sLPjfO3alr4xsRRtukDr
yWbkoMjmErlF/7Bcsr3K3LIOI03Ty/cadt5rLJI/B6FDwWSpF/kydesVpWt3hXyXvazepkQUwrM7
xfNmVg8U+1wV6bPjahSlI5kRfpHQAE7otFUdALdlaKKRfqyUr2UgPGNT5IV8wEgFqZCyyTOP+GBV
ZlnwXmJ38YJC/NIi1piOEoaIoyBk0KuKzfyn7GLH9zwvP095SZewxLFneWn+ZrNwrvXMGPwQgMRD
PB+gCoK+S+0nMRnBU+hpz3naGw9tqHQPRQHHxHXPVCaGN4Xl+dkmkJbEwFp9DdN4HSIJIwxmMN//
niUIeOmP1+U9pHAHPMg919MEsTMzLplh0zbXyYtbLTfwP9MmaU8N7ZJN0SjBKUYbewpNXEJkI1gP
fHybdZyqzb2siuauKmQJ1T09BGdTeY1Ar1ppz41F21QQG7NdhoZiKb7IujsgOqwXqNywdWPhj81+
fCi7WHsxoxhjHMrZjiXzWsmdh4HmjMXaKMk2bUtdihRcfU8tSOMxoVjPMQ76UErx3gQiOkotKpGC
2uLdE1azRiYxnbwmJNymjINTFfLVtlSbvRK9pWfD1DNfsXIizdqm44OGbARMfbEiz1h5TJBDHVEy
aJtgjNoPC/iyXvfdZ1/ECTOw42Jzbg2aZs60qrwgwQyeR1dF5qnJjtObNlZ0DWs0sCXtEjAJHBS1
DsBreb2xTwc02WN9aR2leFoOmK2Y1L0GXqs5FU+YOoOjV8CJW+4GY9XeZiQecBTFh+SNL3xgab4q
Hbs+sFr/hULXY89uN3tdc4bXQQPp39FLU2PTz+tyYuOYuMcacdFxVAaCRgysUEbbZTvP7dnBWx01
UcKl+r6zLp6ioTPQenMH+Gt8tNGHrcfERtERdBt7Mny9JwGdgNnoEsUZ6ZxzVHbXk0xAzenncp2O
bH6yPW9LtoRxQUoX7eMJTsv3/gbDcL1XWMHbO6NLiPkiZmsjx6pZtUBHMaM5+XmYD8vwf12TwZ6K
MRgCHGgbZYExzuRFBJbhKbGq53xmLsJRHm5eJ4sNhCLXPDx+lzyMqS59Q6+VTRN49aNqyfYBNdVx
EXvIvI0e25ra06wEWTQhi2pEs5SIata/JCIuhpZAN6fr8kOukzj7YCCS5fun8snYItuo/SarP8sG
3qtm4lXoTFkeRZFiVuZ3fxIa7NFoiMghRrtZzHt8IzHyYxUnlW8YkThnvfXP0hpcmoGGMfe4lnGR
4jys8+oYRICZaU9TV7Dw3bjzcLnmxRE4xoFmIPmPxj6KjOj2fa0k64cJbre8jB6UZJZJgmNBd37t
1GH3SVsKYbhuv2O7lTAjavAQEdVXay4CI1L8z4PUkbloinGepPorw8T2W01+9fFwZxHjHds69ctq
oJynsWoAFLVySPZycjoZC589ikeCA7VW61Z/x3mGGMbV7NNySbPT5lTFpW8ZnuMnGigmHtbix7Di
6+jtTGOaoNNrVFkiJdLnTHdSR42wYnPAMEvRzoTIbM9YOaCcj+EJXRQWCrtH97WM/5yWy1bLJLWo
ZGubJMxCqM6C1zTzIuToBBIrLjmw6LloHdqpeVjuBqXyGwu9dlkMP11H0YnR80A2x73y7H04JBJH
ZxVsUm/dSMe987epn6q6GikeAg9rcq9+CscOLmUWHIezmrj2W1XrFGEzLcfzQo9+cgFcaFH2vlyf
13HbdIrdl9y2D2712lSq8Rkj28f8LbNrzZR07L02Ycs2qq+KheNLiuLLhhutaIX52g1ahJm0n7V/
VrLhj+Cubc3z1jVT2E8VqnTY4nca+wQXik2Sa1MZ2nYasfVofUzC+/xaMyVjmrYWGnFS4EpPvwgN
hfjKM4iS9KTkOW7YjGvmmj1ZpY+Zm/2KXC/5CjKVj1+qvMUI5jbmgBwpJfxkH2XMKBZUik9o5LQs
vOotbQK5Y42Q73MERC+hUlziUorPPCeLJ3SSCaNdYZ89mWW+kYJPTuum3zoRc1plBOfak8MjBbqB
eoDio5ugbjJf0rtK3szuoXQfcaaPX/CjhpXWV/qTqMJh61a94MGOHbZJkNhh9Twnjge6uiERaN1N
ve0vF5fboWa554JoLuZ5o90sSWdJYokC3jfajsjxNlNHLJo5tgkA4SpY0x/UjsvBDVRUv2puqUdt
yGmqLKfLLeffL1qG4aDxDsgWpg4tdGGqJJwPOaDqWo7ruq9qYoMb6hp5gvZ4uS3JxkB7YnnH2USh
t0nU+WnPRrMelJdFczPW6nBQhEVLL66UPzocY2gpbga7cr5kq228AhJegvKjBN/PJfjlLG9+TCNK
1GQp0heu256J/AVYMpbsPWkgHgp8P+tQt42XTBOkNlGbW5eD8mV1RbCL4xKFk0EMs7Ds6KR4en7+
ezAS+h284qtL3PwW5viJFFtL/ZDIe0Qr80WLLGhdNnh5DTXELeB2JN1ERnvFVID8zHWC7YIAsgqZ
nuvC+adSh/bgIbddMccl1+UwGfGvCoToHlzIn0vafGZprr3Oyl8u4XjraLYoFjKsTp0dosRYxra+
9qIifVOc4aCHQLLHktQaS4bdY69H5Aqkndi6xCsvr7DlbNNL9V92hAiygjbH1ABJYclx/3ttGQ7K
IB8TSebB8rq0KfMtnZTxOIp/lt5mmqqgOyVztNl51RlCoYkAiwZc2Y7eTmuoMonYQw4c0qccVLXD
8EXxLJwPGnKLdeHy7B0AX6w1C6ilgoMhmZOWKXLyL7TVy0TeBJuMqCfhbWwfFDxnGOzhT3R+0Db5
eTl4/37L/tew95RxV+nWS0bV50H896FTa7Afom58aTzXhmeHVA/dI1uu/BfUvN8tqJB3HM3gR90+
fKFgXPpe16frokA0ZztszG3FHY+qEU1PqUgi9EFRvo6CZnparnUlgptsWnuZUh0sw2mRuBafVklg
m54O9VZVjXa3TLZT2N1wLFR3d+rbmyKH3WBIVL2SjULvlcFqyOtgv8z5vK/ddb7rOll4MiRTuKca
2hPRJXQxCTH0ZKUfkqFrfcrM+hERMrpJnqCb3M263VL/djISyZfhdwHcRnT7dxh0/3rxcnf5Wasj
UqJvjTdltqV482E561xSHbNET88Ux1/pTk+P0gFGUVmzraILwh+KiMRGZNY5gLnzIGa/pkw154eH
b2Ldq4p+aoBkvqhNDtEr0I4lyuFdaX8sdRlXHZ514eJOV3pWOU7cXjqbXIJE1vGn1rUz00x/VfHb
7xSUL2T/udAXNXIsysJ6JV7vYwS0cHU6zXqdqmEVBPwiuUAV+lhI1dxaJQBsHLl/ykPLEFZaAkTe
ek9GNqhU6upHOR9cxRP75doy1AUFAlcIudVpeVa+iSd1HdZx4edpSEZgPdFy4RkQzq4TIAlTdY4F
LaIq4ANlOeVAuiMiDlHW6Vk08akoG31vd3lwZDr/j8pdo2VvdaZ527/VuKVC97eQJ6ZGBeCEx3Qw
WxVXZ0xD0XX6k9aP0UH3pojJYKzWoSX5lducp5Uisuee1tGhMQwE4fOlMrP7fa6Hvw1WQls838OK
P8d4AfcBMIkUDWpdCGxOVjaNV+rZ96VKuYyiIb+zvZVXs2gvzfxYrEBCbkmENNblpDL3tvGQ34yG
BGaWPJect3WHQgw5p2MaG2arcRdNZfeWejCqtFiNL8swibdOO9o3J47I25zTTiq81WficIajDHXf
IUvivFwCI2yy7wwL5Fwx+crEoFx78hzAx7Eyj/QeyB2VoXNAsohvDmMGatmZIccNAcFeO2uy6a8G
5bNSjIJfQ8qzmrLuqvvS2LBb0neJCr1qgun2MDZa8WZk7boYHUF9YGC7XnXTgXZ1eYAeincx9vpt
1ZfBzcEfCPV5Uu9mr1MC0vWXOA0FS21t2mPnM15GRSPTaB6msaRTFPbSXz4TuROl5+8ujR4hSC8H
rL9l0wXHirAeLazdM7FMLrZYFja+XrDUwPQOcDZX95Sp/YpqNlHi2VNWxvbWSB3vKOq+eTA99Fcx
UoNXJxo/G1kGv6eYTPO6ST8HC62brVvbvx8L7AHOJasnYMBh8HO5vlwq8TvxqVDddZYJwq7tUdtb
mApfazGQCqvm6mmJ50Gb/BH1Q3Rdbha4l9wkCe5NIfSX1vj+kVQjxCDssV2oVvcqHQHo1EVZaqN0
Py4HJBYUMf57yDKe+pPrrf9e93DubD3Djn26TcUJW2RykTZ9NtuJ3R+xneyjGerWFYI9GyIbadAo
dbuifkLBM+zKFDprRqTjk9ZWxmWueoWd09pbpAu0jQqVB75EHkN6W7BWMb3fWQwiuO6jdr8MlwNw
OTmhUagz2Ry0boo3eqESj6PX6sVpBtv2MzTMbc+CqFJS2vTRFK5wJ/MgcmhzSAudR+UKC1EYfvSt
Q7iHX+gpVeA+ni6WGZ3UEQju2irzdq2Uak7Mc4QvKp4A7lgK2ikqZijlW2hgsRHN4lqStNxSReVf
2OvWIJG8xYXtj3D+D8tQROEBIETzNEaRe3MK+0VY5AaEKvTa3OiMbZVTlWznLWqo5yQbtTmKL9OM
HDiKxVeE6+pgJT0+8TEXm6Eo6CeqSretRDrsplhEmLGzg27J6rnzMvOh8uSBouBZelE7sWaXDgym
PF33Nn9ORIvV0bMDBWUn2E21QbXkhuVepFTT9bB8UUdXf7ImtHAF5T+/wrHwEzCRXypa8JZiydmD
sFBBp9Sfwcz8cxphQCVucT4x+laIlUmPTI65k43Jhk1DfUagXp+pZ7T7ilppJ6afFr0sUZREMOkk
wUjXEF8wZHLcXzJ5TXDb+0ljlFcXBBzEq6w7uNYcwkCklxv1N9ZZPPed3jSoaOP6EDXfKxVwok01
O4lPccWfjlocpEILYsEJ9vK9QCz2kvKd3Edt2e6MQDVfA73eOFFrvnpdFB/VkVJp7HmEmhRhsHrM
c/Of1PRC6jrTfx5IKP05QAQjFi9qHkQCpHtK8uqzd5R1p5rZD7hXSOassQVkVRpPtLk/XEcxd4Nj
DNCZkPz/PWQsi76HQO1JMPfynRZW6kntcKtbSlA+FSgA2Cip3Z7K6nQ3A72hVN8kX8No+sIO+w+v
IPDaIFBij4X3IGj3UGsZzH49NSTcpbKOrjWP+CsbvGitdRKtU8azbjlMbkqFZHDM4WhlG/SPWOHh
1uxkmeU/0grGCjqlRqXxHnSx8gjuebukygSW9T0ygWbCplLb4SMV6MSoyF4ICjurOeQz9GztZTks
16miNA+187Jcqea5MMJLv9cHnvOhruYnkWX2vZAWnxYteV9Gy8FWkDO4itbsUYFpZ95GNFGsVj3z
MBgxumOzcR6zgewBx53kwaot53FIY+fRrc1DF2n2Q6OJ3zUbWB61A7HMev6ot954+BaPVCroFZBS
gDU1PBqOBURjPjMtIB/LGYvqP2eaDolDpFBlwqb6p+qz5Hk5KA3w5Rb/5DJyQlYiekVa6zKszRy/
A2YGvy/UwAdPDs6uQtqpQbm4e2k07ZUpyfaTqLV7LUrQcKbTfbG0oJdAZGdrNdY6TZTQ7wMEkGGp
ZVuPmfSaOO2fs3Dw5CYJQU6azL65o4hL1arFBc0lJkuh4YEzZyQK0b23MSrHi2Uk7qonTe3j7w2C
J//coIY2bU3Pbo/F+EbhG7EHJxleeeYz5e+VELzSXRRmsMbhmu6UZHIfRjQFu76mt9QOusf/YPqs
PQPhfSng8aFupDfixo9TEIM4nT/Jeoq/QzafROyg11WrfC0t9I0j3ZYnB1vvNncTWtDDgDeoQiyn
p3noZ3oVsl7RAz5RFbadf1Hh4GsSrmUhyDRNDyCQAZYiVPT6thyyMEluOMhIlf5zZbnc9U8F8o+A
Qus/qUefz2l/a7iHVo0WFS+h63YkVRkJDgPW2GmY35Z071ymHuuvNNmqTl1ciqhfyUbfkNumEx3h
pMcYL8S+FKZyMXs78C1LOs9YDCdg0YX5sw+DY2/PeyMU9boL7njUldcxSN69ge3RqLMaB1+j31MQ
ZJt6SCDHTKGfxMfQFNatoaJ7C8vBvNVq+N72VcnyJWovSoCHK8JkHM6J6kNriSNmtsRXveky5dk/
9MyPfdBEn4BN8eM0lryELNEu3UCE7nIjTeODq6uvhTkONxAuafyYjZi/qrwB6InY9AEqp/nI0uVr
+QAV/77ed5STuwrgu427AYBtkqPSpa+QENbdaT3BjNhWhDrE76PG5z8gguiBN7d7AwOTloZ55JdA
l1aEdveNKAymN4OWA1zh9j2Bi7KmZ1A8mfYcdQxdcWNG+htlFAQ3cU2zTT01c2fBmujMdQU2iqZh
yzOzqRaYVWvRRC/zC5kvDYYpyfN4fucMII4rVizeto/pRw6d/jMioWmtV4lySvOJVoNGG11qb5rV
mPRvA3ZsSCBfHTiVW9cI8q2GXfytckIP6EhbndXBsO9JkD8mfGFvo6xAwsyqJAWNmq9UmUupcLCO
hC1DS4gD65XnXLyrHWKZSprFD1o5fWRRbD5kMgx37FOLVRwY9IVSybX5hl13v2GoB8d8iNetmoZv
WIzriye6eKURnXMzVEiMdt3nbIR4/CBiBb/aGO540RWcTKpynqzSQLJr7JBYanSIrGitdKK7mgPT
J8jU4IGsjPLNa0MKRNNGqi6L6mxwAEGYji9Hp1x/i7BsLxg2gYtpbnDAKXhiLC6lE2br0TaTn0jk
PhKqkPeaZTEqBFA1vTu510Rp2mvUqFDz1bY4eLWELIMump32ox2mD7GJS2nlQj9A1jCfDlbKuxZ6
497oQb3bSeO+x6OB978bUGeVVv8Op6cMbPe9QFB9BH1Z+s7BTP1KFK8kYMkrae90msxctKDGhvqZ
hh0JsLlZ/DaU+0i259rshuJqNWkDn0xx70pQ4UDWmpENpJbdY5vwlDAoylcjKJ6dlHBj06s+HDci
aDO1VWS4IZByIksI9UDHnelJ+8tKCMpE1fEqHOWLWYtnfJaBKJyNG0Gfryk9TT9NgmX8KHL6i45k
YpOQCXQIZFY8ULtINl2IhoGySPFQ9RNVk0R0KAKE9US6xCGT3XBFDWU92bbj+NlErgXldXhuZj+c
SLinadbHmIuzQXsO7Sa+snW7QTwxNw4UtKNhFtJnA1XvJKvUZ1MpcaxbdIrbeegWDv0x1yMkF3zV
Q5OxY1LR3G4zoTa3QCmAi7nhfUQLfc/CPgICHv25ttzQ4gKyR9ykmxJH/RapimXudY+wjlaq0aVs
YYHokrWcQdufbzpViDXQguoimaLWilEVn1TK6UZFwW9mhGdVi4LX3nSYYVW9538a1NE20J3ujKAj
xWmFlxFd1aONaWY1lLaG+qztX4y29oUJQrvq3X1fT+7FqC13JwRVpjGil92m2muXSXgtZWIdw9Kg
yeq1v4y8Mi9JQx7WZGXFtpowOvdV/qufkE8nmt0+msjkj5Nbi20Okc23bHg5aS8Df+LN4XvqVcfG
0rVzaE3jup1nXNphnwTdJHfUIO55QneAtn6iBh9Wz0Whbr5nhdxGdZ3AJC8nsGtm1fGuSNZ2lnDT
Y9qnka/nqfFWt8TYgNaYDji6jbe4FvhFqks1GdVt9GS9y8Y0OeSRiO/0Jukeycb+JYKWpS9A5Lif
mnOiV5sF61tX+r1UneeQogahydkXnPD0ZyOSr36otmmv9T8UOz8CTTHfkrEitcqT8CqoNayyKf5h
4244Zi7tJnj6ol5niRPt+haydGsH+dkIav1WIO7bZnHh7nP0Iq+pIndOFKY/qfuqPsm14uTmvXii
QfzWKVEKwhoge+D0zs1APr/xOlB3y3A5wPswD7ZNG7i9lcAWVxHWjFe2VPzp6Odf20qr93rSnFqL
938h7NLIJQRk5Hu8EHaXa2H3G6rAhkWtfC0nGJbVlCsoSs34PQfqsILCbZ+AXPOZMwqq74bWs6iW
GA9r4N/bsHTQhczXhknFmCDU5KEjZevu1r1N09g42VlCQTRMaNqCsNuprig2y7AxmmKTFwP/5Hy3
anJrplSZLwUmSZTqQXlclOqj6v0K+9Zm7coyLo8HyoIeeS0myMbtYu1wXPIzyBTT1qSl1hvpyXSj
D5p5LXFrHNxUfFRJlzgrreO7VjcuFIm2nXOe+umN/+SXriUtX7CcvPhJJT/TZeM0ue3PukXqoijG
bcqEAuqdD/9Kc7ORPd98GhjSxbaX/eOZzbBJiqLc9Jap3dUw0u5N3MEDYY8o+WvKarg5SBm+z7zl
TImMh6FL1osnJ6pMsTUC0fi8iel9uYaBYKbLDuXh7zWNApo63j2k74f/R7ua6qrYmAaLxGBuXMuS
QnhY9izK5qFjVTzV3Pm0rDx9nUbRbuiM3K/bwnhURsV4pB2Z+4OilVs7tNgyN6zYV3Y+efs8iZor
69jvfLMl1ExGk0A8VtVb24YeYLq0H0cn8t6ltKONbmvFoZ+HqsHDjrX9qzIOtQ8oWO5MWcrHyI20
k85yzfVgW5uYFnZm9o+sannl0YYISqV+dOGShUrzSsMzPQaWTgEs9sILBT2xVqg+/xzd4oOp3Lzz
F9ZODrtzf7mOBv9Y6J35gsF6PLTFcJoscpM7q7XuZISRZZIWzF2mccH4p/JQB2BcGDgVNXBQMp+q
Zu1N5d3IDfMcwoXZ2QH+tzXamC91SJpjHqaN33sa+3oIhNTF7a+e6iJLI1N7QtOBt7oDQygCNmZg
R05KYee/5xMhLcwOtHx7uxTLlf++pfT192uWFwd5dYL4y4MMFUfa6r+lOhHkLibn2TVZf9VJZVP8
dUnxTWW/Cdo6fB2j6mt5LSllK6Os21/IgrTy8XtGXabV+bDMqImzyVsgX2gduzO4jO68nMlvHqWm
5bgZ8XL/24CQxHpwoO+31wy92SvuvMDW6dNYyBy3iWpHj2aXJv6Q6V+J0POjTYr7pZv3nUb8kdte
SvGQK3r8hp8JpdBYih9mEtzyDJFTOSUucQZJfiaxLTuHZMmcXSu3DzmgzqdOge0j4bdfLRGqB2i9
2o4I8PI+0DXLNGSXyGvtWqsfizDKjsYQZZtczZD0ITvIHA06bgBvNRZedyQbwWYCi2ldI0TIndxA
MU1da+xApfOpyVnJBiC/Ozzo6P/oVoGY3EFDC3aRHj1ZVWnBMtMD7dpUxHP2hM6T5qrq11bDGcFu
kBKayvaUGZNQcS+KrzxEzXXrTNWnUqerWBvqL0PE2mosrm4V5y9DzmdS6fL0VaVLTWfFSr7Pop5r
3XxXLdvhakgx8C0CBDlOnZ9M/fjhNbq9yZAAHNoyq986xGmhxhScDDPZjE3mpek7UDota/gsrWPM
rG6xjUJFfSs7TWdOnQg0nu86wRvbr/wC+yI9E0mrwvxqKMMoo+P3lFtvsM7KLa2tudgeeLssdXBz
tatOolRSom3YxDAzlNp+thzthtAlvi632FhQlklbsk3mmy4VPn51me+Wu7Zb/3BBNhxZKKc3I0jS
28SSI9Mhci8jO2jT2+ClYsf8ySw0v4Kn9kjaKlhKHYEoImXAdVoiH1OyhC9hEIgUYBgfLA3X5hOY
onWCT08P9OlcU8G42LbVXXi6d/xHnAnWLn4Z2ME0Ei3zA5CCXJtsOlcic/ITjwXko1pCxonltE80
o/t1Z/dQOwLRPRWSDTI1SHwW9N6W7u1yWBoWrsE+BKDouBXtzzKoCYXoo47MsrJxv0pyg2Z+RZWg
1IjiqAcopHT4VezoIBDznns+eKTaDMdltBxkAEm7mg9aE13i3HAOcEVYeISe7fdt53ykk6ThG+Wv
NbWlQxR0Gt/wmBIfwrKVjNtZ64KY55RTMj7Fadqv1aYn+nce4iKRJD6M+i9LeNTxkmw6AYUgW4sv
LeEqtvyhYDrAlAmcOqbZ5SY92bOCLlwslLUZ+CHtkdWkh91dxGV77zzQASF1i5101fZezQeykFi2
HqCIPS/yWd1NYOhOLNuyNuoAYcKgXkq0jiP+3BhFKQ5qWj3OVLZdjb1yNwWF9mPsbvpkux8JZVsW
jo/AP4wHwmoClGZ02FZ9nUbb5aISAQAclSCh6F69klIVf1b4qVeql4ntoEbauq+SmxtH1YtVa+Ze
UTDeWG3uvmOEXE9TGH4Km3Qj1eT70rPUjORKR+jxI1VcZ1/omClgeqS7IGvNadOhqa1M/hJNnlPU
ywZlG+ELPMo5YILZkgTmxJhepzr4qZuK8lvii5UO/VtLJr90G89aIYjnrRtwgYUDJLZKwRy7FK2C
iOU5Qs+z1Yypi+u9Fru8Qb4/OLJ71ps6OEuj/FpGSSu/soaqmkn2AxZktKlJoGxL1gW/bEt5SXL9
0KP2OPVVJJ6Rl4fbUTjTxvDU/Nkc8+RsFiy+eY5ZT3oYT/KSWim5nfmk7WNlcHdu2Y9PQcuEZJmN
cQNTGW9KSZvETLv6ZyxA8/fS9NtAmruCt3A39iEFMNKxb+oIHKTT7OoLcZxVC9UfqeAfiZ88ZkOT
X73JnZ7wbg+bVtPMDfK7/DLq00E6hn5SKYKe6uQWtyU+CWcmPofh1RDG8MOGar0o4bBgKApWFvKM
HazBuMAjOIY/sza7KVnjPCvhoB4ABjmb5bqg35KbykcVecW27dp5rTvRGscylqdZ8JS1Q/BEWs15
KPTkulwilWfyvQEyQ2V6wZNBE/4QBx2Ky7haFXEXPi8HZI6ww7OnZeDg1EB/roH6qJoDMOXKwCLV
adsw1UcWQbNfDWE/MekxVDCldOixsBHDaKGbxBrNayzDbT5bGgTvuge4ejksw7HvPxUnz3lG6+LJ
NexjE2fVO8mr5j5OWeFFJj8Hphs+qXquVEiZozK226XC33YaQHlDMVb2HJ9MmS7Ag0iGsiink9lO
zjUipCCjcvcPtFzF8LQtodjpdmEiugNmKMOo5dHM2gaGPiwzxVOzS02KwZwCZymq8VAM1WkZIbyP
t5ICA7WahinisbfNH7mifyyZRxG8isdMQUWchFl1KVna7aBCxeulY57hYrEzKBnks8tJLX8QGW5u
g9y7tCjWSbZOKFi4rjwITal8z4jKg5ZsCnr9co1GgG+ZSrDEYhsNiS3fsPWOUZHFz3bV6meYHOIe
Ryw9m766TWpe3K3KE6cod38t91wi9NY1cU5Qu73LJAPqhK3hbqeotUhimyvzpVp8aGlcP7Lw+ixJ
IvuhmZ3mW6SVHoXnjG/2yGoX/N2PMUZeUARqt9XrPH1HDJlIMtoUpcqpHs6nrjlE52A+UK5wd0Ym
XztSPPaNk5Dx6VEW2sRV+UNq/Q6jt75fHNCwG+0HO8ofFrezMJ2RzyfZWgMk61uu6sG2VtOUyHqG
03xAGPMCQl87sWWPnoNo+22d51U7EfcGyMMMAL7RxBb9ugCzGt/4ACT5ygvscq+YmN0aO4rlRp8e
QC7p1wnt341SmeITvoRTWCT9mW00BVDV6s4tM9r3WVGfcFKyrye4dFUMr55FTpxOR4Dqkw5fg0ai
r7JbpOXuTnsPySnNtzlziK20syqTdJz7NcpLg9NwBX4kfR9JBV+5mlV/TL34rMZW//QyeRsRyG6x
2oLEZ/4oodCPNfB6Dl3v/DlzAv2J0ti0Kyg0WQ8gkuXZK+btpheDVGw6conKvntVqjh9aFpr2Bhp
jSkN+/dzK4ZHU4E8PkYjvmkgnatED62zqVuFTxRetTUmInRqTyC7JvpQOAGJ3GxFgXKVMKD00pyr
BlmfrrpZs8YXLqDKXgQ3UvZCX3ebBH15SzBn0/BxV7VqWC+3xfwaUanySALFOzJHX28VbDrwBPxK
ShU5u9ff9cr5XK47KsXpokndixUm19EGBIQ4EjzK/18ObYUUn8wSbz1PnSRG2FSH2R8N9VCV5i7U
WRFhTwTfZxo5uieCsX0w+5Igr9I6llHWrCtoSXByrBA4U0RFej5kc/hC7Fj1LkViwrrjX9eWsxT0
0JhVx//lN5WZHR6gNPh/faijbGZ62pD5LNI+S8vL6Lfk2tlrMrZg/0fZmS23jWzb9osQAST6V/at
RImSJfkFYctV6PseX38Hkt4lW/tsV9yKKASRAGVbBIHMteYc05vDuI2O1eIKwdTtcG8LZ89UlPbG
CCbLFRpYrBYX3kFubvv/dayb8Zafz+oKnUXF/NYU0eSiT/iYstmNbXgYXYxQkjh0lMLzkDUuVHA2
ZdiNp3redG0yb0yCd8ux2bO8xgMXC4r3tW0+UQuh4QfBeNWzeH2aDOUvX+HrF6dW/hKq2VMyFcNF
pNgyxURD0BW2cic3ZTzwSvUxRWjIV/7rAIz0IXNJ+JzfQZXjSQnBd6gBKs0V/L2ER6kO1LaIHe+I
yWahhHxLfXoaGxsxFNLPVjxaoUXreu51RE0JIed/nAG53/yiZdWrWoHCnNL3ATP50kma9k7NJpCF
XCwZ0qELkQgR93H9WI5KcZFD5CEWl9jmC8hTot7JMTVCMEHk+GzF17xl3eX1Npgl50pEvCR03xbT
Fxi73tzLbL7A1scTNrWX3C99chkIjAqr8G86JOWL7TrI7PNRXAKzxsUTRDnmPNArHnEqpDVlOQ8k
b9kxoVmPmYbzgcrgc+5yQ/TCeZ7Rclf0s7Q9NWk/Z0S52iGY+0+6yFZlCfcpDfgG8o9FJ2KrDYAB
cWHRl9DabnGsgCNo9paCwId6+rW0iVbXNOe2p6nosiHJDmt5MA5CUF9u8AWRSMWc66kMUnFXhPpb
qgnleSrU5hyVTNomUTDB873s1EdhT3zij2pCZjol5jHLLfMKbZ5bhFcuwhndrHuGfiTLwri9kmOZ
SetjCgA5yKNyMymwJgQmZVS5BtlUUXwHQP498Ca8sS0OQNtou59gAEkLsAiPPctN7aqQPyIwqRVe
qsyPclgr5JwssvoraZTjU+OkrzqnHoqoTDc6PMLFMHT+1mLJg9EvrS5TM1SXtmOV/WcIj9D/C8ED
P0fYumrYmmY7MkDmF7BSHA2u4jLXXNS9ZrFyiTHwGVO48qw0x31fEGzX2MXP/Sqv6wdFfa9ZI5Zl
0G0GTCCPSUTodKxlxrcxNbfcl42/NZzBmpfiUHETf2lWFJ5GBRCbmFDP/PlfYGgzYOsj48ZyTdVW
XdtyNNBIum5qn9hQdu2Obk60KDc/p9yoXhKuitbWV5bU2n20v5QQy2HV+sfCycY7eXQIHWVJ994i
flfEC8VICOL6B9xF882tQNLKESVv+ewC7++ko1Imhyj6NmSodvH64z2ffo5voSht/PE1EMM1EIR8
f1SFpCRB1oeaurkdvO3NJSN5Gs+NFqFVbiEpJ56uoMq2jhUkcsRO+Uu9bMID7gz7bADsxxfBw4RE
O5suLWN9aSIE6ht06mMSPGKNg7f96WjHHeP2Pp5TnP1x0ji/D3H3o3zLbbxEVVJCPaEiQOUnZomo
ONEe4E59RIRSH7UpRiY4GbvbkGPNAhNoFwAaKkRKQ7gNLD4WhYiOp1SJbUJZ4GXNB+UG8CU2gqcK
t/cTpFl/ATR/PMlDfZ0RTNOGDuZjTu/TSN/Tbrs1g9KMic/Y6yNABLzgqYaOP4ia8U5u5IFRCzlq
mz9Sb6x3clwQLLQPwjRfONTgdkEViw0zA/8tCtENtHN4YlMmq9Dr9ZPSMhPRVTPYIRdbJyy99qJD
1JEIE6SXCvNTIjwmF0gQ1c1kmxQqQq2Z/STScY4G/kvioKZumnYdGcCLAnuiHxjVO0SB2wunEh8v
kiir3/8Z+e0cNDTvIo6tTaWr1KnmfIKhRR2D95Z944ag4A63oQL5LUyZY21Il/pmCYO1RFgGtHYV
bWEmiv7SBgjQCSZPt6lsINVGslDyEiWI2epfAkAtWm28NFQUzw1yBLyDrrPtCE1eSetV4R1NV9Hv
XSnRKqBRUj6MeRSZ8Yg36VRCKMHPyLWctAQOmzFJImVDhcqeq6DmvJGvfCcWq7KovOVtDSgH5Yny
SOvzjCvSbZ+caVJrb8BamECC2T94Sam8RP5fctg26Ne21LI2Qc9ZhJ0fFBiCTxF8LSfkL3Z2WqTz
Q1jViwZKwIGbhv6Ycls8q91wBnYQIDWKOqZQWuzOUlPj0Rmn4dG56rrjZ0vgydomVdJqFfvqEpru
Osj119jIw7fMQqDiVWl6HSH0ATmsY/gBcNqmIHGByLkkx2fg5sup7R8i7sLLpCG+5NYRdRImA3Vb
FC+6/T5lQn+eWQkXs6yf5GjshP4hD2xvqeX1uJlM11inHiubISkhHwSqeJa7vRKZa743+nM8HzUn
/xv+RfT3Ro4UMOn4ejfuyH3B862NNTBZkrtqYE8Hr4qe6iTMVoiiu8tgWMV20rvqaA0dHbS4yLfZ
4I8X34zSlSUa/QtUTVQzDZyzqooqVvzWRGHe02gI/EfbHZGKvdBMgkNv0o4JhQDNQjPHgMi9LO4m
Ao0r62LpP2xvfJkaEB/GRE+kBtxCu7TLblRiZ2og/HWERsujQz4mZ3fMv6d6tRtKKDKy4giUJ0Pk
T7AQJbSzG8GJAfaVovdDtlx7WDZFZ3OBUmt9kHnSfU7bBJP3We4N1USf1+XbLa0lE0Cnu9IZLzJN
Wg5Ba71vkB7GECidbsFStzrLjUJjfYA9NVbnnKrT0cSq1c578iiSJY7K/VFN3z2dUnowhNFZbmzy
smCTlN/TsVKOTlVHZ2/epKpOe1XuE1qJ7ge2M+DitWcaSCdhHK8jzSzfu5qLuSoT9HQTKW5Jp8ZH
ucE7F5M9SzbdbVDufxz+OMf2TmRMAGDr8d1acb77n2cGPVQmLCdvrk8/y8g60iij5KlIG+PqIyMo
U0P7giTKuTN07bvcw92mHzQPT4eNAsWkkHnygviJv77YKjQtmgWdz+IkD+hmrmHzyqx224e1fTQN
1ulOag3r0cSexJVielhhO0yTOgUz2w1e/2Ua8TthklmEMIRu0a9DroJaQs4yfpkI2TH6udJWnXVZ
FO4q7yNdXYJWIEmAaGe+ID9j5U3dHE++VV28vMb7NgfHyyG5kWHyH7vyaDNRVHGZ/UGPMPZV6V9q
JC1BoITXfjSsp6yovySoLu6auT2Qp/i7c6eKDnI3QvBBdJCrb+S5GKrjXSvqZCWPKqptHfuIQEYq
QBa8B2X/51/Kf82s+J0YjqrOlEbuctaMPv3ld5JGZT2KTsCTsMMGIVSDxqNtTlU4k5WDU+U55qHM
mKP++Y/V1N9npbcP49c/+BNT9eMPrrXEt+x9bBRPcRAXK0HG5BblSEdLLOnOlEiuuUk/ZFnk/o+i
afHeYyu4khER74gVUpfDvCvH+mmPB4pAvXkkg/23ctrU5lbs/9BCI/+G5wsQkPFGRkm4rQdgwbba
YtfsnJVBd/jboFfOKiIhEg1GVl+ZCrzI8Qx24dIlvekuBNh2XyHPW8B7bjZapzQrsxr1i+Oei16j
2kGDXzsb6bSndqo+yE1Ueu6BGfh3csi0n0MtvhEXctqCtg7RKn0ztZt4pAkj35HVI15EvN9LsB7W
HHI0nCisecE4RFe3LSyC7c1wlbqjyA7V5NvbIBfPndJW+LvcJ3owGtILajxy6GMz9gYC3KJoWaXN
L+eTVSPXtp9Okbu6AeGOpaeF14RvBE3mul3Il3RVEBfnJ/mdkSPye0AzONwrBJKASilHQnrYBBk6
ETSr9BNxMt2XdfnjX64kzfq8OBB8ox2MSioGapelzu+XsNaasWW3Zb9G4d4cNZ/mFtX9g+Yy4aUP
MyC+VZuvWklHt0qRw0jxpE6+0kLktAYBLDgvoCgB0L6Wfo+5NaWOJE1h8dxkrWvlKzXXZHnDdBJ0
f28aWCyoXjeHZlQcGsZMRSt0U+eeqq/cm+bJqnwlN4buxpuyUmj4zOdGg0ACPgTaZpQTuxr5DNJm
QN5y13cze0tK/ZfJ03wUP0BgJEbF59Fwp6D2nhrL2HnEzLh0z+Rz8daTE/q0K/sRZV1QhftAJO0x
mQxjjmp+lUKSIFGnq99e5I7cOGF6Top8RGQGUwETI+atmK5xMIZiS4stXhiDaLYi190J/R0YBFKt
kPrneryBd0berBH+5CPIA9C9vE1GN2Qhr9w283h2pQGpZtwigCPOl7NhUYVErJTFyyxzm6U3J0XZ
qHR2YW2+u7h5sXywYZrHnLTIICOpA9wEOShPvr1DnlOM5zgzi4Mc+nhvZOrjsXT0zcf5VuHw4wZm
/mvHbRNKeus/X4rG77BbixWq4QpmZ8LF34Oq79OVaNhVF+i2HWz0ADdcq4RvkZaxYJ3qQByniKL9
fuq0bFUQX4BjK/0uK+VxioS7AtOCSFwnGKRWxJ0xb1QFxTpXwOCq4k4Oy1dWggZIL+tp+XGqPCA3
PRjkIiLhzanNO6fPCZ4y/OAoFdduoObQoehnyGISlp9rlnosinu+NL7I+mf5KvznVeZY3W3MZ/3x
59+WRP/+uqi3qRwIxxaqQ3CXrlqffluNFhMRYLbFRszmlWbVpG/JbMr42EiyZsz9bRdnzRc5XvT0
dG/cTVPMGSbhAlhqfpaboYi0pVek/epjzJmVlR+7SY+xbsizr3aFurSYqUui68sHtzfmDrd59QvF
mPthBJuR4nKUY30t9G3fkgwmd6lMcbMpyZaQzauPzS8dLdD+GrEkYX3wNaAsqj7U56FR+odxGP7O
SV1oF0r7H28yKtHyGPsTBmX58v/ct/Jzp5OHJsNCYHbxOHAI3mDZOS0qxa52FWEEhJDNwCWQpvUO
vFbCqnnmr1RlEK3+/PE5nx/gti004VKqMxwkjvbn3GEDztYMRQcR6/YPjmr8cM0wvj2bVS8n6qyd
SDaRT26rPhVRRMLf/FTXypHbi1nEW/mYtn0xnPUMGYY8VXO1H16G7VueS/5Yuouc9j8/qIhuP0i+
c5p/kAcqjZUM0WopqMEt1nGxbx14FNrsNJObASMQyhrF3KIKbG5jufIDZjAw1NDPIBzR+pZQbjC5
zWOIWbvoyHmQQ9HoZ/f+GG3ksZ7+RlLq6nhUlNDfo0Xqj4kzPEtza2bW1UOAS+f/Gso4Sy6d5FlG
iDO5H3/4M4wLrs3ZN1Sg4mlL7HebU8JVgevgWyFrhPAEb5zUk5SlyVeeLPzPJX/0+DhnPXNc9rhX
/mVqSOP105PVAdltMzU0+R+ryOcJc5nTyekSemq28pV70C7qXP3ysamQp9ha6Z9/Gaqge/ejGm1L
kRuXAWs7BbbaWQFwDx6qXlxlxUE4qrOrHHLu+rkA4YXV3MK3mHelDoDJhkx7GVeSBjxjHcK9ubpb
oScLmWQyJPzbl8wEu40pMeyWaY57vN7tQZ15UZbeBle58afgxwTF+Sj3dFVrD5YDIy/2Hm6PVGl8
zTul//mIlfuFAnb1Bi7qE1YzHvidNnNnsj5kgQmn+O0hLx/tKqqPtdOo5TI2dDy/IbCpxW0Ziddc
2wf6QL28qMybminNrWMXDsGzHHeM5Oe47dhHXAhXgCThhNlEUc59G7rHbKgsrN/hZSpS/15uqPUq
dzXm+nvbEGuMiflJDsmDcnxwiAPHSTBn7mY+8d7zyTqqBcxf3IzkiVqHe23RDYNzjsZXOVSo4XSG
kfHzptHZdBRHAFu3e8q8axWFfVJNoez8uHsJSs08yk2MxqFafOx3nqVtQZogmgDS1DswByW/3Bhi
HafSzFb8ZR8bSnvUcPzNqCHXtAngUoqInCsFDV2mRA1TmfJfnj7m58Wgq7MWnG9gpotMicrE77PG
1gsqn4Q0B4tpWV7k1QpY6QsxZO7h43pugEbQ3QYM+MtY75QAFZJDo9esUyvX+GbpV3rq6btj149g
GJUFjwjCUf+5BfEHnfKamZi8AxF6S3Bj6iaHGtnAU5f9ZSczDsazqmsOSLePOueZEJvmMSN0XR6D
AtM/VMTkyr1Q1adLu9Im0zhYZeDfjZnro2WdX3qG0SyRKKXrQSUk7TZoVP+yfnM/3/359Rma0Awe
3TwCePH7rw+ifxWUNT7isnf3dupPWztJ0QbOoAqJrJDwCgm0IOVZR/GXRevEm+O8K3KFK9yue3nK
aA2PXjVR7TUs7c7WWgEDHVhCmog7e97IcblxU1IZoimxoEZy7s8xTskQU59r85hYBjgyOS7fmrq0
8q0QYaX8cR8H5G4G6YZes4+JlZ/GM+Pnn1WCod8K+tULx6vfyrByli6VgL3iBep1tOvvxRB031Vm
dE65dSoMagoR5HZonFjoY7dvE8WCTwUhE/2KE8xOXUb5CyVkMcyn0cbCrkOOwPrdxlF2j+BP3AeF
qd3bhJ6uEhxYQA7bNMYqonH/7MMSn/u8j6psPUw2jO+wmTMYp47gQMgBUFYBZ3KRLH4hBwiAifTW
sc/Mp8iNz3oF4a+3nCC/IQ2p4uu/zAp+j0phDWYJDQWVaZBfZziG+em68BwVdsTQEDvuEsq64UmQ
I/GBgj+nZNyo7fLlEItux7O/XU5DtsY1Vr4p/qRvqVW2G7nrW92ZAKbx2kDsOSs4QcoCXuB6EO7W
hX1y1M2GSujooKqfd2Vh1K18ayGPWga98jjo+Yx7giZZeNVrcALB8bZbzbV7Y05w6Jvk/gYbFLZj
3MO4fZJ6Z50LKhhV85WwCnM1ocKl+Z8cBoKorlMZPBVUnFdqo6MjmRv9sqlPbuyhjfLoKPfqWEWP
75vM+BNfkLlW2T11jly9RDnrrBzd6F2D1f3iks55EwXWjc4CbD7gdXl40aaiZo7bA+pO/LMQE+uG
Kse3Tspud7tfGlbanaZG3RBiBWe1ALWLAml8HQwzXPe97u+HpB9f6fMSsYOOtVFBKsc2zvjcapR/
mRQK9fcl0Pz5OzaLH82BPMqnb38q6zQemZtGwnwKweUFbb+2FSo1ksJuNbAucXCqI5EtJBofRmn/
gD9xLQ+iNhVPXQ+ERB/HB31CT3GjB1v+QFp0jbmwCkIfSqSXPjaO+iQvktjW9LXr+tOOsg1ZL7Ud
r7ES0tcO8mpZqpAPF2UbGacgqQ4aFAniy+Qkphy2NM/GY9qTeaP56ivu9z0aJ+sdsmgKOWZEhhWY
1c71MWnH0MUwz2OVTSfbek/D4kgLN3wN+VjX9BtmFS2lgrmFaR1GGO+LaUzQjaaZt8rCptynPUa/
BQomuvb6HGRGgMhdOfKkJ6i9fGMaqCyBSRXHYYJZ1gEMgwddvoKClWsgufQxskqHPjUWKzmWsbJc
mVlhb7FdDWsWpgO1DMcnv9uF+TiqxXPVQBFqYFv81QTflKJw3lNBM7+bVO65+I23LbneB6UDR+RG
XrHSFNAz/WCd+1yf/iLU5SB/PppHfV2kXOQ6ZcnZwpBJrvd/htD/yTUGB1oDPyZnSfqw3ODirO9d
dcbpOLRDn9VyOKhKggqKmv1BTqoDTTT3o96s5YS7DNr6EQ3sMjDaFF1cEBAmUQZfWGxgU0psxHS+
unGaytrK3Uy8GVCGXtGsDftCH7N1OJ/lOvHDVLb5tZ4QC8dpvmN6gRgJIclbzdRq2UZZeQY0q1+5
bZ/1NO2h6yD6AyhLBgjYqrdqTmQmJ+tlVIfhAEqNR+58WoEgbNHynb3M6qdLF6bhIg68cgv1c8LR
HBpbUmF9MP+qeZ2qrnpgbk36kG1cIUmBZjpnVjFQlTGhwXflV7DFyTHoIQ0DlF3ytfRRgo9qsowQ
I5EhYNyXM6NTaOWGW5T5XKsWnlhsAhez9030Ea65QMnQfMUDD59+6Vo9BJuZZZuZk7KNctdfIYJO
n8KsUO7iuLzLtVDcWb17FyVh8oCMGd6FHjD5BPWgNta4Kvt42MgxvSHZ24ZcoZjka/z5acEz4bcV
BreLWZbA9FzXTJCY1udpBH+g0lD6UFc8VLJdU7aWDShE37uhFx/F2Bp3iCe2YW3QF549kcM0IEcv
BwLOa9+6qhoeQBrwT6EZAEyeqp5Iiba5k45JeW7j1IucJOqd4ZH0AlVI3ReRhcpY69U9MZDmIUEH
QwT6GAzPoReibHZZlidmtx4RaQTHoWzow1NiXHYJAt356peWHX2+rhuoLJSl1Hwlx+RReSDVc2/V
quqeIMBw5Sba9E1DAFXVXFb+6NubpJj6HdHVDUZjZe8ZkfqtcVtrORlNdHbc/IsjQHozk9joaaxd
pGhZ529GkzJO9zcNc9TbWyT2+FFe/VjHAjSXmSiJa79sPo2hL0gxm1oRLansIEBPnWYOCgjIOgPL
5iXbvKVKqXTz804O5lZCZDi+Z6Vxiy2PMH89GJROTEskFxefIf+KAOYBVaU7gGPhuiRC4LkuS3w8
bZ8srD5Utv+TwvQBZertrlr7mBoXBbBh89n/Bz/uOGdEW2b3OKTuQ9ygtneUDkrAHHMxUNB90FtB
jX+Wcas4v5pS0baJOWnLtJ6arbynyM0IjIt8tOZCOd5EyxNwr8bLAslk0tq1pg4edTt6rR+79Vgw
E0N5sZbTBbmJCfla4TpXl5OcV8hBa55IQKh+oikRLovQSQ/jpKknBE31Ri+04HF2SWCpHrpXMWRf
AbC7fxnDD3smwC/GwFgjsYsfZVXONKti2WDP28manUc1GD+rfpIH/VK469ENmm3XnaW/gFqftQmM
SAHyF3Vv9NCJgphWIJG6XUC59am1H3xq29d65ofXVLgXIxSpgzymkyuD9h24D2Yhig5cCS3xcWD6
xvwpyg1lPXluQBGs5VpvzWrv1vadlYZ/A+dsn1DoAtbI3HSvOv2ALwkHq1N74Q+VHHZF661vWt+H
K2h/2vrWIf7z7UOz5tnkRwmR0gTTDcPQrBlZaaumNd9efulejRjFqgC1xlJNOmG/5xrrxN4uFJip
efsCxGwVkRTwtQkx32cwHfaujcSnL9Vv8eCh1W8E1/rsrr5tckoHYX+NEjNemoUzu0oyfQ2ZDD04
C+mI/EeIOf6s4Q7nzWRAkAZBpvD0dcNVJJNTiDnUSUW3nFVgm0TZxl3xTGvvoDje+FWOe0PYH2pN
y58NYR+qymTpTFzRIsOjcInCzF46Y0pOS6eiZhu8vzozOhS6Hx0tFKNrEZHn7pBxduODyXm97AGM
9j5J+OthrjhpaZkRa6dll0ZTzE1uYSiE9xZv0CUiAZl5u7Yb7jLVD8/KDcAjknSFQZYWtKTuptNb
6wEQGAn0JlkR69Yq8voWEz0EuKaDp2yXBvlDQe3Ec5qlur3tA9MntUpzv+DzyrkFUlCT3z5yNeZq
rXqRe24RIHkgAray9Y2KTe8TZZC00eCM1pGKj5sHhNgk2F3Gxr1Lsty+T2wyLyWfQutm/qVacE1z
Lo4I6y1T53/h/Kr/fSxUCTpJG3wfpRtcqV/6O58qzIxjdFbmECtbCFX6thEllHbSaN+yuDvrVj3g
EPPtM8ZMazFScDo2pU8FM4HXraRBvpd6+9otTFCnYbKS3zPAXggXW+e+851xFXWK2NcwDVgPlWKX
KX717MXlpZ5x7eWgQp0NS5N/m+eZr6QzW/cjDpQlLYxpq85FBLmx0FZaKT7rRM1KwCK+uysBkm8H
y+h2NK20Z98w7qT5pyoIHC9z3HfR8C+FEx4ln790zE01R9VcBEWOqYlPXzoylgdc9Sm/OOhua2sG
DulGQbKUfCk3TWSQMeXqJqWw+eXHEdV5gXF6EKS9YnRUWcA11iNQWGs9mKpHLl42XsDHsCzUVG2T
ILshzFCNiv3UEpRsTEa3H1OqNgSBQOYDMoWlneBK/y2j20iRaRQPGRPXTat44ghWuDkKTQV9OZio
wXWtfJBTabn5ZWZte/XCzqz8QfREkkHT8LYa8s91HhnNKVXIXZ4/qWHQ25VCdPMp67vhkldAi0n+
tp7cqT+nTtVw2y5A4M8dBACEaP9Tz1gYNEhJz4pCOtvcnpTBmPbJ4IE4kJCH+e4zwCrWmuZaVnxJ
YqUu1rihvKcK03dniWersO/ofBose1tK+mDh8wNA8/xQdz6beOZB1QN8WDcqiI/o2w3A+g6LXw+G
Rw6OWYMPrk3vVLPJL8QkoXqN3YPIAvVgzKyAqkvDl8zR7ztSF9/THmidPTpPloNiOLaTjKmSZz1A
3ZwWAgiYpvDzdWtC1KsW0d0QTvZSH6v0PUcfmEf6BkTsuJ5zHi4DWTRrz3VYE1SZcpGblh7FrsU6
lcfTqSiQyApsjHITF/ZLZdIGs0A4rKCjAfwECMtdvanPTi2S57L2Ny4yw9eW/3ZC5+Eid8PR+xEn
ZnUZKE49dH31rDp4CCvnvtLS7pfNkKnf7cTM95/GM6+4AIkQh54UNiaKfNETo7/YmKp2lCi/u2W7
hEBTHnG20qbPmj1Pade5MWZ/ealjhFnbU2Yu8HjERwyrKd/bsrzKDbCyK+KH5uxPfovADFSirkVw
1BF3LeUZRSnK65CFc+HHfGiIiDiP9nD1O48HQ1+5u36YKsTQeM+SIJ+Y66TVcyCIfs5G4uZB7rCQ
VonM8JB6PSSEaWw0hNSntEtU/m2ByydaTPfMpqAyeNn4TPkEDX2vbkZsTlDZ8nLYkZicr8R89Wk6
UgWgiYu0q5eBXfKEnZF2zuhYG6Xgg691MnRYuffbEe7Ds1OZ1B6B8N12tSEkcZxC6wZ5r/pszU/U
tlCVlaUH5jZW3tvB949aXkYn8JfRqRTTz1fNlBUHXx+X0z8HP06LRPJCfw7ZWmTVJAnK7e21PEm+
R77S+aiWptJFq9EXO9Zp4SUSjvKUZcxOWUB0MDLY7cyxY/Yd1aScs2vYXbG2wwrbtzy5jqlw5s60
uh0t+/owof7ACTP/qElRz7bQvyXU3bFJEZBBpk6omW+ZXmlXC2PaPqk01q8mQada981Jy34b63ax
88uerqJfGiSNuMVZ62xE9SqWluFvaTuQx93YFysnb4lIzGyW2r1NBLCKDHtZzesRvRTFKaLco83R
fnKToHO5vap5qP3vsRnKePh0iqrUxG6qxL0H90YB1xPxM7KLcwz8AiCVM12CFIgiM36xkWNqO0yX
Tg+1HcVwFjnzKRg6eoite9Gm7roQdrv2civ9Mle+u7keFRmmu2cO9gNWEndm1R+a5dA05sFrDB3a
UrV1a0W7msaYPMSm/ShiK98lSlate7Mr0pV8+jfU7VDsw4wYiFne1XFRIPrsrI2tNd3TFEHotOZg
0oZk8kIpu29lLFjHpU5+/3EuIJLb6o81trKSyuGbfNiIhqUHkB+DMZ6prSC8CP2DfwpSLVlXuTNu
0CwUW5c0iV3jGMV1whmHyJ4+gE0fALGP++x5XbFNDYSnU+5qLOutJzst86vcONpQLGrwkge5W1VF
TSCM3ZI6BqLkX+bKwv2vx7bLbJnyrOkKLBif2+0QJnhuGgXPija7oLPrvzBNH7ZaXpVruRuSusqr
VN3KXWWiODvGKMLcPiieIlVfkYe1z+lekFvokbqtu3/b+Ocb24+/dhUAFVKFoievEPFa8ZirpWXF
6rAocHgPmY/jfTKWziWaq5PWYJRHI4sRUipF8tRpFb0lrJnSlUnZQ2xGJf3+ya0pfZtp9D039Urc
36Thk5OSf20iD2tqoKEf67QxgjRZJ17/HAZJtAaKXp3aCMlABOf7aTZ3XHUHwUHr8diOrQek6CQU
926G6JiwtXhWInzgIeUuDMYOmNCEPe0fbiQEDP+Mv6rZ1c3wl7TOTCMSdasJDm7gMUGuwJc15UMV
9+fJYI4AHxuGw5zWqYbKqepgK0tiyD9DJN6aJ7knx4vKPcmhhntVsPznTR8/B1Pp+eNNv/8cmZAR
OCH+zaQ9ySqFCdRtp8SYIW4kEntIqwXrT9hNSTfnzkKAPH5s3KpzNn1qvqpYhGiuzkdT0f0dWQ4C
fszPhMmLRj3JjV7n+WIqrWzjGvn/Zz+a5R7iTNuydE0VCG0sGSH+y3JPwwNNjhi94prny8ITjgZG
fTAPHdCvjUmX4zntvB95DlOqcwKCPJvAsy94Lm2kTGgIQo1o50lkZ6u162+pli2GaMDQ5iPInGm1
mCuHJeYWyPaxpe/7oY1WYqZQenqjPHiCZrsZqBVYOHaVEGpmpRU/9JwcNLsJZ6tZfKZCUu1HR/Me
Q+qRfVWF7yiyQAtqmniBCt8vSyVxH1WPfG8fssldT5LbLiRf5OjUcXw0fNvd9sB5qOIeEkvg4i8H
QcpuaPOlMHTjLDch+JhpEYF/PEXG10hrjHOaiTljTcvxbhaXrhLTG8Hc6lqJVXv3c3cx+k1/TUBM
raYsroiA1K1lFUbg5MqG5NzYLo/ygHwlx9zcpUrt4edqqRGuijxTN+3s9SRWXnnIu/xr6vjt8WNo
fEc0qD80BfHLMWAdpyrsY+ibX2y+jtFS5Ka7MUIDqO78U4DwU18nE3sZjcGrHU/OS+Zzg7eA5NwD
OgcMmodoOAWLPC1WL04vrGcFucK2q5pwN3V5+WyXKZOrTnxP1JaYwNBzHuIeNlfaa6QfCm96C30y
MuYzzIoGq9Yr1V3j8RCbRmC9CZZ6ujtd/mgoZItEcpfuYLoz2op+nqyIjJ5fHf98T/4koZmvZ12l
p6RiLKEn5YhPCqhe9Tx/GGpzqQ/mdLDAVN/JDRq+ZEFoaQCowfTuVLsz6SP5NVHcaTk8zCWXpap1
xS6qkvGRG7X1ECq3ndvICPAtcYgFYpk2Pt7GTEA5llJsKh9BoeI50xdPm0jyNCb7JHeZqTHtFeGD
3OvzTV1EynMZZfmjBsn6NsoX6oxqAc3Y/BP8flS2TBDqixa62aItNGcflI75EOq9+RCk9i6xAAOn
bmY9sAYxL7646PAVMHGsQVyFT5Rtja2qlvpOKEr32HcYBqnvu+/R6K51o7HfLKd0AWMqw8lJJnEu
C0ouGIpdOLgEaOh52J57lQYIRANe6uFW0Un06DLBjhz5Z4OGvT0rgts1MUj7j4NyXO62SvL3nz9i
PtHPj12UUS6PXWGZTJIc59NqOW0gKhjIjFaOZxD3o3AHCtHi3wtAZlsBO+2o0989aoHZb1NwGESi
JNoq64HmJCOeC6PHeY3adqsaT/MX8Co3ukliRSUsZR9VUXgFylyf6nF8+zhDzb0BNRgmbjkmlC49
UN5eDkDQue2N5ZvjMdfMDe6frfC1l/9H2Hktx410zfaJEIGCx2173/RGNwhRBt57PP2/UD1H0vCb
M3MhBAoAyRbZDVTtnbmyMH/ESVy+e7Fm7Co0L+tuvkrYtE/E6N23up5dNWJd/vjqaaKAXir1AZik
fqeUPMpmozgVYcIss0RhruSIuynP8f7OJ4SFRiAdnOzeHhuofrCDVvJEa/PqUrPeTFGsr30/c1As
ws7r/TZ4dwqcAi7m01Nut+2zWajrcT7usdLYAf5y12bsB3hEg7dyKNt75xDnan7fV2KiQdtPa5nN
EbhDeQms8kTRR3uMxipYyT30v69K7RjPlWiS5eRGtF0JaDgYQ0FKsObpr43mYDUX4ls2EXye+Wbz
aNlWubMDXdmiolEeY8v42Uyp+DY1/aVS0Jl7HhCiLjbLQ45iGGYS7SHDnaaN4w08tX7t0dlSNwV+
pkumWv9ztpiPqSm55qViHCp6tydYjOYaupjxXGr990a3mx8D8V5IiMcP1voZ1vk2vVcMHwHg5Fg7
F0jjEd/yEZmCsqFxZ+4GQ2V2rNkvEcDOj4GVzqJUUj6hYakehlYB49Yb2hfH/C4vCGE+IZRsVmCJ
ewpNgAnxa7w24djeRXCDn8oRwitN8h0RYriqmXye67zJdvZQv+edr53lRh/Kv/bkUHNViP5uHa3k
F/y+rqdYSrte9F+zMiB1TA/H/+hSC/G5S60LfHuQEojsRK+rfm47VSGBokEcGjwEKZ8fQrt79NyW
REw19Y8kFNNwtkVKlHvSvAx68q3lgf8Q6ViXed5xh8Gs87vXc5tUJTlobY1QUt95xEdA1m7YcXu1
6pBciSCsiBSZ8belF+oLqnvKM2SChTIvdpTEmdegwrkNQ6PWFrZwt7KOpEwqK0UNLYOsI8E0Ve4A
89yEqFKNmnoIznguNDetKgzIftsMDWAFfRHMGQ4y10Fu2p7CoWhMBcwXJ1Qtuvf0HppFPYBhSNtn
e7T0sx9g40Iy360zp1NISSuildIRQ5LULkFrJmFN2Wh8syyj2dzWo2rqYeqxuAk383pULkpl81ee
GCoWaLVPKdrtlL06g8PJOWmJi9SaS9UQF+K5RbVBuKoYK3lGCZOz6ajFQY7kRp+/oqDgf/bH25dj
35iDiXR/xx2Y37QptzVpUaqT5zvuHtAQbgcdCUn4dUrqJ2snM3cjrZdl0RMfs5K5EhB5URf3XjAd
qgEfQQZro3JZ7vleNct5d//+dNA+KcYxNYOExb1gGDrqcbDIn54OWpMDrOhbust1Eizrsbe4jbPR
C8siTCNq4bfNu7lzQQIdnPLCQTovD8nrbL0ruwUTrGrlBhRAf3+H25mRbtLBsIuHQG3ekjB0f1Si
XI7+qHxQwsXTXdTVQ93p5XZqKqqKxOng26PaMKi59qomxbP8IiuiuujBiXYNii3ynZhZ5l09xOlF
vk3HBC5UoWFclCcHMqXOYyQe5En5NnVM+4/rk2ic1rC/zbU8Ka/vuV6O5Ea19DvyRdKLHP3/rgdx
mVTL+Vr5WuQPpzPDa6GgvpY/3SCi7Vz58PXnQqw89Ou1/9P1v1777+u1v70W+f3J3PrrtffR6Jzt
VH8w5Gv5h2vl/1N+t1/Xypeh57m1EXDFV5kt7uLI/OuX+fs/+w9f9OuX8/t64SXTus2BysmT8oeY
vKDbiOCkPc1u8H9Kb7+4Q32J6ji7L522eLEE7U2Oeq6b0cwNnuQohAgJ15skF0WP7Bf+Jdu6bEyM
6VwrUj9Z2ZVR7+UwwCeOuouAGnmx0oTrwRnVR92INLQEyu0HJJ0VXOycx+fti1ITJkQ8xCv5RR3i
7HUapNMmmva3WwpO9/iEu38r7yjyZhJMLuTALhhW6URurBprxaXQGvHs6dVSAdn6VmbTdGhD9G1y
CJhZX3o6qzM51MNmkVRB/pJNwjrrBqJfA773mw+7el0GTbpDqZy99ZGUgwYPKX/Qe/ywjyDLszcN
WN62SEJ7Lb9ZPL+EyaqKizNY4nnquVvM36z++0vo5pdAadZkkeF5kBE0CwmfIYVcUu5qx9Gz77Xo
wmbxa6N7irZoy9zfuUiPF7cxkwDjUhlGvyHelGQB5N5hZMTVsg8xBlrxGMLfnHsO+ayAn+NYkJnS
VQjq5n6++MbGnQ/JLxjItjnm87B1aFpVgfjzCxoaO2M8x0/DUqUuMF+sz5+cINSb7b/f/z5ZQLB+
gHGydMdVsQqhUdQ/qcXQYjthIlgdo21xl/0s6TDL7o6ZY3bTcPS+Ma51uqZrktWuUMZzaMZ6u8ko
Tr2nEwBImusfrK3LVQEF64RSqKLm/8XGBLJVithfq7NfWg7j89QKdyV1gn6kdLfzUkUoh6lS+GsL
EOK5MQhEyPT+3GcY3OWeOhNiAjdQ1uN87PeJ39cVodCo2bfKWh5rmkRdJvjNt6INzAsQrAURIi4R
i06ZnW8Tj24wCLdVj0ZEHii6CZ11VGTc2RqsXjUocjrUIQo2pcTxI/jLrOQ1Y10e/LDDTO0r/q3g
GFJTpFdmPNexXm0zvu+uqsv2UV4B9S7+jykUjqa/r2uQUjhzOdG0LR0N8P/YP3qeqUmiYmPprXS4
hx4YLRzVKCBB592TMDOaE0kVb7Hx9k+DRdwrfxEKZ+V7qUzeh0bkSx60iB8GM6J0lmkfJWWp2XCu
PhdurK4Kt3MA9IuNUXfpfVU7WPlwzv8azZHOtMOTHd3Q8NhOfUhIqRcc5fD3sX8ayuvUdODDSGRH
bY/mGasZdjewx6wcFdanociPgU3ZXnh9dJg0mmV+EPv7xIpiIrO0WVWl1+fJyoOtEYz+MkiYDUGp
KQ8Vy1ax1qk3H/xEq+FTzkcBvXFU7przqagdrDX8BJcinAI1Ok66zcRa692ovEvkxfEjFeqGAJ4B
FLmtJO8F1MtV7dpHV3jU0IdhF+mGra5SHauAi5thhhzci1wFppTvA2SqoPqi7qyZTXcuBj3rVyAS
0WCHXr6kEObw359P0RHsgFhYmyZ3nnSiCw5OrQ6H3kQcS8YjY7lpM1bbdZq8o5+zu0WgkM8pN1OT
HMEX1vvfh+RebATKKVVzC/NTY62nwqAGSjDYc9hjliZN5HHKwCKU+UTeSl/vRODbX3yXEhaRQdad
7k/9BvanztKnX1ohbtNkCv7ayCG4W9QJyoBDUDhknqp1dR3cgKj1tnEPUPvGY+4E5ZasLvXoaRjF
wlR9vkWNtAaT46huxr3U2Ogkq5xUb7xvov2IYOJFR4l2bHoAs3JojonPjXUmSM5nqzg2l6pNFZUA
YUjtbf5MrQUeEZgoqtDfoT64j1YDPHkIVXWbedanC3w0EAvHCswTC8R02auD//J7DynIWw7Hz1Hj
VaeU+ndtir8DHojf2rEZlm4jMDYRY7gxkrY9e52V70F+V2TW0eYwmEsf+Pb1Q2yBbixq5SJHXc/C
BfaEZm0p1xDxZrTKASAjHY6ZIjabicIwz7ZDSn8uVMSPZg7bCEAVbtycGk089Mu8S8U6aQZ6XTb8
iHx24ejoVTfuLGStAzP5Ytumv8wTzT2XVq3ek8nyTR6fNNAg6HuKVeoY2Z6e9XhPU2AEVE4cdSCi
6V4eYzpLKKCDScQM/O/l0BF0XbrOxp/zCYJuCM74JIuYhFqzfeEedJT5nQOcOmJJIvdeNLq5b9Vi
7fNbf0Qt+ZQjOiTgukE4TTHsnPu44fokvyLkzK+Gyq15MWQnFjXd5TbqBsq8sevP8ejJQeWDUy+9
QJxDNfCvvjNET7FbZSurneb/zNQ/QYJgOWgROi6MwNzlhoodG4nmoxpUZFU1vvkKteQC4Jl4Ae7z
UiDC23UCmFyKnZSPTFCmdzYutlZ4FJ/nucBtkmCWBRpIKFrlPLdOOkr1qelRy54bCKbeZ3tB22iB
gJDewJRn4j9u9OYnQT/qCF3j0SxcFN0qpaxZgvVHzZ0QG8wPRfc9ndpgk4zOg8mE8i0p+3TrWyQJ
yaGW5+9Vljh3Zls5JMo4Dw1F78fGTF8oYY+LeAaI18G5wkzyTTEH+ORtbBwHYpN713D2iMWKdTzT
nktD3TZakL7I42UffY0EgkZaj0yMImpaawTTLWIDpKExoN9zHz7Lz3ASRad4aOqLHLG2/OpobsNq
lzeEfGvIN4l8u4y8b4oBgRgCAlIr5isSGARrNFbgF/3M34Fi/+lNRWkeajPvtq4y/dRniV/QhvZ/
6GmQzXx6kgI5o9hh2S5wHTC1/2OkJB2V5iBc/nyczLdaFF/7KYke8eprh0pB8SXlo5PxvaGw/Y46
UGwKpdF3tRdFe1bYHzo17bvK8wEvewq3tDQc7+SGHkqzCQd1Wsph4iAHjyqRHAIw5EsDDcmLwq14
WRgif/GhJS8d/pK3vWw+JmpnifQB02mquR8tyg9b8ZUfSp292lVavyZ1blIMIAAJvZaxrA19mWKO
/6gV+rxapuQPlhVUWwIu8gPsqOQk3ARNN3hUG+fmlJ38KlgDZtEvVgLVzoW2sOncpoBmSuC8npnU
k4qYRplX3TMBznfQb+egtaHYIYTA+FGJCgsBUrwkHJJ11ATx1cfYSagNsr8qaQnWtVP1nCOFui9H
+2mAPLOCEREuM/DL5zIYFQJu2ZMbVP7FSRM4MP5+XJ70/W6A9qnGZNXmwcJkRvvUWkK5qxprK0do
JtynjmyowaeyPZ9P0PBOSt1f5cilWLbgjjNCVeLkFIQxnGlMjBTod3bj6Q/WwBJBeAYIxyDCiUCv
JtaCdu+AVtj08aS9NUYNj4wL8KwOyyEgOCywtBIRm6c+eEiBtl6ugh7sRvVBHmPV8x6YIJXlIUzM
PQhlHlbz9UXDczOpdoqIxI7WXXLA9wyU3mjmR0fZ3CnB2K2qqi2e0zgWiz7lGQ1R7L6F/wduOX9Q
hpGEt7hs1tFk4FvFFrdStWFOHrfJXjAS4+LS5l2qeIO3uPDalY/49rGh7HBXT+MGlJb5mCbeV4cq
4FWxlbswiLM5/2G4q1PxdWKZti4R8659lovnybRw7fThYTKS4NB5/BxFoabFapw1UBfXewUzLSmB
TrWHPJNsdVw8zPuZKYBdARWUpc8W0KqTYrcscIg5eh8ccg/cKi7O1YRalk/XgabgnvAYcrPmVq0u
+v/4yBuf649YpAQWKYtQTcJELaZpf7+pxlYziNql7pq/9IgWMIYQEx8mpKKbg95cjKit736f0EBR
LRD9thdEoPVdVRFIbZYg+jW7rA5tNvkXp5y+lfPsSvELgAG+9o1QX/8wlCWFMVNBnjY7Dkpd/wgo
wW/gjfEgwe4C0jcl5Kg3uj5YC4O2YAiNal2gIwqrYVgYSVUcTb12X/J51jn/whzkSbsJVu56DlWm
sc4vNmkCgtp64tLkWpMA7eY8BdFLO5jf7DRVmn3cqI9WkWAYrppqaWhR9qS4NfcpI9rK0Tg19YEI
mASCVDdHRmUwnWuQVpaaOOe2Gmwm6bYNIYxLHCAx29tQXoMS3j5rgTDX1hQ8IZQ8IXitzmYTgWaS
u783TqUdK7tQ9+oAHGQR67FC6poFBCjsT6FV9Se5V4wBsb+qWxKx97cTWUPY2e0ScjQrlFY4fjC3
la4Vbi3F+CZHdWqkS6tu7aVZ1+nCx/r27jtkviJubA66sLO3sT/TPyuuo59aNdNvt7hQsuw2Ix2N
pWxZWEOpLJy+bPciDY4W0uBvcIRaHqejdR+Q8rf3hd9umiH3L8mQx8tx7UKQfJbvBDTgxN08y1UT
gefz8Si1N6y1/Ae3NF+HOjBognb6s+ppt1E5Z+v+Gslzv67MS2GfhilLFq1l/Kgoq5/8VhdPJXzQ
pd4n9W5wSvHUuzW5QGrirryGsxnNA6y+A70D4+W3cBqgjrWrQW/hk8IgmXTGU6uY4zEZVFQkham+
dP0Q7xy9p/c3D/ED12snsIZt2abipa7MfJlhkz00fGZDZFVbGvA6SX/Zli6h/qr3hnXoLHAQw6gX
C+rn7ZF6tXOFB4Tb0EU6lU65v1KNmNLngGozMjNrIb0QnYsKgO8JZ05aI/Djr1wvqk9+8a6mmIgW
f+44bdbc4wnEtByL+lROFWRlK9LWbQ30lxCN+iRPyI3DX2EBe6Q6Kxblfuy94WKKNXwhsNkW+Zz8
1QFuRaCdLxQ6gigSzHDBcxfdSm5+H0HZwu7Q37l9kdboRM8tdBQY9qiq+5zbrwW3Th+vUVWoT1KL
woAOnPoklXwMyKPD3ObH5D6Huv9gpPGxn5c0qmEnp5YeJn+MXHnxrGjcqqPar+0Zt0ooDVG5WTOT
ZXTg9H2nsNtpYltklrpTFaU+OsgaiGvy6eFhEB9fvKLdD9bkIb7Xi6UoYLRrROJtiYToD1NhNWdH
Nct1a6j9s1/FkCoAHa5MB1GJawbBHOhR5EeKlH9u5DGt6lD7qIlNyE9ROktycMBt0VLjizCqkMSX
+ME6GIP8gh+LxyXgoiVhj0dL9TFcVn47Hezu3o6zdh9K/GliW091m9kLVA/Givla9ED6ZHKvdZe8
ygnNmY8Mue3uAZfT/xyINCTdZKTQ0zYPKTj5ZVYMs96EYKiYktRJw+kYF1p3ZCn0FUxSvQnipjvG
xKQdYcq64MHmsWXm+aFvhq0NsuimaRvN6gGZmfqoJJk4KqP2rHeTcmwTnWVMEhqXtjaL3ZxfjUkx
Sy/10DaHcGYDUzrsD7rNH3g2SlWUUOaPs2kMxsOvUWknxkNlDw6iknYOplJD5i75uxl38UlLEKyy
Li2ndYac8NS4TjT3ZuqnrlNsRP8iO4BW4KcRFP0+RZjVujyfnkMrf6sJi/0edtEdCoL4FR46vdOw
R0wBRnPPT9WXQZPgXr39P7QkWQMJNZeUS3tyJ/VyrWKgXGoG3V9oUdlFxGV+kXtMxdBajjjs5xWp
HWS4PYzJIlwJQtxgLSUqQ+E9DdmmN5fBXNnoywl2GdXRde452qFQk+oh5q9D8ICKMDM3nrBjL7RZ
sew2TBW0IHjLqvwuRT63ZPJREV4wFVh8PUqHFBgt25gWnalWFPrnp1moibXjq9+yPFJ31uiZ9irl
/bNL/ouy8lk+gFqPOYJqmRoyRjxwnxtEWET9IBCWv6SYufWp52QES3In7fVNh0lyP5RjhTjSLhbt
ZKXffl9BGRNOYXn1DVJZFdsY1kOSBouwL8PFUEUAkYdhQCbVTF8LgUG3h17dqF6zjYLI2U4TmZdq
3WzkBbhNSlb/INjgVJ/GQRBhY3kavxFU8cJ2HxG3qU954sd7eH41vGoDjUmkjU98PtuFhsaApJwQ
Wnc26TfjhjxR6na3ven41M4nntWoVp0E2IhKs1iEM1ZrYsO7LMLhim/pLpmNan0t9l2iNyfpWLJX
YqB10qqs8SUodFKjcpkCKActW/hPiGuBp5nqu2UlvCtLjFFyqPPx8vPLv5e0zU8yy/kPhhNUY11s
2DYru0+aHkFWGtip3icWcuiZE816maoBbTk4xddcoT9fiOg7nhtgnRE1A/DE7o4GgLpFW6E8ImAI
F/ISa0xgmtjOW4tnb40UJD25au6c+cjlKxrKpfxuikGM0ZTH0RHpdqb/5Amz1Vr3KJRhZ4is+e6P
yQtZfTDMwJMsAq/QX+M8S5Y4nbQnTyHlrB9c5z5XeLWCXxpqYs/f2l7rngovMCAv4V1SfUscLGa0
u6hvAIIo0TxrGwgyKVXq81T5720vwG1FrN8ytbVihyPfBmrjT4epV2+jHtHWtHIKW/mv+fTnWrSg
GSxsw7JNE+4AdrC/T6ftsjYIxYkpgMh2ftSjZ0tacoZrw8pW4Zgm40LJ8QaGjdPv3czcx7pWvxtq
Ma6MwjOo7bjjUVXrixG4IPyj0SqwxrLS4291HPyUHmsSn/OxTtCEwkCTGyw+3xzdCXZypKgV6b9y
txIDMNLAZGE9XyziGE+ulDlbTRuvcr49P8x9hSTTxUutZto816YoeZvRw21jAiD1RR7+RzXnVq75
wzGnaao2W3ZYkiCwdo3PMHDW4K2HHA1muo4G383Fd8cO+cBTp0VSZpKAS7KPvSqasERlqZMKiCjG
N8h5pVpgL2oPxeIU2NFd4dsVekn7Z5vq1b6aobDE6Ti7iHUasvqovh/njTxWl/mwCLiTHREy6fi2
s4RgQLK4dtDxu6vlsvzkHgxzX/dZMAJYWwk3ml6KuP6Zm68FCdNalenP+F+bcy/ET68Y+mMH2eui
ENOxN2rLXUITiRcTT+Adi1AC9nQAtiela9Z+xVTBDDtlNTjWeOGz9uemMEnv6YiRHIJ0vChEwK/C
0JyYncYviRDZcxWZYlsNKXS6aPJIZa2+lw3la9+Jn+GwuKsKNv26RT2X4RP+OQH+vTcCw3iwylEQ
u1qJJYAI40Gbj8VZ+RT3k3VyZ4N13zbTJsMWOHaK82T2SrtlCeYChqzHBxPn9cJwYu0bSIxdCrXg
LSwygjl0tz4OGHOu9Sg6XPJzSQ0HD6Cce5TfYlGCPVlqFE+uPbyVvcJDdVuErfvYdqAXOsWzvs95
wN0QJR+zXtb1s+cUWwEx8SCjfaPZpmEjHtOMvkutWw/yMPV0f28x/8DOyVVYU7SlFZHkEFrGF/zx
2g7kBZUAtW3OgCGWrj/APqq6aZH3hUF0OhvCbEkQHPP2YDbCeEj9cjzrXXqVJyWsmSxAPrS6HW0b
bo575Jh5vKZb624L4s0X8eSNZ0XR6BIm0WmaoSGBTQ0yLEmkK1iI0FTuUXXGuag3/bxYzRTvnChu
85intouhMKTa67rJjtZHuKThpxzkprJQ0SA8ZFzAbT0gZGdRWE/JoaJRlVjFQ9sZ0TfPTp9Foncf
Zly9aY3lfC3c9uuoU7LL4+BHNBXal2YEDjBa6Fa7ZvCXFDyjazRN/E9jMrWCKrr2U9yRdD7vehHq
jGQqj3Ikr5V7HWsjbOuVu0GcrZUfeVF/RIXSb6oiaxaxZlfmoY/y1yoaNWLhXecqN0pHlcVORnfx
+5jc8yPwGa0KMfX3CaKIE1xRBzBt7pUZ6tE3UxJro3ib+rV/aaXa/NdQen7aqbW2YeELUE/JRi60
tHbuD0NAXo4RjxYjhhKl5Af0BDTKpYscnA5pPaymGvgj+dpRc+6GiTVs2gjjlluSA2vP0GUbV9pU
cqvM0pz0VV1LtD1W1GjhqlNwT7hZcN8M4dkay+hY8RG6t1OhbkcMSUs5HLT4BUJxvw+cOv8wg9xD
aqw+a/0YnMM5TKQkLt6yle4pn2hNOOSiV11uP1vaYznfeHsVQa3lowUXIBq4L8cG+NV0iLbkuE5X
m+LRwg2qk24HGrRQXVxxFIsrTkkaK0VNhtB8AkNysTc8W91kjjAw9qftJjcM49XJtX3jN8E3Bafm
QiXR/B6vxXQIWqoIrMUWMlNDCPcjTH3l6tL5fVJLgPpz1IYwFW+v2nAGFIuh4tJaDmzl2DR1cJzm
6sOILf2ElkvFJ56bRKSiHQjtrV/q6VMa09eiMFSRVccQSuxwp2QpQaXUEjpl0Dd0El2CsOwtv4lw
T9/DIwSPjZJUerUQZHCvag3DnhEP7TWqCRT1gGPTMmiv8lCIoWtPvY0k0mBPmVJ/zYqmPYSJwyJt
HgLLGFaDLd7bjoZLRa/NIipQCY7tvEkKH9uAHAs/D49yT27MSG2Wdpi72DsyZYN7Udv0Sl699V7x
DYefocLwiAIVAHcVU3PKeAsr6NPnQT1vPKjBW5P6+qLsHOXCpOBFm03+csST74/RfE7MagGnMN7b
sFK2uN6QI8cWBBDhh9tJEAQdjdn46kVENJEf3p7kWWx7S9vJw+dh8GrwAvqLPJyhuNx5oDZWchg7
kc+zpY4OBsCzQ57rHaXwMliAdHBvJjSaocUyMgn1rYNeeUIsHMABJ9tP2sxcoRVbrSSI+jbMSOTW
IBgsDSftHowCc0jcuteBBu2y44m1CZgOXflZ7lWeMCz6rQhTD75JgrUbl8fab8sjwAtKkL/Hcq+d
z8jTQHdWje43R2NwWWwF2Z3ceISn3A2movGoKUM6Q7OGHr6st6XqvlcifnNW5Xcf+ZQ+0fv1nhKo
oju1SfJtotjxawBATV5gR32wtDLeH1GvtsqjwGq3y+z4rabXcJqFpw/8+hJKVdWhCXpr53cAk2UT
bVIgXoLn945yiMpaX1P8g34z+dqm6zwSQphlICVp95Ms+kyY8Jei5lWyKhjvffupxe+drlrf+moq
jr/NFc3eWWZ0AntYImMdZdI7u3KsAmwuHFdnWf//Dsk9+tzVOSAS4t8XE9qsf/n7bI0EGQethRD2
3B36NLEtzUSvmFShi/C9M/HF4XKoOu0gZl+mW9PFUHk80CQybKR/VjELgha64Yij5Gr8O3VDL0nd
8esvMEkzR/HWSq/pV7nXUxm87Y3znhKhUvj3/5g+v/C//cdoK7pISPA9YBMjQOPvM3bML8aoejBM
I4OH5+CLp9xAFkKgHIHJILYjz0uIeSDrITJZZsi9vHXSazQfC+Zjud8Um2mY3m9JX8wUrMeZizIt
TVutHm/LSqUNh5e4rzCAQew9ds7YXJnhEUCQbXwD4scwP7UUp6GibtOkde0+fdVwviroStUBK2cm
J5O0dE7//itwPjdWNY21Il0/IRDRGPbnlX3b62Npe7a3EHjYglUuIndBMae+pm7EA9RitZai6HnE
EEmXXvj6u+fnz3o5dj+L8N1Fv0qrqJ52thPZH42u55R9rnnajycJT5BAhS7U7R25NEa0rh8sf8we
1cwwjwqhDYuwjrvHUnO6R5Fi0y49QJBD3z0WRq6tb0oBe0Ry1emvXLQWcV08EaQ03QG4eFFzYOjC
7N/omDEdUCxvWGb6Nfw+1rn6GCYqaIkhfHOtQOwt3UJeOw/LEUshYUTERM9DqBWLPKK3QxhChn4X
aqdqL4zYEQ+aU43coobi/VYdd6NGPZNSYT6pNpfovfLS1nl7KdU+QJHvKS9NoJb7TIvyVZKOH6Pb
JVtS43htsb5XO+Jmfxv//R50K7SWDwlQMbt9CHvgPU3o2/dh7G1oAvzHusv6JDjnb23ANAVQMtOh
0XF96qJTHGqgUSjuoq2DO8NGEKLaQgdKZNsbMfjqG4WRFXfk8COdW3oWeSqnSW2na2Ol0CFaO/jI
FfVutkQ/53H611faLV34EJHE2okQjSd6BErIDrrHxmviQ5xE6kLx2+4xCNgAB9gmUUPW5TwKYyHW
YkL5KIeWM4Z3MQEmKUnQj/J7/NO3FAYh66oLw7RMNTxac/s1yHv35JbFSWZb3lIu50O5yDDxc0E5
R0qpGPV2Q9dsEvJAb5U3E/tzPPEsx84TbCIjrw89eOf7T1f8RxzWZ2aMZugOLkE0h+bsJXQ+Ewqb
pqCjIMJmWVF7mpr02Nlo16RJxom7cX9bojo2Kle31dbSE4MqQcXoOwzcL/DEBJ44TXnbXYvcTjYy
qS7KGkKmc+VeB+TzVPfmSh6moExwhpUwx2FNsTM6VdmEY1+/CdIi1LkYGfjdN2GEylHCgYU3JOco
cw4sw/GO9padnCkPHijNDrAO5mbm7XZRi67fsIJq93aaDdtoDPNHflazsJu+wNFnNJcCE54/FhN9
ZHFvlHpGn9cTBI8G4hTMG9biKkbT0N3mZMDYU73Ab5L+SLV1g2jqhwaKdlGqQfPM6X+/+d3cxn8+
ACgiaAR5OYZGffB/rW8UXQy/FDriJ90QC9nt0lK1X6xuM5Wx2pIFx+ucZzBy0/dOdMAYjDtQny6a
Xx4su3q06NdR9qlT6xgUwe52s1DU56ol+1pGYd/2jDIAzxMyH5hTsCGSdRe5J8+GofVCfm1EFYPs
bKPXv9J6Flfbt1ejyL0fymA+ZkbivyUa4mO9q78MFM6vadVGyHvc4gSJGEtx0s3WLifGXGF3T7HX
uzursxFs6d5aQF47mDT8ezgjTnHgM7GXbzm5KSm8bfOxTNY5FJpAGWvctfxVrLD56fdzccbWv/hh
fmadsJR13o7oyWUPKPuagKU5jqUVrlk8j6Slk+Y2ZSQy2nl+7Sy/O8ql2+Rnyo64SqR7qAKDpZ7g
v0T4g2YRSUuRUITCIAkMy8JptLqNg2Fql21u1VtDUSOiYX37R9hO1NO7CvyqHu69irol8xKxbWIK
WqwyIZdQUc5gFazo6vinUJtFyAp3+qGhtl4w1zwgw4237TCqG8jA4xtY17eksL07tE/UEc36URDr
dI0MYDqmQ5khjI1X1CnmMeQPDYCZ9YQx0Phpx6DdNuBZ7rp5M5hazd3Mn0ny87G8zw6Is0PsESTH
dWVqshBotGc5LLXmryF1u21I0BNA/jA/QDge32LCT9Sw0V9qqzFOA5y+pTwOZStfDUp/N8G7WnWY
RdRtgqadpoZ7qpyReOPSYOGb0iVblRXMIKNt7xV7UlE9vpRl4b/20RBfTXNggeooL33duVucvUtY
W/aqnX91YeIuJk2N36G3oy1lGrBzOtt4GW1jRwR1+SUogWgw6SemrSeXZySfDrfVJU+UflclaXzo
Q9GeEq8m0XzKU2pCDuZDk+RbtUrEJgpCbWdlTBd+z+Ur3b5zNOA2TjoMRKiI4WS2rrvxAZPeoYcl
LxOAzRNveJQckTW9Rf70Q+vU4dvQ67u8apVg8dMpWxXDUVPuohnelNoGrvRfm0KM6g6a6p085KqB
9n+MndeS3EiWbX+lrd7RA+lwjE33A0LrVMwk+QLLIjOhtcbX3wVkTVeRNVZ1jWawQEQqhnD4OWfv
tcGYhARhm1SZ86FQCpY5nNfL2XI/eK18F8u2cTuv/rUtJ/8G0cN6Blu78vqifXKSIX4UVb1d7p7S
3IGxT56BzMr6aqRh4JqpLA9KZ80EVjYJo+Y1m6ZpNSg1lf+CLsYkO7UHgpclSAtDBtJEr6yVCEvz
ciusePaWW/5/bv3+6Dio4uq3CO4jEaYuM2tJ1xM5PiblaLPMmjBC4kdv/qYwcH4uDFg+CTqRmIdN
Gw/Tzwa2giExMoSRjqMhGqY4zFHiQCkeNZof/Ker/Esu/atvadXnqJd0e+dbwXwrT8uNUdnebkkN
IxGomVx8QSQMZkxuwsCLN6rqPbXoUBh44ypoM/mtFNDPFzuJFq0GaX4JnAljGWTjWzTfUijo9wTp
hdjc+9+6On0nwShoY3mIFwwdCW27LiTUdjmNZ9yCpU3HwfpKhlnx4mm6PAqvgFs0nxJhbxPohXhM
YRZ0V9tN6o52ythf05rsVYGqgCuxV8EpzAqkwsLpAfz2zdeLL8JHR40EBa/5oNuPzSijTaDJ+CZa
C4PEfOiVWe/ay0NfyP643FL8ZEBWz32Usv3HreW+5VFfUZxVBamHkOU2ww83J9ARSckUnJIf+k1w
xy6SKfagaV+aSARrSSfvFBagOg0c5We1ar9wqe0vnU2UfaQZ4bqBQ7Yf5lOVOmCH7zFGJzF9/utr
rfanYguhETMRWr+WZuogp38qthAX9Hjz9IaV1N+mBcaaJVTQ0ITc161zYBsQn5f78WO+D/DujwMj
tceO4iQYB/1+OTPwhca5OHsx2WBh94nyM30QiXHwtFg8S6S+F2wKDaE6fEQZg8m9pjZkW0rff7Qa
+8Ik9rsfpNH32htOqsBp49sZDIRCMU4qDJirBstpndI3Phb6BEjHD5Jp51swVXIwCl9zumFujqz8
Ioz6pZfxePr9YIXtb6d2MWrbIY2/LA92bRm5te5spRYwE7CoM3AnWuEeOrTYhBnBjnqIcLLrne4u
HDVkiUWcXahbw7OdZdkGf+pot97Fs+vdR0s0T+Q3FRP9zam9bIN+0mO8OoTPDvsoKyiVLXl5wXaZ
X/toqy5pcx/EAwDW+6XcYLlySCF00jPCe++h1Ntnltrc1dTRPi7AD1HEuPky39mQxselejlPrNqB
qpIyvlLJ3TWKrqFjph7MLhfvH06KJJjQAVa2/qCS9bwFIr3+mFaDtC73I+ZVgsffjXh8SOuu/yoi
wwBNYihPsKSn9Yi4/66dQwvbtFFOISTtw8h2xa+8Ya/AkT7j2DYvlu1UZyvzeCMNPgEocz9I7crg
WtAVXFpNYRLwjTn1wLx3+9jOlVp7DHLx5Odi/Js6+k8eIt7dNkI6GgqGQEj7M8g/DikBC3AaK0Vr
DjSi1YNS5XTRlEw8abVmXuaU+ry2raciVI0HJZX4tgzS7erG3wa0Ne+j76mF7GuaW6gFonaaolNL
xzO1g9Ui5loeMbpOOyNeybamGPwtKee+a2k0hMN5eTNGsn+Ldki2zczZtNjkr8bcaZTHdqBQyMPp
awaT7FrS3cZ+EXnHjGLaLZnaPoZG7mzDTrNwaibjhaUGIW9s1tuYz9Kmz0OWVdUCyEpgs3+HoUzG
sfeEbju+QsbrAVzr6Q1H+jcjjrRjN09ZEgItHzEUZps8MONtorxXSTd+xTA/bJVGKfYGs/Cbl9EH
yLv35Y1Zx/6wFWHG9ZuQChwIH99St83AH9d++etVyfyJIqjT8WAOSe1vYQPTxM8SSEM1ZDaFIl2F
uuq3h16DNFe1Wljejb1R7Gwt1NZD304XVi7jZFIjAqaUwzNpMM9UNuK7YgLR7Ifky/KlaRfzpQ4B
HW0DNcFy4heag80zKiqxafVKPWl6YFwUNtdr09eKL5ruHzWtFd/jInsJYr7UEyNfmhrzzHK8H7vp
E9V8cKtTXf/0nzNYKcZyhvii/RscMnPWn9piJoQIpFaOZfDk6FAWf2yL1bk9kD1uMjaqnEgF/R4h
mbGjjIjNRAHX4qjvg+aNykELHH3fBv3VUAyWVnvq1iLCYtH5sTWt0ygx9owZdEE6pA5rm9EG8+35
EEn2kewrdssZIN8CJKE2jgBski8MoPBb/X7fx83lK/Uum/a4aA7TnBtX9dHeNCDgaU3XEfIYkqca
OtNbUxHNSQcovyy31Ih4b6tH8/b7A5Wih/BeTBPdsnGiw04BYBbhnguf2CynAftH1x7i8Wb5avGY
pNvafxkcm34y8VquMouglkOaFdPKYXF1qTfST3lOqmii99axgZf3OWnOsQfboeuV+OzpGaJyFXRN
SXtp19vMlYiUQ7xN1+cyZlWyAvEk6RTPhAerru7jlrFch5ZpOavn+bYFiQHYf7MfijAkt4DxI+OM
cuXF00QESxh+6u12p5RyfC7a1KXtCMdGIwVBaKl6YC837HFMoHckHjgevOLXiGsqvAYhb3Hlh4c2
bJPNUhBWKt2inYnGba3V9oM4qItUQMnt/qgYXNI+RlQjItNNns74U7JCPZj+ZkVIKouUN5swigvq
kHnJ8u65oHr3DNfTfSOGYLXcp+A1XJlNqx/iNmtzBL9flY6crh0xquN6iY792B5Wc6iswSXymCJx
laZSrRhb4CRqx9Y4AW4uK4Q383dqY/Hr70jnUO/upyqBX6DaDBGi3oh2HsST/DYmUehiKp9WYKns
s6lFyQPhDK8L1a0aJheYZDg9O9hwXKXQTagXbh+TNLSAt9pkTrFYRoeDSXznorJYDkLYID/okHwo
L35/YMmmgyM0Ha0oOEzSOllRe+zz0QEy6qUmc1ZI8+u6MocdmGv0bmgi6qw+q35lvJqRvW15OV/b
1qtWswzkvtDpD0UR+1kI4eGDHyvevtTJ6vk99KWccV02Pbp9ZarXKY+a49IoCLP8vo0a/bqcRR6z
U0Xk3v7jQdGWrpDNeyyi+oY10TxrzYSosi/rAGgwkcN23ybbLH5BYGqdvWZEsJ+k7kI+K9PoPax7
/bBszZdNeobOIAZ7e6ar32xqo7Y3XSztO2uIxdpSVeqUKbHvPLu372KkKXssDj102f+9b2j18dKO
DCIZQ320hZX8rCjBulfoa6G/D9aZXnIrlOFvt+b7/GyWPdeTeiCOlRpjEQSpWhOvcqXvN8uplNpe
AFvd15XBbGyJBFoO6jzDiJr2RIBFckCJcw17HcLR/1FYLveN8URioul/ylmeKPBgevVDk1pnUafh
IersrQiaYHC9OSquMsyvJdDc3XJmoyK5GIzuTx+bJUVR/H0W5jMEXTWeFb//7dZyX9YSu1L25sme
HXOLbW450EWDjFrFAZgeBo92dfOW4XeFxOGjbffXl085N4x/6J/NcyFGJ3ObmGul9pODQDBUCCNH
K1Y2Q6K1OqtjpD4xwE4R8y1imeUUTTwbHUOkzNUib5aBT8WlHVJW2jH9lspBcbEZZ3dRWqAg81AJ
amqVn0ZNOC5ti84VXdM/BaBtQFyL8JIIRtZ0T1u8FGlz1JvijR7fsGr80fwC6ONKVWm+Q6hlYrEo
V/gRqRLCkZT9Pqgn7563OsM0R57xbCv3+JO9+yIb032PH3K1nEq9Sdk3qvXxt2AJj+T5vitPv52W
IEZUUXzcZyhjf2p9QjiNtDTWZmljX+xxnNhz+riey7cgHfqHqTkHdq6+J47+3MF6+sJsoAJbTRAG
pvJoG9MtuDhT81xFirHKg1D7ogcbwuKDL0pj1QfZ9zlbKe5WiH6h3zI+EGYyHEsafsywLDo/QcRV
GkdaMj0vr/V/fRv+23/L7z5e1frf/8P5t7xgYfOD5qfTf1/Cb1Ve5+/N/8zf9p8v+/ePp3zXbz91
/dq8/nCyyVA+jfftWzU+vNVt0iy/j98/f+X/74P/eFt+ytNYvP3rl285Q4v5p9F4zH757aHD93/9
Mjcr/uuPP/63x66vKd+2q97evr39/PVvr3Xzr19055+oJqXjCN2mM098zC//6N/mRzTnnwb7RAaF
FpoyaWtE1WV51QT/+sXU/mkzQAPng/YP3q7JR4XRz/yQYf6TvRTjPsOeEQWM237537/rh6f995fh
H1mb3uVh1tT8NT/G4bFflfxRttBxQRroDZchzx+skKbRaanpC0Jcy9FNCERf41yruHARb+fAos6a
Id5gDqOYG9kpyI5giXrMniqL8EyyRRyU4wl6NIMIV00Ma8x9wSrJMLMFhb5Wixd7Gu2/0aNqc3H/
x4Vi/qN5Mkkmpas9PxE/bimzRK3BdxX+KjWMYtOk/c0gNX3Fx981/Tdk20S7+JaxNmR/50tQf/kA
adUM2v0fXuXfns0/PnvzK/SnPwT+maMycnEM3fqpC2GoJUkGFi6iKJ7CdeyPbH1QVG8nqFYrTIN7
uxTvTg+eT8F8u8myQV1bzvT+13/Gz4Pn+emgQkZQjeiGGcS8A//Da+gFXl/7XuivkmIs6QUUm95T
LpVFRphJYtff7OgRof70v0ZwSd6OQcwcnmjikn56+pEg+ADVSn9VawYAo2YTdJ75qnTVjeQToodQ
Ga0wcAn4qnHutv74q65G3nmqGUyNGs+7UMEY9i8B7eGAYCkv0C+9qVWunWCZFZQQGz2htRr3xeiW
Uf19xr4VtaYdNMWi0ZtO3oa3lVsN4UOnlskBUQxax8J5VttBOWZlSbhqFMsVervwUS3pVukMU0JM
pujur37ibVl62y1JQSGsGmmfs/hS4QQ/5VW6AmWdTuNT3xCpmxlyU8vAw0vtPDdtDwBCS+8s2nRG
mjgrTFSq64WkoQRC1IgmfWtTe907sJPhqNcPlAr9Xdk3uz4A0Ye1leSoDKT0AL1ZDTVE5Xbw2Mxz
+1GZLPwcXnwkmQMMcX+JTN26VGN38BK9OfQWDQuFgN/eTvt9khjlqq/qnfDG6ZriMMWuGDu7RAW3
0g/9lqsZBEEmH6bbKkNwqitvNWRwHzUSdraIM+z1IPynuMufEnPXSzPYWWb5dar0FJC29eLpuJuS
OvladAMYzV7gFvKzDNo0cA7HZ4SY+Qpwh1KWJKKU8UHVoT2j2Dg1ZN5AzvOntV1H2c0aijtFpuGu
yU2scAX4AElhVirZdADz9mkQCrl44CG8XKHBNDbqsbLghxgd6ncx08lj9OjH+kUrRmrkVrptoI9b
o3BGGL2oBYJ59Bo4ldyQnvQEL0i9Dl2hn9C8nOxqjHaI2tis1w5WfeKNtiiE/b1lW4whIj+lUYYA
scsKuVN8/zMI2JHfb717Ttod51rKRQLV7fuWbhoq4fVinlzws2avfDa1lu67LDHUI3HSFKbaYC2L
jUKTxP3rj/jPpGOG7ShLHB2TJb1Oi5jCHz/j5F+QhlBE/sokzcJMokOr47UxTQ/ncLfDemaeaI+U
28r+CkVfcdU0967knJIJOo/X0v6pD1t2jU5459E00uVmVF1qItXNK7U74StJN+WTWtctq6ZCRepM
6t5nYyUzev+t/JtmvzavEX9cwukEqPjDDSEEk1IEhT/+f1R1NIOe9syKQgvCQ5A5F+XBHiHEt0yJ
UcZ19loPrYPSdy7ItnNvT0DqHM/b5EV8/Osn1/zzH0Nfgl2nxfycf8t4/Q8LKI7vhDEJvkTVSghc
sHGqDY1MD2PrY2VMDXVlxpqJAYpDYMoRkq6qbRrFYufs59tYhbemzxVxcZRZFVyKiI0WXciMYeA5
iFrtW2F0SM4JP73zHS4Gg86wh/wWyHv5HC9MuEBlntBKj5euFMVj1ZfKuUkjSqC5N1PHw7RVNPXd
NpBEtMSjvhCGaW6ULBC7pPA8pIk16KC8glHOU/jXTw+WnD+9WLxcqHpsgEBQc35+sXg/D3JCQ+xG
2lRvIxURq53UpCcpKop+u3QbzyTUs0CaWknrWzjI+M2JrHUu857rQkNsUWPZN68sRzRrkO1TIj6K
MktuJiLltRZJ/Skc7ReaNhn0PGV4KGSWkucwPfqTitRcWPuiwcum2kP2UHr8Rmk1coeWfXwkj6Ed
N834Bu1Z3KjD7PsqyegiBc52OYu95tVy0vGCqV0jmEiw/szPqgg9zUWDdMuCqGM4CHddNxoVbnun
r3sJRGRdBuIx6YcUcdW4AfcR8V6s5KsRFPcZsqE3v/JXqLcYbtrh/dCnN4JTBRqrPtsVuj1S4veU
airBb2UlzX0p2oKP2miCIoSCp/aWWGmDUlxSVeMg63DD0qxu1Y56I8JXLxXbcXlNsm0Y11Q6pFyQ
hDglbojv/t6LZ/kuxrtfNWUf4Jm7I57Gu/MLGC+TM2IKqauLYK52Ubg+0mjXsCCb5UVncVzXGsl7
pgCCWyIubcrUzQtSLQjTa7eLyU4bAod5n9lul25h05r3SmaKR2eKAPjRUMYlu4rL1uJNjkmWuCFi
GpNUsR7yuBIPdpMR8ylJrbaatmbcGD3AUasevX6S+07OrKQZ9yGkMV7J6NqEDC5dVS+qi25KeY/2
iPxBX/sUhCfV1uuTPZs0cZTVp7Cv7b/BcC/joh+XI5PJEPtfUBYq9JSfmpSJ6OuxVIAHRpb1FJTB
vqapfQ5ip9jnfhlDVTXvhjgjv7GwiMghYmijO7VzmRz9rVfNYkNh0W2byDpHFWW3CMDWwKdgByys
wiAkKK6Olek/TpTQL4ZsH/J2VO8tNt73aVjfzcF2n2k2ZXsVMovovYn5XZNsbTiKrtl5eLKtUGzA
I4wPywF0wVZCq7jZSbka6qI54a6R56TN8FEy6EUPumJBm74b40A4YphkD4iU63WWMiCoxy817WO8
8l2wG9iDbJceVZ13KzuGnzFG6uT2RboCdycPJeKAE/PK/uRE8tmOuLiIxKkPaMHTC5DYdGv2KW9G
mVq0kch+TkaofcjukoPve+amHNv2ayd1RrCp8ezBOz/gPa0+7rfaeh/i2CcaTRTHoOn+rv+s/bw5
RqUmjbm8cQzT1kCs/3ihiTvc0Tovu6vXxrYPIaSIVly8AedCMqXBxgOThW3Dztya6Na7agSGkfee
ecAKZJJjtSP7GhPnCBuicHT98a/XVuq/+a31w1vPMFVYKbZtqeL/WFwNOgwAqFlcMURvGEfJc6bo
yTGL1W3FNok926T1SIpSD8V0jMTR9F8avPosv9On0q73fpYbx+UABcI4QkbL11jYbjEe3hPZLh4N
cigoXv5g4fTdDJkXfLJ1VuAQChITIj+9iCSBE0u8nUTxsMWSFH8inGLYpanNDus2tmlxCtH6uamv
l8g2MqZksGGj0ajo1jl4cZzQ2poZ8LqlT1NGB9+Dve7pOby9pufipqfVOgpq87CcLYfK8tOt1bKB
81hNV7lP6ywqEvXJC9iiE/rnrXMntrflhHErLIeUQBCRnlvPbtaMh9IHgkPWvj60Rw19J7mhrGqt
yF6UuMSyMttoe5Q5rYa/M1DrfjsgQr/Hpsu6h473JRvkt9AOh+8hXRpGR8ZLYFjDqYjpQCX6YLyI
qUGF2NTssfT6vrJIcHd6gKQ9LIBPmf0rGoy9ndWbhuiZhzLivR47jncQrSdOQtGjIwS77xY28Z2S
e9reDD0kG0EC3AsS9UOLIGunhWyjRVqUm6D0zbVaaivQm8PaixrrRlLfLhSGCoss0E7LLTV/UYO2
OhWFCLe5LE0sixjaWr2Ve/oHmMWN2mMy4eurzqpyHJEIUD0B4pbiyc9AxBAWdsAM0x0cWXdrNTH0
lRKEIXNuUhRju9G4kqTvHdlqGjp1dvueflRyfSLJxI5P6mhM2x650h7II1ryosd/OYMqEkjVJ7yZ
J7NUhxsXT3QSQ/Ra5wSv8LbvXuLC/KZ4LabM4jmAk85UqqoOXuNhmojojDZVQrjVfKvAPeROqdq8
YK71Bv/GS9BvgKDwMjT1SxAN1nlkw4KUuNQfcKxuh3zAE5CHuMea7BQBahjJPjjVeA0GICNDczHS
HHZiVr1N0sZuV7ckxGQFDFxTTpnb+9+CDCcWXLIQNZJ/Mhq/243tULm9M5jXnMnALlRSBlLFlKy4
GqsSbZaMqe7o7wH3pmPzyP4/u7GLWBsZYb/1mP9qe7mOE2Kq7opIDejW1dN6eUAXCGbz7cC46F6r
ADgqDaSLICzMjZ/6zb6CGAomYgD4cVNy36Gf3wBZ7GKNHmQYHpMsHGjsA5uhU2rv/WrCdqF42iO0
wBCu1mRsNKPzNqWcSD5J83SrKL3HE5BIwKZVRpgkc/hthxMMBjMOc7Ma/RtdYrdhKvg2+cmqVHvv
yetU9TTpCVqxlphqkTMQdlDc3BrjSjtJuy4n5BTiFMrCYhVYmn3FsGUd+gAzW8zgpmeTfI0HqGF6
5RCshEYSGUkKYWGZ3yn2eGS66dZqLvYp2n3svEN37KrAx/g4alj9RA5NTub7Iqg7ts5+ch3gXa49
j3cmUwzBnqW5R0EZ7zG6uizZ7V4tSntV0WigTs/KbZGTmtMLLXkf91Q4klw2xzwUKTC4IbYvVEXI
DrDUhGm9Q6hQftny343PcaZ/6prUONF2/+2Q9HSTSB2p16qa3EKaPw8GMtkbg8NnX3bpKwmiJPVh
SHXRwARrTOlYTiQfOUeCNLSs/BFzAJwPVKgk8hUWlFZPd+gvNM45zu2vKpIiNs7juG3iJj+EtnWb
Yi1blX6XzZ1qtB0GU2Gh+/wGwcZykrV1KgKu8rrFxsRujwN5F0FphHsZ2+/La1BYdCccXuN1UaX+
feul+5iyZcCIrRYKGZ5V6W+GXn+XpIrjkPHXSk1Pmb7lcZgPTTIbFROkoWpPQl+YjdauHAJ4Hr1t
XpM4/T4mwr5KGc+eLKltCl6Fg1m0PVW2PTxIAnwzIxuee2e01lDIy0MPLumzwyU5BKyGwGMm8ONa
kFn+mNQt64IJ8CTiZTbg7R5iZi8+k7VO79VnTPBXGmLjrbbskB33cNfUhID7BuKwYiS2q9bKT8yJ
jgTV0+CuiXTCwZZftflgxQNymeJF9Tr9xZuqC2XPRlG06ZQmJvy/GU6PlfGbCez9Vc3bm80VGdMp
0CQzMmavmrPSgH6fwyQqN0qbiw1giP5sgCHTgfrfcy0oXWRIq1r3YGA4KflLqKFyQWp7DJXgYIeC
XlKN+yDXqkfm9pdIib17YVR4LOmaEfRUwCeaD0NSW9vJIXYsIP14tCznDifmJdZksJ5KBrTppKAW
o4zfVUXyltUBjoB82kA7N9ZeUqKA7uMXXWG64IoBeynBw+GhGZrPIpy+GWGH/ZYMTM1p861Vqdkq
K63g3vMLj21R4ZE1BHZrrCPmeHNutKH7/h65mnZpxpYQ31YUbkj/juQveJcO0kQts5MLtKUju67+
YGc2C1ThpdQB4atnjQxXpMgesqi5qVVkX3W1SzfdMKIlTpDRN3ByD07xjLS1+Boq5T0+qWafzb5V
u1EkYA6cwrXSnpyhh7LTOGJH6LNxnxAZkdQjTd+KyTUxTXStyxLYHJdpYSmnaHgBxClfY6P5pIdl
QX1Y09Xi85JYdn0a24qsbDi3dCtJBcVPv3WqSj3TZ+zdoLbVq+lJulsV5GDQpXeTCSfKKv11lmRy
SyhwdmxSzVo1OZ6iHOvBXQNWhZl2AeGLC0dbmdWzUbyGMjIe666dgVKOAADnMBUlRKxFu7LSzBhS
UzXJa2A5xIbxufx1ZsLAgWOp7KeefkJG0yaLgk/C0+4au8NPSjYbLrUw4hkpBjy9JGOPQ2mepdc8
heHIkkINQvyilY8M3eNpTXLzkdkbDQlTgbBv1e4g6v6oBj1JrPXIRLgmTKKM/LuuMpVbbd7zHtQ/
06wp1onNfsJzlDvHGBWmXw+2kR1nbdFO6JNrd22GWChd65MKvyYL0q8Uh4gpwm6tj57Ygqgpjs7g
f0+MKTgZ9ZDuq5aKS53G6JZHjuWarAOXQPOHR1v2l5IAko2aF8mayiU6qZXl4QHIky0dEghaspFk
M/MKqbqM9sMMME6z73PITI5UunTNVo1WjM2F22ig37rKDo/dlA+3RomNVWTWjmvVKJO8gTqVyJbk
SptheBFfyskuXogtGq5TLDbSY6S+4DuU2uh29YAtE1jGmyi0/JrkDm+H6sF3Wu30+8GuQ2+P1uAW
yZnCrdFJK9T2kx+I7JyblbLC0QQfQ8u+x9qAlzvNknMsy69pN81qVaW7Gk33RVh0g0tTSXhjJemu
x4FztxykIo/oyCX1WKzfyuFrNSr6dVGmRW3wbdC1aWsD5WTvqO2bwDKPBu8rGB3tVdGy2k35GN8j
X2C+6LW/KmlV761aeffmAF0vjb9rZqasGXBW2Dmrat9ms8EJLYfrjEX6pFYVSDdH7c5lIUw3GbBP
p6VkYB/65kXRmEgHgzNdG0sZ3Zx50aVRsK/r0bhyGPln8OHPBElG96mqr6Pq7UPESNsh5WLn+3d0
+HOEPIIMngyRVNSRiiS77GugUYYrtL7m/ka5pg3j7f1RkpRgxkA6+vhuVCr+Hj1uL/bUNA+dhh9s
fjL7PhBHC12M1kj/xvUscg2kmI1jpd8CWHJROOWbIcVhnsuqusNJbJ2CSlxGg60UOuXPctCazdBo
3REBrrGNdB/WhIIkbgvFgNR6xg93Qx7pNMDVFSAUnPHhNnNqgs1bE81Mk+ZHtZiCL+2p8qPpGpQe
2XlD3tGH4mmw33VIqDdgTzku/wmdui2Hs5FnribGfC+MRjzk9Lb2eve9MSfrqtXpNiL6bhXNNFCq
X64ldiBeo47NLmBXhkRfwlwjSajotXWdaIEL7r26Ww7z8MXT0E6Yde4AazLOi0EPLRrWioMicw8B
IQrpspierekwJvoSpResS8vHpakYGvxQbtWA71y1sofNNKa7NkrKuyIQxcchwM8eNeRklV0lmQJG
7abSYPdOXdpsku6uGEQcuDU4LWMQr2GNM9bpn/FzgIqEH7X1BS0EnAHFZoBAf/TjCpe/wy9sBa31
UHjZd8O8GWHpf6rKblzrGRE5YZTpbo6oaI3209nYGp2GqJFiXQ5aQm2SJdu6VNPtUGuP8dyDmVRE
3znWycaU4dZuguDiZC3vVa4OZTQY57KMmg1hUt0zG/GvikkxuK6mTLykY433f1Dj3XLaWyRu2ZZn
XZuulGRq+E+QRLgigDtZtchh+ZMRY+ZJ8uog46wF4aZFDC4EK5PpjkVTbT/4Hnqc1Ue88g/RnGXi
2CK5jXifY3kKE9s+jUH6ZkctKh6l/JYm4XsdeNQpcRycOscm2ZCN/xr742oY8v4CDt8R+NLZHyJg
OPKp1tnIqMbNMQk8jbArbajfnHUcBsZDTy9kPRWZ9QT54xVKOnQema3Iuk52ICL8DfSvYr1soWQT
fNeDiCycNMIRM5rZ1ppS55H80FU/FdVz6UXDHS/szdb06jll7nQpBwrC5UGGO44dGWsff+KLOZaP
CT6flzTyie+L5DHyVEn8L7mU/TjE7mJoskh/nU2G37o6Vq890eurKErpWDj6uZoU7cYELThGXdOs
lyBGQ6MImsJZNFfAQXWjadylcI/5ldW5iKbuqcrQgliVY+yWDBlUxjWQlzZdebSmT6Ex+hvA2vHn
ph5dxwwemoh2N83vYO+gZvxeolNBN26N27CNnkyAh5duysJtjdV4FaWWfdcZHeDgPIsw3/D1CjAU
t8uq8mbmQOYwv6y6wPcONu+ri1K+R5F3CkSkb20ih+69OYk8x50EDis2jsuhhly4t2Vw6HPp3U9l
diK9+BQw1D/yCn9GxVHvp2G2/HZqNLqkl67wawwuybklo3icRZ0FIbqnXbgMsWizFG5RQX7XW4/V
HsU3LZB0PUX07eKiDlfObLr0Z19lBZU1idsDfrHoWa9aY1VVvgFSAp5V0iIULhWxdqyqfikirz2X
qlSh6GyQBltvBE7LuA3f6CZ3LnQO8ahg0NxmPnmaftNxIWlOUPK1/Rin9wMOPduTyq0zrfRh9Glc
ou3V4oLat0VGIMzmniW/wAPD+/W+ARawzlp+8IisCX0xPUpIj/1JAo0gVcMRUJIHghiwM3zOfFKw
TfmVoUJwAxMT7epyKjY12LdV19rVsVemYStLsuLURHvoidx4SZFbbSeMW0C5cjY1YDt3lQXKV3iV
uNUkADMnSoN9pIyftKkivo+xIHp/I+QK0lrmybE6uL2KP7LLccBHZnBIk3mPHXQN2dDexRiz4mzN
hwHNLlvBxPyklfb4WfLBo8ExwSPIKCg+YKpR9N0q8MfwI1zHCLGvBEp1ScLsvATkLsG3pZq/q1qV
7wwwk32Vb00E8JfGmjY0+LpVUQcaJCzyLlHyRUTKjN+RDRUzYbe/9xTydvOkOOgRgUZIQ9qrsJX2
SmNiWv8/os5sOU4li6JfRATJzCvUPEilWdYLIdkS85yQwNf3QvehI7rVrr6+tlQFyRn2XttWVnGd
8HGHVSyn59mHlDtazx1M5xtmjeG5R3xnlNryRtSfva+7JlzgdfyXgIzVmR6ERMsxme7SftTPZcIT
mXrsQ2mje7E1t9ymnv6Hd0A8+WWQDNhKQLCmCMRVcp80bnI/wDFpK8grrQ9UnE36q6W6M3K04Sdf
B/KJ56HdMyBW/GPS+eVqE+pNbcEvba/CqV/1FDN73iufdovBGHw47ledYMHMbfNdJoSx121NbnJO
gFObmPN7k1rBKP3oOZnvxniq7+Aaj9cYOyWkk7/RDENP6kt608XDL/cXHVCBC805EoOJnmyM9+a6
ue7QxQTGwLZFlZV738e+ey+NMTt5tMfrBd1x+79Lm7iYPuppk+zirnMU+8Q2//wlT7WxM+zKSM+5
Hz7kUNsv4AF3SSuwvrvMjnhjt78YIxQiz02B8jFD74MKk/fEXRO+kT2MAQM2uYV7v+ATwSxSZIV9
bGaDOWvsMZFsebzVyLvWV7Uq/qIW7Terpmk724RYJvzWwNGmjvrSasE91jLQek1cfdwib/xRObJ+
T1+6IGoj8JAp0ydrdZTmRBVsmCuIPe8uIMfKqM5d1QH4G4ZVWWSBftFgyUeOyi5YULh0BKReghPt
lWfojJoWClz+V6ss3hNCAQ44tAa6zxYi7dwxUIEgMlwNPKtX5Gj1CevMAYE/2MRkkWENsWqr2OgC
PqnNbWHa8XF99xoyHBmV8Bbip/rUtCl/1lQl3yLXepB1xhT390ZZvyBE41EQK+dEDRPmU11/G56M
A7OryxfDwyORWMlfqObiUBlLfZgUkfMCEIpKBu/dIxA58DQtP7moVcFRpnc2KMy7SmQdUjti1UnH
4PQnOuUtaXt4qjwerkQ3Tm8rBIEn7raLP34pXz16nABBjHXW+Qu9TKk7ewXARgZpWWs2b4w76VT6
xI15pOsU7ky9mNIbj2+uYA3IMkmef3+VTVV2Hsqt4DTnAjKNYMJxcCPOWntQTZRfycAjAMmlwp06
7b6xSFaiwW+vUMG6C+ONXVkJ81WW3bOH7fvRmVLnyhI6QvKTllCLPXdfGlSwhs6nL0TiPJusXVit
Ljfdnu1nUugp8kksJ4whfuIDfBWjpb+OEbVhmgexDx626nKLCjsx75bCP805sexz7NWv5sRCRsbF
sD5g+1Br8+hcj3o44MiipNOebVRIu9jrq1OdVZxebsXEwjBLAjiqhCvCRegB+Cdfs84xAM7YPVGo
U+yXpbfrHCyqvrL7N315lz4NshyLq4kR86HVY3lLO4Ckbq49+HH8ZZRJcnKSObpHSftaWopqP2Me
FjQzUoE+8696JWLKhEQLTR9TnIQq9uyDxrAwo5IXOKrjTBLBs6/GNw3v1JhmII8Yz0ABJsh7Gruw
4QR+7xDo3kVRqj8XBRY8f2in8+9LAQtq05HGs0/d6iExUv1qa4NBLGoy7zk+w3Sdy/5+KazoACbX
2fLBEBKMQ8oixy5NtgVXA+mK1kzB2n0UTMzwkxYxQU5MfgYTyFXetnu7tvFI+uvM2e/dYPCAoTlx
Pd5U2VcXFnAUyLqHTS4jazXy/EOf2fOjMpIDqhlUzAsmtmUc2cHNYhONFkSHdFT7JCvSsGgtDw6P
bh/HiYFUZpFWzfex72lKgx7b76Ny/SbMNd0/FJIhFIudbTw27VlSo0QQjY0iqy+9RfmhcgYvLGDn
W89MNDDE/JzHORGZqtjalKJIqrtL0c2YcnK2+rOlZY9t4clLz8FvquXouJl2V6ZDfsGC/V7i1bzk
Cs3urD5+X/itelum8bCMIDd/v2iWRDzW6u2J1dS1JgTqD8i81yivbgPYqUarhwcxMQSd5m2Ted5L
VCZ9MKvE5HLr4Pw6ljEesJ7KgEcGG1zcmadi7tNDRA1TV075GiuT5K1miANFjXBVjvZeRfp9Wpsp
NsTlfp76D9tMTHCM9k/NUOJCp0QEAXkmr6b3480al402DSkU45W0UqTdHn+l84jcSbA6MqaTMyFl
kviSj+THRBB1O/uJXsjZ9OOsiE158b26eNQXvXtaOtuj/FraXd577ZOeWzpSmNpl7QaNXamR3KSi
v08NWpl4/YKGeRfDst9HqxShd9p4r6YsD+xVouDVDFUdl4gXPAJzPNbsr/n9EKUAjGQesHi4pwcp
I/s0zd1yTszKZ5Di48PhjaeQQdHhAiUlxKg/JQuDaMPlwZN59duy5P4WYnN7HtJUXKS0SPbWXftQ
NS36CBlI6gnK4O4UgVPFHFUUd2b7MWbgSZ3B/WgtJ3n6Rbl0jkfJOhj5yYZpuCkbZoitFzun3y+2
zIuNbKNu8/tvjBEXYy1DNRkbBDwuCcF1fOkxUG548Ly32Ij3cipo8QrfPg3xWm3nZHR5xZ1bIPih
VbSDdEU+D7VrXKEV/46xC18ccCmY198Ab0PXW66GzDmW7NqysCQbjf6/CSkzmoc0N4+shZYvrcrp
g1zLua9MKMjxQkJRy6I+oEmfGM1Z+iNyupqxim/u3OGbqf18yn5B0nkz7+2qOg4D4FrQ9lehudkZ
z9nN7AUZfYPuHLTSG/4M+jXqVUqFg+c17SASAuYhzxsJz42t/3JpSa0wQW/tywjJcB+J4ZZ45eF3
Az1OaXYSLhPz1n0yy1HfdyUukIW++KLFgmPMQCBq1TUnoBR6kM+UQSBBAMwYz6Um3E/fcc/RL0Go
GTZUZ+2fEuCMrLgr8S7Ik0SCXxChKWS4lJhmHJc4Zp300LD3VMycv6POJZLZYQC5q+k8Ts3Y9OwW
2pyA4UbuCSUgpX1V6sucPg/vmrfpB3FDBZruNF1GB7JxX9zfRbLfMk6eW+/Ee/Qtib4zJ2ER49Ec
cGq/W9kaOlsjYeVO4NjU5yaMcKzyEK/rOyciwSqrh6CcXdhGPDo8eu8wie0Nhu/hZJJ4xAxpZnEb
Vf4BZHWyKRnB3s2WeBaxHAAW8yrqjDcs/OYlVmTPkueev//3q9l5FlNn3HwPreIsZb5fYjd69FS7
HxMfbIzZJP+GHGi4J6cTW5lqw8amunFmDyFxCV9kxVb7Yd1RJdVFEfCFVI3PakijEUfYcBnYm78K
YSYXPzfB9bisHtvSZJvvIi+0JJs+P+OegCGLeScXW8UEn1FU89UR5XGyI6u+teL0O96E/V1fEmmx
8a7t18g3X3Nh2ofeQAO0RgqSt+Iq37kbp1oHXshpCM/ZORd2enIz7sRBVjqcGrDcXa4Xr4XdkgOb
pdEfQ6UoJdOZanjp96gj9P3Ej7nznWW5r6yhCrJRPFbKMm5F20UvWfNITWRvmyZBiGFm6R0lvdyv
bs3g92UdI2ySumftxbyIJ46nn6lCpOeLZAGDQeYHeMbxT8SnNRNu+dUuzgJ+JK/uzL61QiuCA7IY
QjsOBD8fssGubhFPh03aGsldH8v7X66Lylo2aI68ue487Q2ZNpu8NuJtNxkRsPXIvPx+sY0KgxlG
r301t58QDiMMfuBVHDqm/TiJ7M2OwTsOKYPA35ct0QQ+qSOZNj7JNC//Qid+U76uwjwGxOat5Xja
LvJDNRWFVpcfYbiVNzea/rB8j05lW2MxR6bgLD2ZY2sWlsUgtnEo3H2/v5sKpBhF4Zb7AsnShkMS
rA8Zfhd//ZKWpb6NOk2i9Viiq2yuTsaal6TsI05pXv1+aToq3w4Odi/d9uYznin0PMXZMiow8u7W
Eq7aezNRigbewa1shfE4FwsUBZdesa78MVgqXXzoMMfaxR/uhRH9ddYMpAy9x4acucAohuYZ4Ocl
0mV7//uKOALEFFpG8LzlzeTmOYErjYGVuGUixEPntrOW2Tn9fili+d7FMAxHlSJ4M2bc/m6CntXu
ezQ45TDi5Z0m6DdG+ghHM3uM5HJWJk4tVb7IamReywz9fkzZvEHLj3YmW8yT0mkRSJNRHd1O0PbN
/FT5i/e0sBwFjUHnhIzBe2KzZx5SOQ1cV80hSzzzIhZjfDKBaRP863wvchSHkaRmtssFJ1cucBp2
snjVCr1DStgOX2yZjrUknKuaiv/4YjnpkNf/k8bqaImvdCovI54IwrfH3cor48+Ledzqj0TPMPOo
4novsyT+Hkj9MwdKDA8gFMfdur3LmvFcIRzJsEpzl/Pq9/8vIIxu6nz0QFpn1WNCj3nQutYFyV5d
YyNjha9V+uM0uywCBrt5LtxUQciwhj2pez5jRVc94qd+SktDXOJEqceR289Z8mvVVhqA+5EnzMge
a2y+XaJ89EwjfXLuwWvOIyI9PbYecuIdDovHIGCRLL8HdQd8R+1Hs5XB0pQxrnekfX2/jGjevQtk
3uxqOE566uUSs7+dtUuF7nLXgDsL46jBilyytNixFPsXwbmDsAlduxBFSwIpHB/c9DWjuQx0LJSr
AH3JcLHWL31s6FtzQj4ZddauHOv06NRQE5XGbEt0pRTBYtYdJ4OFV9gq7J3XR+1dIaJndAjNvak4
6ayOKYpKpvdOeuPp98piP38sE77hOeE2qxyzQCKz/pJ2rQOW5frwQHuYTAhH3x0u1sNc5hHUG83Y
VzWf8e+fwrB82NtP7bm2MAlKwTApNOsJcM76evHZiCuLTbvSNc49q5lfc2mBQRT2KR5nVlqzzK+w
jeiPRsTQLdVBWTn7pPFsAIBEhmAACV0ROGDDlO0fWpb/+RBvR7Q1AcSnR58nImLgUJN7lhCMEPJj
XiWPORDFGMOFF7OZldy3fhSUKNVWbDWoYPLY3LscN0M9Yxnt3vqJQQKhFuI26dpXiboiK3Vau9G+
iP4dkFs4zxX7LHlEwgGt+uSMsP/RqoCXIYarngl2GN/R5pw6KFFFci8gcg/zh8WAt2qIYLM0YqvO
nrdVzjuUVLiz+o8HpS7PT83g38llOChR8LnLb37ETWpZdx6c2uWYyPdafJjSuLEC5MBJtoL55VzF
Z7/+Q/oUBidmJj6TlqTd4KAuU3UaspzJxFd0XbpD3iw7gU9yKHradPRZDIW76NVGTcsmcuadSMS2
jZ/q/RoDscaMtDPBfshI4HmFI/N/vJ5PffvVgxfBoMFYwAsqf9j341+7m0/uEZvw3hMcv2VMxDEa
vmnF6CUbzfBv3j9le1BymZK9LOmLLv7gXjj0xUn4x0iPQr3U9sjkwlQ90LO7hJd41t/qs5wt5P3X
oaw2uSrJ0Dh58iM3JeEzMuz5+HlMb8E6wyq56GgBHCJNho1ryU06yI3fPC3GvElWIDMiVZN1tbQb
0BMlwMtlL5VGxUpSG1XD5Awnl0w0H0LYhEZs0ecwkWy2C0bAA6o3vam3oCwPi2h3PDjWbOJQ5vnZ
BhGei8Al271IqlBGK+OHTRDqzZ4m/pxknHv86GYdh2ShHQt/IXyiD7uyZFHHWDPKs21mrwlAz6kA
FVlWRCNm0ZFNricIX2XODMqjBMJWZ2GWMPl00NpBIUbBpPnOB5vqi4ljwhwNonFGVjWjt20XizYk
2vjkCTqZEzr0KYGW2pcqNb/jqCRWBXPSRERWEmrmwRkoCO3RezGmGjBQfis1Y+tlKT4/7jDFIz//
zrlZkEKR8KjtjNRYkzeDzibJ1DwOoChTpIt+fL9U8VW0/afSsz1Roi+zzqYlvsaL3MNNNkj9iez8
UBZkFrX0lfFIwPaA4hxmT8w7Ws/ZH4dn2rR8oxJ71j2QgoP52A3TBn3PJ3ARNpfTMzg4445PY7sY
X4kKWKPwA7lEdaiBYHdrk07WzZP4xcF/bm2AH9yzQ67d8XyodzB4BaF9x6bTtvWMSBVZAKb9TVvl
O6QsCktU8eCN0SlxcWdFjOP8daSLSWhOTk0tiElKt5lHgyb7cI7qp8lpjqmqgxK9DqG2sDjrII+J
3UvCFm2bQ1qEU2SnfsrCccSR6Nf+CXVhOXFiIRInSQ9QBQsIJp7La8wunfXKuaySJaAC/0nXMM/M
Nz+A6/F5TNc0jS+Ztpz6xD+4OqNpe3kgJ/vkOoqrniOyIt2BTSZZxMmx5gFjqQNbvRM+kx1sZwRY
8ytLY8yB0j44jUeexYn/aM5nUzyPvtpXrXETG6qDII3KcIqjsI9hH9jJT91HyK7s21S6SOgK3rKB
k9q+ojHsAoSOT8wrYq3Ydim1vZiYN8l+F9vuqTDhIy9IPhJko9xa6IVhfeASbQm3i/lTqcfe0tgh
3wUxOYDH2dCw53NxFRYrGAacPf7JRS+eokK8w6Tbp6yydK1hjTKezdn9VxD04E1/Jvuz7qovsiWP
fsltaZBahHbgh+SM3ViqDbDqM7fgPSvOMG2+GRahShN7yJ7Y9t7mRbPAn4+gteu/ufmRj2lgjBbr
oOY+JcOEQss/o0DdWUb8wXQjjE2iN3IYR6Q09bsxa+uNHCKWXczrWk5iLtu02gmf0ffob1yj2zZV
9+UzpD2MS3dRSCXcoQqL2mDKy/KlR4PTzsSh/UL+qism7pOpeVs36g6VXW1Vb2xMo/xSnEBov/d9
TMSBib/W0nYJUxzO4ly073NE50anYDUZIYDdwWdNrTXLLa7bi8hIe6jGW4nUjtv/kgr7Zib6pjPq
nTaJzVJNzLRcYon078Jy93n2FI/UzlHCuMYIligP7cg/AxE9DKbxmufd3nERRE/3qBC91vtRur93
J9anvbeHKrgXIzHr+FyDoWarlE8EldniZnETtaI5kub60/EdI/cHSRI/xaX6aSZryymEd3fIvnAr
1xuMOowVK+Nkxv7jIhCuJmnJvnZD8D03sRsA1zt2jAANMu5q00TkJ9lGa38Gt+BUZD0w2BTCWRx4
3Xiav+MSQtv01T5kUfHqpCnlFOeXSPfClKeoKalEGQCUuR+UCRJph3NaQ7vl1se2Sf9aiXlZ2j5M
krsydkIvIbPeK559093YQ36s8naf6dqlNiLW0h1DVXC7dcf5ZObOicP3wfUhsdDixUa+ZbL1TS94
moVO4qn3OurdJ1rBvGZvEe30SPtZE9eaptvabryzZ4cctmxjL9OhMKedbtnbOWnuek9jiuHpJ1+2
YTX/sw1JSvLPTMawByQ4Lf1rnsp9Ku2dctt7J/Gfmqze1eglpc2cPyo3mvcoGuMQoe4NirFEudBh
GjSCtnVf9BkTN1FVDkMPMhXdJeP2zS4GBhIFIQpH9+OkxUj7pu3gc9P4YD5YCMxPahF/lGV5eHus
+zaF9D74CZVEtM3K6ljUsBa9xoD6yo5nL4hnGBpnO6YUtCWbto2I7xImlL228O0SNejPoMvUvs5Z
b2QrRTlFhoP0tvmS6CGZpG1tk2DA9GjYy66xpRFEXbuzQYjZdrQ2dXmITfwaZ25oFF8O3fuQR5um
8aGxvaSmCiJMp0QMbdvSfUuoPyvuoI4nSjO8rhi1OtaPZIDt4jbZAena9X2Hj6FgLT3eO0QOTiho
Brc+5Jr7gGAYkXSKkrff2cR7w9U7Q4EKwIR+SOLIAkPLfjor4kHrH1SDVyq/6nYH/Y2JVlKf5PhY
eOlj7w7EFKD9iXng4a1HYpXghxxletWH+AlilCt4ng+9tLDheN9FRhkimJIFpZ8zxUSzYWUQldzm
JV7sdDt0zXzskatslk59qpFPeWH/xX7NRVc24LJ4TL3qNMNN3fQVfDoqpEg2xV7GEHg0G/IMt15u
mxShCStpvBcBy8Xk6rr1uVzauzJqwU3B53Wm+j7X0gdSiAmxLcxXWObBULV50BrIraCtRJWIgryX
cejp9MuKX6Ds+Ue2+1OJajtQbPTiSTt6ydRszbahHQEXlRAsN88FvUTK2tty+9XR/eN03p076D9o
r8ihSgTwAqJRc1RmkW6chUTEUOvvgx+/RF31rk/eUwFMXIwIt7heJo0DSmLH30wzMq3avs8Kdwjg
2Ux4sokpR7YY1k2boo5nTg+WLu7yf2jJ4/C1Z/y1ar7+CSd3wyk9+VRCm1Tg1AEUjnpnZv7bmXDs
7bJF5U3jmRgJsUt3RK7DK/Q0Fno91p3C3VcYjdjyA/SeZ22LRNoKhFB4lcpu66A3NWpT4dkin6/t
+H+77sst0biTSLUx4Lts9JKGco15JhfpGDvyB5YQJVNHAWRNcXZiFTcZateIiOwgMVLoqu7dKV7c
UUMlNaPqhuJNaEVDIIXSzVAbiVadvTc/zjUEg90ciO4yNxAiU9PsQ0n1hYQj5+iJ2MPp7LOyedri
4cyCbasbe78qKedn3wkTVh2bPAItXOSv6yrZXHRBxNfyZ2IKvkcc/17wlzXr92DEy81WdMq2yr7T
JF6tGOOwJ6yvwHLUV9kHOUAWkOHj5FLpkij9qc/d0dS7+99FXIrIrllsgRiZHX76QRZwtUHKTAeh
xOvczdeycxADgh4mxSZLYLCRcQp+yahsM1w0+VWjzY+sf8509mT6AmILEDL/BhvjIpi0sxWXp9op
P4dYPbbzfKkBe4czo7o09ji7tFXqINDspJ33rkXdrmdQHzBNuG91+6cZ8j8cc4BupyPCDUqsyD7j
c3GZyY77zlTvEwnezGzFs4vZh388eyysrJdhcpGQGYUZJMKidNOcQ10DoaFICiGPi1DPxd/KiJ/X
eV3gCGHtUpa1wxrmpOwmmBCAHwsUU6ltnj0xPxjVsz6BLdLTdtvXEB8jet3Cvxma/lYQyhN02C5C
jQHbKMuTO2DdwS1fBoK1qIPGQOlw0UjMup9HrO7j8NiODUQC3y5CPH7sWK/ZgBUy7bixG+YlLXNe
mZVHq44oDeY3rVJuWEzGxKaVJL+oXiuRYhMJws8BiASlXn2Pc9TThE8/tfPVGIJsJZuA5c6U/1xr
5zB7a1h/AHZ+KSAo71jqfOSInVEKIOrVTQ0RWcJTwDW/5sJlLivvshU16GtlfCruXYel5lBk3Gmg
yvP4lNYIQBCI+EFhLXgsEGfpY35Xm9UDy6c2SMEqxeRxTE3vhOPEYtHWCIJCMz/mFMoRB0DJHD8k
Z6Lbmmr4zOpvvQBfyBMYg+uabNrivWN9grt+PtWl3Z5nFhaeqalQEz2UrLgGyC0wIg+vLvuDjeIW
GzkH8sYsdkxdaMRtHusVYMvMaN8an+LNjCTm/ajeR8X8Wdr2C3tz3EPjX+qQKVy+OnbBdD1tF+Kr
/9L1bz0ZuZr1xdxFml0GeusdVJHMfGNYb1qLVr2tP73KeZV4l2F3jAdzprJokQgF1mLeDxZqrfLZ
7fpt8ZDa2O9gQqPMScBhdc+E1fwZ0+HVtx7GniemU77neYw+ZByxANsZ5VRVQvjoESSRV8l6+uZq
NjORvt2XS/bWSnHSUubszJXxjLOe71z9IlvDZY5o3jfrf0eT9KKptCFVaZchYSOsV5+2Q/+emUm/
9TPO5BlqHpMtJJdJfRsie/VP3QsGunlGR9NY+QOu5QTAoPLcTSuLM0kbxxkRgGZPH0QtBcofrjLx
ThGxC7aHqsC1braMtyIuDqlWvfl6WyPZV0cx4fgASJCpT0PihRnr1bN9TYbVXOLY3LbAshfhgb3W
QZiUmG3tdvhIATJVBsuQbvzglFTbcsgfq8hB5wgw3vZpYccIDrFrMCDDxCtdknJ9IwuaxAMqZt0I
LuQG16z3jrNPzn+Vp/2xh/moxoem1K4w/I5wep+SUvvK0ZRp9stoMIAwxd8Ik4Byxp0bsY6PUF9P
ExPPtmMz2+FvoIYwp5dU6M+Zt1yMaHnET3VJMCYGk8414mV81M0iD71vknuBoljLaFSrxjooF1ax
xu3e81CfaLsVnBGFh2iYG52nMVN1J7UecbV85YVNlCwKW+z4KlBdcawKcvFSFIthm/51Ujbz8TKo
TTPJV6cGieXXCIqIYhX18jYmV1k6jyVVIr4LzeRaccuJ+2B+bCsTj34a/7MEmKw6EdjIlLMHCIRl
ScAJK1ggA4hhZNq/0/agKjNNm4KDtOSoOMo6HVBQwWzjzdBL8ZL2w/v6v1S4r1o7MFNiemY7T45f
74ZBvGLX2kZ28jWZ4wdhxcjqzHzngogLlNI2BIEHY60ufln8aDz3u5KowC4aNlNFi/H7M8QlVs1a
PsSIKQsy1KzpqgDbB6S/QxOoq6e4046WHO89pV+lmR3neKLzKL86CgZ9Mm+RgfZVym2XUKnkQsWM
Ob0lQDO/MVuenQzJ6lQ9a2X91+STxVtvR9HCDAtDOQ+tJyuV96YJwh6GEfWITQC5Uw0nqVfsB2or
tA0aHFM/eO1DKmFQmqX+zQLi5HdELiC98eLs0UkBNC4JY6TlZ73JewqvQn83OwqkecQ1XaV0V8WX
GuOr8sTfMUtJipQt+qmBPhGhQNvvJ1ouCie1hULDwLqU9w3XW9pWX2Kg5IqKBzgxu0EyzBLLpY58
Jhn1mYSNdBEDgdcaOpsseW4tLsLe+rt+j3pl/PPT6LOKsiNEob+kNmB/ohmZjA4MbQkRvYByXZrD
RiQg9+EzB2OTIH6lduUgzsmP3KY2TAg+Liua3vs1eLtWd7huj+YYV2E6RJRWatpBiNxwi+9RdJ+W
BaBHvI7lrF4ETWXuFuZclp7zwRMihSrK+ugtGZqgoEFsD8T2uf7VXi9p18+p1A0U4vl18jzWzERl
lrLaVxomBFORcShtm97Nvp/y7kfgJsNVa7wbE7szGGL7zjV3vdawOrHMKYQY8Y56gUFgNbybbvEz
2ZgeBP7gUHbjBpP3vENONYXUeucR8Sw7uovhTBcji/DzmvaDuTL2Rl056Bn4fAiEggrukDPEjH3E
XdMMaN+0CsJJG/HON1CG9RwyK6cKsJTGu0QjuJwc6qJoFDaHFaFdI/FxdT/wWz6FSoHK6gZ0iEZD
7zLN2mZeI68nFX11FjA/ZgGpcGD9VqD4Jru0t4vP5sNqF7Li8bmE0O7dUMRdjxXdjY/5kQbH3/qN
r3ZmfYZwCqLDuMZ9frOT7tOIR0CqqPg28QcuchD5Fpltmo2AQKF7UCBp+1IHt0KJ4rnFV1xqD/XA
UVQxZUbSVjbSYmx976bNuJG9VYXdAo+Z9xgv7l3pZTc1QG7K7JZRl/Wcw13eD6nydr2+rGgN2qt5
Gl8G1zICVYt267JiPpurC8LWnGNdl9FpKHVvH5fjXbI09j5peZi4AvZAa0W7hnlf6JdHrA00SIXO
0J91IPJDme5thMS6PtTnvv2Y89WZMFIf+A1/k1Zqx6lPz/E0ZFR2MRRM62Op9a/Rt0aeJPweMR/A
pRjbVlLUWYn74ImIMLzFqELQy7ixJ6ANM66naURdzrBzApoYlk78nbFgDbwax3XMXE/3pzvbZ5lt
suXw+b25038S/cKIC6EtJVYZud/Ce2fFzzf3Ch9GC3V9TEOttPalWZFxjr01cK3yw+mjV3S4WHjj
ZZ/SoO/nQq2jBA+VG5F/dZ/cmz76g0HSWTUemgm2d80jk6s1o37+lhXAsITdMyxQ7m+9CEdgjUEh
2ovdahPfWvaD1u3UVtUhzVszKPBsBBVZcrKftvOkUNADCgmMJv0BkMtBVb2Ys32i2qYXt9oabvMd
7EltL7X5BBwY4VY+v8ZQV4IpP40DhU+V0HRpffOIrhRZGy6zlgsRxJB66XBC8YQYKVtWwAJ1Nd5G
ImSN/BgbNF6a7fN204pWeHIIpg0TVqmIwympqkrfDiSR4CaIDuQyocIv3hSC/cDIxZvD/tiCb+DH
qbYxZ0AzNewA1oOoXKyJLsUaVGBENEW9IvSUhL/JOVZNdGEqdBVxdmkWNw5v5DH2PKfyTxnNJ0NP
zo6Z7Eqdfb5J+i2etsj0Lu1q/eEvF+M6RWDuZg+r3NWRCY8Thkp6J3cOT0Qz56hspxM5Atp4n4x9
H9g5wEIUaKxJTpNyO7Rg2HqSnCAf4bxjq//ySImhPPzjp9kXfoLQxqSYpqwtUtZj45zz4+v/XH62
MIqL0zAg9quWBnM9ozbdwGNUolp0B6g2NqZPhfwDMsCtRXVKkky4Cs42v/80JWiWoVobYLyMJRuw
LmbBXgJpRBXpbBzYWouuTk6c4sZCkLmsD6fKjTmWxAva0S+9NrJNnJpHp8s+iU8HwTz+KYruINrq
QhT1Vte6ZwRle4s6cZz6a2uamyVf3rJ8eLO6dpPSPeJlpTen3UbHPD11BfbeasoAwmWnkiEit4H6
cONkH+EaMCyGSoPCdgsFnVSQiWu7JHQuxWcU0Db4MWZd56msUof4tw2eUD3oCWWgG0mgwnRPxqLw
US3AiTy7Ymqi/sfZee1Gjmzb9osIMBhB95reK1NeeiFUjt57fv0Z1Ma9p1u1UQWch51Q9m60Ukwy
YsVac455restoElwtnayz7v4Ic7SJ2UgTtTmC9iDVedQacIoyFh6w49kEkyB0XTitIxuU5bcmsZ4
9tS0c8zyOolCW7TGqYh1bmCjxhiV44Ngem/1/CeF3jyP1neja91F1diPdREgyEmYtyhXg1Ihjx7P
nAdc0KOn2tbtqctCMqkGtlV/PDfDSq+TB8h9AX9acl/37aFsvCPNIpQLwJUDygO8NmZoP5v9ezGF
d9LKj5oqH4ssOxk+Fu6i3Wj9xMXooTfZdvehZPsO24ezX0QrptLc9ejQLdKccGLa2FxrfWBQTlEL
18Oep2ngsK9UETzjTYCPN1kFXXk3KdIo/EgHt7pzXFOssLg1kEaojkOPInY4T9S+C+1dJRR6Od4S
WuSLJBhupc+TbRUmddjgvUUOwEJxk33Clju5hAwBKlg4b5miFx+FULD8jqctHOmDc3PPIzZCJIgD
TZnt0Z2rvfsoZ5nOhlMJK+NQuvYNq84vURbnxhm/g6PB520/RjXjOcY5qGNbAMwBOms1RiEmFfsD
wtZT1HUsh/O3aQqiXKsyfgbYxkyFBWDhsMLR5O5x8djFI+7s97b1m30RosTxoPQBlpvWkbee4fBr
Uiq8BYygXV1EZ5MSfCMcAqDG4GhIOkpTwxkpRaVanhIe/whE1QII3rACR0EPZOP43mXQtENvk6Qz
2eK1yvFAG4wmg/eYXEXK4HiBoIybOXQORs8Ij52brdHaGmb6ZEXoAvvoClRmhTDi+pKR/sPZtcAb
V7hoJ2zOYT4ORbfpXmNdVWujkfEiqsp044/TO4rnx5RYXAb5BnRhRoggUfnWBRemJ5A3caCLF8Ca
ehWsc696BgSDrg3X3hGueoJ6F7R9XcGZhnFu+RHJP2xdmMDoD0/DgjSB79hU14q2l3CznYvlKJc6
0oDxoyRqtrGyaNHNFtpGFlcZTqsyttAkBMYTaVKULbH/SrPqgwd2qw2qXOP17Wha7XNpl3slupfW
iqLdEJCUa1nlCpXN0e8dwuQbRPoNyZtSRDOJnHYilvXFGEt83JnxNnnOS6lOVsBEWrQJXY9Se3Da
BKNdRPlQHOpxvDoFkGyiPrZaR54xhCw6yN7jVG3cSfwyix7Hhcm3lk4EIWjV0W6dFyO782tuoT6n
+1TpPBsoXQ5555wT4iDSLpMgDdGZpCVLhEa4F0Q7hr4yOQPI34x5tp4gJXF2rW/2iO3aZBsi1AzB
+0KX9rZ3nhI/hqHpIKtoCv3DQNAUxgWVhd//Klt75cwYJV/vgUu3576vl3bHbzFdP1kIm7x1wzqx
qtL2qiSsaAePSyXKV5wn1P1Gd+tSawlcMV+TxPgytMm9a4RHxFjHKaLqCtp4IYwMvytULgJ0eYbq
kiajfx4Lg0NkRAslNZLvXSexQeMBYLRt+WgxgQEYzfhgT5a9dMtLVQS33klxBdbPJV6vJaYp7uuc
OHjEEPh8m3fYNe/auC6RPy/wUll9xRUA171qbB3fn43e+zkSJP5Z7okq/ORH8W5qgnxZJfhZEsBS
hkanHH+RdwCZy47tUVd8/mdE8jLG4hFXAjW7lZ+Jnv3VMrNYBmP6Tm8DEFN/GSvZUt7jsQn78tlz
5BFVnpXh0jUGwVVIxb3tC0SvNDz6+AgfDmYczWwqTsjVNAQXofLhJ4YH2xyP+MjDZRdjKkiEhjwv
gurjvwR57Sy69NAnPX6n8oWB4N1Yad/QvHEqQZXkvnQ40wPXvUdm9dHX9vcCPdHkqh/+W2hwmNZG
+m6ljvtUGhDzhq3Vxa8C7Sk4Ru4Dm6xPAGrfQjZ4BOPh0Up6Z41O3FvCazJ2qZZHVFLIVoD9Ry/w
+qNFaLiPvlVQUjVbExr8ojAYPQnV/ugy57m0JAVPaOjUktYm6dCDxtgz2rr+5jKm14icrlV5a7vh
JwORsw4gBpAPOYYFIw5SQtyy3JnGcB/FVcZOwyFAjfZRLykgW3DDeNmGewZqGqcwXGJodkoELokZ
J0srf8uo/ge3ZG8dcYNr2yzAqeJAjKdfU7LJaORlDpyYA/pIqnHOdaJvMdtGC8CFJPWJNjxUDLN7
TlQ73S8erDKR1OVJiiQIPlUfsls7Y7QyOqNekKPIqRIlOZ/9Psvyc4wV614m+YVoX8bIgHbA1OcL
L9FWtGHrlYizaul9c22UWVEBEBkwaUARnJ+L2AVO4ZNpJjvrksesKtzFBUVYhsd0rILNlJ9Mt3gf
ih5LoU61Pol8T3+Uea0DDddlMpzWlbEGm0993/g/rBZ9tgebb+Gm17a0OG/6aAvx3jOWNh1McTVl
fBLf60TlYjaQs1VeWwz33GMsFgYnGJ47UpmT5r3r/pPTxDOqKGfzRuaMh+xvpa3OoWVeqpI/09es
cmt0+neM0/Mq08VUkxBIgO1mA8lYHR1FwGYUiEId9DB8NsE+MlU2+DMT7jcNPfbCk9aSM+wu1fuf
rPwQNfybEC6ooZSZBcdFf0rig68x0/bpeOGiiSYOX/3Eww+ACA1wK0D/jzsWiRzjx0L6TK/R2RSU
wl55N2S1tpnDxBYzc3Cj11Z9bmAHL1qkVBsRtds8JFtvaNp4lQ4QzPzy0qfuaxOKYIUmvA5Ndy3M
vIEZ6EyrCnhcgmVwX8tlWkXIQETwGLoqXkeZvspMrrqn6ahw4hKltSNcWuWDh/pgqtc5TTQ3g71A
saVB8LDpJ9L1QvVTPSac+I9sLpvATB40CMhboc+2nanVbrXpwa4TId0mrFqqeJQ0tI5hqWP6zoxk
HZMqQSFm9TvyP1mc7Jx0p1J9i7u+WztSFRwG42CtAkbTuhedGPzlTn+jgHfX0jd/VNmUrbPOxx8S
iHsjUOOuqXkMMKZANW5JShOqQGGXTJxvHB+iXHWXiYLpcE93waO4YzR3KJxUu7C5F8vRHWGmzWc7
b7xTGePliKHOgXqgWJsNeGEDEZqdho+dooGBDJ5owioQK7/x7UUqOkarAlSZQQ6u1y4GKDwLu26y
F6SKLa1VKFFdoBD+kZKpd+O07oO3Aan5IRYAf6m3l5Fd+GvPnaYj+mu6GHEyR6PLj0DmYmmq8S1M
8nRB32lYB/qItWXMj5a2auaQ9ixpuYUJV1+D6IvgYgXJEw45Jhwy9rco4tvT4ICoQJroReumgKFE
KhnniAZjDwPa6mql5rQohCG3JRbnvVZDfC0ZFj455bTpbOOiTUn6i5VpA1dHfUQDuTU+eRRnL4u/
hxVJiZ/h9oZB/JZmDMx65jz7z7fIfUjQayAMAqc6p0Ry3iflVfnV+OqXzqsr3+rhVwmE9PQfomlc
vuLX1/D5PiqhoxVnNz4R9JXu4b7SUo5zZ13YTXhUtFuRHITQsL28fDbs9OYHnVhW/LeWoii1u88X
dPTJPoihj2G/XSAPt54YHRVr+FjVmfE3TbrS5FbIp0MGr/fUTcq8GviQgU3Fr3o0vWv1ZJ3sKEFO
mIhhieNXnj5fpsiOkMrmGyK1HghnWdrQV9CZldNLPXFO7DM7e9RoN1il0364V8xy1fd6LhhNr8H2
60wjYKgYTFfv/extcefhm7i1vbsHrTteKg/sVVa/UpAh0J+j17XK9nafb2NplFvQvayH7aT2umCT
MSSAdir1xt5EZk3ympUI2qPmWR/jcp9bxXDuvCRaZk1bnLKxB8+m3D2qIXSr2FvemvjownS052MB
s+poYSrdOeUO+E+b7YCWIVV4L8jzjWDqLMxSdke0xyarW/ZWl6BrAJK0FzGpm6tM7exnmODyYYjP
ou5nGKMvmDk4+tnNPfAI0nsNPCgocZzoqyLqihXBmQh3A8d/LLzhoZzq7GPUEcp3DqYko8qniw6N
+kDXtGP+FThH3BIIXiNFqYix40Nq9lVFaXlLiulRWBbUgpbdGg+DYOOqhmhtQubc5Aaym4GArp01
wA7JDdoQrUyo94jbQVSV30Vu1G1dLYJ85tAid8vUvWtnfiEjE+yrOcomt7HdLQix+1w1NXo5B0Vm
MZSrz2xjZAPdGudAzkB8iCH8++p7q+XpRRpecun//09+Wrt7io7//HMpk2mfWSyRdj4kxyTF0i31
pH7p6WnGool+uEyHu2aJrMA5xiBh1izrM1ymaneThbwEDG5ynyN+WPdlA5vbm0LgG4Haula7Ha2K
ZiFYmjEKhj1HH55GGgPs/IjYZt5oD0znSQRsawNj8jQwXhwPQWnI9JrTZ7is6rS5Ylop9jz1OmKY
x9Jr8quqCxpOMyfYjx4H37b5TQQ8TTl/TOHmt8+MGGWS78rqwL9To4sASbvWOEURUkiX1h3otSqC
XQ64kA7JbIwawksU1/z/eQAsvg2TpTcM48auOVP2IGR8LTpEbDRH0/0ogwFAd2OGjx5dQoUEhWlV
n628ljwnPO+myFnTrcHbuNCW6BeJ7A4C+Dqo9HYzkHV1xgMcLqWY8LnFKWxXGBAlDSB+jC3rZ+An
RxyI486Waf/sDFCpilGNII+n/tk0NWK5Z8bd2JGkVdXVyuE88DTm40yYa17cXmjrElHz1om99AUB
pRUr5Iz6oJbSrMxFGcFmIQQMh4nh7gpX3szZ7mIkebb1O04ftduNhIYbLZaEEUZG768j/tGxq0Ec
RiP8xqjTxpPtMcUhpG3FTMg/GCXj9T5p9g2xXZvPrycevqdyCK5GmF7r3KsvRqIRb+Bb+oNk0Vhp
VZxfg/7s20jSQKCV+D7gOY0UpTsm9/50GlWRbXvNQCo+PLsYnx6yljGKjzd5Nyg6KbZG4iQNfEyD
vXdXD3G38TLNRX/ngG7ok3rd+ia6q1ZLb0bVHwcUzxxHMmaCnn1WbEdD+OTDj7sf0SqBVTY+qIu0
JxHy+WxR7SNd17aDShy+Ho4zBE+XxQpM5hyA/P8MoLrFbWY6zrEOZm9mYTzoNnKWqa53AJ7wjraW
tR1o0u+li/IQ7ZgYvR7fL3ojF4j0bvSnJxfP+Va3BvtI36DbVDH1d4EtI3GkuzTJnZhUHZ4tlb16
XSwfzDHGYqbhdPVcIz2VTpGdSG2fimBtdgB4mzvjiWNhnZwmSw5bX+vcQ+YoFxd61kBi6Ier6RV4
KiwLVh9HZESRq8qrWVvmY2yFIOvWY95A/jFmTKiyFUnkCEiRAgUD+5rpGmtTp9XgMaVGUjPml7g0
HtDXx9tP01ORodZRLj2r2e/bNXZ9F4Diyg2DZhpmpoDks21HMAZGWzG7ShllNpONEp9w2JHsUZrt
frE18TMzVbWuM9lzY4mOi9vQA3BdelCaJNEoMouDYU3mCa6KzeGacKTP8DSrje+yPLJ3w0hHfGop
P1VS7aHwVUBIKxoYKJH1nW3N3TTy5WgedCYz7Thf9zNjweAwtrRs4R4+36Ji2lfwJm+mWQwnOy27
c6bnwYkG5BKRp+frzcvYmaRaFuV81Tz9hD0n2ZRGjvrB6cOV0SCB0TKGN2oMehzFfMM4fTuStdvu
iEtiDdQneCbdrwGpDDOnDaX/bAzaL25EPugsk/D9pD+B5dI3I729m4fkEbzRKJ4JCtqXo771BhTc
VWLHD4RO93oO8juZAzzpYpan1OqyLSRQTg01GDgQ+xA8wSLeCy/xz8yuH2qf28qIh/FET6XfJxQ6
iBUlfYyZN8WBZ+OYkpWoB/M6Kelv3DaJlw1KXnDNbfqstyYy6L7ZyMqkrSSq4YA1XNswsb4jtrg7
0qqTG8alvz4ZS21Z7yoaUboZxC8OqQ7aMI1nO1+1QvPxhQzBhsXtRLgw2Oly4PNxSspb7wnMvH0P
r9gsfPeh19nCUqMw7jtrvCuA0bFF0c1uc6hkJL/rpI6sOh3bZVlzT0Q54Lyq+TAqO7/TZLObAi5X
N33zdZCCloMvvxultQ9bf1vND3kwEvhW0oXYKYjB19TZA3w9jsypLiXcXI6imiJIOLlPCuohredo
aXa0w5O46R8zV4JOCj+mWq9fEFSi82wBsKU2Tp/cQikWDkdi70cEL0mz7RpaCmrY8HfJ8yebBh+x
x7aLEj+bM8bjORnu86dQ8eXR5rCiInxqVJgddZohKyQl6Tv1/wsNpdPIpK8ZFRw+s0Tw1tGpZan1
Y8gGC0eb4sMAxeOhzWqbOz2hKYveusmgt9K4uZRJVbE9jC6sG8jP/qCaS1s4xmVQIL09dzaqkVPw
ELCoT23FBMIER9XQpF1YRIrcW/WIYyVrQQjVaQtTXGCEiLz0gwyLU+p99HS6CY4dLzDWM1J8ZnVM
GKDE7Y+RZvILOOU68wvS3wRKRGdhAOEtWBHiVKZJbVG/QAFN8o//rKfzotr4+bDPWJEXZQjvzcQd
uW5tx3rAvQElQobPqamZDCfkTjHEW1mj8g+jG0XAD51LK+P8lOcNYhOEKHRpS8A6s5TFzX96sWtu
5dQ5K6ergagKYmTCtHwkUH2A9C8pfaEaIA/u49Pni1Ae5u3RYZBsZd2p8EZaZQw936aCmVXVCnkR
BfIoXDVvY2vqbyMyuqWNhjepCri+0eeGGJHhjbDvmgQ22UJOX7+CF3wOxyj6UE6wtap4Oyue7h14
BiTnIAuH+vrw+W6a3ZFDmD9+voNBDTS+fiqqql9UVV1ylM5S5pQF08YgKx/bKGMxtvGLBfRkbnZj
MSQsjfFdc+eayU/EOVVBuKGCilHTpQ7arOLYqc54quguKzqnJzewpnMfxfq5JO1ziZqiWdFWihnm
J/GjGejXNnTUTwJ+VhxkMX/eXEsbP6KW9iptnQ2iG/y45eAxl60qLsL8kiGJOA4I97FUVcjDjer4
+RO4S4qEcABeyz8nDiSXb5+xfCj3NBKgMe98ZwDqXdm2vIMXON45E80LAD19JkV556EnKXJEmrwG
ixbdATOw91NfP47zOwchwMJVdbfVRVTf9Hj6QRswfzaNcXZKBNYussP4JSlAGQE6KS+qCZ6AXHL4
1CC2D5qyX50xfqKsxs6FLCVUunYbhc7QIEKzmLqKj8E8wIOwlmq1d3SCpL0P+u6bOYuaQ1WZaBlj
/fj5Es8/aWqWCCGdXku3gbk8MaqwjdrcmZkun6pEC1fjpJu7T96+FhXRKkXgvksiYpnGodx7EDeZ
HLo8QGlq7vCJiNPnAUI0zJfioszh/0+VxTZtJ4tm1KOT7MzhfgQfojc4GusULJUeNjdyhONd5ETR
VvcEksMh/8hMRKIjxI6bE5ovPcPABeHq6m0Yk1XchFBPvFwcSkN2KzKNzLdBZAjS+vYmRmFeOu4D
RhpONzfc2g1mDp/g8dE/R1a31JkF3n2+pA7nfytyaXl22s/YdokFI6j+BrWuXDWOuOMOPFGojhe9
jOnukSDzTWfQrScMkOIY+uNnaZo1NvAHIle0CZaVphsHdCTpTP+n05+Ob3Zb/SVNxCTS71+RDojH
bEsXJDqYJq/2l4A0q8+6pI0ralZPNLuxSLurO98G7dDcd3rS3GutR6hu6Oz9xHiHz76z66Tbh1kW
Hxmn35JK6iciFQUDMb62/31LCnHHAb74kRUHu3TVR9GX7sok5Pmoqti9Sx1mn3CLzf2QMd1v3CLG
COLH58+f9Nal+A5NHlFZdgdtijheZNHJ5ex3T4H5vWJT3YY5OeEQLoAYivbRQ18P/Cpz/pOmGkBZ
XKbaU4yeMmX11rKahGZHHZsmlE8dGrS1wTRPsEKcs6iQq2SInNWfMzO+JnooqaSwhaLaVFA/9DmU
7x9pTX01eUFkAjOANujsTNUeXFf8oiGgYfvA0fjn32Z8DYfi19lSJ2qQ+thyiLL+969rsQ5zgCAG
LcNP8h1+/cJ04uZ7XmJhCiHf34+9G2wD1bwXDQJkU8K8HLt1VRb+C1MJ37kS8e0dilLIfaiS70Wc
oFHwE3cfmSTsGG5p3oppiOdK4y/BVtbXfEIlbdsxbQsKjCFt3fqSstVHaW8zGuiWbiNOPRfnwMk5
IIrtSlEMeCchendiEEPA74ZrJ6G6Fi9jnrfnkRneFLHJpYOqlinkAhwFlUZOvCnWnMo9RC7XMdHN
N88qy1VBoNGawFxccKqL9woknx8M4dYOyl96zSzERCS87BvNWKaeRge1Zu/JLTXRSCCRLCrrozYV
LvF2tYsiS56UYXvPlqzWSW5twpTer6RBs6aK3Li919NwxWfZlnOdXEBxLrC8ckbQzU1a6x5jk+is
hLkxgkA/h8ZYbHoCd1dVjl9TdxPCEsoOY77AOv/nuwVl9m/PPi1kJuKOqaSui6+BmrEAdSQkRg9p
iYvkhdaT79IqacPNgEsPZyolagsL784AErfTm5H6BGtSmjk1SsBsReepvLdJ09p6RcmsMWE02JWc
SeuSha8Yxu7agDZHDYLg0k+ml8qOpkVGjMCqzRiwgM21DpS2zZlOm/Poi4gOM2pSC+Aw5un8rm2a
bG9WVbhFWeg+1XXxAK6q/Z6gnzRojsWXeorEKyroEMNlmXwzENEZoFU6c+4ieLV2HkfaDE5gHOsu
ZVY9B+S5OM3WAu7wFQvgndH4ckHbhWN17en3kTDFHSHdoqhWgVPDGsz1I+BlSK6Grx2cqdAOnRx9
qDi0E/veYfSlOe7B0lp9n/Zhj5sgnQdk5HWtw1pOpDK71T3eu2o1YZCQni5AmafNJWkMVDChQNWA
qTXJr4ZenwInLJ5E64n7prKWtPucfSfRC2G6uGNmFz7JUiv3hhEkdPAO9HOGLZk51D+B7HeQQtS6
9xlPuJpesO9jAvRZMx5COSCl0ANF9gA/IU9q79iJnQWHiJ3mONkRnFpz/PMdpubAojwZ/Tybg2ht
Q1lSKiEsFj7dNdVnUuA/lr9CStEiOIcgneqPsInF54FvXcP14oCBY7ftq50EhIsxkMDDGKTtouGI
to7a0lu20rcvuWaeQ5h14Zi++hNCcGf6AKUxzllBoZ3uBuzrp7HRVjBzmEMQDJM1unc3kEyS6qo9
aeGLFJ57xWEv29LlgumzVR6SVqBC472OAFbYB6g4r5oJzbtzXJovkOIZH/vB+s/Xw5zXsC/XYw7J
JeJQB7zu6F/ST3XyeqAPo1Z0SyCgvnLHg9Z3eJSUrS17v391BTIVL2h7LKvg7SRawgtS2aMFu/lk
c6l3pWh7+ubdS5D4Ixo7XV2Q8EYrnQArMITGzwb/ACRKwBjDygz4ms16LB4766BL6xlDh4Zlnp0n
1MVTtKKVKTZgwDRQr1dvAqsUJcUt0nnYNYFbrQzs5AOTIlSpmHiFMrbv/fANo5y191w3xJIrokus
gsOgq+xXJFpnpTHy+kuI7ufa//W6SWmwVumuzWX7UqRwUI2E58U5FhRm8qxPNQ5mP38v6zkBaz4C
mH3q7ROhHw3W+TMHrUP+0QN4j1HPRM7SglpCH9LJnnhgf+bRW0QRawTmM3IKY9l3m6zNoCg0wlnQ
M8UTa3vusrAdY0W2uzhYPU6aWh8nLpjpIR7B1uy2b2ZVo8POyW0aO7LMBB+QQvo9tOYoCoxjSchR
ompY5kAerUfRYePvAFN5dA6Yzsl064ausfWEMw+hrG95JNuTMJKVVEwEdd3KnjlyXLVYFFdPCthq
2QnjUH3fduGl4Oi+/PP9Kb7me1GnsMwbwtVRVgE4mYvFfzyvMUJHXfV+sVR62J2Gzg73VYxfuond
Y1aG2OdUkDK7Bi0KiPeY+2N/ahv7I8kjWO6hXd1EUoVLL4+ZN2KXgNzdWzvUw3/Nefxvn5SAtLlg
BRJLcfXvT8qMgHEHVlFcAsEA/CagLRUsUzcSj55dfPTMRk5tGdlrehtyjRt3XxFDc+dO+oOVWe06
77uEdk70jvGUaU6bMikuPfmX8u+34prr6RgG658jTV1Zc1jlP66nl2JV85o6X4YTSCXdJBQoJud6
5ddkaQY4IZZFio/rL9/i18xjvkWlm4ZDvcn/hPFllSmyRlUjvAx+V7n1pjzgXErzAxJKqwjPgSGr
NkaXFLBYAMFl02js1WC+QbMC91prBr0LTJt/+VC/L30KppXrmnwipZMX/u9L0UV5VRkjYI3Iavat
XbbnGGj+3qc5tB6JFdkFoh32RRI1yF/Vvh/bp798gt+KY4vtyLWEaRrScYh0/fcnaBodRib9yWUS
YXl0IV9jayOFfuBXKSRV21yZtD7jbk8DhW0zGF44b+46i7gX0sXkXx42c/4a/r2oEd3mSN2xbNsV
jv3lYXNaFDFGEpKnErTnwOrKbRa3ET6txH5LKsD4SGH2ehamZ9qgj7ALxQsYWOjl5N2fY22yD4Bc
X6y0S/acYQStiDjYWKTKWAzLj7AZAuZ5LgRgsxbtuhGhdx26Z2EGfcxZW8o9BR+sOwahpnffmJn2
yynP2AWCZ+LbXidjAF8xJ9hwANNgKkfJaejb12JucX6+uDbYl9QySbmGZ3hfObW7jqbgmtA5uEhi
tBaZPoSvk0TyqNVtf/xsuX++aGHzUzmpt+tl7Z/+8j3//tBZgpKGfZbjEKegL7e/GcsQZxNCBT/r
szlrci0HWT87iIL2AN2nFQ7sbmGUhXvKSTv3xiF9MOaxshNkNEleOUMEyisBuTni7LTxtz9/Pvn7
42kJyzEcmFvSsdnW/n0falkByWriSFDiLjg7dn6b9LpdB0MJP3ZoGUg0mb+qQucHXat248zB3n1d
IRGZg4eGwuzWVktt4qSdd5f7s+me8v3zBRo1it9Rz3efb5v8OQSZKA3k+0R3+/e+81alkv1ogD4H
e83dhwWdulRN4cXW7SPFiXOhe/iXW138dgy2LGkIot+l4JjnfK0DLY5LOn2IkGFWemCBiO4sr3TP
PSTn6Driy9p5fk6yee1doGHtiVGqj3L+1wYxfWDgfcXSwpl2SG5/+S5+L1AtdjrbslBLKpz8X7JU
QTBALcB9vmyZJpw1rXaBpqNDlqTb8HQaay1Qw4lHctq7AK1WJS3PJnvTU1hBhJcUp2Aap1Pb6/KC
miYDihmqZWU56gzKyDzPY3s6Yba3yaj006wDajQN71HbTWsLCyhtlNC8H2ob6ypQ4hU4ENgxNtlf
DRO3P/+t/2Vzt0xTUkFJU5IZ9zVdtKyUqpmyhEvbsJZE4NGobgx0aYat3SHz3gxt5d4HJbRPdI7H
IdACgDKvcSpXbVjUJ2LW5KUfGrwRKUIXBCyks4rQufvzxzR+/0psAsR1ijGbT0u19+/HIw0QLHFX
zvHxGEmoHajHq7F5njzmVCl5Gv6YGzcGLOKWRCkH/zxe2SxKiyr2HiiO6BHleXTiTGTS04Jxo8Zp
30KiBW3Mi8mBjCauQr3hEr/y5w//GW3+7zWdB5rTjmRd5/Sjvqw9WqgRBF6PiN/pWoOaRRLetsNj
49rqhMHpB4Yj8C4IGpOK6DxO/OKchSUh3RGuzj9/Fvn7Q8eBgPkuu53S2dO/XshYxa5QDfCm6pwi
lV7kiTs+9z76B9c0eyDfWBy1PDnUjkjuOt+xj3Bbn3XPpccahcYpLh3z5rYCiIjt/wCYo+2trJrz
poNpbYgEmFzZnj7z5vSJZyg3rDcYtqe040AX2F34mrQ6GXcSikhcmsMpTa03ILL2uS0qmLPoBDc6
OYgbP6kZEf0f/nx2Vu55Z7Yw6F9qL3xncVJWabKsDOfnNJn2mahib8eBWUB3URo8RLfYVAAgbm5u
KJJFh+5FWExVvNYMt3kRMNGvijkJPJytSc6DZo4M5M034pySc0xrZFlrIUip+W0f5vYhjGV7bwnk
jZOe2qfUMatdlaCG9GujsNew19cc7QMlPmwyL/pRPym05DliXfWXTqD9e31MaczaZnyW85Q9/36K
Rj5OABM+W3ot4MipuItL23/FRpWcZApC32F323ompCy+umFpFPkrGKbmrE85GpM6IeEqIE+hGaLw
1e1q9EBmcg7mdlkyungIQHWbGjbFmCBIrCDhjj92OKrGm2Aihu1TnyMWqwsizowli+yaFBIA/p40
UMf6RGulwr1lOBFWpl3Yl1rziwPhGT7YqFZ/UCmuXOCtw8bvTRbdxskuvmrocYAK0Enf0GpfPuNv
eiNq/LGTHokx+NQWZV7XaCNFdQvtotg5qO36tp7db/Wj1GN7H0M22xhtbB5GiAl2Hsi3QnrW1opb
slvGNOUsFjCMZDK4joK43pvpjMFdE1k/rbmAAZgPt8PF0lvPbuh00B/E9CC0Qq3w8lvbP9/C/20p
tOBcU8ILSdNdzZXEP44P7RgTwGjosHaJqDQLz7plXfVDzzD0ZQhutrF5TSej2NbREGMLJcJADcYN
kpp8chjQtVl1wLLq3Q+w8yE0u9eEoKJj7iDX63Fgfb6j4Tgt/vy5/0uFY+MNdR0cstKwf6tswWpi
xm+hIkrAxxU+BDmUy3as/XWsF2AZ+Sp2GeDKvcjNfRBAeahrpjk1MNqlrlnucX5rz99j3Hk/PadH
ytGMJHpVBhnnmP2W0dgiaDLIY+j0xt56Ep8YowxqPu72BjPrUfhOfGUG3M8RswP2AONdhsnElKI2
D5XCufLnP9r8rZk6l/G60tldDY58n/3tf3xZjI7GVIVgPl2dcOz/IezMlhs3si36RYjADOQrSRDg
TGoqlV8Q5XIb8zzj6+8CyvfetuSwwqcRlKrsFkUykXnO3msPsBtOEYnAm34KOqchKvDA+Cy+2D6t
E3sIH2OvY9GtrScmO/JujZgpl8RTSD0R7Hh46sSlxlt7ILU54sx2ygUahaLF1rwF9xw5plwkl9nA
wtniU7QcNanjwzAqv+uh2tA/ChoilLZQAMh7D71mzBiBgMM78l6uDlXfVyhNrcadJp+8hVpW2ZFA
0BEhO0pTDonqsvuHMLYlqYjvWu8hk5G/SfSS6Lbh30LU2X3xfl/vjh/unrYKy9LWDZX9sfbhRGT0
DcQaO8+3Zhxp3EFIVpCVDG5u2IT3KKdpONAKANo+wN+Rku4Z0U9MDnyfP83drG6moJw8IfXRY1Cx
LSmogzmbJFjn6tiiCUT+wn4id3mvF0NxUtUEqUDfx692Xcd72Rbzqe+BkohKKRT4ZUq4LwKGz+sx
BiOncAY/V2EFC3un+Bi81/ZyXemFh1ryx/rVEKuCgFO/2mbWkrlRy4pHwAP+raVxFEDl+urD9g/7
JWHRX9WFqQGlVT8sErFA58hMHIJB86jQ5L52RYszQ0WcsH6ZF6VnREF3r8TAqi7ZhiOBzz2YZWY6
Jq14L+/BtaVw9n/DpqzXMt7sAvhHekitwbwGRjLcgvlExxgyARN4ernFfYimAC9J7RQxoDQE/uMh
mMltiWULiY/2xZNUPp/d2ZyrNtMhw9Jt/eOZrvdNMy8TDX1Hqc9umKTDwYzM98kovvPm+PX5sPTp
KSr6cacDCzoFpj8efQsCDX7u+Yu99OdBmwkDWmBmYKeKLfBjQ3KUiipifeIMIKUuu6niWYnD6KbP
2OObEKFVrNWePk7yKcyq76WhXXpWhXepG8/+3L133XSuzVHnriz0ndFXRLaqOoIHGoeMLSfycwk8
b4b/QBSyf/tioVreEH//lNmKycaAX6Rhcuz5sEc1CbLDMznhse9gdqPMsveA4Z+magCMG6bhdSI5
+ZqT2PzrYgT1APa0rLYjWCicCUSbhiAVrJuqafU3nml/rBCFwTTiy0gzMBvOAlDkqQ104PvEdO/N
OLdeZvCwJXC8Zzkl5Wb0pepqSsr32m+Np5ZAmU0l6vQmHgZS5G/s5Iu9qaoKDpa53TUtH3dEzaS1
BhleFvFCBsFwjYp8clPpW5X2xSGA8r5NtMZkb1V22zK3W5CikvlISNUNopZwesbtXyxa5udtNkM0
a/lt8n6wcIP+/SY9GmZdjsjG0AWDHAbBsaBNpSP9D+mug7Fw5NDSt3GuA2WvcUixrDWnNaukgRTq
+hOe3M7ScYLKVehNMaj3pRkhzW101+Z7KoGTlpQ+Yi0y/8rFjFIzO2dGfyITq/kVlYlsmK2WRNJg
wV769P+XScsHYkAfHaOAjZZlw/c2ZlJXWXhS2iGyX9uYsygWnu9WBKWJjLkfjFroP2h9+lQNYKbJ
38DYjmgoBsl3gilebVNkSK6kCYBYfSDoA9uXEd1+nFitI9ed5iSqjeW6DPM9x0j1AumbVYHdWxMx
VZyq5xn8LJG3wBy+WCm0f1gpGCSrJuIpjU7fxxGLLeU+Wg6WQ3sxVU5ajEOtU/urFo2901uT+kB7
BInA6Uxcc6Bgym6oTlJJyIPEywWqSZk9f8JtMifAkduB6DRLcVR9BMVJviyeYyGf+f/NdmFdNvti
UsOHBSXEqOf41qgshSibg2eCHqBIoopuCgtmxAwVFUzqV72uzz3EpYdk8I9tsEB+3CEmLWGIGb4G
FMcifZh283uc2db3atGPhImwjlkZLW7P5MDbDLIlUu9jbXfN0dI2Y9Ohsda6kHScznL+fZUxP9+W
uIsLfjjuSlBTjQ8HEPr2cIzIndpWQ+yGPU6vppXGJ4MI5ZPUw9iD/Pe0fiuwSqiikUm+Udqws4iC
i1SaCtneqXaTA/U2gkMgZiW6K7b+Z4m0CvZxau4TBngbhdn2pubmdaxKCxJt7F+qpFU22iyJWy8r
xWXEqL8N52z+QVP1SGJd+qYOkuy1BPptfDv7QVjv+NCWi5WYv0H7DInYGN4SOfyJJjW/GaQBEHnI
aCj1dyR4kYpUNmgpc/u1JsXhSP5B7YSmUnj50NdoSu3gUkStv0kb2U3LYjk/d91vTEKjK5SxQxmb
SNiCm6QEXxz5aTN8WtuFYlqGzm8CUY/58d3Ph3DgHg24p5nq3sMBxXmsDifpUsOTCiL1YiciP2cY
AWxCSBx9lqaDNRZg1fVoMDYyh1lVv3f9ANC5qjRvnHeYxKDS5b25V4jy+0OrlB8s2CO7eMwhcxmg
0bRrFUZSVz4PyU7MYIZGudNecxPHU9gJ+Q9tILsbyP9WdDINAxORk8IEYGsuRoIMpJprt3rmpCru
gLKvFLepMqzn41g+Nfz66AfibgrgiJC/4Smzz7g4mYlozHUIUS10+TNj9yU3Zng0yFzxP1g4N2S/
2Wmd+FkJdnNxWeuPwWcmXGlnOQDjt+n65RMRQRRKQqAocyRPnEaRPfl94V8KsoYQzv5uZokJ8tow
ngQWRSbHM6zvySuMTqbzSgQxY1x4NR36kku6+DkAB1obsr1p7XaxcAvmtIg+jcU0o24jO9ax0crw
vGBL4TKsI6eB83hnDDTsM2KmjgkM3Qy1HMRSLmYog/6VmUcrTcuMCov7m93l71PrKxcMuxHDy6Zz
M1bxrUkf8UbeKxrNQuU/VqtHA5Y+i1cbAyuP08WmhLwFUA8cxznZRamSH7s5gZbZyNW+LyfDHbFA
uHqmRFc1rzzebOKsLZdoiWgfdd4KWppPx6g2+pdc8kwZX8EIIvOFCcnvVkfPS++8rmPHM/zfpZGV
939fXv5hAyZU/jGWu66Mqv/DrldOajVuepNjZaZdSB+HFdKmFjEsI8mpDWFYRtyNb4jtXsiSBZo8
oeGRqurPgn3WQydoZjc3ULYMI3+NAu2IKKP8HYALUbxYaA3/rVXhty+nLr3Uv9gxrPO3v2/AmIcw
DKQ5p3M+tj787LE/LjaBstlmzGD3tsSbpqwXkQw7hV0Xs3QrbCWWoOL+Ke7HiU17E2JrywV6KBMn
CTegjvzDXU4gCzN/K8XwiOw+Wh5JwSCx8iipp5ZqeqnyEZZ5byFzGidG2NnTv78Qyj9szYVFS5mt
Ocffz2M1VLeGQjeWVyKMpoutTcrBDxkC4y0It6Ow80Od6/WDZosMDQQOIebYQ49i5ZpNyrETifXQ
+iq+jswNt8SEzMyaktBmr0Lw6sIKqsWPLmmfwrCfr2jC5xcz5Xhlm8RB81++yXGonche0U4JDKhN
i8gPCw9fmn75H7Am+cnMKtMJpahz57D408KCfa/lay1DXKzKHHPUGJz9Sc3u8VyzwiOKQgqLKcBW
1N85MO9nSTK/G+Pb0OWjZ1SNvdckM4YM0bu5HDdepCYk+Q2N0+qAcJhqZjfiIDVMbxY0Udx4cKgG
WqzQmyoPyE3nqHaDEhzh4qEJVTyIaA8K5KAkREX9PZ9tDbZ9ILFzVLKdVgnl2drJXT89K8vjqs9b
FCDFuczmlLskMhACOpMj0Sf581gBByDuCj2ZlC0BFrpDPEn/LV8MTQwgTgk6ckfUUIAKSecsW/wR
Moi+ErI1nVM8+9ssyhdAuaidmVi+Ha1F9UTj7z7jQXeREY0YIRRSkbR5/AEtftMPBuKAKZTIwBiY
aEhhBybQil/1Bqjnv7/bPqtVLbQJnAEtWeXIa9sfPzpRVaSVCh1KV+v+MOTwKUbtWwUTfZcmeVC5
2BMHdxJV6ilWMjG+6dN3ZUFdtSrmyWKkA5yASNgUBoDoIR+yHwnaRxn10s+gNk4pwsM/JRtyT1yC
vsItxaJ4aspgIgR4RBbLOrsDLNB5TRG9GhjYvyPuGjeM5oxrF7G7NJLybmVX+CLzUWZ0jBJkeRhW
7XzUU9+E6yLTojJikrsamvKC/qsLCqp088wkeNusRlbeVL41VTMT0uOL3zRjcWbOBoh7skBm3vRH
e/C1Y4GNK9/IpDV9sXkTn3pZ/JppKjC1Q2SyDFL/fqYJwZ/FncUNu+iKV/rF2V6y+sYx6HrRZMmH
s9KSgFgU/Tuu6Z5J9Tif10tYhFiywkev3kf13tTLtavvfXCXlRslCKpSbsO10o9NcLOUq1CuAabL
e2PCjGARCyESGHDUqgUfcBSuGf6QQgl+ExAcx2jr+k8Mhic/E9h4wsSkvS7pd/72j77qkE7n5bCL
K6ZYS5nKkxY+6+1S6lqW8ZxkL1Q/vUTZSyD9VXP96vsvjf461q+V/pqnb1Shv2bTGxWnb7WEtwES
2bdceqMgamykOusHIpJgGApIDw8RFi5RVuK3LEPdiLHt3dTTcI81p33pvmz7qPKnc6fFIQPBLGpZ
VUVX8aFZBiaJJkSCtl0xEUgeSQXHSwdRcshOozhq/JL0E9cWNHV09jGXkTPVnBvpTDqXcSJusC4v
zbzUKC5mfqXHTun21c+vfY7U8GbbGIlu1IxRVNxKcauKe822er6Pa83z3faXKquH7/MywON7tDxW
HgFzCSfld/JiwnGB6pa9NG2mH9QkOEt4qyAvm9UhKK3wFhQJGnhDcQv1INGQO8oL7O4o9UeL1Hkf
ViLv+aVCwknE0U9PlJ2eEpTchEToJ7MiXPwc+OdSXkojnCK/KPkFFNYEyQpDZXqlgOmq6bUzr407
aCeR3CrzOvU3K7mV5m3obzmBk+YtSe9UlN7j4V5YS4XDPbPuiXVvswdljo86e+jjUuTbtaqjjo9U
POTxYRZPsXi0Sq+eBHEdSafRY10kqKw2hOPZYPcTKe6JRTJYkCw5cCG6JA9VQpERdPXg4rAgr/TJ
yJ+0tZT8ifItyGVPtvXgXYbSDzOpbj305JEOS8nJX5Ub91+VGncRkTJzt9Zr2N606C41N10jEeyG
4zGLbkl7TaJb1F6poOV0fO30S9tduJbdpUmWwpCDgMoczvpaKUwycaI9SCX1KapPYXRiSJwPxyE/
psNREA0UfyEL/6ySQQ+FakCh+cdRUnz0J2QB7LA61JF1qmHxHBaJ7fStPDgjJo7naerqq98Ink5q
PDNBJ4Zs0fzVQ9cRPKETDE9PRUFxcVq/tV4IANIuunaKJkOQAm8hF4d6QYJdPz9CYTdXqev2lYJI
O5xgI6aQYwCIFNNvYVNvTSWxv8U1Aww+mdF+NSIt37cyUPRTa5seh97o19+X2ViHZnMMUF7uE8DF
G90q+9t6ybHp3aJeD9xWbczNVLzP7DSvtValdwxgeGCSn6Zepd+6sakPTfaF8OHz/nkZsqMRMzXU
zBpzmg8rfEPmL2LvYmvMxkucxALB0LzXFxxaNHB0lSewMHNd4X/Kr2HeN5zhyTmZSOEas/FZNY1X
2zCSB3a3yOCAqyWdo5edAesYrtcIoPiGLo/U4uKLe5OyrGt/2z3zkyMGV1CRMPD4dMS16QQXXTZC
+enCzm3nmrtkrb6m2FccXcfGkWSleSejBXiyCN4M1OhgOOhtWn3W0ujpCfxdYrUtFR9Xm9THakkS
+Pd9ivr5BsoIiLYMgAdcBvbHYVBszRMnCmBH7QRCuDAxuBiBHXidDDcHLo11nTq6cOyRnUHOY9Al
xbRNFrY0bBKJpMJ3o8pqd1A6HdpMT97CkJ1jgTpdnfzvgGtubTF/NX/5LNPhV0vjDN0gkwR00B8U
A8yWgrmptWwby7WPFw18oG2Qi9BoKfF78Da3DF6Hg9Ge8gaam1lNrlHp6EAzazrntuTViPix3HTE
LA/cF//9l/pZwMKPx8ZER0KNgvrTEGDGDk3AJNy2sPPLV+DfRGsNdUzLwB8cvdGQI3P0u/gmkYaY
xK5qz2QxblTGi/b0mxx1wB59enqFbjLeBZXhCcOm2zmqX5zwPjch+UnForrgtr2KMD98ujJSr8Ya
vmc4LUtshQJZNCjzrMSocabpdbqxrTnb10qrIkcjQApPFR7+HhbprC7rNzKFZfik7Nqyx/cWEsla
i8m6KLq6jGFsECJdj0IhzBTZyZDlXIOMwO1ENiboO9KGQ5b9RguHEbXiK8+mHmu7fmLMpUqRIArD
yPdWyBHli5foH973GpJ/5IYMrHVOhX9/4nJW0jlFR7elj92fuiK2ibpsabzKmyzSfsaIhffYkvH3
9I7h82ztFHzWv/8Q5j+sEBqLGjsgVESfhU4pMi47VbIFqBHuZZXQGgj1XmvUS2pKGRxhe9KS5ohJ
35BsPyyhe5Q08StZED9D4ob/gDRxbIgfOTcy3MmBEy4dYainaqv/XpC58kDUV92WxsmGD5J8GgPk
SlOdDc9gtVF4tzvWz9IpddpeYTOdcTOXVxF0BClmeNunpV3Slh2ZElCSkxTnQ1jh24DXfLDtVr5r
qSZepKqMNxrCd1zSsf9iWQxeGk0Uh/VPdbmNnc7fxG2OaMvySU/EGO6xNsZeQJ7Izh816zaH0jmQ
y+rNwi6jZKG8JMzQo4uUJ7Qxl0GGtDjJWeUhJBFPZmVOyHNJrPv3FwTDx+c122BWAxOCzoelf2xT
Q6PtOhpOJegzxChzIC62jv5vfVTq3cPU2LYulfbIAw9kDFJju1SXHub20AtvFB7vnXavEineLjVo
rvDdSVuKvRPMVPIaOLZgpylJ21NQccBdUB4TDWey3r6P5elXycFJ047GWgkhd/0RVSIV+QdNWcpQ
DoTyTC02N29R1yoe5bde0Hm2T3OYUHh31NxZI4TJNRtXb1xCGwvLJUFxRgrDQT7y8Lsaoxf9zHuA
j6QoHag2PPjGYR4PdXS0DRCkR7M66tWxn48cDzN7qYTqTmF6ikhX6k5DcE61E4VQ9ldV81krlyrm
czafLegs5IJCJckuFHiSGBreFy/huh/4cNe1UWhy52VhW+aHf/9g501clhMUWhSbzXgTwF+ulXIM
UZ1hDcNRFTNKedApx7xW2H82vbZPOnDnoR8lZ3ynxTE2U3K6gjZ6jv0/9LDKLvRTs8v6SErT6RSo
FjdyPzmaRfRdwrvzbJIDtgutVn6aJ0PbVWSyeBU7ikd5xr2Yb5AvfsMrV92LwqruUyMqL4zoCFvp
UN2DQH/IEyhvXSyJoXZnEtzW/Izjcr61kSTfEUCEG0uU+neMbOmuzFPUQhnnqTmaR3tH70PftDxZ
UFsQChPds/L2VQVbe8GHbV1iq7VAxOjmPqsFHAcEiPD2jB+xiclUxWKw00gj36zKDQVb74Yje/sg
kvxPArXFPc5qFItLs7rAcof1NDcQmQOLbno19/RHKpN3jfUyl1yicput2SYWTELRgGiAt9BEqrbH
BAm3rMe7m2h9cVcy6a2dzexnZJc/UftCD1N9fiVfbR3lT0MGPKaMvbnVGDa2hlUE+V9KFwBakp5l
CtE7ZPDJbhATX+cpLCKVh+CiiQ4tCUJAgKKDPS3lT4fSOmBit+MjVuuxOc7NMfePjXIEyF7lp344
NTmnVryQuzQ+z8MJpy9VknAWn3v1bDdLVcFlVs9UWV26YKkawfpafcVittS0lrZA5i+Wf1HXq/CJ
TLpk5RXoliQ2CviT8hpLF6opr5GCHvE6lNdSulD1Wq10oXqObibBQk7D31lrUC7URJxfeEG8qYcX
M7xo9XJN9bO/XplxUEKBK1OX5sMip/v7ZMXythJN8cgI/iJ8eoqfifhUN4D41PtslN9KDY7XKaeX
WZ674CzKs8WD+WwgMhZnPvSSfRZrqdlFXmsclk98PyzVDpzXlmrMy5hc+Xwt4UDmJTMvbXKNB7CV
pAlf8uQamZfABKuy1APpom1czLWk+LrkXQ5bpb+oxmXuL+Nak3HRLG7Zly79q0brTFXphRyG1joj
kVZRSRdLhcV58k/U4J9SZSm/Ptn1yYoIpIWGcNQ4NHJWXCsrjjPQf+mQ4DfWDkZ3IPAo+oZOhVq3
oN7MmovLr/NKCKHcrTVX11xkS1/dopYDz98XOE1WuM1ZuB7Ys3+UqI/y3Bux2nGSMy1ph237QGNT
PsfEUq0VwjUgqA2j1uLBW4qEmSBbavTd2ScWwC00NxyWwmQt4bOO3ASSmryU2e7rfD9Ve43k252p
7XVtD4nrVzUpyCEyn+GTuaSwW6ZbRZ6BbKf0iCLOgTsa6Le8KESUuVRY/lVI6Ch05K1xMMMjPrxc
j8V+mCUgsmoFmyJXDlSpHCBeJ+0hag+B8EIienk6qHLBvrReqXgTd9TUG3yXmnw35c6muQFPpFjK
D12QcFQj7412T8YJFLyIYOg9ZfBEeFraHtvcr+oal5q5F/KMZoWZhD2IFxjUof3lmYUN3T+8cOw1
DZ3TloVK8oP+olLMXpcIoCMGhg70doJVQpY2WNBgB+GB0qpdgKZT2UUDw8wdsQMBS2kAP9PpMmcA
LN04U+bQ36QU3RkbR9OXMtay2JjpTiI52VoF0byAzNYi9apjbZAcC6K2BJ/JIRmPqg2nNdiGO72x
1MiXLfkDNC6cgfEG4mnA0JxWcydExgd2jqRbEo21HcU+nRqbv6qPdhQUN6FvVbGtZGY4QKC3Cuyo
tQKI7sFSzIOkcmcnu1Zeql6rlEgF3PmJk5NBm2BxW2qunIEGCsd0EigGhzwbmljUZDtAaUu+CVXY
dpq1FOYfEQISZ9E/2A5FB4aK1gpsB489pa1FWjjqwRbilAO/lGRESo2dHhFM7EyxI0iaFbsCydO0
y/QdFBZtQtqzS4tdRG5fvIt9tgzk8G4zSDtLqssWUH06YQ/eYrP2PZsQCYIMeV2D3Zzu9GoHJhzF
bgzrXdkBMAIyq8KFs3Z64JDMQs1rMZ2ZGid/S9CdN/QJHGJsmbtpk8OBKeUVnPgVOYFBls5SeNwX
mzsvGS+3sVS1Vj47jQG23OkMp2mXamcyQx0orMpaE9M2nL2R09q7KHLA8gTaUgrpguNuaBhZ7dp8
1+eYKnaIQqDM2jrKxG0tL9dF/zUt19xCB0Gi8U6wXU+IFt3F/VKNvKsIVTOWKiT+iLflzkocauIF
HZbrQKlOPTjdeh15HVV+EgiP/FRL1WvRvop40Wli2Q6QJSrmb4LSImw92puKoyuOsByldywwb70j
K+ygcLE6Q7lUt9YcO7bYgZREAp3ru1Tf6dOOZPO23dUEQLN/43Xl1fVxmW2VA90PzMSdvBX9F92B
VQL4YQHXBdIf08BbTUdL/fsOtZzKNAOfi0rNV3Hx6nL4jDc8fPZrzemHIfPIOAgRnNmyg/GE7Umj
aO+S9QiQYfg+u69Umx8MBwvXltPDgHTOTfqAbSokMaTp4e3/Lyl+iK1lvQvrPenes47/zPscvFfd
uxK8a2uRAQb+dCWgfpPSb6b+1s3ftPrN1pfy9TeLx/4rFU6v4piGj3h6bdLXdHoFYmvpL1TTMDh4
CYOXOHix52dMgEb+bK1lW0/hsFQ8PGn6o0meDP1RaKTjADoui4zM5ci0n5NJIiqj8P8Tm1H+Su6h
V6PfuyNRQRrVtfE2xcf89O+30n/o2CK8YowuML/q9L4+dJHkvgGs6S8dr9y66SVWrvUypeTNFClS
n2JA4DxO6ptcmiRqtoZyqqr4ey1YoAl50XYDOyRZAS3ZkNpEskwSv0+AX3Y2CWWHNEKnAs28VjVl
b/gwzuNiSQ8sMvnRpTNbMZGcMmOUH+u3Gr7cWDAnSXUNBcMEm1wTCUWXZUf28zSOxqblFJz68RsJ
68aJ0LD/vkTKLl/C3OdK2fTqwD6UhFuMEsGxbiX7xe7ITU37mjUEatoOrKxnNGX2WqPu/uINbn1u
azAzwc3LCB7VAGO5v7/BR1P1E7meeYNXNve5RaRZWM10IPCTGsUhUw6zYH+yFPuWXxVA/RV4nZZi
60Kxb/HT5cq+hdLtXXdl8yL1f+1cUAFG1p6dC6WTi7PuXNi8xMmyf2HfEo5/7Vt6f8++pV3r176F
rUvBATjyutHTymXTQqWGF1PlIVi3Ln7w16Zl8b9BYI3yaQ9rEFqTFZ7XSyEhgPWdqkNeZ0/SrQME
dvn3d6n1uSWh0UtcRIIYpAQ2mb//NhOitVvQkCWZWCBIUlqq5wbp7nmy7z2KQFB35fQe1TPCXat3
A8JYIDfb82m9dHXKGCROhm0Fn82r7WjAJ4TOrElV/UerKtsS6OdOn4vOtRjxMPTEzMjn4Y8wXbBY
//et9ft1XfvbAnCys/4BQYV/jupEmEgc7RuRw9zvyPewCaw+5bxseJMnlPrvAiDzNovHNxHEP4vG
iJ05nvznblBJ0Ihmpg3GYB8DKC+MoM17ryKBSWI5f1VzST91/ZLHW+f5q4wU9GL/NBv6Y0Ulkt/I
LP7hd1P2c2z9c08f/rVGWbASN8ocTZckZssTkYrMt1VflUatHqLJ6z8NuZI3iY5CIDFglSOwa5yy
zcqXf3/poCd93vIhOUFzK/MKcgT98NrJNBklwuzL7aCoJe1onUaZpRY3TBFd4cyMAMSuMtn7OWzl
a5Lt18pGslQdTMpUzVj+ElW4B/fzsB+RXmlL9cNeiL2dYAhyLbEn0UtPUOi6Wu3a01Kp6cZrDaHX
rSUZ7JA9ikET8drD4BmFp63VDB6iQAyVc+EVgzcWXk/+9rBco8FrCy8YPD3wSoSDBaZLLy34qLiA
ZYa1QsNVR1cpJxiW0JzgpKNzb9KbwY9XuxpA09oVk6vWbma6xuQmphut1Ydeu1YdenaxVBl6/eDh
AmkH+gF48tTCw1BcDt5ULEVjJcVfXCwV81d4EoEn9Z4WeKL3lMAD+zUifgu8PlgeBIZL+fpSM1LA
yoVCYwCN3xW42GM3jV1w91RiE+i81ESQUb4fuv0Q7ruQs8QXY6HPiBDaiib3ftkUlqKKj6StNLXS
vK9UQM0tMmw5SwgRiLP2WWF+lUOl9UgHsJ9NK5YQ3szRMzMGkiSGKPMMpKXHuEJ+k6hE19T0b3+D
EHhqTEAmYUvq2WTNyi0MvgsyhcBCTtdy6tsz7Z3gEs7cjspChO/yMPAChYRSVq3Sbn0FzF0vQ3yA
emnebKTXx6pp6YuJPnkN7PTn8r+eTtqWKZJ1Q2xM3FPOibmTBajYXj+qRkl0Lo2lMpObk2z+UBbg
ddraxGQELARzOBEbMwXa98CQ/sBs0P7OpPQ+ZNLPMDbmpyLh39W7MrkDXpW+8ul+bvXDURDcjpjP
IslZZyD/1QWyiEdJ7U7m15mYvdcZU3hs0VmBAoyeDeizcjjtq1rM34ogKunyAHYgSrlHGh4l5Bch
Lao0U/NQCU1vRdjA4DUgZPWGz04+7C9GIpEu12r+F+2rzxZd0Lka5AWd8z6U+1XP9l8/d8iLWeIQ
QaCmW6D1pkDfjhnTTkmrqiOYQNguY3yII7N/QsolXKV4pR+oP0iBlL7g2nw2+CHbFoi3VcxE3NY/
AriUZJz1ZEgkGIf4MdKwLC5mGf1ED2DvjVTLCcmGUhuJtvLilCRTAOCZG034MVIA1MtMOtaWLO8u
IXDFmjcQW1WYaI15iE0j4ug1i+9tqj/sWpRfWGDYzn1ahSHMsQrLOnBc9VNLuA3ytMlHLdgOsy9X
2wC+JsJRadrZcqXg0+yAbxaLFGLQVVo+XDqNc2doEre8/kFhoNyLMnASRAvuld4yj3OvVeC0CrGL
8yyH3BrQYFjsbNpyQVDW3Lpo/oMcE2NfNVZ70gaa5eujThnei6FpXbMl86kw429IZKdDVxA4XpYI
U2E3nqqi90+t3gMA8eNhb5I7Tas/FaBd6ddt1oe5nDVH2dojmc7s56IQY+EGpSQ7zDAMMpBK40xg
cc5oNKEX0oB4Xr83TXG5wy4U7uYFQzwWJi4LZmGOHdbKNbZ9wKyTSdpRqIX3CuT2Nqh7kjhQV9/X
73VqIW7Yc6Xmf78R0zNAgmARiGG35Mhy1vVtVlqF57nraNdDhuVilsmGLS2pLvPoxLFVPuSMRGZZ
JkAxLhrubF1zrXF0n0JNqe5wy4m+GwkyT4W0b1ul83S/aF8UjTTAvrBx1xj/iXJ6KekM8r2OktEb
hGxtcHBqu3zqaWEZSg//E4a+pi0I3tYNtLYg+wF+vJWScMoidhwR6xjBrD9nvsZ5PGbMlZqI+BOJ
qL+FGknaHUl5narC1hTsTcwmfjeHwdqNKk3kjqk+2FBuk4klvzR2HdxzTVLfdPFDN8zsNYNHHUS+
5iV6Ex4HkFfH9RGd+L8elVklWH376pcnxsqAOlRtaR/Kch6cvMEi2Kptf4K/0J06wC+nDCg52TCz
cIkS2cD9i39L8ZLse9FOhzlhdwUB7htuu0sWxnhq/V5jktj4YIb0KTmSEiJDW4Z+TBhz/bssGHw2
k32dohiRTpa3V5sNyfpVNWXzzq7ASpmp1DKkU3S8J0aroGjU+01YI+SW4JK0wfRiySgp8JfdW4GT
1TRnAoHMpmCqzfGp4PjZa8VwBNM3HDnx/vVI7cbhmAvexJxdueHybB99W84Pu1N+SnqjH5FWT49f
308bzPGFOK9frd+f6DfZUUuMiT6jw+K824p0ukfYYY6Kyn18MjFCcGd7CMsCea4wdA+0yj8mQU9U
4yzPJBikEHo30fLdaP1uSFBPqqDYWh3dFqkI7oTulSkMpJVfl6af97kUgDArjAZhFkM47GqoajXJ
B1VEw1hmaWMuOhIFXfbW6ELJu1V91lyEzDGoGGRPtAPPR/02+zq/uP+h7MyW40ayLfsrZfnudTHD
0XarHmJCzJwpUi8wDRTmecbX9wKkqkpRZalus5MwhigxgxEIwP2cvde2tGbGhNvHsjwsD1rlG/AK
86CMraHufWNe/vcq0ePJ+FqOQfokMn/HjVy+VNjiyiLsD6lgZs2OMvJL54QpKupWyx9NgAPOy6EN
P5a9hNBcGl2wWSji/QyXr5kBZnOSV09QjdMWPw5yfigdEm7K2OjddpjKU1PmX9uZuMqZmW1rQim3
1uzO6StJHE1a3lQG1G/mOprbhaWBtISsbV9ArbaQX68aq1DR4gBVl4HuHxoEBivmUMWtQmR0mFTd
lZX0mw088L7UiRcHclmfYzLBjhAOHhhS1IC9bMywGciuqBYAeXU2xmlgZa7D/3A/aeSuGaS5XZws
CmnMqfN5rujjCmmWz+BKpUup+1gey3Y6xQSNHSfS/4CRjOgPIyYZ81fLAYk1q9pRn+iU2R+kCLM9
QaLmRYrKvBiZph+zvHuSajOdhGljtGUTt8ZnNJ3sJYBSTjkZ4pb2XKTph9JCfB40Wkz71GMLVhjI
SYfgpOd1dVSaLl8bAG42MOQIIW08el6NJDmFdAjWLrkCCipUMhwoeok0qyy3bZOQot5i6SpMH1MH
sLkGID56bxhGdCvsTT6MRz0lrM0jhufaFV1+FUbsX20GzuqakPN2EsU2oOu085waqWnfFYfIZh6K
e8beB8AkV52hOoSuVj8OLTlfK+QaAO7NaT1Iv5rvFEGzz9P0izF/FiKC6FdNXmR7EoHrG99MyZVm
ZcEEJUDf4Uef7cF4w8dhvHaG1ZLSMAbPZXjwCt6NUdojQ7Vk+n4QqVeJtZnKtc1n4OD7RUSsbDGn
P8fw8Ka8OkGq9CYzuaILb82NoWecFGtzFcXDJycMAiIq6+DWp4HuhMI8Fmbv3SPIOKs1WF1VdOYO
0tJwHWYQ/ThOw0a2ZC7LSTl4dglnXQ79WsRGtgMzVW5GOx/p4Xr6JY7Sg5q2I83N7s0RbMaMIgKf
OyssEI/cq7rP3DEyvGPuY0YCurMdIvw9cUsQmmr44QPMd4ZJs9shC2rvAdnNZyWO7M+mnwEN9oku
7hxy/eZUE0N28qxB/tyUA3FrQ6B8LBon/1pXBuntdvCSeF279SyckomprzUUHrzBBF+kqcAU9O9D
QQbdKSpMhUZ9ZG1NX/8yWUbxYAyGflB1UrhyQkVcHK3y1IbC5qTW7gcVOWwe2ihscfbsWW/6q7iO
xv1vdsu/TmsJIFVsMAwa++VftBekUFmyaUllCpBqXYNK2/OSKhsF9qQMcwYj7UmH3Lfm35Kc6mAf
AMqTEecKyEAdL2UUfSQUtV2XnfOQ19pHBT/4b9bBi3rg596tw0IYTp6l6/Rk3svlJsApno38bM0q
mQa/SK6WmXGyeQiz2bs9DUYUnHpYXHuLs747aRoxkIhoHHOob4DgbUfaBWu9Yy8/YcDdBvRyN3FC
cl5IehAgxyDdFOq9P7hEpiiw6Fn0p2lO/FE4GHxSoq8w0GAr6P0KmGS4VRrjq3Q8MK3d3McvI8YY
mobQu4f7kVjnIFYx5Dh4t0s7oFFfjGuU39N+wgFBkyHMXbg2kSstPF5jrbkYDcatWrhayADMDrKX
wEmYHZucgUC34WZtrbp8Ur3hS1KMyh6pgH40PJjm/ZhBse2BHGBUe/jrM0P7dQHPM7S44OoWojrW
8D+3wHJ1aiR3jZR9GRQ4z04+QrUNcQb6m4wRgalXqPj18kPbZQUXhqm+8plz3EDPmBIlif+SDo66
2m0rK0IfDbf2EFiB7SrAIG9TZ3xSDUyypq+SVY+/LLi2SRlci6S0fyNOsX6Z3UoaQZivcbNbtEiN
dyNANUvgu8d2ti4G1XgkfXPSv4WOmT5EOrFVdhbGlyIUt23+hWVnfF4Omso2mjhxdW/1srstm2/x
kOFCqs3LMKjkJ+EJ9WjVV6OZHJxe29hzXhKYH6xv+BXsPFQ2id4QlTSBbAbpujiIfE19JUZNeaTP
zHYCq/Hnsb0NJJcRNSETaYIu/xClJLrQ+UMZkTTfcIL0u7or1G0xBto1rYnf0ZXvbAm9lCyoe+7u
qR2Gj5BO3TwfH+o0Pjeiy4+BFg7PBH9vcb3YT2kfvwpT3Ia13z0unrzO+0bWZf2bXouqmu+3flLB
dGDbBlBLdM6/zFqkb/iCKMS1Wm3hXtv6XM5SISxu5sLVXGm1G41dJ3aKsRvEbkzdSex0gkgbMhHn
stk4xPsUUj+Khu0k3Tjew0xK4z1eXkpDolnt6TYS2B3UWHr2ur2XE9rrvRUdbHvvs9qz9150EPae
CuQ+jA+R3HNDHzaJZFWxz+S+IM5ZoUu7b5U960M+YZRdQ1jdO/Uer5Co97bjtsnecVyxlKa5ged2
3Vz4ntqlusClnGmnWTvU0lTd7IBYjf6uYZAL+G3blSN5oYPiQEJtngI/Ts9TXWzyzi2XynKXgpdd
8rOsXb0cLWip066I22EVhCbRstKov457m8i433zkzV/uBigzIVZY3BLofKvGOypWrvuj8EcH6GR5
MZSLDuZQmcsuL4hjnPLiKbMsBmSYr15QxsRLFd2qrncpsLKK3PNLUV1KRDDJEVFbcGmqS1ddRvQw
wWWoZmGMgIkeXALj3LbnCLEnnt/2PPJ1MlcCSJLFCBFQ4wnm2Fj8KKUA2nNCCkhF3SwFpMb0+F0N
yDLFYr6xCAJ75nPJASGgSkr6LAis07nadI8gUHizGrDpIXi5hU3orZvZXHj3SrhPyr0c9tawn8y5
+uAwFIwkD9pwUJZyyqNtHmyO5dEsj4XEHYsS9Bijxlsqak8Ug4sEfcFZNKfOPzf+2SrmqvwzRMBi
OmdLSXmGN2TNy4y5hvSiyXOHLie9NOmlSi8lopz0kveXLL3E/TYkCaa/hP0lSUmXuARo+QiW7C6y
u4jk4rA6BhbMhyE0zjXLkXOe9I9SP6sBjo1z1Z59Yz42pNDzdTKXavO0z7p96seTySs9nnBnIRrt
/qWERAZJoYdEDIkMkvBi9JC+d0AJ+V0M2bP9IjvtX2LI6V9KyD+LIf+thKx7V09+iCFRQqbwqBYl
ZExntfy3EvK7GBIlpEoUXvFDDGn9NzFkNR3xLKOEpASJJPqsh0QJiToqWvSQSKNK/ycx5IRqSp7N
pcIJxNtFlWeq5WUfXeVzzavOSw5hKV3M41qAm/OvP2MLpeinxQwfMZvOokOfEcHre/AcmPO0gQlX
rMs0iIkSsrWHLHWCVTAU9okIl+iK+rrc1nFQcO0ZSFjUMC23c8g78CvjBim4TkBkQZCRTi+P/LQB
1tOQ3GQOQgJIJ/6ODqnJGZcnu9q0nJsxIA+ryf0KuwtXZN8h3xrXs3GyxYCggozLi0PHvYg9hHCT
3+0UARRI6fJ8Y6UieJ5sByIhXtDfrOuYqP1yoyBVYOaXEQqOgUfO3/9TsxWBYlVGTU3QSbf5XiNz
GWuT+duJLcqLz/6h2nrDVlTbGiv9iKZ5LjveOUvRRO5hmY/sA3aesWNUaIsdbSvKgwlANGBGr8YN
MzdrXdhi1Ki6FRMA1dWWihx3aN0EK6HqZo4rudksVTmu2bo+m2nHBWUVa26quex1Z/38Vmb4XVwA
B5Sfu0HgsqaLAhf7dRK4pbWbuPZDRJh2YTMXWn51qdLfsQPwlW2C5Zh5gLLN8fYu5TEfltAQ50qJ
J6znYs9AkbltCrpg7JzmI6BtilhXKne2sKlhT3XRrqFoWpI+W+yKaPcIMoD0OZ1NkrZTnd0YA+1y
+9htY3eo3G6ppqJD4laV249ztaNbL0e8G6rpRpU7mW46uoPpxuP8Rfiv8kfMHQS3uXo5l1q6Y+RO
pQvOgwJU3Mkd1UjC1najuuuZxre7PN/p7U4P5oKfVdpbKlK3AVVsvXYr8rmiDyTENg5CuLkqsoib
DYHaEBvqcqN2G8bu1GTNBXGc8qptBPiP2N9xS2Qa1XnbYammgiC5A70xVDvH2JEGIoxdYM6Fl8b3
md66QeaGvhtxsixVtm6WuYAT2qWqzMV/2LM2V92xdR3VHTJXqO7EaaC5RuuSGyqXGjWGpis7cyln
KUFGN/8LzpClMgv53a6wSMLbITu/Rv6uZ4WQ7qJmR1+pgHZpbUNrG3OWtHOFS2EEsuWGo2AcjwSM
7fBI9PBcQ7cxlLkS4sWtTQVxcinyvcJqG+pb0W9JmkicbRvtqDpieD1X2e+ERublztF2mrOztZ3i
7AZOEmfXcZ5wSlRuy7nB2ULGGpcHF0g+6UNcKfPKNUy3Gn9UMboUqKXedBNOH06cca5gKcG2qnSd
wdXIFC9dhWlg5I6l23GORFjM3VYSwLHjSisx1smd1WI022U5JEZST+ZSgh18TEq0W+QWfrF12Hdz
mkRzEbOC/JsS9Vy0Cn5zxf5FQoigHSOcYXOR0tlCvFNWRGM6iGrExQcS9mgDGTkXgU/OujIQlmBt
rKaMz8sfh4zHv3+FlHSoV/hd7ictb9eyZkVv9v5zWZfepdPIj0xIlX0xZhN6Y4WMEkxhrANhIy6R
WXUYeKtH3YYwmoz3UWWcpsEPrkuqlRm0Pt2NTQaL6Vj7Ac3lupEr0xKvMtba29aJsgc9mWnu0+9G
678CZKRqz/BsBntMdlgl/nzBdirPTyJhk+OtBSEAeZVbrO71rmVaT+H8aPkjDdYllCkqNo5BcOq6
Y24cZToX8bWhdujmaOCD3RysZC7b2Wft3tf2DGJiGH3mXDbJw8HBZoJfHArrsNNZiYWkzc8lp6M1
HSd5pP3cJyeqTU5de1L0uRz/XJZn2z/n5Vytc07Lc+3MlWSXcLhE2aWGpFzs/OHi9RdhzRUn13Ap
n7ZWd/Xiq4yrgHBzW8AeGzSQsDR3NrDuRHHy/JMfzJUYx7Y79t3RTo9Oypbr0OJJhk8abvTkIJsD
+0PLIS5jrhz2STkXfRxpzmXx6wUHMcyVWwc1PKbWIWVCsdSQnAjd7vgF5bFvTyqLm5bW21wF3uGS
1u7ZmM5KeYyA9ZzTDJDPmQqGCxVmFzHn1P5ml/BfBBYSjhnkJO7YTKx+wWKrY9Z7RUL6PD0uVIid
iFmkpMZN4PVi0+WF/jDUIsfcCl2BJdCzhW56kuF064HkvM+JENF9gs0TrahdOocNCEq4nD2k/e2A
s/Sm9bVjZtr1I/3L5rEWXLr0urlaU8YVK0RQjJV0n9tT/kGWyS5qjbemCp9zy/EfYTNWZI/MvSKv
oW0SvuVp133O0CuOFuSOAYvUDGegt+uX6uc4qQ+mwUWt6bXytgDCt566SuDjKdNVKIZsE5tG9cjH
1GLd3T/ndvNEgATjNY0eMa1PfI5BaQFn05vrZGbFOswm85P08mugP4POcOZEz/ZYJv6dJnvbtTX2
hG2mm7djKvpNpYYf4qyyL3gokV5XOHwLgd7Czk8j9AbMDb3yXAXaEfS3RT5gCpRpzDH2FYH1URO4
hfxRvxmVTj21gTLcLoeoJKiwoNO1lYZHoEUMerCtslMwjspDXaofeH3649ilDDxDEy19rZ5RTzwM
1qhAjajBxlrSWKlcupDTVbOUtk2Peg/Iwm/D6qH61o3AfyUYoNvlIEbfO+rrqC+ndesZ04kGmfGh
sE6sgI2XvPGK42gOEmGnH35kpPNBKdLk2gTDDUjOgktqr2w1WiKkwEORULrqTtJyvPM9OmheXAIk
Cbw2WHOX1Mh80vo8u6aelePgwMpYGLn1Qv/qTRV69mXIxyOhPT6YZvPiSFwVf30z+C87ZFovM8NV
AR+nYR/8+QrY2J2wUrMmNsEftbuwQSfjTRjLJQDPl0xRv0wTXK9CRCZGI6E8RCweEzDIW8ItBP4I
xw1l4AMsu6PUFFUmIegdjZTTfw7N/BCTNFN7nO+u7oUPSa7aH9UYU3AuSLFu+ta5Yxzy1hfy4ptP
TvLsjc928hz5H4KlyuaDbgGsnqvuic520/wlzl+U6HWMXnX1pRtem6Wq4ZW7WcJFsq/zq93l1UNt
Ord//boBOf9lrc8yH8knnmeAiFC3f37h+pK4XHPEdtkp4qaygm43KpPldqbav0rYrWRiw1eOOxXG
6JAAaLDpgardsY1uq0LC46mIEFeNfAtJGSpZo8ILGoG4B2HwWZe1f1tEvrb2EZnd1K1NimMG47lS
YCiapn22NH14NXvdgrqjrYqS1yOw0YoTHtnc+7b46ICOYcXBzjXS0oZwVfPNwyW7nizYpoLwpFit
r4bVcJvSC9aVeaXvTS9V76vUe5iaSP/QauM+FZnyRZWfpWKDKZbTSMY1hyYvx3OaWDbZ6lp6iFTy
usY4fEJPHDw5/l0Tpgk7LHK8tThaW0OV3TgtYuiMgNV1Z7VgKkyrvyjhkJ6Zsq8NLX0j2nN4rNOw
dM2YWyPzonxvSOHfqnwOV1AW0YUZWLTBy570tpi+5Eb+sWsgTtLWb1jlBXTa2rp2q9lbvAm6Yt0K
9KrrKMmId4MH3xbjRyvsc8wLNNIGVN0IaZc1yHKwVC1axT0ayd+dKu/PFDAOmMfw2jCXIH1ybi/+
aVfID2+L3qnatWEN5X70xLPR9d+CCQgmofbtBUVETsSeGztWvy5ahBl//QR+pR8wEmGtx1PgZOVe
925b6pMzWatgHtZ66OFN8M1jY5cYB5vaA8SB5SAzaeZHBcvSkiuXtPtN2LJHhohUbnrN33SEaaMx
kVvZvqYNPscEtYnBMrv3v8DFTOFijsV9O6X7v37mv7TveNJckmyWZyiu7PcqtwBFZqfi/F+zSEWq
ZgERClNv1UrFZIutf0WtMF5Ei7F6+f/+z5fh//hv+e339kX9z//l8Ze8GKvQD5p3D//5mGNGTP93
/jf//js//4t/XsIvVV7n35q//FvuW379lL7V7//STz+Z//uPZ7f51Hz66cE2a8JmvGvfIES+1W3S
LM+C32P+m/+v3/zb2/JTHsfi7R9/fAGB3cw/zQcY+8ePb80Rdtocafc/f/75P745/wL/+OMpC5u3
r387hZn/NU9/+Ydvn+rmH3+of7fnSyICdXBvMyWN8UX/Nn9HyL9DWNKZo6HLQuymzSdilldN8I8/
LOXv0qBlwthNBeWIffqPv9V5O3/LcP4O53mWsTHy0CwH+vC/nuFP7+R/3tm/EXJ+mwPuqnk6P+vK
TYPbnDVfr1WemzS097sfTpvQsooATVmbf0OS1TWrobkz9HgLfNcz8fdpD0t0/XIYIGPti8pMr5nW
EODSBf2xKHLzWUThZx248W+cedqi5v1PP21+foT46LPgF2EndAFeiD9fLeKY7PPMy/mQFR37ia7L
1qmuXHuSOG7HwjJWnl5jXJsfLodc01dJmYmXEnzGKgzh8FaqFGuUHOamQLYIUi7Tn4jvUFZOUxTI
jYhXjLjcfkyd+K5Ag5uKrjrzvqWP1ciSL0ic7NB0NkP34Yvf1woreSjykaUohyDV+w1zIKVb6YIY
xtJEzmGG4efai1RMS1CMjQRsgOk3N9KG1qiJq4YahmT4geGrkQUHn9xzt56a9FlzxK1V1aD5m1q1
XHsch9XQWuw0qyLGRZvGp3zqxUHGLQi4IIBhFBJnIjv1Y4zF4zOBjmAxS1s/2T3P2yHOY5mJk0m6
EaqBZsvKMBvnBHSmzoBdPkBtVTSKutPLIVrldh+e6x5Tcj+G5tpskVD++N0qC+Cz2TtyFSXtR700
hlsL/nYY+kejpU9QtJZz53Qsy4bO2TllKD4L8t/MsmrfSDj4hmOjfZIqN9apbw6BrYe7Qqq3Pgbs
tR+j+QtKPX1MFT9+HLdO5/n4oGLia3URbDoc4YfJqlLiIPz7vMx63gT/PkCUtVcDLdhbjfWYSPA9
JZnW60yl9a0hlKD1kUnYas22c+jPLEvnJhXD7SCsbKOU+U3KbHTtFKH6qIsqObJfAUA1P4wtIH4r
0Tg32gxjtqLSu7Eq8f0RotfxHCjp0R79YzQS4bZm/tijg2uFW+IXATy/acIiOMVahmws3lhymp6i
eqKrYmTlJu/BT8npujD6l0M2QXfoRXgZ6jkEoeBKciwQe+zT1h4uFnTtFVGQ7KhQ3GPzi8O1OQPs
WOA8GkNf3+XgHW/jiKxq0q5XOYLVy6JBGuveX7EZMg8kbLw1KsIXRI4ZMoY4DQl788KvapEevAa1
Eyl/6bbykk09OvYDoPmHmIy9m+IYjnp1HnEFAE4FZSd6fc+yPEtLdId8QRIAX4TwNTslX3Vqm/KW
aaY4NZ7+2MoI05GNRGjXl+RXGNH4ZeQLEfXTqxjJPe3QtaY1Jv/K4FISGpBByA1J0fYNeYxQXKnp
WYX2XUHslRWXd6HR2HdWGiWXwswufika8l6n+PJ929RZCd5O7d4cpvq0vHcJ030rfCKRxTsr85uZ
8QeRE2cHB1mkLGjKs0WFTmxA1ZwPTjYAirE9Y6NjqT95AdaWEE3WJrftYtvg/fgUsZbqu6p8VIbo
FEnCawKhKE8DrqaVFFH0Kc8hECRp8PlPd5cf1+4/X6vfjezna6EN5h+QOjsULA3v2zOsnkdrtMEw
NKqHVijq87MfaFx5wBIYww3REdGNBz/pye/uRaWL51LiLA9R5at37TQ5NyUInRuCR/uVkZJlAA4B
HreYki+j7T+Qn20+SeiaLn2rgzcgXi3zfrjYEFT/+hf5PpP/+aouYdYRl4G2zzbwNf18VZ9CK257
ZaRvUDmpm7YR2kUx7vVQzdDmKrpbmvAtKjNSb6HV0FS1oSCUnQIDwMqdqx8Qg0r/IXryCxmujBiH
KnKf2xgJA7M1nThKlK1bNiwRqN0EQXfjYNRB3rquY7Wl05rp98tXamSssogY8ZbJb5Nq2hObEJKQ
Y1/d2QCZhPTGj+h9yRFSwoeahba6qeTHhCuwPUeULIcltQSho7MKWLFfjI7dWy/GLylB3C8V11KF
bVkWhOqrWtQSNERBADga5Zch/FS1ob1uyqi/6WJY0U6QOc8tDZO1rtK3CJJMWU1cR9eS3NPnvlC5
dYS0uxQ7+dxBvL+1ESwfaiPnVVCfKxuZNWiqD0lfTxtFjvJCshSxnkLjymzlaw1u/CbS2Fb1DclZ
uRccQ+nZGDuG+TYjG5so5KDfJkYPXLZrRX3xYnwykYdlDKK6bLkySiwyVaGRpxd62rlJk3HnjG16
N+l0xaywc0BDYFMylHY8slFUV4pNWzcTyWiusAAIDH9Zq30eQ/YAkS2wjuZ4Vcc5MDkLw/R2iU6G
ZMtdoPCB2BrdtPEl/Kw8QvpW9gZaP3XgHLYEIS8tAb52Ju2dX2XFValVvoImCTh136WOzn7UQ0Ce
FDVwvxtFxNVzYzuH0QrFvW5P0brHCODNSqGdaHT1MdIDuZYe5pxelupjkXgO1CTmM06bk6BiG7d0
zop9n2Ffnn6bGL8kl/78wWClA1YDSwAf8V/sk2DBRAF2hI84zbPAA2FVj6AfpqqrDmjf+9XUGxWD
5kSSES4PiqLh8ZZ1h6DBIxkmY8/LhTh+CXTzFfEPsdhe9WqFsfEhwqoStf7wZJB5eGNhueBNW6mh
doT7MnzUsnkgg5Nr26XGg9nFDAgKC6UD+aVRbLWfW5VPjxyblI5mcKdpoGZ8XUP02RHrBUPR7GSw
J4Ew/A0D8F1TmqseC2DQf1y35g49L83P14pBsUoShHzakQmCSK0OXjMcemPRK2dCS3U3bEhtz1U/
vItUFMY9M2JlxJbclhNzGBWSiNKWMAoUes6hJg99RFxmjMHiQDSgc4fdIl1ZZp994c6IMCMv1tzc
SoQKEMGj3NhjEq0uyOC7LTnm1k5O0tzEs4Jdy7hNm4138h3RHmwfWlSuxip2DqEfm4DZ/19fNlnc
86v+dHaQHI1qA8sIDTtLfZ+O13WO2ROmka+5QZL7cioJun1k0FxsWfZ1uz6P4dBWOZOChvCCFLsY
EaStCzvsdgh7f7MsfbOOfvzyUGrliJCf5qzjqyqMmoxW/NwxIfD0ovmE1g6NKp4thEqrKhfQ9OeH
XsEI0tCerdFE3ZGH+Toj4XHjeQZ7h8COitUQoi3NrYoJYIKUafIvy8FXgk9po3C+EYlolwY9Pys1
7v1YGFfdbPQng5VgWgF5QqP4in3jrQXvMOtcGSdVjEuKCUTVQPrleSTKeqWw6b5KQepGUt80lfiq
tx66mfmyjMCeSMPeyeFlem9lUTJhVjHXHISle6flkIlh2nUsBldTRv7XLHwmVCDPP4A30LzgIU19
4xuCsdVo1erXApRLTk5nhIz2dTAY2eftqJ6nYADvLLP40HYlOWRdmJ1SJVFXGW2AexKhViX0i/tJ
PYahEt0XErVi03eYHFj130dRy+RS4Jv0VWiaXWlbNFFZ89ZALUJYuzMJBkTlqu8D4zkZWVol9pDc
pUmg7QzARXiR4wSbkH4bzaqvBS3WimBFhgfKyI5mVh0lQKdVJFqN0rmVZ1SbkPvdjYbE3XUUkNnL
Q3WYtnExU3pJL2FkzHBb78uzM7fibOHfDc23XETK1tQmX1+lgcp1aXmOdoo0t5BdcZvLPsJWbiqv
Y4Dg0u+16KSk5CbAwP0aGw65DlPinb9fbtEA2ICMlkNUFF+8oGlXtE6agwRtflVZ5rBElyQFZNgr
5psivlzvRY/HZ8WMqmfFD25SOoKvGMWupHgjxiluqrLJH1FQZac+xltS1PUXYZr9S+iXd4qfWA/w
wz+qgZ1tTRjHm2Y5uZbHXS1vuBY3K235/QizE1tCFgru18Y96aPEi1W5fWeP9SYmRpBoLw7LV9wL
u3U6VeqqdgSmXWmXB8SIa3WErSHwaXwwhxkUV/njxexyf5cMUPnIuNS2fiMVuCtO8SpwKzY++ctl
GVcfMF/qivDfosk+aqV354yFciMEpNoqZ0/eDt5qWO5ZLefxYYxVbdX5jBfzAfGA4FJ/hcXeb61k
XsiOZsbplON9UfwaAX/TxIjkcoFOsziUpnaTEhS5y51cuf3+zsRhWa10w4tPkW/Yq6SoxFE2kMGF
2utroZXFbaARoDGF4fNol/ciZ8fiS6V/zuoSfiEnl3WkSdWfsA3bd2HMxykbvXGzPLRKad11cVuu
RZima00V4UbNI3Fs4lg915HuQERRieMKgYh4Zjxc1Gbg8iye1Fevm2xJ7AOBjNFvepK/3nYtZW6z
sBalpWL+Imn0/aDjv6BgPKQO94KrpyFaeZ0wPm0qllqRqSso0LBoeWGL0Ysd7lbVi3Rrs3fZklzL
BoYksHvDq1Z0b+2vJsvOlVqlV4Cp5aXmJ9uWWd97OmiewSuLV1OxDmGttHdxb+6XrUpYetm+EQ0B
O6H1MTFB/dQxRsaZaLbrJjixydGaL27REFYrEYHWMY2c2dJMhhw9Nf7di/KzQni58Vpg91mhzyHV
9nvqW81oxtMqVo11MQ1rMGb1aZoP4eQYx9G7Hedr2OAF3YHmdL9iMRCva4cRqWqZwV1Sk6QbNcZD
pcyE9CS8M6zuaGaK/rR8n9dw39OKZ9UlcVx38Xnkbmyb9W0fw/oK0yZdqW4srA5RmZ0Yq9quxLXd
xE0drWoPG12lKN6lmPJtyYh+FfkR8DPPujUjJX0mYDYApaNfm9QsTqR+pietCCa3VmR8+Ovbsv5f
7spLBA/4KHTgDI9+XqCoCsFd+vw6BQw0PyPjLbgOwp1l8x7eJxAx1pbP2t0ZjDn0oODeS/d+7JPh
tgjROojMWjlqSmg3P+cptEAP96YuDyXc82r2PHad+m2QkbVHVFBt+6hGx9Go/s7ICpI9BExro2Rt
1hp8VH2ZBoQkrno9rZ8mJGNPAvwdS4RtkhbTjo1T95DEg+T2Ba5fKf4/m+vLScNYg/w+9BTkKr8/
abrMjGLVpilidnCuyFHJz14zchNNVN5gDlBDNlNbig+dLL4q0qNToMsRVJhj31UySauVdFxPRitT
opVx2kHHl+AhmrLM5uLr4SXoC+/QW2l9Jq6v+Y0aRF0gpe/WWKCF5xU4HVZUzu/fTRgOvAfzjq9S
pm00ROFpOZR9/eOr//yZ2VUMvArdNPaBw+6mMYdN1LbmtcqM6q5WfWNXdWMKpwEYcEAG2dbS0vyq
8a4euyi7XTDWuv7VssoKS8hgPnSyndaG59X75aE1WtVRrwjPoJ2ZH0rdZw1Ac+Dkh9WwJ81IvSHo
Kt9UWiFvJpaMaFeGq8287JzCOfRWhieCtSlfOwmUclkkZEGDTJakEwxTIrgfYi7JxzjqGbXa7XMi
ekLEEU/UQU1nJrGeaj22X1rbmta6Fo53OvbcXd84yraoAAWlhcN2ZMAG7OPb6kb1ZZp69lNy0Pad
aKtzM9yULQEKGbc71NXGp2Xl43uZuAsPy6JIL+1oreqIf9Re1vdGn34ey2g8WWCM/i9hZ7bcNpJF
2y9CRALIxPAKzqRESdTsF4TtsjDPM77+LlB1b7TlG+XuCAbpcnVzADJPnrP32hn+U4+4kOl0fQio
PSvPB7lejUIw0UR8VrA+bxqzy550IzgPo71DRCDdPa5oxW9TlyslisJjo4WXG7cT6D8NIVVrNTtN
a1efjSYnRJ5D5A15uAKoYRay5eezpAW5QC6yoY4Ogehcpiy0kPpxjg61Kt3VZ3tQFM3OImTCaJB8
aVJoDwVXw8qH1/BWWdM3k87q3uhSvhZiAqdjpsf17fVhGFoocFmE27QqkKxMWCi8wmcx1TtK8zmV
JGUNMxGwcdyvcBd1W4YRjH/SGiFhH1pcRdmBynM8ZGqCMi/tciQbrlpziBOnKzMYB2YIyyLt1zVh
jXs3bbj5bdNZZ05VeQLD8YWJ6MYfxu4uI2XuL70e83e3wLIgWMusQi16kgXZLX9fHWeuys4WbPZ4
pdWpLI29KzttrSo3fFRlyoP7UCNBk3iYkw3ykvxkJFVxpmRPjsSO4H1bVna5LCf0CEF6yGoZweFi
uhpJ2dVPc6c/O+PsXPrKesHhNX0rC+GswrEpblLBvL6MEaYIf2ug1J9Spu64xQYP7ouxjYo5Oum9
mv5ikTeWheL3hcTCDsamwHRHKc6Sv39wX8tJiR5yQgnjNgq9Jtd5/Fzhgl/ukOdPbjkNd8zzTqIY
x3UuEEiCaz4lmVW8TnGen4KZma4Tj/dVLoxLF6i1DqwAyyKxv9e9PyT157azjI//3tLkH1Mh8ol4
7/xogLb5z5f3PmhDqJWNn6yGcf4+yVZrGAVXgJy3Lc2uYzgJtR6j0FknqIof8pzOVRsOoEujlGZj
1Pg08ZBZJ71YgIFheDs11dP1Aoh9R3ERD+KYBkocr8+MXCIldNNxiRCg6TxO/XTnWulFYil/MOvk
RRvsfF03ofXqBBkH7Po+bNzyZfK5pa7frkYCmJgrbJT9gMaccPEPgyCou3x8m5hvbdi6m5NttpA0
lmdGmwzb//7OzOU7+f335vLGR7VAMajevtpiehLVrclIiGLNqiA5RqSvHU0pXhMtaPbCiq11gZjg
4fosIFNpG2eGv9XTaePbg3oxKcTPdmDTmGcc7iCbyNvRP2d0p85TCaDPLak80yXqAOHJVjaN9WSZ
NYA1cCRbLcOQrps1ouQu/qdqFP5oM5TIKy3KCber73Urq2/LAgyLGXdgqH0z+Vt/glHmH98AxGtp
4TZ0UX5/vWqC0g5U3yec/XMdzxhemH4JrworfRUXQAXn3Ey2Y6fMW2OM5S0xNOSnOpxL3DF2b7DG
v10bdT2ZmbctxAMvBPBALkZyVkuCuP3/HhItik/a5L/89294xUX+9hvaAm8TjSZJJ5xYlS+fIHbo
YWSS4GSV9lQideS8jeEYPYy6end0/Zs5CBqDYA8uTd6T9wGipSzG9r7u4+JSSIP0pSxqAGrnG6vN
M7i1AjoP9G5gAVFyYbiEoHTqJUwHoe2nEBPVdeowJIv+Vvd/aE6m33R2WxxTCGi4fmNCnfzvqufY
oNO0DkezubEJKWxgyqyHAYpuaFjNZXKhJATpCtLb3nAb+91aRAF+19R3Wd8yv5TlZTRYCqMMhtjn
KtRwuAlgxj+2Zg4gjYnO+nOpamfrf7xyNqAI4iJrgIe6oe2vd/FE6M07cddvWtwNuzzLUIHSvF9N
GCxv5gSk0n//MF84n+wi/DCOKbiw6FoKsit+X0yjMSTwcXErqsxHdzE78jnB5z5Ow8++nmlz6lb9
7ITmT3sYvw2C3K400oN1affmK1mxK7Kv1wWObi+xqYCnmHRDBUYBa1D7l3Vf/a6Eur7VhSxD945h
jbK/3gW+Vc1lTi9/pYfcdQM/8bXtFsx6eby+BLFQ7IaOOU4TRWjzbPcf1cBaIx1iOl0fWighZJHa
z6ZyORuXUXWak0rfcYRs7uYKpFevUGBicY/vhz5yaAgIoJE5UGMZ2JBXk4/rK0dDoajlS+b1QlCB
YOeebTPVH4ZAPwxzoTHc9mjLDXcqHuSdVRQd65aVstjX9W09AvRI9AE85fI1lgW95jTNdSZ6vBws
+RzRu70VTtseNM34i8/wz2mXLeQSrmxw/hQQ6L/85EZDYW1oErb+dcNOZxnQySjXXIDhbVcY2V4L
gGb2tT+QBDGWl9j2KS4Eti8tb56KztdWde4MsCUqDGISzvDShYpJ9bve3DM+Z1B7Eoqibx/+3UYC
Gvw5yUqrvJjMv8h3/n+fSOmSsTlTL/779RPlWhFmIDTS1WcdP7Taqc7TTTeHTPaZwq6SPO1x+xbJ
IU1mbZPMw/SNn3qVZg9hlEYbmAw+YoBZO5qjUO+qACMhgG0quws312IU10MXpI//Ll8cRKQ/vzaz
fP/v+/HP4sbWhSXl0pmHtknz5Pf7MYSSAkuBDjHpku9ypAOd9r1zzd0+k45rr9wkCH4WOQ5K3LNA
omqiCjsdbbVtkPfEFz6MJ6OL1EsemPXangr7jilCtza0cvS0AeNa4OZ8Oj3+y/1pyOW9/b7I6xiG
ubBQobGSfB2jMlkcAnoJMcHlWBLcSSY31/6D9cKllL72U37qUKZpbRbuMDl/19JInvM+t9aD34yr
3nfrh8GOH2nPehFDuIcUhP097cbCcxuVnyI3srY9KqZLmRPx46eKw0Cu5/d+CghWZx3Dbh83D5M9
HYk1z2+tGHo60snQ8C3cE66+7ts+ImybCKHrycbs2uF+RGG2dDamJrvpp6rejTP4/bqybg0merej
AZ3NzYD2afHc3No6h+6CYlGNk3Xy9Qg1S9evfbqrsRmMN3nSW5s8nufVkCMmz6vsZoh085zlVvLQ
BQvbUVNP7fLgJpVXRTEan/rHtLzxxgLKG9REnjkFbZYs5p1dm0EqlA34CiNdp1NEV0KEF3Me0l2m
jGnD1zrHon8clwciscD8wgBazYONvZel6S5eHnIDm1Q4ylsn8xXHIvofU2YSiqP5xWoww/6OCnFX
/wPLQbuxizxaIXihz9hXe7/QSK7yE/zpQ148ZUMxk0CLFgVgCPHVQ+LNbXWj+SSl+XSUPx/gxmp7
bcoIDrOKdVvJ+r4sh2Zny6g4xb4QUIim8o5En3Rt+KV7IAlpLytJoGMcvLRujt1yb6qB882VVJoU
xjpSBqPbJBXeUMTrKgjzdzFOZHIyZt8qt8vfq1peIme+i9I5WmsShElSO7+uA91iqr1+YUNJvcZA
2U0cpuftlfqhith9nJet1/EN66VLfcAN4BDPw/aqbGnzydqlzsD/OSN3CJ/0GeE+4ESQ8UOadFAU
5gJHUZXgtrFB+1mpetX69kWgMfHGyl7wJ2ggmHDC8fITziuuFmA3mpV5DmRsEfsFncg1C5wM+VEs
m71rOOucLLXrQfLf06Q3xD2Bt468kLHVn9tSTiixxrc0btObtkmx0Vr6U5HCvNNip6a/j2ciH61m
dRWrFsuYJ3Bm84BUM1oxjGoPUrU/kh55OCGBaFqqPF87DKj21wukw7CwSguv0jugaQv7VyPH6sFU
TP/d4QEPfJlsWln8GHNy0htzip+0jvZGb2nf+oqUwM4sqtsgaS6Kb2PTNA6G9siJctx5qNVFEOAG
LoyPT+26rdPPF6Ni5gjfXtHFP80uEX/ovnHB6IP2mIYLX92d3gor+kt/Si3H5d8Xr6XNyEnDZv4H
uOHLcTp3DfqFukhXqMgGryMVY93PVnSD6PdXEEYMyRNALNdnAei9dV11zXqwmLJr7cKDq9MtbUnz
XgMK5FXzjCvfx4F3PY92iq+iEPpJRt1haZbfBFMf3PZU6QyOOZK3ZAQalYNJzwB3JvXJoAczl57S
pnDlkthx7M363eyKZo3gn15Y61rnOSMSJ0S6fODg/9gHrXoLM4bsQjU4g5ziReqrroymb7LWk52y
7j93x1Kk4zZrU+7CntH79Vm6PNPAnf9lN/uzZKO+UIozL5uyjgHq992MCTN9R1FQss30T9fX0Y/w
CWD2Udp6nSWhogl8N4tKLa+1V1BG9r7RCIr3nHokSiZl+xNs4phpGO6MJMx1CC8m8G3318ZmXvUY
TkrizP/yzv/cy2xSta4KSbYyouR+f+elhl7PLKeU0oFoqLITEIlIna1ypkCLyq5rSCLCW2HE9u01
voQGlPtvFyJv2n7fuOrdtxvzQPI5pkO3CfKDADtIVUh/Mvur9OdPwem1mtPRtlrCsaT4cgHXrakR
m0sRVPS2fAYLc52YGA/XZ0bAHDCL5nNb1eI18nGOzLzEAF42sDd9GihxEhHJajbnanmYzBZpSwv0
/xIL1UNxDrILysz9VJN7UVGI4HVyiWeqpvtKpIzajJJIPkDUi0gk12tFLLbovNhI8ns1ZsTDLX82
tzqUfdNxAJr3cGTCdloNbfLEWyAXquLIhTWUKViJRmoc/F+tVZ3DsnQeHF+snGCcL0jLj5oMoeG7
WGwKbH/Hsuv7cxCl/ZlxAZOOjAVueXX98942IacSdrgqU4yYgqRBYjJoEtn9wDywqvVDRJMK1UdU
vfYEHgwxbpquhCQxLoKGUslqq8UFUs9AFSvuGxc/FhTSz8I2Ci4mg2cvgM27lUhK1m6WDjfNaN2N
AYNGphBE6tha+Q71aPDcLL5nEqYem5lhdTvmEY4C9h3jXC0VdaLpwPEDw2VseV0X+LKHI+T0FlvR
cgcpCw3WtdcdYH7X4fzh454MOByij60V0JPpG7k7bx2nPj5STEMuqzJ2iSDv7xSkw4Qx9kVERXgh
w/xvipKvt7vFUR3cpi445UMxubIt/8eBkCOhGElNozOXdndaP1TvzP46j7auf7aNl1IPxmOtN/Ye
9TGLYaDujbLHgQ58b5tyZHi2A/9lihvnYBl9siHlSJ5FbVgnwFSDbLaflXgaJJfl1QIiCoHovM9V
vZUKz16SaDnJDB34FAtvN5O16C+zO8Z0X/YJPqNpLN1HNN2SWL8vfhz0YZPPnZOuxqK0IHiJdRgo
9jwFtCZJ+uwHd2fufQratI4UClgbc5Ln98VM8jLjoTBA8xZmu1TVoxfbAah1MQAXHki9JkmvMnHn
VSgoxKX0MUHlumNfJINlLceBvDR3s2qkuQvEnUPmAis2Eu9TUxymVbSrFxanP0PlnKWChNziW4tL
MF/64N/UeimeXBMFl8Q0iDnT2MhqGGjuqZNlBzROkBFfT3NjBvkLMVVL5tCYYY4BL2wyzIi8krvI
mOfuNusMuoRpUr0riWzPKYvGA5/zHQVEjkyBv1aZcXK2WvtHijGXhByrPqsm/qdturupyIZLgkR8
Qz9THa2qIECqo7CTKQat+TGTcXIYqjB/ouHs7HL4UeQQ4qnmaP+oOpRrZmi2e93hRu6i6i50meVo
jZU9+NLNvdQoQhOe4Vxt2awjz69gH0Shit/KOTjERe18T3VhbIOG1G93PerQ/PtCYzBT59+cqXr2
5fO1ZUZRycwg5CMvE4qos0OGe9JdDRbjJ7Xc11lXXWp3iRtJ0elMIaCs/96LnGWv+d/SZLnkLJRa
HK7s/4+oEyCt0xU2kp/BTZ86VbxXvj8emrFDf8fAZ+XQIuIbDHCkS/mRj+NRmIRyupg6KRfwemHT
aO6KPsiP6BGdrd0kzZPKgtvBdA+zrpevRe1aq7ZO9AdtmbWkoWPdVNSl6962v1tj5kDYAP6jy4jp
cEIgSNgo+8kPC+XJugIaS/9/X0g921d6ffJH5lKfypRyoNmXA0XrWOiTTM+eQnqmj3qubyBvq5dR
p7KuDf0jJbfdS9NCe5mZDB6QZrbrYVFFLeDz2UAiSeDYcCrjOLwMtRt6ZBHO3zMBRhCh2XOtIvSc
zkIP1UGcHgqnMm/Z3OwDY4wSU5HjP8Ra4j90NcNCAUm2bqJkHWEweC5iLhC3Hqvb61LMQ3NkqMyD
TkxViw/2CfN2eD/eg99Up5qif4EK1xxgeBn7cvrL4PuPJgA/OEcBazFTwW77o9Pl1kMQkAGXrGKt
bm8rI2p2QUPWSzK28qHrmn9aLMIbM0/c6xmysTPtYMqZS3UuCn8n6KYiQe2yQ2DyDq3E+EamfbIL
5ExgtZZ/z8rKvqcaTnD7+vlfrCX0K76OprC5WpKSj3x3OkzuH2WfzpFD6yQKMzf4FtlGtqrCKX5o
lgdHutNhEGNKaZDFD2bjxg/1RJ4dSrm769+4/lHZj0ze0bx4KShXbzTjfJWPMbSI5cDvMCACH2b/
vL6adP9mole6c6HX06SrTZLQH7uZdKbJvDfrt2H5+blHtYfJLZyjulP1XTnnbLd0u6/N7y9tcNqb
Efw2KbdSOPVTxIDIBi8QGNou0ojgtLuJ2UkSZtRUFDTgG+e9OSYc7lrNfkFa9k882PVH7Htt5Gte
Grt4y0ZbbZs0sV5iGdH2oG3P32n2hkUolCocMBTdfT0g8yjN+TvNRfMeya95nzUV81rGzIe8mlvE
9i1kx5mRxbVFEqDNlUbMzEsHQYS4fbmj5xl7b1fjubcBE0e98xBH5jpKbKpszmYn/iHyOz+gfdtJ
/1Cn0QHfjPmaJNVTbsQfURfdB4gDfuZNcp8z3PxsXwdThKcg8S+mIJPLVWKjpU24vUqtfIuMrzAn
YlGvYaUODoryOWw3mmu5QC+ayovdfvpRxt2qoBX9Rmml1jlJRF1SB09GrQUeTPVok2EcP6BFTTYs
s8na7EhlQk36rpxkuB+m9k4bumRTt/WNpgd0NRww/RK8eyKs0zzN+mMo7F+ilw8MvFYYlKJLYlnp
LnKlsRoZZ+4hlZMYWarkUBEygP7dh7QSNRsMq+7rYC+j/Z62Qd8rRHJtnN3FIUusGJfylzSIVVCM
JWgBbNRa3Cgv1+zuGUO+6TWpE69aK3xg+Dgehgbo/cA9/Gy5cXBjZIDruuWlQ1Fr6OoA3SdGgDX6
w7G19H8fTNGJQ1lQESwVQ8OYj55wUX6+nJY/842YLIbMWIIbkzVuifoOxSrMtz4d176GcrQvB86X
0YOIOGK56CXOgdvWZ2eKms9nuXBreuhJv7n+U3v5K7WV59t22VYrAdLBl/ItLvpx3QszOeOVB8Pg
TtGpb1WxbUQmHyINELdvhMlrndHr5tiqXmbdvXc0Jio5J6qd7Dof0NYhKpLmxY6J7jO78odl98Gq
itzuru/iBfmIpLHNxuIHThFPB4l8CNK2WLsqnE/IDVCycsJ9gSiIOqv+x4dn11lJ8BRoYXJpJPvS
MNSnLEBFMZVudMbGdaF231l16mx934TTDPBgg27xpu1r+6mu/PjJKp3woieqhipNsOtYo6q5vvRd
WhV67EqP6hzgRMqgI5gvnZPoj9eHuE5fMBGVt9dXLuaora5ZCpZl9dj5cwr0KxtXkSAOTLblcI5D
jbbg8jBVDEvm0uiOZGOC1IsaUF6xrJ76sTpG6CXyMgvy9WBCHft82hmcyW0qS5sD0KGotENsOqeJ
9eZZ1Eocqp5Ysbod6J4U4zrRSnGSS8+kzWZxKsd8qjDNKB792EVYPduYE2ZwnGWjAVkQYltUGU3F
JHJINuTBhysbVylAv/S7m+nrqourD0aa9yKvgncfMvNqUe360QgT0JDrrBz084zy6NzN43y2vIwI
+K3eGvjyl7pNVlZxUxukmDKig+GLoBZS9vRIiED2ZA0cT8tOknKdutENoIKU3GDmINCYwRhC2X02
87phgekQcqAueZ47sO2xFP3WLO2Para/y6rhQumS2MtbygxQL3gjuCUNkGDHRAufJ46mpq7d67PG
8Ql4c5XE7woDX4wdK/OTu26wu+OYYFcXcH4wRxMf5jLwMWaxsPRptpQR/NsCmmlQ+YUnSlw0Ns0f
kyO9F/HLuY5/qZMDLbMXtjN73XTmMQ4sOOijslnpapJuxWMZdT+FG+/j1mn2rmlNnlmUpNA4RDNo
oMZpnX2fg2RT1fa8zqQFxrIYNu58yKb8uzlHEIfiAF+aKVEwAy0lNhwUK2Eh43c16WRd02M9YLrD
WAqde5er2lxFxjytinrtAI3faBXN/7EvftEp5NBSkvaNC+PVjQ2mJE14J4vxu0iRy2hJcOopFz3Y
3R8p1k6eaMjW02czsNOdj5Ys53/rFE3aPaJsLn/w2u04iqPgEODliUkiXEc3tjV7z5WkEcP2xv1n
cjJxb81ZpATmmdEGTx0QN410uVL3UUBd8EiyRTY+1TZ6m42vDaT9FGZ5BtDmeL0rhGcJ+Sxczr+u
UPN2ICN8TdxcojOcCgpgIhhpkB2Np1H237MKP45lq1drqgwktvIhDttf3IM/FKka8g6iwUNvTlsE
58ly5pBA4mrSv31jxXaBJQKJGpj1JRFPJpuRcNFVqeUE6zn+MWxnokSr+LbIMQtOk/0SaQiacnrT
NRviulH9bZeBq0dk1t/QZkuZGPcm6Kg2JwoR7F5Zo4hqSg3d8KC0lTYqEgnyU2v5j3Y0O4d+Zn+c
flnNeErqfusrJ9oRp/WhB/RjmVDc+Ensr31bYwORzqYE+HGcXZywoWl6fWu+DG0WrIXsHvji2dr0
lgQhmrbCH05YOz23slFCkTC8csmHWNv8ousKX0w0ttADWii/5kAzMOnjb20TbCq3mPF8wd7TQnS6
fnya8ufBCKdPDHynjJj095nPZhmEB5Gc29E9W8Eh+ea2H45tZasiFZfcgW+extb3tnMqBFKhAR33
YC7NzWhvWa1nMsuKMNo4LcoAs/gVMfDdaDPWrCricsAfwvLj6NEqr1v0rU1IBSG0X2NcwnDNv+ej
WJdd8lG7JpgB/57zxZ47DAh6YBRH1HYHSxRvZkCGWGwZoD3YwWSDj7TgINlaJvLuSzxXZBuXHX+9
Jcyt7xEO0HmauRc7BeUNqdUurlBKT20Nc4xJ6rZl6Ol1BX6F2taQRTVmfyjyN8eZMEnYrJi5mobH
ZExIle+0feAba35Saw3+hBS2kuYMiT5m3971fvIxuOXAlKKlvTZGBwvYxaqhdAAojplhwv5YpMae
CoirrJuGjWHkvLkKcfdk3jp2SHajgOxUk9ldNETO1qZ579DhWoZC7LcbawS50trOW4hOZBUb4Puz
4M7gYEBoT9nDrxig1RXTNrNcfzWTkbyakuowcoZaDb4gVLv8NsfoEixjoxsVy73xmLg08DvZ7dO5
fCvFUukhqKDmFacAMTyLZs1hD4JaYrnjxm38Z4OQBpetah2ZaObS4VhNKWndJS2fqSXbngZi52fb
ELsqIjBQR1BEyGmGt12cAyZbuLBDzwyod23xEWtb9ISQlPk2i1lae7ODIjoi8kiL6dWJzWRVucNW
FmWwNyoDLGLy1kikMcnMeu0To5frUE3tkmzKYQ5WpttY+95EbF3X56ZsrJVm+tOKgVIN8NM4hoI5
RG23OCwRSY0xXq8iwVcGFwmiXEh2RFNWH+DYId9yRCJj0/lnrIb+Vq+sQxWH2ynWHwM/SzzULh9J
QCQzR7bIilcirxd2J6S6wd8H0nmBK8M+FOKBTkKiUf25bVctQ2jbh9+nY3Qk1aL6XiiTLjUREis5
IpPh4LvOGmSBkKZ81iJRrTqXos1oXiIdnZfqtfU4TPFCgQl26Zgu4snioasY4xnOLsisijos+jWP
hLGMtQ6kKQPjkmvDnRuWH20R38VNMzAAxANGeF3qGi9558xkAORYPgtqCg0XTTL4rCmZWYEohjtf
dwmYb/dI7Tbu4iL4EU3pLTbOh9Cf7hNH3lNDPNktTkVtUM+KNbBrzWxlNcFxyBHJd0OA3MT9rs9p
Rtz9mx7EG10L9r3jv5YNn3GI7GetYDJusvEwXAcgVfSzpyvrp8odKPt2+E8EEklVSXcw8BC0hH4d
oJEfc0s9hgEyN2e0aZMFBsssy2BEsFRQXazCfMRNIW5Cstci7N8JRlCiVulmS8Zx0Wpq2gd0Rbt4
+Gii8mjJbrplvVcXq0Udm5HDMRjYBa1KdYfCVKvRjl4F5McpiPFKl7usD4nqaOLbOiLdGRer3u4o
1QwrXlQZoPErEh5tPUTsnOnfQlgGHoSqSIh+1fYkeugmlHEQRK0nqyWYpcKcIqJf1Jdqg6b4zqAQ
bmfedis/bJvqlP5Bdc/4iRgY2tt1RiB0oKYfBj6IDlby3pIhExat0lmPe2IJOQryjyeIYbRhpj0L
1q6aQ0I4SVjVGptMoUJtCz9xaT6E5h6bHZJMKLVs11Rc7DwGY7F1ua4s46Vu0nd7BPkyjLQvYwHj
IW7eM4eCQ3VtSRQ7+6hjrgITbFs8dCwXs+klechGndVrgij25eiOqyCGB03B/27LHhtNN29sB8Ik
Gi9EBbrPCBOfXNkQQcqgsOwyf2NMTe9FBXbeogg++ja5iHg1kUC56pkZb1ijTeaOCDNFCg11TK0z
1agJ/Te44ei5rnLmPVFkeRgg6cMNHDyshQuZK5z6PtuXqQx6Xwh/xwhMTI6C+vq9hB3rrDn2zQll
/MdcBN+4ZcNNo2rlRXXp6cAkPBkvwm7T3iE4trdy70cWUjKDFT/JJwIXzJMe/TLVqYnsamU59dHt
KFkDfzZ3tM6ZVaCXoA9IXI9ZvSIbZupi8S+HRp+jgXFxCk60URz2HFH8DJkfejbHMM/uHyNGRh5q
1ZMh+l91360dg+zhiUFw78eboLLkSlbqzZ0pa8jLIftFMz3NsKNDCXAprTPxqDBu946OmdV3spW2
8N/MvFyHlRFQOffmZg6alUw4owdD2a0zW9PXdoz6ln+FIDRikTdimL0m0gs6AOBG52wmFRsbTEDX
bjvYTYPJoTzkTaa8USt++pj5goZrVAfL44l4bj0r0/czzF5OtdQ9YdJ+dJrO2GXWdpBJdE86T22Z
B3cswbZnWd8WfIOJJ3tD3Ce9qSRtH1tRCzxyvUXwGi+L5cGvWMJy0iRE+JApy3garRbTx2D9Zdj4
hedLp8+1BeB37AwOvKk/FM1azSTYR6HKHb34E/vSWSWmQVXRDvnxKgAhDDW5EAuCOg2kaNPGN0mc
A0N0DD4dBoY6sqLjVZSl2daa1K0zkd5yyxpYPKZNi7tNAxLij665JRGmOdYmH9xYbCzXl5X/f0cR
A8kpaaKfgPg9lYXmnsMZL2Phkkrz6VHsrA7C/2Dr3BteUVYzMBcDZr8TPKoRQGcryuQYLloButYP
xVxjnE4FKPmyte4TNh+ny8pdiKvLS8eseThDJBGbccFwTLV8r68kAKyL5a7uQnkY21jtZEK+Rqm0
d4QI47nrFvWFUnSohze77Itb/Br/Ptg5AZStaf1FYaZ/7WjaDIKYTmMgh/EOIOjLIHsK2ppuhCDV
Aq9MSY5EFbs2n1X13tAqZwc0AwWnWZ81Q0vXAxOhRYmLzn6uFN43LaUEs/aIY/4iDda/SoPRbaJV
5H41SLxT1lf9ZoI2wCUwkEZUEkHJRLiW0yl7VXaN2kVMxTEYfdx9VtYdJcPGT/1aDJBL9YIzbCKt
8i9Df335Lv53XMFbggOGeI0DJ5Ltr6NzJliWHeK+o8GLdoRBkzz3cKI2uY+L3J6HJzE0P4Vuw3+v
70dmH7emiMzVnBLY/t+TE2mI39FeeCMkTiTgeRZdQMuWxpdxXe/7YTCNFZuIxlhS1OO553cYuoKI
NhQ5XT33xzoIzgGhkidm2/IU6Km1ddOQfL8U6otgMUvhfayzSPhghV2CjnNECsv0xcis5mBI/Ztq
B1RMkx1urgFbn6MZiWuPkW2SBwJYDN6ixu/NZ3umVrq+TDX9xbEH0oF8/KusCriE58V+5pcwoE3r
9V+7BhIQYrPBli927KonoUvLCxQ6SPw9JwloqDpYkEUacmnqJKs3NvrL5e9yjiAOKCSIvBn6clNr
QAhk5sJis8MfgPJg0mBn280pYQuF0vJNrLpFkZxNm7KS4bqaaId9QpgwTTm3U9K5d2J5yLrERDyJ
CVdVDyrTHow4w67a+nyvn4PqwHAeLbbdhQmFfZgALH9T1OWEQfuKhTASHANYJMlQSsO9aKJbeyCJ
l97fk5rNFq2drj85VneRqFfO01ToT5Q+KDyn7AQ6xFljU/DXoXAEadXMBTOfeaU/EDuvibbwfI4C
nEnB98x6jspurNVjhJusTWt5R3JK3gX1s15gt+Yw5d4QSafvS0FgcG22TBSVdus0YXhX08Xdfi7K
M8zB7ZBq9n3oumvHiswTsaDmrqdKye32V1rH8uAbunMPriwChCi45thsV4k7gQdqWppQ0hya2zmA
9kTM403jlPmNWc//PgtvWi28mU0YS97sZ0jE0Efd+FY5345EKLOtRswtOhLWOBdcZKDnl+31Ef1u
cXETaERDjJ+kzcmatUOokKXbfpuwQt7JftLWXajkEfiMOlZ5WOGANg8y4MqaRyiqWDv6kIS5lpEO
hzpSiK+GZ80v663j5s7BnBzsyI1Md9o0tJ4TqWATGw7Wd3DHz3U7BzTsq2yHmj1ZRsJD3F2AjMwX
Jrs1kwuwERGa7M+bbnn2f7g6j+XGlSjbflFGwJspvRcpytYEUZKqYBLeA1/fC+B9XR1vcBkEWVch
Q2TmOWfvtYUx3IZCyXbzS6qo0VHZ3VvvRh9jnhmb3CWAhQIoIwmjyM5ujQkWbwaCoJB5iFkoKcp6
D6WEwPW1DIMRU+Rg1tdieugS5/CAfXleSM++k925d5L6FsfmW1jcTTn4HD0L+qJumGuYRvXhMg52
D7mfqZjMyaMrpAoVi4dBGPoqswoJyMRQMDHz0Bjo55JuuM5XisnpD/TtsAiASU3GEsZA3mV+xs5h
7TN4sk5lIQT33BfJvHHVmwQdQ6f81GZzaknKI+d/+C72WlEScVJkoR+71ALP7AuP7I/KWGp2pn7h
exvkqh26ZZbp8prAS3mu9FRwQjbGJ6dqmkUbY6vzzkwbqiPeeBcmfE18XpvEKb/CJNzTtt8Wk7tZ
cyxwNMlACy6j3l0ZRc0ENYoIMxhVrWLmavZXU2sVQGrsdzgQ/Sev/WX743AITWS2NBQ48c3XuKwy
kpWan9mNmrg56h9dmucyI/8pNlrzwv4KDyKmArRsQl0qQ7litxwOM8WNPJuHaMIsPBu4DIl9g0md
V8a3VDdeH++hW/xFyh1zn6QfVxYpaquYoza9rNDcdAaNwun/K3sjufXDNZ5k6TZV5ia0TFqa06Uc
0uCMHi5elXJQ1zJR6nNM99OobPWlLc34XqR/BjNhYZrGHHX/U3rhEFDbVJumqsS3l1IED637lKN2
v2AoLTZeD8EqmqZrZdgPJz03/qhOQ8ubW558RQQv9G26obxldpw/CYdP7vD871XhEO6SsxQXX7QP
jIUF7B41sLpPZw+orOKVZwQ5sStKQgZ27y6RU3+6/OU/cDstbBTrv5ipB6Cf7tJMwhUswf5ZGfpw
Hap1s/GUIVqXcszZzFqcEFWdrbU0EVuyOpZePCKUGJvewXnedt7G8oDEz/ed1wNe0fOe3uN0B2Yt
jA0are7iIT0iNjM+MJwBEm4jYSwcbDNelnJiRshkdANHDEfQKudPdYYgRNyrSprxAlr1rxSf5dJN
3YkKxoP9v89cQzdYZciuS/1UO0ex65OtIIk7pK5Hd12XKF77UGqnIb97HunevYiuCff3KZsepIal
T3PyTVTW9J/ZyV9yVwCZQ0IPn48RDAAVK2KuyHzgL57WJQl1znUQ1l8XBujJ87PuxEC4WSNHUhbz
5fxG5dUvDjadXWzTr160gSpPDryYMhjEGf1nuQyIJ1mbM2Sa8jDYCsTF8YBse8yD5rXynGqZq3r1
9Nj/MOYpRJr/+6EKWQSLNgX0aCEKOPcsOsNifqo1bxRU63iM9JMSm/5bmLk/TuvrZB9O4qEaE9vC
geTgN7n6NT1RpB4/eZ6ZrVIHW4NvNa912aCvMfNtIwbaArp97mhIjAudLuhSdBYns9QfIVUleJ2U
PPvCvIkGU1HovUVRmT9lf0vjJ+iQdNVhq+6ikpunHV3qcU74a8AP5zZ1xxfbCAx6SFEuN0YRj2fc
+xq5b5q/rpoCuIFS0raYDl5BE/WrPiIdAGXOLmy8+F3zmA7IwXSOidE4aJ6GV08rVo0o0oPFXY5g
9N/TwaUjVij2x8P4MHsgusQwydnxUlbqqmp25ryaVYob0Mp03LUvzHILztwh8RlN06wKr4Q+PBn5
7yJK1DfmNSPJPOzo/bHyRXU1VcgpIJuidWwaFLpqpnUs3QrBl2ntLxDcM7eOL1Oj0Qo2lUFrXp3O
RzP7ReIIIxIiDEktGZoph7ZPFgUw56XIy+AO5CFaIGJyT9Z8FOcgrx7JjVlauesdkfQtnNzvDvGE
RAm6XmNNLDhNYnZ94F3+gV5q+9Nz3odWOmjqHPqdCkv5fBlbNZ0KaWAmGGOVQGw8gVvLY3yCoMpe
RbGZHnxV/plN4IiTh4cdPNPs/qiE8ZtsNZW8I2pPwwUfNB3mqkGXzxZXlQuHfIAcZ1stvvEKfn9e
MUKaL8PS7m+uOra7HBeVGsfJR6Eqf8MeB8fj40HfiurcjHuTwR8DUtW5QGi4Myax4avLrF+MHNTV
sDQPZU5DrHXE2QtFhDySgO46Fmy4rsrxtnM2MyckiyvYgoQDPS47oyt3oWbQuBj9/D5k7Zfbl867
Cs4r4Rx3mB/k9GwI2/emDIjJpKdzdT3/TxHow4fPBsqnuNG2Zp4PH3aIxV0JNQQF/Cv4LV+Zdg6i
LCS1S64fNvEWq8IvqgbaLR4bF2WzsXcxoW4U1LKv/kB22UjrGLcRGgISu5+iottnWO+YOCXyDSHP
0tAa91aDnCAZth23eRaELx70LxYD61Riorz4qhsgqg9uRRzn+3IoiW2J1HNu1eo5xplzni+jlL9F
Fxe/ETOm8IybFKppzmlZp209X85viOpWzBSnwWl3Q2d5S7LMkm9YyJWaaF9j3/8pMXvPkD0ksm8O
pdNzlPTFhQOavmBAGkGTnNchnal3UVk6vISs3OWWkbE2WQror0rnOx/GdSE7kjs1WGnikqVWuuEU
x1yyBISZ2ji5x0w7cKM+zfUTp4JqrRiDupzzYFGXGVvP1jjlV1m797sM0S3hzGd42/U285XuzLmq
3gaitzdS7b8Jiy3PHIvHpay18nfmBk8qd9RrG8YqEw2N9mhMZQA78yXIRbJKQNViOJlwWYmVrJpU
4XI6nM3vmnU17oClik2DDnuNb7SdTvagNU1PfROh9ZMyVL+oXqm9MSpbGUnZ38usb3YlhqDFRIM5
OlOFg+YOvGdFrPV0Nb9u91IvYAPxT8x/Tx30G/5q/le18tu3XOVAbrOzQug/LFziwI/zwxQMfswi
7EXL+WmomP//15+/RuFWf0TXQWKbzAaz7SCXBB70mZGyC4I7KCS4BTiVD/XoMGXeWI71lNjSuapg
v+bBfT0yFRC1v3ZCoga86cFMenIaqffJ/iyeoyCiCV8FX15m5ou40dcDWIWNMgFu/CT/72G+5OjY
LetMI1PQ9nQyceNbnShib1iC0Jg6F0fYJf7aVAn5Y3fWX/EA+VSw2doWbnLmWJZdIgOYeQQUbJ2O
RQSIojHXdL78tW/owy9pW3vuneHVTIDapyQQZ2zCtPuTHB+RZ/2QTwz/pq7fTcBDfjIUu95wlCXl
rnk3leRVKkRT09u+MVgMTjN9hLtgy5SOz76qDgTA++MF+PRwMZKaqUXhXqf/0ti6WlLvSZzxxFuj
Vm9G6IonB6jGufST3x7iKcbb1o9hRH9LKYNXiWpgUxeWetDbjWvb/avdXg0jzN9TCHiXoA1f+NWu
FZSsf/KKcmHiiIyO9mSZUtl4OTYQ2yyaJZiNCgBf576YTdytk1iimJiUgrrqxrtB7RWwkT1tdCri
oMgpmPwpWzJPQGFOg81Oyz8MsMXbekJ/xFUF4owU0vWsmSfSjINxx1CDgVzyoic92RYpQY2wNhiZ
9GbyXXcUEECCXmthfudB+R7EkqIINyCFZOfTgUqKuw9f8ZkNAT1v0SlbfBjhL0CkM2FifhmTEnQJ
FxyTZ7avuvQ/ur4TT7SWjdcHWUSlz7RnvGXsnSwk3NuFbCC2s7sC2ftKjb3qaqMNI3uPaCnPx51M
j9R7tgI3e0OO3LLXGtRUYRp8clt4CzHaGet57S6sjKlG2fUSxkWe0k2V1e9g6AiQLZQ3paZVoHH8
IJs2/+ubQnnKGn4D8zOQez5ZuYryRLHNa7lCFS4hPUKRYmUFX/CbWBaQt7H9w2AGzZtbaPSoJfEJ
mTirehY86VGPPsZuKQSGatm6DQdMrF0H2fDFnIR47ZK47p05Cd6jGgJbyYoc+3qwNTR4KI2pRltZ
okwwJ2tyra6a1ohOdRwTIpjlv/msgrhVg5ZWAyEwfX2YLOBvMpFoXfuRFGC/D940m053qINanN/N
a+Wry8z05DPPcabjOsM45eT3JDLYCrM96VIfuYD0t2T4tnQVQnU96w3F8MyIL7wPuJVWkZUle5Tv
E0gkxchB6G3ebp1O8ktOa2895AMRV47Z7FIIIq893TqVku8L8ib2jXRInhRlOPfIMTdo/cZ9lnXW
wc85tGVktaUDcnltNPJzTmb3umcrvHtu4CzoHH9E5AJenOnzEE+fBzF9HvAm4JoMcTnDaXEdg0pw
oiBr0hbXGifnENYRNVzVQ97m/7HcZPfvdDcf8VItP7YzmrmSCPyKqMfT0vlhutQaGWLi0KJj2LbG
s+YJFNWZfCHMDxJN6JZbQN7U2nGaaRCRzGxX9PXvsnLLF9clMtVgTdtS5e8CpmNPjZtwHiKa40/A
nyyC4S9ku9ASItKMvCJ3IguYgogo/knMlUMoRhQaye8K3dXKdV3CUsEJXSQ4waXpyuT9vw1bcc5I
H8WTRRyyDSOPej+U1j0dde/uu+pLwnZ9bnzRnrPMEAuSNyGO9O8iLZOTZYFeK7xSecOst6rV5m0m
aVde0q2slNminqj3Iaifm8p0XuyoPYUJOStepbICVOpzUDQ3c3IzxElfLz19WBcYe19am9Qvt82O
LfUt6tkSlWxWC8iAqRYffQO1sjAj86xaQb0MpYIVeOJqKsLdZWW37ZjpFLSK6HPBmK3NcMCKm+ab
+VKfabNtZ6y+MivvzxgnfOj8uoVaMssAAWcOn9XRXYMiKc59UTcr1lZOxJOun79JtxVlAyg2pRNm
wqHfzHa2VspvGy6sGUHUjAadOxN86wKrF/ZSZsEzRDOJ9Z/EIfRWDKNyytW63Y9h+dI3lyhHZ4d7
6EITt9r7vVIcuAjmV8fm4svceqUhQGJIbudYvUmAhZCdv40svyJm3bDyJlzL3GdcO1Tmu+pCAjEK
p135To9qPBpPWOSUVaNJdRUb0t2kqB5MpoctyPpR09+xCuC9Jq1rE1klo/GWn1btkMtGWviD/Alx
ozz7aFef5wfuAgVnrZFtvGZon90L+jUPfwjZe9OW0Fp5eqtKBcy9IVahwU4+9I4cgGDx1bui+i4H
QFdVadU7TbV7HADtvoKi9VsJsVK2BMltORkyZeN0ND8wQ5QcJBtrPV/iuD70FWSrRif9e5iNz73m
X5NY2zT49e+q+Z8xo1KYqs8eokyJygsjhjjVu/NYorYcisAlVn5K+yKW6FDPCHeza+UZOlKxEJzQ
94VrRs9+l8aHx7eFfsXgFs8gRDlluAwmNX3Ox3LllDm4hJn0TMUmaW1Od3YyJPJUwXdWOtRZI1QJ
jqYdjp9Gnh9PDSHlOVYh5ngdy20RMj73w0R7+IVYaptVPuSOsb+p9PWCpT6W9FO0UqzrySqPz7M5
A37ZNxN9f35wI1WsTb755b/XahBa55jQlVKhhUpznSFAC+JzZYa9sdKSodyY7KsrFvSag01UHJNe
K1d0yr/yWg9Oc9RBa1T5gakDyQ/TaC9Vmw4zeVBsMwfpzVQt6ZGOYiKMipWuk8BVui6tianS7/US
epoR/GUO4nGq8GBmj6r3YlRCa5ZyIBNi9keNmoPeM/Cz1XxZq6PcAf33FlbglRu96VrM1Y36Isu8
PKAUYV0f2vRGjLt3yCJtgBvut19U1etRatYH5qlqU09jsDQw2Qyn4rbjg/h/HiqtvSbEX5ElrXwT
I+T9UaLvLuyfK3aoQ1PKVc6ifAxVTjAAOxcjnjd2cqxRm7Ef2J/7jABk8pluVdg8CEIO8vV7XeEA
ixGsQhpA1iOFgrjDQr9DM3V+gIB7U6oJahMPr7LiW360Ny1phNf5kNmYH2Zsx9faLOunjlEwu59/
dKazvm11ERCi6fq/pznMXgk1+Ow72bkaB+XSZGqzkEPlHsJGYXSAFRPDmg8UFB8O3UXISU9pUW1V
WECHqqLqm0vcYlDQeXVCnhh23YNycLmxT7iOqycAG2RxjK3xl/EDyri0CU59U4QnWXpfRC9SkTbV
sC5t1VjIHekH2p/Cde62UMbX2si3mdL8mf98FcejZwetpDV1XKfP9c3NWWWDld5H6LpyYR0Jzq2/
VJjZi8qP4ncYlxofFFseOlIhVpHN6GWaOkhiDa5aoh3bSqM4QAe3xGMADcmpWzSFDg7shLqqcjLi
Bun9ksTAIEbw08bo7k9VysTdlH7wOWIeWyaFbhw9mLb32qW+tPzqpuRecEpa/13l53jjuM5QF3/a
fKWMy77PkrfYUxqogXA5nfg7cNzox4tBWA9SvId6NK4NRAMoXc3iUkKMt6rwZYZLd4XxFdr9AF0d
nZPMcryxBRxNR629S+o57doYzPY5jXMTavrYvkUKHc06TZlmxHq8RqVXHG0bRMl0Dpz3s9J8LWq1
e1UV5Vsk7nRqCClm2zP2WZI6hh9m6T1Le0FycuHTiS86wlqNdFvWQKKMuGYOZrtTlAXSr2U7diiF
pxfnt32V+OeM1sfCGGv8z/8Ln56fZSh0bKcBrliYIv5B0pmIXBw6jQ2bimJ6xARGz2V61eoCZzNW
zZvUvOKcGgrGq55NxSorxC7T5fzGoGjEQVVWUZyrwnQPmROv53f//RPZMcwte/HaQXa8DgBR9yJF
JJqigrrOrzl635z5M25B/RACo4BjiBQ/39r52Jy6SWw/P0vqT6Y/NaETLoOCzHEawsCxB4ohR56D
SATpFppMn2H8awz5fF8FtOHzXvwwX0G9F+Y27ALpo/W0gqNwteT07wETZImk3f6ZG45+okwAY4jq
RXccMl07dralL83BauS7FujNU8exYVU7sLzn1cTMKnmCkvy3UPpm31ZhtYx9PiRBEP3Mhrm0ivR9
KMGQg0gEkYr/dTvvQ01jylMXa+hsmzPWqHht6U1wp0e2T4Gzn8oJAhIMdY9jTOsQRLIquIiEqncy
Bp1dqx1qI9GWJov6Zy+Ma9anIz/EO2vKwbdR/w/UK/fQZaHuBnrrvdL89jOz3snM0/Z20+470sqW
JZXDoZJwKAOXEYUykDKpV3X56fgxlAxliiOeKF1kk92cBhjM5B7AMYqvqoOybffRuVPd8jfaF+6F
QvXPEXvv1RT8zuNO9/Y6cUDrWfwyUv0sdIsJxn+9X2r4daMz50O7ZdM56kfUUEV1jFxsgI3XwZiv
QNzmevekDkjnXRva6Lx3zg1wrXNw2+jZt2iFe8wt59hEDNjooJpHpstfcVUMTEy4yg0fpZlvFE9q
+NsLy/46SNdd4to7KFPbtByIRMPkxdiwYSigQhn8Ehk/YtFlf+hu/21gdbyyNkabwsToSPu/OQtj
XfjpItRQoz+SI0aLJi9qAE4/0z461AHz4OA7H556t9zbM/u9UjIggAAZ9bi7dFMnY4bbEbC2IA/U
/vTNtCFuFDBNKSg+1MHol2YWvvZ912wfw+4mbsNjph+apLTe6gFqBUIel4Qn7QgKw9yjKGUGTnfs
yMpGdz0BRl1p2Xnum3gZG/SQ0MCWE1Rvfi0yv9kne9gUSXCp0KUsu6GFgZoFE7OoWJd82Y0fmebL
1G3eI/2BVDJdhoMnz2bEmU+vNkON6AEXbI7wdtIt0vE0njsNds30rmPH/lGvOKMwe1fvGSAWt3bD
DxcD3T7qUbcxgtAOIebZlQl3Tlq2fHW7LiFnOSEJUO+tG0k+4yL1sKFbvrEDkqUu47ZziIR2hFzr
DviVVpjrrtHfxeSxdqeH+Vnr6BGiZ02eGOK9Id0Yb5VtyWth6j62aM//FGmQrtPYPHk0js6p6oFb
Bun76eJYXnZEiRzr1g1fFZIgsGWqh1nm8PBcKzYhiWxrOke3aLi2gbgy7RFvWjl89on0XksvYhzh
NwvNwmVHwF+7jPP0v0IvdHEz/jtQzz1HkYb9Fj/Ma+UMcASAEnX71Opv4IWcUgkXjHs7iII+B4pp
+Dc/a63iV+MwuJrbdaOt+hdLOfaWuMxEHCYri2gMxgXHAvOUy36Pt6NcNVNsVwDsIbDV9Farirqv
p9kz/WHw2mP62li4XpAJ/OoK4rBKTx23M1Yjsmv7HKojBJg0xfzfKzgfjahXQSSF2RQlc23UcuQm
YL30RZEhovTH4hSmytEpPDSVJtTWXRm5rMt5KU9E1x2zvNZ2Fhmuh4pCvMDRhN2K9xIkSyQDV5fc
K/WGesgbWREUFFKIWg5ORQhB7TTBNhYoGdk4XxzVA8E/w2FDRx+X9mNWZoPNyOzEXwun/YgClRXR
+RJD/IzXCNK5bu6JiMJJWhG9kGj+Hx1syAZ5RL8w82G4KEWNHCGSeYTK1zf2ekEk2IDIrxVJcHBT
eVAJoxgWpVC1vVSC/6pT2xm77eOj8ogPIHkhpLdAuTPEfbXRR91f1VFuLw1mQ4xJNe7QhsE5fpXN
LAP0sa8+T1c6eQrXx8/V0L+4Wb5yq3oSDIghXTzqJJrw/XauazvLJ9xKU4JVME3ldfp6J08v7ZUB
lmnpeZxPGMiHJ0zfwNamuYmXv4hsSN+lW1WIHMKE7SHX18Hoi73XRC9xx8faJHnVr1X9OA/VHZ82
jA9zYZ/n8iWNy18DCKQnNY5ogeRKdhWMCykdq2qHMSE5WrmFqL3UbyLVgo/KEpT2VAtjzFBx8hHM
MiyvdMNlXteYXoLiK9donxpUgi/Mj+6xGmR7lzPVVk88VFE0R7czr1iJiaObIQj1Lp8G+vkIKozv
Y4Xzrvnowu758fYIbywWDjaw3BYLfbSrPfCwR1pHbYs35PreNkDwbECFsSrN+sFghVKHLGMv3hbq
xGmabIKQzgtiiqpxLezafet6UkkI1XJqDcG8Wl0z5WRMAh49mxdS0HYPSjSyBPdRj1udGWwLfhOr
EaftKpKKv1NT+RYHobjQ7jGXIhu9tTDQI3ctY6aOBF4hkPK3GjIsB7HThT7GmxJXyTV3xNVJu+FA
UwexSJcXnxqI9MX8EGSNvX5kP2DEHGiLPUQPaLKIxOHsswgmfehQmOp+ZvZ3LhMij9kk6TYe/YvS
ydSzIbbsANmlsrS9SQNwP4OzmP2Wpp9thdcYOM2Uwzx9MBUgUoxXpQ8PYB5rtEnbY312hq1EmLEO
66JYlZhBsH+gCNLDYN35HlEzDNQfrZgCCdE+KO1Ljfjnw7OHGKpPu3rcRHDfosgI8B/m+nuQ0ZHN
hUOYiakNd9j0W6McyaMhpRhULKMIBUNBmPkAmzqalyIx3zuRRD9BjBKlJQ7OzpkTzgx+D7nppuYz
j+obci6u7epYmbm58gtOEWZl1af5IVCUXxojEY7kmPhZXGW9D3Wkd6GHlDvrzjbgJhbAhDC+WT6p
RNagrqKSpU+lQCkmbJE55BumbzF3G1njrqtAHyqt23xreZXBzph2T5W3sk2ocjY51FRm0wfyj9NE
3Y+fwhw2VdFBgnNGbBQArx6fMV8R0SLRsQiwe+oEWNOS8LUk3lUxiu+C5XpRI0QmdD3Xd2EJVKfr
R1S91GR7U7GrmwhQr8yXao6Bbo7+CfxAPYU1FA+I9Yuq7Kw3tAF7mvF0gYthNRMaKuqQtWA8eKN/
peG55neTl/xMMmm2/Gqq0n2yVWK6H6rE2Gqfm8J1/88lfwDxAO90SRbTJOKs28WEmmWtFR3Hsvg7
f0IzpFdMNTpaY2lEhkXpdySROJAlsltROsz0O7329tGgrONJqzMDFuh5NbskfGYDIB+PdZiJtU6j
z8GB6mhkfbh94F6hQH/TlNl2ProW2w3sY5Q3X5rlQd+YTk2dz/4Vx9CZScvLTlEb+88MVzei0H9q
Ew9LZOj/T7gmpXFqQgaaaakxao4BE/Jdw9cPCx0vVRRCzzCShIzBUo0WbRu/5CkNWSKxzH1vpe0m
8dTmve2TNSNH+RJUaXwHrAD6CvUDEeI0P6byOZKNf3zcGcmk+246uAu6QyxOMO3U/x1QM/oNRSz0
vd6RoUn0dnYpVdByft5H9Orje+fVwZfwJ/13q0+mJac9hLqJMXrU3uySw1nquqRJ2noPjpXj7r+H
Wc4wX6ad8SqmiDvVL/A9T4gXYrT8lwaw9TYsWnZ8o7E2gcY2a0cgCGaeAsnsi6oiaW0GK2BBc9el
w4pBVBMBa3GqXYYSU3WHBrGmw7CLmizctBrk3WlJcoPEXKZhFKwD4rjwQZQ5yHiwDug+82JFQNtI
aTANlVkrjrn0sm0FBfFTFi+ll2WbLOtjhi3hXbUz8UcHcVBRaRO4bSCsQGhFL39qUglPjwQTyAgR
gYHTQrS+gw1V566ZZAgBjHcnV9k2cvz5PuTZHQm16VaLDfHatu4tqg0V7USaUeAHLj6Yyodya6fG
ljLiiTglZN+tAe+UKJ1xbQZttnWtwHgpvM+8apU/8B9/ev7oF4F0mJNrVSxTwF+v8zPiaEu6GQiu
96ZWdAt/GqE0FmtQaQy3OLHau12zRJixvPJRFQgiWRn93vooc1fbzVSrQEtuiByG/UNHVqCy4I73
j4A7TAiE2vBrlEhMlV64ODYa+9JYqUkXcKnBD2Q/CJQ9hA2xkln0GbQNUaeeU3w4dumcbExOpTXg
z7Vy0JScRzZz08mwR3vXKeCyLZ8b0oDduUHAnl/JDkFvTd1g46ZfBrkawylDpeWTc+S3Ub2eNVsC
IuFmfubrdrzpGJ4u/WL81VpEjBdOHG69QMJUiAJGom1593L0ZkMFsohuiH0gHUrbDjEh6kHKoALg
pnrLkki9SQ2ICIud7tXatsLkuqzYLfahS0DtvACFvf27KS1Ijsz3nxPXONtj9q0QqvcUERmE4Fdy
u6SIvqVhe7u6Me71GIljHLQJDm++oBK72Qf+ie/MYNxNVsQykHbwHGKT2jKgP2qoCnek6xRUeOFV
i82WONj4ZyZTtpbxG6ScuespYxEBkkcoOBfDNJHJt2ydHb4b+eF5DZKbvswOObG/i8o0faY/NAZq
c/zdKF6I5g4Anux7iM1FYCw0iUnngdpxCPRJo/IK/+jcGq32GgsZrSpd2HuG5wlBDYmx7AFNkC/Z
5IzCEYCsRt01d1ZTDnc60BspUVVpYG9OnRnX1zDHWKYQobJGmaK/ipDs4CT4wOxDmmyXX+bangWe
Iqq7i/RPN6mJEnX61uyEPm1j01LWxRas4t2PK/kSxwo35mSheSx9VqO9zi3xIo5IM/JQVMwtcRJz
l7j2t6pSNPsmrJ03Sw5rFOKEwftILBG3ib1o9G+Bw40JsGJcLd8pVxq5g0cOUcGLwS+C4Mer4mvy
PYnDtzyJ+s+xLiMoDdF4N5y4WrdDuPHa5mC3pgGUXP9lokyhCV0HF1bM4NJ4ak0Ba2XbVMlguGLm
uwjgtC+BROAA1uajbxB9KWx2K8UdL+wTz0Vf0ErAy3xLfAd1sG2320Y3w3sMOYDK4awRULIcXKIu
/FR8zrL6R59gyHMFy2GLNLhJko0z9BcaiskGBTjZtY2DnSCqiG0Z+2LZu7V9tUAaL+MBek2RYLJM
UP+fdVEat7gcf+a/Rfa/r3eM6rDEhUwAfAKY57QK9IjHMOog9andSbe830YNkTH2HP2iaPiKFBX/
cWIiYkytlg4fn44Vp050rSRwtLR30asAbtaZFYYqR/aIqOVllOCSMiwcCj2I4bURaO8iUBnhhKUV
nCBqOP3wYRL11bZZt2vrOtrmmkaEALqzS0MnKMqTS9GH9boz4BgP02ahJ7RK0WWT6RJq2r5vtd9B
DFpcK7g9UQamH9CIRzDz76pZGwB3CTntzDp9890RAy/tK5w7afasIl9eyFjrD20GqkzP0+oUeckt
8qryOlRFcbKbpFoJhLgrUcTOWrq9edApvJd96EGBpnm+LW3DXuduhb7Bst7VwilPNEuqU6/l8Ybp
PLnF7p/ZuaJnZvWUAFlb8PHxjhhXPUx+WxL+4nVm6sO1iPQ3NLD5TYnJM9M099vUiT30fHSHcx/k
X1uk1cQmV8RpNHP6k72+jdVCpR9Jw0i04AixK09zjBiluu3n7y4uxohGV6U4+itVK5RAx6Bag9ez
TLJk3M0teT9CdBvBo/QpB8LptBhnpbEfvL5bOpnVb7KxZRmdOptENDRLzclw7YTxVQR28AmQyOgk
0Tei+u+JTNeKKv23SNTNU4ALEE9gQ/WH6I0g5YVKA+kWDfWn60ztLRfJpu9FzulxKkftOoV02Nki
LAwdYJTZbSzGGJs+yOJ7xSnV1f1LPuW4k42Qn8px5KQ6XarkN+1Gptsrew/mqEihtcZEqfaehiCS
EOFmC+2/fGGOz/AzMbI/unge2OyXDz/OYy0yQta5SPeUUxsnySoHA/2ie9mLLRk1IC35ZTsBhzpJ
l6YoEE20Mr/PvxokcGsEeXvWzurW0pMjPSp+Y3qnv476ZNVuGz5wIpx0NHWzZbFC80wuyUvFX2dt
C8vZEFKAvxfU/SkkgN1wg/Q6WyYoSbydHLEDSz1EWxylLYKj1LyL2tzHVds/kXdo3i3Ltpk/K4ik
K6AqNeaFa5YaaGzoDivM8/dDEg5XjvX2qm5NF6tSDXOG/W5r2w6Tfgs/f9k1w+0xOvPw5a78rOzP
dUzzC9VDueXsYW04dw/r2WQBLua/y6Yem9fxOge8qTHKuWhk/hBMmS+Rn8rJWY5XKEEHgYeNvgZ5
8yfHMhI4lNiq/NynjuSNZTLrepE2FUsn/B/Kzqs3bmzb1n9lo9+5D7kYFnlxej9UjiqplCy/ELYs
M+fMX38/svqett1A9z2AUahSsCqQXGvOOcY3AjajU6cXsZW+CDDaHUMdQzxp0jfIdEU78K6b3U+q
6HjdLjmerpCocWIGYJUn4dQb4Wfd9s9mO+jfWHTP5L6sDJnpp9kr6RZkkZajfaeXeA7TdACaAHNv
kAzvidG1r4pK+ZabXB0bb5/cqmoP5ZGtWyZ/MDsYnR8+qPhvENir7TpNDIRPDJ9ebvdC5Evz5V0T
ZbTIvQzxZFxa14gN/43ZPD+PmJiDFT2usQ347AqtM4/M1sp97RVPWaauO7SqhFxZ44qrXfAtH1tc
xkXbHSTR2jQ9HS4YbfZJQG9dJzWD3blLzQ5ydXt/GtsgRGpaebTQQzbEanLoNXdTakX1MiIE3dtl
X7ENN8Uy6ICihaJYW6bnfpSFuOaqfPLyoXgynPgbMVPRFyxR37q+AEqgdW+KlRxY3YzXcCC9llEj
M/neD5e+DFeQF+KHVvfNR3dwMOnUvbpNM8uE/kQA3QRqdaM+vrSoAXHbwqfQWLM2ZIt876Y0ZMcv
jZ1TObB7wuRe9CNCfirsW9dM9dKGgz0woFa47atHNY488nozvNrNfa7b8cK3xviFcpp3Lk3LSwNO
cSfC+gh8pFwpbLwfC8ctDx7h4otikvDNX/PaD5mRcVSZ8kUtYmPDpO/Fw3KGI6/QXx1BgrwqlPCk
zWFZRZQgAw1glwTI9lbmNBSCWjrsbtcWYq3D84zZt6m/t7j3j15m94tpsX7vuje38djYDSPxA0sq
lBH0QY72JREtnVotEo+9pHsfxZ0kU5AmfAAgDDo7HgN1gtxT2SBcnN5LUGMXG63Ksc0rf61mnfjc
hnLRNHG2pRpGaT8JNKQFP6Z39Xanz8sEdjI98/TrkGTqUnfbaO+Vj/jo9WfXg1cUMaNeYUGS29IL
qeqDIToZNq9VS2XzYJQdMyQjP49xqqzcvMO9pNnxcLjddRkWr2nXQTMFXlgG5TfUaOCLinRbA1vF
c86sdrpmqmJosI3cySZX7wpG+duOAI/T7Q3sJKJ+GSK8zNAJ35xBZlGdSks31vl0M+PYO/g1qr5z
6MTsfxHgR0JN1zed4+gPd4kSIZt3YP3/OUuqmXgQDsYkZ7I8JU1PujCbVMT+DO6a6proIZVTbjeL
mCSg4+2ZgX5duJMEafbdVP4ILtdX25U9N69jFXIP+X27zo/lwgO3fTKM2NtFzDJv9+ZCCLdLxY44
rx5829eOgs0l9G8wv/O1zUmRaPn+MLUt88McTOCq4Kk8D4pWqCWoLYqWVq4FrWv0XQ8Y9ZgsqJjM
ry5CPofV9LnNu0/g9OCrp55cz22++brTuqJaFb38OppYRVqzMa96FsdLO8pY6wz9LghVdalaTJAy
HdOChkyowoUB4nXMr3qiA8bTJjSFOyjeMnX0bypssUPiRfUqTKpgG+tlRf8wqk4xIcHU2cBQA6G5
S/5z5a7CGszemiqf5sJRyazkY7qTkk3xMUT1kTUpnb/y87cUCHXzz8w/TPuLsS+555lm8YaMqXXv
+TEdTabia2ScFZcHLO96pvQnvC1Is2hCvXFIYfsFwnZx7FBe6InlzDSk8kY6HpuxPw3w8z05meJD
ubazi62Q7BbSZryYE6wWpX510qHmPqMG9IkPbf0zXin3WKfZZ5d6+TjfhIEgMgw9EPGnxr71c8xb
hWvsccLQi6zZuZdIFp4jCUKqtrjWK6SMneeHII8+uT08zXVpsX0jZDd9M0IXfRbyyUFV3H08yUZw
aDaLIQTsZnSdfsoFYo+wNLpt3IDCcZSIFnDSvsRN4lzLLihXiVrZO9k2r+GY94dIs0PaJap6hdRH
3hxNc9GvrZIUVzqw8YEDMoLZVpJYYKK/oFG7bmpyFuZuspQh2Ak84xyPQBGhYuukgekcwPmS0C+G
8aI1EvrR7udBb0nQQ7OsLwuaG9u2zL87OOQ+D0qHZZtk4pvNtLE0j2EvDTXUanIFvKl4Q3f13Y15
Ll3cXdUSBrPfYfLAhgmjHftYESTP/fRAafny/ANeZ4a3e3/+qJo3/UWv0n6F3ap4xUy8mjHfTi2s
dVz2McyguKR91608jT4uToEOAgs5mWQd0AO34H4kacsV+i+PGyNfP1aJEM9NdFEap1lJvdbvSznA
LPDH92xQuV7kinovo6w6KBCZNsCdIPoxGN71ahcvmmqKcCwbIqo02tJNfo5Vf5zydL111rDJBUYa
vqqFLBYEDw3noEjCVz8gO1lnFGSLukAbmx0Kx4tec8IrAZ4BkJl/yi3Sr41rp9u8g9RkOESCatMC
Mt/UrveUc+Qcvaj940u5Xl8Jy3OPsTNSZfqG94ATIzrNPx9JXA83b1jtcziSB9g8kgUMhKYmf0SM
iPuj7s6yzBahDjz5xGYqyb4nWhnT19gQfu7KGJRJ2QMcxNrLfJy2XUTThxEnusOuKLtla+E6goTU
PmYVGh5hVpwqfbmZpR/zTR3ayb2t4xgMk2jYpM2X28Sx81t/MeS1/Q0SlUEn+aMI0XnxVnVPBRrc
RaeKYKf06Euc6UbpdPJeTY92DM6pKGXLkA/aJUh0uRf0JIkBRMvRNa38HI0kp4FGeSlF39PQbbV1
ghv7oBZw/5GuTRo5GUp0f5Z1JFiarlHdOcv5IdY9IjiSQYBRcspNFsbjsY9pCqI+zhhiWNWbkjcj
H0O4Yg/8kNlhd++EKVPugE4MCCqSxLkSlSLFlEnC1ry9rAzhr0OfuByjFt1pvufPDy2WBtEmD3TP
zatGjojhxdvauVaFqlPEcNPq+Xi0ioPNsGdZ6Bm1jT6lt+KYfojwu25L3+uQfmXa29Dei9GyP4fm
yOTFeqgBGp0l030MNBh/Fl0Z+Zv5i4pf+ttBQdQb5QUp6IjOizIcF6oTpxuhx/2iq6vskBgDluTY
odo3zkHeaiv0+0x1DH0CC01Osa5nVFQtBCKwt0ix5S4j834Z5FZEXlFjjOsWK39hcMmsk8S6ZoSJ
b/yy0A+V6w5nS5S4BUN9fIEu9kUYivJRGXxGksYv5PR3QRd0yFKsxTjuX50M4ESXOJe+sXq8m9Mw
23Ngf/RyX2PXXWgTs7yX2rDPJxRCWJtMW5mkDGVOtcyY/04hKYgeL3x+Icld1buwOgwSyCatomFp
tXV8CCoJWb2L1xGNikfdqNKtl4MLp1r7qgURfoSGBludDPphzI3q/tYZyoW1aMcRVAQkHexvhLLV
00MCMJ2VjDN9W3ukswvRFkfczbx7oGV3WEjJfqiIYawyzV/FAb1q1zLSe1CsAdwbaE5G1JZfgtTc
mx1+v4YJ1jZL83Q7dF6/R5tl3atDFSxbzSq+hWAZyxRlmRM7J9hPcA37INvj3bO3ajqYR62+Tgb5
L+WguqsRzcCxVxFTDWLcVxJplhoxniMLLmjyjgW1rx+F5130VO/fWKWG0kbXPBXNCAvLA15CvPS2
51wKXfDCp3u1NN6TFnz9aJ0mI+ALXPqj3/j2A6AH85kWlZfhWMJJVtKTc8Uy7oiyTJs23XiaFZwj
TQx7AZcDHukwbLWmzRbzKBp9lH7qENLcwPSERm263ssuPXk9gX+dw4CZk7H7dtuVYgYFpoPWe5pv
VASzOC8f5wcSJxweHs3YeMU0XUzgx8ms1TZeJIaFMRuaaX0zUkBFuv7RbSuo1xqKaqJD9DerDPTX
MteyncJcm5WYhzpN+GVkOuoxLNwTrH+JshbpLGsjbKBi7ykDbRnj67wow/9VT4U6pItBGZqbwLBp
J0shduWFNXliZyvsMBTuMeUSoE7RH2BdX6LCMS59Oxa7VtbxWvGku5yn90okzaMMUaTMb5mwSDgx
Kn/lGD3ZCqM3udSLUzlc5rhknDz6OeuL4/yIwghA64xjuu1rpV4ahMnxWwNZ4xj6omwzG9etFlEu
oX1viSI+z1NJf9KOxgrmC6itGCVz3dg2aUM3dlqVY2yFVpw8lpDLqlEl7hEM88ZNnLtmMJzT0Ibh
brDtap9qSrEqRMuomi5SUeTea2sRIhQYYArJJLSvRPCuZ8dToHubpq3zcxUH98rYy12oqKCq3Kpe
GWJkWOVrFouAlX2/PYTxMg3ciYRIM+cO0CPy1kZHluk35va2pcm09nFudMNJtJeEorS3RjfBw7yQ
MaDLTlen08vkjknQFqj5Q45PhrqYF0mbkCjZ9BSi8DopUMHo3053bfq/J3e6YbJub/W4emkdl8mF
DHEOO4YHZY1wrUrrqDvT6FKLilojLr0jbTb8WPqorKAzLGOb2MF+KjOSmJC0bEh0ukn0tG1oy5fS
DIvdUCvNtpIZJNwovQ9qI13kcjB2GIeeLXsaTCu1T4YBbF0NIXKJGS0NGM8OTZwbC72GKIE6YJpQ
N6O7gmSUl0y9ksp+vYnBhsCP137RWwuv8/bzDECrURXi3EJApI2Ztk6VGDlhZ5ynEkDJ1Pw9sJWr
Z9XuF819oZA5I+sJv5mi/oI/OHyOZeBtGSwFq9uS5oxAxNuKbVZFofrOSXXv49J84f891GOXLdtC
ls/x0MFpUEvrw8AxKfHTjcw3VylrIR6ueiiP800Lbf52jzjHR1qM4zajTjDPNjDqk5OZNM6dYEpN
mRwgede+NBwgu7ncNaPc2EQ+eFfelu94DrR7I2tCvF+2PA6W/hoKzzwZAuSAMYoCvVH3B3Cf4AQi
M9mC3t4WVA6087XMucw3CH3cLWbBbpH07h9fm78xyBjTLMKMZeN3n7nyoF+XRXqM0t67m4vdTKJg
1UxMtl2wmmdHvYjMhyDGcDyJw4u4e6l8zUBH7dBWdCz9ON9TG/NpgMNSrkmvsI9RFsglvlrtVcT+
Rw1C8oPqdYmjZJWaY497EWtSaKJoRLnfAXSdrM5uYEbL+W/qDcjIKgYDxF9fNy3jkzQNJNoCqMW3
1k4zkEzix8nnbHLFUgtgr0krcSySHraFnwAaGZMj/iKihee7XMmYfKkHeLb6uYUVQy+mOs3ysMJO
B+oio1+T1goIU0YWCEV/mJi5EnNX1a97ShkDJlwH1Xm6qYR/rPDyHxkw+sQr1XW6wQZEf7DRFT6p
mMRmLI9DIjcdUMk76Tf1AQ41ffWivRumL/kTwNzjqrmqR53IxRKQiFKeiqAdTtV00zbxdGNWi4Kk
rnVvDiWrHQOG1DC/GJqSLTKV1dYL4DeqxOUcs2pk0VE4qeZM7kBF8EtZdy8Soz0ygmPWOzV0gqhx
l2qJNiuinfEIM2cRTFcRDGHeCZnEF4+gks386M+vK1pP5oEmF0h0cMPl9lRuDTog3Tyy0fsydFDo
m7/3xH9HeSnfW+74IV/BUW6ylCWQDu9rkSRXRXoPszCodNuKGGF2MmgTEuJLyk8q0iPaxu89oJKl
TZf8Tk1HoDac7XprZGKBxC9f946HDGf61OpwcBZEkBBqmCXmBco0Q9NpJCpQSS6rlqz7mZqnhJHJ
EG0J3pc0nLSjoixI0vOlPqDY0F4zNEKL3Mox+eL/gjNeAIDWkBd4DQWHNdKNKZjXHTuHMtDR0lWf
6NlZ6+zqGmoMNjn+97RtJ+C0xvif/uhz5nCtc4MclVnDBQ/ii3KXyvbMGMF96al9icd0eyT7wWbW
iNtDefVimiyzwNDq0n0KNj53+k8wGN0VZNpvnq0Uh2g2XRQRLb0hBV5lk0voaEpythTllDOgeCyk
/6XQNPv2SFMRZNhY02mS8c3ID/oz0q6X+dF80yKRM0cSdedHMtEABqdAsM0ArlYc9w95X3zXaF2H
IQEXtEFICaPRqIKzT1vpnH0FQVjBjv8z++FlPsVDJErHDbEyyBEUbVG4aNGXpLSTmJrStzQil8Ev
ARkGAeCHQJrNRkA7E+OWXVnMcW0ax0K+dTpmmFU4cfNrs7PoS078tZD5AxcsJntJiqJLNR/G0Vb3
huG8Yi2NsceRAsDWszvXdvIJ3bp9wH+VbHTmrYu+b72tNWXF20VS3o91X943rfpPSXfyL2hDwxYO
IAppGCr5h78GWgW9JmhkcLCIYiClys/3FZyyc4lu8z6Wz8E0UxmZAhxFGy/DNPoUwB0/2oNtndPE
1ReJ5uy6KWBlvujn4L53mPV0Ijr5WqPEYOrLu8wlS90z6ZjO9zKjZ76CDvbmyOqJibw5tBARjaD6
kPc2vUwwUWFQNDol3Aqlvb/10WO3W+WGsUDVnX9ts4TJ9NAz702zhh4+QqRwuhmmYD5pR/IAIOsH
PbFr0cUxQwJ2seQwyrLDkLUb+VMD84F2bc4OcfKl1R5jLLpu+n1SA66qJLr+0LiH2R2tKSSMG74o
6l1rAS8+XedowCroEW/CKnLYw+7whDpiVXeJvq78XN3WkGJmuuF/vff/x/vIIHkPXpZW//lvHr9n
+VAyzax/efifpyzh339Pv/M/P/Pzb/znHLyXWZV9r//2p7Yf2d2X5KP69Yd++p/56388u9WX+stP
D9aIp+vhAefxcP2omrienwWvY/rJ/99v/utj/l+ehvzj99/eswYqJP8b7tv0tz++tf/2+29cD37A
QE7//x/fnF7A77/t6y/x8Jef//hS1fyq/e+J4DkFO6o0spHq/fav7mP6jvVvC937nCyua8iXNHLf
sMLX/u+/GfLfUO84CYQGAHSitf72rypDZ/T7b7r5b4NejepYquXogDiN3/7f6/7p8/vz8/xX2iT3
GYqsano2P5Ezpaqh/7YMmAUGrkEBupLv/5CfBwiGhB8mzdDGaNRH5tsgELVHXkduoTdSUKd4NqT+
ZKiUHuxs8wSOeWxZW9kYr7ba4TrvHktj3BLE/FEBG/+n9LtfnqDgAixg1NoCoJNlWL+GpIadJxxY
nbCyrTZfEE8c7mRq57tQ1eIDdwSRF4ptLBRceK1bHfwsfEdN2DzS0BsA6UYM3AByEr4xGDRTRheT
hyH2oJq///CR//HW/vhWmj9zUSVPUJWOEIQR6lSwfOY/v5WxOn2CZjHeJk2ZJ98YpPQY5agn/LJB
P+mVD0NO5EdW2xZgY0JJqyFBj0iO28b2MrHTfDVYjw1Kt6RIH8wYU343IoNo8uEzStCdYBpY9eJh
VmrVes7QEUizxjIMWn+aJmBz+FogofAJMdnfdl+uT/itrhCAZ1efVKilT30R1htiAs7SGOyj21jK
5rb5T8iiROZmrrG+9yu1jbND1cvvCkrze6bLCU07e2reGCNCppCtPrytzWwMrjEp/UMG3XT4539C
Xef307F10iQ4c4TOEfrz+zkqbFPqrqTfkSuXrkHNHUXQPB3GFJvIluEicJ09Zf6+Zl9xgtr0NPgp
iSeahg8AVfID9sBPf/8Z/8K+nZ6TpuuqrjN6J6CVU+fn51REpcZOZoBiNrkkupKJSTqOL3k/1ndd
rSpneuYgKK0ruofvI/uQWwwyc8PXrNHU2+X4p6vxj4fcjJL9+S0yuDQ56KRVSycDc1pofzh7CV2o
mjYJK2JT1XwtYSWcE4vpf6cxZARK+jaLHG6DuIDkYAZNCVk3k45i9s9A09SOOiTSQxKZUKHUN7vr
nE9GmFWLtgF8nRvWkYm0RhBqQoDNGArAh5G/B/CRrbVkkIsur+Ij5Vmw+V+/1XB4bd5y6RAdLOQv
b3ValDia8Pex6uYvBt3cVY58FA6eBykOXg6Ic8wXzQDm9QvrdXTsiJfbpJNpMsnwCvz905F/ORht
zUDEJ3RbCC5HvxyMzoC+LauwON8oET4NbcE5iuVOTe4NDYbX5J35+7/568VZaEKyBEhNTGcA+yRW
gR8/3qEdQzbQaH0IR39WzIiLCUCXZcqoCP0KWlo+RQO9dIBgrZ0mAA2WuU0C/H8TxLi5veQ0RxYX
hvZJaPAFfG1EQG+B0f/7ZyqmZ/LjgcgzFZwQ8Lts3WDWPL19PxyI6UCIuGZM5aSpozMI2NX2UJY1
rX2rUvhxRHIo1bbAd/NsZNGKDSpYnK52D3gb3yDCj8u0MrpjM4rXW1g5at5xHdmcUVWCKZCuwZ2a
lFd7Ugn5DIbK2okufd6/OL1a3ZEsyea71rJXhDH9P5xlzAh/fXWcWya8a8NkmZwW7Z9fXdDhPop0
eAlUIM5eEXLb1TSbaFopR9L2ukUxEE2ZiPSxopo/2dSKKyDOH+qQiIfpe30eZI9Ubcoxk5m/8nTQ
T52fY8Iv6+JedaeuJhVXlFkfDdvIk2xHufLBPm6Ssj3McXqNWUJEUrJPrpOlO8UKP3duVz21tpxk
W0ea//2zo2qMPE5lb1frRA7OzmiIZbHoxi1dR4XCK2X6yAb6zh1ieNKuyNj3YzVszSja+WqBK53S
JUKwjNXtrCRuBuPS4+UZkbYno0l/SuCgTGVy3CFNJE/nDIpDhabXsj65sl+koPQXtNIiWupde7Ct
jpUpz/BHCnb5s3ykGuwnW0GlGKuMJJzC0V9VtVi3kSTodSKrcNUcL6Gb73vCfXbEpTkrrgQZ2cpY
S3Alnowo5orXtipInkquPWLadqHZC1pWvndG8wJso6TDoPLH98JAUlUHl4aVe69MIYG5uDpaDWZG
5YIY5FG+yco4XOU602YbyMy6sYzwrm2Dcm0HarZpp4Ovn26oA5eOHVVPNRoqiMmWeho8gNwbzVDy
Q10qYmfgol2ONalH+SA+KZaOJSTxlaODoH1TIOZaCBOvyHxTjL2zZgCE3xg+MqUcwtE8VT/YlB1S
85sXeZ8zUWcPiaPax8Ry0T1FBb0cFFy04ez0RZTNpWo8UgQEVwBhCv3suy60rbxGB2N8wDEp3hrb
C5fpWHsnuoHIHTPliCdi5PPmXgbvKUqb7KEO3yoSlJ4qAYrydoExtQRj0SRfBXNUgA6taCyaYhXY
hfbJs/0ebGw5Ag6sqYy0IoBhnOLfDhx9L1vRbWQ9FEt8iN/m9qxNCBrKy203HehxZiSws8odeXl7
MRbtm2Gwa9GdWll4alUcw6bN6fYMX3MQCN+StFjHkXKeTwTbtL1r5e38LEPCpsbjtucQrjVSbNR5
I4SDQV5oyZsbQbLLjsHCc+iZyUrQN1lmlk2kQahufM+9H/kImdljjTvgHzePUceuwgYdvgb1vagL
NdhaqS1OiBFpwxhptBelXe5IYBtJS2FKNgfLz79aSF0yQaTbpHn+lLojraNi5S8YYcFZ5Ka1yajz
YVKMnzy/HA8QYdptH3P4BmrgHUbQqGvdQTCZUdrnU+sKN9oMmJ1Rs4MPY6cviS8kdWPL4MJ8nP+2
ihTihAyq4Biugy1uyo7IEYLuGn0YNyjHwAIbnNL2JH3RERnBCSmfWVNqfNGVBR+d35pj0kM9sw6d
U38Ewu5Wrqdk6wDqxyrLFPhbWe3u5h0DoCIQGWBJHls0NInWjVvDtKLzCFiCAJEx3xgWInAtCbii
aBUI0dI/1HqTPEWtnoC+upBv4gAuaM3j/Aq8pnl0qmYzm+kT5oKLwFLlPSyrED2P67+k8HQWYab1
QJKa93CcqI0tcqAZS4op6EgiCjwXkabLhi7j0vNie+8aQ0WPKrKRiTzoMg+Y2CVfIQUYr04+vOF5
2xtVOdw3VRidwDa2q9YvF37lEAKfjd3B9sc7B/383Zil6iZ06xA7vwqbp2bviRV9h3mZoQot5KNT
O83OfffiHvAfzIXLiNoPd456JML3c9iiDe41TFVtF/YXkCIBTU995fZTKrLX+adKpaPR9ZDQIw+t
4HyvSvzuxRzaT1qwj1U5nmeroTFA2bktj8hDLawtlbb2ZRps5h6c9PCl6Hr0nKtBe+Xse5PmMGwK
UaPtCaD8h5I+uWHa2Q5jvLXISVw5ltON1DLykgJILK5pJZuWGnkhIEirev8VhD1QJ9xyWB9cvOAG
aa9TCHFQaOYRnx0A93mBjzzmA4lyoDRiMpqaxZogxWhJdLdzxgXJPGFKntfqfCuivNurQfS9SMb8
QK4O3elAC+5Qf1eryKuvkdK+qGyM9l7YicOsWqzs3rsahekt8MGXL66MvroVl/K6BCNu5inhBWm+
95suRTyCBEdDAKCSSl1FWfvEpNramIdyBJrgYDzbzBYJKGR90925WXMPc5+TXFT+Vhpqv2j1sT9m
ArrdXPP4ilad5ooLiSntYA/RbCC7+yo21lqoVXdCDRDC4BtDqG/vnLKJ3qJEuUOSOjHV0otKzbDN
Ff1ulpX5rKgrOchsQwsbCIpJN15z1/no5CvHbe0NpEfz6E6Z9pam9ysncYZNeOCEaO4DMx3uRzZO
GxuMfWinztaio7gqTKJ48oBRZ01aoCdr/ZpTJ61iT2sBVuERmeJ7iDva+ci7zKiNTvMNgo5+CQaP
WBU/9rejSPqd7uQQmHRakjLMjqPdh+hrYlKSIiY1iVl250Ma+tUpn25wVdIslH2/mdu9pufITVbv
ILQmSoniZkJogma2d4nuXsKwZifoFNo2MkiFwkflMcYm6a7z7oiWWXAYOhfkAO2FJyg3VZ2Pj5of
XEql3bW4o7RMOF9xL0IWmN6iqrf0NUZ+8AeFA68E+h1IwvFYeEl0NRtjPQ/IzE4ho5o8wX0WIs5P
OqXe5HZy7swcXhEr+hPG/XyRlDFoQlyhGGthw6q+FaJGw0UxDRbUyb5Qeua7D4furoZqjGTdeKy6
jLTWyZQ9Kt4zER3wtmnHXnNSBdYkj0e7xEqjlZuC39hg0dAWcdGzy4P3QkZcdhTTf0tipLYMm7re
dn3FeNbkN/LELXh5IIgqrrLLHkPkMQrt7JUTemNlTXJ1A/XJKerkUrq5tmDMM11tQu8hCXSOA+QB
NsJjHKLXvreih1GVj41H7O1cDbQxznhEBWzWu7y77yr+BLsYkkhz8vqavhhfEk1sQ8i2wUVzWwAs
NrupTB7Y27Dh9YZxmaB/WM2AeT31rnPHuzVilgEIEsuxsO7sEBoQEKEn2IzB2kduszMdp7oXOka3
GMqNyFA+Vax35pCsc7cOVmPrkqY09Cd0f92GatddNHQAr4yKFc6/LmDgO36yw+KbLRUkMtjp4Zdn
WGNai0H5JEdqC/xKZcSpO+tQRkAE6zqZOCPNJ713rnaXpk/VtBoRtUEbZmEjyL+WDIgYwdv0o1Us
wKaBQZuwDu0f6gih/lpGWFRIqiEdylrTsuYUmx+KJOTIUa5rKSX0pIQCpLqdx4pUeehOlP6zXiEF
8BX7UBR+CPGtQuUzNfVvFoAYq7uJwKxqypsu3A8EoUC5Ze5FV25RSf1Ds+MvNZ1FeI2ukgWvC67a
v/azRFcgD7E7QSkXD8iu8eOKMXB3VSKrc4Z+x2it9i4CcLyeFVZ/X1Jqf/nzDgJtun+moxOjY8tf
Sko7lz6eS7deRCjUll0e+JvA8dploDXlMlfVcmf4BRN8PLjHMHAqhNGbwt76WQ5eInNOrdTGXWNb
EHta4qJmV6g6+aTcEE7X3z9Z/S8frWMhFdA0x7SlpmJX+7lCJFzRaOswKxcBYt9lG1mEW7F/6XHl
6tDJj6MfXQvhkohOl/+5x6oyzxmmXc6JtB7sUC1RHvMmkksm6HRsXQuRADRxasPBGmhi/KvAIHR5
+60LquQxgaGGUdcNNj5TnrdSkoFnl7hfq1HZwFAw/qkd99eX6FD8Qlw26EwLzf6lU9wpTC+B7mCw
nnaUY89KSWYfoAAYu9m6ma1i09EKI4koalynS1Mlt/Xv3+i/NAU1xzFMDgzb5M9ITU5N2B/OIb/x
0HrgAFj4pTZFjIUIB9QS3hxKxwdypGmMzItDODoEytDZXgEHKQ5mXy0Z3BbfxoGsvJZu+T8cAX/p
DE5PzLJoUxkkPdpi/v4PT2x0BqHAAiHVlE7ZqU60UyYa9J8dZmbPCx7x8743mqDgSwOiD6bonqaG
qJpIwzuraK3/4Z2iif/L5UaowrA0adqGTmva0H89Jn1455WrcVULK5sMwu2tx+AsxQAGhOQ0UlC1
ptp6RqW+1Xb+rjqyfayapNmnkwZxiBYJkPOGcjI81AJZseJXsB8cs9mNvbLC/Jo+kPyjnZ0C9k+M
X2RRxbBoRtV58WFYRk02MnKvxnvLJVq3sqJD0ds3Oxju6+Qyt8Ctz63XQ9XOHMg38w7BVIxdYdew
XwLNIss8CnfzmTEXWnZL4FBncnqMnv/11ly67YkDW8OIHyjlg6ydN97ba1zTliVisaPWPNppzUsJ
AuMpspzL3Gkoxzp+EPYn4OrzTm9MYdrmSq49eZ06rOO6Y6M6tel7zfxa9gMoFhNYOyqh+ywfq707
Y4lt4ueDAsFhZdyJ6SaDxbn8oxZtfX3Ppo3MFCqNdd7XNLDLvguXZSUrAoosl8m67N+N9HtFVfbR
tRiX1NRJKIYT2EH4BC6tzeUEGPsewGO2H0IzeeVNN6i/AgTzf+JoSSYVB0twvdBMaorAN4GQ6Tiu
7drBi9C63yFU1xvfdLN9qmSw+h21uKqxSpu/NS0WG+lvYgPXU9KHbwVl0Ueta9AkZY9OGFu0EYps
3dtdci6d8mrFxfDFGEIKl6BxXt0eG51XJv1Th1sDPXpaPwwJ8kdqYrI1w7XulSQcDMj5Ra9FG3VE
WdpMx9DQA4HxJtuyZqdPQ0LrQ0da50eq+Vhxfgs2/uwYmhKdKpugRnbknEvMuINTn43KPuqxD5nQ
u85OawR5/Qn3Xc2MxymJf2qITg2ifqkT/zgjxWdqLIOg22EDZ3Fzc9HRB0fvAHVTtfpJ1eV8RqrD
jkx7d3It53RFLthnXbIYE707lLBMGU1YuClJCMCjwWlsDd3eKMO71KzQakwB804rl0RdGSsSa06u
7esbR9QaJwkN7aVRlO+zcogUFu/ufx5hvsSuFFaEX2MqvK/wByy6tpcvNgkjBUF4i4Ac3N38R2B4
qQssbjUH6vAQVZD+uhi8G3krywi0JHh//TpX7h1FLymJEGQt2sQ4NxsFPivOLcC6XxyBLyfQQmWL
66lfR77a7X3yVjFZm+OlTDRvdbu4jpn9fwk7j+W4lW3bfhEi4E23AJRlFVkkRaMOgqIkeJ8wia+/
A9CJd95t3Q5DlHbskFhA5jJzjpmGjmq854ZZkaSWnMZJiR9KKp9dl0wFL6BGwpllQjGzyIOFajW+
W810m3Oze4qAmvhTpv8u2fu9JAWdcyMg59M3IAGEQVKOEbeXp/1uM+t1A+nGWW7SGqbvNtnzD/hG
dxJI1nMEG+KE5xAVttbFYao0KUzX4jquYNpuAjrseB0FANTmV6wo/cWphERDSZd3SSOkxFG+nGdz
ALRhOp//eRJaZ7gtlub5dUIlkabY2nVoIJtwE916ZzTWQ+1NAzoY9bqp6jd9vQRaDYlh4OWJl/iA
UqPH1IRFKiFXyFdsNQ4Wc7pvQLPtS7/yzWLaZVaFhX5S7TJ9sSvyOGBZzDJzaFCz2d+gRErJBNfo
G+tAftzfcnDmKytE/aS5e4vmE2YTnbm7sH7ZrmVbcExMs3uwR2Xcg8vp/8lay0V9zdq6PG7/lsq9
5ZHnZ+udGY2nDNvJSnKf31w9OjeLqQO6oMVHUUfYPbaK08Kc7jw6E1Jam9mrS1StMUtqVVXbd1bX
n7f2uHSYtA6kDv07rROp78zKaJ8SURL020OdX1+S3nWVg8envWsNY3kwQMwvNczyldrRolJWrcwk
0xg6ZOeJ7NhIfJYKC0g1NxeOLdRCldFdXTVF3i3K9jCzXMPzY8sDC4tQjc38ZuL5JVTE+tq0RpmI
yptcnK/FcZJLpxrFbpNqELbrXA1Nsfe6ihR0U/luel8Lb0mYzQP6zqipT4nZVUcAOL1vMCMJ9D5u
HpLc6gNRDfKIBMgKOlVB1NmnMuC5zp6r2qEN2YqRrTVapzlpYSjI4Q1UPGv91Dicabix7Z03z9XF
TeJDbs28CVuAkKCmZj9gvKiacUar3h5aB4SCCZ9MDtAj4JE2QK6Ho5LNABNQ0KCoz79U5tvh3FfK
AXvvmzVFeujmnhFgtSB9LbaLoGKremHk/rgVSclEsECqt/qxJ0IBme7yYE4kG5rcsSQJAHE1BrBw
cTt9G3Tr+Jw0gceKRtssCgNERqTedUaAe7zg7YNXZIW/dZgGwSaBx/KzWP2biuwKaI9zfNwmG72R
DMFmBvSa4UO3Ud84iB1hxRnj+6h+xO18m7eoibH85eaJ/FPMr3IcX6sSXD1Ms9tQ/UaNjeuurbpw
Cw0EVcMC3Eyr/lNISTGi9RWeov5gVTYA6kZlEbYA9TB0w/uwB5ycx6ydo2e9KRuftA59OcrWftz+
VgP/7gsx47skLvJ9FyM7pLitL5kOciqa1G/HLNxzb0zepadxq3udacwwDpcxVVeoS+PTrjthb3fx
ixQIh7kDls8qi1/jZKe1VXk3sXgd2DmMcOcj7Phu4oTeeNyohSX8fZV35S65iLkmGsLeNtCTDhL+
ULYTScsjlmArfVeN/iRVFpHVpGnQO2N4M3RUyN/BDJaZOZ61mrhFtZ2+Fo5CBqtactArfIxYrXAp
SsmIW8PJtC50zCo5FW56bvtxPKob8M9A5uGLrqac8FoWQpP5t4BWLvSFe5514/6f2xvPsY/EtH6w
secAUSPWJdXVeDjxOpTnTZVGaiXzAyrhPRoCO0hjxUbKTSsWq7Uvk4HlJsUqgvE5eZSF2z1Wwrzw
CR+maanfV8DZw0QmFWhmPYG1KvNn0F/vMzkjnxDPsc0yFH7VHfLojXr+YanMx8wV9F8DXr239kFR
/saaWnBLU5CyLMXa1RjDecH/e9RE2gTbyCQr3hy7UnYjKr5PyAj6rqy06ix61zFCgmaYssnkiUhZ
lkAdNnWF8+40loQqVmTswMtgksVPsqxnUDpoa/f5mqNF8Okr6CHBoK54V2azOA84dq7AR6+do9Sv
+LWAvU/tZ8kAetu/aQZJkfZi11cHboYfeyOczCTjcEEKbBxy0Hp7U80/F4qGPVUaoQ+dA8x2ZeE3
A0+WOrT/R+Yvyrx13f7/b3jpJugkTLZkNF9ERuj/u/HSzRKbnEYWx5jWlK+WjjaXLpUCK8dvrmwz
rpHIt4OiSXmxNcu3XWmcOMnk5dqjo/1Fsmf7BqIcY5MzVX5XEiw1JbP6MDkfamYqvuzL+EtgQ05M
X5u15WEeuzWXr3GJe7SxI8tSXNxSTU+MxtE6u7YgeYJvC338zx/QI2tU4uJtaJeYBkQrT7DcsRIP
rbIXHhAjp6QUTbHos3UA1V33oMlmxz1uCOCp9TLkwj6+DGe3ZdZp6yXBWFeGs+PkoWezoaLnaW9E
CmD1KhsCKEnPfbHL5GfqDH8ionGQelChmoXR3g2U2Ku+Z4/yv77+90taZqispNoeNte74S3TXgye
Ik4eOo7qZA7S+QbqB4cHZ4qRi/wU0Z77veOaP9oh3zl5IQ8xGQr+1tVZiusdVbnkmNFTDeT2fDHS
VS67Tm0q/kVpzPm9gNo+Rnbv+huiqkaZCd9QPgGfhC22PoQelj+/G5miVXb5tdFmti+kE/TXVJmw
BJLQqBbMrv7742GL9QXZuztuJ4DVJsSOONOplERIjOSuWG5mn9BsOpA9pW8kdWiJpn/1knx+MjNf
+bY6tds5mDLv9WjNF73KwIQODZnw6FWO2yiPrRST/vlall16ISTgj8QC+CRJfsonrqjB1ItHB8zd
v7UQ8/Abm7618Z7f6rImRxavwTYjWGbVviXZAA7LncPJa8pgo9NETtednW4+WgZoE1P52Y+OGTpF
TrCWxA4RtYJMEcd7q6z0w5rd5gTzuN6z0mSO6o34yrJoJuixJdcNl0UyOTw3JRRJ/ArOSYElesTQ
wo5q23/+xilJKMI6LynzATJYItWg17IWwy6+r37dpddrxk9Sq+aLl8HdUzsvv7mDetg2ZXTUgW0S
3Qc2jS1+QmhYZYFWXrJoOLFK+DXPIj9viFSIJ9HOW70XJgyabBzyO9P3haiZgzLq8r3phoOX1W2o
teNMHw58TSut75Ejcmd5/6mNpadCZF4bqmQimxbNosrthHvkESpJ/5gScXPmQLwanv3Hs4vpXbXx
JdT56d8uOZ+W6aVx7Y8lnRFzJdrfAu/ggx136CnIGFVUjzyYSnVQrc7edMlBPYJZ51csucilI6kW
/7ce+7FaAm+QybjnzM5vXuceB63NQ11ZSHcGYrK3oL68UM02IKwkh2bdWSCG8UhaAuOKSCXXm2Yd
LCV6IYxMeVfn6MPJlRdYe8vPzjIuhH2mP6Ip185pSgfd5eqxZdXyWpu0ugtVxmPUq9WTIq3A67sf
kKitPyrr7bGSNjc8Gw1FpO4fnKQI7aOrXtvp0zz33qvSBZ5TBurSQVedRDzskRmzt2Fkx9I2S56H
DAKglVXQJBbvhAiUOTWKvRCLlxXqHWp+aAraGW9hvZKKJn9yI42HTorAYIAYGCRSQycbMWk3pbvv
s7YKVwA5aYgtlvUBK2ptkPoDxKPE07pTKiU+mmZvn2vh2AfLTEdeQ27xotsX1a+itPB6KfIjLzHk
Vvb0luWrOhRDp7qjpHwaXDImtnH64LTacSlZJEXN+rLl8mkL8oWqQ8IHRjolzb5g2IlnW4Vss1TW
c5cXmKXyAam+qrh0motO8PV22fZtL7jUaJL+m8YM0uramiZZZetLY8APu9XGKeb+8Amt80Ihy+Rp
WJz4qZgX1gpgQf3t29QwO3ad1XjS8npAFyEZEk/i1VyfE1WZK8Jl8QyjHx3pcb3kSNHaPsmGAUGu
ypXUKl5rw/olW5J4bLePyNEQYWspbagKQkwEMOdTVyGVreGPqyqjiIh9s+XNR+Y42S0dBlSbXf5R
2yK+stJP2XkMht/0pfYmptBYA9f0pN3rOclDXRa5t6TEyDezeH2N2Ic3TfZju9y3L65kxd06V/4S
yXV0ejBrcTngLwHy0OveOw1NcZJbAQf2g5yjDuUDpPiDHJD35dMcDniw32YtaUPhgC7Flq09WIzV
Asec1KAwNKPdRQqn4aq+J1Sl8lNLQ6ygzP19KEiV4SKv9psaJ65f9F5prpSq/oQp6JmIkOycKACk
POJ9Cyq3nTSBsCteHD9r8r2LdBPtA8EBuosox87iBwRURCapRC24c04kQDpHRzdfikctUQKtH40z
HQd4R7vmVXebntLIYjnYF5HfdHX+7CiaE2JRyYOaxd8uXhX/Y1xUO8dEVpY1iX5jbiYezAgyZa6w
3nXF8kX9vutGr//sbMhSOLb/zrWVh7GlNpcMqQsYptr+remGxbXnDKFqEBOPyA3C/FVNmvSDSxhQ
Kr3ZuSeB88O09L2ZMZZXu+iyDZhmXHUUdIQSq6obB4OZlE/tNA5+RgOqzINzj+wSmjFjjzBun9t6
LgmXz1zeCWGdx5zg7PVJH3A5h2lm80+JylAqmvsjb4osrNaYSbvsf/Xagt5Dt1dnFaOi3bRScc1c
/asTW34W83T2LDAD3ErikZSSQ+vF9hW/wRvRJ/oNn1ftL5OmP5YWGUjqzNniqzPJaROognBWISn3
CJf3//rzgrUdTXUPidnTwaFM3lnqycu4vcET9cwOQVgacO92h7rMl+v2KxQ2vIKdsC5JIi52mpvv
EG32Lcj9vbPGWrE/wSmz2JE4Cctq93AFjSd0PIdGj8errnn2zVsWJkoxvFQv/9isWhRlywnj1rtR
Rfcm020s6nkXaqmZ3bcgOEcROeUznudJKMGWrbR96aOY6EtVe9q+E61tcub3H62aOCBSOgzuUEJo
zFkU+XKytP2/76usXvC2DT/ricj5yevfuQwih6Wh8FgRI5Cnb35Er6Q8br9q20hZeUITi9UuOUQL
jYNpGdbL5FIWYKJfLnAarBdZLH1QTcpHPVaxX4pUiXaLmcurDao1T3G9rm2FjovsGWvSv7ue94gl
w0wgMNzJoGkml+ebp2X7st3ItoyBQ3JDseDcyoM2QtY0z/JZK+Bq69CZmbg8EWZhPOSDHt0d2OlP
WvsykFFzjEEnQhXkdOk0llVOn5TngmvrqMaZ8AUPyVmHyLHbfoLVZAMia2yJYDOUWh39EViRQcoT
c4ez+tmpl/wG4Gz/TywnLBsyusxeehsoIyWpGmBKcmGE40ozsP4TUJNad8cT1n3WGcc6My7YKtG8
Uz428R6xxq6sowS7btseFwQqBGE2+77IvBDgKvSyQcmvhrB0wuSzD1ZE/V3M5PlaNhXpZiE2hvqs
wvnYwwlr6M3lT2LUuoftS1IBgRcDk6/FABEVx/ah1w1SEZ32PpnqAhrSMq/ju6bVzZvmRpi7oFnH
PSnHK9VqWhtCS6akha3wgdb03MfWUzBRuGxeetikm5bHWq/ZnNErZR7hNluY9PZFb0iyNXRy7gsS
74f5tsF083gBdNpGREX+mysNOiOT9AdaVnG2XDXDrt5yDOSwKcOOP9vR6N9MR5HHf2PrddI5Ckc8
JH/n3hkuw5yPIC0UF+mD9WtAeXrpNIxl5UDIlV6q91ErjrHyjC3Mg1vpsSqarMv2pc/0L2tyG05L
vZTnui0YeVIDbs+eUSKr0KWSnRLb5SSpeZiQdycrKcyEbswd2mCDei7dVIet01qhQRx4CpXntmip
BKfEr1xCg1PqJqZhwOi3w2D7otkM5tib1IHmjF+Zm7RXaCPTbeyHT08sxUvLZUV5I56dnOOFmO9H
UHJ7BzDyWcbp7386y3ymycdaOz+hdylD3MZL0Iua/WnvyH2ur8F2HSjNrtKzcB5Bq2V9PL6yu08u
gy4wxlRfGA3Mjy3bZcAE4GPd1oKJmJ+LjrvrILuIE7yaPwyhukFhN8sjBrbpkBjlhGSRPyRjhHzp
hMYs6hwa3gXfYKRoql+7i37evkXyRFIMkIWiYRKJo2V+5qO8ZItuvC9xrjBlWUiVb5G6xyNMqLYQ
79gH5euYRPNxIufy4Fil8YZR4wEv87TPyFu/Ap3VkLbuupxTlyCqP0R7/Whqz/npjazKBQFSFy+N
++0evQiL+KaN0bheq3yLRmL7Nh8S52i0TBUN6l0g0mSKdLnGNjPVbnNRjfdlGn9Fwk6h7TX9npCS
6qnpygRoINjK7VvXMF5S02quLSC7QA40wxr18OsIgO+MahPMTE6QomkkSViuwhkdvjjj3eVmrcOd
piVHKmeLNWZD70epNJ9n2L3gS50PRc4VNBh+q19iKxjRbsKGLa1/f/nOmtpLUbX/+bZ2rRZdthLi
oE52ZmrRBptrQOECvs5ZUDAl6kxSr8fUtivpzdCJ1QxLyGUgNjUSwr5zufrbd2m55K8MwL1Z7gbH
JBvaW3gzVs5mXKXfHsoE5BQ8oH1Dxse06DdSRS/OSr/PSju0RfpH0arx2XZZWJdtH13qktwMA7Zx
q2bH3luO5SxBf3UZ05c1liPV8H56lB2ci0I76CrnwnZwxwvXT8VhgyuVm/2fu7m1rAeKGtjf6yKz
WEbrYc7Q6KzH9ZDKj7ZoyQyaEoBsxSQ/ZuhY0mq62xTHr9ZcxlebBhzqaKd8lvYsdpJAxkeiiDsa
+RyNX0bLWrMQOqYtGNBCcmMIIEIfoNgeC6kQ0zZNwqeg8x40rOFAMwm6BXb00JaV/DH0Q0WGLCCK
Ue/8rZDZGP9U3tVjOfJz7Vd+qyvFeTtrMTLQtVqFgLQVYEKHj/v/vhgsNbDbflmDULjAGenx/h4W
jYTlrhimh9lz4NVaqXK3Hf6nWmbuN61xTDnGzbZPp0r7XJhPBYntTGdV9ParOY07SLRhx6OVwI4g
l9pcmr9G0r0Sg9C/6Hn/ZA8JMsqxSe4AWsmiL1sDr1pqPLWk/HVsmMOeUIV/b0CxvhV9PLRXkwXO
YMQH0RrjdbFt48lOSvMJ1WaCPpsYKVz7J5M79qOeebqW9vTvLk3xv+WRrK/DRCu062XU+rrRf4vZ
BTI8YEf3gWqUO0VL5tNKvluVcrZoc0J2XXJO67bdQS7UHoBzxKfWiD5m2uRdl1bFk5VO9R50/uOG
ULfT4loAJLqXDfQyHGv3pCQF3VHa7mK1Cu3lOmoq5Ahom0M5g7uNRyWzIadoCFoooQxYOcyAHEQb
gaFjRFmqRp6If9vjAat2rTV7f8gdlmbgjl27tzPHeVDVR2fSs2elG/1y0MZXam/1OenqYxy7+nU7
mKUTKf5UFeXRQOCHf0l92IpVUmqdYzS5d4aPxAfqaXk1116Lnxeb1zrbYS/ziMyGQWaXMr/8m1TA
fMvv03r6zNxHp1q+UkZaLzg8u2NH8BMEuZJUcQc6oWyvtO7RXY+16smYJpBWSsXUQiHmZTUyGA4+
xagR97JuEszGU/dVZOmpHth5pwPpDpU5/pB5M+BjRrGtDKilbbBvTAPNpyKfj+VADmo2esaTofd7
a1zmG2Lej2pwp4syL869jSrnXpGyFVlRf7TJyGSdxO+PNoMHFkin7b/afiuTOTbnmJ0719aAJHmm
+50181l4j3HksWk3mViv8JiOvfoBZXLsb8L9rX5KbfwXWlah8bexo6/Q2Uml3oJyoPj/mvZ1/L4t
Y0w5mLf1WNxRfHJMOUsTEMWsvju69blkNQsZLe9uVky+aLV09bVEvxguiM2h4DJtHTK8BhHTb14z
X/PIVIiwEvWryW9uW3bAFU/cqMJpYrlImAyjj4AY1QCuXU34+YQedBTJkSS3n1FvdCcpiUATCalt
LfMuH/T+sLcIp4ayln5LU8megcC5D/j6ngQizfPctdO1m5BLMgXe85P9qgq0RllfLPDw5uZTNM3j
pn1U1M7eTZpZo22kGMZBRpwS0mduozI+U/ZghLCHO93R3yRnjxIh4jzoevO95Jr2CDTwV6cwmHEa
LfllVpL9Gncju/e3itrThzyPDwT8CJc/74dmdVwnxGXsmNx5sFgTqVyZakc2g5evegXIVQjmfMIj
z6UlmZlbv0YiOvdZrj2bU8pkL2G/IwCgNjJ5YEIEhzsaj56XMP7RarydKniQEY14FS9gberkAzFk
DulIdc3K99BXLgZhcTVd1p4J/hO5v9TUIrA5tZu+C/V6co4l3b0/WhDlFmVJQ8/DY2NyU0STJ19I
l17jNrEKWDoALTKi0zCNYGUa5WG28uKhjFMmUkkx+WQxLnuoMzRp6VfSsABHdX4nmGDBDeTYwOPZ
eegq+/860T8pSRHOkI9pJd0lGiVCePfZPYlS5KEQygf7DHQOrn4k9kE9xRAOFPpUpOgecVG07ran
QHNjW2YoK+aWmpIwQHa4hjhHelWHU5qd+6JjplgVvzUivqYl/wG/JwoMBsAhwpuZ9dV3MrXIX3X9
aM3W+lC2UZg3GP9tdwiHyQ1aFeII4yZfXwQUSvOjm6uf6eyXSqaEBaGC+Cw1xofjdx/9qbz5HqXD
d2xM5dpktAEK+oAnpzzH/aOtRuQhr3z3aPAqsNirzyBSvD0N9J9EmeByZEErk2OH/I05SXUrU3dX
FB9imqO9SBmQxCno237OLYasuIwXRf7NFbO5eGvkAUN7Rto5bUynzhdbeV4ywg9HDU9P1ZLqO01u
u+tgCfm9R9gLAQ1Ey8cDOavOcCXZzA3RDdX+3LFkmWWZctUTj9NbHpFKKAZ3Tpv+WOfsD3aZN8HA
liBmDOQa9qWCm74zXJQejcecd/SIRFvSjiH/tJQHneesSKPQJnR7J0ZOGXXSvQNmZM3IdSjqz7Nb
emsi8H1Mze4wq9+16X5XSicDZDs2VXdNfhN12LKMTpCy/nfUDhysg5PYmOFTKzbrX7I13eeuz+Dc
d8pXtmY6lgPdeeR81XZJbDShyVAyaBAHCq6pl7+93oaqtiahxOgZ8Kcxr0r6DMwrtPXIifNDnKqr
DtV1zvZ8XCzv0gkPVcniwBN25h9FUYnjbFPF1lwNaClgW6mXSgfTvzC/i8vpQVk07VAU8k8EI0QW
zBvxUJARajHcVBY8BJGJG5zL2LbM6VqdYmUudh4pgHsem3pnWuPwFFnDyU1W1XiJn2/EruYkMUnD
SuoFasbqOFZQzzD9esHRUjwAVjwIZWgpndjM6NiFhqUmacGrVF+jlAkEGnjbKnw7b0hRnYIVjxJQ
+eWntrI4OpFWaK3yQm7Dw+Slp7Ttz33M8dS0VrPD3f4sViRNo3Iy6G1HYGQKc9IcHtXaG85GeUKP
whAd22qGj74XNv4Fq9m7v2stLpnNzZxBatmGS8tPbLJNudeYTC2q9dtyk36Pe6rfScaZnFRk2AIR
MKD15lkIIexIDuQLFSDpOWrzXdvgoosJMYtud0/a8BapGkjPHMGJUIobosGfrjqtVpr0aSi1DF1/
xMepsEnRiqcFnaFH6JgTF+yT5A5Hzm+vdZe96T5XTZKTYZuUx2GygnngZmVR0g/tZSBqtyBaU1ZJ
eypnA2taSUc+miqaflLRmBi/KDi+EEZmb7JHEjnGZnHq7Dbdd6w4wqFz3lHGO48Wnzk0wcu0BrDy
iVcHu8n+NjMwaMdOEQ+3M7i2zDt5LlbZrB1bQGIHLKQwbTOV8xsgysUYnAc7N16SqGZUpVW3VTkR
sNEffA8WpC+G1ID9NBhYyH8x9AGAAwXISWw0pjFJTSolBhdDc1Rc1PNWRA1aJf2hkryui/cMO205
qdNZpmp3xeAL0FMUj5xZ5JrxAen6ou3UZfpNHoGkZ+vhoM76n4KlNDx2lJm1Ul11C2EfQ+lmNyca
fJc6hcUTzXYo2l+R09Rr78MUb8CGWrN33ZmubHcaQSIAdljY0JqW7EUA+IBTOJBUI/yabVBQYtSE
1aZgzxxZ/EfxOEIycmLSTLohjKKJvB0XCpKuMo2NK/IynEbcCsFLEJkVRynRR8GwsD2wlXLkKqGp
JztB26+RFU2cHTu3coIxsthH56FM6zGISsRLKGhcv0xT+4rJrY3/Kj3agEhStsccSOT16uSQN+zD
k8jdlwXZzq0H/S37UCFLLp2uHbgBoRqjU3tJO/GJPe/RMewPEnHekFE3sJtLIBM8ONTLgZZAvrDn
O2qlT7DIhDIN+S8DVKPfx5SvppWfkti27tn4RS6fGnR190VQDVx90rQSPIok3Izf1aQjPjJm7thh
XXtoy2saM87ICDKx3Oq5lINCi0ckQhalu6lHLRQhc53TjhjMrn9ziG4xDAgec/S4FBAd7YKdMqGC
emBX6IsZwadBBjQszMzfxkiBQY0cBckiLpqRsuXKuWS5SIqdMaBoGWLlj9W5ODoj7YY6EYylcuto
g4+YlYBnx2/8sy+mrs77JqN1WRiKMrUbFlq4qeoqPqJUDxjbebB+P21eUfRgGjc0EgC9ZWVCzYHR
c7YAhxDoquasETANW7vISEq/bbnfZM8kJJ7FqQSI4YssI2eXrK1GSR9gzH0h50G1Z0/8hLzuDE2P
gG8OVELrUK58AcpE8mg7Hc36N5FS7zz5L2z3i1BDU4KwNMGNMqnmE3ikQE+p00rseSgEcZNK8RPo
FtFBdJLMJblGkUUZZM+gb0yfbHcc/ahpWtBCZRWyijd2lSQbNolK7YZCHklQ+9osMUMhpQpnw3rS
8uliIJF/rQg43lOmIhZ3v5A4hUnvBoYqfici4ammi1G6kpPYe8EW6wD9x/o3N+DF8yp90OxCpxLP
c4IXEvatw2D7SV+AuO/LbKdklPuW2zDPr5cgK+f8QalYUoqMJXbnsKxsmpMrCa/u6k91mscwatgQ
d8MUEieGuNQd9OPEZBHnoXjA4h1JhnyRZ7+LgYvclOUUuN5wHbNpZxSt8m6Nb7pZ94FnqHdE69rO
5LVHU71vHIqCpKaGwO34BlDBxgXZVLuxxe8Jm4Q+NRnJpM2TD40LN83qs5TUWiYWaar3UM+z52Ys
xK6wVFb1GNOaSOGJJKZtV6pFc1PkKe01pHV1gbU84lyk9kvSFr+EXnNlChf5qXSPKSvT9UUwuc3L
1OQZ7707QZ3cd4V+YEv8c50JgaH6bhyXXCcjIN2H9GIaRVo/oMH9RC2uEqLJjDhnwzW1166MPZod
gG1zkX0XKhrMWlM0/InufpqIwGbfRcCjndxNY44fBv3GSiLdLxUjPxEZDPLL/kzH5FF3jbi+G+cr
ginPMIPD1JItlREJ9qRx3Ds9fiPSpD3pynfShMoYtCNpL2pfcbPOIsAzcRTj+N7ANz4wBqf0KiQv
DaZqJAcNLJXuRXp6sU8xwqQd17dJtstOMdaHxbXP9rRW1IXXX6iBCcNleVJxq5M9zDQSyJ1fqi0m
+ohs00y8EguuHjRHO2KLUPZIjJ3dzOOAAuLYLfN8QLrAG9AZe5Zt+ckW5Kymv4UlnWOrOQezhbCc
QEDdo4akwslV+9gKccJxOgQy4yioFzJVhAaSy6NCyi5jdc4i+K8Cjxu7yfbWI2dnemHtPaEb+7mS
dSBMwL5xzOAzT0laYhDVqYM/VHlxnHEzLZH4rSbes1rbcl/UJA7k3XQyovYDkACDMAOrgKM7mu/J
g7FgAHdgJruKYwWa5+4yhhE5Oisk+p14ERaHqVEZll8a4mfhVcrzzA4thZthO7+qsvc+VQcRk0jL
dDdYgt4Ftn5UdtaB4AXH160O7oENQock3TJl/QLC3GZJAL5ySjU9iLA17+ZqXonvAExz5WKLLDrn
Rur5FfjYykIQKATcCXsJjcgWO3hvxI6qURKSDMVyoGLCjETJhFI88REbMLLIkXSTvT0Arsb3diYE
sdi5MMZ8oDVPtYPMpJ3sc+qZCyVaDTYNG9o4v8cJWUVemYxhycmagBsJy2b+8nq93bUZeTyp94dC
KzmUs/PEyH8nipG1SS0JYElLWBmu9tSvuT0um3SGw0rYWOOZH/eVyLrJt4bo7s4oEItODSCtWAFp
TgvqEzC3UwJ9akEg1Ab4TsAGDMbvhvxSQLpo31l5+TMSJoZrGfNEcJxYbdydFXc96Y7YfZfOgpHP
Cc2ncspz9a0r0iOWAiIJCPMh4QD+wNigc9wVPSIURIBEvmq5n5pozSfcv4HIu58GaYvk2uWPJoYt
8hKqFo0w6g3G97rL+4iCNm779wqj555GBYVNxsAPI37YkzWmSJESxAfvVdCoDm7JxpBf4PubvwgK
IVh353UIWYuSBUd9MiPoXvOk3fgEl+MoW3QK3g+Lyu/UGWUwOdEvpx9ODSyekI2x5U9ooVfNJiuf
grBgo1As1FB86zJPuAi2gugyfo+GYQZMwOO9Phz0qdIPna0HsHEAty8zzT7mGXz8ktHvte/jS1tK
EaoKhO4WPKWCzwxeOd2myGOONAAEsVoZD6KvqtDomj+1qO41ZiDOB5YnTvWJto8wtXT5rDlb+JlB
08vsVczMx6b33BlxzCPbPSuWvoBL1HZchZyBpioZfSYHYEz0+w6JKtjz9oZjHgfkwVcxEgy4Irj8
tNQucpk40i/oD92jPSgSu4q7BISSFn4/d8yxv3Jdazj/Gc1yQAimJvYtXcTki6aaLvEy7jN1eol0
13tIUvlmLJYMO+WuKclP6Rh3pxrh3xMcvY/6rPPthZ9RagD/W0wdqTWHmu6i+WrN71y3pnuj2GRp
Tgax8eOL2n2kJoZrB8EVC08kHt3ICl2J9i51WNCmCVfsAEAy0cadqZbk+GSmxZFgsrCXt3lQyptV
/Q9z57Ujt5Ju6VcZzPVhD4PBoLlNb8tkGUl1Q6i0JXpPBs3Tn4+pPqd37wZOYzA3AzQKLbdVYmZG
/Gatb5lMRKf61IvEXSPSiba+DbA7Sb40iH23VL7klo90bTWykF1jUwjaZnQAwvaQjdGAKZfu1w0t
wAd3vECs9sLipewzcQ4JbDJys31CE4fgKy/hj1vpKYi0u/XzdmanPX40Rfni852vhhilk0YK3Sil
VtHXLM6nbXgo120bW+wFulcTusADvuID28oYeV/0FldIMJTdyV0hCBLHwgaaRW57IntqGD1TVY9r
dFe3kmn0th4+ZySx2yjHoZkXxbmt+8PQ9/OjlfCJ9hW1sN2Qws34nQCZFbhhPmKNF/OWGt7ipnK2
rjF225HYrx24mY0pci4WYi+oa1E9YAvdMDVHK57Lc9Z9T6rUvYgGYm/Q7OZgPLYo+hf2Y71lFvAw
R6bYVCo8OT3xj2Qlb0xyyU6xTfg6NS1h2vW3qm/f7SbbTZnFpyNP+p3XNo9uWBqUB9ORM7Xat3H/
NdCROJRG+skiNzwxY5YrCTy21IONbM4i2lv18UvvOidktjDGfIJ2Zxf0w7cekOKpt/UPlSU/+0zy
ifF7GoaxXwUZvvW4ffWLUm0zBM9bPzN/ZoN1Y8xL+I9tjfRSLhrv5NPReb/L67Bb7zObedKM+H/T
AR9rwgiI7cAkA8K2Pqk+fSsTJkIliOCNSJnzJ40RbOKZINAAWRW04X3lxN3ZrafDRBQZJ72lDl3h
PyXRsO6XsZXj6nFnhUrh7egUMbroklSCcsEe3H2kZLqxqAltu5+vZt4fpKfkisxYxraaURMNKOse
EwJ1U7nlPhinhs0jg566Iv9Bz+XR6qyvyOp65j+1uRXyR6xj4yDjl8lN2RYl4zvyvj8qO+LPKDRL
NnOSuMNw7lg3QEnXykXwX885uSbdjPxz8ifCgbHtPMiWF7ZHybKOMl4jFVtMqSVGcjl8jnNLkjiK
q3TAjQCYOF0ViGqxm0Fowla/crLp0LHcXTWiew6QR1A+exuVZNWaoXCFH+BsusV3q8kubpXZiHjF
tdfqF7mwEKe5W5y+9hlqroqIaVwREHQPnoZxHZs46AwfY36pW1SI9JS6ob+NWgZfLk1HlNYF06Bg
x+it24czG00VA6V1s+ugyYOOsZAORnXQAfs1lSt07OUM1T8hjC5H8EFyGAUFn09YAngVt5WXSA4O
BGR9Y/ycpPWuI8Pa0X/j8sKh6FUseAV2BIKN6zXymis9ZICQmPcIb+uPKGgOYcYnP0dpXh4Ti+Fe
XRv9KSEaFDQSeyFmQ15HbLmYvvdmZZ56r/jOMMYE3MC0uBBT8xwVD0jq3ogYkIeyST4sWcKG6cdP
rQoCcGt0vE3bv/eF4VwIDJJ8DBP4MVCTe4/p8Xz2285CdxJ9YdJoAWoEjRLEsA4axvN7gHe/oql+
mlnD1mJMz4GJGqFP3YrX0Ti7Zq2/GFlzMCs7WA9kWm4dO+bjgv+OQ/KGzspYG334fTAH+2AVIQ5F
7td1AUKD7Z7JQLvooDaaz6nSwa4lNtD1p+wjhrJhQYXQE52LlkviJADBBNox3H3xlPRFtm3rot9O
sr3CsH/sjfIHEZooNDyqSE+hEcynP4bAxFiYc4VOrLS+RG6XPNargmVMaDXWPlDYWsnkHtYplthN
T/Bv044r2Wh9zCXaMQyWL8TckPk7yC+QOyeQJcPItbPuU7pcGh2GJP3wpTGIgMmKdCVnqTFuMQIc
iDcIDT6mWozXQpwqyNHDrDCCaAstn0O24QwGDb/psxegGmokWXuNDzJCWulG4c+H7Ed1itjCwVGY
99umKKCumPEXLePzlGb6oKyYgi8B2Rxky7Q71fGTR7he5KJI6tiOn4NGPXRub/LUek0/36TMfOrF
zt+ENL+iX89l8J0wIL1eIN4MRoz4NM7ObSgTY5eTZgZtDBNNIuabVcZPDRmRvOGT59QbXjqXOVw/
vU+6r17wnRJB0H/DyVBe0JS+OzioRhFcxyK45s34EpZoi5w6eGG9QeNnfY9H5u+pot7W3+s2Yj4V
iOLSf9XCpJnHRZpFxMl6XQhV2JvGlRu36aXUpOp2mqQdEDBcr3S7nNfTzzoQG9NK5KVHna3G5kP4
E7Pzlt+YJ4DctAj+KJq4PQ8JT8qfobGkpB2twa5nF5EtEUnLFx7xqmPlsw2nYN73efiDMJ+l5ov+
IMc229sxwTa95e8M23OROlAjFzU7yGZp51hlDqo5zFXLK5/m+1TS8yMFBAr72Ui0e43ikhcIQQPz
ySHebl2U1kfS/xwZAqyG0BTXtp+4TN2IyIW6/Byl/hXnNDxyQnRa/DGFJI2IgcFnZjtfE5+GOxX1
apC0DzqTH0UkPfh0wVHUrJlUETJVZA5bTVSBabIvjVbs8SnCZQ/g5iHZ2MaDHR0sxBY4lpItstZ+
7c3Oa6MtVNAe7XhIdAzh63wPOtnJnoidUg7k02SUUjMmXBNVwGoeGCHyIR1s7jn0NMTwAovw6IsR
ZXuHFLlQNXf2tm3kz45tA0zTz5HWcjWb7ZYCPnvsmZGyrtDU+HN41JXJqAsxEC2XJO3HGZjSEzLR
NFKtvFEhQi/epQzfbYNDLam/wAfF/mRp/PQ6fwuMmQvfkHR7vYXe3hM09xV50Wbys4uC7JSXxXc6
u3dvduMjklmgB7q9tb5X7xsG2bEp7LUcPeaTNoMh/X2yNbYJTnSVjW/DhEbJ+hmp7g+eudi4CePw
JA7rjwotszUGJOWVbbPBKbf3x0Q9Z3ZBNvG8i3tgIXO1Z6UEtbP1wi3f6IdyWV5I5X/xOa6aeGm3
kWhZxq9kRIPTVSecOz3nwLJScNrmyPTtm1cxZFYWfXFfT1tNFNbapAkzmQZGqrd3rkONxFGZQflK
a2D8irLAzrBbzgyHdvS4H8HUkfvQfcQFqHnUgYxAFNCxYKS/prwDrBcmHoHR5HOSZ9JC+tjCNy03
rSq5OjSBOoNhX9Jk4NHWVryJyZSxPYYkmrSclR/ZL7OvyX0T45eecI1tmJYn5mnZps4RcdSa6bnr
7Npgcq4Ny60zo56NRqy1FUKglGv3pjlUV0hcbMf6zUzkB4lJKMjqdm4INuKsUVH2RpzPKgKXdEJs
sXJM8jLMsQARpDBkBdFhpolfm9S71tjTrSYwGnztoRkAYb7GlnE0Gt71bcmFZMQMCXzCYbYIiNy1
O5QPQjIqoCYa150VXVN8PlupPy3p24uCLsfxJFLidhnCO9VEJySiW+1Yeza7wY7IbkICKRljuPt0
9QS4lLlap1bK5l99qaIBmB46bykRNmOZPLL3wDdB9MzGd16Kxi7XysuOcK2wRK4h+9VrkIE/ezTx
PumjdBe+6eZHkTsvVlT6SDEEQ1WKjzbAns2yoPqsafGn+CtxzsO2Jq6ALS5vxJDjxNQUp9pDzmEM
hJTy0PPI5gKAkrAKBPr+AEt9oJjPux51aV8yWR9mch/R30w0XxSfQEL46zgN2KTpVcpebg3WiLFA
t8SekriM8kc+MxlBaeeENM79lxz5ZKmC9NaU2WFQXb81moDKp/JIBpdApQafUg0YFkdauu+zj2rm
XZkE1rdQyfzkL7PBZYziNBPOjqEmRJdMRzak2K8qy2SgV16B4mCJgAe78dx0RbNbb1w4YBue+9Er
DJKzKh2vozm/6FZZazbhq76BHEoOGS1xzqSNOWA0psRpwnXZTiX/JdflGWAgUZx36mbg9fUb7lhv
fCicEGmQyaC8Q9lCEgZO0m78kQfZePDzvlrbJdv81v6C8ALNptunV4Y3kDZkyYcsr8t1x2Iu75iT
D05TbHxV/EhwoJu1Z0IxmMBLoWntY158b9kaoRAoCJhk9y6nmt+dFkzt8PLTSJM+mavn3o+/DIs+
2SZbyzJKTHB71FHPfmgHz04m2WRn89VJvUs7GuvSVOXZUcYCBKt/Zf4wr3En84FyyWLJIdrkYcFI
2De+h4BO9zVwpZWPLRhXJKNnHc9n0oZvJglZzI/4B021Qf3vxkyDAi4HJSggqgDyqU8RYbon9prl
CuX4avbT/jhAc1ERM7Qm9BAzz0TRufnnCC9gG0B7pxEyW+i68So3AuaaWE5ypO4kRWBXpU6GN9Hg
tYRX02nLu5AFyu7C5V2kmlcEOGdBtupmnsGEATx0DyWIMN433mnq2wXUQvhdUj5XdeRsjIJSO+ys
D8fCQp7cvN4wdpQ4RIUHetVoCLi9NDfjWM27RQJH6sMb93F5xCYFgaGWrOn85jxzIsiOIliEajzG
cbrX0/STVi5bzQ7vWroTw2hHUmenMzZeZ1vraWs39CBaq3abcwd3uKJOkxYPflsR1KyLV1k7Vym9
+aEh/hHnwJCumUEe8yQCiW5M+ZrCBNwQc4+wk7eeJCbkHSrdoQzo1so91zbpUCgMt04h7RPeRT4K
YxpsvWE82Hr4NPscIWZVlmiYnEdGjtSbzAw2+Sg2W/bZ82Vm0TaTPLOjDEY7AVGlcxJ5mN+ywvwY
cAS9BItFZEw/ST/NHwGfPTTpjzEbnhhVaDJNGCEBucckNWZYbBjqIL45lYCzd7VyCX8No68J2Bs2
ht8GkJhIbFts4Fhst8gxf7FQUww8yPFRY7B3OhlCqxFvRuJf0yS/CgI0UXCaxgZd83OI8SdO4uZs
58xKM1O868FcexOolaLTP/u4zXdIQwwuCf5R7Te4MyhSJHpq3XwUKZueljN6dngLxxlNug++OeSz
dCAn2uJwJn7WZljdt+XWqqfX1jMdegnqkrSgDwiWcFNMDFauUONoMnRLDFxhSKRfLufXIIyA84JU
hD8bdSa424qJpIdlxw4Zz6DY2w0Y4bmBYtrnEAdB9tMufHeNkuvDKMtuE8xip8BY0RCHrzhnUZZn
mc2Nj1ucHHNcXg2Q/EERcx4iT/UiFg3Cbc29ijEMBN6Jxdsua0Oyd1l0kBL6LEoDf6ApEY6EvnuS
5a0BEeN2+9RFhIb24sNPtbHy5trGu2iSH4My3ZRiUQInl4SKynPkTo6/spT5r9W/mGHDQpi381gT
BJqaMnxOHZP5w2NmJNOeUdzFRPiyEr5RbWIEsbu8vVUe0UDU6PFKBM4JK3OwwzRBvqooDqVQOzwp
zoG8ty0LGnsjc5MBAIFUarm7nT7XF8+k2x8dY1sm4Lld+PzoCQdoMlNu5FvLcNNNNLqrkqaXzRkS
D/0J43AxyHbl1p/wtVBw7nHBDaQK2VN8irMOTA0bZE/P2c49QeRpz7Uy3wVjRsiWIRIfqkGimO0L
TrZ336Ey4gjZ+T5+/kYwb250+Tx2+jo0FnJ2yoeKIRQS4OiaB6Q/hnTt8BsYY4yPHWlZsDpo2Rjo
1yt7dI2DocWHntcifhkYvof8YSbfzPTLXACbpVkhAmpFbiaZVMwcT6NZ3WSY7zVOUg68xj+PZfck
REd7KqsOK7X7jXK6Rn1yqVM8G06WwkcAUXytkbaumkk/GFWvTqFt48x2umuF923nJk+W8SRUBO3R
ZM4mW+8gqZ1Wc0V29Bh6JhY35I1qrCb+G56/u3MuSnNAqkUE6RMmX7VCkoHKz4dAsRj7IAXxcqCK
Q5oEX2fkDSfHGVRvBIqsVGH32NZN+1ikmruLVJkVEzy/xrMPBdk5u4Y0GMQYNECIe2XtOgdP5uGq
UK7e0zyhsnSRcuYs+xm6vN51oaLg6IIkZO/Bn6NLifxzhJJ+HaIQZ4HPSO/+26gO0zMqYG9193cv
s6uFt9wlA2/DucVRFyN9Rqv2hjwJAC141xbzFENBGPI8RSqzONliqko4n31iJhtvqVz05whiyDZI
21yCe7m32mc02BZDtoj7MhfN+v4gpBoYuc5IAZG+wolEsJ4ia3b68ZrG3nZGIHVsULy+tQU2O1JG
V6OCWlEG2CzDCLpBhJT3DYAK/cBs3rQubn4P0swy9Pr+NxNJhcuiafUlKBOPmyPFlqmj4lX731Ez
U3iO5G/dqQPUzfEmavH4EkraCPw/VM2sZ2pffmnKsEHraGG5Tkg5ub9iTlyOJ4j8T2ocpstdkgqr
xF7fUXJkIMWEeJDOiNcxB5bUMfhG5/sITMJ+xM7ebAKoLFiFphilo0BPqa3EWlu1+vEbv5bbnf3q
UDIvo1wqHap5nMWYyxiW9qBVFg03Qw0yOHZ3j+/9SzEz5Ik6SV4owVHsUl5Gf9+OLJ2HpDAOULeP
JiEkt5Il8JqgCnaYBrZgp3Cv9z/fZ0gEfOm+qxHPYogOSZLj5FLjaEbs2zs5xp1gGg3lCKsdYNH9
X6vVHMA0KflrrBHz4aSTN8yckMKiFJHpnepmaoyYoDjw43JRU5NmapMw/jpQT/0sSmoImB5cZaWe
9qFBrkXoqeQy6Ox1aKsBE6vf4rDDiJO6mPz48EgusBbTXFO/ckZ+s1vTPKoRERUyEP+1LY7NYrPr
gWffs1FIZS23aR8S9zqDYmdIU62q3J0QT6dXYbbjhmTE6WyXLnjaaQzWccf5OKCHM3Sp/hiJ+sOS
vkp7UFZTzq2UYRTeCFH8XAgg58pXyQ0DDtyIeUrQiEbjFbD4Pmqr+AGVIurTCB6/M2fpbbC93ZQI
ck1n90UstsKuzevHgh+1DarcMigg+ljz2jVVQxI2M2LUCtFzIUYCUQNeusRh3TLG3fx1TKj48uGp
iHT1NkGn4iGN4TUtvjIWHq7DAszPrCJABts/jYP7zZQ2HUw/Vvm6/80QaUV+qYJpekpqyuxmDjHd
5NP5nmja2BSLd3qSiJweqV6JsjbLw51dILbi6HHO+fyHwc9vJ9ySGHR5dyHheHEhAWyiyC8Jvi03
QaDLJ8tKS7jyORdSp13IMsliccenisaONbZdeQfDCJHMLptua3HG6GGYnmDxs87AV3/Hw8QaOZUT
JVeRJVqs8zuRhds3PiNXay4Wm4V1DH5s03Tmd6ZN+WmK5Pgku+rtDlh3pxjkYybthyaoZ+4u98lQ
BeeAFNl5apt1UDC8maYI+WOb2BjDBsHIVJtMw781/Uj/mPRwaUAwDCgTVzHYsV1G4mGFD+6UusQ6
lL5PfJwACB3aUbO2Qz85qYKSuOMAfpLsixcP9P2hIk3YVlUy8w90kXzia7jbEpsIxoFk3rwu+QAe
vGnQB5S4OW3yohS08+nSMquKFlhXGJyVkO7jPbIMNHm0CyRu58E1rK2ZRTTay0sSRC2G9ZSpPL8P
bwiL2wfDiPxdseAxsYKI0amuBU7xXd8EbJKn4VTaSqzurF4KO39VDENxM5LG3RUturx//OnQND/B
HbiPTc/ag+Y5O2Qy+o7U/Jhie4/HstnbTCG3YynAwQMDf+Andqlfn++46npxaRQxA5u8OMamei+j
bnfHczU2Cvs7kW7Mc5QR3bycG9HLWFjNyoeCcz8QMVSCviiyndNmSAcq2h9iKWiSS4+ZFQZP8pF/
o9TKfFvn2rzcL9sytn+oPtKQPJLh0i1fehMPFDRucUjaR1YjFy7p5Xz/ry+59821SvOxGsrbwCyB
eolfsp3gRzWAFLr/aJZJQfE+9Lv+QEcwfZWB1+C27pAjVLwJ1GTLm1G023pJIyw6alzEhPIalnl8
QcPAL2gGGgrRGnXPe0fkcOeNpIBbZ0dH/rFwicacwzz5mvUuq1rHoLNoHMFQYoloyfQPHXjyW+zW
F21+Hesg/gnRBh2HYET9mxrUlgqeWvDzniDcOTgASLd5NwwY4khRvjHj1W6Nq6Yew51IUQHYSA3v
DJkOgcBKMFmXTt0veEfrTU3iPc1zeW3i9/tBGwR+Bkmt/eo2ibnmTCGmvAr4JorwCZqiullgLIbU
3kLY5dIf6uKKqOwZJr2xsWXIP26hdxoi+BiwgJxwPAaHAqTf9o5O0OHwNC4mtySZquNkuNFbMfm3
CQj7w1SL+K2PBVM2NwHovvyiXPxwihu9G2tK9ZmDu1NGcvZQmxP6nFbM3nD1zy3wZkODG60CgaLW
JTaly5pxPyRD+txWHMatzUR34qY7JpO6/WajJQMEgDBc8CrZHokINO6AEUFc68e4wSpvCPQGSyzy
XJjn3xd+7WkfZTvLKox+Rse3MkoTV7TY/X5x8EuVNMW81usUyERG+vGDAA3ZFv1bwtARldtonMcI
xwra3/YS2rAk4/R6P0+MsBih0bk2jhUQhAZVCNm+nXm4A9rnyZ+PzCloHHpWjG5ax5/gDJ5dTqxL
jWlwZXaNdzTNtN4OgwsdBdv5NlxyIOvs173CybnXaF/hPllD5+7STKTn3/d7mbrTU+lV79pWPvNb
0AGRjTEQwUe9lYm4VaTvPHhWYt8Sdq+zUxFFYtoTZWloMazpj47fsK3pJKGo/uQye5yCI2/KZt37
QbaOMZhsWB6fTBRVj11QshdfbEDskrzn398CokIDvY+uDtINqy8T4sBFbAfWpa2qk5EsmSqoXE9O
ZL8HRpDtRczeEW0ATDy4QhVK+4PfNsmBK5bBEzAjnuXyh4haeSI5ZglZKJ8dAyNangYISzj+8RGj
pWryHzY0gq7ty9ewMa9IAB1mQA4/ooBfGzjjX4uB3spIbGxuVXtJnKJ+xPVGz8DHgbNk+orHGw7b
8m9ycVX1JERjF3XrHdMCcalKZzNYZnO5c2N6Vf0d6fMbSSatxFzZQ0g+9oCKmQ0/6xtVM9mriKaJ
7B8tKwE+Vts75DdlIyQ7aT/rsAJbkKsjMp+HJIuq9R0jI3RiP4U6QvWK0g+t+y+AInw6+D+Diva4
psFUNOrx/q0IhuzVXuNb41gNjG3UY8xlnIT6rDWnb33E7jZvyUStA/XiD2+QDvZzlkTfw6zU69QW
zCdjx9+lJvsU+DX7Oya113G+61P5VPaE7rlL7IDAH1ljwAaGmix2+b+3LNhnNAbQkr25O7rHO8D4
fuqriFq5Dt2jQImElzIGxbM0WeACATy2lJP3vq3SlrVGLIFwfOnUEFOFW8LUy/0SHIH5If5lgvQr
0f/vxpySFo2fPOBCRtm+ZA7oYLCPyaDxQ7kO8sO6G7faYRmt79wBkWTHIW3DRXMWb1vbT+hLKJGd
xWsMaYCFRj1+tiailiK11oQmEYVTBFBOfv9fA2cI85dmI8pavUuPUBg/idUBhYN6117E3tUqPoqW
iPQChBWnUV+u+sKRG7EgMBWGpXMQ1z9GG+/TnTY5NehYzKmD/1t67svUdv6maX6Ry4gl1cr4Ulms
CUHUrhk9DixxNFpajH47L7eToxEErwri0GPD2VMX3nBFjspv1cxdysH0f6dQ8Xwo0RGDxIQgJK6y
dxMVInItKp0hQEl0bwkqzzWPRI4Yc4fEdBjFrQhsJqlp/VnVk8EaHi6HAqe5arhy7mfl/dTk9KyK
3mIlfAajVq5pBEl/G6BMeSWDg/t3lYnojKg33HQVoGzlwkoaDOnDurIOpgh/acbGu2zKWa4uzfw0
XBCi5AcfOc9+8p1LXHXxa95dqOirr52dU/80TvwKEMT9fe7YvAGWP9ktVo94DtudV/qkN2vD3TVe
W5wqo+Dj5MgXGxxK3ZGL5UbND1yZF2GyK48xcj8OgfcL05nFIM75VUAqfGod/WWO7X4HhZHRQGAH
ryUxnzpy9jNCljXK6P6x7IzDCEYPADibUHZHOD2zGO51SEOWRwFS7R6UnArbZ6MjjuR+qISmx22h
ug0f3fkhtGYWiZxkg8u7W0fTvqgpqiYH07OKmPgWhXPUCGQutj9+hATenV01e2fOyBQCDDuvjDP2
peI8C/J5eG0tmlQvs9/vwfZx1j/bee6hDQlPbNYmgnur9DBVonnweNuu0obV2Vj27uZ+2y9LbsZs
0+X+PU/dS+GN1ZNoambTgrrgnnIiYd8f58483i8ztdinG9vkY0xqmUVMy5JBcv/ZqQ6/kRajwTv6
Aw/E9bZx2NxKMVi8yp5/UtnwbGfWoV5irerKem4HAxOAo0+xhRfcmy8gS/ot6tP8dQqmGVAEFVRG
+6cWuAiEI8lmUUO5h7h4E9BZT3xg0EXNPTW6JHdFmbp5/scvpFmgDiSqMZaso6dgGSlMWfALuZja
Ybj+wXhV7pqhVBm5JnF4VTh1127ueSdayu8auQ2rcc4uQ6ZEVVUBar+lqogK7+TEYBcG4T7LInnB
D9fBmwm9xSzGcdI60YZcWtZgGFsZIOtmXZjZMRpbMuX6LLj2PvKi2kurpy5kJWtxaXTrsWrlBvfn
V7SVIKaxbK+VrH/NCBCOGdpA7q3Qo5OLNvc4lNw32P6SVXWcE6yR3I/hXhEPcK0KTZnDNgNLAqT0
KoiQy407sxyng1ET8baw2h6jJn/8jSRWtr/ro5SQNUCwSwOdNowG4fygZHIUTYyVRYtbgcYa1BVb
lYQMpbp+c9IpYQjHRMQQyYkHA42ix8t6/6kp6N8UdJq1ygX5XC4dcuvHH7Uu9lmefelZcT4YrfpI
HeaCVcK5X4gXtIHDm9IA4sp+IYreDxJG1g95x1TYLJXzmibmNY7g+neFggKeD/nxPyhhrXAYkWA6
4sULbtHIzunBUZ+zx7BmnSK5q3GR7a264fJ5SoMH33sTxptrvTfyvbVfUaisGstZuTjvbYmomprH
ksaG85YUmfWpEAdCgiWIlW7fFQev2/RtjWf9Y2pJJHleBr3/YVpR4TJqUlQW9mOpcLkb2UkQKsGc
N3wfQ4LemWjXVFwjPsYY/iji7foXlKF4jo8Iaw4Muz9MfxHMNmQAtBOwzdpbRZIxx0DIUi3bd7Im
2YNGmAcRpz+1nf2CbnOLO4ubJ7FehtH/rCxnW5RwheayMtZpqJ7aqrtYgESY4fNd2Mkhwysalho0
nqvyFZvLHyiU3sgm5NVd8pC8Qh2lm2DLt2z0uulwi/pu5Ztc+UnQvNBUwj5ia4w7uvPL1xbHBTiy
FP9Ix9Bl2hpYtZE7D0GKqz0ipwhSqvDYbNaSDdZMLoJNlHwoELWj3DSkScqYx8tHiuihaP5Nlqr1
12hiy1RSmILlqC0cIf4aW1s0deV3Y1Iz1S43A+Ouh2n5knpPaUu5X9tTxfKKL66o+OK4f//h/efC
juRL00cG06CDvzK9PcmwBnJgFBmJDtLEeqSUfP79paK6LQfanv/9v/7Pf8d5P/0mzf4lavwvP/x/
Sh7//zBU3CNDlkfwO+33XzLFd8334sfPP4eKL7//d6a4/zcOJN/2HRoaiM7kCf1Xprih/sbIxaM6
90zFOkhI3gp/DxVX4m8mGeQoE5VgMEOe6X+Hitvib5LkGngpDng/23Wc/6tQ8X9OHlHQg5FjLXGw
jm3yI+8vealpjVkERiCSsnyYDlpizwwWwgA6J0jOcQd9QGHA4RLWLyXE8qH4kMnASpYRDnKteUZm
PlXDpZxxtfzpIf79bfTnyGTxL9+bsqUlJBE2rmPyFP+SimLmRgXFpNXY6Cq5In2w2Kige4KmYD6X
yFrKeEL1kAyYBAprdi9+rQ0+kegq/cnrN9rsvM298goT1Ej/8ze3vG5/gizzqJStoERgQfKX/7l/
Sbeh0o7LwExZwVQogO2WfYc56+YhKDy1nb4NnRk9JASDsHYep024sP9TQ2G5ebuHlPbNd1pJe4fN
TFwadSLNT74xFyiRZdT1EUg6wYN4KI5j1Yg1aan9ds7Qa8ST2SLAxpZsoBCQY8REwjOOqAS8LRLt
0lyJyr9IwWL4/sX3Q38XS5NKj9f63zwEsbwC/yBNLw/BF8I34U0T+ulK7y9BQ7Ls4QCGsln9/qtN
8k1luRkXFHjkli7LeUYRmf16Jxp5iTiLvGZ2MGTz8f6vyVszvt4HQmnCUFJF4vY/v0yKD8o/f4eO
ZfMxEbbFh8nHvsav/ynrJ+4dN4kaA/CvVgAYBuJP9mFIpENlz9fSakAJuQvsgVsyXialeSYoFRXT
jwwU4444LfKRF5RiMtf5Zm6xAoxjP50LvC4vUZx/+o3zmNnQkZu4we3MTEJBwmCiJG4+5rFwYEoe
JUvyCuU/tTzmVF9lGxAl5jpC9ntZGEMP9x6ISODTXKEfhoHJlbfMbMSIrUJm4rOO5jeUoPqxi+ut
ZxIbHUhML/eNgp9iZrZDFkWgFTf37lxCtHv8N4/yX97xDs+QJwnih4RrKZdH/adHadM/5wPR2qso
av7QS2hGq5ChttT0Jcb601SppwAM+xPLbErftAwfq7T9ZRIR99g7Lfd4V9ZMmqAUBI1/q8yyIQLd
/+DPOvt+mhoUPNFnORftVYytxL3FEoPuCTOkZxvXkgS/f7wcg+QR+XDStvegvtHqqp3T9KB+jEfM
lxcZxeqJnXs2KzCYxL+4XvBaaFl/m120432LJ2Aeg3Q3VEsogIe4MS1+771ch45do5YDe/4Sz7Sr
zhhXD1GLvgmVY+aN4hSqPvw34HZF9NQ/vVldy3SkZVomlzb1hTSdJdfrT08Y0J7jj4rmXgzQGqbR
YSTR+Q/jSDR1Km3QUHO7yidl7Uuv3QQWzZ8xPwSpzJHpXOIS6rghHHmhhfrwclK92IhcK/Wjce34
GkRgMNhcuWQJzlti2Nxr1lo2WjADPGglPhtWC2s1AnVyIutXtHyQZyv4Ng5wCdy5PwO0ILNM4SMs
qEBdcwKFuaw4nJpqM2JRHSQVvhBBnJZsrHOf9a+I/ilTTcALpbp5ifemGUFZqfFREymEHpeBCkm5
b6xhWBvXJ9lv05ySXxGPzOI6f+irrUJfyapjyUhqbq6ZUk97FdIQ92y3LMwMRFN2e4tyrFM+aQfT
XF/Ai0IMwhcrU++TrEVesuwljcIvRjBuUPFFBkowkmsqvCvirU2bF1e8zFVWIOmiAl8IQtHc94Bv
kmdyXr6X0w1gGzANjt02FeNjHv3SQ2y/CxtNCLoDVLFEsPjiyTP+k6jzam5bSbfoL0IVcnglwUwq
J/sFZdkSMhpAIzTw62e1zq26D6PxmTm2JZLo/sLea0NTjEzsle3UOKc5X3XsoTfcetQw+6zC+VsI
SRQXdISf0Ut5r0JjWB8IEw3i2gIDgODWZ97c8E1wClixYeQBFn1yjNkK2DsLy9UDmQ2HNjT+zLUZ
7cnGvS/Lxb4vyHT+74vHDFAv/u9FawvQjfX6YUftOYDiGisXVwaakSpG+5Y+yYzx9Bhl7X0AD/jg
dJZ3tYSMEG83D55nhYeZsIuDN7bJQxhCkLKCSr5b2fqdVWH4b2ZWZVV7r/btO4nO8/7niy7LD2rh
VU4TOD3WlNC4J+jb/AZENn9Avf0vkOJnOSUyXIeqdL/c8r1luQRcpG5PpVrSf1Sov4poFL9zT84b
gyzqt6QGwhO63vwcTklsN7l/Hd1G3plIhBQ09BfZo/pP24g2PjlblRu8ZCah1WOr7n7kC3ooWK3O
BQT99DAYw/iST0DJ/c59L7sWY/Ow7rvcIcfFSOWrEURvcsF15PZrv0MWlxFFrVD7Dd5j7w3r/YRm
5Ie61o0Nyk/PiWK/L3ccn+GJNBGQEaFHJCM6gO0aYrAbl9Z+7ocFXgmfoVc3Sf8o9kW/k85+FGgg
HhzHk9sUM/dZNDA03aH//vknNJ0gSH5+ieEjaWb3vJoZNnIhHeP83xfbuOtQu2ScHeRYMdkIbii0
8jNy50eMug92WTf3qU3oROcSB0iUOerqBJ9fGe3Mdkh22NTPwouYnUsSRUB7ARfB9bh3pD3xwVZp
y+IUn3PgmuH1vy8e8P6MgRr4oUmAF+jG4fb/X5BXlSTCIgiMOt6cSSaH1C5ngJy4tQu+lW0O2/hs
MPm9lq7O3Krc6RLY1rXMMvMR2RIyvLQdT3Y1JhDo3LfcejTy4SuoIR2zbH9smLASFdH5F690jY3N
HNzqMFH4016obPrMO/yV9rB6kqQR/MXA7Mtr27re2QUd9PNPTTYmDJ8W9TA6xJdpCm3oMOctJu/2
M8Clob/IHG85KW4ZznDQieTRdnE/CvtoRcU3GiX7lQJHABry3kWePbcLoYsN5LkP0lGwqyYL/JjE
p0AzGeQc8H8P58kqh7MVTnAX6jpu2CUjXl/nJ1moENWUax7QcxgVNEtzmL+sXn7mmt6Kl2GILa+h
erTN6tyFfPDgLtiPqZ4oamRlmfvdwe9R2dvyqYSXxQD3qUrbJ8SO3S6PxPAwpebw0C/M6OzETo5k
wEbnfCjSfZuGO3jc1tnKRQMxp/77M8JU6I1P9pzsiKAzF6smoG0EsTjlOQQTaHMG0AyFzjQBK4Ny
sdJpEvveGZoXbxrMHRJBYzfofyzrktJ9DYOnaMm/ppF3r17Xg1WrFNiR+2xO7XL5+TIGgX1gpl29
OVDU4qYexVX1sCn6kdS6NIi6gxstxHUDxMHr4U7Dtsiz6OCGyR8zdP4vxCP1cxhQBrBdf27MI+9y
ytbFnZ7sYBHn3qVjJp9vYmud1tc0qt4nzx+fBF60pwCAJ75iumZjMorNhNicfC1CBheCQDddUVcc
/Y57mftJHZA5OFg8GvKxDBc3Cnpo+Kz6y8+vwqYZ2a+CeBAj4Ps5z/W4vnpLZFkxonxHLzv9QQKF
ryec90zutnPa21cPaSqihlLtmeZ3ccKGFpgr9SZPR3TISot0FksZ+9YhlkRxGe2JK0GsXjGs7mGP
HlJfm7J17blCh4E+gsAXRupkr/aNSqc/MI58+4ET/gcgrEJP33T/fn5OMyVLrwjrh4CLZBvI3txG
ecCmcirr2O3I7rVhv/zovDLR0kTiO/tZt0fz2bagg+cVwLEuCJvrtAwc+ut0NrpaXBFdcMAuBPT9
yKqSrtOSPlCUyOSTfUo+OiZFhMG173TPqYoX27Ge0GBgod/VnO0I3vucRzt7gUp45Uqbnop1JXUJ
9iNb3/CxVaTAYcxuThm2OLyazniYI+TCrdk+DmF6kf44XnNArmuRtr/qqTx7086xJ/QxbXh2Vdjv
h9Cr93A3uYlDp7oL1oCpmAFQPxuW54h24cbTCOm7+Rpay38vXYL5bKWqh95uNUfRlM8GW+W4Uek/
05v7/c+/Xvd2fk59XX3I+XMk7enadXb3nJfWb7Hk0zUa8v4Zg9Ue2oLHXt1CQxOKR5OSNB7n4isk
DGk7umR0I5HsIKLkyM8bbpV2qeXftbD/ObPIXpDNTcTzuMyxkC8iOb7rtaCRsVF4IytFkMLN1UUD
Umn5Y4rqJ4fks2ntGRtZM+ldZoR227Q2q2AM6vRPLhfpmRJlvrO1yBKv2dWMWuhRsAMyLcRULFbs
/BlFTJG5v11VpKcZuAH+NEpEfE75fgrvHRzrmOxptVQTwZSp85sZUZpWPRjMonxl63STaESlFosq
Iq85LGBzJOhoRVe+FajIr5Lu+j+OnSftZ2TXbw6f+guvnZal+lqgWqBUZSaWn1u0q8U+0EJW9Es3
R0tbQy1yVahdtU06TSfM6iGu3QwbkBbGKhSyA0GpE6Z3MDEAgYxdpKW0wYio1tfyWuwMy25tl3u8
9W7srvB74coeXTxGY8DUVXra5otgV0nv7ESoiaMxUndjiv6L1E5by3wtLfhtcLG3TqgOQtyT74k1
VqaPSMrR+Wu5sEUP44zPcEGQESv2QKZDhNs5MXXwO3JjoYXHCwrkaGXonGhRsrksv83SLJ6Ybhuy
gmjzxBAgONumg3ZQC5tHFM7dKveqddrLULb7QYug/VzXbOYh0vLoDJ00rQi3oZZO95dOC6mxsZC9
TkanPeEiVQlJiIiuId2RQIdExUeP7f0Is+vqi0ScO1dLthWFWa9GUsC1nDsiu1LLu3Mt9FbVP/Jv
YkMLwMkEJx4DSXinxeEKlXgyIKTK0Y2PbMJkzccyWPi0hxm68qSYXywtNyf1JtDyc1Ze9jbTkvQE
bTprasiWEYPPMqOM0QL2uf/da0F7rqXtpvxFZ80pieR90uJ3KDdfkZbDg9uBUWO9eVooX2jJfIZ2
fkRDb2sxva1l9RX6+hQeQNJbr4EW3rOTSfBfFfcFI+pdjjp//E+mP2Hy76nWFutX49iojRHLsiZy
eU+8cb+0qP+18N/VFoAGL0CnTQH0ptN1wScgy78zroFc2weW8tP4sRNoY0GNw8B8HbXdIJoV4noU
703Edoh0dD6x3Xq9JXCAWJKzsNbWBRcPw+gpcQ0XdMOEbXximzlKPKc7q4MW5eepd1YWvp4Wm0+F
VN8vh22lDROTtk5kg/OEL//saFPFUuFJqnGjc1wOpzkDdUKuCs4wjA93uBpv0mpfvGiCC9w5cOnG
7qwzBkZt5nC0raPF31Fpo0eClhKEh7rCO9iYeEFsbQqZcYcUuERQ6akTAldSOXCQIBHqL1KbSjqK
ycIxxIkp32vOFnLRBhSWOcjwRfRVYPkcFyIbTVmnh+Yl0OaVDBdLKrCzkNfuxwkOFxOny6otL1Kb
X1pcMKW2wwC1iza2tsiktJjV2r6kUNMxLqXbFpH3NdLGmlVbbCZttvH7c11PI16i4hUuR/Qcscny
tUHH0FadRZt2wvpz1iYeqe08CDz9s8LhY2qrj+6JCm3+mXEBdX7BQ1IaW4bCcLBDfM4rqMdtxHG0
cbQU1eLy9nEWFdpi5BNaAcFCHTHiTJtMG5ECHEmNtiY1eJQir6svMAhAwmkDE9PT75zZQtxqc9OA
yynA7SS07Qn74CXRRqimxRHVHcwfgxROKW15BH71vorgsZAYoBzlpbEX9M1hCalGQjJ1CNZobrJi
EFvLCuDoTDO1euth1VYtZ0AsMXV/SWLlaqSh4jOJ7QYMC0Je/OuBNn2RxVbefG0EowxytDEs1Bax
SpvFMlxjHXwPDoTuRKaejHETubEM71A4u9j5mn8m3rN0EWSNglbZ+o52ngkYagztgF9BEKP8jpWj
HeqOiaEt4mUlZ44NKOtNuXJEEAoDuKA+TXoekfhZT/IQlj6R8Sdp25xquptVJOZxLctLOZUuoT28
Zx62qSOyrG7DvGLj9inLlsH7xVBAbOz1N6CF8lAZFUlJbD0rG6l950WnVGLtm9E47JqVjFdt+0MT
vWvH91LbAfGAIhJYPazvlMkpddxW2Y0XE/dKf+vltModS7UEWXs5p+AEM0xBDO2gISowNQ28h20t
cTOxIi7g3hSYDDhLG21jJAJs1xgYG+dQHS1tdYQLzlwd82OvbZCjNkT2OCN7c5Npo+SgLZMj3klf
myhJg4v2AA6flVrrk+HIE3DYX4QRsbX7WvK6A8K0JRuL5KXqxFIQ3K3/HGjjpjHrjFy8nK42dba4
Oztt8xy9d2B4+db7MYDiBC20JXTEGzprkyjxSQlwLvdgM1h4CnCSpgUpKqE2l9baZkr4nBevCWfZ
nCMpKm6p2ymNAR1QpIq70evwCMFf2qUFFtZBm1lTqa0x+FtLyJLbVgBLpr6HIKttsBZ+WFMbY31t
kbXxypKMfe/7GRNI1g25ttMW+GpbbbBlm74nZaXfhtp8S5RUGc8/htwB3xAG3V4ebAvDLvY0snnw
8NIUyAujIZRXNKETByk5WWKPfZJhldmeB20GDiz1TkRddW4bXruxB8WkrcO5yOOlDXI8lZobY/uw
6Io5Np1x2PUWlVGJnRvAQ3qZLZ6KsA33VoWn3nbxU075NMWV/lT6WHZ3oTv9tusJzGL1u8kJGRd4
H2NXG6ErHNGZK+J6YucQ+s/DYpE5HZojD9y2XyF+2Wy7M08faAzNXehnsxNO5EMOclu8+172aZLA
FOf58FIvwfMwdqTLA8ZqpqbF+KNib+Ed9tbAOkIyNFiEczUkN5f7YR+i+g8HsNQuZqrN4oFyLjzz
02b0FXckG++kr8s6kzE3yRLPA1AMilMfYERk3MqB3mGlDtoA4GZrG5a7fh6wbeYhwi9EPy6nA4d/
Sq+lFKPTEBBfgEt/UE0PKqgDAGITbUpGUNWuBqVb0NxqrOPL2NixZSCY6oLAOE8ZZxyWCZ6hZbxI
lSHZTyuAK1NgbNFUH2UNIiEsAEnzOTURrPF7jOnViYrhnKU8V95q7WYLYKqsaXW7aUM9628Dfv9R
5tTy5dzwBgPSEQmKsJWy+iqRJ0tzoITENMMyh799FTCEkRLvajO9o9JnHAi6uAXsxdRQ5Nuag29e
uQkH79g6DHAQ/LfMdSV/AzZFvOOIpJdfXTg/mC3TlZSZLpMY71Eu6j4Ly3PuIahHqYAscz8B5T1U
dhZs2tK9+cl4YUngcaSV8hDmLRwlF0icz2Zqj0zWvWOMD72ke4ksoLp5itmWjxL4Fs3z6+MuYEpC
v0eWqiNoLnqYLn2Y+jjVfXy/ZepuJQjWi9WuzcULEkVhzgHYz9ExXd0enhOpB24xxlYS0IrZidoV
AiJBafa4rFIyX/qiOrtD96vj/bkpZzyVXnZKjEYcciOzb6pct9NSF+detnFqdb8G1S9nawDM0/pa
52himzKsM23k8ub0rgdA1nK2ZGkdkpEDWE6p8UB7mR9LT2R7F1soWuhdYKTw1pryJCKivXofFRu7
pAflP5Sr8gjVHr5TH8vW4Gd3kNji0Zs/Da+/ozmITRAyIkToweWXTeKPNC2oJqFzR6GBfVjAJ7xl
o/shu/YPhKJlo/Y+SlGsmrsiC/6qhf/JIVUh9JdTOM6nceGkRlg64hSiGnuCAm9zsU+V/0X4QMZm
4FfLB1yCRgvT6U16iYn4MCDaA2XPqH/ITjUvrHisTSDBFc8wmZS5wk1Igl/EEwR4n+iPPYBSdfG0
dPaV+FM/ae7ahBz5pWKsTJxAYE2bqWU26Wvp+6ecLNaW6HFwMwrmtc3T8jdQPE91pd6tevHRGJkv
g6Rt8ZaTvVTWli6enG6/jgvqso1f82OWkfUv0+6UyHphBMbnjnN8AgGRzkmznQ2yTDKfb7JYSLKQ
XEKEhsXLMlrbKQBNy9CkK83XQWCE9Ez9YOT37sMkmvacJNCspgprs1NULwQw3Rv1Y5G0mnnQE5AR
YXwuwsk7JR3sm7J5qwKDUbJq8fUmBJqFmLT8grYCqKizMV3pxmky/C274S3IdYxnPenLz+VcmZ5x
kPQ3zzaOmUVqghN4DhfJxA7FcuR+NCryJTxxniUAavJ1vqPct/TAZd2YQRzMcl+yUJM9ieJVB/lV
uhiSFKXfZp7S3RD5MOaU+0mto/Z99sk6aefMIcayv9LTkxZ/cE8ZY/l4ycudYP2yTXvqUiPQ92tx
N1LFoldlB9dwu2yUjr7uKkrzKlIJmhnxNaBw9xWAIVC9xey9DczP+X4Is6qcGdtvmYQc1Um/BQay
JfY9vYPOIXZoXya85Ql0xofFFOONgAfv0PF7h8Xe89PW10aAq8m73zOROMscyntT2wlgk33NJuME
s/yT0J5SnKuPlv50E0qfKQZ7euIzSaCdGZDHEWK0YsjVrWcWvk19mnIBl2+32DjMJUGiiYOF05HU
YJrq4/nzuztPlyhYCNqE7bTPSkbAnTM8EUXS7g1rIKHFG/EHsIK9yumVuzw9ShEC59+UwfA5yPzV
V275ZDb0V2lavnVyng+r/daEhXlPZGxFrQpNsJC8JlWGRXZeVA7OPmRoZo1vGQJDomiWe6bZ+WHN
/rhQmeH5l+V2IZzFYQsRNMAfbPDWMQtjPmS27K4oR2GU1rtw2mEewbWOO9BhBLKpCK2Nmz6DS8iD
I1u0ULze4XMQVP8kKt8V+vFHUeHqK1fiJ+ZLSEocY0XE/cEVGOCHgquTD/0zTlQTwmO5F3lnPLga
PCFHynB3SZ6Q/k6XXjRPwmYBEEnND0GaxlO6XaZ6PmdKHVwLY3wvHUYEQtR7o4WT0awznWBJqrd2
wXUAofgBXbJYRXaOfCiGtUVQWGAiBHwNhJjxl2CWdf2QwzONmCyEFEvTEA99Gmw4sYp9x0glHFFd
sDKOO45fcp7/6D1j4n44eISPtutB4Ud/u7rGexcoEp1tYMDhTHpCFH0PeNCO9WK82k1wR/hqemHp
TkhMQ4vQVM59b9yccTx3I4F32Bq6VhEB3Af4QMJ9AyigZee38QNajzpIX5Ix+agC2BROlnynjGVm
m3t+GpAoG5wsHpWqaT3Wk/chXPwfNBRqK4c+NlDsUwAUVOqMz3C77hcLQmz4mIjI3hUWhxBv7tMi
GD5Tx/7yA2p/vuMIelzDC/GEsLnaoOj5cCVzS/9GvuKw8TsEf4PDFGtFDNi1MwE/s8dIYt7bQ/he
msPfquvfyrBFTqC5/YyOtiq0cbzm7QOhADEeQhxaSUFnMVGdqLm8kODx4ic41CECJAqYV2d6RFWw
r9tPLQJz+ien9LO9bU9UcYjlsnm2d03RNJQjYY24DfmD7RAHYxcNO093FDsREXThDWgS0xYxEcJ+
svrahukY1OTSXgi/DJnJEADD6K4or44s7kTTEbq4BFsVTM5GqbaLWfZq5fC8SVQrtoAJZhBeaQAN
qzI7bIrvWaZdsRE4RUYSjCXGgsGsoMgsgONHc0K6nv2MAIJsFrznhIOnLxHNWOx5IIXXpdf8zCi2
hgyUkihOeeVMmxQhDs+vu51MeE38mFVscszfLAZ7OOi8uJRMGudQqIe2kQDIk6cVhN/G6eo9FElU
MoyrIytf30GDSJQmzPwsmQVb2pEnaQQgOIZvjoZgyyFZbSdGWugxrY+KufLWGxowrsXFCtgrK2vj
EDd37syXJbAOmcEowEe3DzIUS+I6Xb2qS+6BE9XFEl0ZhJIk6q5JLLiuIPTmSYKS+dNuK+vQeuLb
x3HMhWYmO4xejyNHIv45i/CEyt0MuPhI5jFPWUj1ykZ0g5gtPPhlzrlZnzHVHAkm/U4dbmEzZwSX
WOQgEzJR5bRiKhuIw2mhytmKhx/PHYyHtR3pOtilJA+znXyCFSe+GLcvkcZIAjB44fuV829iEAhp
YdtHHtxwrtYScH4Fy4OPw1mBTxbAVc/EPyeHArehWBDHQzC9WrDS1sz+M2rcb26yfPETCzoUqxYi
uidJDAbfyTL8RQE3MZfQbmZzfM14MjyLKi+wF/tmO9WVJJvSg9g8ires7h46SazvbJnuoWBwuesK
FcWjg446Nf1DqXJWhDqmpQzsu1SQSYYKxXOM5jQ9JAP0sYUZ10YN/QsVv8tF7U+8Gz6sWBc9VQuz
hwWT4g9rjLvUjO5LT0nY0teAXlJn3SG5yr4FmyVpA+1LHWMje6S2jdtdgqDgbuS/1dpRxSCn7/v+
3egqOjEX+sHA+siY6gEDXe8foqZ69jIIdmUdUDKxHWXLspvD1tpZEdFs62VlJB/WIUsxUaC1KFil
j8hyiDuX9EHCBy6fl2dZv1NBNZcRf1ztmir2WaLy8Bb7dTZOogOkLybIg9C8SKFgiaNjneuPUrIH
LonZSz67KbpVNI+wasCUS+5AQ+0SbK7bnHsvHnsr37PFhpubhSihWpdPZE2h4n7RcsfSYoLPKEQY
j53/UaDcRTeIymMYV+9epaR/urzoZp7sI1DaAViprGYghJRW7LSOLxoaeTRHbnLyyrYyNF6GJCGQ
JBLTbgnnbEuH2sRt1X+1VccorRs3ecpWMWIizb/+YQ0hSuLSAJNHVvMO7BzlA5LokH3vqX9py6y9
Qbg4lVWPxHsEH8WnicPkz1ThK1DuvG2mmWarp5cvfZ42Rpi7yONJKSVA3rFRBIBn3Q1dmHGdw49O
dunVLgk2zJK02pbdeF+RlHGN/H+1bIB09PJPGj1nQsLJ4BolHtbHqmzWb2vP5zL3whl9RjbdQY54
zHomHNIczY/Crt8gKx+rthWHaGDj2z641F3bWcy49BPxj1jlrPPfpYEkZaDycEPvbLcr4SK48kf6
9Gz8TL2UQi5BAJdn/IpU1X/YFgB+Q670fTjwzXTh/rlCpSffqeSszjFYY4D97rMwO2UVeBO2Htsu
arfEX0x3jecdVSeqXTrOD70JUCnw63UfqB9gfnJpx7k/uY16jCoUAI4HvXYx/iwlIzLyVMptWXvp
I8SDHJDrxhiEeS77fDpnfZrsHKV24xBc7CA6k2G3ERPoDSr5d1+jkFYxbLEh3SGC27ckoe0bHbIS
pponluHlmxomwlZI02u62pkZms0jJoFoY/mEbzg+cYqtMPa9QdtR4n7euVl0G6BybBwjBWBdwwaT
AVJ9eFynJvzVsWK8DEtwwmxcbFubgENB8pq/Gt8QLR6sJTvMfLBhwshjsbJnE3PHs0E+FOMzBzMr
1vMVs8aJfT3B0auOIwxRxIl0P/SXtlS/Oa7C7VTZjyCLuQfKsgSy5zmg8UL7JiWyc6B4+j+QpY6z
B+m9B5K+dUzGvX7C1V5Q08oBx8VCNERR2wruIhwB+boU/gtRLp9kFcqNP3o3h0lejMwJtRQz4u2k
p7JGiSuMF1YF4XDKvOXVFPulZzVXpoRckj21ScIdVlexAWT/2VhAzdvMZxNLS5cRrQgYI5TMo86q
zFFEVEHLg64eM2N4YG9sY6Eo/uRreB8xdmJEkzKtxd9sj+JJuCNESQj/jtkhPgGewLrzU6niYRGG
CSAdhRsN0GYynXaTFUseJ+Z4W13q0DTq70zDvJia8pO5rK8iu8aTlNyhlHpyIKCIEjweSP2PkTda
ZKa5iT4C3ctqKqExblwwXLfGn3JslTauPd2qDrJ8G4b1rgNSLwQzKXvuX431jDHzjWNCwnu0dwMr
xHMjtcVoANOpTA6rHFbt3BOXGJ0rxdoWyDjX2HLDE/4L0uM1r+p2x8LvZZ2K5uwSATkuZAv5ZfCv
cwF4YpmcNzWz8g2QQXOLQIT0jXR89+2FTrXj/i3yMMPkoZDkJehrUmc6NSZj8bzEdJf5ETkRCfJi
w30isbTC47NZ1oThbzsehayPZgn+qUS2hR+R/hatGRw5YkVmH2mPSRACfrIBuE8uHjyzOoZ99Ifi
DAaB30ZsSfAlBRRdm7TjHrBWs9XsVdZ6BqBRkjH6ZlkhvpM95ENwJnrM3PTRr7nT2jM9OUX53exc
uqdRZx6gg+EyIusCPiv3VGA8YIo/+AoZZLZCLi65x5AQYJqAEO4nxkW6/XuaRnxoI4K3MImdltVn
fIIOJveWCilQcsrTOW5StmzkFpPpFw0ZWkvv6GTHsEKqWHfGX5EFUKLt9gD18sJwB4SwwY3Woarf
zLO4txh7JnmDU18QmAU2s7zkYf7Gm98w/QLZbk/u00wYt9Uoc8uUHKcS0gfaD6gZnLyFqIqNpars
wHKUoLsi2Raqi1if5zykLtC6+eaNyAH89avOrRvn8RJ3iDN5Bn6XMngfvBUGeuqcspHecrCKXSo7
IkHmmgowew7dtI3Dtvkb1t5D3gKbmvAgQlFEiFQ6d51RPE4DPP9oJp8HFRBRCMZaHhjx1AQqJrLx
H5jIWl1wqFmXVgaFNCCznTXh2a3x1SfeXWiChK5Lds01N8eQDSShYt85LOB1bIUeyk6wAFFCXQGB
FDFowD0d3ItVh3/WsfpiBQOfFqcdCpKKfEnrTB/lkhjlBFszbf51vf8SqJYdssMHkKXnIcv+RC5S
hHzE0L9W4cAxlI7Hwnd2IQ5Eh8TDe8bg0+LBPq0w80VOgtC1hA//NTr2Pmikexh8i21FOOLpDAus
cUwR2f0wjIjMnqsmIhhJP65u1/G2MVLzk3aH/Jw7dMIHHPA9w4R+9dO53wUZp3fHdt2Yk8fCtlBb
6eLUDT97R10z3a5GKKh3wbgehdlfyrX6zjtiL+U87Alckllyl2lkDxKXf80oDuwzf1GYIVGa53gi
+uoHQc+g5lEVxWeqZwVcRxWRa6YXJ5jJxiy6s3P6VmQ/7H3Ktd5FinT0fiWJlTGjCb977/WMx9OU
kEQnWqDHwYEFGlEDzXtPesL+0GuLTSkga5I7d6yIKlM5ZSm+On5eE45q2gHJHO1r6c9PwgzGXTv0
y0aM3a8lYh3VLgac6Wi4GngngF7eMsOh8Jn8t44lOSuyjzL7tuEOHWdwGgyyP0kuFrA6MVc4QfKX
B9E7JHnEgLDqDeIs4MkYS/ndERlGgJB/qN3pXoSAeIf1YpC1s1fe+MSVwUFX6rfLtWK/df4uAQAC
Ght6XhToRB+g9jgZk949j+trPWTjJgO/B6kx+1hct8VSRj5NRpYO6qPBzr7GzLiseFhQogTfTbAh
7AWm5gCYo3IFWgWbdl5xORDa1kQ4RRkim81ft3ns32r3CzHTaz+bV39mxqEaKMhBmP5hpTdHGTra
Yvy9DBGlqqqQ2ndEEvs9ZvVpLtloFMkGPlMZF46Ppra8MILapUnIQ9N7f6KMUhM70rFYgOOGRn4j
1YntWFNY+3kg4WYI1Hc5ZajikvIjrFL/uA9WvmHQ0RGNUrgRUfcZuuYv2afGoXEU5UUbAepHsiZ8
/7NkebSf/PV97dAJKKZcADihmKlCUCFZf0Y13CdIEa0+6E9ei+qKMVDLFCx7S8Z+b6F8ig2eT5mw
fhkX9TZOrNGwlsjdExLnj8YiZbHygnLfKbR7gWLsupjumVk8EKXCeLJVDiWc13ONxuT9Zx8ujeUZ
utbvaqwh/xVBRRZk/8X2/41XrYoH9DeEIvaK/68oNp4pEmwNYIK36q11ovuoIJUiKIHaRIzvmtY7
CQdvqWCptnGEWR1Wn4aWFW8bc+yejZQlF3WrTTEjWAeYHGzrlJ3IoCIulk9EFgEUzkMXKDOVyUHy
/VAcYltd/I+oArGiOP0wRb40PaErXODAEkOym2jTx2h+00ftZrmFTqmXER63IrsdJxjebbfNdlY4
PJiEuYTiyR6YrwGy/GWQsgceafy39jRdq12JQ8dRcxOduKxrYGB7d1XcOiMXK/EBiRgV7ti7Iky/
/bT/ZFr4NI8mTkitLe7JNdoYNcyh7mY6hR4NJyXQE+IeE7/YBQpZUjmYXCPC/fSsl1n43NyBfGSj
BTZrnJ/yEO+vn17DkDAwzS+PqLuTkkj3ZG5eQTQ82BKGRDgk277PCUpEcd0Qthv7YJIrmCOl8U68
x3MorICp80rfs/D0J92lWBeQm87ODfgJACpjqu+uTZpqsWWFo1wOxz4tL1FPUdw69tFuuxlZGT2l
jLpoE9nNFinBg7kgrWH9fDZ57dfaP5s+mJuoyXUaMzNfB0Ox7J1PVGAcrRnpbEvfsH+t2Rr57CKS
iHMtL/B5LxOjU4NwONzUBhlc3XVCLTdM+XgyolmviFjB9Bau3DIjGz4rDiZ9iFXkIxmkiMTH1H/K
GsXcIqGHEH4AxGv9dl27iN0IyqYTda8M4JmZrjzWk//ZDcQYOkqHOnbWC04BqoyCJAzyz7BkPZHs
t1K/90wRIW9ClppaL+WCZXqCS+k2s0OG3kh9sQpGDV2ZfnRr5u9ntd7lbfEmyh370eqEn+ewsnW7
9KF9xs1abXx8CtQqXK5+2F1qUtkWgwS4QsH+wEBFbuG4tvAvqv4iCKxjpjTdt8j694jGOf4gaXdU
T565vNi8L2agEPOqztqKtAE7wv0vApSvfRfdr6FBEcM9ONFBLdkr/dx4lC5pHlbJOsimoYya8dNy
Vv8wh2WzVQuy+IkqlKu9MtFdL6m5xRf5G3tzvi1ItKP1EXBXAuQAhUXmKnOms++ZNxdSGuEenEcR
qUlF9uk7yFta3Vj19vAwYEYmTYq1S7LaTVxLtlZDew0c9csO1Hwc8blN6bCcCJr+6JL6zq8Ah6xj
Q928p9gLFuvWuhOZL0aBkbCwdsWC1R6pCBHFRv8bi71xRuO7JYfUxbkr270oxm0WjnEVLTsbAMB5
bd5cp5n3U8ELjdXgwe/96VAGk4yd5p/E3YN9iRCMcH2Wc4cAMOQvXs2eGFebmdAYnEh6PtJBvwyu
/byupB+sJYWOGIb3gUQVsiDv8w4/B1fCDobAW+b9j6szW25UibbtFxFBQpLAq/rektzXC1Gusun7
nq8/A1Wcs2/cF8LSdm3bkshcudacY3bvXVkyttMJF4Msuy8Bjq070uTtwH6zjfQHLsgnPfJgGcYk
b+b9E9jjJStFusFC5AGQYpHVBt4EEmAQO4mlR9G21HsK2bI6eFX7btlWd0YVAQa0oe/h2N1yzu7O
08lcG67sUUZB7g/q8E5oA+8BiD4n0alT8Yg6lBCLURIVz0q/KKgOKMmGdyopDGNsZIXPbtrpiLcj
jHPbbBiRSYofBm8sU2GMUEu+D6T6aMqMEEn1dxHS7KRdlJ1S09317kWrmHGpFved/hWQEK+Io6bP
PCM4yGCoxmpcaowM115OjE+VaO8Kd9NG2vmXG1Bem050Dsj8giwhTy7NFGIZGP1PwCEGNmNaSG66
tEtAIZY89x4y+6ZqEQmmaqlcRaWh+AAVVLF2JMDlc1RtybugKYw9PVNK0MnCGtggJaJcnYpdhpDA
14B5R2hMlshg/piNc4nAUPRKzl3GI63FAMQv/6BHerqySwrlvPYVwVDs2rgK4yWiUHoQoGUSDf88
ew899wniW6i6K9ObcOHRu1uSD7dxNcMgVSKl99r+GfCwbjKt+DJT4gOTH2VL0g/JnFpWXkAIb0GQ
W2QHhARllE5z+ZxqnJW0gUlGG4UHp3CZgyUjfV/5BxuLdk7r4Txyft+h139lcMNgyV43TYw4MbkG
fX0JGosqUF8W6XDBnJLc4im8jVkkD2YRPXfaZXCHu92S9Ycz/gh8Ml1hsQepKux9kYcfPeKW/QCP
Ja0gZsUTH9Mq0DfoLeyjnkfedpS1tshnSY82ky8AZFJubotsxv9jvmOmDCqa6AvrAv4EiWocvHZQ
nFhX6clYbxauMJKhWa/dkKgRv/dxzg1PIZYdFqPiq0Oh2fjcjgoumIew0lLRLvRFtyJ3CS0nhOGF
E6b3NLCYBYM5cgL7V5SYOwkNi0YQcq/RgX/Rm90SFuGXXWw95XRHP/FBbuVMovT0LglwvNEJ4v5z
9tlwClW7TYAoEM5Jw6aN3oYJypxD+J4hnaXfOmDuEFclTr7vOmQ2DC3XQdC1Jyett1qUkhaJkw2h
qU14SsgXZNE+gyPgcD+uyBNcObT6ab4HsBbz13BqNUZ9auWQpnwaEQGKNjDJ734YtiF9iGwrSRmS
jX5E30N0jormWIR4HdYeFehEO3YoCDAiUIjv4RAZdcQ92iTFeLO6uBxKCeyDzT5yAPlSrc+ymJnz
zVig6NpbHKCYZZg6T0vLRcgasOg0jBJmvQxHvDiIKwxqV2Eu2tb7laH/WUpNfWJ6cRGND+6PbaXm
W8N4zYxssn9Ha5u0yAfCaTxrbXhNdUl3pwr1Bbfh09Bai4GITAITG31D8PRzmsRqb8KAr3LzNxRb
2g2CCEwhZYnkKNyneEXXUbk2hiZfbStsBus+I9vJMVugY5wxYh1icXTQmvCakA7L7hjN80reMEfx
QmMHI2G3+E0K9t/ExLQc0SLVPJkc+Z3QVlpGtiOZYOSQjyEFkkY96LvaKLojypNt5mZ/Stzq+6Ei
QlmKRwfzD86Je0OFt6nZWpc6Bbaltb8L6DzdPFuv7Dk8dRCE12pohwcKZEGPZDGmL8zR8OnPs8xy
rL4qQkZWhou2BGDQmkNCsm7CqFiK8csxOHSFeKMWJaoEpgnjp1VUGaKuinAiPBoeGJ0lO/POYtMm
L5AWLU3wdW258E4n5oxRTnlmkTp/TKk0seQjAQ60VS4aTmAuHVjEhOY2I0YO4ACRLJBX14GQ+kbL
p81UszMUwI3XU510jM3AGOU2P8ykpDLQmxp6/pufJmHD5v5EPIAPqdatceiMgJ0DftqC3OMz3pak
AJhuxMZfzSfNoCaHg0WHz9q01eGV0e2jvwTVFA1Fvyna4LWt1A8pXBB2YLBHiOS1riJAbobWSzYT
BKbucCx7zhAhJDgpCfllrKGCWGeu05z12vgsOj48Ot8GlugkvPY0akYFXlyXNKApxeKm+hC5Y64r
N4SjSaxZlLcjezrKxuGFaAkiwDXqN80p7wbjhq1HbBSeDvmCO+87MmWwl/imOAsbW3KHuw3NVNyH
fe88RbF5dGn/73A8fGpIx5ATQfG7wBdEIDmKcq3HQXzxBSNb+DNXofmW3GkZ1pZqdo1O0iHAUtFV
iesqeMoUW03su1ury3lf3Ti79R1ekabTvzoOmjSPggNqE3IkWg8BryxvQLIcqqf4lsvmTOJbeSy8
pi7YYMaXVpYa0336I4xqD2yx5U7zNDwl6IRG0RyTJMgPbkaQIXRVIIyIIFyfA2tqrUm++07JAdlb
7jTMJ8p4Z1rIC6Dm3zn1VMgCehL/pAAWFPfNYurl8KQwp1/ixvwlGYsTosRnmUzhuPqDLtDfj9Zw
sjxXuzLD+CrUgKVmftRZ3XK0DPeYx4V+rkMijDo62x6DlR3RsiD9ekSTVoE0qyJJMEBwC39RolCM
I5JuJi07NHleE8hr+ckOSby7YYoxLkVc5hdzvjy+6oTuH6rOO//3fAV5cIsRP9lFZ05Z9XOpsPhM
KPjJ9CJnFBHOXQ4oiWJ92NadnPMYDB/SGAPCIHC9fdJUwbZ0qR5QoWNRBQmxSoXRXhEUOlhf+T6c
R0xc4uh37VrGmpJfrDWapAvsNg4uxdDb6Q019+AMewgJK+7n9AvVP2sdArgYUOKMU0Yvb87n79q2
XozM/QWub65/gJSZCQMDXcThRWbF9JaxuhE22dzD3lavhrN9SPkYb4Y3EyzH45+QfeSc+pHEFigQ
I4H31dYorOxgW6gQRZWZr//PQ7a9i1bab1VrdLe02puEEtyt+YKgI98j9vnSEUqYgNsuxMTnBHP3
WzCKyNSEe2w15V/atLEvnWkCxRi8TYYK8+hlrtzHhv6SxpOpFkHqHPogQ4s/kbvnNvDmS2EdxeRZ
R+54XtiBdTdMbGId/+8ydLFz7CIHUZdN5BmeCXqUjmz2mPLkHdKfughQ8G6ZQvpKq34Xqix5LXC3
x95g3geSFV4Bqlxk3Jsk0CfBRRndWznyxiu9FbuKLJu7BYnllnnv8TgN93q0kqVMh3ozGpF91owc
Sy9mjrpz7oWVemTNR95fwd3ryCQ9SPAy+3giJMYunWRDhkSzVpYD0nuWMoHpttYN1ckuSuLys4jY
CJ0qfcdgdsg71yIpTEOPHITiM8QsviAHg1UKm+lidAVhAV7N7Cqsb4np/PnHEXS62eb7GsY5RlUg
BQQu44MGmYnkMjasbFcGItq1jdRPj0szAx3/eygYASzCcM7OaNqdRmQ7UiiUyG7avbpj4J8dl2mX
hfRh1craQr6nxxusETpiGtW/GSV8+J5Neq8kQext0R5T0yrP/13gsQOEK+e/N9sLOFJoRP734s/y
1N7VzxW64X1WeD5sZZ/uid5DM1CSxC+MVCNHARDvSd80JzRL6xZpySUO2/nPLY7KZ+S40HOMRJaL
YhxpVBKcVFrvsKT7JG2X1kGrA+GsH192YbZM8dOCUwUYIfo8HlkE2SAscCx1Ud8IJiVEoBjTQ++5
1U1TRAc7TrEV0hFHh/CjY6R9GAXkhLVLmv0rGzuJ1dPY3DiwoWOJZlgQkqriZI3H0cuyla7RnNUH
Q1/CHYufbJPeGZHyQrDbPCYJZdgcUtzKGz0pTgjr22/DtM52KtUt16eP3BiLJS0d/e6wviFPd9bp
MGlbw7rY+Ife+ONAZlpDf7Lo5aaRfBdxq+NZBQs6ai2645LOKSzg3wPwq6OFbZzhwsio0DM2XRaO
+w4LAWVDwDEmLfLZxbIH9YPcbhDyqSgyh3xaKnGYdsHSzlL0d/Pr8Lj4OhKcthw2tdQpP2azcGeo
M4p6g1RmzBm+R482DLHnCTHVywS/yiZuPv8tFsnEFjKQbyij5I0JDH2CmQJToihY6VPRLR/vvD7V
xKRFoeItnAOTsBKVR2ZXVb0zKkDLOJMYfpngLjUEvhm3JBWRKgm4MfGIx9k50qJg7QzBcNTx3Sz7
ueMKx3yF1MQ9ovX1jsLA9Qqpb1hFho5FOG7vCMgDRGaWf0cxtx9m+pnmTvCRA420c80Ojxqqir61
SdmqtoW6qEpUt3+XPi+eQjtHPpz1SADKa08P5Eq6jU4/OyR9YJo+VaHMXWMRmW5Q+tEps69pbSPp
1dsexfBUnKYelp9bDvuIUOA33qjg4BsaWc460uekFIfeNPW3lUwb6+iHJAk4uRdByK5K5IryMy56
GoTK7Jk7qZdK+d1rAX6aIHjqykaa7yKs8AqypcrM6rYgBfJn+Gwv82QhBJX4ZoOJNvsuRfOSpB/m
YKpVXRfJ3mqit9Cc8ks5Gs+VIKo14UPkw3v5mhJ5jWjX7n3BdMeJ+/hdUmOtNTKyN8jklv40JUdz
chIOog62Xgg7KM156JQO2Zd9s5ODucyBrez7iTMQcndW7RyPTJt1mKhGYxXbtnXNS0lPuK8rmrdl
tW1Rgl8SRJ4XTCT8Lq3+F4TVtMaGgNCFI8KKkXl6qoICXZJdG4sHjilOHP9KWw9HKY2u7WSN1gtB
54qQLWxb6QxCLbXU3VahTamUDkcJgGvN7chQK2pGIHVvmBf7c6Zb5JD0yETTWBMn7sLaDd4aPdfO
FKLdi6nNuZvFrYPht6ZhRG2iCOtJ1Uj6wdDWYvn42ItkIq3GaX4TSGc9y+hv31L8WjSmC0QX0H3w
yhkIIVknAmxyacRBN4/O5Qx4wIdqHP8tPjH4hXbGFdE4fKHpSivR62vUOEH+BINvSRsG7qufj78U
kg/DdJN1NR8lhhZO1ERpd+CjSZQudivBPKbfB2msXzOt+SsSZFmFb4pTFeY6FWNlPRtlfA5wXiPM
Atsgsa7apYXbwx3iA9iA7DpFQbLWUNig9MdoYInmxy5IZW74K88jYQTnFmLErkrNe2dgO6qrDL9Q
3nnHoDf3oUoeNmQaeZ0yXhUcQc6QRI5TTGCiVeG6D7H+52hMFljIjNXjjfWc7m7qPT74Mp3g4Y7m
FvNkSpVmm2sWbA8DkcsROGi1U2CO2bw40AbV6/E0SCqwSHlIJuriT22wyfscAh4rVMtauKEC/jFE
6K6CyAFXMtl4DRqHpM0g05Y4jiaK4h4DxFhjxA7CTx/CBXRUGtgUf/aeBCFgmZ0pYD5w0dJoHgmz
Qkf3DlHSk1O7HLhY+jTXTHCKC2slkkQ/DAkd8gKq2hAAriBNbPFY/MdgImK25j5wEqQW0JNJKZ8v
gzFy/nZTYoYblzI5FiFz+kqztoHsP9BwYA6rAtYQ14KORII0+h1DHAJGietRDdOpny9D49SHhlan
5UFn4Bxtj4c5NtWMzeii6N0pwOpg+hO09l5ZLwZdVYciSj8IkxBn3CXZIUPrs6hNpXOTBjORtuzY
ZFFQkHEy8+Hr6TLmcxnd+1dgP+4294X8d/apIcC9ZsAvZlPjG3AD69wJVd+yaQd3eFo/lpwhqA9W
2xBBLpInb/SavWX2NAaDargQP4SemKVo2zSOs9XQvZKPQPeYdhijGC+NV20sxl3rF6cSPcAdCbi2
JMkAPpOJDp2gXQUDWBFAS/FRd1FzcgfVcxZLnlMWnhWGpv6NgoY4rWoK6E4pWDrdeMLsom0Lr7Y2
GEDse+ewQEzxfKa3Qg6bEGiVMsKtkahV43U7WXUBnGfqhxp3cR7Zy6kMq1NN0sjGnOkX/37zIex/
DfMKiHz3OlkGNSYhcUCwggDQzlziaciDywiTW1YVw0qfbxmBkWOXzA/NBGr1qIXESBYE3PBFiWYd
MGiZRWAvUDULq26p+HLYZbWHdrOhKRjqBjINf9qqAtE3zmfo0LSn9n6ZveeSRuUQOOYhSlV04v/I
8bcs5EW3E4+YzmbADJS+OTjldrgFE47+YHDIzcPD4k3+OYLg5ark1PWf/dTaT1ZO/0KnU+lj1Ht6
3HO2UYhVZDf2Gah4dgh047WKjEOvDfp7j6Bq07TyGRNt9STpVBtKgfmiKl3wqw1XBc129YjSqNFa
9ykKZJH6v4Aqw3Byk2nn6CV3KjcsDcFoOD2+qoPToL5mL9CkfMKn41pdBWXpVcWo+srsOCSeQObz
v08jjwPMBHYtGVKO8QMh7kR8zKkTMYG8Vr4adW2rh8q8qIbBGCcFcxd1rnkVdbkZOZyd6aJt6zIq
TtHMLcGC4B3tqt1Ju6LkgW2xyroqBq/nx2cNjSDL2WoyR/Wi551zxPSjliF97E/iSlfsdeuUAOKb
Q1d62zaYBSpVFMwrQ+80Wm1JsFXVXZ0oT/cOtTwRV353fVxKQeCGnn7ryQSn2mbmTXHpiuGakFB0
7MYaDpWF0sYFxhqq5phHVnasota9WarfPDaDfiqB4z/usjaXH7DNSJ3i40D8WPxSEq8OYddwVmiB
5bbO23hvupa1GgBAoWseoRNVpA4XvXU02gSyzsBdPeF9OuaFYGTu1hR/0POQSxrZnaBf7ZPuJzML
S/lblU3R0ksxU5VVNDupKv/yuChT+JfGl+Ohiqs9Q1eiyooKukvUw/0MTZKoUiPSbtx51BKxd3cF
Ej3RovXN7alkYIhnOioJrdB8V1trXRjfTfmSAIxD4a3YD2fgOVPSLex4milFGVNCx1IcW8HIJyKI
nt5/vxijIPc2waipjc2ivQjmzzQeWMANIDDWirKj8qv6MIVDchrmi2qTTxaFgS0njI+FnZcbt5gw
d6PDIN6JXd5qGZEOTr0p+tbdYbu5qZoIpdbgBCiRXh9qvKeLcP5J5izCK+3yVwZo7miZILtD3ObL
0kiDXdd1gGwQT22RDKHM1W187LSaNjYIIKSvZnLtlbx0fmKtrcAdN5VXJ1dXqMsDBBV3Q7sJO308
hi2iLUJk7G0TMxNQST3nzGdvZVv2/t6yCgddRZcv0ybJj4jEiCx1p36pcXZaFG3TbQo6p2Rhpxey
bbobtqdiO6NhkA4ZZy+0brR46mdzopcRRsQipk3/SZLArteSBCCey84KTUkTI2cvgwxN0bs/0WhW
p4ZsEBwXzK2Y7077zENpllYiWInRKa+y1u2tjj/zUKkA2MXom3TeyauPsvQp8yxnpUUGwK7KcRaP
X72loU2bMglWj4cYbFjRsoA+L7k0HCs581gZB8NWYWvidzrjOabdbrirvLfkMRZkPXNuRgqrNLTT
ngk3dY5JYtkF/VACW+xSbLbRoNXXroEoBtaY3IrGfTNJtKB2Yg4vJuKPVrOifmkalTpRrqmTZXrh
fgjSZ1XmJFO54XXKhP9i9gEbUB1pWyKi9EUupuqoB025CQKLebyjVq1uhB+oSAFTINC8jIP2O1K1
tk4tK7v2drB9LKga2MlYqJ4GxK3wff34AMxrgTojdZ/7qfNfSWbHu8WestIEwpCpNeuXB12pJPbB
HSDyC0ue0ILBmbClf5aERtOcZlqMKrUpx6tUsfkUO5+epVG9EB9pG5raJWF7ESKlY9XwMzAQMnTh
9EJLxTQPY30s0kiBjtRbTBY3ve2Ygs5dLU4tCzom2kW0zbNbeDELpvVRKwL2rADXMf/HjkH5nnOt
t/p30DKyakmuAKLUyfW3lZPMmk037XeCuSWFFWjqeZ2mmQyu0Zx+jRNYjQcGqjXca2Hq/jH1LLju
CaW6X6u94SffZUsEqBWhkwYhS5Z4EncMbHP3yfDC6OyGOgAOjr6V0QFmkNOudlHlIIwHis3R5fDg
tinT/iwnSO4tbux1XTrNCeLoW4AB8hLNF1Wrp0FCwS7hiZh+vzXtxHriBuhBDM2NTHx86aGsFS3H
Uv2tDZLLhrgPnsevFjvHJsn4Tk1vJ1Jz27XdsccUcDjHRmhvpUmPDOYTcY+TePOa1L8CSQrflyb9
5mNZGcnGQHSwSSPQWQ8rcgav/tyyriXZbxu6x78An1qEztN/D9NSdgcJmukf+SzWO3dbMMbFyZN4
20Ats7YpXoWB9tbStHHdAmnhDYV8LvXG2Roum28dI0vO54Kii0sfFEGE6zUsXnV/OmhBhCoseZ4V
q8SpivD6uMQjBYGKC5NIt0p7RRy0SPWr1tjBF8BWRrB+/W2QQ7jttNjaiXygzSa3Qe/TP4JxBUUA
2x9xyXgzleaW61zryK9sCxru09h2B++77PPuUJVN88GEmnvV+bBrjKdF4qXPrlOclB5wDq+yaePF
rkT5XVa7R0JCkq0GW8znlFH/zHWT98sN707KkN+uu5c47nbZpAGzK5EEOIFVH1qH6PGitMYzxy5/
40vwcJ5qvQOicMw4NlRDU6s+Kr/t9h76qqeQw/EySVzoaYOcjnHo/dCpQjPuupDWWDRZjNGfiS5w
0A7NYWjDwer1EiwLoGVNS5gNUQ1rC/KATlKD6ZEK9Tuzy+luheYFzKp8Eij7BVTcf48SDLKkyeUb
HTrBx5TdaaHan5ml00wlEWxjDrX92dIbgj1pvdJPw6Yq38HgdWQR2uZzGkE11Bifw4H3wcAy82zD
5NPUxnJfYeJZZazvGZSfZ9KEQJDNX4URg8LHVz0tP/y5/Vo2yJQjKzRuj4sMKxSDNiqm+al2cJLL
PJetlMOQsmyOFIvpvUkn/RqyY7dRDdCUHZxquRoBDnQ6OrH5QsJ9sKIX3SypKW69SvWNjJn/w7HL
kehgyXfQDJyQGNmLSIJoUD2pZWkwCZw0nAia3mT+q/Xn3BlOYkLQKQ3KoaHdcziNjnKuJsqeY49b
xS8K4hEZrtY7PmONYgBERSiS5hyPVN898/ldAnZ6Y5Uo2E0oKVgh7O8Si821o5Qu/L+0HsPb48LY
Vu6C+ReyM9O96j+DjeUz1PzuZpl4EgM69jdUy5wu56osHuCr5GIOu4rSPzFaWHrsdfxUYiZYca79
0+eqeOm0do1aDvh04pEtUyn1CC2yUJ7ZSdcias5Xk+5+D3WanR6hVCtSxNj/sZffVcOLWAwgHfL5
Jsnj8sbxyv/qOuqxCg4U+oR6a1tF+lpGTO5RHAhk1OQaz7gKfSJHcSDcwK9tR9BnlBBgJovPqQ++
oBmRfyQduMEO5eAa8qp1Ggr057FdfsS425Zm8F2hZj5WVAhWXd0yHf/vow7u8voCDZkDgNa6EvFW
odgoOXDpzm9sy8h2bVSn9N68dTfo0bEc3Ag1vY3QuGeV7or0SM1xZCS0gRFLvv3cLRNTkO8eG0cd
InHxqLzXiZYfujkiT+pZs6xTl3EHxUWsEVhYT/rI3o9Ob5IuwnOM5QcsWAY//5ugZBLkBrd6sVBL
QjZJj4ZINVjca1X6/SLR0QOMYy5ebMxJ66ipxebxsDMyGGqVeAbDZd940eFbBIPzVRbktZld/tbX
RbWtNQcZdtVEL4Ez/jZrYV3qeI6nEOTspCPupgxNDfG4SPZWbT4k63jUz8yCcYbMfdEyr+vbDJLh
3MhzmuXXt8FQyQE2EWCy0OZbfBJ8upS3M9Xak+EOI2BBeqFp0li/9Wj8oj4t7w2qZnciibC0ih0A
zxQpcVE/1TYLjDaFxTY16I3TiMKxPActyZoDGTBkXIgjned+ct4izTy3k0r/1FCzfGlsQALpd+p2
8tgqpp2ljvJaukwUbBgDtyqfZZClG/8WebvtSopG3WT64FTxdOokGZXT/LKm9nDsHCBDJhI65LCt
sSnM8gtbCM7A3N+z9DiHgDHvyp/sjtQ9Etwx8b4zxEXAIrDI+3VkHGmxpOsJN+51KL4dRmBLOCH9
O0UAbGrbLuXWGXiDwzwnTNHIwzOAo/DseDmT0v8em230XNG02D2e+u/5x1dESTJT0cAquanXb4DZ
WLib9Ony38WuAW2T3fU30vxm93g+UN3AkEB860YTa7uRJvRxQL18HFVt7L1WijsM0u61/V0ZKARx
EODUrJrxyivNtM7RCfKWDOi9DGSS27jhRwceifxrGe8fea9VU+8wfe30gdICIop19zyPWBvuhY5B
KHWGAD6Wu895hJTHMP8SVIRPRm/lqxGxwYd9vVMC9NfjvIokn0zTwd7kzG253VDN1S4tw0dTotTh
fox4Yu6lqTW32NuKN/jU7Z9iFN3SiOgmCJUnR6QUfBwUXMiOXt3j0uskq9cIbHnBX2kL7N28dc/2
fCEqsdBXQ2388LmUYPeNXF/9+y84pLd1r2ME/7/vBvc1gQuYKEO6urgO9vSXhoexfzx6XErmYTu2
w4KdJhcFdii0XJUajkqQlSJNXJcdzl/kA5V5oG1+q2NPPj2eelySPBDc/OB2/r//YHvNq1DlU1WA
3naaIDhrk+lDXEnenalsD53eyTWv7kShZfz00Vh+4l6i+z/5al9aafo5rpJ5fplLJfZ2VVwpVukM
24a812bH6XsS8g3FDJ8wTS9eQzu7T5WzyVty64iQq9dYtRlsw+vbw6bbjDh6n6c+Z4/2RnPzqK6j
7IhKepmHvnlokhK9Y5Noi2SsPIFTlCWdXtVf6QScwIys2fkjMgk4cj9wrGbjXUVwU2FW7zoByJoP
PKsW+TNElnppFjwCOcrQG1ATI/QJy9giquQ1jvxlqZs/g3qn9c/R1LCjbdLgAqS+RJosIxPBfBcd
TAPptKZXB3t2HzPSctERJvOaikbVpo1QBZ8cK3Qs+RbtYNnaqAJMlCDeKoWHhhF0qjZa9GUyCd6Z
oQPojsk4opVVYENSVRHuc5dy00Ezx3AbQ0cBTBE0S37Uzfrq9Q2SpppkwnxEW91wg+S9NxMDkQRb
mrkYS3dYMEQ2l6glYzgLsz2NLh2y9+ZGVjLD8PkfZiA/aVHEa1dz/mRz91O2iPIZ8S9bUcHt4GC4
LmtqtiDgjNz7fwf63xZ15hJ/MFMaIMVVl5UXHFcwjWnvee7TaBKobpHStddVvA8lyBIGoMUhscyt
A1Nl6VQliJLhRA+ze0oxr+WRLBdlMTUYU20DHWEarCeLo3WLHM0VNUBMDC+KAE/Q+/5v36NtQ553
gxRitn7K8dND/rbIdFGcxwKpsi+bbtdgR056bKE0IElbk+ltalguQua5haQVNlvgXbL7Oi891W12
Kv26XzbU6YvJNKFghOyR9N9WY/tdeSSOUFMD2M39a6uZ7kknYKRwWoAqHaf8sMCpTTVDx1IfFmGL
jTewkZ23+T4S+jYfCD6RTq1tcksH6xMOJQs+pi4LGv2ySctfug5AIumIL/WNgqQ6WfAdtDY1cQnt
mKRrHw2rQiU9KFP+0vRu6c2hR/UUAQ8W9T5FybHLQxyaHQmjzG5fnUDhuxiJR9eQrps2okWr8a5o
hWl+z0TRydNm6RU7GoegjR737r7sjCd6MMmWYeRCA8m/9/Iw3HclwdGcaVYOOQMYvcCvTQkQkNFz
PoMqXTbSbNb9JO1dWJBu/e3hG797EC77tgj3UwsrQDr8yQ32wEPW4FHwI7FIZtk3XhmrwT4FhHbV
Eep66iEyVn5DuxTTUTm24F58ewDcyvh5XFT5UKGeiO/QDZhcpd1fMHa/gHAQckgA6qYoB2J1Mclh
EE1mjqVAmbUa7eHTkQFkxNh2ZpXzwbHiVwR7cg3xjLWoo3DtrW8OUWvDsP4qNBErV02UNMNGTrHY
mF3dzEPSeKU4BC+MtpBYydKNbnbewSsRTSYA45j0gVsEQciob6KIM9PXWGN0nJn+Jw5VWo35N3ks
cmP3RvtkoiO1JbTEqWi+cZxbbwULZe4SBDp571GKWbQaGVRaGDEPQ2h8ajY2ulxZVz8UKaY5DNha
IL9D2+aVDrRfLo3STTa0OzvobsWcZZnGySau8FkchO3GTy4npGJyT4Jj/y8zaLZRE9lrwdoLKorP
myy/a6f79mKmkGSGtMvOJxOjGMstaIHfgZ19DVYyg0BmMBLU9WWAmuucz7eCo5tibcGTRfTSVXtg
wO8T23JHyMS6tV8K+gdPZgSB3zdALUCx3xhBLk9h6CGcrgYAKiTWsAGwVBkFZBsT3leJTluNOCL0
LiGuOCczopckGXTLWhVfRMNcQlMVV8jq9IwjAEd0NQBFVvHfegb7KOaIdHFFuRKVjQTb2jc6wbZt
r57GTJ4KgQyeGdHVMeCUS5eQt8ZQ4Szvnv3KlBxAQVEadOeWbKpFHCH91rv0ToIOnnev+NWV6DDG
EhOoN3XlKjCM9VRl8gD9ENFzdMxAj89qnstgZ1e3bcJ1oUjHLcWPRutnnfXFLu4T7VCNjndQ3Ho0
daZphYG/p7NTUXbkPcLvFjUy4PUfDfgj6C/3WDZkqCNyfOeT9F6GcAvRzm0cBQdF1sLmVusz8Ky8
YrWoVrmBik/mKNI0C55Im/6FuQarMFxmpY+ZWhjgdt/qAqBskrbPcam5h8Z7Kiuc1vhEiiWqUlRI
5I1u3Rjk4NDbT0kJkWb0ezRwrDsb86rV7B30mPx75aKVNBjIU+8Ze7PWkj0mQ1z8QXXSE9KoCXwK
CcQjrEHeW58ECMjq58ngXhPVGJ21QfsZkuapwH22LXTiI8Ze/BRZ9k7nBV2UF/8UbfeaVdNHNRkX
M8DLjkWnkMifqQhn0qkJ98blkB1DMq7Kz6EBTdPq/Uc5KvsgarxpPc9jrIVrm1AxToJ7J8jHw82d
cgbxjZ7tUpv7w252TNjXdh+KI7fWM0AfThlJzSFrxFAAIQ7x/DYatf4QIQlzIrJBwU+flN1fFOp/
cu9tuOBeeEjdgYQKH6dJo5XZ/5B2Zst1I1mW/ZWyeC6kAQ53DGaV9XDniTMlinqBiSKFeXTMX18L
VLalpIgOdVs9BE2UQrqXuID78XP2XvtEpG63ywvupRQ36jhxzgjq/DodnB1Ghtc5NG/bvrqxwlJc
eZoYuyY8OHFhPXmLPASZToZcOv7s+zFvKjY2CX/2MARhQdOKZR3NnKCFuyoNIjdHOzCvxfRhsibE
pdFFuSbixJI1WNhYlIRELwI/3TDv8eHhXccNfRjj4sWH45MYnbtVbb42TUG3WZTt3hNUHrUxmOtg
CtGXtWrb4W4mxpLzewEOymkEchEkI32Zv9Ei7K/7Fm2rJEOBBtbaX+z4iCw38FnvZof4i9lN7npM
YMF4mduXoiJEInfkTufmvsrCz4FZvRZqRM20JIDnGLXXVnJdmDI9MFBYpcbeMDoavEaYbQX+iz2T
lrveEB+h1CVe+SKS6nM89l+rUaGswZKzo1k7IGaeroYGRKybVaT8jt8Su7jDDYUTgZnAwRupCPvW
Z7zvx9XJGpvqRM3ECPmqxv+yqnwIP3ZDvgBCREUGcK4eq1E8WdCFsXIXzYbuchYA3i7SMsDyPN8j
rsVBnRaHNAZMGvXeXZIhivZLHyQTMIqt8AZEYAoFmZLduq3GY97TnXUt8mECCsH7RjI7sEx4liMR
o9jKGV3dxRY4hI726Vqp8Nw2Wh4Ho9872l07DZGtTZ6irmp850ZVdG/nmwiR7Gs/GHcYwLcDCWAf
WlauZgFQCueR21pf18js5wzKr9N7u+FbG1rtVkigDi0qkhKlcNv71bESmFXkGF0SXfKlDvcu9tgZ
v9aVT3G1atOefIvK2TUqB9BomF+8sLJuqjwwb8B3t55BwDgMyZNVpDvUVJQ+0/wxmiGMNjL9jOXH
eJCWbo8hYpfVGDhPLWO7TRpY9zQQHMRoKjugNFGHSXvgFIjEcXlKDgxqoRtXkEkCexxuclyted7a
J47L/xkNDIZkuiBU2mIH1nI41nhRk5BUn8mkCwZjLsbUbtAQUQNCdWJi8rC6xupnPzplde5daFij
vUHdQ2QnJgfrZiRs/FDE7pGz9K7MfIYrjDIPYUqKQjnfO2nAQV7Sc5x+k5xpOaRjldkUlsXx9Z9/
0B/ybOFAUvItVyjId8uf/5CehfDKBb+HQbuZSZrxOsA5USrdrUeiDtMvdCUuOyKiwbDYai416mYU
AkXnPYhJvYR67YnYZmiG8iSNx+u/T08Tf8r28mxl8gKWjR3SYQT787sDFcPZZ2p5dyH7RpqM0PrD
LLjr1A5zIZdSu/FO5eY2T+V0b9nt53GKn5QVXbHtGDtdQdWj+3bBOmCBZmElKQSd5dw4EP9hPs34
ePAiV78JJZPWEpD301X1PdPxhOs6BJu6tNF+ft+NdkD/ZB3ovfeBCRxaEkmJ2lojGHIu6LTyexan
L1hJi8NMhfVdEwMvBz6YIUkOwj3H4FoN9OGaaWdMjXMaPF+fmrHfokZKH6VIH0N/ynchumGGVt2O
VbxD75ib91gczfsOY5ehYdDNmLVJsYCMYNYekMbsY2+q/tIVyYCXWAvYDyraqBYkKGYlYJCSOIOy
BC8QePEFwXd+Dst53NS4KCiU7G0X1OVt21n6gQsgAXeRAGFUgL50UjELt+hQZmYRn8m8ZUAOQhLr
5BCzZI8wadokZlWE1nbQYLlgyOF9qivP49NVUNlqbOictdpzX0AmSmNrGfDC3SQufguCjbVBpP4p
xBAIcRakLf+GwOckjH1S2vpqdspoL6MpXEeZbHfo6euTqgwY/MuX92/BqH9M0DHu/v1bWVREO3pn
H2E1MBdrU9pobBLp9v1/ef/773/VjRxyDMiNkcEc3TjLl7rAAixEd5mbCgtGydHUAtO98aaC8SZj
JtYA8bUetHeL4H9VL83EJhy8B7pDhHtYwM4Fp5+0bycg6XzJNNyJTqHMx8B2/d76qix7Olo9UpKQ
RsZ2JJaWErwjiiQWdBVKvLnvXxzL+YAeWe7xSiVb3DwlpJXaPfja+KqTPseHDOmD0Mvy9P6tTOOb
iXGMp83xNOf5fdeq+kCvlj6qcT235GLNtrjqfaSgEMQ+WdSCxymyIbZbVUKiAZj9UU/OnWgqpBse
SQ9gJ4LL+5eizoBUuBqsqYyMS26W1MRmS3IMddZdM1T2hxigom8k88NcFAJB4Sw2IbWUFYXu59AX
A74tECh2SEaPGBk1tfWwdmKSazI63sw4UfhPfBb+LG9FdZV6vnfTilLe6unaTaWxU13rn7wRQcHQ
tIBrbWfkSK3sE2k0UN6rZrrcjtyVFzzKDSpnFcIP0E27YwQSdKvZjeWl5VxmLMNSrF7Z6V2HyWZL
B2Y+j0ZYXBMoVjM+bN6AjpJl6uYtnoxqLerBOo22j5dUTMY93RLGonRD135oJzSqiVMoamtcp8tz
0i5PR7H1Qyc7kORXPvVVka5Cxlt2k1f3EqwgnIyZKIUFJMBEyb8oDBDbgeWcRK0aMj4ZY4B1zU+e
BfhC9gJ7Fhzr2yzELVAWpbuJnOUME2fQ+rSLkG3O9dp1x+YksNuuSF7QuYYu23gYqRP0FYxj49Pk
ha+aHQJ1ynSZZ4mSF1a9EDVBGU55bL2kOQq/ojSn+3Uwplhfx4HGS1qiJCOKnYnJ8nsJ6w35ZVhP
Gu1xVKGERgHq1TWfq2GfXcO/Jmgu5d1W0QUNxddApSPD7CuKBnkJpEK+mhXPzOHV2Q2GENpRgyEw
1fm2kVgiJ86ewZIIa1eS44lZ6G1MCtd+zAsEGIb1hppi+hQtuHS/zCVswYEBDoxgrUasxqjBc6RU
6Dw9P/qGa1ccmFtWxxyK5GZguVkT0w3TczCr28SewwOW2bOb+frGjhtFsVqlH7qIR8RoT6XMswvi
wmTXa8+8NlzaHF7jZyfbRcUry+HKxgWOJdUm1KVMINtMp9RLkuduAThPaecSY2DR1UDvgB0dLYcI
upd3HxCBr/MqMZ6IGxhhVJ28CVEQ/FjVfUTte6bh5h/8fHT3sdl+66M+v4uzsb4uLNNdtbbdXaNg
lNupteOLGtLp0Iv+uezpfPQDZuHRHTc5xswpcPSTLj7FEsluaHPGaIaspD6BgJn1163qlumKQZa7
3fU3nuOfgsi6iolQuQkCaRynwmsIFIlWZmBTO0DNuqaWYiI3c+qwhsLA/9b0u7zslgu6jCptjGkG
YQr0/53XCrbQJRmgRrVhOJya5Yukg7bueqG20EzYQd3aOjBsyx9n6NwHlwMH2UCUinYAmikTMIZA
Yx5j8jE2Bu2CF6M/gNgpzvRq6n2ugnkdTqiV6PGjtM7zK8lVeMqHAKBpEIwnBrXie+LvErkdvpW3
3zf+X8K8f/n2f5Xtzet8LaupiWlI/vf+rbz+kr/p/1pe/t+//fO3vPq/3t2Su/3TN7jv4na6o+E4
3b/pLmt/TOj+f/3D/3h7/1cep+rtn398LbsC2tD9W8hT9WOgt09Z9H8PAN+/NfmXYvr1L3xPALfU
P0zb91wKU88jVZTCb3jT7T//UP9A5+kgbnWprKSlTF7j/+R/83cw6vP/W3TYlKf8P/4D/V8b/fMP
6f5DuMr1XFvZyuLvq/+f/G/xS9HMSJYABWzFvC+X17GX8u+Honl2gxzxOYq+jiLDD6D8w+5xiZql
r8B8g50IO5feZGh7ruDpzPsk8+RqXoTsoUXAS27v6kRo1qOMYIs6iA8STN/FMqyablEltu/funGQ
7rtmeP0eRIdXYdMOTkt6rX384cL/6/78MTTc/qXOXn4gl0qJTHWlHLq/v9Sr7qBTZnRoDIvK/WLM
MjizqwZnVfkbz+8+eQID/Dy5KScCA9IdauMLvdnhEsy42ns36QFJxAxSeXgpspGUltMNSm4EcwWo
rAwQRmWpeNPOvbsWZYQvPmy8iyNN71J/zasD+ULlDm7pcJXHZb0ORL6P+mK+/fsf0/3zj2kLgZ1F
CCwKS4T7z58b085WQsfFkL4IEeqqNhqm7flrgwxlT/4GDGlAC02ojXOc23KvakxT72PFLnCbG7ra
F5s0kKt2ZP2o/Ok6lmb0EHY5eLX5xquEdehyY7xN3LzZfPc/RGORc4pH+6qCwF/XdXPsPCjtJmvm
S6X2hTw6Ighv+lwZB8756uxPZJCAEHyr+tB6bintN3bV481E56icorhmR+XcsWbdLtGUG/jyYKds
e9H2ZwTK52poUlScpD/ITjrnEfke+ycIMN0jokBLSZbI8i0Jpfi2g0xdR3HhYcRCjrN4RwRV7zG1
nacO07tYiTawjzyO1+zl89pgfkbbRuIVIdPn+5fY0vu//6DEz6nZLvcjp1KpbNsXruOb9i8fFJqQ
SlcOFI3RbvPdu2wtqzJePu6BHRq0mJBswC8QV43D2RsAFfxUg/0rpcA+RNP4JZ/Y97hvF39RF+6I
CzXvTbrsV712rozEgA253AOxYfjrMCvjYyG6GFAt0kUv1tbZTW3wqGCxv+8FP20FPz5qYkl3/+Fo
uPxo3NeSWZyjpO28H3l/WDuqoRrmHuPYOjPtBmchkBMGMvn1ELso1RbvKmWZux+xawaYUSYyTXNm
NlZkEzWgqS0rRO+AeGJIhaVP3LTgYeEs+undq20OyqYZRwfRN6bfHGutv3jrruAcLkw+Gsezl0/t
h7fem2VW1wiX1hVgH6MeHTSGSfZxKEsol4N3rkDfELdi4ZaYqvCsoPsyhkvXv7k51J+vIEJdxala
mpat3F9WXz0OY9sBc4DgiT+6RYuzkhPBhdQ3H8g6Ki7BwhaNll/hDKr3uqieopizCMSbB19BOu2J
CfZgf77/alRR8P1XoUMMDzY3oHJG11xAL+DNcPh8Oj3M+5xN8Hc/yl9dUek43BTK8X1aKj9fUV04
7oQ1IV13RjXR8k/7M6FxOout0/s33fJQv/9q5kR+aEo9Hd79zf/+wqCHc1CCO7SOY+/72DtrwP8O
zbmQHMsLnf5mHf2rG4Ennn3PciXvW/1yI6Cxtr0pBVSH9IQEXhRUROekmz4Z022Il2SThckrwmjU
aYEh9478Zhrpb/Ysa1kDfnmQqA7EspBzD8hfF/NxNjsnszn9jOSn7OY6/KpIDyLcmmEx67x58UOA
uzoWtD7r+NaNGFT//Z1o/XmZkqapGNTDXPNNtBI/f3w9OIEO5g3YmixT58hqobHorLxCVb6yMjMg
IEK/OIyV9pNvhOcYWXpvD3eyLsDux9UDbb/xylEB58UQiMi7jzj3u/TqN+/zz5dKmq7tmsqlFaIc
d7kNf3hwCxsHmqiWzEMCejeWgYi/scDdC73cI0uwtQspQmKCuSD6bkorOv39O3i/Ej9/WNwnvLRS
0qRE+3VBdw0rLWqSu9Zzc7BkGGNAYyAtzY/pogAB5ijWGHdriJZQkJ2Ing4cDqT+HWANTnauTotd
6gGlChbHHn4ynnlbRFta/uXWZ5VdobiDMtk69+aSMSEJvT4KhYdJqR1GpfKT2zvdKpiqESx7aH8A
q+uCUi6fBGpkYhRJYBINTL941On2fRkenVaf//4yiD9/EC7Fh2cKi20AJ9wvSxdwa+xQAaEMXnLC
SwA10PQH8zrSrnkNi5Cmd9QfVZedul4zU3bMx3eogmVN5zlrspPbI1sQTER2784nk5Y0XVf32LYk
Q8RLjPPfv2Eq5l+eMZehK7swEk7f/d7n/OHGmUFERrDf/1UwtbUZ751BhJfGRv7hJf6noXWwMaPP
zZr+29+/tvtXr81Lmh7rvLSXav7Hm9bJA5kkRFysGXf7+++u1Bnm91rbXf7IW+ZhQnHwu2f6L35k
i8LD8S2LG9VUv3xEbWChGy0IWqOfaq/1l4IoZ5JaYybOfrw4ZRrz0hT54o72t1lnT0juHeKrlxTa
ZokvyXV+SsFVoeGyD8t55EGfe2jUv9mN/6KQcC0eaclpgt1Yql/2DnD7hIBWXJ93FehARy7EbFiL
zvmQ2BEZzCq6R2ur7/Dk4Qi2iXFsmOp0fZ1MSDVB94lctbssnl8q4k4w4Df5TZdC6dLgkZEWjjOo
1ew31/cvPlUEXJIBkeN6f16K6sUDVwROznUys11IejVSluxKtzVpZYuL6N16+/d3Eqe7X25jx6Ta
96m5WK4Fv/z5VgLCNiczl3DF5JzF2nru6o6mqRjv/IgRmMeMNXdLC/2iR6BUmG5knJ8CDweXDSRv
xRT+tjWTh0mHL7SdWraXCB9u8MlOQyzItbFfgDoNhr1VGkQmU3L1m+fQ4ab/088gLNO3KRqVZPVw
f3kcEj6e1ofuz1SaunHy5F0zptXei41dRxr3Fk9fgD4LSJod07Q1MOtJAzvwTo5YysO5FptWbk2b
kE8J6HXjGEwOZ8BleNMicKQTjdsIlV9kAb2Ki+y2aiH5gYKrN4PXFzsyle/mmWOs6v0dGXQ+soLw
2FtFBrXBeFMV2hsr3hqOsWAwifz02/tCKO9eS2YsnkB47al+UxzLxDjhI1ZHHYADJsKKwWAWtJhl
PjbESNcFWGbQfMAxTR3t2TgA/SfXeRDrs9V96p2Ad1xKsY17n/5cNdvrmp7qINsZg22FPnNgtC8B
ulTRm0aVVGpaewU198YM3XrbGt03B3Lr3k2KGya0UgOF9H3jPFTGpag/eHQwH+44ylXbcqiKLU89
gnyNx9YLCdkaSfG0xeIT52QOUPJLiBdhRbnhbHrTUSczSNHCDzZtV6Lx9OB8EnEG/arl7kMok1tJ
ccx42SYNIQHM1u1oyOqhWGdXcBgSInaw7Ya2rTFA6ifb7MM1JmO9TRtjF435riuZwSQI3JiMLJFw
GE8NLDl7bVUnpuXjOunutDN068oCbZDRx94HhUUitzCRmSUEXYdV1bEF0jVz235r+CMyoekFrAVQ
9bwLNgZzIT5aVln3SzPZ22bMxHZMVbGZ+vkEHR4wyajsHR7DhaAhmBKMGXa/sF88CvgrJpx326kw
vqbDeAnIjLsJrQzwLrqIpp5edIFTy6CpHGWZu3I7gnJAKqM1YeiNBH+DhbgCrPylDSjcoKEGmyrv
tqMIoqMe45uOwdvKw1exoSak2UJZs9JLX7nqjnB6EWfXNM9B5p1jZPJrt4F8jRBIG/5r59T5ouzK
V3ZepeAr026TeEW17gSdRuvUBam3MKDf/My7z8lhWEGbOXdnr4WGTcv0rmx66ypksofqcbwTLQDZ
sK9fIqY8agyG02y+OWoCQyaWiR7srl04covnGRqbsFCrpiMMVAKsRxJaHAeliNXYjEhVNiZGARI+
sYjBvFkOq/qg4ngdyh7Ckc1RPi+qr2HCtfd5kleCXuy68BxyPMGY7CyuNtmTTEi6sNnKjn8mzoC0
Y78b4B8VX/OpPvghIIzKysVeEcpVCZ5yFB4g3GbiZIysn/dBO8t1TVLCum5SuW2B8B3i7m4AJqw1
64k/Wfm226I3FIdat/t6tuZ95aYPHd4WuIa5vVlEJUu4Q1o5+27Mjw3g980kIBUBxCg3Jqb4DZ7X
mNxBv1j1+OtI4UO0ZQ2vuYueD/YABtetxeEfQ7W77VPutFGQ5tBBMHSdstlQ5+UnFnvEw6ZCoJpU
cgmd6NYNqTGNYxGk4JsPNjQNChQgKzOaE1hIJDMZ+fAYya9B69erxnmlVwiCxTMfa1YkBrAepOM8
xVie4hFiiknEB59MUDYImuxkT8vZPHrzs2mNzs5OiheHH01UMtwqRHM4OOGwNsG09qQOML05j1FB
EEmakJ0QI7hgjpJug2mJHQouiYEJl1YOfEN72g0mJldENNU2lgjM8wX8GFjtq08HosrBzOjCQ99d
3JIYhO4nexTlkViY59zGEEyGasltRqhTARWdgIQSetsmimWGD9El6dIHoRIjAkRhSXRTigI4quxP
DewMHjQY235/MX0vPpTlkuDESkFqrjGHhP2OoAcNcss2VCEEtE/Vl2mJxIuxCV9k63zG5p/vomH+
HEXfIiaN6zSNJ0x7DtS8vI9vJ23cAs8i+c2sC+AUOL3Im3n26Np7ZSVvHULO4byzgQjfnMCqCPQg
c3LicD9iUEk69oX4XuOPCQrP3zqN+tQmk3vD58s6yER6jGhLuir9BNTBIlHxOWu1c1dlZbaxwVdB
J5SrZoxRVnrI3fBYPc1icpFmQGGUPdkNCmF+lt0bTkTmFXFGq9lIHxgr92uMBp/zGGoUSZ+PdXQT
PVKNvhFloe9GrS5t0By0iq2d29dii8+cNCIEFGs/A5oZ5mW+Jo2kwbnGWTQeQSZmgJhh5oSC0DPS
srwW1qyW2VOv7mx/ZCxh5huZobuJXH1sSkhFHRYa6ZNeE6celZtKH8YyI/MWMgQi7lRs846YJ7sh
jqfPu33pfsboipNP93QJL3lH4ACD6eakSxWglb0xVXGDJxbUXZe9Sr+y7+jv0VREkT9N8Rc8rfAj
u4VBi0ZKgaR7Ri+8qm0RH4loukAfbna2Cq/ZKo9NIFdVK8O1GsJPkQUOKCshBBUyulEEm+fOQI6S
633huALxq0uJFxwHApS0c9HKvGaZQv+wiM0F76upmAyJ5lLlxlPkBY8cto+kXeKzZBpm+/amxdl4
SMdFDsAUtJEorNPB2Ng2AuQqpuYte3koKmTCdAyvLORPSOBAZqWGc0lRre+thh4qceyYWc2vRQPN
3qdeG1GvrnJEOauoTJ6Q4hnrxuP3WSvw6Jg3wvLHbdSTeQHrG1Xml0JO/bEtjW6d1RgusO41FYxQ
IjlSrYdtYAHiRykEI2yOk40w3Z3ljvomZBzKbT6JPUTFfisd8XXqGqJaRl+sCXx2D4JWMQ+y+KDy
HowHjxIBNKW/cpd71JzEoezKL4L8opbgoVxrNqapt7fY1b3N2GSa3q93T4F6NVvAWRG1r+U4Y49Z
3mXWqfzO6KItenRike1ndrwMwXlCGVH3ZPYkPAvQZkNKwU1b4g/tCv4unb5tZQ+nEEHfjtOHe34c
krx4afryoeA0szK9zmPA4dJlJiB6G57KKvtU2NZDmqJOL0uMK9hCITXZh6Z3jkokb7EUB5UZX0L9
YTRVuIugxVcTy9vkQRzzEVJnIc5+Vu2VIDAlDjZt1JCMS/bUpqZNvI1ClnkzPTsmGLQ+KVnuxrUK
3eDeMvG0STQJk9MeSOEtqUL86Bas0CNx5xghrAK1LInPLZhoJFXjDUxpwFGWmA6IcUlctcKvrU1c
rJ3khzCsb4rMxK/tYdcPSXwackhyurrCDf3cNxCN/BAPWlN3m76kNm0Ufuaez1S3ww5IB3VnS4TN
/NTJ6YAa3VxZY/utkzO24MilRDXOarCJNvwCPCbdY55OtyPoO7YxZ9vZA5wkQ14McgnGykVybeY8
adFD05kHbyGyExJLgmnFfL32IXC55iMqg1Xajfa5sp1wM5GgNwDkcbPn3I+orgqmrOTJX9mj2Oem
2125OnhWyyORCeuaxbTYp7Exr8DaC85F7W0PL2GrG+e+8EPvHsjWBxmL+lhQdwhh3g4kZ6FS8UjG
Q/NnLqHT3apuKLSHJTd0co0tsZoosgStiik2h81U3uZQiY4JkrfNLFVwQjpk+Mh1Egt9/mS3D8ZY
rKEg6wOACGgxMvG3dmI8p+lo3pTWwelyEnfJaV3coESRspgQqpeuEzP/BnRqjdySpwP3IFYSnfUb
kOvTiiM0PDJd7EuYA+i0aSpj2zHCLQjT3cB/o9mA7jbmx0HKl/FdYV6tsEYhkV7ImbW31gMZO4pl
Hh0hwaQQHpM34LXS1NdFuvhJqQdFJ/dZg3xEmJfUGg6cSm6lRy5L/aiSMFo5kJYyHaOBD4ghQZCS
W5/piS0V2hffItIi/Wjjm5xSap++OApBOwfHOhW8bdxPMJdsh2mG2WQwxqp5DXnhugJ7Svhgj9I8
TY/kHNxR6cR3NXVVZxZAO4L2iUNJirR5Z3CUWpEavMSQBngK/Pnck7pQ+AnnNT9dCnom+pH+3CTo
XdJucnepDdCTKmZQmG4ye2tnBEoTHmo86mI4wyTirgpAIE/BTGga77SEunP0eaZ7EW2GDsSupwLe
b1A+xU2wcyZxHwnrUiDTLcAvS4EDi+la2ZqvUWnflZpc+dRDf4KbLTwUlrXp6NixRz8zbJXrtEMD
26vow0D6qRMTtBISTN3V8PEM+UZ23otpjg00YZhQVmJjcjDGVeAXV5x8ipVX465npH2Xq/iSmOQ7
Ac/VK108ZWnwgScjW+E+fo5d70V25I4K8UlyZXMqsQgOM9jPhLwhwspAR2/N+FZT+tP/Lg9RIYe9
M0FWfOJsOTX1526enuOqumtbB7kMWYVeK2tEHmGLLoLNNCWwbo7nj5kvn/JUXNUY3laFgIApaxVu
pX1ym3oJm8JNAUcNmRsH4KpL17nJmbiwFt6+uIljl80vg+PnVHGzn7GdYmxGsJ+LbkWhYJ4MQR6B
YVl0K4yPmkmM2sXkFBy73nwMsBiUGPTXDoqilSmib0VMZjg054+T8PuVB5ncE/59tYhSLGRRXlRd
ck53J/bcnRRaLJntS3xFiJCJos8pYVv3kFP8KvtSa+MZ/mqyzVv5hk0WHzf3DutcUMqn1I++ulBs
N+zX15NbU/h22YomI0ePYDGpobfJRhA9HV7l7eTH+9xGZygI7s6cBzvFNY99c+1E8Ms7m4/GDeMR
rjZY42Km0Mk1yapxfD/p9kvcX7F1O/0AhzwIQjj142eRWLSBkqReR6V/KhoDHkuxmY3os2Hk9SES
hLH0SEk48LUdg5/mWErnHhAsxzhK/ergS9dDPDZy8dLh4IbnINIM5cJoV04tyC2XZIasALWQ0lAK
hfswMVNGes/0YXKBacJbgLUGgD6fSLAN0Bo+SQkKOK8z4MW0YrZEwi+Kp/nK6yRC+SlFnS9sk5MS
eWOQeAD5ePspAbgO5pMHL+jvUkcMB5ESLzDgOaPwm9mLPGgDk+JMmxXALOGIsdMb/a3sD5GCXzTm
MVQ7hDJSn7AgMSrpt67N9hj5nlgboj9C+zgZtJeZF0NqFu0bXH2Ck9BedwMelSZ6akbsj1T84PTB
I658GRQblblvOO63xv1MVxd+GXldNV2NzlPIv+0Y7xoi6dYnSdWDrL+CSXeXQrkgZqrb1215BEuy
SRX8WOlY2dmsCbNLK24jowgd0MZ2cMDK9y3D8nOKoOGHHseFSUfudozks0yYAs+wTMnX+Uggo7Wk
dUgCtkpQ49mVtLhRnBC9ETXcoTUdidEA/5RXtO4pwC3n5njYoPNdpZ3+ShrAOqkSh1OENXDdhQMR
RN/KYCQawrXQuE2E/xriKU4Hc29Uib3pBvAiziv+REKlB8hrGvsOp42kPTa5sZsMF65sVX8yxsbf
wLsnIQ44qFdL77FGSRcohmp58zJBAsc3C+M/QDC71brY+L3L5jbCY+gaQYK6cQQ+Pp7xwl1FeU4/
w+uIOKTLMmCStZP+AkN6h/z4XhfmpmZlP2VIe7k32QX85tUPafZ1bvDZtqM9aZaa867zWuiF2Vjw
Y3VJeAcc4WM2eoRFy2UxG9mocjc1t3rsPhtBx0JkHSdn2s+jwTIQILxvr8B87r3ehchNV4lIhnVc
pR+rgsjXPOPTwWdh2NGTZzGZjFR9GT4zUOb4q4pyH0ExggxH1KGDxTarSXcfWaRcH/Q9KIZj4lUv
9AyOISTzNfNxkj1LQjonw4fR2JCy29QeDm/FBQkGWFKKCUHWLWm7LIpo2VFelrTJ0Txw0Ku6nOoU
OU2WftCEttkpJ2FVFcepXs4OBIJulhh76AcuYLT5NCKDB4JBxEk6a7GrOXP48J4KiwUrQmy+JdWS
wjfA+4llCnQF26pa3DCTjdKXirQPIN/NIfd+qlDUzmQtmbaxdfHdwFAJT7FwCqanXYNVhoJv7OeP
EJO+tY58oj+yb5X4jCh2sZkRlGn3PD69ZawZjvrsJ/lrFvZ7z6Fx55JUvh7IVqX7SDtUROi35Btr
ak0rkQ8NtY64MTmxZpPpr2xFCEpef+yG8q4omNdye+BwT4hGIp8vxz8vSGDLIq3BXfX7OpL3cRG8
GdNQEtKyJLSJcNcYGEgi0Z4Kkn4pNKhyTPoWmU1cTAMchkakG25JJ9zwsNMPIGbG0K4DZaO7H9BL
732rfrSNuDhx1AuhxAETrZB9QhQO1oTSnOEoQb5Egb62luDwODZucA3GwqWJlIESTgIQnh2Z6AmO
XTyEFDDD5PrcatyYOE6OkHXG1aDzdtXQ5jH8+7GYN/VU3hueWx3HGHVpFF1CpKNOi6B3BOOULUF1
szWdwLE++emTUz92E2qnbJZ3rjXQZDEJt1XlMR/GJwQ+xTpoJpLLFqPrCHPUzvidsPnEmZL0Bbip
TAqaD5jiVjFOy1UatVfYZ19sDeegIQtobhf28bCAQ3WAjj6ECVqMUBRdbFE6OtATx+Fstx9qTmOV
GvTJLXvCsvp+8QSx4AlyrwVhRX7/5BNzdQKn4YcY3iqXzl/Smce89TlU+sE+M6FkCYmegYyhK8Yx
4CLRwK8zsrbbqn2ym+hVKLEgrQzy62vbIbBdbeCFxRdw7VyV6NrI9UMJuY7EwWOWzB9gFF75glhU
qJzz9VxqDNrlGO0GUiM88B7atcatnQeIWDHvr5SLYgHQy9dimvBKrdKdGyiUJU4GShGeYA37DL7C
wiApLt1IqWfS1y0sbCAZcJe56GOi6We9t4hTccTzKAmLnKy5JfZiXhhU801bLB1J3/i6ZJ3UOYK8
OS9Br3UZiuZ+KZhqMgQzn9TTvO4/mVdBFrDxhoxR8pSugEmsQ1qN3Zpa5mw06U07ZxgLBhYiDuUM
+LHp2MAnQW5090ZKq0fVKPMhh4PEKAyGSMxGU4KY8LDDpI6ycZVJfIeeD6WlUdPeNLFa9nP+lbD7
CCZke2e8h+QI2AJljkmQiCS4nLjiaZSJifY69683AKxynCTfSm0RxPkC4/+VJNN5Xf8PV2fWnLgS
LttfpAhNpeEVEKMx4Ln9orDbbs2zVCXp158l9j1xIu4LYdy9d9uASlX5Za4kl7RqPJTaxE78lS3G
gzmrHVVJL25FGimWPTRteJ+55FNhQpCh1C7lCMe5oO/DdFfpX2ZYzmiCBpWUQ3pCxmSPVHIDrg1A
bFPJNAKT9Wqs5VNUT1sdUNFeZiMZ1sqvUWDhMYSx4pLt8l2Woya6as53qUNNn8bEHQNOd0a2qHau
rr4hmke7JJ4hIfCZmlyKOMbK1gLD8X44WLFa29a5pcR4l/rjD2Pq4nmKBKwP7lVdTa0xJiiKo2gB
f3NQfaW5Vn0OHBpGf4CaS+usUT8NTc/fyfMj8bVn0bt/uYmgJMh4Orlm9OOr9lV6njgkJilaRipo
aRTZ1L+O5yJLVu82ve1aHL51bfrTadonHQXdWqPHe+t0pwnS0S7i1+CFxPVk92Lexh52GO5zDUsz
R++6RPijHRo8jYHQRTxtTdo3lQwZqUCj5g6iiZBwdsD4rEdzXMCbw1fZcEowo/Po8IkD4Lwm8mq/
WBMlju5UPA4GNiAPfIOynxzOImsg46RHXuZUwuIjIMOqttOS+B/52qe8WWboJcdALzShoHrdb6uR
hqJTdKs0YhhNf2xm/aEueYOgnpK7wAYVxvNPTpCipU7CyOEDzYVB8lovgsip37mQ2A/kv9FyYBvN
hn1BxI0vxnZIl/fiydnmou6JhDOyaMk8kZ+2X3sY75y5WJG4VffUaVCZ8wtPsKfg2PmZUCPCOl3E
UOsMPB0GXltvrZi6TNDeHOoQHduFp9tX4qEex63eRv6DLUvS5A0/ejm+y75hgNhj7TcH/GEFlwpJ
BnowpRu0U/+Ta/UbYPd95qfRC+WER+uim4fR/3Gbmt8jfEHaeWbgX23pbHuCRvMxhKzMS6UGaiNB
g50reL9A4dF7WoK0nZT1qI+frltZa8fQ7JXyw42UgZ8TaY7Hr5JBsdHqawvQB+pqv0uM6a899ZyH
0e5rz37rAfCb4ewcGWQcCIbMSy3xTNRtP7pp9JC0BVyfZavazrzIDoU8hKcuWaz+0SZmkc81yCiq
/knQ0reADul0eu9brm8HY4yKY0hLBHonHtelARAf8ikiDXhJ3U2pbZpZFWlPW5gEVHMxKgXmXrTR
xu/gUDlInV588aG/EMVuUqYSirYlCCq66OxNk3rPtdMitPgqiGHNginN801C8gMotksheGQ96VNv
PijuZ3XM/RL8mB6IonsPd2YXf3aGpnZ2Qo2dmUm1TWmroPWneAY6Nm9s5K614qxngDxZO6J+s3D9
Q/qFjZBXWr1qNPq0s2+zhVhi1yw22oT/Ih/oW8kdSAlNQVtcyjAf5xOfTyJywqdpKUS7YkPTXkuz
K4Pe0umTcop3FFd7Z7pEgEtqUgODA/g6rH7gstDxhGi8oh4bagOkr7lnyAIm20yQxNOKj15PLaPr
aC6UCMTLAtMzxwadj39pfrls6aDrt9xwfbYrLG4NYoj8EHTSYp0Gk69r6Y8zMz0QtaKbFMgXWhBb
xZYaGJfD8RwxLWUsd3B681QXzKnAyfCjKArhI1i8tm5BJMsyomG+FwdGA9kD4MuRN/3v1OUHnNzk
qlOOQkO6iSNiGQLWhshJsFYzYnGvsF7k5ZVpNB11BWHAsLP/KZtIb05BwHpw9mblg0Ei8N0uvQW0
VHYcZwfOtCvzWChF/6dU/GcK4hXnB2FrVAhWHQOcbtrSiXWMQiJUzMM2U54ePQMxy7UyGr6oV/CF
u9armTo5l09lhzXAHTBi2NU+pTpK0IgCp+fd7vq/ArUZkcCfGXFqHxHHEgAxb4MWXrwyHPBA0e5V
0fmFDZIdlUnwuhkjuJGkebaDj9uhcvuHmNttotXVnnPlKSltChf4rPjs8Ne8prNTp5tkooGPaXKJ
hqWmHwPq97o1OTiMo2DgxtG2pXyDWfbZJGC1ogwG9PrcfFTz8Bam1slrk3+pb76704QWZ1Zvjk8H
VVNRSUlyHxIn5I1mFqTtF4BwHHJqo8SzqeKDLjV/xTSSPYp7wLh9Hm0S56ajH7noEiLTKZdLlXeE
Prt3JOib1ZqXEW18pau30I7GTchivKZFm40A1PVdEfoBMiitMjRmRWP11xHpEUMAl7rrPhDcXCM8
TbvB658lG88y5y4OTMEPED7+fOmeRq/aCEIoKwiJ1RIvv56+JFV4m5zmK2lL9pVhCYiQHAfuI/Ku
oBxvjO7A9y4t0FTEjXwFXzWO5w9aezkqVd5fWXIYF5E8jNL/aWS/EUb33nahQWjR/qhZRQLoYBSF
NUAkQnOTcoyOjFueE8iSHMRTo+J4KPfsi6Mkfw+7oj561b+Wsz/I8xedBM9BpOWrDnSGmi7xoBvO
i+FrH9jkjrWEu9QKFuayQ2CXo8P2sxhvU9WdzRaweDYg1cl8pDOR1HvzInN2J8x48c5nhBV4OdcV
cnpm3xC5nGMYFVBlItoiPdluQpP62WYCT+gNv/2ksDKk/pMJ0d228uJgDAvOu+h3c8QVrrTiOTVb
AG2RvmFCELQudNAS0aHr9GZbZHzcKuRe/G6EOJ0WyKVwECRTbtHmvPLn+Qa6nU9tmTmBqb5IBRaB
rlUnI1+wbPSIrWA7/amy/iaJ+dEhUsqlz26vKi8n1XY/2kQbq6KnokNjda3WXkZxmAam9tnQn5os
/xRlu++78rUrsg2nDovlODxNOKfXPpHXwEvYewC3Y9/PTGo1AIk51IV8c5kJIBUVYB5LQrEpx4ER
tiqsAwk+u0xeQL7sdKpY46a8hR0jJ8NovpwaIbEqMagJAaA7sdqgrIxppcz5rxn/SEYd+4wxZ1TY
dGvWz6kjgzrF5gEHBzMMm2XjqQ3dfYrWy04DMmBL2K/39AfJMU+Q40NXTH6y0pTk78im4DhBHJzy
69zdlu7V3HHPoiyu+OCWwi6OquSgOQPsaPLc+bHeBEPv7GedWcnEhqsMk4+07jgxolv5do7+5rpl
kFsHSKKfg8H5rDXmL+Fui5AmMx+lqjZo+e2y6QF7zAjCgs0KxcUo/dr0GrWTTmGYi7rgPwxhD7Nt
8bzaGmCP0T1ZUfWcdszzfUSHVR9mZ4Fcsrcd6CB2wnGhhltSMbVNrRozVLtLLX60SkoQkFDDNP69
uoxOtox2xOXp2OyaN5k4bRDDv1jpkB24QQg3XUFzd49d/ZPY06Zih8XsQryxK4yD0tUniFCUHA4g
LLpa97DT8TNnELNooQHlyEqzSSCBcypqd3RH2dsqpNHGHnVqWMythg2fF/nSVS3S7IBq11VfU59S
05azjuUprX6O1I7cg+kUIBxjIKRR6bFqu8I6TxrXmUAZqXMPX7/3YiZ/ifY/UcEESYhqw5VtIn9W
o7Vjevwbx1Toao766Evea8DjQcd5cuuU6ddTUXhs1VzrieJbaMoWpLKy+5D68EpjDjaIN/yl1JVy
iJDkbcgtznkSVF1ZBkPNcXgIH8wQzQz4oNt69p5qYfY4ELwSArYr8JZOkPg6J87hs7BqOFdMZ1ZN
339HCjsStjA+rj+uRBJqe9d+nDnuJF364MTqyEZc5/4FFiXOk7cs1b8iPytWgiSrynSG88oc1zMt
471Wz2RfMMTZPsyKgttpOk3h1h2rj8lIf3UKy1rS8ytaFvAo5u0/tB5H5k+Nnh6zkf0f3ahcx7qz
rQA8AKouEViYfq70ofwzuOXNNuTWoTQpGIBcJlnO5Shs4KTGKyjijdNYw8mpc6AwOCog6jKuMbHg
DZzUzUKRhG3NXz2c+o9sXjtT0IV2h3BqPycT609SAccTw9uQ5h/UAMYb5gYvdTZreJBwSI/E4NBj
UGzZXsSOG+1E+sdy6VzwnOzTHbGUJCh6aAxvulcz9GHx3pguy2ZB+0aXltW6FAaYsBJZoWISz2YL
3Hpt5vvWSv6K8vpb4d4cUvK4vcAKN1jpu7Ty6QppoJXjKexh1PoQWaHLN+8tMDnWMzhAmgNdtMRI
YBbWYj+yNjXHqOUS+Vcn9YeREZqiTPIaSVR6FwZ11sjnkUD4ZrSk3OAj6kDNdLyP3U0f6+1ULAuY
luUbrxrgnrnMHzH0HDrPgmDWsUJiJduY0/THn/WTnrsPHj/MeUwK8vIpvGPLBG9fT8BxxM4Yf7zK
FidcRt8NzEBaSSkY0WfrMSosL1BygZd17OtlCzpogr/VT3994j5o6rxxElFy9Cz21rKH8Obq6zFu
7LWqQyhQMC1oUoM2hOD+bcThMvGYvpTuOOsZeyV0WX/LfXNapyb7K+IugZZ28jpJCsjaPrBCN1yR
wvhr9A1Yx+/EGeEoOhR5Z/qEhYGa0clgLlVUeOxSLAOVgXUK0m+yTPAQ4pKT4VL2QiIHG3Zj7SbB
m5qKJekN9ijwLQqjfPNboyfi2OnefC0BalylFd8qw3jzdC9+mHJVPoMUeRkKkTMC021cmyBzulYD
H0o2IVbpxfBFhxKMQydKGfMURQc9CcV2DK3LEKvnTKeOAHj2H9j3tyqPqXyipN2aMyZdpJ1CETeP
c9Y+JCb3byn8P15IVYue1NjyONRsgQMd9Lah6Bt3Kt1gw8FEf0LXxVkMt3UzemJgMiWbHb1oQDlU
4cBjt6hgMG6GhjZqUy3AoL3p3sBxPBI77B5maPv4lbNbV0VbBtYnnbHyKfa7lh6GlP3r/K41SGa0
O4DembBohQ66bDjOvy7b8jHVnuMqe5B9zH7dQ9X1EuuoixRTj+ueS7j8QDSxYADpeAJg7FP5hT1i
QM2XMKkOs9vVmOZmSBaCUlIhJEKVDUfPnT7zwTiPJoHFIZ3fO+U3Dx6j/LWK0kOfmN+tO2/qNjT3
jqedqgaF1aKWeU2E6UvoxORcjG1rME1PA6Jwq6mADz52wPKhmeE7s4DGkK3/SskCD4bn4pLTYQ2m
noCtWL9pEXzNK87PMEAgPMwWILv2MrIlPhoejXmilpLOIu9C1GDRXBNrkwo0TsFvCBbRVeHF0FJ8
4GDy0UFiUAf5AFwGUHYY43exwZ27tA3FU4XhviTKZ++7TJ51j5K+YW72Qrm3HroB80QrO+ptuzX6
+dJqrX6iM3lYuSjy7CvDY1GPcJ4T5up1E4CFQjOGHstLWfjPaQjXJqPfb1+07UFPohcgEE8Wt6RV
BWBqS9PYuh3mfTODUEsmcS2t4lSb/cHAfzWl08WzJUVFHfiuMWoOvoZu1mfivUD8X2VOhecOntwe
pA5jB+59hQd8u06sV8OEV6ncMv6X1VvbGT6QLYtVTiThpEa2alIV/+iiizZ6SnDSxHeysgta0Wlg
uLZjY+4NoAsgGe0gUQ2+FLZWYAY48cVotLUmIuZlGJMhavwd5/k4EMy/VrQJcVnEzn6Ydi6v7K/X
Gk9ea6+ScO6A/MCwHqyeOm/btI73p+ApQRgUWMVFWGknMwJFolcRb3VGOnShRV1t1+nOtR7vAFEb
12F5+O/7lnut3WE6tZBwMW9KSpn9enhIq3QfzVT1Fs0YP4vGj5+p/CJzujQuNa4r9uygwEG6SxFb
XXH0MeLJ34rlqTvq0VaTqH8sQEAJqA5jVfWzM+u29Xh/6F3EIs+OkL0ZBD3Uw2sJgYAWybi7jEky
4hW06ic86LWtyEqMXnTSAHi9EUX7qswyfLw/g5q2AT0a3RSdAP0Si8lCdeEGbj8mCyHBU3T2MFZ1
dvc/TOyoPKTibJY2bP6xFc+9M1fPg83AgidRza25aLLHLIV4T670ybIAZel1frIjmol0A2hc2AGQ
jIvO3pX4MzCrivHaPhct01A61FZx77KznuLyDzL4i1QNHO869LcD3fTo4Ha8Nln+D9z3kbfvKXfs
aul2FhOtUE09nrplpnl/yNTEdLOpxSEFUnRPZOrKboGu8nB/en8oBvusu9S/8EFCG0zLNYVh/tHv
yTKv7uGxptEYQ7vh31pN7c384zgiuw1LL6fwfH+XKmJf5p/JBCnWI6Xi5/8AtgXpKoVirOIs+Uh0
do4eMEwkIygp7BwDfu9u6wiVn4TFvNCK629V2tkjQEfzFVDO97A8c6fZ34wOpcD2rDg1u/FbwVzh
JCsvxE7uwSnFLcif3B+arrPpVR7ecef+6LjYXqYBkcbwHOutyZNy0zP6u+a16nZOp7+G0ZyvpYfd
jnRRtaVfu1tEi7fKi/CYEaJbj6NsAJ7CVZ39S4mgcEE9sC/UrC2dIYTl+oBDUImWoVsn0l3WyYlb
6zQ6w48XW0jIAuHCNZuXBMYblbgtPQxDui79wT9R6Nt3Ee7MCdjLnRF2f+iy6gh7C416KQ8cu5BU
j5cERdgLMlya/Scv6UIzp09CgtoWCM7/+3bG/s7FMSY0/dYauXlNYCN6/gjlTeKIhmLFNYU/q19b
jc0HhiAG5FK3ffUqyCLUa/RvdRZjXgBVx614jXs8eoDOlH0AuvdIkh30qsnf0rpsD5LgzBOY9xMh
QYWwTZuy4471AUQ6WDFIZpobutt4sEZGhFSng9M0uSdgpcETqtZZ3L0bVCX+Q6dtFQEmpVPvyBZT
npZtAaQ+6vs4kqtL1ji/iBU2jOAO5KNRajgJuNLYb4lnxJPcNoZnNy3qS1WP23vjnoYdqFndv7w/
3Dug2PUSekgzfzeG71rsmc+c8uNXsJzEvPXwUlVGCYGdAsXcI72sVGsd7PISx+rHbszo5FGtFLjA
wI511f/VdWY9WcfuEMyAZT5Mw0vh09RCRoWtvEufj9mCsrSVSB/Msd8Vrn2lWEy/ZqNj7fj/dXt7
UMMzzsAV3bvb3Paj8/0hW7pa7l9Bwvqhf7PZOx0USTdrkm+yWfhKWVufCis1jrIfOzbnIOpzFESm
418K/8yP7kNSNZB1nh1siTvH0OWORGy6v6/DpusVR1ps5arVc3tbEv4OtCR6jFopnkh7Rlcc/L8j
5pVHFfd+EPnxVsPAd3I7VmhArA7nCXfHTrXYaRPnN7COOF4rCkTui8O9rXdWvImM3rcGjhyhI7Df
axxc0WZrOQJhAxeAvzRt38xSYGLy2dBXMI4/Qj1Otk3cqJ3myOTDTbw/IofwKzp4lqKeulNU1N3J
Wr6Km2Qbkgm4Rhz3mVXXYPmh6WK3t7e+i/ewm6CIZB5zxKFXOn5Fq3i6P1iu/a7hjj3dn5Ej4nKO
YroO0/K/v0CKYd55ML9Ci0kqd+1Hrd6p3u0u9yJcJ9G8fZjZvzUYUa2o/hY1tZUV6fHXPh4XBoJ8
arVoXJn8JyeNCD4Io3Rkd4AwpGrd+tYpwMLLZPyICAN9mWSY2KHlXu2snh/lxGRG96tPEU/thrYL
gHWp/S83/ZzuTgaKazHi7gj7nJ0ubOz1vVOyrUMUdoZ22477O1qu9VjrUqcUlQczQ6ta3Z/bClQb
ET3A2cuf+MVQbplrQhlbypRABceMtMv8KMUSunLrJ0JpKR6cJtxpFqdbmE44dhZqx0gS49nECL3y
LJ/x2xJKlpMJiWv5K3Jwc9r8cKncIAo772in75Vndt+VV71U1DczBDg7S/+ZZcMjAu+Ur303dOi0
rBjlC1Sd+yqHZwI/RUvlGj7mOn4yIcnuLew0+6T1w0ed9i64eVcV59MJoVz1yCaqe/jvS0VfUGaM
FpnIGP/ZkBlvhTsZ+znuxo1RsSc3QkMLygJPcZ0L4y3XaHUOWTcziy1WqWc7v3OfGEykpMCYHZYF
cmnnU19KbQ95YZEG7Pec5wmZ5hH339kP23rHem2vIzMbrmJMj0rnjiB7tc+lqIKs0uLA0v/oaTs8
XnsujEeHew6szPabllxIqjMNf43nDQ+xIjMnhA6PniOO649vFojSfQaxNDDM/BVDiKa0a6pNYNfL
aUaKHXD7ceAMrJKYts/ldx0G403rBPpuzwR7cgcsMl0Myo+RvjLYElfK/LUJLwcxKMYTbnj9lDPu
6Ay7eJTaCJN/ZmeSLaSyEb8dBQQG3aBD8nB/MLXyJOMETC1LDMOdkH52mX4YOYWAJV441Ft0f/aP
xqmsEdZ1ZpXwsoOc6NOapem3JVmzg992SUXGDUSIy2w1TJ9N7VRL3Vt1eR4GrY473YRIcqOzcmfp
6sx+ddxZjgpSvMnnzLV561jnLNy5ajDS1zbr9wpb/J88Aoqo6S4+PMa87ogXUSV9CFBU1mcyAvqh
Gmux9+Ya5KpUVInlU/YSq0VKy6lXKQd8tpo2vpdII9+lbf73xfIdrUIETSKiGgT7aFjDAwizOPMp
JRyfBuJnmNXxSvazyoGjkMxzpRet7lV9vsPv0GThMyb57fTRirr+qAEInzpO02unrqeP0dYPkrho
jAtpJtTpqXObuu90pFZ7TgHjmf3tuJuTdlilTQYowlguYlorn0dj5A5pHG3RaU9Z577ZxMY4QbrP
lgM7ckiZRRRGU1+J6f3pUrTPREYvvWP2l7onB8en8Pn+QFrlpjLNPsFr8vAXRhiy/7/N430Hef8e
lkkXw8FvI436RpqTNGKSUU8kvb2TgRrvW9VvLbo5lSOSt3hxFvsGrzI3kfAh6Q3X2sYm0AlnOQBI
lovHTO+/TaPibV2QBfeHcGLOPvnj2pKWuoxQPbepzSHInxpx1SDwBH5lnuh0j0/t5Mo9FFoKLtD1
mC8V/f7ecGFo5XBm/RMEGCgy7R/UIDmHMEd7jCNYbD4enRBuzGc6d/u45W0JmLl0+7wrp02CAf2z
MYyDk2f+a9GlVBQNyXcpqrOZchfWpTQupqcxvAa2naTUU5OB9XfTCFx7LIEO5s5AcYOXcAd0m4h6
bXaWtRaPlxToAReb4h8e0AAd/PFXIA/9o6eWsgqDnWCB7ejQ60it5jD1HIQI+UxtzRZsgSFlfP6k
Edt78HIGqHa9OvdtU51F02x1u5mO92e00h99Pc/OU/OMRONe08EMb5qrPY+Yt83Ed5kBzAwSRWpc
24LKHj8bnE2zPL1/z5fcMpRcQsnTwtvK64aSzbTnS44rX7U5lTubgdbD/YGS2uqo+Ani2GseqJPV
YirSMWbap2noDVxPwsDL6o0nn1KeoIGdtfHCwTrgGeKzX4djRwvaVL7z8jAPpy47SSlLFHleUqKm
GIZS3bhSILs3/EsCE2zvvqQOXdQoep8cfEz8FBJtJccqdO9XSfQsVat734oLgazoVPKnbElX6EaJ
WVMvdr2hvH1rOt1zrZtcsdlAXXmNQUirvOIhqe3jSOaOmaT30M9O5q6QB+Nt0o2EaUpVXObuFJKc
fLMaot25nD47i3BXVDvTIRajfXNq/zUhtgp5YPYJMw/O43vh+5gmDMHgcRaOOqMZP059Qlx9cBRY
y9D9xZFYbgcrMk8E2j4wImHZyGVKtU7BcVUmiF9UU9EgEDaHbiAq3t47Ew3LdLaFePSHaKaCTzD9
HqPkkVelZzze6HsisNdyqYA0mrDczqFRBhW+jG3s5O6pIWGCVAM6Ec/T9Gn1TOt9agkusPibiyvT
J1sNw1dVh4/GlNWfwpDcyD3PfhrtHORIPk0PZYg0AW7e3EUTBpa4ryl2hluyrZQ/XO5fQeeRFxql
XoihqSPo+j5wnRQmwLLudbOpHor2I0wy+7FBAtwLR/6LUp7dtYD796XSKdWOHTLPU9kwk8POpFfM
pfkMUUmIy6fsCOr97x9pSvqBDjKFZLtrHm2MeHcyirasMPevrMSSO0gMbx30ztP/PcxLt+n/Pe0y
wSFygN7z3/cS3FG13yw8aLSK+492/0mdZUwSU+W2uf/BkLAZNIwpPakmPMFulZ+GxTqVEbBi2EOV
GvU08SmkuulhcFpG/KR5cEBNtzkPx1sxN5uqGeJL2Ms6Wc9fVdM3N2pLpttoCV5KrVjf/6KIleAT
bMJxcc3s6AGho1/t2jCof6iWh6SEuUod6/8+L3AAUgZ90QjDfxmeS3ahabtb76NujrKrcebiwKK9
NQDH96Mb9kucEL+V3Ea3iakOnm3/wSdDWN/Gm+JBd16nNtF4K93ycWaV9mmOpBAR7LTnH+gBeU7H
m4ii22DG8qXTxs+EEUVP28shbbYRN7SzK/wPxu3aLh6Dvnbts++k0Q6okbe2zc3AuHpd25RhFRAq
XyZTkntjgNwUNs64MXe2qoZ2KxncK/rLaLks54OheOXp9PlU5Qg3inPHPup7DOVOa6zGqP+uwlw9
lekg1mRbDrqZe8G6oABojXMnIcejDSe9Yrfoe5ih9WQOgafWIb3kLcftIoP8xzOMVHsCt2+hi9UE
fojYqISNq1I1JTvRte6IilOVo21MdL+4ofCzJlhX6Ml2aDBV6iMUhtaNu8CuvUvjzNBu4K367vzu
CcaBAsSpmbZHZLZ/ls5A26bqeyX66K0ucoM1f9xM/YCH0u2zjRWNDYP/duRI4Wx7e/QJ4LjWBoQS
YGAAHgRfqZbHi0MpkjYuDHiy5RoD7TQ/An+vkMAIc8VldR2M4hR3qJSFWXRBbTb7Msq+3aG7AsXt
4aheIqt5T0gI3/SuOPe+PHuicdeSImI0rJo8hFYdGsQHQAJ4lQbqZScS+9jSJa4tXb0OywjF7rAB
meyjNjTQL63c4sj0dF5FGASXw/pabyb1wsHxGkHWW9QzFHVdPdsVc5TWSAjzaL7e06SwcAQeRIqL
iQiqB1ebO5bQkNLavA/mlhoBNeTWOUve26p4a2YPXYK6BWqoRNAl0NqdKHpqGga7VOsuctIJHfoy
hOQFKoPGAK/gdk5KBrrjZAcs3cun01qFcS83odMXe04xetBUxm8jdo7ASjZ2PfVGRXmYm5KRNryr
wNXra1dgiabr7Rx27d+qS7404o0USqhyL2JhcwCPPAzLI6URrfM9phSPKNm2gZxUS/4spZQ+2eIA
bjjYFH+j2T9R/oOjH18kbsiQWEOMLaDI+DTOprf3vH+OnH65wSMZmOK3/moK72NEJSMLhfYOavic
6yCQsxAbFeFX7kb2TFirSTkSO/yU+p8ogp5BUuA6MDDBO198gv6ccHiqYDRmNvlRO64xFIUHDCuB
1gw/DXDgG8NT/odLQTQIfLZJHmGAhjlRM3fH5RNUavQfNK17GHLcm6UUp5bLH7dtJMAtqKmQq8qL
yW4PjEuMBpJmZkx4xjGFLEnlV0+ZtxE69G5Kmj+ynGhnNoCO2H04bPDoVptw2Jam5z3CTmT2ODhk
ukxw6rX+1++RNBgNc74C3bs1aHolel9s5ygLhtZ4jHkjA62gNMoDKkLaAp7CILqvjOpYGxs7npf5
vTWrXVcs2cc3WdKRgM+Q6hpV24E/lM9Cie5QpNFjJhuIKrIeNx3Abd3NGAWip27q3GZdlM+GGVo0
XDv06o4fdj+cfFnsVFsdZFdw++8LAw+IbFdjSjA1xEOQ+ri/dE9N8Ag07bYUHsbFLtFSFl05zsDS
4n9A2uMjlqlyM3QEhqmqCWSsW4dMx97BoY2ixs7aRgpgOi0hf/vceonHmV5Pz9maFW1ccWwOgTNK
wq86h/xEbGvbP0up7ZwRwrbeqwRhKLw2tREuqR+B7Y2JCafVx8l70UJ2xc+QNkis+x3JP/9tUkOx
ikqyXp5y1o4/fPo6x7POP9mOTa1cRwC4YgbOlc1NHFA0PlE633OahY0oPlBolgSGAXdidNl+jC0F
8NTu4VCacHgLX5y8UH1hmslw79q32qrXkaIujngNKQSTmR2pknAV9t4lb7UkyIuOkyuxgAH71TSa
2KSsJt3nppWTPGNBxOWFAZDccoptgGWMFYPdpZOArC34QLicSbhIaHfzp6g/9b04T0Bcz+Ygt+lk
BJE5vEnfQg/U+G3tGkxEUz2GmbI3hivGrVmaJXynhMTjIunLitlQ3lE20ikmuU7ec0JmcLdmuSDj
wX4CbyVZuQGHkhNlx1jWzQPDu49+kqepDLUtheFfHrOYplwqU7gnbjIkbo20KXNsGnGQxDk8/ymy
9JbF5NCG2dPYE3z3tsMAp/aqjVsP36HCeV1M5Ymp+W5S3bPlJUdbi2gNE3aznfojSVMcpRPKM4wQ
fyktfskK96OaYlCi8qXumhiri8BJlLuMifr65s0zlU0a0yhZ1P/ykB6QVAuDzJAmC92m0WgZz1qC
FkhC+6KEOMCwmD3dtAxHOOZUiXvplStJTzb61ssWH0XqAHUwDeMqsMfSSTJv5oSqBicdt64wSTHY
6c6vDHKwLMsc7jXuSiQ9o4jDQNkEZhPmJyP5mSycOBqJDllSiUv9BxN4Yh/VrPPMuRasvJtEGdbJ
h2KMRYRQP7nM7SQmjHBsmGntPU0tptaiZ6Rq46jHnt9aQe1E73mMhzbyXhONXSkdaBGXSTgeyog3
he1YNzItrahEanO2k6lPMtjOrN9EoDs91vEYntMTW11nTScg5m+ot9z+nrqm5USbkJkoRAA8DBMY
rFYdQYZBAH7zBGQ8huB4oKm4OVDNGXEtGgjjOQgfTb1XomnfO7N8yQf7OR40xtkSwG+pWWRGo0tc
GDN3suk0lDiYRcoM3Zv6c2kX9Zn9qCDH6HcHjTiVRmwRr+4yLP22VMqWA8IO4I6BbhZVfdf6XN8a
g4Ben1JT6UcJIwCK1LKcMgi5nI+tsIev4HhBb+CPF+b47SfGU9b3j1J0Blz18ZMSiPOQ+RZFa8an
82yCRbu6o4/rwYFlxJmUO49xm7Gbb9xG3LTMXP0Pd2eyHDlyrelXoWmjFUqYB7MrmVWMJIPBmcxh
EwaSQQCBeR6u9dP0qhe96zfQi/UHZrJEBLOYmUVcSaZUqcwyk+WBcLgfP37OPzRhp9GWRaLCO5GT
Dk8nhzWVZ95coXSGYanWM+qhV7qleI42y2FiF3omnHEYw77U0AJwOxzmJa4FSaYvQZ2DfDtH0lWe
AVsmUmxuk6JetamhHqMTnU5DKb9nKz1U/kffLLJ5ICBw7NQIKKB5fRoA4oQqh9tmVbIZkGYXZYq9
YZzRtfbnnWUEMwlsM2r3pcgubDRYaxHNCetRjoQPYQ73P1NzvOPVTS/7RDuo0ijRwnW0ZqVcQqfJ
8xOv9MpZppeYRyjVY0U0QOoeuAsW6YYq0n2vHfDsQg7CqsSfp5CXXSRe1RphSt9szF4MyJh7kOLh
85OvKWYG90aaKj6wMpDZylIAmGfpDYhkFMZApEULbDLUVaLubEng+ES2p8PprFPFj4WMzMVOPdvs
3FsY0TucZ4hpIl5ubu4fEvoBkuk0hVTIahjCY6G5UEMLOcnYPKaIKUEMrKdq4GQLr8UlzhHc49bi
XC0gRky5/N4nnQn0IqPD7JmyDVxQmlRReSa2rgEBC61DHQXwoJ6bO3qRggg2uKku64CdqYdYiZMd
mWgXeNaNpU05qRKSY0CBrl0FGlDmXXVbb4LDKIyboyCuPpv4EWao+Tq0dKZcrzBXLMCcb0L1COhP
OKEUi+J0sPmUlJ+QtOyJk3xno9tQEankVZSjT5TJCcA0wJ3IpuGZm8TKMqy6zVHldVfgXwDdedbH
nSk8FlEXL3aeifwMqtebHYCPZGd+anWfK1eIQwb+TK3jQf7yg6NMCc4qK3+kuHvjEj0hI242i3SV
JbFwkupITwTJJ8SyDysNN3MMSqaUmLFoSsg8xOaySroC86/4OPDCFtKjt0RLGpd6B9hLhd7QxAcP
hJmLjYO9Pws2LoWP6qbskCdNHCUDk0Bto3RcDdML9n2SQYHJAjSO29gOFAicNXT/Gg2UxEVB+wan
lFXUAkxscWWIjoTUlJaqEcvwROIPrSFdpHBGKrCVOH34H9Hew5xappFptV02kVONVynFcOTgzlGl
72by5w7lPs5CQMkmplyI/q3zKjpLMeFccP+4IYdZbISCzpthsm15c/OouUE5q+71+uwnoy/Vq+4c
AQavaACjxMRV1YiQR0GlZwgmbPKZ2OfEspYoF0ZkfjLzEGRifuaFBeX7sNgsY8GghxGIn/XmQaSu
vJP0DzsJ+qtimXdZnMyQ3X3Strqu07LHyjrXplQXR7ANaR7UUMI6vd8K+TyvuKIKoXJkiu0VAgoT
xG7PN5y1012POqwLZerpzpUGgxg4F0KCkg+ImptKUgBRbDfhblYrtbaISZoDA9UT1QHnmlXZsgzY
gF3bO5lGIZzCHUySAuJShUEQ1mvGI06sx20ZXJWJDJUl105L0AUSVUUo0A4ycYh8I7yjn+gr5mtR
0m2a7DjkkMDgdiho5PgWSF85LqHOx+qikrjElH6czh0tmcMlvxJMGHbQy+i+g+jLqM2SuYnoE0hA
mGQF1ZIYk2BOrhMdixEMRoH8Q/gNLVRHhA1U1rpZQV2Z8fY/eRb6M025s4UyXW4c1AUNCGk0Fm5o
Cs6NkAtd5YGgTro7brjFZINnJBpE2NJQ6C1nDi9kaoLTF2Dfap5dF/BOfO/YzbPPRcp9xRByQKmB
f4/CjzlJUJxLUvfUKk7Y3EujjD/JJcwtuqjnnhnYViBxVyxAy5bdossAudOruAub9Njxy5NcLYtJ
k1drVDDIkeX0qhPUuSrEYMel6oMDG2XS7jaPXtcc+i6xyZRZLPCMURefGEbyobbU9UYmYXclTFva
5qSsVGeh1nkfm+8N15tXyUknXIkZpSJZjkjqAZU3/mVSWyeBgnl9hVinVsbXuWbchjlgnw7bJrqS
4MCC4kZHECGknOTdUx7XgSbJqD4J8W3ScK1J1RuhLOAcxpRLZLFeSlaV0+molkiH0DJyihgAzKRo
6H9g7Xnptm0943zAKNKap+qRRZ7k8HZnuKthYl50t1KYRfjffvTh7inhRUu/jp0/T1JcDNs+gKAM
syNVUCdKJuK/CCJhkcCsR9MODTYxgFoXaTeCC/OTEhoueTJ63kTskxJZSwVfsIUhkqW1KZXJsOeE
BVA716pQFBNS22xaOAmFZyM5byywqGla2okrfKAqkC42cSPSc1UedOMaxD6CAyVvCeIFZqtEiwjt
MaTDHTxW4M71NKoIlK6r5oeUU8/AEz30eBsHRYlFpGhI4wlAHI3KmZNvyIAnIDJmjX7bleU1+A4E
04zo2pDCk8DdnDkp55Eh3inuo+Hku1mZUTx3Q/fUpw2MCMlHutf1NNyd1jhooWNxo4jCpKsbfSob
bCcIR319xroXMkicuwy+Wwa7GN1amQalifocPTlD0ln2knehwAGitlAvzVa8U/XiuoHt0HE32VEz
FtT40nXQTvFdF9RuhMKGmIV3ppBbh3WkyURC6U7waM349JVnWss3tWr1gTJMMtkosIg2u2xShlwc
Dfo0LCWLaYhrzhsy0Ei4dCMOQTA68VzhOjCRpK5FXAwyYjUNC8EDI7z5KIswFJwMwkxiaPMNcOsz
8sbjIKrWVaoeCiGuF4F1ZBrUzpP6U5iJZzIwyRlwyVPkLM6VEotiJblWLZhxHjoiXJejeaJVUB11
gdwQU7uJbIbEPqRDcLilSalHQLUKRV48yGgxYuuHKkwagFwuWy1dkmZiFpeAB8pOPR1JMcMpD1tc
HSfkkC1c5sSaSu3nXmJG0alN6w1IRpLH686JHiCqUBzdVZDPAokEh/5+gUCXitYXyViw1TrNloLi
mksdWgw4VaNberLJcgjGAkwencsfXN0MhRBWvUCZdhKGbDMRuaU232inAZeimP4FAmuJpDD7hkDN
zFjCzrPgdpwHovCISZaPguWyVgEXm7VHPbXglpcIu4sdEILWLCgS6Pjgaq06yyPl3Eiie5oFyUyr
3CsH+KKDMDlByJsXnetMLNNRcB6GhZkbH7LeFxr8XktDcxYa8lpqaTaXoGzqtQdlt64REkJfyZpn
MdI3JjAlsQEP7EHHRmIORcg22ZDxuNe5palTMWIjxpVBNqNfyrLmzrMSlQbX9G7xJ/JXRawlC8tD
H1SsDaqJ6ZlnbaoJrl/t3O9YkAF2HvUGRkeLAEmUCvd0QBOGPxRc7TCyCnedaiGvZMN57G3qGWp6
dGzaYKrWm3nTsedIGI46vKDZxSY9Q7/8IIaxcwKaCgkrsheUBqVe70drZHWS0irPDOFcB3lwDMy6
l6bMieKlZ00V69ajIjVHziSaxL1eT2p9cjNgt1wcKGU32hYUfzcxOF1n7PYFCKOp2InJQkiSfKp3
FDs7C2J5RTcJwQmJH80sWxVBR3jxOdrr+NIZIKYRt0XREvrenBiPXg6g02ATeuigcdbDwzqUpeow
hYU0xS4LkrV40pnyZYRowsTRraULpoLHNmowRUrV2xFMItQZUJAgaQYCSOjTTXWt5fWHUCGRL0Mw
75BBIGX71AJaj9JWaloPgJ6QhUmzFbfR6DiM22sKfwk1UfkE6d1PSdTS3s6OEqmtzuNMOK6ldcre
wdFbmxadiLZdv13z0mqOxVKZa1LJeVO6t454vFGLm7ph9WdB2q/eU1cObzUXmbQiNzLgyCLalb5n
ruH4VBMJZtKc5Os2LmoRHdp2oendR0eVqSzom0VVapeG5IDtw/2iCpECNcXquBPElWBmp5FQYbkn
0j/etVy5RKrUXg0loyXFbqE2Y9Djnoe6eLepuFMTro7ZAmBB1XItlfGlLMrxSVg5h9zNwwklgDMp
3dmaktIZE4peFucCekLSP21BofPYB6owLyxHZLEas5iG3Cn6xy7kZuEui8htLBN/NhOjZd5sk0kI
Y6FlqrU3tWEWR/ARNqDUcD8mLcplkrwycAjU+k6daaW21mEXIK4ZU0fWr7MbYRf1fB6zQbw6PBFL
kEBCiZc6XIp5Zml0dxskzx0D4RMMNw93QbHo/5/l/ukuNeW1D0l/1vk+2GNgKpDb5QvAYSZA9+Yz
Ngka/ccFEmBzTIcbUkn2tqzRqGwoWlIyIZ76WjCvi4ySi4ByV5pzOdn4C+5uS/C051onPEa7eB7L
SHpy2Ozg3xl9E8FdheanIhK8oyxH8gspn4ksOKiDGiDsFddag4Z3aSzzpimJLmQdnoSoR1A+Q5GZ
M8XoolMrdyqaZkcGC587cSlGGE7KpbsEzw6hQllU+CttuuK0hSelRWKCtFj+IUZbfr7xemiRcFwU
xkpumrmT8SVFEQrCThK64zRXwJfKS9MonAvT5LqIXTgUeM56W9WUs8YpueRWF8hRZ0euYq6EPutF
GL1bVFDMJ0JRn1uNF8y7XD2Ei1SeeiytXUplvSpQ8nZE90hSpce2A14jadW0EcSCUzU5ccSCIpGO
mrBFpUEupn7sPOi5vkEDD8kUlf0+i4vsDjgIxbkdDaxupaqmdlxCpTad6FyylA+9oDQGT6rEqaOo
RjMtTl0spqYa/1p2hXRY5f4tzuPiRzJABw7G5jzT5fKUa3x9Ellk5kHm39LUFTGYbMxjqxcQUusr
RUtsPON0nAwfUKrRgAbkZ2gI0+0Qkb3Eyc05UcuPciAJJ6qbrhGM1pe73KWrkCQEb9mfiz4h2Gph
YRgdlDHfAzqzQ3e9/RhXNG/cHHumHcjemZTQZY+UeB1dikXhH0V+NSvo6XCzRXYI1Gy3bFo5nosY
dRFXpq6D8U7eIMqAiucqDrKtElURtJLa7bWUYEyi6Dc3RevaQ+skT0POIFXIDkUT5gSokrlVk9lV
qnqVeOrSUw1rkTbe0qLsmLSxdhag1HHF3kI4Nv+YCSCZAwqm0lwGKWnF24awL4uULjRJohNYcz8o
hRJgZNQQXze0kTGNpxOK1ACSu3d+md4mlYUx4p2RiKc5ZGenTcOPOtJtXMdq7q849NHnTjtbcags
qN4CSaV2KhdVQzmkOpbREF752q1b6LtjzYn1aYrsyrSAX9bsqIgg7xrAEEXIo0UjqoUaU1BqMhNp
7uXZvGkJI2LrGDNMsi+03e4KGXJ9mekAPRsIEUFBQdNw4FanWfZBr3N3xnSSd/rJSkh7bGuyyneu
elU76CL0zBpVxF00dh8FcjmdS91c7rC1TPNlLBtncWad1g4FYalqlZVXqd0RgibUh5G2QXXBQaqs
yK6bQiX/LPzdsj6zOiU6quL4Ux2Ic0mq5VMozPJMfJK61MjtKuRZICrNCFdIwcJpWiY5zBInTM99
C7dbVCo/OzNJQTiTaxAAWIrMTtJxMpQ3rmFBM2RFcc++0x10p4r+cu0SKl0JNx1ddtcSAufTwqin
8jF+WFwuWiTCdEgcBT1+UHjemaeROGiZ5Ew5vLe+bnzepLtzX4qjRUszAh3V9Fqi8gbIIZiie3Dk
iPTYyAG49igy8i7WXCBjpy7THNMg0bNrfD4RFWihKaAAgLpMDiS/nWlFq8JaR9hCkP1Fo2bXerA1
01o9o65WArP0uoBzEADguhbNc4CzJ5ripYs8ekhES1vkZQ+lIZSEpHkQ+YhmWhzTTQkS6sCb812N
gbQj3USaTgmSq2/gGycCfDQHQdM0p1/aOJSqyYeQiKRHQWycaflnICswxEHjz+q6eigR85nLYXAL
0LZB9oftJVf+TYcLFCp5000Ay7NJsB2P6wouKxmz0waHRRmc7XRTnGdJD7UCVoLEc+kTUJScGfLA
rZAdJwsx2h3VyEuFWr6BHaNfJ3U5o7//mYvIvVOSwna5XixEuV1meYr0TYPehELfwii00ybHVrpr
Pqg9vjFPrfuNHm+x50VzTkW9NqMGImZiRWkHbQryn8e4y64wDIaYTnklCdCfRg/HQyHwEZw+VMHS
7CYSp6MhCouYjqOuqudYpsVi6i01lRTdTD6HYKumKDklbJo2TGxw8vdAVhdZixSpyJcVM8mcyFEN
RlIwrxtV+hRWwoOUqseepRXrqllGiXNpGM0hP30mcOuYRZsdGmiy18zB6a4T9N9ZNZqAbgSNC0cS
rpGcsaad0CzMDJJKXeHllogLKDonYFAgOtPgAuMeUgpDkbkCiaAU0WNY92WfAqiAqTxuKuWhEm8y
9OYqmh8LPUPa280tdRbVkL0zQXqwfAC0ogk2P1W6ZhZ0Yn20AwxgbXfhJbyEz74S5JR3VnFNk9YM
2t1hClGQKhJSYA2XA5UcrxH1NcK3FWDXNOuOUbIQafPgwxH5HzeBTqmJkD1BIOexEYDwKmHtT4G0
Xxue+FGl9QLgQT3Tgx2HN13ynYuUKbQUF/+ItlkiCTOJnSn4mTNX8THafoyNQ3SxvYWU+ff4NdJS
TkugFF3vSV9oKQ1ALtjYCPfFcXfa5gqi6D534BKhEEFXwVdE7Y3oi6sKDHNHYX7pWlDSZERZHODd
gOq8B5peK+ihUOQFUZjWgnmf4k+FgCY8M6fgT0g1kX25ktDpSBrUh7KyL+mqxmIX1uSn7ocMy1js
IRZda7pHcpGcRSBMKn5uamzokjoIFuhxyg7cuZ859xsWYQc8hDs6aoA1wWCHMJpp3SIinJ9sXCK4
lEmbxcZSz6WUJAMP2pVsYcJgeulZB1Vk4dUA4Syo9bqQzMTKJfziSKMEhi1qF6Baj0Oj+dB6wPli
qBcTj9YKffM0QyIb7MfSNdKZ4+wQHdRRpQBOjRilj9Jf3wjDsZY/wi1RNncrKMdFtHsknFa0g+da
wRrYlbWydFWoppGHuFYecLFXYD+XbjfTapSrN1yEUOPvcXDVXY5wbQRDhmN889mP4FgYYIRlrJCO
K2fG9d+aFwWPqFdQYTbKYyA6eAGk7a1QMokp0HEEhm4sqYHfGmcRPaCYAc32sKj9cyMgbaxAnDR1
CyTRoWkLonvmQEs5aZvg0CgPE8ny6Q0okzzxkVfyS3HOTc8BDiF9AkMKhdAripkf4JjkYsWzijfq
uQ5SyKthBRWK8rBJqHDB510r0kY4rDv4Z4oRijOj90ynjFVk8coEQ6jv5AefPm7pOIdUbZqJQQXy
qFVQLqS/c2w5kjZVDBd7+SDmO0lXm11wWiYgZhOePZJawESl8lnBb7wta3kewSk977D9QzPjyI2U
7jjoNHGutqjOwb4uJPE62Tgl6bpbL9omtVMnDw894IV6yjonrb5TNvgUiD1WP4/OaNmmx3jc2xZC
xrDTo6XpWlto8x875E53O+W+FZX20GjRUpJYB3Xlm7QAupmktxeZXCEdRokgTjV/lWvh0eY0FwPz
Qq47/Mo1Z61B7ZpDdA1mWRKUqyTRLtGHzi/VXuSnNTKOw66iTF7r/ZUZcAFJ50ms4TkeSaq6MKVI
nouSGK2yGK81AeJgFBFJ4B6Ey1hTtWXTm6CHwrRzwLB0yMEtErfnypM8LZsUxrdl1t2szittlsiC
xX06X2lyZCwrWMxzgeU+UYQ+Y1KPe0k7fB3kFUK+iE1AdpwWHpj8QkyWiOpbE4DH0WmdwwPMj5k3
ayoIMn9PLWxKUgfEXqkOw1C7IurTgafHoamZeBSBXp6YuoR6HnJe/oY+VRx5x6nCFUwE8DVR0QAt
XflzxkPOK5EiriB50koSwFnJna+dJmCZN15SzTryRt7Jqevnm5Xu+be7vDnehT4FpxBJWIQdsNbw
rgOTxmGzC+9QMls0VbX02/DSA7JuusKhFVCLKDENPzNT1JUsd1rrbG00pmBSW3W7QGQNWeCGGnak
ou+iN495oK53GTrbFbDBbBN5y80muKhjJOxE9gGW7OZWcpKTWnUVNKmDI02J7Rh58KlJpRp2Hs1v
A/SDXEj3xkaukczyKYcUC09KDKDhlTxvSgP5xsR5NP3oKujokmV9U10h1dEa69ZyvbuNhhWOIoGu
sxp2RSTu8PcpPZAuxBvsGxAs2/E2UVynJ05o9AUJAiV3FQF8DUTCQwwLEJuqdhqBQlznCqGNZBtJ
l0ykKK1j6gQD86R22qta9WAJubblgNnt/BBNTXfuYpi0NEjgcUnTZxtQt4UuAcZvTf249mGN51Kz
FuN0hVIi6BzwqSUt47dNwNRXxm5YNBqGqSu9ESEmYL2p8wsvO6oylfDUKI/Ipq4t1nGrWp3dgrSe
QItfxTgdnYo73VrRq8rmUqfbpAnVYcvmv+AaclUkUvyxEEAq+bJJU7qHWeF8s1LRl+E0gYwiFJTv
hURkl3tXWiaIl8jS6sTkLF4rooogFVYikP0jYKQhZePWV88jh3ptFKMYhHrLrbZTYjo5QLMTAIwT
N2rOBLWMprEopYd0tPKzxJh/8Yb1CkhRjow59kRt/Yt6AyIutVpjvYEbOX978pRXtm2GSM5rIPGt
yKqu7BtEKyxs0DgC2Dk11XtjHWO+iUvrODdp1iP1g9y/iGJOl83aJAfykCjWIgJKS4LZHmc+EiUK
DT2wcM7CF1xuYpj6TeXUO8wyH8MMB0Uj0VOPdgnmHLuGoqmSA1SblnGSzFIEky60MoUwLTVLK1TV
lRIHmADXBn3V0LGuzVaYgek1L9KySRcmAtnf8V+TrFeW3wYFFFFUZLk3stTVvdUDZhGJFgWoLm5e
MGpiXTqPN+5qVwjuB422N/VCh75eSE8+gTLzMQvcbZ03gIM8ruti4KWUriKuSQLCyHPQ1C2xKWpP
faRbYAE5sKpKDWwqtcMnC+kOfTGQqsculjOHEOXzC1fnX3KO/JsaIzHi425zQmZhK1l0l2f1R0SZ
e2HAXJ41WZ3C3aWTU8q7m9qSwPQV+LiFhT6zxLxcdm0sXReCpC96eOLcAcM+URUOVyWR46tg51xx
a+fyR5HnRHFFBKUIfRPPSJxjtK0C7jCI8QsoKp7q9cRIMemQ+v+wrNEyS3aBeAToHwpdAokn8XM0
75CnCQtEjtpNIZ5RT+6OmkojGYmjeppyT+6tmSu6DygHdqVDjToh+QtN+Q7dX+tMA+Zq4Ymw3rjt
cYj5w2Eq4d2sKY0FEtj5HKvuo1xV5qIxUcvKA0B2Tq/wHsn4lz8Zsga+6qO4XCH1IggStDtJOs1E
crEMhSb0VXq+0uGTz2SqIJDaGlgQbMrSQ/DfPG82iPkgeRCfuhoNHMRc71oswdqF3mvQu2jgwDeQ
Tp7+1US6dBJa4mUbGO4nHg6J8pKoqtQ3mzzRZ3WAFtCTwXoaV5tVXNhY8pzKIKAOMf3ylrRxLBux
VVLyFrhqkgFH6PKFnLA5544hi3cl0iVTNTXWCjatp3SBwMPL+RkdcnNWu9oxcDptJSUdiGw9j87d
SgbjU6p3RlwbJPb0Ytq+oUdZ/UFpG2lZVGIzq1Anu+iyexRTT1ifIaYFUbeWZSeZWylgAeQEkXqL
U/cirMQPXuz5aLsgb+T2oIWsT53p76FuiVLm2tTBvYkNDcxcya79Lu1FJ5OcOiTq48iGpJ9EQoi/
a07TngvdtUChfQETRUouE9kV5Rs9R3O+BXM961w0FzWly49QNIvO8wrR6ARG8SwzdiKX3EoDuQ9h
cKPWtFac2ocPkPqLp+D3l4Fnd/63/+L393HSZuRJxd5v/3Ydh/zzX/1/89vPDP+Lv629+wx5wcfi
zZ9abuNTO9zm+z80GJlP//p0M7uwB7/pXSqK9qLcZu3lNi+D4u2//fI9nG3cD3SOcWlxHb8a4od+
6Onb/u5AB9un57puk+1f/3Qfl1HRP5/jxdGfvv7V0cNf/2RipvqXVwM9fZm3BghsvnP5wMiq/ovO
0S1aMgdUEEfO1z+Xf+EKDvFZlKyvv16+4re++6un+cb8vP0zbz35l1npv7rcH5nv+u6a8oulGCKA
AEN8+sWAL6ZAkH/R8KuVYMR//YXLMx/4YiH93vt/+/s9L7Mv2+Xbc/ljc2Dhj/2uKVDMXyTevqJI
iAX0v5TBFMjMkCbD0NG/zPW/0VeXeu/wd313VflFk4FdUoX/8t15vS9evyT/ImmsfRNU4NOvf7+3
/97Nr0m/oFplGVb/T/+LKX05A+IvCiJekqF+3QE/MQM/sFJ+C5JT1wsenmKot81fBOLv/sDzNns9
wIsQKSuaKf1p8KN9UP0y+D+C7N8GMfZpk7/4y/4oe/Hbwc9+OXle/O1zhHh6rK+f9XU+Xj/p4MHm
fcxnEp7/8NDbZnZ277ZPf9F+/Vb9cffXP03tyH6wXx4GChe0fzzGq1Pjt83y1qjLbLuNAjt6eB6q
D7UWUeG9A6+3jXcfP4/TjyrppPzvHfbK5gQ+OGeesu0Bj32w9tJyyyJ+HvrpqBBH+KSbyCu2DwdX
hV1s88HoKvvwvd9jygCZHRz8Gm4z737wWmUuSoTf3/0EHuaHXu3Uzry7u609mBp2NvBSU/zu+N9a
wL+dha+X9fCM+/m///p1+7eHkJj0/g388vn/x/bkxHYzFuTzZD6tcvKq3311P/rmADSWgzWnjbHV
7c5mOWde8vyET88rvrXWfvCBj7K9VSaNsAGP8szeBoNnlUaYXJ41HQwqc8y9940dx9nD3hTII0zB
qqxtr3h+vKfXpYww7Mn2zo6GIVMa4zA5C/fmQB8hUl5w78oGU2CNsAqu7PLBO/g1s++8YfAVtefP
+uZV7Ici7xVX4OGo8gib7OuB1D/zwTz0slfnkjzCbH/Y5sXBxI7851noFx1Z8/Nv//ikfNqG20Gk
lPURNt5pfMCi+3N+sJ/DaGPEtWXMsAeH26eCxsFVeffg5QTQ+8GWVGVxjPB8XUZ3B0d5/z0GoV8S
OQ4Na4S5+vWuPFiX+WBlfh19hOX535fzq/nl7Xz2vw76RbTNooNX+8CQNRFMmy7JJlVg7pl9j+Ht
2PvyHJ//li5/609f3CSe8+l35SFf8rDBUF8TiTcuB68uEi+f9H8uD9kGXrd9nsqnLTtCLKBnV9gH
l3vpqTbCyPPg4MoOKvshHkR2Y4RluCyJi6EdDFa59d1l9qU289ZN6TCOHsrM3t+bz5P+xwPjKROc
2U45eGLIr+8f+ZwrYzgc1vrusC8X7D95w0my9R94cf/10XHtiINjmBwp73+/v3bb7M72dsOBRzir
f804q4cpzAg5F2mFE9gP29x9/upPkWqEiVi3sKyGWWJf3377ZPn+loejs//SRgh+E+wAt97z0/VT
0DeL3/usUzu8ix+G70x965r/g1e7q8w7OCEfHISRvhT/7gd2vWg46AgLlyDtHKz6f139evn8jP0U
A9p9/u0fj9RH0UMcbVHdeR7qaWSKFe+eDEbeH3WEbXFsJ8PQII1xD0GzApPF/XAmKSMsttMYDCjv
L9sOp1gZYYqv4vLbY4+wMFaUVgAG7AULaYx9fWLHw5RDoWj/3r23tu/t+NUW0UaY5TV7Lw721vIY
KePaDh68aliJlfQRQgYD2wADhgtOHyEinyKXNSxfGSO8unNyxftt8M2bojnK+P6rVEWyRtjb53R9
4Pp6BNDnBfx0/IsjrLorL3LshLAxGFkaYXVcu0Dq9toj8hi5xbW9817PtCyP8AqvbQ8xq8FUjBGJ
rsvM79PC/TCH6tvzZ/3xo/Wmu9t+YzrUEfbhrbctuAc9P+PTohsj1J1RCoqrgyNkb8phSV2TxRGe
++v4qCnZuetlL5+fFq0+Qn5wlVBEDNpvxRIFGMQIG3PtPTwE24O5nRcvn/9Li+f3jzEixA8VWr9O
0RXicQC9BksekKFhjFHUfjof7INVmXnBn3Pfbu2DZdbutWJp2YHpHKE0f+0h7ySc9AW0lxNmyLh9
9WCN9578V1tSeb98fuV/mXl23HLL8Q4uyujBHjRsLQPNImOED53F/kN88JeDa9vn8ucNSxJgYlVt
jALqykYz1xsUriXg+ShNj5DhndtC4An3LoqbeV4+v4cvN4unzxjh3V9xP/7GyCOEkhM7Kdy9ZOTL
1Hw3dP/rykEKaHPxh+pBlIUjNsar2uuwThvf0wv/zs/8OwA9fn3cRwQYr+/bX7/yD8bJXyN6aPfF
XiUX1PCruuhPjruXN8t9BW8vRv3ciAioxskg9Emipr46iX5u0C/Xym9BLZ6wQu964F9L0gB778bT
tw7eORFfrqvfeGaFVu2rYPNz83HW74ThjQdegqmaQP80VUEZUgEN/b4XeU7b1oFLNLhXwV41TEPE
7QmRY8NCPP3VLJX/AL7+aBbAmrH3FqJuAqiWTT5BQueTs/l1W/fnpmy9zWOsnexw+IVoaKEea8oa
3GPSDeSeXi3VP/CF1rbjZtu75xfQnzKGohj9/0yDN2MZkvzmtelHZ+43iNDB6bZwt9mr5qOpghaC
sGIpsmTgP2Fpb6UDXz72X3difGt5/XP7d9/67mP3JZ/C9nu/1vBo/Lc49r55Rmnfh/J9a87/OUi1
L0fTf+CrCMAHDQPdqxPnRVj74SSEdm82OA++m31+v0fzdP4On1UaId+fbAPHK4dFg7dC+w/OwQQa
rGc/AVcPt1m3deJqrwsij1C04uHtPQDh67zs518gkk0OmNLBG1RGeNzZtm/eDS5uY0CDjjKmYQhs
1kdYcPO82E9ruKbs5ZA/P7nTbtvfLp8HejrzR5hbtLr2J8F4ldn9/NMu7CzePhcRXj7zm/nPD26S
RWZH94M7QE972pKwFajCfYMf9UO1oqV3R56+hyUco7C9hEoW5dv2+RH7V/d9mMX3I9tymwFtGw47
xjyA+B/Obk8Dee/sIvYCx2ywfCVxhHEPSyr72WASJPGtS8MPrrEjeih7wUGSRtjGR4UdDJ+25y29
d3aPt9neApPktxLxH5yEY8CNa7sdwjLxeXn/A5/YRbW3GsYAI+AD6KL/uz/yCAfzFXrttr8/8Ahz
fOIR14ttREF3jyigjjHPZbMF91Fmw8LhGG2TdRw8MCfPa+Gp1KmNgPugQ2zvEYO0EbYIZfpi+LBj
dEh+51osGSPkw1SlansYK8Y4ms97zPLD4LWNAR5GdLUonb0a8hhEscuYU2648RA3fH7+P37e9zt6
H8RGfXKEgZ+iZoYS9fNY/d6Qx7h1XCV7bCKqLs8f8o6ZqGwudNlgTcjyGFNcbx+Gh4c8BpnmClVb
kI37y1ge48i78XvC1iC5pEb4/jn+Ss5YAUR4iIfXxtfF+5/Pt29Jru5Zd1NS4OeHfVp1b9bjfjAN
ICJzQG2dbLigx7jVXG2zfYKNMcJsQ5PYHsSPJC+Dnq+kSWOwrr60C8BIbYH7DSMTsjZj5HMrZC6q
wWwj0K3qr3sG+yvlX1fr6ntQ/4mVLgf+7SBvGOGK9WuPgRsMOsKNZRIXObCewbDSGONySA520RgQ
pAmYGCCtL0PVGCihqWsPTrExIvflNinvAu++jyf0QA4QwHMGW1Md4RYw24bxPWAbPub7nzfCCgQN
vs3iIcXzzV7bDx4VU7TO0eh5+V61ERKJ39jwT63v6Lc5GnzOCNelqZ1sD2632cMgAdBGyLFmO49r
WDFY8b2Iyntv/nOnTYrnYfoTfwxk6hz3miIm7gUHy5JsaBBT9BFiyjzzij0M9xjH/rzAZjgZhusx
8EnXbPsl/InhyL2+4Xtf39K+G25Cc4S1toRONHhl388bfqDa+GohIBXx/gmY/v3/FduDhz+jr+4N
4bnSGIfXahu1g6n4BgBlP4f6/lyceHf7WYE0RhYPrC8u3MHhQtb3/knmefdmQR2lovJgO3YOOfH5
CZ9qQGMcIxQd42KIcJRGucmA5a8HMVjSRphfakt7g46wi9ccpPf7hbARYu/aBqkKGHYYzKQxDqN1
3PVREsGdwYoYo6t26pGID0YdI7A/jbo3EcYIecSXU1OYeHlul4Onfg3N+vnwc0maP1R6ksdgr11t
23t3GwT7/IsRQsVXsNor4KI8RqsGyPJ2r/Aoj9GquepFpOyDky2cvpfvUJZGSPivqGrugwLHEMW5
Kh+GNQ8wWc8P/8crhNfx8MojKyOkrld//9/xAZqff/8/T3iH8+zv/ze694bgTlkZYa5RzkCldZAG
yMoIl6hrO+r246g8BqXgxnm1wcfojnHp9kGTHCzsfJBjyGN0mhCh8/YSZEwY3r/05hQ1gG8PzldZ
HyHz/PwqoZfH6Ah99v4/d1e3mzYSRl/Fl6m0e2FaArlZCZxQmmwQKiSVejeAG7wxcWXjRPQh9j32
HXqXF+v5bKb1Z2ahC0diGykXgUTj+fM33885ZxYTM3nSFoOhc1Ta0M33m1Fq6kYpyBdPkaIjAuR7
+PJ1JivNZW+BwgYu8BkupkCuFIZ6d3ByvKTmdzW8QzOb1SGIGYaiY/WrC8GuWLFL9Sz7F/vlNgWS
TppPlJXzCeuHnkF6pLDQXZNOcLzYRov6gv2w/9mCZGgexTodymBmSm8hIKNyUYzcvCQDoOsH4RTV
NIM5H5gVap0u2BSjYB/Udgcj8jlPFrDNWp+SYUVtu+5UH4PWDWHTul4qowwOeaEZ5EZz7cYwvP4+
lP7UKegz+H6X2Me19fMZOnHXJpVTux4KMpLBUo7MxDVXeU+foUE3BFRvmYiklXaQGFpxpTLtFa5m
ygprOggfI21BGKTg8il/5tOav0uxfMA0RDMzK7o/Tibg71jzX5wFDGCYkMjL+QmwL5PMZQwbDLBy
OVG3EZCkEAyGv10Ud0qrsKFBwEiX4XK/ZZTNvdsovYucRh7id3Y+9z9Ob0Zbn0CI27oAaNVytQ2G
MlsAmhZkR+wUFFuKkeQZGe0VNVqEsASKEkvvAtw+BCe5fo0ZCaRyd8KFWc6f/4nDxao6K01OdgMD
uDZ4gkbowDVnlJDKAZSngHdSIrZfVQfxGnwxQnzx/DeQHrMQ8p7ewDyaLAvBIy9/M2vb4Z2cR9nn
XMS6DYpO3s2o83u/8278TvVHLjU4w08TRD1o4DfauzMPLg9+i19PlMAu+aM2JghEL38dVaB4AXu2
BsL/chr2TrIsA5MHyM6nJL5f74jqPjwFJkjudDg9BcKm3Qbhd2fu/njrXnJ7X+C6p3eya3XVkqEv
ggu4oxrQnIEA66bmi06WMBKi8h6rvBGj9hckcVKvXDPUbS6miHS0PCvj/oYewrLpXGAHtRo2I83V
M/G9oEZdTmXrzFqF/X2vtzl0JlV+BAIjhzc7QsEOAkVqa/gMIpVohSG5o5wLv908vMfDMM1tK0VR
eLdR3V11v0nzemdxU6J9zP6rdov60RfcEaIWDpT2XS0f7xhwiTG8wEOhvPoEMuFmkajFYfi/XbDn
6slMQvg1EnObOMM7hgBmN8kfw6XDjWHk6oNEAu6TqxBq4Q93r1xWkhEIF/BpkX9HdCBW3vUcBpEo
SBLr8KkAjcEmujQpsjeOdWBUenrRX5E1PmI9GbKQPTAx5EYIe2FRgY6X+xQ39Gq33v3zkzDQ9SkO
qtFqs31GCgJCYalj9tuv7bztfxys+16U22SXir/wXR9JpI5najcxjkskjRUlZFNbJ/+hevOTS9AP
wehZT1ExhuvpORI3sf1ODQJCFYdPXD95qjhXtr3i+GdkNm3+rJBCfvAKjSJvjDxwBKiqdmEYVKvL
ZA5OJix5Z5nEqi7qM+Q9hQgktZ73YfhJTRUjkLiCzt0EiSndMOHdCOYp5D1R+XK8ez5D6mFo4sUK
oJvNSWdcqlZC32r5Op8BJhiET15gYgchiMGSGkQ1RB0DLH1rHoDy1m46IzM6AL5Qt8o4UWSCP4aA
b9aoqwyLP4yWU2S0nU4btMHsW7T/kTI0n1FClyFswul9jvpkXMcZEgw6/LMMqpBuLelNacD/fkaV
SeJ+GKMU+5vXyVCKyXChcVlfEksDAzkzXpA/zJX/D8m2wxdlnNwj5lM7tcFw0cfgB+neMtTpxzlI
urXOEnbmBywv/FjxcXr5EkrCdl6L6gsDIfABrprjtGgwvPCNwLDB0ImFJjF49+s+KzcJ9HAGzD8Q
nXMpNFuLU530JuoirRZE9XDXMIRj3zR3c/6PmIhwyCi+vEQEbpRHyVa9Ggwl/fd5VkelMhAd4+ev
gHmuwuqmwp3H9uO/nWLH20QujcxDN1F1NDLi7Xi76n9fVKF4xJKdS6Dz5Y3SpQf6PxvljsVe75Rp
jPj5j28AAAD//w==</cx:binary>
              </cx:geoCache>
            </cx:geography>
          </cx:layoutPr>
        </cx:series>
      </cx:plotAreaRegion>
    </cx:plotArea>
    <cx:legend pos="r" align="ctr" overlay="1">
      <cx:txPr>
        <a:bodyPr spcFirstLastPara="1" vertOverflow="ellipsis" horzOverflow="overflow" wrap="square" lIns="0" tIns="0" rIns="0" bIns="0" anchor="ctr" anchorCtr="1"/>
        <a:lstStyle/>
        <a:p>
          <a:pPr algn="ctr" rtl="0">
            <a:defRPr>
              <a:noFill/>
            </a:defRPr>
          </a:pPr>
          <a:endParaRPr lang="en-US" sz="900" b="0" i="0" u="none" strike="noStrike" baseline="0">
            <a:noFill/>
            <a:latin typeface="Calibri" panose="020F0502020204030204"/>
          </a:endParaRPr>
        </a:p>
      </cx:txPr>
    </cx:legend>
  </cx:chart>
  <cx:spPr>
    <a:solidFill>
      <a:srgbClr val="2F3438"/>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plotArea>
      <cx:plotAreaRegion>
        <cx:plotSurface>
          <cx:spPr>
            <a:solidFill>
              <a:srgbClr val="2F3438"/>
            </a:solidFill>
          </cx:spPr>
        </cx:plotSurface>
        <cx:series layoutId="regionMap" uniqueId="{6AAF1616-522A-4478-A9C4-1FF82B040A29}">
          <cx:dataId val="0"/>
          <cx:layoutPr>
            <cx:regionLabelLayout val="showAll"/>
            <cx:geography viewedRegionType="dataOnly" cultureLanguage="en-US" cultureRegion="EG" attribution="Powered by Bing">
              <cx:geoCache provider="{E9337A44-BEBE-4D9F-B70C-5C5E7DAFC167}">
                <cx:binary>7Hvbc94otu+/0tXPR2mQAKGp6f0g6btffI+TvKjcjoPuIEBC0l9/EHbnSzx9ZvZUTdU+D9uVWmGt
30JGCFg3/Pfn8W/P9cuT/GVs6lb97Xn8/ddca/G3335Tz/lL86Q+NMWz5Ip/0x+eefMb//ateH75
7at8MkXLfvMBRL89509Sv4y//tff7dPYCz/y5ydd8Pamf5HT7Yvqa63+CfaX0C/PvG/10p3ZJ/3+
6+ZFNk/t9OsvL60u9HQ/iZfff/1J59dffnv/pH/4rb/UdmC6/2r7YvgBRDAKo+Xf8kN//aXmLXuD
IfgQUEBhiCBwP/DPX31+amz3/8Z43Gievn6VL0r98vb/Dx1/GvwP8kLx5PXdE74MNF25N/vt57n9
r7+/E9h3fSf5YfrfT8y/gt7P/sOHw5+v/x+Y+eBDFIQgJDh8nVr/p5n3/A8YUgDJ28QD8G7qH9pC
v3z95WDX31fe/LNx/fUXeN//3Yd4D7//Hpv4f/577PRT/R/cCyj4gH2MMaDo+2L/cS/4HyBedgiN
vsOv2/B1L/zL0fz1d3jr9m7636TvZ313/z8/6xv58vL88s8W3L93BAX0A0QUBAF8m/bgp43g232C
fYoQsRvkx/n+1+P46wn/s9+7Gf9T/H7KN7f/81O+lk/tf3LKEflAfDvnkR/+PNcfEKZBiAB0tsCS
n6f8X4/jr6f8z37vpvxP8fspX/9/MOXLZ/9PGdn/XeH/4A/9g2n9b1uzf+9wwf9rZf+ZR/TdNUyf
9NPK+ZQ/OEX/HHVb3fq577q+2zX2ma3dR39upt3X33+FACPrzHz3U5cH/HSyr3rJxXcL80OXlyel
f/+VkA9BGKIIUWgdbxhCe0qZlwXxfPSBQAiiyEcBJAgsNqPlUue//xrCDzDEFEURRNbGh9QOQfF+
gQL0wZ6ENLJ2n0TUR77/3Ym/5vXEePt9Jt74X9q+ueZFq9Xvv/qQ2FNUvCoug8UI+RBBFGBgT1KA
EEYWf366ta6a1Yf/p2YZ93kNw7QqAd+WNA/DpJ+75jCDuTn09Vzv1AhSJ3pFHfBDM5+9MFUwR7HP
JD3aQc5DDEV4VasMbF9Zh6BcT0Nsj3R6jMZGpn1D58QhxZjRowPGEY9DjBcd2nZ0F4Rs29eeXueK
BfEES3UDFiLyLIo7MuZbxzrAyYIO51vZInnjjRVMc5SRFS9YEWcZp/sB1PqWi2K8avt65bimH/Vt
MINwHbR5kWYhJUnUZd46GufwpqF+kwgZhBtc97pM6ho8INhFB29Bu6wNb9royoQDvXb6A8nHE4r4
wUGvSmFZ70qWT7Fj84rv+3GQR5UF8sT6ZkXLWbQrL2c0zSEG6StPxmnteb53DPVU0TgfJ7OtQi5i
InlNY16V0RbivgdwXWb6VEg+xtEQ8Z3hNLuRUevdjGheh6D2z8FsrMj0+DyWfO0wpyWCrNv5Spn4
IpNm4CukqjAdy+McRuCjLkC9wZ7vrxxrxzinkxbT1rFgJkGsG/Om3LPptuasu3YgZE8jJs2D4Zre
hhNaO6lXh+IsJ/w5Ko6qrcowhh5BV7jQKPZU1G0ceyGhEasIqfJ0EfUoGA82HD2CsMZXtUDknMH7
uQTDnZriooDVHeHM3Jm8KlNZm37TZ+1wVza6PJUKfMyHPhJJGNAvQYbGo9NtRt4nQvF5NeLu60RG
sp4Nksd2luroWhdC8kIdO0l7HXdGfzWLMl1k71Qyz9eHkNBOBHEpMxMPBbwfvIx8lXl4ULUhn7pI
49SDgzz1TeUdKC1wWhbDGmdlsBl5B28niPPbSa4ru6Fuh0ViupptQNMU6UUGcXYnEcNHJ7KOKjnM
zfiU50KslYFkuJVMwnVDtaA7BPor2PZiCzsqj2OQpxqZcv7IWVE+M7sFuWp5EXNk3loX2aW1oExU
RUpYb/V8E+27vDkXvlFXxpgRx8OMX2VBVqsrYmqxzvowjHk2s1ONInbKm7DcVAp+q6Y2fxX11JQm
vvDfVcqlAwzIsOEhFLH7ol0F5lTMLVqPy8cvyrI850N45UC3HvQMirjCOTg4tveCeRvRSCZOhaP6
MA+zWPVjF12NXj4lIKq7P8Iex6zvw6+exDw2JZhuOpPLGE7d01S0ywBhkZ/aELGTygd2GmELEvt1
m7Tz5N6nfaiSNsJ7MQl4pYO+uQd2ESR4ZMPWsZVoxi0jBCaV4jKmPftWhVlwVmXS0kafAZnR2Ukc
matxTu0646kDRqppWvqkS1CF4MGRWeX+a8uxzLDeLrpGrC4qF72ajsGGys6k1dTfS0D9hxAW/Grh
OiOCh6DTreOGTofbSbRRgrsRrYid8hUTHroLOKnPFIfXaDa1TLrI3AKg/RWfQ3VbaXzQY6MeuYrM
ehp8tLOnPDt3QTQe8aD3YIxqngQlM4kVlVuJSH436y44hxadHJpNlUmKgqnELolqow3v8ElUrD8U
/UPgqxhL6U+HqKkSGHjq1hHcKJKoYW423Sj1q6xsYVLgqbjOurA684hu0bIipV2uZlmjjuNePeF4
kYllLZNBNPts6O/yZUGXC/mOOX2jQ3X1/Tmuz0X0XR7IQ6VHeHTvV+qu20ne2yPP1Pb1AZ3ugq6s
TyTo8zs+Td2u0F0Y17LrzoVgJi0mOfFNT8ZoZeyJ+aVDEb3CkEdXhVezFNfErC4y12Kt2sipgMeL
vO7qYhXoaEis2/EtG4ZuLfmQHbIZZQc4BVjGF961CK2zQwVfaF9HV+WQDVdeV5exoeP0CfARrzoo
y62QFG0CrfkuUzm061+jbVfOw/3UELHhWTaneG6G+4HU49GPeB47VFaTuJvFvcMCe/xcg7k698uz
K8znREljDgPX5lMROymCxUuVwWr+KMp8WrltdyFuK2ZZ6R+xTC5bUvrE7tOLGqnbOhUG7CsdoBQL
MX2yzhaMKa3gqZzY9BDqLuV5MH0aZWl2SCuUdgv7Tg0vamN9S0R1hhNseFKSvTRle9t5Rf2l9Nld
EOYfh6orjhPyyludwe4ah1NcD7K6daIBa7ELhD/FjnUAq5hOJ8P5+iL7dx/USt6eexHMXRdnA4z2
dJjArRJDEJsqE7tyMSIir4Mrz/oe3KCpSWrfA6tsmuqVU14ct1vi8W3h6/BMlAarnpOq/JZ1I5wO
pFIrrIS64UOpdnlof1GOyyFPBJT/yPOy72Kfqj5Pink0MezgXS7n/DpXPkl4V2Sfm0keeiWyF9UO
+0gNzRfQzkHSAcKvs8ZPyTDVZ78ceeIpYb2iss2uooWUdZTSrv0YcBEGiXVC0F6KOW8XfwTth4UA
6wvu26mh22k2TRYPfpEM/rYRkTV7tB50nKNZHh3vWo6U9txZV3UprFshVR8Dz1OHlnb29YxOaaDV
wQzeJGLXDEJfHVwLLq0L62SuL1VsSKCesbKfdobrlsMDg7J+WRrF0mBgfm0sEmNA+2RQuAzY9OGp
R34QV2U97eqA2sXVofBYNOChGkd7iDi0VHraTQHPX9G6jnGfn9sQYpPWbWBOjoipYDsOm5uLyLVM
a/3WBo53danD3eiMd9H7R+HL+mCgN+Qrw9E+8nfdkGXbrI3A0RH6veVYb5rBEcgmgb5dQ0FBujPx
gy/+QPyHTlfyXHLyBc/afyjnaIwzWvVxt9iePMg/TT71zwMaXjndTtZzLYbiDuTjoWrGCNyAHODh
lkX5lc+QPvo8w0k9RNOXitWfRkLhrfWI9XFgpbUA9TB9yRuYsqgtkojKIVWtGPmmkPkzKBpvzYi3
e125fTVbX9yyJovkDZkbk6qc9unFxvMoApshb7+44+Qiv5w2TvazWo+DZuXeUWHTbfpyrFZqedsy
CrqNlLJa9Tl9ijrWbUnhNdbjQMEjH3C50f3M1zrrgsewnYD1aOv6BKMaPY5s17JOxb4MsvuIks9R
nsE7ygXaTQaxdRuV+kvmP80FyP8gpPBTwEJ0MFFfxb2ikpwRKZrYawXbDqostzifzb3y+i/adM1z
0M+fM1touX+nAHv1pc4Rucp1hBImQFpGMGTx2M0pqxrKrJ84vbVmK8sduujxLgz+WJZEQGF9lPna
rZHX1UIbeLywuMqGnZqyKm46cE0FbI6MMHUTSihvBuFfR0Q2R9Hz9ipsi+ucVG0sR4nvHBlsuFeg
yrt2nA78Os2UNpucB9mW+0IkhZz14dLL+TBLkBjm5q1X5Y912jVjENeeHw638yyDGFP+oGRlPRxt
1JmpaDrXusZ3kfDkqulCttbd3G5ezZNuSHY0eUBjn1TFAco2eFB8oHGEdXFw+yCsZhp32C8ObiOM
WNxnBUt45fVrT5IyCWqhrnKR1c/Whx7WZIp4OqBIrmzo1VwXftVeE8Drq867d4zXI57mcsjWTLAq
6ax13btl5qmqSoY5HPdujznUKxqd+Ggu94pOOYx9OOSp5zHrXDJWgY3j57CDsY07RVxV9Xgtjex2
iBpgTT0o7gpK+ljwgHwdss+V8OsVKsJmH4I23490QjFx/qD1ZYu+xbcIB/iuMpFO9DboR3oMxpIc
qZWkAS7qz21d7axfJ78CrV8anqN7LQXbZHzGu0nL/tp+4ibpSNZ+zdehJ+TXMsyqJJyn+ZqNGu44
9soNB2i8n3LyDeWk3AaTLOaPcMz5QXZSXXVFV8WzivTWTIM9zKK8feMz1qfWwp06Q/Sp7qfyyjRR
kYQC5n/MGTvzyScPLVFqO8uu3gCU55+KoF3XIo+s5yCqA/I0vsvJuUEQW7NpGYCLPimj0t86LIIm
T15tZzsocQ/3haHhUysDtYomBvZM6eF2LEQe80DlfzCVlTFFZX2bcSxiiItihyYblxZItknPRn7u
NG3Pod+8tTzQzyvpDW3iAK+i3QETZq1NxKpj15tVEaroo80P6B0nBqxyOmbrFub52gzW+9Jg2tAK
ozsDR3yHVfcNmLC238iKcIbndZCtGKn6tDW44gnGItFakevIBNF5luyRhNVVOQ7kKyzh9WCtzqNd
mXxFvGY8Kr9Hx3b0ylXOmtS68OXJmshjywm+c/MDwuFxNl17cpPXKNyscY+bFQHZLhvbPA5pG9ez
HzyqoLKnvkRRTIoKPc40QqtOabiZShE8UgG+Tcg0O7sVxnigXbaS0O6sUhY12FgPNFsZ2LBEhoRZ
r6/uZWwgoAnXwsZqIa2vUDd5B0/2XurzIfyCRhDbldQ8v9PoA+6lucDm0EcDs15JaXMvXhne5n6I
NkVgbMInx8G16fs2gTPun31zY32U1cQaota5huJcRlxf0wqkfjDSk+MMA/o6bxRIbU6gWBXl7Nsk
V5kVp7zqN3UU4m4VmI7HYBxsRLZoc8zCfd/PZOtFIbEtvtKy4yec+fkYu6YjigN+EmUfxSASg3Xn
LOtkHmYgscdVuVNq+qz93MZVLSFrDEu6k6CG13XQFElOo/LrWB2HMmfPdQb8JByL4gpjrzq0RU1X
zMgymQ2fjkXh3c+tPUxiOKxpVFsjUdX8jAJJvxTUxja60OU9KopuVc2dPOMO460nKrDLkOpO3sCy
1TyNqykM5cpTNT85QsXAT4V93zHudY8Sm9hR6Q/CbMFlB/WaEAUSFk8cm09t3pgDbWxIMdVm+uQg
P6v7Q9kX1suP4SjNJ9AMb0pOytA4JiFIWsXbzavvo9oIxqrL/zXvwsSezje4p/pqnOnHziujK5JT
72Nmt6cIx48+nMF1BfitxL33sdKiODRqEglalCAK/TVmjViXVaiO+djqGBUoXE8UdOlrWFzlYeJP
zXztokaHhjnp0teQekGhTbbF1n/uqqfWjIkSbDpgb/BXXivreB7EdHAyR7oFvbBBwEQX/8CHd1Xt
9QmzDtItCKcurdjE7ozNTb22nOyCupbygzJpyPDUbVFj+JVLALnMEFsC6TepE/R6DjcGmCEmBk7X
HYb9udJ9opck20pNYxG3cux3XtbxLA6QzuKmQHbFc5uDiGrrUVS9L1fBYmYA0/PZR+KMnQkKsHlg
DA4nmwmwBvu7rusKaA6cbt5wtSpI3Se0FMMhW4iXef2Bj+GQNhqHMRl4JGIndPBFMap9KuJmsAFI
l7EiLUMdnia/DE/WQHnbwAx3jrvIfS940yhIUcTjYMxGR49+/0Kwbw0b494Y+xnVu7Aa2lufkvaW
RmkXFMHNDBq7bExb7wekeTyI3rMGn2qVlj2T60sHe+aemZjakxPpbirPpsv3SgQsNaCr1j3wKI2H
hj8ynut9OQnLUumPKevHY0d4kfo58B/6ZplqpH9kHVoV87znNq5MWiLG0xjRIWmCiKQIe+bkiEKz
v8EBaTZQ4u62yPHKj1jw4Li6IivwExcsv89hXRu+anJKdzVV89manbsItjanseR0gpCbU19ENhv4
Z9ZnYNO8CkBXrmbUxDBXIolYFh04tKkGXqj7PovAwa4UFSMR8Gntt3Q+zGJjix+8SgeeF7EXlN6u
42N+hWd2fM1q4cx8Ir09g527GNFsTrCu9llFzQYb0X0euto66o158PtJHEmL+sQmrLvPTFszlQ/j
eOomQu+aIDz03GsTqQe9mUPJz3Ahg5+RU8ttnie3xrz2+bkVmTVP0VBZf4R8kmMrHu0s05MPJx5X
DeGPXgPYduxysSoWVjYsSurAL/YOneh4J4Oy3OV10x4B6cShqxoV2/OkuS/6xtwRtOE2d6hspzyP
owp1x3wBCXwo+lNvHZN2z/2mOhpwaMqJCHt6d9mBDjDmoRq+Ks87KVjgW1H6IqWSkditFYoRP7yy
WAcPOBjeWLh85ws6/8w61CljuyhixwI6U2uEPZYYTLT8o83GeS/tLpg1QdtslYH+AYRs+lIL6NkY
cCiOARyqO2rlcon8LnIOyupu0a+WSNFXxks6P28TFtQ0EYLjj30Ijj2YzY1X6ObjJGwaBOKPgw6G
azFUt2ThqA2zDiybs9h1sYYMbViorI+zoCXMgtSWksq137fwoe386Ys0yJy6Ek1xWdO5sdbRHuVZ
ORV7G+aB24wIdC5UsBVdBW+dqK78chXYqs8qdz1MFNpqUA7PY3hfL7lhW0ew29pXNl9Ix9iJHGl8
m7WKEeMwqZvQjn/Rsx8enR0sSfHa471c2vFnupwOINTjqjYMpl0GbCrH8TyqYaqJtPYDDsQaVNXY
0zm6cxMweX1v1xXNEzcBVRtNG+TVeuXQcrbZasQk3Dp0RkvmR2F8dKhs+MGrWmLrlix/HaJNXadj
kcsjXNLelzfrBcWrNtAiuQDYn20xEBYwHSsgj075VaYW7bE6MbmjpXWehpI2145MVdtet9LbS5wt
bsyfcttBbGBO3nT7YnzrQCJ2QC2vjwyV466fIx37Aw0PhY2Sk9EmBB9tEqZawZCYLVIifBza/h6q
nN0wqsydp7ptSPoVrpk1ZEF7ALa+sGk8eSCobw9oIa51IU5NBPWPgJNdVBz6TubYKfDvs8nuPhy4
PDIwm8qzpVzgspMU0bWJpunqgo6I0aSwN2+uKGUdOYMh2IHFLXDEg9Nby7E2HJsOThZE+R5LX21f
5dVsPQUcFNFeRDZ9VMqTmLU8qY4r64D7/SYMZ7V3ModeiJO1xDqfvpmn9B1wYb3S58lQlvd+pmpr
Gq0dWYlsP489vFpyPdfdhK0fTUqcRH1brvnCOkBkwhxgVV5n7dKp1eWXIO/4HttC4iCsA29slWM9
NiH9hIc6dfkShasqFaLBR9YU5CqcZxL3Nvz6YxD0Zim1smIoY5JFdWqXjA0qGBJ9atNNTcqayEbT
nezlwa/rdRV1PdvUbOhXkSrCGJEMHwa/i8NBtPYMqet+o4z03vgCKVswH3YUexatck7WtsrsxcMS
7OmFuFYOWLvSDJjE5h24Ta3ZANABrmVUYxMyoKJ7599AgWxxuUDN2nk/VFtvoFfD46vfxGSdGDXh
RBZNEUfU1Ne5H0XXs+DPagbic9mOxQo2pN851vT2JKbkU1SFw854E4lrexgeOvtOg61A22ZYe7P1
Eli1zoxiN5o00bWe37Ic3zmwpAKncoquActfEyIOWziXLfmu6bIjZtH8/pSf+zXRbJdl6JuVmFUq
9IiOxG/REWBaWGdyaTphuyC93alpPzR1clEclbCKjr8okkB8LGy9dPPDszICb14LpE1GN0RM01kH
dDqzzuZZyQDwq8wBaEHtPA8nij45ScCCzo9d07RUrIUthMVq1R+bzl/TgpGvwJhnT4TqocvHbt1M
PNsPLDdn6tmV1deM2jwMgU1sItruaJ7bwleHbEY9alS1tQd0FXNb19k3C3EtR3JviPYZaIP2FXb8
iPNs/5fI5REjgf5bn8sjWR8ecFQF214jcNS2xn70UDj1Np6zzRH14Cg5fWwDNG2cilr0XMsRp+F0
HbvoZv34pkuKYe5tYGd78CyvjnLedSVoj5qJa7Xc5mixkjdOhCN17Tgn/64lbAS0zzjzhso6ePY+
QLjUyGhd2Wi303nqSmauIOaAiIcf81A3+zkiwG5Pw/DqNYPX4XbczS4DjmeVbZoed7FLIlUzU1d6
SSfBBoA09PiYOkDg2ha7p9le3sCL0Ok47Wyp7Q9sXrW9yR88z+P6PuKjLWbGAmT+GvjGlhyzyGZ4
ulKnBfQOjUvZF1yOJ3vcjSeApnYTcVLE5ThVU+yENisynnDUfSRhIOpo48FHsNQe/IW0LBxFPC81
i3ApVTjiEKdDWm0rF67pFavQ9N4eewHdUMy+0d6Uz8beNsHNswhlmU4YTyfU2QQcotk3qnNbpB+A
DbJLbeOhOWAnJ3OtcRTt1iZzapu5MTZbvfh8g9DXgvYnf3EIs4VrLecwOdsExoI1/twn0kNgBYai
lXFT1fet33cbe2bigyNgFpla20sfkQ32kNpgMMgbNXl4bbiBNvJanBZP2ksSDCWmHRrrh3H4EAn8
ZNxtC19vWJ9XX3wiRIp4bctDmtZxIOCDiHB5S+a6uvVaJdaYZzJ1MkeaTMzxnOd8d5GN1tkKvIJf
U2tio4Ae8qysNi1CNqUQSJsfRehGAphd24LuJ5Xn83Gi3FthmiUk9Ib7sULgxgP52fnrvs3i7+3l
pSFxvr4txuKVLeSojUcUf9TA1knK3CTQYxhtvVCJlUs/S1aqY4Ts5ZMlZ+dE9sLClnqNTdKroN9A
kFnD3oGiWM1LmBSF6JHRvji+VsmLsbJ3Daa9C6iciJhxSGVRtFf+6PGElQN/DruPLq9HALD3srre
u9Ut89LQOQ2R3W/7oID2mwWFdZuDvLHn7vLRmkmRg9RVpNaeDcWT0WarbJzKyD4KBNm7liOTTeu2
8YX/Kx3pD966Z/l1MBr+pvzuMX/5rIsOwU0VZ8Qv7PUJWx/EqR6r4TCG/nAIO8/G78rXw6FfiEPg
HMhtlKEdsSkVETuZQ431OGNic9cr645wG1y31uaXmq5sVs2yC3HAK7qw4yjbvcrI5gc5zvjaHodD
3LXUnPAAyiluQZAM4TQecNvYkHEBHLHlYLvpxZ9o6xWxHwXttcKdvdM1+b4tF4zlBhrrAyWonj82
9raaTW/52Y1TSd4QvwoPPgk+OsTj+BZMPrqaizBx4VJmrbe9uBF4W2gQePSj/4e8JTY1Xg6fkdi4
4Q1Mgp3wpuMPg3VN9xoObS36+o5gKlFcSAltyZihHKb+CO0YWjNsbILN1iIcqxm2C9ACKBztsidR
sZ6/yxzQjeZUsk4eLvKooyBt2IySeeDzGo39c7E4JRrORMbV0nS8azmCRWTdl2ZX2CuCJ+bVJ5Db
PEhe6ulsw8Dp7Fo2X9/vhYiO1aysDXcyRyIeqRS0Ngc5mWA6AznbP8j5fo/0L+5mQt/+McFPVzMx
xMQHFAOfED/EEfj5amZp5syUto6WUN+vD+EM8qSsjHishmlYg5zBNUKFeCwmk8W5PaGOJoP4ZsoG
k61nH38u+PyHnanshXdlPGV+9FyMHrSmbGruCnsl1B6V0729sWHzTL7NVUoEptgVTXkGZpuzpd0V
mbSf+LjuXot2VRRV/5eQ61quVNe2X0QVAgnQK6wcnd32C2V3ECByEuLr70Duc93b+1Sf6moKBbCX
F0hzjjDXHlVB6LkU+3XeAtCfagbxQy23vqvoL2lZOzyB7VvGOrAoc6zvZN6TDe99smNTVqyh85o+
yOhcIRsOy36ujgDBV8my232w0SJ7iPsAhBaDG2OjKHuoVeUcptwqbpyiAf8FmmrX6fJt1mIfcMbu
kqZpToCF/EiJCsl3MzzjSWtup+n6R3BRF4JupBBJaMKRbvIOeix+qapgN9oZOrDcOCttu1vr5Uwt
fR9nnO6Glvz0dMz8lYj9/tjO9Y4tSXYQeGQ90Bh5TOshThZArZyF+ZP/bOac/Dlas/h3E+m182iu
nWfdRCKQSahl8668YHgrafcOBGl4U+gxJ0tPaQMsh+qiBm/n/ciJnZ1EMoz3gnbFTszdHGWQENeR
nk68njRW/wSDS//fn9NFD/2vx5TaeF5c6Jsp87x/PqZVWcu4aCwSfTx5TQ3927q079KCd9d5LpNd
46nxoKoOUkpOALxNiXNbFK4TWVOQfKuJ/Q6gcPipmiGsdPDuBsWJyKa6FL5VXsxZ1soV9/sTy4Db
DKnkK3+Y098aPCurHIQidb9tyHwcOW5FxvGiZe98AyqoViVUr5eSBfNBMMfbJN7o3vOm7UPRyOGn
3Yd5KeT/eH3d5WNXRoH9Iaxm+FP4hHAbOTSsce4XYXU5zTU+fAF1HwlWpBYQEboeIFayPL4uKZ8d
ovqDaPUVjs0kpOAIr0hGCxpieXyreQHOb+kzhwTR7bXMaLfidWKvPgemxG/33UixKwyWUx34zKYb
Qir7ql0891PSrZEGArqgAY20heXRyrziUtKRQ0eDM0vx32dllxebvz8b7F9LGEw61IeI3bcZNJUE
ls0/1eVjmsQxcys7Uq6KEZpMxR5voB/18QgUOKiLPXNrNAvHeczx63wdFZb0o3wOHiERi/cAb+Nb
1Uz2RidFsjJNc+hE1kcQuOstNCvxrekrKnEXMzWegtluIuVY1npKsy2Yg/TbPDG6AWCe7v26Sh+k
M7wA9B3fY1kUYVfm5d2geHNIOkrXIw+qK7C/B8/VkIe3lbczsayBxE3TBLOfowbc/GziV0j3f/+z
OoR9fbgYHhWoMFzP45Bg+1/+rkgGg7yMqy6aWx3xTDpXfzmImpFrjL9mmBLebT8H+iKxIfngwRo0
2EWmVndvDsg16jDRUIlBkN/fJxIKI8imfOjBG7uGWJVu3KCOrxLBypHm9B38W38NsMaOjnVxxMjA
Mfp855cTu452ua8pX1TIOFR9/zj0yj4DFY3vM1sM63ZI0o2nWn4Wyv/lFH0QWXGZ3SaTTLf4r486
t6GfslWxBUzg33iBa0FJVEzPKqA/tGXFqz5w2/UwdvO+EMNb71B67XTGrubMAxMaIsgk58l30yPt
rWktVTu+OKRaJ9lcfAd8M0JI1YbCGoLLlPT1NR8qRPO9H78m0gZzQIV1U4qgOY9JBmnqMlDS9HlM
/PzeY7Y64n2HSk/08Sv0FUdk1wXkOdNL35T2cQTKsvOdqjtNdhBvK+XJc0LyblvXXnxWdPQ2ZVmn
q8F1k5M9JM0WGTFdTyUXz9yredRMku9Ns+MJPp/TXsdl0CKQxNLsqexUcBNaPb8aLYmXNfHVa62P
FjgdfUpsSDG0WBgdCBN1xVUkpsHatmCGs/4Gf6P+prdcsra8Plu5dCKgKWSSrwc3R3RWWbcI4Kt7
cwhGBE+pV9kHHuT1vc+t/lBCNx4mbl8hiGjlvvQhRrKxRR+Cptmogqhqm49ps+rzUkW+BLgUdHH6
g+Blj3s7+Jb1sli3cb7qNPfviUPvZUbltbgvyWxd7Dx56pbVAaGNdcnG7KlOM7TK+GOscOlLg7ea
mSQWtsBx7zFk96bJ5jAL1kSRR8VF8g3egGYVxEV9dawy3XsqmHcVwKGrpbB8uIkLFRWtqn1hCBdo
pXtaXLyiBq43IAkdiksfUHluM/hFvK7RN1keJgX0zjlJ/RuNkOZmnsd7pssQvFx8MtBWKbIfGZfl
XnB1NMzfJ9/H/LyIBj+mK5cU1jFO9Lx1amuOOKTxe47U8ExaLTZVFpR3xYh1c/Qs+pz1uQi9iSY/
tKBrH4Kt739fUOBE+teCgiAJ1nk3CGygfOzLgjKnnhyUrduoGtMsEsQlYZFMtR12cZ9ezMFuO3qg
lrtrli4s48kRSEqyj2tePTVFvSrbsr+vK209QsgiwHasrVlT7FjzbYa05VuQ6XbnFkW3/mh6WD0Y
X5DTeqXzyd9ZPdRv/pA+BHZh3UBUzO9tbW/8JJf3midn2qXioCY+7Iph9C6p5yXrvFDkIYvjEIr+
PAwKt3uBxP5Hb9v5d0GCI6DTUoR9OUJrKFxgKPWLxwYuQqtx9gIWikgUWS03arZesPvGUNaMYhv0
UH4ANowvo0Z0D+S5G+wWjMsCcRfECaASh0Tho7Mf0mMaxP4OSOzUhW3Q++Hkjnwtuza5fh6mml8B
V3V4g6b8DNHxtq2hirfS2Dn1Ra43XA/F7ewqGCrSkQMN8PWKJk1x/jxwPhdnCKcscmzKwXnXaQul
kW/R1eAxucldJpKNlll6NIc6SCFEay0kvLXtnaRufh9Mk8F7E36oTNOCbqzexZ/STYIoiIXaqaAh
D3Ue841jMWvFB3A2sU9vQOPVO1UO/WrOgtXfH0SH/Cua9GyXUI7QiboO4c6XaHIcOVNeVlbRt3zS
yXmu1fhMofkoin547KRV3QxT/Wy6iyL21y3XN1OqxMrE2+WIzcg0A6fBdiIJgiXhn4pqin/2sdz3
JJ9fs5nOMB50+kbNeJhmqBf3Ip7o1WFejHDD8tblXPOVLKyAbMCP1Ht453ZE0BdrdG1vm6SlPhn9
jZHsEAhDolgHfGNkPFhOQAwwItZCbqGKDDJoI7OKwDSBTA0Bk7spa0scncYRx7iskuM8uYUXJaLH
N2iBgchc+TKQTH/Hm3bKYmX/6jsrAqDI8QDfy7GDEL+neVRlAisDzZZHalkdKHmqYGw71VhFQq65
ewe/0zrruH/9aAnL3kk7TqNK1fSu6dx2Q6zqLc2Zd3L78fdhaiXb5125myjp1vY47ESX5bscUe7a
7+1x28a0XcEEg00oTewttzMSmiaZ5rWXePQhT8q1m43+Y9mJ5ORllo6U9uuXBPpf2PiId7YRfMOl
sUSufgEuogZUeFPB+hPqgdkvOkmwMignO9oFCeD1yZ1VP9errrXSH25Gx3Ca4DJhWad2484oB7DW
SHz6R3eBGr1+RbiXP2I5ybeB7yADhZ784Aq/X0t/Fm/MeSAxHd7zpjvzxDlXwKbgBJmf3Y50mwDL
zN5tC3pbVyNMi5WWd3ImN37cZke2HMyZOYi6iHczy9Z2bKPfgeQYMfddUfdyMev5t77uVl8QCLz9
Y2T5A/LavjmWy0H1sjmapjnjwn9tGtk+M7FzbUv8zGb/4ADz4bq2r5YFwV1bOSREdIVN228OnRia
48xxk4bXdR1qnnYriN6scNCsTFYwtnVRoQQ6fXgg2r5cN7ki23jC51lDTm2HrLLLcGQq2/r5iFDq
4zg6ctgHrXeVtiP2nuOk14TF8MwM4xRJcPDPaYGvG1Kralf38/Q8aPWD1Ul7ZUFSP1UQlafjePRg
HzkGVe5GSWF3Fwi5nZMkEA3v/scasuAi/8i8ANgz1wWcaVOfU/4l80rHhIgkgxYyENbPxMJ3q+A1
OE/FoFdV1rPI9CWKgJnXywh1bCip9AU+rORU+y7bBnZ7S6fKVRvS62Yt5hzAaDbIHc87eC99938t
fFgv/vVbE5sEqNlBAsf1/7UDw+NaAPeG29TpnBkO2PGu9md9MDF8EA/OtWiS8Tp+Nx3gr7sjEe1N
zefgfppvVM69O9NIsYlEhbaLvQdZyH3etek+AKMUmdERG+odV88gNrDZBzIYQmRtQGWpI64zzGin
OpkuPuwKp6JPrTiksZVELHgZgzndZXAxPJRJH2/B9IECda3kbpINrpeZssLaH55yS9UgIUO7SzoR
Frn3CM2m/23wPSy5TqpvXaviG9VzeMgCEJuPFqdv0+KRETEsq+k+Te3szm38bHF0DQjmgu4Oms53
3UCm4ClnTTogTwCpNSg16diXbqghgYxh7nVa+2K6zMGpy4MlunYXN0OJ7Bvf+nEodVVBNyHGMB3B
B7Juei9nSkPDNRYKfythDzwykdw4zem+BUwYfYTaNiD5ATQMaoOovYYGBrbKQT3OangOut77bmfW
/Qwr2pObUKzKNRkOSGVAlPYiaMOE98lubPPJCymYj+tQy0Nes/SjmNBHLaGbj8f8T0u3C9v4l6ef
E3A3ARJuPLfe19Qw7UDEZSwHV94EzrYp2vRqDpyR9Mo9CeGqF6crpgWaS5+G+2xIRifEIo2lDsxB
cPo4jfHc7eD0vTV9LVTFpyIm0BVxSGn32MLHezgZs9XYWeykBKdXG67WkAxz9kqKS2ZJ5xDQ3jnM
CancyLQd0DyHv7/w5N8wwwK0EAYTjON6Nv8KQcExpoTfWlmEhL3ZBK2t2nCGrPYYd9XvQ936Akwc
06sYD/falZ2/E/6YfpOjd9aJSs8znuFVCX53Eb2DCIjdcogoQKmIwNp1zQW4IStjWZRaWFhWg+zb
Q6qdaz8CR0qx3DbVW21Peq0yHuz5GLT30oLrB+7heSckIfD9Em/T5UO6jv2ZbfIJFoWCdOWNpVMP
AvccsibtFDeJnQDfn8f84g1d5JH6tfag3J2Z2951gzWv8Bf6fabKZthryX4ovKjnpunSsNH19MSZ
ng7pIvVHCjk9sVq3KwS26fnD6AjaYqUcX616ks741SkH1zZVSAdX7S+kq3ZIHCnumdNZd7NoX0vW
lCfHodad40/tAYE6UifTXA5Vqx6I2FutgFKoaejepGzYdK61W04HKMu8U1lDqxvOlXVIYz0c7Xro
Qq9Uxc6wsaOsrLOaq9U0NnJd+/64I17Onq2xf7K9ASLJxm/Wn1zyF2rZmVIIIrth3WjF3yDuuJGJ
I39Vlh/VctGPJsmBimRMwg7fRQILRFilxD0q33VvrESxNfSN+aoktkaUx7AHLooLlRZO1IhErI26
4oviwowqFjqQdLWwIXmjbx18v7bKUJYd1LJjIFdDlndnKxm7szkzh8CHFbWd+uNnf1cAAYTrmK0c
OcGY3RXDNZngY7PLutrB88YY1FNB+Pf3hv9rqfCpA/Ul6AMgwR4LlvE/aj/A2hFQPU951FYZccKu
yn6a4g6TKf2wFIEwZR9Ms9ZITRQDY+pVEnxkPV+nONcIwBpo5Cb/m50BSMxq39qYpu8619GBIYtI
Pl5lJvOwxHZxSV32CxG8c01t+Op6ywq2vj1TL/TjAll9HKwtV4nnvkdI7zVzdgsi1Nvotpk2cO2W
h3oAtCvSfLw4bnvrs8Ldm5bphwgXTFjhgple2Dk+QzaWtW28+pSRf2rJiYS8u7cBZsS+r+7UnDrn
AZUUqFv168YZ2TbteaJCOxZsy2ryLbHBdhN4NM95G3+H5UUBTMVrnVTB95zn8qx1RR5guwiiHmrG
nRmcRxpv7F77K+uY8jI4TMLyD3DQqDI0beBu+abxyxfTgm+8WjHPxWu/aHuEERV5g2o32ulsqK5g
bMtmpV/9Mv822Pb/ikNMcPRn8ASPHBZR6uL7AfHEvsLWgEx0XKRzHrEM2qCYFHGEsinxBrBYdUcF
Ke/G1NoXcSsv89KlCC+O1lCulYaWYhHZVbMNmLsaEhgtnKTY5gyJcz93zqEPCqwAuXuLoh/tfQeD
zBrq3HRjL003z+wTL9q7KTh0qdOey6ks7FD7bnKxl0NXwVJQIDvcIhYBmFtSD5BJwG90X30r8sE/
mJYNifxNp2kdJbOdbWmH7dwfsXp8WmZguuc7oHVPxkqTVn0RDgOkfUOj6NbRavyQ1TYec/FaI7sy
NP0cVLcB3Me3nu/diLm1f/tIhOdM+zgN1CmldnKfq+oVmv36o0WCHnLPDl4MMwjgg+19Try920z7
VvHiwRxyJOwlBEeNeO5InmziWkPI0+gGJm9Pw5+BZGHBBQCATBeLlQTWXLDTU9DKs1Mnw7oYmjvU
8FgrY2nVWDz+R1zhLQjQ1wfDc5fwlHj/BSESYGYGpBkQjfH8YWDVSxPHE2rDDN3VRegWdRUZD9g8
Iyro/DMg2XtV8vqpHQgkoQQOIAiWvOPEqmQz9k3yCKj3BPfQfiakfq5a7kV9K8mt1VndJk8CD/Mz
D7UU6rtY9OQp6Mi69rLqHpmz/9B5VUh8y36a4jY9yWLwb4LRFxeuoakwnlhLIQwudWnv1OKJ9YuU
bFqH/MrhQg3hvLee5ilL9zNr+pXqifUE08d5dnIV8jlRxzrLkjsg1QlsQmR+K2xsV5aSj0xV7eNU
/6yApn1DIQSANHN/T/DhV5lH4m27gJWfTbMRmubQDvEWLtAExYT+RhP7Xxdxnwb4OgjDVhVA3vX1
hU0n4ti+xVFZRBQDPLnzD0uU9WMAMvYaC+vS1F71iEAuv0sgzDGtvPLch8ZfmQZfZleArDQWonsQ
KTvB2ksVj/1GMG19nFV0orsibfcqkPqoJreC7DMd9DGnag47JL6wHqjjYENdYqIXCyqLG5/IbusQ
CIXyWK1qhNng0Ov3sSp0pDX2nbJExRWosPzzpzvCD6R/ALq0/XRNxB5KfiDTl5HFmmDtB9C2p5QM
z4NXrCo21scuVvnmI1vlDvQkDpvlFmJ0/wy3pn9ulgPNQdY3feeu03mVwWL5MPuKP0C7iUU9geSg
lPyhH2v4A5baFRV7/fs39ZWzQRko1CdFuSf8891/IVvMB84Z9BIPGLcq+fZhBSsTt5RvH8bwv/84
h3HnyzsL7RdANLyznHmMu+QrqlupkZB0qn9RnbMLje+Bjljfh1inkT3Y6sZ2WXaIIfXdwJWRPwW+
fjAzAOY+ggURT8oeQpTIgu6wtqZz1876bM7covJDeyyxN5QD3Y8eh5ExKebXgcVAH4v+6bMfSgP9
3/o7P6GbGJT1BhijAvjFkafOkjwgbh838Wy3a4I184FZdD5QJhABLU0Xyc+1KJ3jhGIBR5ZDcldw
bR083SDyQuQIhfdy6Aiddg3tN6almRTHyaHxn1PMiLn4j2HT+XmbzznU/AABmXTitNDfVn4Lu92Y
XiqQ4itSqea5purZCC5QNCTq+jl+B//Dwx6A+d2c1tW25dhMUDHHg1l4jlep3286+DxPYM+TayIg
CwuVn8QhqO0JFa+AHmfLIUbseu1EaW9iXweh6fuYXXpzedJSbEzf52RzQ0jKjumYi+PHXHO/0UVo
KnlPgQrizlVRgPOBx3/cUujXEWT6aJufxxH1VGXZPSZeIqM6z+ZLCdn9pYXoJCpqBmdXMT/OMg3u
HauqD2Mp+nXml+ptUE9W7ojXCUD5pnMRccOSOz5Btrd3E9GeEzeGai7ogJ8LVqMqD9PXIcibqNLd
9F3279xKvLcJoNiqmovijGJO6uyyBoERodV7FkP4zdX3xpkG0HMJvGWtrYHAz+0aaGsP4gRKQ8HU
5fPQyDm92Hz12RP8/4S+AwtDEbqEZtTvs+mPK3WmmmiOMxvI5z8GMnvATwD6KJyxOH7e2EzL09k5
0Cr72m+mpW5Wr1tU0ohM0/wmfdEVUQDZ9z6TaRw5KLV79BzRPboU3rjEoi/En4cNuA9rGzdO9+IF
kch3aTGN3zM1zlFKmX8BkhMfp3bI1rlfpa95PK3MDMeKF39rNGv5UJSkeUzKwN9aXZDuSreNH1zd
PXkIxd8V/BxhM3fZPe2bai+1zzZBbFfPPM+PFh/4O/IpOwziXq5TUIfX2hpOXpuNz3ZSVxuHyvqA
7Te4STXxwqyyxu/j7K4CwA4vyKbkuhpbDoKXBhepEkhUlhlZt8uaYH5Phhzme9j/zrYTJGe3HscV
bWLy5rs/oatX381D0kMRftXgp5dYQq2nTGcvTRVszAwf3noUUWjmW9SvYmvhuOvZ6qszTeXvQw/O
Zqum4f2zv0M4MsFj+Z8pA9UvjT8GWztw/7z0s+mxLt/5zbVAxYqor6z0YAiJMlFXhML6tkaq/eCV
ZG26Y4/zI89jOGUcPj677ZBuZFkXWzMKaHcIx9aZzh+jzlOgc/lUxuDzbXd4M5NgenR3FjLQlWnm
kPBHAyuzA3PLEb5RR6/zuK6OA02TOqzToDqa9ufByYBjwctXRn9MlALSK9OuA3yB2KZxjz8OpLe2
ks7Qw0l6sSY2rKoW8RLVMBf2zeD5qydtS/fiLB1mEhKmcZ2NjEW+6IoQagNU9BG2XmNrbHfGXttY
zp66sG6y2M+uBBYj6C/sb57wUeai5uKxc1B2R0k5XwfRudtF2nYsUMrsiHWm2XJIQG98NsKLzgf6
KOD1CIfClu8D0KaaA4qG0e1UjGN7ISjgFFlz56MiieOf+iqF5HKkUkRCasD1n52fk5yls84auS+y
4mT6oZGsdoqKfLoF73vP59hTq3Yu6IFlNuStcjoP3jCds3n+lREJkpQ247rSrjoUA4RQTg8kFOr5
BJqtNAexjNCycFPsWZSi4o5PYS9BOCti+7XJUCSr9XdzlkHICMfQA2D45hRrVYQoFxk8pI0abmB/
Oti5yx9MV5mG8CLMD2SZjr33NCbQBHzMHqF0mOeEH00ztjLIKfpM7cxcC0z+Ji8yvCPLpdwHmw8v
6ByZyQw8yKkdRBaaH6Vn2P3h592ZQXP9HGwB2RQfv8XkNBfb6fXHDw5yAMtxU7trB7H5caZ9cJ9W
p8TTwJOWhuw9GZW5V+9N0ymteNfTEkvtMqpmPd6p9HuawjhpetoalfZo0MYHsfSVRaG2QSVL1Gt0
rTN36u9xI1GTCvbWUz6jvARTEnrkfoS/euiems5pfoJA30IB4b5KIIgRUrQZy1dm71FPct5qlFa7
S/CahYMc5x/eiLoCuAYZCoyTUMjcd+0ilNJzf1AlXgmQs/WKYPQlripYX86W57pHSRlMQLElYcuB
+PfyzrOivBQzqy6m0xxME5BWz7tTKtst+MVLAF7sV8sAwqIsQRqiLgYEirSBh16Mp6kd2buIXRHC
1Dx/m2SRRG7puw+e13YrplR52ysfKlkmr36biDvaZmHjsOIbNlR4zVo+R2NTlt+kD7QWfubm0KZd
8Q0oyiqndf4IKxO7KJpBW71cNem02KRFM2zNVbAwPgMpYwDVXB9PbnEys1LoV3ceqzKAJbhoHAD9
Wn1uod6DHJ/j8j8XW/zI8OZGZhatUHBOj5rsP24NvEZMDWrjWXjdrYD+Mt3Ca51NE+QgCgA677qu
GVYxklpUsOLFjRZ5ew6K0Y6mqu7f/ExfdJXKRwXtzT72kCEMrte9obhG2qb0VdFy3EBX5IG+qJun
sXL25rphQEKtrHE4odZXeYsSH0vdqK57a0CLhlZg05satm6QqQhXzB1H7h0zhUVHDTIHqUJQp6JS
EgAJt+C9mVH/rOHujqAGxYOyvHwrW8ddOWk+PcQDy04Ws/PQjFaVUnco7xqCD8iGKC7yM2ejexHD
nSjd7JpUyJqVjVqaNTiCSBVt95SUKB/JC/DXWurHsp7zn9pp1kmLTxnG2AAY0AtXZu5Ku0N8F8P6
W7bpXeZ6MTT7Sbdhs0s+xvKlDzrvaOCQC5rpU5XABwn7WWQuGJh2VhIVFCI54a9Bh0m8WHjcPs4+
+xL/P31mtJ6zP+eZ0XLp+zLP3O/LXf7bPIVk6shQlCOqpibdgjkj4aQJqE8CbVrI6gwwiZ2cZTyg
3oHEGnA1w1W7ccFFXz57zFkt6/t2aJODafXmHl3SQKfcTN3moy1KkV9Vmqo1ZHcExgX8NDPdDCSN
D52Hyn+Yro8fCyI6R17URn/0mVOUetyIHu8Lnvffv5jptzss56Qqsp0Z+Ji7TOEotrfKSAfpgflA
H5/l/z/5520sUDzhSKjaOsp/UrMzvg8o6gB0jXu3Q67twyxyve7c3H0l9IeZ0EK1sHLGLjhhnZFX
B3xjlLByfK+raefzyX7uPFQV5UnPdjNqpz4st7aFF2MhL5wD5yK4o7cGxjIH4Q49CpqM8xrYYHpf
WbZ/532MiwUI+xw308317GrmfrneNM31/B6FAaFacykw2M97/77WzDM3+HLv3z97XJQN2FmbnWhT
dssgWDrKrn8yrUAxdmsXZblLJmKFpo+j9OptLNpu3VdarE3THGiWVEDFE7rNKV6pqE66t2Bk+dEm
ZbppoMxa1aNwzuagycDXzsRZaJpOG7uLYcP+PSxJRUMIh8VmkiJGOSpQ3jBbNGuPt+wtAMDclaA3
J+hFSNPWR7yJ/S28V+3HQNvTFwjW2T2y7Odak5MXJPzS02mlEHR8tOrWDS790PFLwQKwlyWKPZpp
5kCXC7Iq1YfWsWAcR+vjHssFMR9fATGhOu30BIwKe0/mp1jumjwJERGv3VTxX1KWO+n1zs/O84+E
Z+pHV3Q3qP/YfHfr+bGZmvy9YPotxRb7NlBU7Mmg7X9haVyFyGr9b0qUEwQblffcOigWENc1e2pR
UibK2z5KUSIVklJsmKhx0swn4DjqMXWTOcTTTI6B5atHMes4RN0edjCjDZnaaELtyr3FqunRZi5D
Ksjl3oxil60hO6u7nRntyoGtIFMk27HO51ANCxg8D9UcOnXunT3SdFHXEbm2l2bKfZQvg/CenuXH
BDPr44KcWt0+F8lPgqoXKGr4WuYByteOyt+WUxt/y4sKUlLBX90+iNcoXAFFM8/spxQlPPF18dek
6qFdh5z4MA9Z98CK8qYtOX+VUyJWHdanU1z31Z0WcOEt8ymq70S0SVN8vExH1MvipTTIvOmmPL+i
uE1+NWfNTC2IIEm2+jKAdJJtRRujoMs/r3CnvDl2jnMo3IEAmVtGzaHMQIvD1JAQ6e9hi4PvmYGZ
cZZqsj0K355QzzXZTJ1Xh390mklmWHllCAnmhEUZy3GZg+Ora8S9X9a63J3bEKBefeFuL7cyocEu
tav53g3KnzWy0nfbtSACs7CXBm69q8uAbBPUKXt0Cb/zaMDfoQ7OQ4FqOnfQ94K/Crja/x9f57Xk
KJOt7SsiAk9yKm9KKknl+4Roi/eeq98PqZ5Ps2f/858QrMwEqluYzLVeY7dR8Sw3TILQzqpbfze1
2uCv6wkpKJ2Z8hpNb+3WVja1P9XYeWhTv/LlE69uv1PQX3uNAYhtcsf91Spt9SQ3Q48QtNR2hvJl
rQzWKUvZoeTzzFT2PAY+jguFmq+HYtAX8gyPjkco7NTe3zOAfaZf/dJPlxZicG9Jj1qISIX1luio
AwkvU9943VbLQM/aN9/oG+rdQfHWGi2yrlYXvSV+MSzF5JHVDBtQpXn4pcMeXXVZAE8ZMg7S40oz
oboOCPngROr4d/c/Y5W5xMYfQtI7y0jzF1Kq2Z8goeVTVDBpRIj5IdD8COEwVyvDaMLlpAT1oUXV
7WCr5d+9IBu7ZDHMPY9uuSfbmtIfd0V3cJrJ4ntv+WuWLsM565pYn1cxw9lt2hPc7uqg+vVwHkgt
sZzLDFje+lpHsS9YWPZPv2UqXUfN1Qg9HrhgfuRrR31TDJiflVl4lyazxo3aWc6TmVXdPhI9D7Ub
K0+q2/UbtKfCq9HW2WrwC+uN9Q5oFlOE35XAuAA8L9ZoQSDPnZv5zfVB05CDfNL7OkfBbZzOvarw
USaSm8BM0E6fS2ndQJ1yCfiWerunFXvZLU9S8qH2hH6VLWmFjAsIdh6u+QKyzeu6fGWG/G0xJdUr
hGHftLWzEwkXaJ03Twr1szNvEpuE8AI5+bnu6a5y285WioiEupjsDFnYwYXxUbrgH1h3L0XZsea2
o/Fvz5gA8BNVFC/l6H87UDfafmMarG0eo+XJ5EAnQ7Pd68IcMBoXeFxqmC86IIK2s33zpxqr/qlU
jL3ulN62YA6TwF2wliQivedGsfMbovb1sW6jn6qRFjddblrNI2036ms5QnYgzvpiBM7wJJuQgkBz
O0AXLo3602MzOO4f7gV4sKnVneom9ceFlTZ/h6jh1PCBU7tNESCN67SpTcrf0y+oPwA+VMZD4pfG
BZahcbHKfmZ7A5iToexAhf0ilOmFD44+vVuZ9RqFpYd6GUJ7SyucoEeSal3FGDkcWWWixhqkTbWk
cI6cbZJcvUnYL0PQessqKKmBi9x58e1SP2Dx0C9kr9w0yi/fhbz7twWitFKGOgLmjLeL0trHAfBI
0TV1tbQRlYu1F3mubsp8qMkmpcn5SqiFuru8Jpd5PxJRI4p/1TaOdeeAQOrfurQsTstNXBpdtnjE
/zZGSX5D6wlP8CeZ30Jv3bVFMXzp5XYo2vJbE8LEqlMj24aDKL+hgxBgGPeFZF29o0ZXbdDzLr+p
EExdO20+EDts9zGFN16THG0WADQSVX0bxhK+VmkZEAxpDxxAj12svKSRbx9FUQWrZNb7GVVQeUMb
Q2xS2oDJs5O3CyMO4ZL1TISfjHyIl26PjgeiZtYaNqm9rVU9/EyDEjJF4F7y3Ale3B4M2dxcO1a+
73DtWMmQ8kyOkqwrqG3R22Rkl0vn3YJydoqLEi26uZkJi7XmCwxxnsLg0eoN77kws2I/hNUfGNfK
s2xKmqHemk0LzbJTovPE5/q+QWsk3huxeHm0Ky2yEguhNN7TaPx4DK0MNKcfoemhrYXJwfFx5L0z
NJq9mbbbJs+7RVtR3GQxoH0M+cYuVe89rNBJq4UaL4RVqh8RLKWtWdpiLcMSwO5CdcjYTLmpfggd
NBm3/5uohX8ZS/drNJzkeVLNclUx47zmRd0fDeF9dl4goOU34lokZknpPxyWss30x5U75BRhMofX
LoCRJzjqxjrKYdfLUHbYarj1A3NYWJTgdChtina2DZW3NTPGRdOW+jkoIpMeeHdnBwQIGSWxl+Nk
b4xwB2VFpMgy18nW/Lb5aSyC8Ng2Qt8EQVm9OPwHUENJ4l/19LOZZaeT1PhpaHrx3kxxs4BJ9Oz2
VvdNmz6l9kves6Z2Ils/ekUVXjtn4IM/q+umTfYNhSr1xUqQKoVeoaybLu42U6G2W/T/tjYS17+M
1PvWmbn9VngxPAMlzI617yRnDSXTFZQo0OxRtLB6EYJnVCpuK9cC6R78UQBCn6K0tN/aqvzRDF12
ln09E2q9D/V7hMLmm2qOLFLn46wOCWRTGe9RbTZnnTyZZyzNanQ31KBZIQVxDTpYCRH88VXjqoyK
ca2a8uQDRT+ZqNOES9NC7gccRZJlW7Qf8mNvNv4CM5aCRD+iTl7sWCsf/4iP3O1KMrEIgcvekpsj
gWby7Nie9h57K9mKSo519pN8xUP3q4xN71XPS0ALhd2gzFcUByOv9K0fGuKCooK+VO0x/+qC+GrP
lOIWbGKrD+mvMEemfnQyQOtFaO3dtlj2rWd/aXWdA57ok60MVXVatrkVfriBWh7Cll/P12zny3GG
D8Dkya2LA5SxywEy5lA7X2kWe8AehTgZblPe+nJ6N+Z2NN0sHFnq7BAYVfaRkp30UPrcko4QG8VJ
pmfdjvSFbjTV1jLUxl4IracxrW/DFPgLFwm6YRbpRC+pPfhB/SmjmCQlRUGnu+gNElqyLYyV5jJ4
JdgIp7eX8RzKNrNIGwhuN380LWALmXsqbTXedrkp9oVO1drFDWLZspT6AU2JZy21f+UCwZfAI00q
x/a67+5re76r57HOVJMrr4N/Gztmmct7VfnhgEE6BjOunyy4BpJzRvdXCCguYgeZvIUat0iqVEwn
zCpXt//eKIpVZLKOLYsBNUSezrex5R4RiBmeI19Vd1ZjDXtVN6yT5fdwAce0eB1R/QIjHIU/ymra
tWZf+Qs051cB1MbLpLh/hgrWld/V7t7Tml86qAySenW4Fn0oToEy60GCP7eYigOialNlQCIiQ3wp
LLylOUvUh9QAqCO3YuVbkKWXRq/9jbtZ6Tvvx+o61iim5RjirJq5rQRWz3rd84xgEdRdtrLrcHjr
Eidehs5QH4KsG96AEZAaS1JtL3srZ3DJPJjeTvaGZlcx7wqKnexVEMNYBeWABu18Khd23Fr4pn8P
Z8ehtZfH7Ub2Bqleo+McivX92D5TNoE6VGu7H3uE6SrW9+rkHeI+UQ5yT26KUXiHat40+sgK7BE/
xni2P65TBXaWHCg7Ki9cqKXSfPdMBBBF0auvfmIYaBRZNTC1NHlWjFIs46gtvlfVuBoVVdumVig2
XVfj4URC7KgXdXzrk/CPwY/63VTQqm9co3sOXT1G4sTNlnpo5t+TxOGmUNSXgLTeQa2LYJ1nsfpc
VQg2dIoVHg0//7sp7bLed32H6OgQHruqxCsA7NPfXrkne8am44UvD1aSuMgXsiuLclRyQ23oNyG3
HMJ2cbAKLVSJK9NuV248NnsZAk2/oIDQXQstM1cAMqmTDqnFvCcu97bR2LewskfIbulBRnLjDmGx
cjLN2gQQhm5JaRa3yVo9Bmikkjdpahv3NssK7BulvI2JyCngzprcTCSe2ogcGfWT90QE48k3TT4C
k5a+2znAhslElEj2mqkx7t2itZayN9YysbWq3F2lQ8m6RH1BsEI/JPMmnYq/G9n2COXef20TrEp3
Ktk7LeY5HbUyfZq8JN0xiTWfvKSZFY3D8tQKu9yOhStO1UAphKxnd55addgMPqLZ3Ck8d0wznymb
WGs18KrLAIdyTUXWx65riKDdaNq1IJW1mmJwfuhno7yN+ORG2Kgk6SbiSZPi+Qvo+tz7qvJzGkfq
GE7kf1CVClZDDTNXMzVvIyDzH1Ersw89Yi7b0Xe056ikkhiFTvvmxfgXxVGT/UD+Z4/iEnyrnp9s
zPgpk9Y792kvXpROiBc70y/Q8IszXzDx4qchCS9bSTey0w1t/Qne5w85Xm4SNdkWnZNfZFS1vB2a
AnBzYzrIsKDaHrpT/ezPmxj1ngU0RWsrO8hNApSbhzw6Hm2yoyi9fx0xaQcRNj76m81wM2q0FHN0
cjbKlGcQRFqcDFiRPiPhNt6CtNX3GuXRhRw8oCZ8hv71zALJDNaO5f0qU1fZDfiNPLeDoTKNUtNv
heu0+9Q147M6BsCMm5BlpdEuUAdzdqobRVfZZrI2Wk6FNmxkKDva0qnXie2qyJ9wmNwM6dhtx9SI
yT3+qy03Yr6qww1DK/ixxmRSEkUUSCoDdXnEcuuf0LIdCpNoBS51FWr4Oshy48AHw0kXgw35z/Lr
7MmGLrtsYn4xiinVLh/qaJ+hK4MzT+WvtAbmp5+2JyTd+C1KN13rrgIxpQSnvpS7MAQbINWB/eoy
t36SlA9NVT8TR6AvO3tS9KFxjyThQ6TjPQrynJVbPqFXAzFy4diNcTQ0kb01KsLhpM+NvTWHJnX/
Vdkp7lb2lugOrjNdLTf+WKlrZbBHmINpv4CHPJ1Da3RvvuU8D8JMvlogGJtcTDh+zaE+lRsn6krI
JbH25EWkxGPqzMgPmMpTz7tQrXyUW7vJXA1B2fvUAnjmFAOErIp1XQ/e5o/TlbtKx6lGqTSxQ6kx
YqpnfKGjaB+a2KxZHuYqM2F0PHe8IKKrHMKMF+Ufc1aOr4u9lRu/fDP0boJqPqW/nWHq7k1unBYZ
eQAESJL/06axThP2dJWHGHZnbBQ9r1e9qhnZMvajDcw+/bm3SveWOo5H5bMZlnLwUPbagQUBzoEt
LHcKq/oSITh9P81hTkV7kcRWdpS9bQ1Ho5wUAYMeqEQzNd/8LjHOZltFAE6jc1PH2gX9fIp3MWAk
VDgWat4pTw4EJIj86UI4wnzDIcB6tu34u2w2h3LcRbpA22oeBRnSAIYTffWNWQNWid9I7mtfKMsn
66CNB0BviCEq1Q5twWwtkIHc+4k17oJgEGuzb7WvvppOtm/YLyVaPadOxahFnsLyY2sxOUpyTvkO
3f7bqct4FxrKNld7fzkFVbuGHK1ZC6UqmmdW0Aia40Gx1iO1eZZtclOYYcXHNo0B1VVWsNbBOSCa
6febwiiNYI3QFNRl3RcbkKjclzrmaZhu7MykSf/8r53YqrM/zdjuKkX8R1czt1R0YaqGIi3uhs0s
Of/Y1LO6vAz7JQqY6X3/0Sq7ZNhpUJFSPB9WHqiIAQrCv458nK1aPc4hdesfh98HzefI53NYeQrD
sVCr/ZgoBg+L1bybo07ZXLed30C1iqG3/3SNyvekCz6jyIlWWZv5l6Rwsl1YdPreUtTwHCCUsDaK
Q4tIzMGA17RQ9dF7tYymPfOtegsqxXvNhKreihQjhDD1XuUARS+ZpBTqTTbFLi8UtW3OcngFSWdR
BqN1qBxqLG3SUfBQ07dsxBCsGCIq9HOot1iU8EiT2JxDz6mtkyf1R4mC0K0urTMcZV87GulLa8K8
bSa7X04hQjJF8grflhdT6GxD6IxXOdLuPOop4cS7PktBBqvlIvLj5El2JlCTl5UV+SsQnyB2InC5
xhjbGwDm0cVCHfiCFF9y9sijyKjj0yEWKai9VUvSdCUbUygJCHVBIGp055QWNZ5Foy9O9uhE6DS5
32W7NXc+Rsg95A++TFMpdzLyipBFUwqxtFIS8PalRs40VxBIn0PZZpS1uYS2NG3g1oF8mDuYlTYr
BMmjZa+Y4YEPQs9aU8PVAQOcp2LeOH3J9y1sC+0IVWdhlr2zQt3NeNK7oDk5KmCzIa/sbz4C6ZBi
gl9lgpOkgnTFzaVQhngNshCqrUSvLlKliD0ypPX7w+SI9hNDt4ZKvG8dnXnNjW2dsuwo7y3MRMWp
YbCdPcaqM/ytjb9VQiF3FiWvqC54x6ADmBdpIv7WG9FvE/ncq2alxRk6ET6J83jXpnzQuQn4rACi
dDKS+ct65YUpvvIChWBvtbX9nM1RgsLEKmpYtckRgrMdNJP0uQzHYDJfyg+5b4vcf3VQWCPXmGkH
2RYr4LVNq61W8mQlVpHPY+of1UB41RI7hiuL8/wsr1uGhreiijBt5KFdtxv0iVLgKHBmYcKB7qjX
vMO0oozY2sHZHQYexrQ+4qjaXWWk5pcmtksS8+glt0kDKFtljqDtEy2IP0r+LjD1SnQJeBdvhY03
mFBD40mFJ7CJncjD62mIlm2S999CLTxD8ANnpSi/WfY3vw01+hPF1ngc+shaWVGRXvzISy6Fomwn
1A5IP+kmCYBujLc+/0jUDuntu+RgqSO5LVCOjqfU7ywbjYue+8+pACSZWHV3MluQbbKzcOpVUmEN
kbYwYStzCkA3Me0ZW/7f47lNduThcxsH0VUGfTXL8+Wots/DZRNKu90ms5J01aFdhmMPBRXUClsM
X/85B/i8bTlBd8UUpOf/WnTbToXix0fu4tdh/5Zn8ycv1Z5ZH/dvQRx/Onhl8GNp3duUxz5SG0pz
cufaqhCoNjcNKXN5JOtoHQ6+Vx/loZ7LYxSSfDrIY3OnG5dd6/nL1HQACEVB/VR01YIstH+MRgPF
bieoyMBTE1sUgW9t4PbOxGrPfp/Z5ssMAsJrGFUlJdlUXEVmNjjyluqzpbf6xlBITWqij3dVgX4O
dEJ93xq6sx+RyMaZ0IL/VqoVrCykc+CZtM8uK+m1SEvtCjKswaSgC14BP7RLkkXTezVpKmVbgdQA
9T4em8i7QIbsFmrUXzW1TH/bfrT1yCkECyX4QhMJLQWvv6KEpGE0k9cbDe74b5HUlz4Y2x9m1/ym
9KhvKrxOlmngKJeo7nz0XBtllVWpf5VtqGOoW1he/vLR1uIMAfW1/mz0xEfHXsvts54M95Pc24Sv
L22VYmvxz5lEYn6S5HUO8rxyw2Q9gNKNvJXnqRqLZnDVAg7/mklcgRQ2j0Ltil/NLFQd6lD4tTEy
roHVw8xKHX/dzR1U10nfFt8Vs1SBFg3FIZoq9+aqyi/ZLw+c/jmQueFH3dY/sAQNbmEj/Jvtpb96
EhNAKhDUX4JG65Lcusq+MSg7bmoswowKyynFS6uNp1YF9rTz2DTwEbWe4MTJ0fKcvhrsQtetztN8
Ba+wu3OWT3DuuFQ5PxpW4w5ocKoC4uB8UvId5WpipbS5x3FponWMU08rqqM8grmSuNr7xzUmpUqO
vp3+fPwrYEzFYIOCbvVoK1SSa3UYmDv5t8jjp0HbjJaKhdX8B3VIVJ1V6OCPg5gaFzsBehdSSugd
RNL8vv/tECpRRklIPfzzTxFd+5m6qX6UTZDo+isIURnIE2o2vzduDX9weWMeqUfl0ijQkDItFHi9
dgJ8krZ7pnX1e58E1q5GBQqLpEn7VoSbGmHYPUpZ1b5UFfCuqNw8IzXjPvF4pHzKwAZVxh+Abdq3
PjHGNezC6WB0qnOVkCEJAZqhPrVZ9695kli7gvtqa/nG9FH5JATmM0TCSkhw6aSDTMeeTb7z+6kL
77svHAuGsj+sSfoAFJoBRLUYfo5I5uwpN/eIVTbTp4qtQTGrrBkmlq/Q7+qz3vfjadIAfwg91pfh
iODNAKcF+xOwuieYBhHLbT1amHM4IGR38rSa8gDsJoielsvatuiPEx7E5ULuyo1VjT3Knv/0OP/E
Tp2MS+bA2vIxxlKsfpGSuF9TV8eI10H5CnWPf22yeZX6CMdSnw7CiO7D+nkda4Q85l1ZHjQjxZDW
iU62bXXnJov7+4YPZrPXvOD10ST3wplC0Nv6j8JGo8gNmHnI9iwqyIvK3aJUfsWiKXf3tseJ791y
TK7746a3EHv3lP4NGkfxNfQKE1OnNuBmoyeF3FdyipB82VNU03alZQ3nPG3SdZ0O1SssFnNhFDhO
pgBnO76qN3SqDMROp1sRky+HfuVB5kWTUlJ7yXqTv01tfUcm1PnUPIENUDa+Db4WnqBjIQQxt48Z
xU2BntdRMdT2s1LvzSV2g4fM4OPeForzafUVpBehqKexqu1X8kYb2V64MJ/1EAI2mI/NOGEDZzdq
tRrL3n3T+MAunMBKfpQd7p6KA+JIKLs+AaNH+ii85WVVfaspRjHPM8tXfphgPWVZ9OzWpr8zRTMt
QjzJV2EtbORS0M8tkce8X8FudfE2ehR55BWQqDkk8gqespsyK3yyk0JZJWpvbKtsgGA/uZBi543e
IYKRJf6wU50hu8kOsrGAocz2IpucsE2OpTB+yfFyAJlrfx0gzbjmgcPMx4zzd9fv3vxanbaG4WkU
JDqs2FT3s3QzdLizEWjHwN1y74WxbV7rBDRAb+Lk6tYv5OTGRVoE9jYL/eyjiPNmoWCichJ1k334
as37WTNeW6cdr22en2Vz3zTeoc69ZmkYdvbRZ6k/y1vEW9k7FpaxKKHMPMledUo3uemOL+Nkq8gI
tft2tF2M7HkT+SigH7rSyIEUVc1NbowKeVDPQ4NbhvjLNDcBlLN3gJ8mc1QgnrGHnFRTic8pNxoK
SxoLgMPCs1oN6UK/eSs9I9mQp/U37hxawDC3aZ/F63tvFOY7EjsovvkNazSrbvY6KpxL4Nz1WwOt
5FAamYI8IL2wPv0nQOf8x8ynqpC8WTBzj7auTcFWHk8FYMZw44PJgKZMxgs6xUcZWZlDHTjI7xee
PXReHfFVqcUE+gZDBdKjr/IkPr9nl+I+Iw/D5hMbba2+9rhc1hChCvhUa10JhxtsSCg86th/dAqv
u55p78+gCvbM95mVkP5joqXMMmbpCdS7+F4BVIY0UusXZ8qesRVSllWNuErWKdmmaXWUYSsz2qcG
s6mADwWOlB7JGDM0LhDY0SweQBAZZasuBne2UkzqCjLW2J9buYlD7VQkzzyk/fnRLEOfLMg2M5gB
yzBrRH+We3JjW87A2szFTn0+EToOvMjkrqejZNUnQ78qHTXZVxT2tvPc71DFtvo0Tk6yEYFODprl
yhINxPqbWsKvEjlz+rr5Edrm8Bvbyd+9GDN4n3m6suzsD18xHafDIPY2pqrWN99X3v3e9b7gZE8r
kpnTIUmG+r2l2mialvKlRf6wMWIbOUS1Ur4Sa5vWffLlreAXW+jeVdV7l6X1tkm6ei3DqIMLYJZN
vpVhVvneUiNntpehkyv6wkSY8ng/Nk6/+2EpFlPcHrBjTE56hdab3GMB/VEIM9jJpsarLerjKb7b
pB9fC+eHzF7BCehuVTtsZDQ2sD0otjzLKC694QxT9buMdLO0nsI+miHZpL1yS4uPkQ6yVabIgtCY
9lEys0jmBJpfmunOHDEtkIO9tPW4Gyx1LXvjCK6UahTW/aoFUoMrlEADgHOz4mRVodBaBe1eHkuh
ATCiiWSoTL5VQd8sCjh0T7JXiPEnSdnyLP+KRmkvmYGjTlkZ5lNPZWGRiGI7oQHzp4b5QFb+vqPN
LYAUNvnOL0tMBOyGewLHlKDUrKPeU5mmgMZu0/BtvO/K2B+sbAd37ohpLPjPVT523kHi0XJv+j8Y
Ndkx6OkKRCAOgpGyxd27p+zg9F+mKKjlUa+nbPgJ3D99JzPkresKA8Fs8BwyeNBNUmg9Ff4BVv2s
ml24MaHxPvuBeovUyHwCn1rfcr9sTlNXn1s1aW6yaWwgOxY5Gpsy5KsRHnnVHkQv/JMVT+RI5a7b
KMeE98heRn6YM+ca58mGrCiMSpxo1wyv7oMvEFHK9DY7K0rwdw/S19892RuSKj///8f1Xr9R8igk
Sf1/z+TPx//HOf9f4/6j7X5tm+9tF7cY9bFeXBi66EGyuXgNzPJrlYDeWb47uKP/aJQ6YxnjiAOm
kug+1di0CgdGVILe/6JSxVNmDfrLaKBkbUx1DjqsKD6MAjJYnqc3AMLui+U2a9lcm6CH/bzGvTcS
OCfECZSBpIs2YxRVl3RKLkxg3a3Vt/4SLgOmrEAjqKbNMZp9c3l47ncescjgJ+cGzso9Bh/qECJ9
0pjtrpOO2BOeptCFfPTnvIQbQvWcjQroclVVLEcnJF+PUVSEn661DGe7yawd4uM4pISuO37qWATd
RwXzKOXvqL61/44aZvacPJenKDwL8ygcvuTBINvio5VXfw9KLZBhqj7VO8w/+k1pvbnIVz5V3HkW
yjhvvaMPT3HvlNaBvrTGd1Bt8nIXzP7KtvRXzsOXruido4wwcOI7hQRQw5OyxYkFi4Sw1o6abWVP
BrDTjV0l8aurlP3CAhP/C+7XggVo/aevxJuvlcpH2ONI2WYie06TPNqXLkRgtPTc59xkojs/ap96
xAxEHes/TeRgRtXGP8eZgeVNGtpJ/CwbeU1SHNqyaRRvrZDaXpSzaSZ2su5uEPh0yxCudQyIMkVr
fO5Nx4YZkN5ZTzLEd3qXmJl1s8j8AI0lUxzgtBmOlnfKVTDETlf/sm2fogeo4BrMP/MQezbSkpvQ
0X8GlhDHygiDl8Ieiw3vh3KpknqcXVlI+ZMNcabtpDsuCWXRf2VBvu2UNPqlGpgRNmnVvpC1UrYA
v8edBerwphkBXMR5iDeiLUeJ4huJwG6lND3ZyKhWnyKN7Jaa2ddp4v8cH9/42ghA1/iKTt8VF88f
fWCZ7zW5eewQTlxV6KJ819p+ZTp98Skqp92qdQIyHTjiB9m0jRxQpjkeGPMpE1iHitfHr1qkc0xk
3qSS9RzlgLMekezTA1V/m/s6zzBuEJ/ToxPpCRI+uAMIoCgAxqr8HMw2hnJvlO6G//TKjmL2N3wM
sVLIwRmL/tnSmveDs0HIKUU2htosQBAa2yLaRapqPsVzxGfCpDiImGRV9TngUbd99pjLHhukTNcY
7Xbfqi5dAnNMf47BFwQyGBvzZ4RUeLzQKgS2onT+5sZWhWeJ/ILIzeNbk8qeLtzq5qAvR7xN1mMH
snDdoD+Dq7n9v+K0KL483M7Q60NrAiwooolScUINFeOAscT2oT+BjyfLDhnr6OIuHBVji8owprWT
pkoD8VtlngPtI4QS9ltrmxl+kqdvbsXTpuLtcIyGKjwxlU7WaIqFH6nZvhvu1PyO56wVi6/vZa9r
S5PF8mW0zWSv2G6wM1JTv5YxgB+vjaLvpuksavPZapKAUmCs7X1uqlU8Gv4XkjLk/yeSvpYiKuak
6U2297GOjEI8TVtmuPyvBvquK9X2tUZ182TkODbKYcileUv8LuOjbYTORxFdnPki0altVfM8YsaV
D5X1Ir3IsMf6qFDmvfuyDoOXbrxuTNeyszDyZmsLwFDG7AKizt4fhl3oaDdz06dBrcTrvie5pLha
tL7HYBU+Gya5e3mI0EpsRZBYPicDbuOcxDZYfJReoCEcg2mXsib9lF0EVGUvuty9TweIwqvUipDS
ldao7izF9ndEMqu03Q8JMkjYeYGu8dwvO6JIyTcgncbl3+FypDdLoIh/hsu2R8fMGpmi+zllq7z8
48T3v+Hv+bxucgTLAP5AOeJxLrkn1gBXyJOXmNF0eKvvQ/Cb+yzPQ2RWkKQSIWsZAF0XGckNykpV
ZZSvMsCV+bVLvOp8Hz3qxVLvOjQO54ObxAt5vk1jLUNPRa15ctErSwrUV+JJNz6wnk5WAz5IexkK
tOKQHmlvJTfsbSYpyebYapz9fxxEGRu186gwPv7LQVNKKtiNe1LjEwRy1j3eGppntShS070YHnbg
nlsnK/lSzEJvEzVD9YFIj7JNYE5vHU8dPsuK5dH8cvQE5gmKY1IV8H3vWjO1XjRzx2BoSMID57TS
uMInAJrLInVM/xQBgTvJvdqt9VXQzpr7vd4/CfO5KOLkWxi216mdTa7vWzTjr7JDhZe4LKOue4l0
c1p3kW6fkibI9k2KC4LJZ/okO+QQOdgolfwWtOIK8BafwEmbXvB7LLetn+mI63nBhdpUT1qn6X+E
CBUZeur88uwYL50cBJnNL+G13nNSD/ErD2hxxNygWUl3HwzC+ey68avfuH/bh6x3di5PFCtHHBL/
7WVoBR1LusnbPt6K97emjO8vSK/EsjZQe+oIswKUGNvuKY/TTc/kP1g/QnKmPUmgutmohtMssVYv
34bS+Lsn24KaNhIGzdJCeQE9UW/doO2GglgxftOyBFYxvqZnNXC4xbmjFsGsKPMfHWqt4kFV8cEt
0n7dp7pLeikcvzFxPrQ1ihctlMGDbEfVkna7R6yqre7tpe6Rgpl+gmAENY5+7EK6jkj/EeyAnae5
IwUlGNaRceg9odUHl+z4AV4N2ehp3Fg4oS6Gtuxe+gw+6thb7zk5nmKZhu23KKxwACu89iWERb9V
BGJX995ZTVTHV0Anx/oSQvNaKZMGkoY80d4E7b7AsWq4DKq7znLbejGVxnoZa9jdZinMowxB/mTb
ySrqVWcE1gsJu2xhT429FyqTU9YxMK/jhJda5ZSbpByCF70p4v2klN5dqgnqZ77KRFOvU3h4ZMx6
1C7/h7HzWI4badr1FSECKPhte8+mp7RBiDLw3uPq/wfVGvV8OrM4GwTKNEWxgaqszNdk3Vswr5CB
rpF7NJNww0M9VEfX04dHnBcQo8CzZoOEw7OIqf4UWWy8C/Gtm0Wevdqwdjao7rVsuoX1Fnat/Zjh
ffIQ4muzkP2dgAyhTIl+6FTUT7SgaHdWahr7xEi/y4XtvsQWMWX81Cor9Fn5tawutE65KY5l0kRL
AFLjqUvnkE79lEHzhD3PwcbTaiUDbzvzw2W4wdA9ee7VkdR16cTPGUp/q36+G+c+Oar0ze+7/595
GCg8ihGmUFE27hfNBA0Wxun3Eh4cJXXVeUiasD42xEqIYa8HpRhRpmr018gPnCNOzONCRly35kDM
aiKTOFZT9OapibmKNApfpHI9ZGTID6KUa7/5jfGS57r1w8+sYxtl/dYlQl8hBqJCsxxI/yBpkJ5A
zjUIEHKH0gs8yPlOIQuwwozughRV9RoiqyTXhlHV3FXRNu2BAIR+rT9Io2TZr6LNcTCLjMDUiHBP
4b8ZzN6AgrXSHYzhBZPrYNdmuPy4Uzm9/JlQufHXPEzG/5rQ+D/bqJsu8vnFHTFeZRiXbeXzOxpe
cWzaNl/cn3hUSVaGl+Pg0HAWVg3oGERw3Y+EQ9s+Vk32xrghqUZR75eMGpsG4SoBjazexMSIS8XC
zylSBwviQoOMOBWhlHgJx6LEe6haszzCnkJinr9ZYGnWWv5d9LFdqcKr0L4BZpx48ZNE6clL1wPP
wbEStucM6RM69f1ImOXnVOL1OCuAq5yZvmHa6C551qKHckQ4QrFCfVPXBZtqYAYLmW2YYdlGYr0Y
1A5fEoegfvaNkq22SRbq/7QKJZk2kWpkG46UaPFn73GYJpc5ZUB5jfXfDUBmijxqNwgQsakWw7DI
2q45yz2WD0HXwDExedFyBXeS2cylLqv6doncsQTNnipbPRC/+8z5Tg600KFXdaeCOtNmv8EqcM/o
VT8NcwujdfPZtcR18qb0Iru8AGZ4lTTmWhmjbIleslgrYYRD7Kj18A/mNhwf7yiV0Q3pHStv5SWz
lPcqcctdWeFBM7BnLmLp0nE/ZNxH5EnjPiDvMEwC0OJkj9T52YKR8NCXFR6P66qvSBbmfrJD3MjY
iT4tH83E8Jc8QtmPiBTS/HYVtY2nVJFb19CL3HVAOvqtVEJovJPSotzV5rsoRc2fXHv15AR9sc1F
VR7G3o0uIyWDlTWpzXupO29hY3g/NZsjSzHan/JD6TB81YdKWcu0gS/6+gHBx+AU5z66jrRklxyU
/ROpuF5mIOQoJgPBae6TMwqyR/DTu2wtw5T7RSXoZwtvv1dB599iGFsr9ROuuVQuCnf40NzioMXO
9Gy0Yf4AIi3BQrwaPyzVUtd6XXVrjFwEOlFoqd4vzuxqSBRgnQZ8KP6Mye5705tnBV1uL5WEiFEO
5G7UEL972YrvbmGamfvVDFxgJCmqLTXWig/ZhCm9LwrjM/bGhYMwC85Y2DdpQCYDDDmQLP/TF7e6
umgtmFp5gyozEnb6q2MY4yEaIJZLRwBvbv41em8STP178v2zZWavXdQHztLTQF44d/eZpz7ce6rS
MLeGwZKuzayI+0CXwaYnuG+3rRHYDwCB8DJ46cHBLWIS68dmblaK3m3qGCloNdP8F1SDnXMWhS81
KuEvsoss+U4DinG9zXdHimkwT7Zy0BCjuXdmq2j5AdOu9CcEYeXY/Z+j8gN5LkiHx6RpFhVwfYQv
jV8pCra+q6VfBxKU4OVQ3WyokG1zFB4AAiHVWVPF5LtPo5fRRVCLkCb5LogwQOp0u9Y0SrQxOv2s
UaLrZ8pEMdMoZBdghr+7HLraP7O6OP5OXdc8TQDNnkoElP1ST19MEWUv7I0fGfyPs+xCy8xcFRXW
5XJQw4AIuDdgPCoN1lOmkkNKhnjlIbnyXmeCeqLRmvuKX+zdGZ0TGLbiSa3JPGqZeZTd/Fhky+cP
mWVwRSoIFyBtso+SBQJc7BuSPObBmHkjCG1u4hp0n8yGKQCQHzPPANZil8ZOJsfkgOzT9dHYuREC
2HWGCtQYTcDJJjy45pxfXLbQj8x+2MsmRC1oxdAbvR5f3b+maQEUGTmNmveqTOB7Z2AgwLEhPG9D
+6ltuO5NYtmLiKjxewPjZ9By72c3ogo0AppyVZguagBGH9hxfxhNewFkxmAbRIX/ggfXIoZuGlJg
qv+fu4FnRFES/5n1ul4EgNCucjNN0AVfRMYQ72VTDnC0VvZOEnwrYIle3SpCULuNTCSQCeeWnM+c
rT416lLGm0bpBs+Ohv9b4AUPsiu2zwlwkkazSLqKwsIaEvT3ounRsbP7T9Uh0ZpNXfAMJNjfgxiK
tyqZdtIdyrXItXIVdyVlYyKQi9lkxgVBYHutDcS6DZZNt74IE0WK2JoC6dvJT3Ie9PlwmVh48drI
lZ2UCvF2Iif9VTaxS+xu++99VG7ARbgweR2qhSUzNXrK7xO25U+RoeizBJeerzTdHiHNUPFEtqB+
cpVhMw02mMy5pVJcP44Q2wrfwmXVwrNH/i3vF1A/a0PA/rv/3Sue5830U9Fn+ZBA5M4+nNFWat90
zcJSfXfVEQAt2JOaxRAn1VMPKHCZV5myk7m6fzXnmFM2NZCraBwo/g4xbYLSrtNOo5Vop5Zy0rZp
jK+yJfuTSWC0IG9TiuH9pIxHe/Z/9hS0OBqRF2snq4KzlRmcluUIShbemip2seCVgN83l5lkPOMN
XruOIqgbnBrEqzHka7/X7G+l8+gB5fpZ+WO8ADltv4bA+DiIENVEhafthwTpkQ6dnys8KPK2xDEf
see/jXVhX0i1DqvM/0UlC2enPzeK8otnXoQ8zb+HFPA2zY2qi01hdRx0nrQpIJ2OAm3DEmLoe0nk
Tet814hWfy6J7a62b36V3W3cN9uu8uJNPdN94zSpFkOq55cZX/2mhw1Azbh/L6osP+gKXHDbtUl6
gIn1MEVcpW1oH+LGNl58zT0p8/kz6wyNU0P1u3+e/1f/qBNwppZRftZewXcW4KsHQM222CHzso4X
Hdv6SY8GJKSzXls3fkC1alaUJqE+HXGqowI/N0fy3DucnoKqWelW2C5TeQjsmpkh3ecH2SzNCH0q
RfnWaSVAdQ8G68LIlOwAVh/15MoK5aic6zshBqigCjb/Cja61liNqlEu730ydwKnBl5aP64HZxZ9
j4mM5zdCvimspYRiNri621syDzR6Qykep4eD7NN0VWxub13W5joe3hpMrgo9tqy2iPDmu3DuA3aN
gTNymAvfipxlKoLqmxd1K79t7R8Klns4bA7UWUNhbMgp4WEQhik5Eai3kJf18vOmx6v0+USykNR/
KvQl+U4VZ5i5EED2dlNQ4lxhCM0fSOdl1jtPvUIoC57HgLOwHC0MzFjIMO8ihRIYsL/sw0nQcbcy
64dVGo9e57bvRV1V634Y65MoOvcEgBEZY1VZTCaI4Rq417v25y6fqmePYsfj0OvWQ+FoV2lvhB+m
9YDM8FWGPR5pBdyS9WuS58WurAXMjZrIm2Uj2plFMfNYmqMTdHiTF03/MLUpoMcgc4GOJi/maOcH
tniktf7E8nr0lQNJ9xRDMiC6BzUFbACM7zxh0iLexNLW12X2w2/s4OxLmfpuNk2QsvW6+FGhQYSi
JRr2927sXvLLPGZ3HJkSFn4k+PpRnY6TBnpJCcYCgRw8JOb8fYOUxFIgKIvQjtHvM6xLljqO4p+I
4ZKMh7Zt2u0zRD84+1HYr1T042FUBO6+gGO4jYcUxIZ9ckF0bJyw8LfygBRGA8RAp8bdQZui96lb
m2hbvjsU7c+5ALd6O0bNH7IDcrxW2wJVc/qbF7f0tMbvcbg105KE+VTg+xUU2SLytBj8KcqRmeWr
FYhTX08ulDDFK3cO4j3G5G5SPYG6N7+B5pTVx2BAtKSTWRpHJUIMOnXa97qC24fOkRS9QZWFIYUD
lLnc/Uezw59ro0ftlz4Il9qosQcimUzIXFEMvD27ZVFdCrUE2lXBI0pm3I760c5/Qj8df4AzSd/Y
U4t1moXpOcrs+KhQj9+4A8nLpIimBcAMAGBB95IWbnUKjKk6WX6gLDPbEkvZvA8MVFyJ8ueJWIr4
wDTmulofDiP2K3Mau8zMYEvlDiK6zDDNF+mCohb5nnWoP4Ecg+E71hcZVyLbkCwoVRt7BJfaYCnb
05gb+5AFZCPiyYKpWzW5sosMs1nGlpuRNWnEIz5pP8kUpWf4rd4SET0FskajbKgyNBTgWG2ibFqh
ICAeZAv/Jf0Qi4m8mRqwsacorC4GO31PfOxXQkUVpKsM7yiUQDk66PQOe9lujM4GhhGW7sL0plfO
5OOyHrLiPWeDZrXixZHNYCLfp+OQdIlSK393MjK0bvVmu5V/bTzvXfZ6mTfuW20EpFDjeaaByd8B
xtjI76tL2+sUNeKjMIg5jAziZT6/HSKbQLRQhHrUB7NEZ7bqvtXwyENnReo3/a70AspDbw/Xeuyt
Q5Q2+tqt+vALXuAbKzZAjcQqef0xrNauhxVinWFeMueyRAr0tso93L8Qsjg6Ebz3N8BkyAeHxUuV
t/5FzHuQFTb9ynE4CKdukVEbcsx9UQN7lv4GQFV7pP3BT8yD8gMi1tCNXc51q5UFDG2TZR3BoIEV
z7/bcnwg4Q+WyECiACLZaLjTNwQzH1lxjRfIiZCxdOx92TSqb8mzlnQTZS7UQN2QNKjWJRXaLMOt
v5rIF1qd0C8qxNBLGDlX1/Z/AeZynrrU1JEMBuqhUh1grUtJu6e1d8rREdjEimo+5qphLBHrad/t
hBd3dBvv+4Qn5w2CKIjHUSisflIq/QonQ3zgbV4te8epHwogfVNifZpFwqs/b6okEppFFnnlbQfO
ageHEMv5lIuDvFgTHtWOnla3XVjOmH8GdhLpSi0ofjapRZTlG78iVxx027G/dhZehNQOkidbsSBp
12ZOhqWqTslMmxhCY3j2GvCedm9m7/nkri306eyXtATvnqPr1Qp/3Sd2hPkx8ofAzJP65AxTSaln
dgdFy0sdo8NQx6r+ztq1TkTD8hfZKTkVz0SJFw6+1WvjVWhlec1/yQ55kVx+Y7RU8rhduJsqqP2y
T0H7ayuK8ldOnaRNglWv2wPgc7xFA873a5mwn4p5KWmP9Zy9nR0dhGOKJ1Rmbza3sGvKdYLyxBom
3uw7XyvwIflTRPBrvro9Wr0mfyaR8fcanf5zGPkbdHo8PrtZEm9stuQTcvj5EcUQZ9Mg1vNkDn24
6Er/CXS4bexjBx1AtQAQ6PUji4aHC7zSDP4Gf2QQdCUg/tj29AsVbo4dmiFYTsnp8OB/wYCnO1fs
J3uvRl1Nx9r2fVTcYA3bo9yZc9MrtHgRp3V5kaN1+khmOH7LvSi7Ahl8Q/s+eTevVsDbLetwahYU
l8byXqTLTI+Ew8vQ34bkOBT4K4oy/kMQY1EDwDhY+noWHOR0kgxijaV7vJFzrbFpeYXIswQiaY+3
SMhWAuCV0BWkY1Q0p6XkXekr5VlHAf/eFcyDTaiVZ/jaVkGFn3XtIkNTSBNw+5QU74s5FoUhFe7V
zKiQZ2EhsHWrv/Imb29hraegaVJZzhZqY7JIOMeuQAEVayXq6semK83rNGxlxrx2xmlPqABhWObT
U/uf5oxScLpIvY3+NdkBSrDv0zA9KEbgfiMOcCZwlJgZ7ppElAiVJxROofFeTMzpNrZqPAmlr7eD
iqS63Mldq/jdLPtCf4Vb/Dyy4V2svAGeANlPxmNRaWDgVVBGm38dOSZb8+/6ZyY2W+k1T7Mved4K
rEINWvNdjmj01ffD33f3UZ8/66Is/ZDd9dq2CKI7GoB/TtvmNW3VeG9lOAuwJJhPsegGTJ096wdT
KZ3Pro78J/P4o6j8FH6eh6bHHYyhCzIo+Mz+hdGQTWX4MNSlmTvFj8mDc2zg6/XuZiBOtdJRcLJX
lY09xOYRWIt/NGsxbmsHBELnjZyszDp+02f0kGfn2fceulitaXOxFMBPp5btc60Z1yELhnOYV8PZ
ny/tOCowl8tH2S8vGNLGYJhTBdvWMVgbkxMC5aboMBqhONxR3JVSd1c3Q31D4sStlAUUxFL62bA+
1loFTjzu9zeceNz5N5y4Cl0IP9+pAAgz//AMJZ4uCJEcnoAny4sTK+R+3DjdpeAUbn1aM1N+JpcU
yzxPMeLxilxhfFXJzc89sKR8apqDANOXg+8XofmKBtqcVfXsk9OqDfYMZbsBQGI/94BewFGaxg+T
WlbPEdFT/e0AwmFWOVaOSmOQ1xrSJapvxSuAS/3Bb/VP2V0Oob+LG79fy2YeWKRDE/uLaThPOoE6
HLUw/VaPhJezB/oEOxwTqQivY8AwJPtcQPO1YZzliUvMoOs2M/Xd/VCGIMtEFmOOmOSIKwlqbVue
1NQ6TzzWJaYphna83Y4h9nCpn1Vr2XkbqQNx/FdTfkZEKQwRGP/WqSujpQu8dX4A7t97SCJgXOSO
pq+KdAJfMRliaYcYpdVZ957Xmb3DyK1CZJlDGUWcGUej1y4ctMZQTygXk9kIQ+0km4rQONXqdpZv
03GiVMlv1NbNDOsrv4g2RLfNULpTTTDwmpOqCPq+/FLEer3FuMXYyGmUCw+FDXdTdeLq7JuFv+Qc
UR+6vgmwmp/xdUniWUcTRHc9M1rAHYWUlLYyVy8vtwx/MS88Tft74J71z7wO7JlZR2S651CLjSE8
13oJ+gVdx60IkvI5MkGx4OKY/VBaZIqByny11GCY1Ubas40RAooBMJg7kMUfQ6juKzQQd3Gl5lul
iUfO/8JD/NFC9ksxtyan5OfKdabHDkkJAnH13Yo5hNQU91cG0bKaGgV+9fmrN7loKSpuCiVZ3tpD
YSEeo3lrg6Lg+V8juWKkZ8Xm16W/q2fZVTlFtsOqyNca3FGCvf/9mPwJhu2e9V5X91Ni//6h9896
YaLvBqV8lV0uO8NaJVDYThrO4CBwvlqihxJWjdUBIQJCrv/pN0VRHQokel5FEt7mZ2GlrDTcI2/9
8/ysFCRo5n51/jly/tyfe2OyLmA2bZH2CJ9hKXRe1j238zk0cQUWgPAbt83c57o5xxgv/SYHx0jt
iFcCyOhqfJYfKoq62ZJIi9AcYv5A3W550wBthBVeyStm26p2g5Ur2vlE53NQdUP/Gmhdv66Knmqw
nsPoU1RrJWEHmW9tMgN9cVShxDKuPfVpyEvtyR66L+00hSc/EdpT3ofdyQyrN2xTVIB2XuYsCzMu
tnKud0Zop9/CeAoOIzDBS6qGSDhlefxO4P2lwPfz1wBkxnfK5EcATBz58sp69jK93HiuJ46xLeqT
RtiBzl4uXpwgKhdJ3ec/s3rnZE3yi6DtJxtB+jZp6ChQSejPhhNph4xj83Z0rfqJFKKCbIjmPZQG
2dgO0WUIWwX5Vl8FT9wPSb7Ts5lUQ5H32gX6dJ26omDRZc2mce/utKxe4JAMWm0e4HCrXl3AwcD/
QaLc+xxQapeq11eyK5+nybm5MnzpYEMfZL+8oERcAz9S29tc2eeLUDlmVYT5CsZ+1ILAFju6sxms
KHzF+ePTx/fpR6gkR4u4/cPPpmzth0p2csSgnrEMQQRHBD3FmGxtF1rxo+ZgtWhG3yDJIMD8iehJ
eMUyQdHvBXBM/QK6Bor1F6nh3EFNv/hjqYF55kBSTO54/lefX5oVFpaTuZaduQ/FETPWYx0P415r
o3fgF/GDjj/Lg7yzDC+4+N1biaz9AyL18YO8U8LKwzu3uE7Idn3XJ7EtcHrBshISaFM72a/UL96K
0KveXCXloQBMQK0rwNK3SHZxmk+nuA3w6fB8yzmkoNplX2cNE84c6NAhyro3jMG6Kr5rEQ5QSIAW
srt3yTvPA75QNdlFtsB1qzvsMtGWIWO7Ab4rUFwz0otlxh5IrbCrqHJChpWdzmQidYrn2LROTZsN
TjW7k7DtfGUJpVtWs67xTb3YsJK1p5XDUi1zJBQV4DTINkSPmLXr5zwu3myfhCgqRN/soLAXsT+I
h8z3g7OqQvq32lj5RlKAUrcVfYg0zbaiTopdFyH01PnJSdcsj6rWVG9qU9GNRZhgr+z2FWRHI3nI
Ig2XNN+M3wx8EvccVtMHMZbtOctQe6obFCazDruI2CzRLJrv5MVtwCRbKu/AXwOyic24teagHi3l
ZMVV+wW/sLVJ/vwADoP1OoOTcpvy108pS8dblZ6L42P8MweNdrbxCTw3XZWNsK2c74qVWlvZZ4eD
OFs5JbGFkeLWkZavfjhXmYm5oNyhOA+NOFrk2wDaVLRwC20ZB77zS0TJkYqY/V2bunfVDpSv2FOS
U0PA9qOfZjq8TtGM4PWIdSUY8NSqn1vdmVZYgdWPUWON65Hz60OnT9qmS2z97MIN2vZ6GJ3wxEn3
DgqCEEMmvMRaP94X0Iz2ue8u7AThLHe+yLu/mnj+/h5wUgXrw9DWNlPeGS8YoReBM7zKi37UmrC5
3XvxtZrC7kUOVAAyR5TUz7aNSllUqnbxkQRoIHXR4G2GsgVO3XjYVUWGU2/wnzsKJxprShl9fCrm
i6o7Opy34rtsTaj6L6D7glsw+dgOMwjvyPlDOQorJgXl5ga5o0Fbm73jHSsX8QWW2HaPbvIoEFnF
593EtbScUAWyOUO992nwFT1NNBbTlSGa+FejGb+A2wxvSPf+ShO730/BK3nj8XQPymSMJsN12ceE
xPTdY40YRA4b2rIWdVWj1OX3xms2vbMpRu/IBotLGkLPDPsifm85TEOq0FrCOkbJI3ordvtqJ0ex
rOPAgNnDWY5G2MMRqY4vDioKT+6gHrUOhlYKxbhqPkhL8SAZyvvtpmk+7IosVg6Jeu2a5TQ8ZhHQ
pnT09rbEZ99w2EZf4sI0w9YldNtH655UghutDN/ExrHPzQO6QiDrBZJfiR7VVwFaZgWEx0KVhbXM
ypzgsxiyo59zFl+M2VYX5CE5PKs7cnWcTCPElwFdOjlCWb2xCNTcis+NKbYAQOtHlaB82U/C3Loh
yhrkqznjRhk5XMU1tzc6yr0th+PAG7YF2D7KzZP+RFa2w75Qc9aI59jrFs+jl2ocRnRrBgqf8yjy
4NZVxBGIHlt9jtunKanDvekF7RGDpXBfW0bz951+H+3DtR725YEEdLdxkaR77DDmW1pxh+Oq036z
RSJ+9kO68MeGQ12II2tR6hbUHu2z1UTi7FPaK59z36kPrYXSef4Xs7eVncmWtpbNti9/lX1VXslm
No/ozn3Ibrt3nXVNlLgbAuGcpoaiYl2mLWGQSoJQy92HbprcB3k3qN1bTUr4ILtqPzePTp8e8Nez
z6IcFChygbGWTV3R7bM2X+SdXwW4ZinjGlPQ/xA1v/eZWabsVTveSV7ZvV/e3ZslS9c6NW5fp+5/
VmQUrr+5Rf4nj154vTGPGCtR1yThjR9pVwv91dTBs2gIMh9lpuHenLwue9Hrl8ZqMAui+MyyGCTO
luLSA3ZV3UYhHLcOHMe5guZokNhKYqQS+mnXQF3bwtzunwcNm1sGox/wRrfBaHRfahhLKyAs08nA
d/hcTskTJhfxonCE8tUT6cEOeNoRjpr2Vi9Ta4n/zeB7DLNW/QDX4W1dqPdbTUTVV+x25Oesomk3
md2pu06xmvdwSEnJ8Tk1wv5NVHV9MOyQjJQeU83i30G+xV9RMSlPI7UG3IXFD03/GXaOD5UdvIaT
utqSg1P35li89kD5YHvZUB/8ScvX5WiSb5ibeUDW3dbU5CCbE5L5C5xc07Ns2tb0kBNVUyEj35yx
jq8UKgybvDXsQx0XGDoJO6avHtDhqTaDQu5EFfmPSglQqPkztRiRbpNTR+x4vmos26gNghdrqh9D
X83pSNDTZoyjQm9hi6f/uatrDGtknxztCFrec5fdfpjv5Dy/8MSjqzZ7+Plg+t1s2JoIWb0LpDIX
DTJQD12txm9W8VMX+APddpHAOzsh+kLSHMWCeX/Kw/TjbrOC2yTACm34PaNAgeRU8f7ejFbk6P3z
1T+jXYJGMAWgdvuXzL981EOR+afR+JCN+wthOdm0sHGc2MiSmayWsUX5BElBs/UT9ZMDEBjGpXDK
XTKm8Qllsvg0yT1P3spLbJr1YrSGdu2X0HtvmQVVLf+dP5CZBJF19jYp8m+UGbvqmJeW9nq8UXuq
vnV3SRLv/kUYZZNFR6gGoILAeLvwk3j8IGcerbO+J+GURsXRbDNr40VFd9SrRAVmiYRLAQ6NDtm7
bVytfMzMGsxTpFek1h4pXWSXQgk3rmfwVQTluoZUinuTiWJFJ1DZQhfaA82iwfD2jH4TxY3DptMp
Y79wMkHuWCsK+Ic9qzoiBIQ1qAKjOAzVUAWRsvQM9RLGZHvxSu2e8wS6TmXqLoHrP8VV4RrjFgfo
Akq4GdoLJ2YzK3A63iWSLNMaX6HUjBeoBpENjcSb2eKq+qWca5OVnyDJ7ieHcc7CJZnen+ux9PeD
6j/2f7rug7KvGEN/r6rho5wvB7NYE6spACNR5oiDA1jZNLKKNlSDusH0MFv56N3vNKpQi9yrlbO8
1FUi9nVl4DP8T5e8a2J83RIjVM7Iix6o2JeIFtLVkawqyqS8omdCHroTp6gV3qMThspsK57tcqMK
lrVZeo9yQOmGbuXYbPayGdYD3oClc8yT8EXWeoVv2LuIMvaNyxKqSLGNsEWWI17Pi7HXx0uAdOpl
1MLxYjd8VclgCqJNBhLwUij7GuOy11t3ayjJV4Syn8KhL8/yfTSKON2X5ejy/SNqufwzqnYQOLqB
XG+9xpu5gEBAAaEg6Y6tTZlsGp1k+EJ21oP7nvD9E1BQ+5CPCAq7+lOOdYnPEyEfi1KLtKXwhmiX
UF15LscuO4lE/Z6RaCyanUnm472pve5QDWhqSLYs5L1xrVemtpVNjCmaRTmkDQByp3nJEPxPwQ6b
wDHgGFMZdweT+HFC5Ogg81jl5I97MFYx4idYgsxAASc2jWdSsPkC1djimDhOeYJA/VNLrGLrYFKw
ysPZGdPx8bryJlYqWgGhw0uRUSrPW+ui1LQsNxrZE7BvlzMqa7IOahBCeYmy59YJ4kvBofrZrk+4
TuC3oE7ZL0Uh5WK4avoCScALtWndBygM38pD7nQGjxo9ycoRkD9l3YHqWN+swkOPRJ4TPjm9ARLB
wk0N4H27aolgtnlfmy9tWWfbocSOPIhMjB7a3jyQSZ0VUmj2FhTwroHXOs9FMbp+MZJlWFMSQwuV
nOz8P4LEFlEU0pSj/B816lzw7NjA5GgbhAAHw/EN3F9UU7rXKbxl/RW9Dv3az/A9VASWY2q1B3LY
YLn8IlkGbtgdxAynuo+23rTT2iT1Fqr9MqE/LhOLSkC1b1GNYXue++S39199ciA1qnRBSq0/Vkj9
oLg6wV3PlcbetF750RU6hw9K7um60tX4JC+oI3Bokbea7WHtUQcrIPMZ6NuPtHL8DeYq1pa3c/wo
8/bs1Tl6xejTSPQf2L4voxNFx5tAN4eQL0GW4CWrkSHVsoAKb8MJ04cpCxvqBHY8/Eh8Z1hT6FSP
8ZT0F6rf2GhYMSm3JAKSIUrKi6qlPUqwWeYHO48AC3FggIMe9oCSFBxPbnVunLBeyKbZ5t1OEZW1
0mduMKBcvm1P73acU/1j5pnOSokM+N7wFQAxaLaTHiSwMYV/P2baeAM2IgiPViH04hv0EWX54NQU
+ltsRYC8x7L7nKaer0dR3XLdZBrnSYAr5UksgiB9ATMpjh1Cnc+GXQPj68TsWARoPcHCACKj/RI4
wMLCpg4eiokkuzanrhU2kVWh997BSG0VQQucL6dEO0oWg8hnpX5OMYfc0kJK0NoRYuJEcX+qebrB
7dbJMC5xiPA2CD5Sgb+3y96HMieSl5ISN8CZ8dNIZovqth+fA7bPTdpp+CPlWX4kXCLcQkPNtBa6
G3gI3xfaptKb7MXEHeGQ6tR9+zKg5oeT9JNixwvXjwKEodVdqfj2MbDsbhPD2H0KgxB7tsDUvxUt
J7H5dErouvO8dFhXaZ5thrn8m/kjaB/Vu62zapqKXdsgFimXXYqc06MbmMuBDcPLu0+cNNuVEend
KUAMDqt3yyd5ywC6cQhvBdF769XFNuiSbtcVg/8Kx+s5BecsgMefRhxCH+O0I64e2kVF+fJRnbuy
wCL34zULZGQnw+T3qb3bpRDCA71CljTCuFf2V7Jrvhhpai+DdFZHwwX8GM6XO/Ph3jdVFkaAFqo+
srCcN9fKhWV8Kz1Hhq2j4zMH/iyK77DLoGDO6KwsUnA4GvSVhG7ZijAe2zltRIyO3MFocVqYZfPB
q0f7WhMAd4sAGKnTQO/ISp8tDoinvEh0Z+CmxdZSph+ZRhIffkn4VOqVvqwF2TEJnTWD7HdTQj3l
qOL0KF71QbprSpGBMZ/rjX7siw0G8w9jZp8jXXg5B/T+LXNR0SzcLl9m1FkuSo8GuzNX6u53fa0s
w9T5py8W5nfREWsjGNl/QyjARhe/p6A5Fs1ydEW6vWFJXOQPsGxgJcTSwDpQi6w3QOjT8KuBmv3t
vGT7kbuqkeo3z3ZqUGyb/PAQVyC++uooC6CSXSLvbuVRy1PPOS6CFL1PYM52SD0dKZ6Kn3Zhnoah
qb7oGkeJqHHA2w/Ed8n/kXZmy43jyrp+IkZwHm5lSZbksVyu8YbRVb2a8zzz6c/HpMt0u2ud3Tv2
DYMAEkASTFEYMv8/xQ0JWL5nmM3s63rsxlMHZMJHK0jB6WdD5seYVK59mc3pwci9m6GLgzU0Txyk
EovQ5daBfiG1W4HBCw/8+zU3csHDyz9ATPqXEjOj31nl1Nwk9gAdgRvOKf6SzP45xVeOsw7ovl33
2t0AVfshDCr7c5vX350E4vD1o6RXnXfbgt11zMOsPOoL3Ueo4agHEPxwYy5J240uRGKNTwowaIU1
hzetCy6q0+b6pTbi/taph5Jg8UJ9chwOp/0iTL6PMHZDUstmZaOzFlkCjnIIc6xam26HCa8fZuAv
yXopBKEh2uPd2uw7OcYzO9AQFIug8FL9Ni6pkR16pkyQAEXQ1U+q9V0rhhlM+nY6VcMYfsHZ4zjV
af7HvIT8mm5V39Tz7AIYUn6X/LCB2gzyvum+q0ZMsnDsnRRE/OcxBbvMVVv+2ZoZOA46FMvxPslZ
2exU17qeGyP6M9DaPwzeyLc8yPGtavr0Ex54Je6tY/WhV8b4GAPKCCYAzqAcRTkXDhXH3n3oUuDQ
zahzvnU+zkS4YoS3keupz1YAYsCSn3mtd1CzRDtJ8ji4BK6pY6yfEkd1DzD9nmH4MD+YeM/sJ7Pq
Tm2mL07Vv5JNFBNC9pqcvLo9cU6P0/ni1M93ApSFx0pfQBbywbP3feGYAJotcXQs0vFcuGILvjzN
6fTV0fGVzzS7PayunxGgTEmgrCFeQcDypJIwijCBhQMH7xww/3nct2HKt7hVje/TPBigMwbRLe6P
7Dtzbrdzi7D+Kne5373cER1bfyWgZdjJnZQ6SRzhfLArY9W7b1Ov+Jy33/3lIDzuMv2WMwibrZMo
vB846YKKwm4+jXMN7hiud+OoGHd4iS+8hyQT24VkKx8JA1xc75qIENwAuMSLlOrB9KRWsfMobUAI
ulYqPMdhD6HKDsPk4Pyz/NlmblkAhduat3blu8/MFk8K0YDfXHjDrs3UfTk29u3xDARV/2z4VnQn
1eU4OVmqZ44/7B0LN0kJvpMwPJiHjJPW2KBdLT8BVR+geWsCzTgFI6csBS5cWGDi7N+XSIRe1A2w
W2rQjMWZgttWGiwhAgYU427Nl63ED23H5wWuu5QPeJymlzx2rc9TqAV3nOF1u8ntrM/wJtkn3Nz6
vSRT2MMOg2231xFT44fW6T6knNBe6ylhQxzdg5/zPu3zSVvLWYaXcLWPI6eiYGgMpsViIxu0J1wU
1Kd2cQgvZyifl5RVJy2uUdCuSFIuaTaC/zYGcMSkoH84vbWbgH78MoZxcByGtr0O9Tm54J0ZX81Q
Zh89RasOEofYeoN2T+TYaqTyNzjNyic/ZO4pVmxafD0aFoVopHo31UT0QJdpnBnE9ecXBjeYj7Ng
tD/IFMZTdBdfXEfbcWQSX2WjAjgKRHbrX7ERQbHJXz/gjzFUKSXevjtOkEDDXRDj7cV0+Iuu7soo
6Vi/47UHAOW3ePa1g14mzknE9Hqnh4V9DnPTu5LH4DR7l/Ap+CA6t6Vi4n7mxXzfsgctHqaT2pfT
Dbgc2Ljcvk+zivqswaxhmZl/bKvOdvZD4psX3I1vzKkz7xsQIFNztM5reH8O/+gVkesc+wvglh7O
HMJbLmdZiXlv+6z+mD3PV8FQxfyYKuyzx/l7bdl8LR7mzDqYY2juCI5rbuQCzEC73klSa53mZl4u
W1Il7PxmKq886L9u22Okh/2tstxLhtxZaZ4R16uF01oCAFe1i5a/AikOWpviN7dwXj33XkaUnNlM
ONP0XnIjlzCMiY6Q22DI0psEbK+1ZMvjo8kBQeH9kCxL7QCtXhbAhKU9DMXoPXjwajwAMjpdG0Sq
MBZgJh4gsiIoMfSja+a5N0ZctjeECjS4DCvNevcuTwrUpdTyikPmcn5LkGbwYbJ/dHpvPEhCLsmy
kwzwFEhzUfhhzVLNDso5FbzVqY5ZK+QuTtkpoARbNa1WGZ/MZUmWVvWxt2fmEO4UhdeDa32ZmtiD
cS2N7rSMd2mU5tzs5bYb8rNqttZZUmNXMzMu1O7A2Qt7LhA1zYk+3HSuYXVgobrgILCZtV/YEPYO
lLdH8RaSi820q6wc9nv5tF8g1IOxsvXNHUtD65G+1UtcOs6hzbJsH8P0sG8CPmRjliZnAvYD++uc
NCw6iz4L7q1l04vdgfwewt72mqUuB7xLEhLX/B5nJ0XdVa2tXseBA5/Oq7TIVIuMarN1zuofCkzt
wAkcQMZufO+aIyf4r3eSx9dwP2YRp3tLfh8DyrrX2/BPA3agE/v8oCcazvQExFJzGEFRq6pq/qjE
/vTRUXAXi92pxN2S5OzH1VlXgeCRpO2N00cDLLyco6YPUktb+GnKWsmvRcIjZPE2LPVvUphNlXkL
quEpWsganbx9ueh14ly2PDvhd1clzFUIqSJgYIkV8JaogWD0PgaxpVznzlRd/Ki9UfQFedWPLjYc
dH9qofEz7jwFknrFObpVopw7O8of44mfY0fo5k+eVCTVqYmuAISxH5NB6QnO8oNrF4IJp5g+d4l3
qYcx+sEeRoVzaDLea52pMI3Wx6suZ5MN/+9071TeBNnnTljGtkvfgvlj9TrHZAv9mOb5wakm7pyg
TmBUSgV/bAkcVLMYtEibv8MD064DZz7asx/E9TnN2+aK8CJOFuyUvaTM/SSFKTDgz12/SgZLOXEM
DxOA2NAdeEdxYjXKLrsPWLmObZd/Nq0i3enD0Pxpxuy+Wia2HrJzppRa98dcesw5vNb8GObZd9P2
ukubgbq+y9iru1f8+FynjnMZ6lrFoYRDDnY+wWSfXOItIyf7kBOC+jQqLuOcV+Ver2r/SS6eFh1t
wAUfJFWpDdBRVa1eSVJqNVZ4C55AeZ8ubaR4R51Sxw6XFS9giUSfHBI3PPeaZ92ahjc86svFrvg3
9+ETOMTzNDxKgdd1/U1qmmtK8nu3GB9R4YHpn3ETZ2xbNQ4EstOggCWxXEB1BfhtuYzJ7O8Dk0mv
FIRJ4LFdv8j0RguMhzeHZ7wEPxeFFX/1G45US7wlHrw+rk4D7qFny3aJnKs48u2qAO+UCfWXjWbZ
WS7ytL/D+XfZh95y595yznXnnRUMhcgER2elphdwoHf2iL9coBR8473w1BC002ft/KmJg/Jj0eEe
u6TsrvY/Avy+k7IsitXnzrmVItXDR4HDS6CI5k9yyYmn9+x0TczJhyCp0h07dPmxCxPjAiQLHghF
x+mpGz/C/tBceG8AwtTzoF7JbToX5bkZ2N96WkBBRlcbQA/PgO5b/C+n6aMeG+2pjKHbzQc/nnaD
El6GvOaSaQMYA1F6rxhugeMxMPsHPJ/rSwoI/c6LpicTToijX1nNY+NFd1FbFp/gWCc423Qjpvlu
/imYoBuK+mw49olOqeZF15EZJYdgEc7T7FL0HseP+lNRMh/AXdZdnFg5CU2r4kHJNeWhJlD0QS0r
ZUEmyPacvlaHaUmueQUbHZ7z0w2+duPYPFsxmyCw9Yw7p1I4MLEJkuO41lMLNoIcvb9px6QHLs4G
t0mWC62juId6wSWQIEGJGQRFEwTi3lSIkaktYpAWaIF3qAKSZ1nxLSHBPfHWSETMFPeOCX8pln+2
Hcd8snGmftIb/xzMZf9FcXrlEuA/cSXJzAYu0s5a/1qSDQQ2TI2N+V6SWNf8wc1xxodMqcFLlhjO
QM3+8iOgClNXre+GOAVAuSuN/eQM+ClN14AgOv+p9IrD/6ksP0O8aO87zx7uSyK3z6yM+iPOSR/S
OMwO6/Y9wBOPwwzhhRzwKBHo+B4Tw7Ns5RPnCp9bz4/K9ZT7kAOz4ZPZx0SzaeHP0LHinbBTjo7t
XfnGgHdxF8WfoiQ5C/ulmxLnAeJUc5IkqJIFETDfMi33T6WG3z/ActGd1/Ft5wTgViUK5TmFH+LW
7YkYgmpB+ZaGUYwPxzQ/aoALPYQ+8b1KD6quOcAVEwZlDhhq7zxVWfRsLKi6U5nZexNHxUvkq+Z9
7mR/Wii+gMlN1+sk2WVf6gxk/od50CIwN1+LJXJibhqVHZ4SxCBmhQ8BYHuHyOtx916ANTfv2K1g
yxMRKRgt9aWGAGgUfaHjOwg225DPAHN2/hfW5u1FtVwfryMgKmd8kPbgdGUXKc1DzpL7xP5oeiZx
CXX+VbJrV/euBxwtDpJUWHvvynwI7vrJc+9H6F1bi2k/P9I/K/SAh21WnkBdBrQjatSTDRzeU2RB
min/oQQFMmVzYJXTAQINgyl8GHzFvTQBBHp+Nzafi+4+SvuHWiW4qMjCT4B0hZ9j/F44VjWCy8Qc
5zH2DUKrFonI/u6MUfGDXQ/QDDhmY1o/s6WQVPnBGMPom9MkbI3yL04YIM5yzZB/bIeIOOeI0Gpn
LAo+jGxEiQiYoCdlCK49TYlxV/NdoKE17QE+ifps1qAm4yw6f7A4gbkahkH7AX/qlRspRKnr0x9d
Y9Sfu9ZuCCAamL/0BAWUMdBR5mT4zxkUlzt/kQUMPVM6yOGqqvngTz4nNTBJXdi+Wg6Dmk+C5dbY
DpMEjQCWccyTe5c42Cu3Y7MfZwhCuQ2Wk90ABYdqhQOA0W6e73KQgdhItOInuRA9H2owe0giUDhh
cKP+TxuHx7X8fRvFD5Z/IBEtDjthEGq3iVbhOZ5BP14CqyiHhW6cp7uihjsZgGnts93er/Gi9vQf
X1YHlgVmDUwiIEAveCRRAUqrbhEjIJEoSq7EazJjLrpr+Y+K/wLAy11hoQi4PqYOp5kivKQswJOP
YNk2F531EMELNqfpmRc75slV1OrTVKbxVTUYw1OrQgoC98l4w7lwdIuzKKicnms+VV7R+8fkRwrD
y33Wjv693LnOt7oN7Lt32S2vapeXZXesUjDb57kOrzW344wtTpzsGY8MB+dNjlndgYijMgRp3tLs
Z69NocrBWVw+mIYH3FLdTib8fHnyoM/KD9Pyy52mAVXmKUlx3xOyeQ8DywCz0ONU2xAhV5UGGzR/
DMRZ1DC0GEV11S3FHicbj5Faahffzr9LSi4hXijXulbvw4ad2O3i9NE5xgfovGXJ3eRZL2JQRU4t
3ZBWgp8TWzc3SWuStRaI9EuG3uEe1P25prYGOdks9KMJV/vZyv4/Pa01pDswyjhw6bwvWyuiAaAN
lntuQxcG8U5nJrWoVURxBV318mBJPoG+ALFvt48M/IC36nIX2z7giNuz4T8EK3IG9TyESY4LbuDf
BkdbuqiXzt48kimSrDe+9AHTcL1ziC+U1ic7exmzrYe4Ts9awEFZo/s/M7Wo71Ldr95cJM8fjexY
ee2AX/Kv0k04M9XqjnWNfxtBCv33Nt4lixgX36AABepdgbQreS0BqEdA4N72Fb/2KnI473q3cMKB
dQj00FZ1U+5dP6UGHonThDEHX3GEGzYXVsJFsfNHO1zTFg6wVy0xilebTDU0L9KSJ8Lv8qTgXd7v
5Nbutqalu6Is33b3rq2qKNFQ2t7UfNfVuyqlN39yNN+46coamtrx55BaxXNuNsXzaCbftXQo7oI6
KJ5NBYgHxQ+DaylMHDwqO79eznmRJdK5/hDB7ao0WtheNXb6IU5YA0phAQnX3u5Hd60K9JV3muFg
upLSPncU6ErHs6Ske9zmLk4ROQ9r9WhxWo0BFZTCuAW4PfYszquWnpUi1O6hp3+UlKjagQat2mX+
QeTZfMcDcGydtQOn0aJrltr6XkqjcmzucEP6JtXlMrNQSIBaeFqzNI7PzHT0LiLfdsCvwaWFv/TS
e4knwq2nwOk35F3UXnEuT7DVOn62DoxNG/YR01VEM1aeh6Yb2SpZklPZhTdEk/XrAGq5YT+N0U/f
rZuzHpstcBpWfrajZsYLbGo/AmYGyY2uTH+WAUHFRP3+oWalc2XaY/QQg3lw8QeA39JEHT7h/fZH
ha/mn96UntnxqL8NRKTu3aSqFw8alnMdn+godfUvBWTxVtTPf4Kr82QGSvilASr2oJWKgVdxbd/p
s9Ht01YPvhMUfi2iWm/+h/mK92zq0Pfi+J9fysmfHhQrVlmXjd0PYwYDZmnV5ciJ5U3sPKkDc27o
WJwTR+2AptqFt1t1BPBjCWZK2wXwetDdx94Mi7PDPz2rmPw2AmsUCsnAO2UloZsuXs74evXTdUVU
K45GPElm80/XTorK7mvrfYZlpd4NmTH8oabdY2eN418m8BYhgK0AviYsduK5+UsNog+DkTZ/hAR1
7sK2tD5rTkt8mWOpTy7Ah4e+n737vAZOAngU7cazodvS2BU+hXNQ3ymp1x4Dt3Qe5wgq4zhSree2
ZXcL/+n0mxVMPzLfUX76k3mdmDNnR/mVyoE9e80W0F6qav8M++ZnT7zZNzME/iOuOAWaR5C8h84y
HkEq6Y9lC5gBG+WA4AQXV8cmeauPgrdcAOt9rNmfxkUP9GZWNGfcqpNnXYPJ3gvBrxP85Yjjun3E
geAlmuLsq9WfVlBn4tyJsCr0vUX8yzcAx3lhLpt0rpe86aTvCdksXztpPfdNJ4Pp46O0VJdOwrnw
LqCNZV+ZXUongPe4ayeiipvADS+dlISIb09SLU+ydbI8SVsAYqvXhXsHBB1waoJPvTyJdAJv4tbJ
sDyJjufEXqTC//FJRBedz4F0wgrPvdueJFk6Uab3TyKdOOH80sn2JPJO8Nd/lHFwnSHeQThinku7
yh/y5ZJ1Q0IQCOfTLjRJD6oTg2FWgU58xiHnizd0rrkTwSkmOKuqjIPIbQ1I0kqOg9nr9yJZEMOC
H8aIu/XQjTeOtCFiran/J8EQT2/kGsvipKYL+uMbwV7FxQqXxZGPAlqtLZqA6BwDfYQYYcmUi+jh
s3Y/lTkULEv+qnPpBtONPhn4gP1Ndsxt/Z5D6S3bJBRrbSzjnFf3u+5WCtehGDPtS15qiy8Z7Wyy
LBEh/gGr9lpUWHUvYjay1diNDpug1IPJymHdMXZX7wpUfuangh3V3buCPvE0gvu8+3f5HVDBd+xZ
r6/rjaK1zTJ9Lts7ydu0jQzz0U466DyWB1gfymstIJx7C4fT19GRfvgUGjt7OENVoZ8iYOkP8zzH
XweXGBfHcLVbbUkuYQTx18m09FsrbgGDWTIJVk8Oo+VoxHCRjKaeHYamfDIK9ibUqH2CdSP5mnVZ
dnKbZlgb5k8dhtiyre6CANJJepbKtQKRFZ4s6ZVUmh3b3BdM+9bSyXAupatGH1WjsB/xQviyKlDY
OlEOubc2TXB1R/CspRA3btaftSla9aRmf1NZJoyMi0JBs+x08EU7y0OZk3sNbY37cTaU6HHQczyi
eBqPHcVrIuKqowxA6jLr83Hju1eSaPzEZ5y1CGK+a7iX3q3gtVmSOkfd+9QvYUFckoAeHTwczfmK
ejWM8FAmSX6ddNbR8SbzKMnKx5NkjIv6Qc0G/bkrKjaE0LSx4+rCNz+CH4HWFPxqwVxUiepbkq7R
XwEPNUD/G+n3QJawmF7yTb3DgdaJcnjoeWnj2P+oiLB4tCMI5gMibEVKSysTwnXQxkTKC/qeoPqh
u5HSFKxmva9ZPvttcA8eC8e38jJH8C/4CehrI75WgEWTW4+138RglJkXqT2nVX4eGtB9Jen5RXZl
cRBwK13xTAFwMl+SUKvvAIbRVrVB6x8ObmGAg7qorXbaU2YG4we/6isIjCt8QpaHW8w0Vtk7lDHY
zFRKCVAzo69tFxurmUpLmmrh6A+HB2DODCqAXve6ZbwxU5Gi/PdmGmvQj83FWSqbDbBkYqbS3wR+
BO62ZQbhPcqBMnEZmCauZqrM4Zf1Nb6aqfSUEwG1a9IUM4Vk/XdmKmKF4/FuIrjc1wfHTJ3McD6C
DBQ9dpipdBnFnNFYQVetlrSZKTsaq5muT7eYabuYqWi0mamUdl138MZKe46DGXTdVzOdgEZiaomZ
ithss6U4L2bamu5qpqKa0TXVRR26CPDKxS7byLoygPe+SGkODMg7M5XWxExry8muRaW/mynhcKv1
ap5tnkENa1dTwhO8vzJezTRJE85I/OqzkpgvZip9Qv4IaPurmY7VApmEmULGHINaZ1yky81MRaEo
5bTAghz9Vkr/ZqaGXhM5t9il0cP22ut9un70+np+ou/xgxU7q5mKVJg5+qly8eUXfcAQefmaSvIo
ZjrWJWirrR9eN2UefJz8ejpwcAsfEW7XT3IpiuuESI41YbE5c4x8H/ewRV4EIiPfja5dfxjKXnny
Y0hCYYmCv+W1idkElwk+GeA/qGR6UXFdE3/zRqIecoIWrO5BKvFvw/dw8uYrSUotpU9uGjwy7yWL
OdSAJ1AES/drLxgl2yqZdifyY9JlgHPiviNqrWK59Sk1S/tWUgPhEOdZ6aedJKVWUnc/+igMVokM
j52LrhJ4t/UCsw1nqKqe3UiFWRvaG5CRgjciA7yj/Ljm7iLVyjrOb6t5+L51w+4nM++iNc6inMJ2
692oxs9bN25rK5ykNsFZuhlKC7epZlqfXsQcI6mvNLOqT5KE78u6rzzvvPWC0yZwfVOvE/PL23R1
onKBMjxKi5I1RQZesmUYv7z+0lEfrVS92obMSdJ5DybycJQKRRKrH2L/x9YJrlrRgY+dv5qMD9X8
UwsE7/KmpZnNppzauh44xTg5PfzCPeGhT3LxzCTYV3HjHzMYhNc8/CU48g41nMgRI4rSvPyLWlO+
wNPV2oM01HSw4f6uVrP0tfX/2td/rzV1AR4A6ftaytKXNPSuL2nJ1sBn+pe1OtNiwzP2olNrqPYj
YFP1bRm5t7oflQpLQkIWmzm7Kt2atyyp5dLBFrCDFAYmqSXZ4pL92DpDcDA1291veRzuFeekxclO
Whe52ZuDB8eBwvK1ObkDrvuO1TpR2Z1F11k0FlfKsvu4NrdoV5eNesR0pivJk4tBlNiNZUdPqmgs
XeTKs+4bxoMkRGoO1WAHkpF93vLYeB+JYcdhoFk0ETmrVsaTFhbDTuRE6wgXiPsCx++tqlTQApxu
AZO5W8eqH1OPgyqYSKUlEbbtKTrOQ66sCkueYYbmxdCar2+G2DolYOc8SnervnYEj7oxXta2lodX
IMzadz5zkC2vMGv3WusGex1MKXBDI7sjFuW0ii2vZs3vnINVVu7d9hhhq027FpiR0zYCHnuYB2LN
WvDlf41KrunKWW/m/2w9x67rP0zereTIRcTjYvxYtzEc0K92odfElfcmB6BbnqlD4ZgOzHg3ZZou
aG47T7/Vqnbe92Om7L0m/IFba3Oe4nR8kIvh9uMDJ9eXadTVGwfO+uiQOswg/TC73yQmtUvATgDG
q89wTFSX+n1XzDd57l9EjJhwCsppqM5tNP5414PRK9W1gofC7k2bSyMjvG5AeRrmlRRk0nzfDuk+
VzCRN00HM1/SKB7Yk5Gu1oZyNqcUbdBObyTHbnjAedq5iJqrxj1xYSzEyru1cpRZ4UNQHN40tQSX
3rZJcL02vIyL3MUh59ezqX5adZM81y+Ua131Qe6TEZusPj0Oql1fyXiKzCqYB+o+szV1LwWrLvG8
YL2PZXacK3tYexHppoUBxqk7qFRfX5DcRUr7yYvDGPKKZfhX4d6FEMjpbt/kxQZwL1BqbtXHLizZ
jIaYYGlxFcVV3b4Qe/CSlJIus9TTwg20Nr4Kmr4KpwO0D+vLEUF5DtdQ44M+Kuna7DqKeA7iKx9p
6vrWNumUVfBuDNx6HVopkFeTBckPt7XqBW6Ax3KzmOBe5zlVSgVaYi4EF3v5bksn3vRS8i4v+3uB
yHFy/KuypOvCDs82kQlS9782tbW8yW3Nv9dok9nq/a7p2e5/akrhHd5rtTX9X5t6X2Xr6XdVtrzW
18H6L9M//43SW7V3zb+vLE+3af27h51y7E2LkvO/aWqT2Zr6XfPrKGwy7+qpU9RflcY84LeL5fxO
bn2SoKzLq2Q01KvAqplXzKp5kTu55H70Ni/G7Yi1ehek7mEr/11FyfNNWpQ7JXP+8JoYjjNpQTHN
AMSPf9wPHWFDL+0DOcZ9bMeZe3inhjT5z9qSjR/gHVvExfVavra4tvX2fm33H31IE3KRgXir59va
a09FtZ+BXDu9bf2fWq1tvBvXLSmPtvW4KbA98xC4tkFs8K/BFBnWEmS6BAS28+WfvW7tvKu39Swi
Wy9bDbl7V03ypO6/UFiEAZQCptCE42Oxq981tz7C1rLcvcncSrY+tzy52wrePdfv+tvUj3DQvwZn
gEDEv9n8/6nz1UAMYo0gz3CSYxGFV1D0QVwPDcsVUYQm3h+uewbymU1iQCk/lpz67JIFUyBl29a2
1GSV1Y3cWmUJ6fqHbAKcsrvIWrMJ9MjfZeuo8z42PSiQAmsQ067I/gsdlnaZIf/vdHjXrugbNTD1
atXMWe6CyL6MwzsdtCb1zpM+AvW1yHaLvv0Cw7CMw3/VoVye7e+y79qV8f2XOrh2y6pSB4zsf9YB
eGbvrL7qK8/2qu87HX4n+zoOMDaonysFry1wdHC5Io4mZf+gyAaPOBR1vur1BPzhbGgepcRvAuPG
M7t7SW35VW0SGx8mPcBGdv0oBVAwJKfUC3FHXhrdaox6dZzAx7zb8kvdJR45wtFgjoYewGuvd+8n
djw2EbkLKyvh5LYMr7eCOc9MAPLaT+lrN1Koh/bXVplrAHh+qV+MWX3NibMP3u1r3qJwC/N7lvT4
1LzmD7mu7WNjDiCPQH0piAAnJ47D2VcyQtIhGD4s7nTdWlUSuaq37TOxgT83LSXfK+IPHUTTN+tT
qqMzHwGcb9dh34S7iEmhPT5sOV7qx/s6dtRVGxllkLoN9uxdYM5+PYxUCHHn3FWOBfDiawEAT/6p
GYxst75cEbTq8IYAkvJ2k0umEcK/xnVXlaTgl21Ip1JRsjf72NSstfKNfWz5Yh/1Yh9bXrHYR9MB
srnlyR1Rj7+1j3p22v2mqtgIcRlr9S3fCyCW1PWBzTZ5S1XUm5dQrz9J45ucNhtfO9WtL1v+Zh+S
t9nyq31ssu/sQwoM4EHFPtb3K3liH33kv9iH5PVu5Jxd2/y5aSP5WZl+0NS4utlMWWwEwGbA5V9f
5toXoUmLjWzZAQyy+yJghi8CUvBqI5K15W82suW5CUQ5YiPvhF/tZMsPHePFTtafwgzm3uP49ncV
mLVx8QOwCXD+A5NVrnPpRLe+1ZrxXovxKyCm57pwR/IGrxmPchsyiPE+6ibvyigD5oFGEt+G02jE
e7ldRWPwqmDMqx/Gpcm1j/V2a056s3IIJEaA4EBEqZqdNCGCo2PU43GtY1gDXnM9gBii2yok8m9a
9gkFOVQ6SMhAIPFI7xWXWr1v25epyQjx2bp705MMQ1P0H1urfXl2UeHNyLzp3SsM7yoxnJk4WB5z
1VseeHlKERQt1qeQtidcrk/Qlq4Dsz7kJrgOrsOY+MR9EMP2OgZvepUmIXwdweqrCDDZhNbq0huY
gdZhyDXg0uTdvX+Azo6di10u7uvL+5Q69Wj4l9aPAfsoiJGr/OAeBpVh38xRsJekFCiZEakEqrod
jnTGY6HWsbrbiv1YDaAxGGBMTnHH2EpFxG1ahyAfPTyuJWtjVtUZRw8+wt2aftParOi3NTpJs3MY
JOp6u4ok3pegYfEtpZn0JTq+01uE1w57Z+7OU2291XstedV51WEbBI3RWXV+047cbnpL8q2Oi94D
EClSEHp5rr0MISob46ie5mV8V5WlHv5T45uhfjNwryq/aX/VcVEZ3wDz5v2wDaA8403ihsffqmxa
Vb97o4AIOWVpbCq/H4QKvVWjBJRhMY43eitAte/zIX8xkfVRReUY65CW5fLGdn6ntmgzLyP9W7U1
gqBB5YPFRwbhTWO2wv/s60hL6dbfevdLdUm9GVhRvVqsu4ggzXEj6DjrUXvEofXBr5rmMw4SA4EU
ZgqUqNV8hrTVuIC8Ag3SUpqHfnFy29AAO4RklBPr5tbDQAwGySSsQYNN2F2TZMrJ71VbTOnNWtcK
cNqd8/BekhVIH4nn5hyyLt2WfylWbj9DhJc+w265W3MX1XqjWFWLrX6463snXQtFNb93XlSLYOF6
oxonRemxD4y3qgHH/1Y1HMZeVOP8BGCuRTV56H+oFuUOUDeLaoGu7PpCqT8TlnryKjAVilQxH0GA
MB9xRveJPGm8veXN5iN09OS5QLoqXgr45JIUuZD4Zfi0VinJkTbKoPmDN9VcJEvECR4cYJYuQHlb
OljzfDs4wyiJ99DSouQpet0+RNlfW2OS3QH34JdxAsDTLx2dBDgBv3U9sAN/6cgZVX3CBxD35Vcd
dTzn7iPTAo/1l9pyV+TVQzBVIFy+KlTkoXYVdHjLbHlqUhvgNBApvCmpRoN61/Kn+k7LzFkwrVy8
O5auRNUMh7irzHTD6y3Pmdr4ugVWbVVJCphNW7f2lF0k5SlDqPAM9jEG+uFO8qQv4Ba9Hcjx2vU2
EK0XjUe3I4RX5ETNpiOitOWkZcta73QOEKKwu980x22PKHLFLk/bQ1d2pxzw4Q/wBv71ttpezW5w
Q37exmHVCx7BGfy0B0nJBdQSyKAV2z+JlpJXVFN3SDoQmNbk8h4LXWkvSWJ/36pK46DWRnVRrBYh
OUVmszM/FNpZREUrMdKsmV6MdM17NVK1ywGc8UytenTTN2Ys9f9uoKJkWRNSp8wY6KYfeP3BmVgl
ADiWFyoXB2TaBxfY2y1LenZm7zmEwO1G8tesVwvdXtZmoVueYpRvLPTN8BK2tVnoOpSzy6zt7xZa
9K5+HUwRy8rXlyUWmkzTG0MWvYxyvATRgGPH6wNtFrr2sBRkcwYrdBQCUf5qyVNRvbHQTfvMsN5Y
6ap9onu7AiDY1ehFraFwB6YNHM1uA/RqpevLWjXEQtOufrHQNQvSq12lRtVpGxugXN9aqKhDaHd2
40fd8zYOkq8BBPDOQhudGPPZr4AsfR0IsdBet14sVApeLXQbG2n8l4Vuw5CXwMTi0aydRUAKiggk
Ts4G8DVY3ozdD/Uudebq1um0XVJoznfYSdxDp6XFmeMk9bMKPwEufO53gvbDQznYC3s3YGR96d6J
vG33BeizsXmjQ4/3sau6L5I/69W0BCnGd21s1R9snUeWAiPQQQ3r5+m+SkfQHpKZaD4nc76Pmgcx
qG/Fjz7bN/eZEsVX0aKS5k9/OW1gfugtlXCfHBggqeAVAJ/jmPhxHsCZDVyFBeMiH44hDGZq/snx
QOmM4cI5SL4PGVVWtgsYea2cGtyJ1kcj/HM3FUX0rSmhEjAWpNFs7tXv4bN0E42BA0wAiAiuDv9p
AcCUqBXPIMfCHre4RNWajJTIZxFAMzJShO7az9FgryMFix80uUSk3OAD9X6k2jYEs3cZqdFUX0aK
gI2XkeJ8ygT6Ca4VeRf/j7Era26b57m/iDPaKd3alnc7ztKk7Y2mqxaK2vdf/x1CaZTm6Tvz3XBE
EABlJ5ZIEDhHFM7rN1XhTOYKMJB4TZ9Qs/TfLdfMd98UydU31YZW82ja0+s3RbdayuTs8Oz1m6qt
EdDw6k/Be8vXGYtfgGP9+k3RR2b4jxrAh/jum5o8T/sKjFz1P+JVGd/KqU32Zhtqn5H1sMJbYHzW
a6QWova/veH13NysOrYOgwh/9cCvBBQKGpK3/XROQj06L/IGl77LkYJEGjSQMXXIPoGdxqx1D6U9
sNczXDVF2+5Ij5oJOeA0zTLD7PjPNMzDX3UVIyHeB9IysnGpXyj3eRKjFlsNk7Gp3INdvN2Rh8V9
9+dTLNMy1MTTp5jtyT1IiHC+rW6U7N9Nga9jkdep7a3ASwC8gTfdty+LZggA0oR7+vMJ5lm19BcW
M2CZL2R4V4qBXRswx51wuAK8qCxEErCSeQZn19FiKG92i/cDunTwCAR/lU8q1JCF29nNHkm6wN9X
toEYmbni6rKxdpYEbx7JXZIb2FCv2MSG3bs5o8BLAYCCEA1p0g3SVZRnNaoZAMxFd6VunK5o3qKW
D67eRcdFnwZtIYB05RrahgY4ADsPuql/zpxMu7ktoGcGg8s9x6IZxSJZGO9AOZitUzVMOgHgA6+t
jpNRzUVyewjSTbrSu/BbAvLXI2mRPtCFan8aUN5kkzsB3KZT4rJrPugdIh/KNinFMXUc/TzPCGQ2
LGV4GvivfVPdn6NHwNP6cwc0nQwB7dCXyNqGmCR9OCo01dLY9cC8ClaoQsL36CXBap59CtLkDjWT
q1mbdKRl/5ZNZ4JABR+GfCF0Cajvvon9nB0aFoRnUYPCHdm/4HxXDckM5CgCJUD1i2lE/nFehK7i
n9ZA5/FHqUOlcg8objxKF0d0JZPv2CKx46hj+bv5l8Y8geUxpBtJVCh+mH+5p3l66s82GfLzAzY1
h0VnvpHlxmhC/IC4LzoHsGb0CRiqdDd8AGoZgPVEs2qorQG7BdadDCQ2lSeYb49ZcTZQQjA35t9d
GiWZ16CkDJk8QGd4Uw6AFf/OlgbmWchO59vSie3T65Qpcg6Rraamn5V08FCuUoAf+PMN0jyzAl3O
0iQQ+hbPml+z0X8/C91F0/xqJOrW//qQ72Z0MtQNu44U/r9uevnUy9eB7FCxY8z98t/bX9RdBsTF
RiGguNhiscCobsaYHcDlDnxVJaIm8GogrBUmCKLfZAAwCe5ycz2hoharMCWP1aqxwDpdoITmTnbp
eGcYKcjJmHdGGug4i+LaM0AmfgWpwXD3KmYvdgS8NxQQaBcB7oYLXfVjql1a5Fgi20tgT/BHvqgB
M984TWJaR8D6AeDR3ypBX4JYomh+kJy8GaIeX/XyOgdI5+AO76YlHXIPYCwXWxigj5huvZvGMMjB
jwo0Qg0/6H0BFLxHKzccFFgib3jk2SOJglIlnk8SiRVKg09TeWyBB7yi7tyk7j1AQAcgMcJKRJHY
WwnDTSgDaixmbQZUZ9+olzORgT0qDMAaCIOcOSiG4u8cBrYxbarRmLauUpiSyrpLR76drQfkYMq6
uCI1uVs7gz18B17JyqkNAJTrYAWRzBweDS+vdiJL9UNmTvGNdCPEIVBlDpJJnuLEzQq/NRHoEoJi
Y3YIGYEGssDhnmOW69we8IZurBzMieB8WNVRA+5F6jMr/4E0K/sYWm554dn0nfdjvnY8U/9uNDaq
rIbsF1gS4xXg58FGCAKHLeCjslPq6ebF5CG4uYq0+Yxqr2uBgtlfUeCcUcftfdYMW230+RMYMYd1
GPXDEQV0Uq6SCaB5KzYEb9cmGF+QYJoNx540Zr331/+VkENqyJBccIBrbjIvRf4W4DL1fmy+aJ2L
F8Popcc0scSDBfrulcFs7Xtuy09YFHpPcViV+6kdcDjcFuUzMBCu5pB73+ykDdZppI97h9vDpxEs
MZvczcO5CzSOAOnkvN1lhhw/9QroeTDLYFuornS441cWyqxptMJLbhtoKfPJlVnUKAQQj5auKOeD
LjnGQw0u5nbkWJc3G+pNldU9uFgbbmU9Ffh3Q7dLWwvZLEBYt7V2PAoTDELzpYb6a+CTKSkrcNo1
XxokDWpzPNLQ0pDs3fB8SePI/ZPG2mWjAdZz5+zxSZylJYsRWYe1BSQ5YZ2rxtEPfc/7fVcD6F8m
iJ5FQgSfSmTSrwrB4p+xC2SKHIwuq6YyDtwrzW9aH9qKHzd4TMNY83Hk1V8Ac2ofwBhR75nd/9RY
7dx3SerHIJj9VHkczCdgJ10Xoiq/5Ci6AXBs7l3qbGoQ24+vJNelXoH0SfKdEdvlF6vUUEMwJc9A
7sXaIQ2NtaXk3iTNlTux+NpFmXufBb5siqnb5I1eX6RqsgjZb3o1HKI0rOWOBhBhYSsWImQxtVV9
mWVKGTQ32EF1Rh6gdMLELg7vfeMoE9AqpEa3J8VZhy6BVDKqUH8LQvtKnkg2T4M8ddA+trm+JSHd
yXxnAaANkPmqozbmbW4GCsRLHSOwBTqNZDZJNEPbR4F8JNswUzdGFp0wcTkgRW0y2JlM5/tYZjL6
FPDMTvjfG1ZTcmQcroGXC/QZNe9sPF+q4UITGVAXNZQxqC4NxG64721e7YD3Hj9Mrt2cgjr+hkdg
/ECNFvYh8jadcbPI7CJQX05YAiYQVjQQ4rgY6dzhjURCy17AFfaCZTpiHD2yhIBPrl8RWtCv4FzS
jFVjBfEKO7Zo70WVfqVhutJ0KU9AZjgEY6cb7+xqxFfXheVJf1HmypbM3P5o64D8XyQkBjpPtO1Q
uLIe6nq6xuvEMbXTGIF1i66Sony9+pcM1NGXcJqC3QfdpQsat6lEChSc/stVOjXaygAy12ZWeZu8
V3dAUwLC+xghirirh7QD8Ae1fQj2slQAYGzuB27OgU6KU6i1VXoV4KxN6JKCYZURcDZehjbML0tT
V+Vr19HwqmUWYKJolAZk1eEoi/pmN2knm9kAgFMyTyTABH0d92IknjX2q+V7BWB8zlaLT6bXBdjT
aF5lGKbt+ylJMQibDg90QLkPOG5dOZWZ/WS8WGciBxmRBxhdYCzG32SAn3FVSvk4lXm8NQB0cU6z
ejwiLq7j/2nsblHKwo0RavZL1bOvU1MMv6Wxmf0YQ//EbTv4nKRSW0sZNPdaj3hF32jlqQss9+R5
mbaVPU8VLi7w0YTGvxh5douGprlODk99LbKZX7lRh+LDMT8AdLo6AH2kupStFW2xKCgedMsZ16iN
D1FVxX5aQz/+zAxkTROxqYaE4H4szZ+CRz/ziovPetsMChOtfhiVbzwU7a3bZU+2ptu3CGiQGitu
1NHc0LmFSf8jzBCaIRE1I5egUrXzyV9kjQqdi9obgYULKxrweuZdtGDwSWQlcY1q/D1qxYvLVHXR
CaXY5taxh/JRi0cg9HGguWvxz1Zx0AMq9ceE5/9z0QKyZrHpgsLcVp5XPpotAOj0xPjbZlA2lbKR
4OG8WNjTnIBA/it2dYB0H3LAtX5u2WCeE810ASjG4s9Rbme+hSLd/RCJ+LMtpxs3dH4PjqPkIZ/K
OzKKTKaDRoIlPnX1omWrocpArKJc4pwmdEL9pRlicSncwFyR2KrNzh+cQe5nral49GT/UIBNorOw
aT3HHqrREwdZPq0NZMgW6+E06/L+lnEr3XtGcfZUpSgYjNhRtu7cs1XlLMmZZrgXQw+BPK/qh0lG
TZ2BZNZUrx5VbLzIzcK7S+N8QB5gFYZ+oSpgJ1ULO/e5VdZrw+KBTyYBlRDnHSiXQ7z+NosfbZyc
jfDyYsOywt62YY9TUnWn1NCkAx+jg2s73z/IExOUsGBEOpB8lDZuvAfr8LXBu1VUUTjPXdTCd/tU
O3/4BNxmTyUo7A8f5NhcdyD8crodDSCfZqM3qi5AfQGsBji5TPrudQbRRZWvtRHHT059D0bSlbs4
RiXU3M9DGysVz3qeuxNgzc+Fh4IHKt2mm6xArBalN2wbq92Ep+pxUA1dUQMECfMoVVLs/5R9UKEu
KZPZ0iXZB/f/kn1QWdzzztvnJRAuF5/LnVmdp/sDUJBW+dQbqO7gBhg0nQClVVq4JRlg+DGgSWBP
T9g5kGweQGXIXduDMh6WpEVXzmh+9QIXEHhKTg1W//am11nku2ANnWX4DQWHrk9+kQZNTFemtQV+
SnJbNJHRkK/6pIoPiyoOWw3f7ly5GQD6GKx465anugGa99ukdOU1fI0ksOa63F/dA/fBTpHJknMA
vvUo4RYFOECFgVWTaD14G8TgnKfJPHRT1DQoIDQPAXec8zJ/Kpx23fWpuZ09kDNP0d3P92OWdXMN
C3edM1bh3BJ3Fo5pdZq15YjfU1yXhr98bvqA9FHne6AvAV/GMiddqW9stAx8dfS5oxo7F+DTg9CB
PklbaPWx1d2v87z46wCtfbibB+nvp3Wtvp/7Y8JDZBjqwXp25rLEOTXYwC9zWgC7AyBYh61gpE/P
nnmxxRCf5h4WJfYpLnX7VDUofkGQRhwQTgY4p0Ib10JUrVmdUJma6I6q66juMrp0bdRCH2sp3ZWW
t3utAsUTz8G7G075qYzd/FSrxs6rBCCC6nIUdlysZOP9EZDq3KdLanRE4rfGxD9Tj5P5R3ezlJzS
kOdozgo8EmJvp0h10jXzkfOCPWnht9iq2mfLtaP7OmwvTAuaZ6RCqTNWILjRoIvst2MOMJc1jQqO
/7GscABnD2LXsHKPlZ3LB+Em4R0CZVsRe+kDiXoPFH+WMKr1ItONIF3L2kz2jbIiPVfjG5bYzR2p
DW6FA6FoeprdKm+jYeC9bpjVJrYRYHjJAh77/RB+T7F6uBR2B5QlgOLODcmoCwiYNY8i7bSIPqi1
pR6uQU9W+R8GqEuOQelo7uqKf/ufTv6eC8u0Guu8v29nmWe52Q/+PKvEuXrgfZwHkP1s04cy2hSK
xsSwqmbtoHBw1xKvTMuAxlO1jtzRsHA8ASKENN1luXrE/90AGSbcI5j7sMhJzcDBY7MC+AdwuJzh
1Uy6yOYui5QB6AWuaIBUqKuRyeLHlYANx36q9CMtm/au2YcrKzxqRZj9dECmBNDIJAF8G8i9cxQ3
HLAczW6AoRlAdj6Y3/oJK1xmZb/iuv7BkSj6yYtbF+ssIJQExScPRcqXKtdiH4XLw0seRI8isfJf
fBoPjR47X+IcqMqlySy8dN3y2FuSbV3DMB55JesVea6KYxMOcr6bBNXyWzECiNcYg/6+AbDstqlw
EgG+yhRR7Ep3QDwHTi0apgaEOQr9MWn9RYZCQmAstkG3bVINTAuAvZBrieXZDumZwz0pyqkZcEzE
AiwUIaOBGPtxxMAzZISk6uxkCPVHMK96ABrB3VAjuH0YbTlcyECveY0ar1JbR3b4fbSk9eSkrfFQ
1GA8ko75RE3qtACdKNmNeqF0c+xIa3aiLvYjxQbkDt6OukhazXee6VobTXkD04vAWXE0ze5C/NRR
ua2dJtNYScTNHgsUON61afrSaiJ8sXLRHa2kmtasMtlzbYIHbWxRI1YCgXXl8QbZX71WguBBoTdb
0+iArzAKIhAh/+nPQlKaOu7MSrq6arK82Jp99TK7oNEiNll0pstZSuahBUwIYNrCp+Y5tnqdYyZA
iQIetxocbPq+AvlTvy1NHhaotayR0v4mr3pwLeqgtN6MbzLs+NuTHvN7MJ/pt8pO9NuAuPzGs4FM
aKMkfQtO8XoPJnLrpUP0RJZu+M2J3MzH3jFDSKpxniq8oju3AZckx68XFfDF2Tat+EGm3k+SixLv
laqR/ZWxABnYsaetZgOBul4z4cENsYAMDPO5orPHDBpACBk3sLcPknrvecVzqjf9WWogSutKiT9X
b/9weeTKdR6xbI14eLUPbGYANKUfbxqgCAQwkvA/iuCrb9V94nu6DW2n0ragaaruSNkz8+yQxgOI
lkk7QpASB5I6sLeULywRJsBCuVfqgcPPfEjdUm7i2ALgM81evbSi7EGfgrExGxIQEo7hhtFcwk4A
mibzy6s58HAjE4BC81xpKBRMrOnN9+1GlXVXpipbFjNTU2RZ6dvYmPqzBVB3N2NZgNUDJYd+NiJY
kSFYcqErqbj1NDEAu64Ozx/kpNEBU3ud49Tv1VTZIz//aqC2accZr4/UBHaPQjG6bCcGBnq67AHP
Po9nVfN6RQPUdYB0o61bpZPkLWxI/Z35u8t56M0ddc0O2M91yevVO8X5ksYnu3HGU4vtFegOy3pD
M7+bHqWGOH2tP8UaDg0LFlT6rgLG9KY3Jnc995uQG2uERkKf10F5LWOtvOpVDlyKTrGp1dFUbmfN
IW6AKmbozu61X8mHEsgyBzLsXEDbbHTD3QJ9rD6hlrdEpadmVSurQUyPghTvGhR0bVjJmjXJ5gDI
ElkhIagpV3bXBafFrOjM+jA5kbVvbaveWBrAbXvgWstKy373AJ43gF7zw4xSQEgzu35sgA+E2KDs
T4ERYWNbJY4fANX8qZTA6QTwePorQoaaspaC/WjisQbfp/USaa57daPcOjPdxSshAy8LR7nPBqXR
ySoqTbEflXAyjOnSNwBOVwalC1ZNMCCBME91yYyuCnPwrqAqQW6zBqTjP2PkIndwzMo7ULt/GGA4
2MaiUf+1uACMRYk06KLZ5sPPFMh4v6XnPcbhgEPoClRIaak3t6Aqwn2pDwARnwJwAI+AY640p/uk
lcDF7SvN/elFPyetKf3Jktqu66SzjZmXIYejsQu/kqAE4Sj5ZpWbeXiHt5lfcARsjUyib5qZeddG
YFqurcLPAXMEOobR9edRHL8lFw/sMHMXRQ2Dn7amhI7MV4Y1yh+SsW0HrOoQnxrFXL2e/GJi+pFH
TfhZADtq3YCV4B4IOPVWiyPj3LVmfEQcut3XePJdQR2Z+k3aFE9J0qJQOG/trzyI72aXzbPmcUQP
rLi6Z42Xfy1SJL21U+U8gruh9qNWlteiKX6FFuKZIfDv42HX2o7uOyb+DoDqnUbwI3nesAFKXQJe
pwGHeiaosFLVzCMSbAixZQCnT9e0i7Rz/WIFjrE2hdD2hez2EWirn7kOpr085Pa2tB3+BfStlVl2
34BcXuG5VZV4H+r8sZTTp0LJE8D7rzMQ3l6x1DOulWUhqQaLxW94JX2qAdT+KGwsbLBNqnxn6sv1
aCB0jHPH6siQz5kCMepdM3iDdWVD3iJh3sp3qNQGWYvVZNYVK+d3FqS32PIKdGO2IT/XgWNuc6lp
D8DWxWl9m7If2mT5vWYGX3KQDm7cAKFDwHK1F4RX280wFewrAx04zvHZD6Sl4U3WA1MGgbXOxwNM
lUOa9a5P6xEkkdVP8ohUhrOl29ZLasYW/vGS/DQg9fcuVhjySeEWPzy+acihhcM4gH13x5aBdGOK
uHjkZjYCxU1OmxhwBI8ky9wnbQSyMEkQ/TD9IZzwj670LR0vSSdbT0Es8KOBSazj8KoFBB+IYdHl
BqA0eW0gDw4aZIODmBzcDF24I1nCdOsuD3EE9OaD8WBam5wDZ1358Kq8vtpgX100ZBwqNomMAQsU
flMvjC9DYuHADfpk1Bh4qrgJHpOx1YQnqbPwBFjiOMf+6+8+HjjhaVANXdFwDsxxrPOUsNQt6ayX
IfKUgcp613kI27zZZQmeowLPa2Yk+sopxLSPbEWK2IV48FPfcOv2td+ARwVUbg7GF33wZQAeSDWL
jLo0AIq8Vz+0K6Fm8T3PRXYpKqNBBIpkVtG1e0DKB8AF586Z9cg2M+oweA7wAAMM84iYlurKOjU2
A1JX9tR1bZwdBnXZXExgHj23U7K17LhCqWRuPkZt7OtKbJSVeYk6F2eeykftVO5+Qhr0hiYEuGvq
514f7MgHsMJAgNS4/Zm6k+YdsrDJHwAAjiT2xFiRUVtn2tXKm99myX9jj81PTl6BtaDtfwI6qD01
DRseUqM2wEM3XMaJF3I9Adpjg9eI65tugv4w2D7XwdNByjJABCSLkVs3awPFngEbv7b25Jk5Ir5v
FO1JilqzNbNAVdoFldjo5AtMJi+J0ednrpsvHhuTg0CsE8FrFODu8G/8u7CaJEBycZpjCZgAdx4R
y+CI07odzunso5XrI47WEwAUIhZ5kXi6r4He0e/wL2U9IdOnXjsNYFmo69i9609xx/xa7T04sqAP
9pi3iLBBOcu08SIN8yv1WpDtgJDWWLVBEaEuH4w8FajR72mw9GwJhp0RhKfKEudZYhOiIG1PXa21
PawcksinLhOhdtQdw17NysKQd5473PGUtZvG5dZ2QDT7gYPCesMF6GTjWEseSNZ71dMonPxMImxn
4xsyo1B3aHRiHXVTctC9CACCbwaLEwEgRwFGm/ZfDhaD/+mkNgOcgQd9fzK0CGj2Vi7vE7MJTkU7
pfe1E6T3yKXCGU084rjpTValAFDMLbPck4wanLVMa/D62NvJLcGZCowO1OEEovXJDekkSGfYuMl9
IQPtjhohxRolq9ZlEY19OJyxHt4B6VWftWgwr2S5r3Rken0YmCIzwsO/LzbLgKtsw8w1V3acF7vF
OwDlUeFkj5+joZyuhf2l0oL2AohbPFpzYMFdS4B07gLPLlZxWA/2LigEGFRwBjU4D6BIcG5aDIwv
EJXjYW20iDRWiHNnaeo8UNOjasphQXCTmW0/tKKbdkMem2twgsPCDOqbxbzmQqM2EIeOsmlBf6u8
k33FigqAjmF1JBVtlOXFsEFa8zaDk2Id0uvS2JGGpZnOzaz5SiLncy/xGl1pwsPpYjmcs8L1rrVa
4FGTqm5u8JtIs/T4QW4xI/JBNgXmT6VGuqQy6NibmE27XXwspo0cvjo8iA6LPg16FZIrwGCKQ8u/
78HDAudi4XyUl2DQXi0+Cy7TFbaJ0X7xTrZIgDS2gZs4s/JiEagVa4tMmb8/IHURDZ5WadjGgHn7
6ztAIc3NrbsQabgDWBXDMl7l8QiGe7efdLzhdQ70S8vVT9SnZumSDdBn8JwrwBh3CR1POxoWnsi8
9xCUdMSqLHL7ObWH8SAbFzBjqpu1YKI0U5z88U63n1s9Rz6Up7dHGrXT7ns6In2SBpGoBBIO3jyV
XZY+9ma+JSUt5N4FOHivE4i+eD8BECdeJyBlmqDOmvY4GrHzrCawa4BEe6b9E5XAUbPSRy0/uyjb
eNd4QNHe9B0QwT8MfFBeusgoqU/6gJcPHJFYlF2VbjSVGjhPREMlCBpWIM+Q/gfPwNSpkQP0djNO
mw77OPNe7yoIkSbliodptOJ7UVkBuPN04AeC0vuemk7rvW2dWd2auoPSa9MqPzRJXqw0L0lmvRFf
7ylu2ht5ilpz3KUZTkrDGlGQMW2PrYfjoyrEEYJphu2V5NxB+HZQVY9QClS8hK6osawS5TKB/fJB
TtZamIO6ScOBPXkkg8UtShwjhD40Ns9OA67OQUXeWjgFcmJzPxWu2A2xFb6wsToVY6x/Vz91xMjH
EpgE+oSYcRn6cZCY34b+QApFCebRMBPOufSmlRXZgW9EmvFJnwKQYBkeuL/txvzUCvu1S/wWOFAw
AYWXIi1HKdNonoCBbADxPImwKkS4StmTwf/Dntwt3v9lu9zKh7mpW4fjGvDJ5WEa2+7o8rQ70tWg
uouMBurCfK9Csg96i8q/XBnMPAfWGB9AoyHGFZYR4SWXu0iPK/to8iw9F6gEL7+LPk/v2ho0JzUy
W9ZJFJTURUC9vkeCcHXvgneQRNSLnBDEKizLEVxxWYz9V5lfddWYDlBHkn7EIUFr9M1G4zFW9eIx
6UA5SO/sEtmtJ8twv9LygERTILif4JRhMy8LYg6S1V4w+zAvAYz+X/azbigr7sdWb27A6ZtvpWJP
L7cZ0BYCRU1HjaG52TESjW8mQ+8gfogBEIpMitowzY9GCrRU6tKIybG93b6NkMwxLWi/MwTAnHbE
aSdoOcU+x4d7NgBreDSkyPw67cavnpEiBbT8p7xScqCOf9Q3AWUJ8rLI9QtLQ4GDUVVfsfy516dx
wLl8va7tIolW3CqQgOaU31yOtf4EiL6ntoo56uazGodtuQe89sIC+lLkgkbCDHdRb5s3ibQO1JEm
xoY1Qmxwutg96AOIC7AJ1vfUrcPKuTetnZkIZPiBadHeDWXaAXgMAcWyHbsHzULqtYEIEPDmIGsL
t72rQbVK5qTReTZ4YXQUFM9eTERKs64tQSAHg95JiktpancAdv9ea0iJsYoqxrZadk9xjAoZxvBs
A5xb+4SzzOIBwYo1Mhy6p770FKiUwL6Ts3ZVpF770xFfe82Vv11ufh0Tgz3HMrBRaFPKaz7WETjI
QFbfIunkHsmYJYD/I/nNiaN9a6F0J/CcasviethgrV4e0skwXwyR3zwutfvANuVjl0fA6CvMl4nh
bZakLl+TFoL2742KpLw5JZ/ukfJnP1SPYzi6KxtkaPtx/jGJ1l0VKIXYO/h5R2sapz5XPyyketT3
iw02sfU9DXyQ6V6S7oxMdL9pVFgyB89yno4tsofCcfgZihRk9SXyY9kjTqp+DKMu7hAcaC4MRKoW
ti5sQ7Kwa3aMV+xEPRGU4o4aEP4VqswI/z5Ktow2SABhOYg3dGaswJY4gUW0985tI4Jz7TC9WwHK
0TvbqqmQz+xrI7LhSAdIMuD4qUqG/yEsOyRIdk55O8Z7gBDhPwIipC/q5crmI3LHVJ+ulmaRSQCI
u5MtLlHfgVwvrG9VlrEr6gy0pyZqknXNpXsAorf2BAZmhMVY7fk0mlmuc3AmUEqRKbhEvStqVG80
SCIcWkRWlTyxTrn2+mcelNGVhhyDg0XEycSB1A0hum1SxghoqdvQ2TgdXR2HWTQaogj4rsgQ9FS3
QRpIw1kBXDl8rKOhvTILe44YlTlyZHxfW1P0kLYsesjxGxKFjO9IBBoj4xINSNK0B2whMn3iu8F2
UQIpikysTWmD10szwh2OhzDe1wJ5ulgRkzEoc8tbiPgTOZ5FQnMOhWeW72QRsp18E+s2f3Y6yCld
AfM5B+m6cmrln3Sk4d/IgTmN0XkYzU/UK9VtF2zUEU3Uos1sb4WItWg8yvev9pW5H7sGZGFKm3U2
2OqMfkc9ujO8arq9yUHvglB6ir8NkkI2NUu67ewgzPlLPSU22OfwBYEjpLjgD37uVnHU9DdmifEW
TPZw63Lsg6YqdneeDXrvFQLVwS62HbBTxENU+79C0qcxEeKrJ123K6Dbi9rHidUT0ZtLaXUHTeOI
gwad+WkIutduqRIOqOvlyOUl8vOlS7YRspYOTWj+xzZHSOIuxYPZL4GyfBkGxJZXdJnp+OGMVlhv
xz6H0M7UiaNqQOuNk1ck7FnR2K+DApSca6d8lEZfPcz0foHbbCwBNizq5nVrXfIsuKceUfyxsf1t
yTg4ISDSPZrIWdqTM9JIpdM9OuMDOST13DRfHdKYKG31xyvz1Whjo+GN012NzR72KJ2bHPFn/ITo
55D4Y8gQb0ZUfdYhRYkI5J3VR92m9ziY31FNlPhtpcjpXK/ZvXOGjOAb/uuAekrOHOe+LQztunip
bK/CQ6LdzQo8YPa+AITZau7HtcQPPB7G9XxzCGJOd93o6Gtwe1r+4oeugsEFIElaaQAjUh+FhMJo
9qJN0jPdNYls3eQo/aqNdcW9amPlAcIvrezOrmoK1wW1hLr6l8ydmr3Xifaw6CIn9L0V2ZOsD71i
Vyftl/+pK1Heue4ESzYMW7FL5OrYzSVav4u0ypyQZWQa0yoaq3wHNhGUMyilEelZlyhS6qRUotKO
6WNzIlk8m6jhGFkSWA3A+ShFMNu9eixypO0k4ea1q7TnG1BXo0RBCPPMYDtPRbOQcwcnpDuLO7+o
926ULoei3nfI6D9Sb5mTlFGPj2U4WNLXNNE8MekU2FidFZ7VLHt3H+qDOmYxoU5Fb3CCo76SAoWb
qAW0kfMTluLLqx+luUwIkNhzHhlgOXz73MsNF64p/dCtwc9Krma3NddK/L72dOu8qL+HnV3uqizp
zyUOJ1DwpdnduVVNF0/WDv/tT5P6u7MS52z4p1M6pE46NNQnOM1uAEK/XYxpdOmSHskcvNn2dsdP
s32JFxsY3nHAqB4pZd4Pl/lKdVE5hSM4sKv6Hwbmpwyf8GCch5U2PW8WY3oG2X+rLKOLw3eTvHkh
23eTBEhn9t8JFz91CVafMMbwh+mjMUbYFCGkDTC2W+BXDM2xrF0jXdElNWnt4EhXNYvsnSINU3/R
6eMQRWfvlBbLxVvqmtkm1Pvp3VzkouXJgQt3XBeyLsGj07gnrxdjNV++6xeSoah+HrOQ1WwCGu5A
44Ew3RNdjXwAuvA7+2XIxCHhBkeM+XoejkTNos0yrsmfSMwYz9gwd2cP5w468B6BpAyen1Vf2mht
1g5ILwBeSswbfmlVNHkeB7HbbEMyGjWV9aJHtl6LvPjZ12z391xk4ogciWa6lSHiHOYPmn7sO4Yt
iuoYoqiOWdNIhInVWF/nD5HbdhttajOQGeoZEswx4IDxs8z+j7Av225bV7b9Io7BvnlV31myLTt2
/IKxnKwFsAdBEGy+/k6WvKLsnH3OfcEgCgVQVhQSqJo1Z5Y9UA85b9QW+sOe/MmUuam1EaZLvm4y
L+TaalwY5AMQCMca1Hh8LfA13O4eZGN+UImPb+bX3XneqlUyDi3CXv9+ItVm56bJ1e3ura6th9aC
UM8w8GJpATi3YX0NpdNfEyAgb+YkyXS7M/0d0w+cBfjtUzhWwfY+m0Ob8weliVAirlYN94aNRHzT
rxz52IEFbzM4DBqWZQihnGxALVMl+1M7VPItJ44CFlytsGqepRBHMqfQTkaQBKkDL7blG60BFnhr
Q6P+/1wj9qsOP42q/GbchVSq+RGnXbDkKZvOoOpPjmM1VevJ0ep7kUcbR43ej0qNHZCmYf2cKxv0
zNjebsdaARyt+4+4F/4PL++fy2lQ36xB2JvRNWyfgZnhaSzAD0UenQWQYpDHH0gJ2SjJHdhpbIr+
ASLweEDm/MBEUiyqNpGIfznBS9ml1nJAJnkWMw1fujYdN51JAKWuu/AFewq2r/MwQ7hudtYRSkOQ
XhyeobitEX1Mo9MoUesWj9CpCBPrQlcOSnBWHjRIV5XN4xKkD/KQItt1urtAVtvf88b/C2ztDDWS
8wKJcmrssn8E/jjuUZrIrmUVvjqFmf6KqxrY/GlMLy5X6bnrZLukgR7U+T3QL2DnviDZNNfI5ig8
x444XpAxCy3vQleNLc2yLvN8U9mlC4UlUT46Xp8c7i4eSqXPZv4jaSmahjqGccdLPP2+ptmuWTlt
Hd9uep/cFv7fkHIr9lbs/lMXg3UUgYYYTSe/M8vh0IiVzlOsk3U898gEthGb29ULdSxfHoXq6kfq
hQk0OWw+R45md08j440dpru3GslfNYiS1o6O060FjMCrAGh5C81yUDTNo07bBHtIuKE4Zx4NYhmh
1FyAHX4etRskCMLKQdocg5kXqxer24AlKu2XOOxvOsuBOtB8U9BWfKC0IMbRFfPqJIhQ54aJNDiU
KMwTTjI8IxAtTiIvzJOoG++cxhaAKUH3RE3TTs6DUQxIMZiy2YtVg3MK6/yMs0cMFq2sdyFKGb6Q
B63DeAhYceJ+kj+ZwISEY2WcFTj6/rtQB6aPfQSMwM1GA2mIsw+KIKIFTSNb1/Zm2wghl7XycEfH
hsooKn+QMRm9dIOqUDzypx6fjCXpJjR+9dsfMDZRt+6aBmDsTkYIqwbYmYYlQAx0A/qE2KQ3q1L5
1vr2J0kgMpdN2Tqb24fVQBelyPwvXV6nxwEs+rfGVOA9WVBft/8UTmqBTYCN4ZJMYGFkmxTJ7YU7
awwbu4FoC1TbT94cRzWoiF/UDbNv3S7S/3bnGCw50+gfc+15qd+cKST7f869O/+vc+X8qe43+u2+
vz4kpBaarSk8vvKDbABNLEBZnZMgTFeB/ra3E8gtJXirL5wg8B64nhma5m7c1dljzyIDzYgU9bwm
SR8dZLlBOIEBbX4qwYIzdcicluWwyXokhch2H3Cj8VwOXne8LyGQjtp7YLy83eXuixJ+ucjqZNjd
F1GTxU/QHDmSKWBdGwOrWGFHU+GRcvez+8Fc6mEL4bDssWY5/oa68/S6KSJUfQFjc7PRp4hVuUGS
J3+4T28hCAwWigTogXmB+wB38o84jK39/a9ndaQPVV18u5vIH/GteNH4Y7OlAbpVwh37IdJmRR73
Ca6PQ2zVCZTmzPe7fenN+D7yip3v06My6TbaR/DTslW91Cj1XkNO3JYrmzusW5iCIaeUuyHyo7NV
NrZ3ul0mjEFiuwNayG5gG6Iw2vAU+sMmGz78us2QCGYLGqRZ1TyVrv6woaK83XAIWd+cO848AD+x
JjnfPgf17x+GuuRobIGPSX2Nqvh1qbJyVegiuMa9cVZcBeGmd4bg6iJ5eKoyCQnEwL+Sx1DyTVjy
+BhKU5zDybPthRqD4jya7ii8qDkoUWBgHh0d7tp49uQ/IeIOwgCaMTfkQo1XS+BKWV5vnLx1sNQ8
mRz1OLKlAIJudfe+LTg1wGFFgDYvJ5pzmwnERLEtENu9rUGT6FPQai20uVDs0l/JdFtx/tR0NeXx
cOy7cX33v09nSQewTCHOhRfz62CZf6A1Oh5HrxbXgHnuwceJdkFdagw8SncajwJxyavnMwM8KvCk
yGIm/ipMDQqqag9hTdS0oWoXtDkrkAjgkWkPqJiuW52u7Cq2V0U5IA3WQf/Wc3G2o248RPpMDX46
+lxZ4XZgRX2kQScpujNdDcBlnirEScj1tjANtBrvb+zY/6LpNHpfF4rd9VpFbFgGcexCuTP1rq6R
2Cb1YB0s0kwumRWWG+zwbODMA64vog2BZoo6qEfNXXIMBSjgAgPCtVSp8DZwmxJA+jPq7epgbAsB
GkcVziZHrHqJ3AD6kFysHuM+2iQjQFE3n8Zm9s0nc9tmU6J+dYnaQf6AvKR4iDrQHQPUnvvrPLLs
BRlHACH62yV5Gplkp8T/wBnuA+BP99gMSj+3YFc4D6h5dBCJeqamk0W9icHtsLrb/q9JBsQrj1b9
RikY1iLowSW+WW9OyyAGa598M8b1ioYHM9bbwTVfw0D8j8esEwtdxuaSWmV/CTTeaI7L8x3ZqFHz
aK+7d125Lupi0Qs1nqg0AceTI/a63TFzChTzC/cQxSkCCcjwggQIV/eGbAnQ1+tu6qAk81/8mnla
ExbXzpbu9j6VrpoUr3TWhnJ5H0DI0mlvS5Gx8jNnn1d6kwEcdlJJFeyipD9Try+s8DTODXXpimzU
jSf3RylEtf1vvllSR7dZBYgnfDtfMD5IKPggcxOIylxysE5Tjxq3VRVIJQAD1Mzpn8nWxta1Ftgb
UI8l+BhW4d3GyGQa6OgOJTADNGlMShvo9UyA8ntACFvGvD7iTYpLVAADihJ5e7JRE2I7FC91E0Wg
iXSwy4+y6CjnphzC8ChKhB1lq8SyK/SXzbi8xVn9lw850jCC7KNYJY75OwU5/IYG7mvdZ9xtdjNh
LXKk4cjdg+z8TYi2QzgI4ZRbMwdkfus2KIrp8fr059huODf3QbKpfz1o8Ga6r0ZX8PCN5of7zD9v
9e8aZP/jVi0ABKtqEMYN3nJf7UXod/hMwhzKgIXgbp77OV32QREtAxesZ2KuJb8N/XZ5m0BzadZv
zd3/ttRt6G79bepvt72tnWVg6IwTHJPmgidsL2yUhs6X1LitXPW6Vgcu54FyHrhd0nBm5ThShOne
BChhcXi8+O9+t2WR7rO3oTu80jL3m9DVzaXXQ7FwagcZxoad8XjZWR4E2RKITZ3JRI2fcr4CPSpf
32105UA6ZS+5vhZBBhF3wBl26VzWSM29ytFDcGzZdYC53m13v9RND2COsR+lARlP70wKTCVcvkUu
uFcqRBhjFsin0MQXMvO2Gg++hZoHhyFbCS0snDa6UlxSCGy5Ux8/USMGmR48MQL/8MvmTnm56XuJ
iFUVx0/QCYmfdKbbpW67cYs9y5gtoaz+alkyPrZVgW7VbHtf1TdfZXsJsOKo/yJXr57aXZZBH1PI
DtumpqiWcQIivFWDjPIJMdtsx7h3pV7kVv5JIJVZHiZVNUsuB3vlWEBmLvA/1j/ROHmWeRxuGoR1
UdrQ8/P0n432N7EsDDiW46bfSimrhVUZZxM5r50XZAscW9vT5AgI90JMcVX3NgNhU+28aMlAuufj
GcZzx3lxi9Y76oGBkXMe7U2WP03ltKmsmr/oeAOuA8zJ65XbWckT+VRAlH6tP0+pTVetUOcLVDL5
zusrCeYevZBNAWr6UK27Pga3BvLR5sGqU+cgWI+QDd4KC0hPQNJvjJFCz1E/v2DURu6YnpK54aHW
x7qH8rM/aXCN5MXfk42tlip++rWFvHPmx0+o2cx2pspB4Fga+xGq95BEGz3zGUEDnuZ0mUkXmT+F
L7VjtZvA8vkx6yNxNijgAsA8498LpwQRPdYviuFR25b1xiI/WWWcAeE2Ze4x0Chid0sZvEK86dMN
p+LvsLdWYQXdDb9jKeJfvikvCqXOOzYIwC+14z+Hc1Np/58w6hDY6oFQRf3QdJpk8ko9ahw9c4jq
EQUvswdI1LKnFoz8NJvWEfg9rH0LAUCykVuU1Zth8PpLVahPr5Hf/WGKHjuoKmx0iTN3OHeVrCNo
O5bhwWrTd+pRE5V+/+gDqv/Licxl4V3TvFHH3yaruENVhQg3d98psx9q058YK8plxBvQAc07s6SK
UMmV+OJ/MTZjrzYohsEebnanK/KmAbLVQYElGujl9lF6rbWZjhCRLF8mD6yzMaDQay+xyxfE+LJT
28hsQaNkA+INvBbelTq64Aq/wKY9UjeAjMtm0LG5TR/boTs4iNRK1nlbpB3VszWgQQR80dXgGSOT
KvMOiEAkmwAmUc9kmyRO1qWZ4g3ZmJ+r5xQliZ7T5xfyCNvYgNl6+KQeNc381sebMLtN4tC5PbtN
s9GAifVAmHblgweikwcXxGIPIQj9DxzcZWT6zeV2KSedrVgxWktnngIoSbGWzRgtdYkUat8g/Qh2
jPEpdbLpKfUgQZiNjdncbVGv+DJMOwGABvx07o9PgZdXCycOEc3y5V4Arnh0FaqB6zZAkmpMwYA5
N3TFKl+dM44dez6BxwS/dQ14/zyMb1UssjhItn1brKt6jI7knLK2PdOVz4uDB9jPgXo893uIM2or
Qilo+WFZFkDgrWWj2L9xFwXKoX+2CExza66iAWdukQzD1bcQUQ5roQ4glXPPadTUK+nk9tsQe08h
UIIbiD8ggG3ZQXxqdJac6rmhqzQA36vvIIt28yEjNbf+iBTEsYbO+p/zomQyC6UCpOD4Bcl9cc4d
9XdTAslPvWQ20RUD5cc55INa1QBArm6jlVXaC/LRwq12aVB8JmTDP3MFll2TjA8tX0N4FEiJIquf
kcHJV7WMmh3g4flroQ1OIcqT+MO97DXMaoQuBMR1aXQoerbXU10taVTqfDwBtlYsqJtPnbkAGHeh
3sAs7zmtkeN1XbGEFlK/HSEHfrDnBoUJ3qHpk9JCygeXEXTHUye1cWroga9KsUngabYdW+8hBmn3
8d7Iyf7qJiOIGhb3EbqiYYN6t0PnftzHyFxz/u+EP/s2XtLr0Bqmh9qe5FOgPm3tIHxd1vKpmS0p
Io1A7JY3E9kBcAbwGfhOsCfKJzJVLN+VJnUfqEf2scILCfRCJzLR6raOLlLpV4T/+61nFSW+Hua+
YLM6HlluCrG0u/rDHbLkQP40M0rMPyNwgIcxjDFBSBDB2Yln75EjQT/X+NW2puObMfE+EI5FvLcw
oLGzQPLsiCJauWDlQzqn9VduCFhLYDfOClS26nnMzQiolj08d8YgDg5enOdBui1gfw1DcRFIB0uV
Flcgw8pVmETqmvYoaQjGZrwmqGRZldKI5wTHKoC38RNDbd974nrNHO1TUEgRyXtcLN2Sd+/RkFqH
JsAThcyZgO71lCcSZIN28WpVfAM+r/h9DH2183rprWkxv+E/wsibHrnlqyctprevRSHKVlogbiCv
1Hd3fBiaF2kh73T/KO4wNivstNpfHwXcS/rdN+rro9DsSnuIWEYoh11EBap3wNqA+LHssTnQMV5A
DSBhEfRlW/lTBk30Ix+adBmgXP0xA2nroemY2tRO6H1DyehTodvwh8qrv6w+Zy9NVCOnbeJ8P1aZ
eB4dVAGRRwhigQx48I+g0Qn4UXh/4kBlPdiDXSA9yfin5/8kT44dylJElVxaUJWbE2jpNURuZV2j
DBAYTURoyCbrhR7wWifL3YHGhjnSg+Qqx6/m5qDF+PsKDYrKNLMHq1zn0BdeAnWnTtQgHwTWA0uu
qWfiwuAMIQEhKcOxw6lhvqShshNm67oblAiB3S7ps73MUvGOh83J6arxGVWz/ROkydagQFZPnpsj
EuWDQbLsInAvuj2/IggvLjhs7AIdgJm+8ip/WXeQQiDnqdfjxev+SnOUKoOysanFUzM3kRXzJ9bb
Wyfyx4fInr5MgIH/bTuyPJAD2W3PLlFQgVgU2Wh67Eq+pubmN6+GTIraalv+VPjXgAwbewJFLHvy
OyDtnXjgO+TQ2RMNSMPOmfTYiUxAa0BVJXy7z+FTgXyW01cXR7GLx1N+5qgFvXI8QLdiKuUqiNr2
ymYS0vSBhrA/1NcEhHQIxk4NcIhwz0KA14IsfKJBmoLoCUIJ02Av8Bi/gCc02yYsGfZ4z6dPAVeQ
C1AgbByLD1Bg6M/SruOlh0TR2QEg7zgp2163KPZ64xV/QMmS9ekkLWhha2c9F0GcEmgln/iUp6cA
Sw8bMlIfJZcgOc30X3hB1FCFmn2oKRBs3ZU+YqB5afOlO6ryB+L5q3RKp+9RyaEW3brFEUmVHJpw
8BjLKXtH8dtwUYMKrroFfMPykX7yAy9AQSTAePWEaBaXln/1uVc+4rSxpUGakA8zKwdCnst4LM0i
4Ehy6dH+3hhUwHlF3O87FLe9G2dLZlEEI0rvsMcN+s75noU42vhNeEV6loO9DSXDteHO95DnIEhF
MfW5hb7c83+u2iVTv0c6JppXnStsNqAFjpeqRmE3m3x2DOOCHal7tyHvV6GY8UQWAf5K8IP+crv1
wY6LR4OU4w7xsQ1CS+zRn/G72JA6C68r3QPBeSsJqtAKWd41jdY2qIRGFNktaFQBlQRIMtsS1pdM
v1YjwC+tBuVh56ANqKobKE4C6oI9LH5+/Gy7oX5DdUuoUu8tAKYeCJjI3Lpc4TfABoTVVWS8t/uk
ofH7h7YFXHjN7OZNK6TJEJ8MriYAyihN2Gc998jUBXI/CWlfqNeIMlzd/WtgJ482tnRA4gwbNQXe
ea4kOPMMTTSCZIiDk4zsHqBNZ7qixp1kiLAzZmWVRGFwPDr+MgbR5C6YZL1XkPVaZV06vptJjwvP
CdhDgW3sa8lLMBwnI14I4ssNKB3kabvYZEsQzofb2P4WuqY4Al2dozZKfTUoKM9PZAOF84Av8tdw
kb7RBPIYIgdZMugJHHA+M3ahb40fAy/tVaLBw2/4soFXFQLrQIPvyTYKt8Eb+7dJHEBzANaXkvf5
iZrOAvsBn452nI0gi/ddtGBmxMeh4eqXo6h24LlDOF9GaukHoGLvmA08NYtiZzVp5L65sfNHBiaU
R7rCu9/kUXaRxvqyVCMD9gkFyMs/XMfWbK0E8VKy0wSvAZwunQqwus7L1lU24DzU20urj+IHpob4
ARDUFWr0gUyfTZYEGHJBA8DBeKvJl/j3s2oYVY1AuicuSNgnD+DowU/SunmS+31F6nY9HgUZkrLA
n/57q7sf8DrFUZaQMwcOz08+jW/c18iepZSc+kdjx+5r8m8P1frAJ2SolMXvzmrHLl7S5RigRHXz
p7WYvfIkWYLS6VkgNXAS4E3/Jhz5PNl5/hgPg/4WMn/ZgVTiOpg6e+3j17r1oEvFMgUYN56ZbYti
xdQDw0TsFBAUdQpUDZZOhPctqsvBbGiQBhz6yAV/iljNoZrHmw0ZDpApshBpOgTtqrUFDohpwiOc
1iHHvo3TVV2ZOUfDPlMAXDb1/POgZqLfD10y+hEVQPHdhpJa/DAxGM7IFA9dcmxDRL8k31sBIPZU
txKq1iwqPvA9dWnAS2pwb/+y8TTuASjVfvihdfQB0WnrknX/yJkBKmhl+/Sv5VZKHTBjXUT3DxVg
35xmC2ZQNXZmI2EMwuIFeJiG99AU6w7oj1cg6tmDYKAZJzvC0cnKGyC9IoU3vlcmX7eszgDVgexG
PvH2Qg0POkggztJHv0x6jh1EKeKkv+xkUrM9gd02qCZOkGkFNL3mKzA8uEddTe7Rhz7ESk8RRCIs
6R7buYF8U6Y2mYzM2g8BbmECNJspAHl70Id+Us8q+CwaC3oe3uGTkA3ZbPUILg57w5jXLuN5Vh/z
bg+IAlT2lB8uO570xyxNx2+9QIhySJvvIDTKd4xVGcTtbfkdmjOPWhfJ88CNOlcJ6rzIbvIkxBZ2
6o99aW7T0yiKdy6zinU0TCC/UZH+XrZdBYz8qE5uE6sTXVFzcwEtEv5aJTeWQWG1SqZkJ8G3Apac
DsUkVRL8cMsa0UJ3+g7FKPynNKo6QYsjP9c8F2AvbvWnp5/J067TctkDm/ToZNAwapkoN23Js7ew
rwH+x1qZq38ATziingB3G5lKdmq+GyBiyATP224bd+Nebn8PoVaxHvv+JWfVLlNZerWd/FvIOTjM
G09cTSXtPTTUvAUNkk1aJWrz2+Dm0Q/DlwcN/vK4r5E1ol4VJnxzHWWtDMIf3x3l/rTDxn+0yrx9
HGoQd5AdsW5U0Ph2vOd9kX2XL2T1Sn/ay2awVnmR/za5sCH7W4c6e6rLYQ/ZkfDv/7io3SYiy5S0
9qos8UUlnltufQ9FYfQjpt8pXY1BUm6zFFuI+wD9lGnGfQAVTN8lEM1PPri4w4Czv0PffO/HCHwF
AkdJpZiPg62ZDkOfiG1l45xYNWW4EHji/QgxSQ49+9uT+rsX1tY3oKQYfhmYFM2TpnkSc0fveWI6
XKR2rX78zzvF851oklck8TYGCQmUw3gQASnFm2OMw9yRrrjToZ7p3iejdoZk4xn58of9j7nUtTrZ
HIVBc1vq3pfYKuOAipR93Ej/HM5NETFsRWSxtYDjOP5hR1wBKVeFpC653SfouMhBFljVi9odnBVL
fGwp5mOVFkEEAiE6SdHxKco8ZwXR3a/xPLHKPYdA1gAO4xV0e6MNwRamIJOnAkgGwjWQqbf4rk1t
MMbOyIc//McJhWCZ545rXuBxFgbtMyib9HMIuONaCFatyUZNycanWsjkRL0pF/XDPIn8yYR/1bMf
Jo84K+/YCNQX1WNK9Dw7SNe3/V8XqBAnSK+Vb9KGuglCQ+WusBE/tKrRe0QAyntsSvB/Q90Q+Pq7
La7EtpiF9MhGjcjwFtXesE9LD7Fvss3L1b35Wi5vW7UsbRSBUKraiqEUdCs4RNIiOWb+A9nx9kI2
G9Q/X2WLU9c8T1ZjrxMLeDvTVOpSyFGvUQ+EiBgS9ytUd+jXxgMBl9vm0fsY4JDhuhBlGE1+7mwx
/BMhVl03vouibmvXAHgrFm42bkencD5YhDo2vGA/4xC6eSjt+wCpfr0uxrQ+oswC2jJ+6GGfxoPP
MEkONp61gKlCF6xxI2sHeKMDjj//BzkUxv/U7gxfhfDYLtNdtJ+Jp6ElljFUE4hkmwBr/VAW1bBB
Xii6pGPQrJ1eimc26BoVF+CJiIJGLY1W0Te798dFh9DfzE7gQJ3iOoBM6gkZlCXgFuoKWjx1depC
L3uVmx3ZpkA2p0pln9SjSdizfkxJ3Z/INLTgkk+TZKuztNpzW3crFjbNG1i4pxVobqwddUdlfap4
VBeE3sWb/hv1pM3biJSzieQARqP+9TfoQzlDI6h/Q0rYnO+w0/1GJhoku3JD4CToMrNEvK1M8kY9
Ly++yby61FUMLraisA6IxjJwfqJ7t927NEp+djQcwrK09D7NwSFgR6o+4z9eudTQJlxTFxLb9VmM
oj5T1xsN9D9i98QBQ40WRWH7a8nycHnr498+QcTe+9B5h7j3NCUzV3QCtaJBPFSoqCOHu7239CyU
LMOl2Fu8cAJrUanoH2+w7SOdvMoaYua+il4KcDc+shF0FPOBzCDft7OElmvWJN6bP4Ob0yD5bZJb
uXhyc5MenSRC9EiOH2woRpAJJf2+ZrX/7T/tTWD3+7jJgru9gzLcOqHnMrJ7HKVUyK94fiYPyKo8
0yuGTHRlt6089Gz60w5+fzBXRsOzdh2JNE4RHyPXy5/55B3zGcPNuFMepYfiUupCKzDdJCIAODZs
67emCEBZI0v7pGaEt+xLCPMwBrYjrIE07W0NI5wSSFAhQUHqV29B/EIHQNB+TAdUxKYrOvfFUVQs
TRWBJQ2J0tmrQMnZQhvno52UepHc/MWEU/yAHve704vgxcYmZ9vVU7GbUNuIBFH7l07z8v/vAAb7
dylKvkMpaYINqIUAxoYbAJ4h9sHeygaJqsoKfvqpeUy0476By7Nad0k7nkBb4+F4BVfPqdlb1+u9
34PgX6D8dJXWanjgczNU4qv56iIsURR9u0L+IBsXZCRvcuwFZHZoBUFV7DRSd/7PZvAz1HoPPHW2
DZIwT5OB1mBRjggDqrAMHvAGByOmN/3lDcgRYU9vnwa/s090BXAYnrZ0id+0OBQxtnGzC5mo+aNL
c8kXpQEb8rgvp9PU+W31Tgw7zsJ3FLU38RGA2vIvVFxepqgKrs7Im2uWLKFBHVzJwoQHcTdQ1e6p
C6oNwENRzr5ssUG/QlmoufJ0BdbSBFyCHdN76IKphZGmPkeBdo7eBGr4uUcmZuVfV6B9c8As5a18
UBddhNu3yI1aG3uEphWZqAGaCyyGCIaDKCTVbFx6M0WIC+j50XgfEmGyA3XuZnseIxs12FwvwzHu
n1MFDmrB648hg8bBxFxnFwcmeW+D5zIaqo9cePU2T1mzrecuREVZA1HB2uLTrgrtfDPZWfUhfKQs
AA1bMkSJllFST881dOH3Ks3DBXVvTYASKKtAaWswu5RjqS+cZxsaZNVcwsiUnQXL3A8/RzeLHpo2
gkqMJbxlTWUzZLxd6u4V3yuKCmY/ZIeiB7pCkUP0MAsN3abRgN+FgG6HPfRCMnyPpKYlpxBXVXXI
dAkhT5R1APc+m+aru1tX1qW+TRMdUPK1NejV3bGnYRLvus+hYaTqQZrB/e9kB90JXiFh8w6E3rBG
6qOASBUSMQuJYyNoQJatVcWXmwkHo5lRT2RQvJXyUYCyCkpLkHxKeuWjhioF3h0RWWjmgCSqAqvf
fH2zcO2cp1IF+Fk4GSgz+BQ16xplnEtKVNtuPwJOGpov4y3ZTXlv4yJpIC2o2t/z2jRAS9AALXFL
eIdOjvil6t9wDpxWIUOgMKrr7i1DnoaiodyJwWbt9cOGuirXu8lHZMJBPe6pHmz3Fg0t/BYRiEhV
F9sy1VOp+A/yB+fR17JpjLChD8XTYNT9N1TNL0bgWE4oYFInbDnUqQKB82KOsaEo998BGqWGbOR3
t5UWW49tj8L5wT53bjy9dAYvNIEcwF7j8PYyeFUONgnfWc9nuReElctDyjRb0Kidt/oy6fDhNnWe
H/vPbmWbK1kE9mlD2puHIRTVRnQWdHR98zqHWZ86r1WPzEQ/29aP3iNkTtdgyu9205yd0lOwxhG9
enWAhnm45bBmu8ochAGqKD74QT692+82H92nOAWlppO1T06P7zAcVb6PGh9sBX2MLMqf/bztyx2K
YGflwvTTAZWu0Y35ninwKHV5Uu4BLTEvtgpeRBeJTxubxoXd2vWjcNz25NtIdVmgeP8cva+ZoGJD
GAA8V6pSp7xL6t0Q919XZr4KLPNuM4PKn5kkG1v7csf97rFoI430DkzU3LvVrwGycayxKoGcX96d
+zj0IBLopVDk1VO4kCWgjsh1QF076seXfsjZJRTJIfAm0KsFQJknSMw+W6E3vCQWykFiX5anRuXj
y+i44wpl7noLzmAQqjslar/mF5LM+3MJLMfp9mXm1nA2SdSfgJPHdzuPjqjOWOMEqxcUKQa7HjgW
EMGulqAhS9Z/hI+bWJegfsxBC9oFETgooTIMIumj2wPPN3jjVfepvFixlS+UTIZ3i7XOGlKY9Y66
k9Xiz8mmK+jB4gMqS/ZZH4olaM26zwIU1SCmZn/HLHmJRBW8JYENZGcVtGdX8OzAgeHfVjFyg2yA
BD1DxdDnoMEL76vmOgBnsHCYi4QrCKl37RyhxOM/X0VzlwKWNDoOxt0p5Exf713jC/MEVbhsUSvE
5fz6maDddQW2vqbP83UG1U88K78GCRkOjjzUwPoMNeiUMJwbM+29CfV3BAX/32bfl6bZ5HuzqX0m
v6HYXvwMRnwWZJ/bl1Zm8aaCnMFBBJ66eFMeLCeQrP81WAy0xia8+QKSL48Zvg8EeMRVqH5byg4I
7blnhtIG2BYleMxx8WCwgE8D5/iwysdYLyMgeXtEGXK01uRxKAF3ORgKekQ9wdbzQDZqhmKvVO6c
bKv3lj3T4jNCpaJo8A/FogIkcDF21VUWiG8jsmSVE4vPIk1AHpEFYMCdrPHhP2dmAYg/gyJwUPxY
LDoUSb+XIAzYigTFhXgoBR8nD7oyH1DfYxsbolf4bQskqGK5IHtqIYsPtHe2j6sy+Tb5Of4DF6vM
hkqcI2v90nlLL0licHHn/4+t81puG0jW8BOhChjkW+YgUqSoYOkG5YicM57+fBh6LR/v3kyhewaU
LZHgTPcfnOc8n/ZRNPUXvxycZy2N00WiOOWDnCxdmiCidcydDBUq6ZtKOPyBdS27IdO34LDgbVX+
w6um14PXSR2tDcVYHQoeIUKm5jppJsx85rAeKmc1NIG9vS9unQDalNi3Ik5WLnChU1BjJYbwtzos
qJEQ20DtgjroN6iJ6h2rjeFhdhzk6Wt/1epjgxnMR90n/iYxNGy1OUg8O0n0mhngPF3t5BlWfPbN
/wwuZoErpUD9S04ECSSlXKf3Qj/rZEc4GQHeh/kltGwlQznB1zNeX/Nsprbqsu6S78AP9YXeCOdq
BaF77YcRGBFkxfWI1kG0nHrgQlESebt7LJIK3y1VP8nVGsL8lxLquXwBOTh6/OAViKRbUEd6t320
QMN6W0ToLqUp8gOgCOcsNZPvV1qBEd6U26iNMIF637SvRHfp6NKXcJDi8QgcsPh9qba9tbJVDf3q
ecb19EhZysv7erVHzSrsrMEyQV3b2cYMentZTQCAOnwJnh1wU7vOKvEDmxFtbYdUZCIQI+9CG3xO
V/FPF+WjnCxd8dM059KaA6hI17To0bbNDvcf9EJ3JSwYmmckURPvDU66nfpA6e++EC/gWFmlouHw
26LmUPjxo6537jrCFmyhisLgWGB3SJ+W2VNORfKhnIesyiPMXudLY1SfC1eA4eAEHDWD9Zg4bkGB
ACcRS3jGUebk4FCnPqZBeBCFYz1mMJjT0P1S4rcNYiz9HnqzyQOu5xcv1cOj4RnDOh/89v3Pigq3
xUU2r9Boph559WHuCf+1Qr6GWnnZBaNOtM7SHBtqG/MtPx8/yjA4Fk2bvgDAGw6f+UgL/8rHrWav
MFsbP/5HHsbvgyaq8BF6TH1MzAonTiWPb3KYIODosYkL05yyOZFBzsdtzYY1djMyS0CpUI+K9QVa
s/erUZyL3+jKh+Abc5FFtvoS9THAgtRzL2NojpuqHDFMLTjPD1FWor80BafUS9uNwKPsEutzEx3T
c6ySovdJMXpADuwBdQfvlDinuY5277va99Mur7VpXSP8CVuSllgEaZqOC4OT5BPC4wF+hUT8aYwT
IkrquEK6TqyCKdKX0OJ1sIfIb0+j2y9svSu7RT321kPf0DwH+ujFYopunUOvyFBVZM7iqC1XnGPy
g4a27EkOFg+tet4G8B1aXXvNBi7336lIVbZygVw6zXc7rEqzDgi3vElXnPvr3PcUIZ/8ujSita9X
cc7XRh4cgaz8cspQ58ve86pLoJLrVJdpAL7+0YwasTU5G4QgqB8V/Dw3Wg0kF929jN7nnEwCZ9gO
HcZXfyVdKx93pqcEfyeTwNf2gzVCRo+5GzXP8tGdAuuA6ND5frPMISsePtT2tA3TLkc5dtKKR2EG
9anuM1QgP3MJXXNn2PyVUiM1PokBF4Vmm0agpeJ5MAz/G1Wk8AS8sXx2aktbWQiS0mv1Vl4kctx+
qhAH4RpgcB1e+PG/BwTOYOMA41rKid9r4+pgGl78MAZhCSEqVpDo714wQEEwt6/dWz8P5jXybHED
EuLeasu3AfRgNCWnUqXNdknt8XU8r4zpA11tzFPlWpnqKOEvkLZPHiozpnzT4Zf5WTGQBYTYtPhX
hSgdhPRht3bTPpR5MR46pb4ZlkLD0LLzrzDBDmGUXWUBB4AyjX84qbe4cJRdYSrxdmxi+zaZX7LB
QCh2yIwNfxrzqRzr7smhw1U05pMchOHVG+TpR8r4UYpmK+++SePDLdeHOJjteW8jb9w8R50NLrvl
/bWSlygP9i3wYqQtTAClS5kMgcNZGxFhriZjKnqU7EfIdUaCeGPZh0c97fx8ZVn2gOHh+HswDHA6
fePs77NjOY1QFjMgWcusb9HZQHBjdHCKk1dK38PfAhxKY36+mmcVZCgQn5oa8YKKtLhYZvwgIz8Z
xCXtggeM2qKlmgb22k0E+xa7QRQ103BlTLPWijm+KEW5gikFoWHGS3xCJT5DeFhFvKKtvquMuck+
r1Mqh/aVp8XTawav+tSm8BlmWgKdPLYdfKUBCLnv0KOC7hHFrsDKbdqhzbuEuwyc91zkfB8l7sVA
73Rppka9l5OJ4xubIsXkSc6aZWSgA4Y0m5ytqql8ikbljqIBC+MdxtBFgInNKM2X1nhtneJcY8D7
vU6HfKH7Vf9kj2oN3RjD2yD86ePFBvYfegsPtqI8m/PA92+35nNQLWWub5TibNRloS20Bk4Vjp3p
Kp8NKuTMWA3JCnaIsx7LquE7WCmeBdZhmylXogfqXDhHpGOyCVVP2wda+9NpTfUR8c/r/c9VxNpn
1MwRdmBX0Vn8Kf9f9Oe+JFc5f4WRv5c9nkmE0dIY0mYnQ63jhBZrQbqQJw38pnWqKy8SNRF394Be
5cVz8Fvx9c5cgzaeFmWAyq2Zse9baFniI4YzX0bUbjeWNxXo3s7cx77190mH7IPVa/1rgs9Kaqna
h0XvYt3yP9x38eC+JJO+y+d81gQBL59WhyYOqxcdv1PXd3OI2UWxxpuSh5YeGemiBve2TceiG7ZF
DrbOHbIcbdl53gp9WAGdOtLzEfVxmAeDtvFRhgbIvdWgo18HyeSFPVmH/6dbXZGQq6618F8nDa65
MUMV/qRay++OnML3kyg2GZCtw32o9f9c/f+c4KOPNMbMsJsn0rZVDvE83MNkPPVZTzlGMTQEaebD
l1+Lr2YJB0FGSamkCG7y5JEHrB7bH6DogA7yYPypDR4WCl3xrYhyxG5MJb0mbVDsyjT393GpJxe1
a7RlBpn6g+PpdnAszNuFCqBgcsNvMXpoBzmkf66q2nQOUVr9npAh2iJ7kzYO+nZa/VBO1e8h/3Ml
c2qFIrvFw5bSJL5uYCUEoEgnmXgOx7RKmyL/UuGJsarTqtjLMKi63VSN1g1SqvmopdNPX3xzA+WM
SET9pjiJvquRkUELnBAGY7yqqcrvZZiEwXPrWNpFH7PsJQDPK9OBb6WnrLd4+/VjDWatT7ejxQlL
zqKMBWAG6G6b7zzHMr8qGi0/u8Dt1Mg4eFWT1z4o6Aoe7VhNt1ZuKodQ/sI6CAbD1e3zRVnoeBGk
gf7e4uFShONHWPvIyPyd5oD2X+mp50d640fQmd5fq0nL1TCt/n6R/6Q/VyuugumC48ZPrl9+Kwfd
fTLszjooo0IztnOmr9WIAZGjiPfWcnVo9lh5aKOavYaldpALVC0xlpxgs1Nk98qjU/naQk4M9ABL
pd3peV0dRhdDDnUe8Cdrk4VMsn+rDvIqVxplF9j+MogGOKNJfdbG0d+FEKqqxT2HcvWOUsNb3RXD
o9LwZAucKfgoqpLncx+mpwH+PE1p41nmO9fVVoD3+4M1jPUryoZrmTcGp97YiZ7s8DkpNqPaVqOP
cpv+7BXGdyT/2f+3lAMNqoBoigE879H+MauseEmdJjt1SeotZL7Wem+Zhk5wxDyg/NLaK3l3xbvw
YBv0SwLOZV+Qs0QNLuzCcwHjbzO1k7EIwtBZK5YR7YUCEbxNilUSO/b7GOrxhKi41amgu+nEy8F6
rGj33qI5oZZ0vU3QALzXCR2cTPe+hlcfdd+egzgHEfDUOc2H1LzFmpduzU43915SOI+0dMelYRj5
tySy2ACY42OS2/0aelI0pd/9ii/sBMTmqbKS6jQ2YbZqRiN5D6xu2aleDZMkgOwUAJPZYXvAGS4p
6Nr9GUJ/QtmtK+KFU/v+JrZGk+a/B69pgrEmr7L5KrCBrcormWuAeD8YdoTWHViV1dAjtjnEWXaZ
5gF6pXmO4RXKyErG7NJGDgo9Y7Z3CowrEjU0N5i01Vcck+uryDGn9xqcaqGIVFc5hGMnlnKdDOXi
wi3FcqpNSs+ySzukkX12Vbt4KqadfErKZyMasfEaSAW1Lgj3Gz0r0S+UbTC1QEq/3SD7YiCmq157
R/f2labG+35US0BgWLvIq2bOTV1VHg2Q5HttvpLralXtdpSqMYzoxRMI9GMiBv0tRhP3EEVZyNuJ
0HByCOc4GO1l2MQ6YFoRPYE9xMZ0AlDvJy9uGprPo9maz0WX7uvcHy4yZXp0B2JhWEc52WdAjbRO
V7ZyNtcaH7A7qCM6qbfacd5BzlYHOShoUCWLz9gr+RDnZUzSNXjgeUE+LChkYGwMVnIfKMY2HoKo
eUr8QF1QgTCXWT3j4+a36TALaKSKilpGUF1kClpTtwr4g299DA9uVt57R7rqb4H9krmjyA7yQNdU
VbI3NQtKy3yis52KRm+vFRs5O4nxUvrpN8+ZYbuRmR3lBkaGSjzDJOY9ixkCL5KzWpXpL/YcpvNi
OSsXq9AdKDqle06q6ZlVJuBPzv+ts0/sNv02+SW7rLbt8I3NfplTFb0G2S+JbvYHGqtVqsIJk3Dm
FlC4ErfDVoY6ZI2F7ojgcQAcMbMZmsVkWv2ps9rhJK+Qu+Rr1qnitQx9Kx5OBv86RAXgr4cxFTyB
kYOCSu0NUdRkQXWy+jHq1hreRP6RdnG/CjIXBxrYBcHCcofxZurJeAt8xH0VkaY7GUZKhMLvoIRY
p7BErtOm8GGKfft8v6vMvHVpVXh+NkLhcJ9km9hL94Ka1NWyzYEqhf3AkQqZqH4aX0I7uerjND3K
OUspXru4sM5yzu+Vr4MowrOcE0kfoJJRlSc5OdkYabQVhQs5G+cYKWjYvxzlbNlZxkKf3OwoZzE3
CTkAlNOhEOn40rQ6rqlONIMe+RcBxkbyNa+qvZzlkwSVSDGwhpln8YOvVuVRHUp1Y5tmfJVD0sTu
SrMonqn4gd5zU5aWcG80dymXyAkTdNo2UH138ZnL2dHu+VBFC6Om8bukWkF93xnur3Jfp8wKMKG1
dh0bXE86mQulQQ1j3Iig1L9SpdFApiOAPSS6dctS/60wHHCZOV6/QcJDxkeaEOpEin9jaQbe0o2E
hfttbU3tV9UX/aHo3oqie9fF0cm64h3nxScKK+oTBxtIGXkFR3POi9iAAT9ClEB0PH5LQANatgs1
KMiiLVAjcNC5Au3Csa23mMrvpsFeZDNUrfUWWngsZV4DkRLbqFcjv8i0RYkPq0DO2TJsdYvKMM3z
jVcnuBb+GWya3few6XFlNbrYXH3m/lmXGoCBlTzDrYgXyUesSuoR5nDkAtPLMJGivKwa5ynnVJkl
7bhCbCM76YPITplT2tH2tXSM9ASpw+dgXrZwxWdQg2/y3DvXAf/CClD1fam8S1drc40HkFgo9fzK
puIeBRyOvatnSr8w5uW4/W6mzEbwJVKH+/e6pSZMhg2uDQ1IKj/F52T+go/5829hGjVorrJbqLXx
GQCWfe3sJLlw1P4ldwW6FnfrrmnFfU8RaNoq1ngcUdVyqFtBBJN3G2pjLssSVcFqiJ230T/hNui/
1ta40gBnbc24dna6pbVPuo5yH77R5nelAn7mAdLNbQqXqKy7R71Wh3Oeg80FRxx991LqFJ7xXRnt
ZtkVTfc4pHZ0xPwYDojjhl886o33FTW1WVb0t4FSwk5lH7Gb1GS4OXUQ8/bhRQAbHyHPB7QmbWMt
X8gLjO6RjTUGvHIFSMGgCr+rZmovh1Hpz57D491JM+qqdl++q3GwlSvttsDVyS/bpyZwnF3Ad+lW
BJH2DDD6m/zP6ewBaC3brw3os00w8+RE63YXyoZIxM3//ZLdpB8J4ytkPzw7YACcmjpH9AcI86ro
n3uvbldJjwBD2Sr926yzzXGtfx/6JN3BL403bmr3706cniILehB29MXJFpDXZB6vN2hsmUGuyIwb
Mo8sQ4moQRubDy0f5nrw+49CpUWK5O9rByxl74HPXDf52H20QUIvtvde+s5N6NKBXpZ5WNcHk5bz
S4mQIHV3TL1lviySk2qY4zbPCurl5awcehcDDZSfvieM7d+5Gf+QR5xo0lbhrTSLjU4F9utNrU6b
to0i+ERp8JDOGwkM4pYczOqXHBvex7aMvpuJor9ZVa5sFQAxa3sOJyPasB10AbHgC3BVOCT6QRr9
KNTKWBiqGK4dEg37pk3q7ZTm7XNh+b/kCiV2D0hTNmyf1XotIBkcC4RI4V5P4UqgU/DVxVli0otj
Yrj+SQ7xmAX3q89cb/LvBCz417Lozw3/Y5mpldf7+TOkxbWzfWAKi8KIrBMdO+xoixKx9UCtpxX9
WetUz0PRi2e/Ka2dXNc2YzOtArUVS8vL+YyHQP+p5KinwlJWgelkx2KOZOpzUOwSsyrDvS/96y4s
lLA/hGq/83Xj7d8JVHrUk+l426jgjZWUQNQyJz2G6ZQeZQjU08Lh7k8sr+SaWBXm75l4npYz92Gq
DU5dcx+9XWCkBIBoHnoXMZb/inXXDOBAJYsSlSP0LKa9yv5xbdjC95eQUrUNJ+dpCWVZURZdmOh7
tYiQNdmMPIpPaRG/T9bEV6MiipPiMcj8Zwjwvt2oqcLJbV5iTZm7iSMTS00LYzcTYNAyC730sahL
vupt1UToyezSxV9Jk/7fwQ8iJEOm9PFzyGzAU5b29Jkp5ldChRSsS+bMiIF+2gz2YN3sml9FPWbl
T1pgPfWNn5rH71WvtPbZ18wcbpzZH4EE+Kc+d4p1hgzua5/3X924FT9HO1xWau19KxLDxw/N8K4x
X4Xbyff1faxmEZrrQbqa8OJ6L0A5yx8g7AnQp+q+i9DHy4pKPPIvZbE3DDXcKapSXQ1nhBw4wajP
0XSnOxk+Nhr89sz0CnRXomFB02u42LN0vryi7ZRqmCsqNjy/BVhqRMb4yG6tZOIcGnWBvoMDh9Xf
fBsiXoiQs6Vdh/EwwcuqyqWTKNEZvQSET02BiqsWZHC3hjCZ+4TxxZqvMts+0AOOH2RKDtrc+AgA
Iy8+c/JqKsc3sxjcWb3kGXcJfZNlOnjueVAd9gJ2zG607xEEkzkfsN8+q7NgIXM+dIsLZMr6HKNn
4VqKoH8231s6PBmzOD3LSK7V5g1Ua2AYYIoq2bLxtA8+h8QlWJrZMA9z6zqdNYVAcIOQmmOlsfp9
aM4tpQK0dWM6fo2GHOXDcR7kFSZ//i42gBP4ZtKfcSmCDSjaU5xoy9z2f9QQBQ+QjIOnoHIClDa+
aoGmX2QmCbL0wUFIxmdTuRGa4W5kXVpWniV5b8AIaWN6Y7yQuSEJdykK4ZiUUZumEZCPGzlxn50X
a2xVYBrN9D+/b+xD0AzBW4/WbWoir1pwvD8OeqAsVR7L72POVhodBeNi2nb6SDUXLR4eve8IEGOi
giThKer84qZ71VXmUXCI12NSGIBzQki6Arvdef1U6w3kF76J5evGrlgiae09oEY77OrGheXDZmrJ
bwCW3xxaodmhPpml46oyM2Q7ZltHPDaVvS940Wb2dZSDPzUUwBNX3xnzEhtllCuufH+tyNz+GoX6
d6s+1pR/fgRsjCHdFuKpQAloOyiltx9sx0fdLaRLD9b23eiio12N3U8KSWe1rcUXPS1+eU340SpD
fO6GmueFghilVgTGsx6F0SKBWv/Txwu342HJGU7j9zOFMAc8PLTdJkt2wN9tym88wpMpC3/oESoL
eAU5hp6zG/WPukjtH6ELHAYM92sjLLFmf8lpNC/7E8LNYoXlevA+L4UHf0yVWevdsIIbBSR36SX0
x0y9DW7w7cWjonabotTCbZt4xj7o9HSL6Tyi/HFpfDGgYmHJG3ytFVNd546p7VssrF8iNlu9Pvlf
eaAUKyrMxtHwK+2Jw/qHzAdmS9GcOgxNObEWaq+8GIp5QA6w/hoNlbJUQmN6GPMqvFaVmi9oNVZf
DXSLeBe41sXmwfkQdh2fl3nC1u1jJExnhZliiMzdf+/q9TL4Djth3H5O/rOzb0s73elt9vqZh9gc
YDlGV2Dg8fvQSBzvjMiFi9lwwDrWc9D+GeQCudSWMOD/LLPgqND9/7MuC9lF6XWKbreePkWN451d
TKDDJsqeZIqCjobEZEr/wTHseOnDeERiUa12cjqFJ7tVe+xN4qr8CYA33uezQQYyvXhQBNiPYFyA
Isuck0NpzmxQDQPKOdVUQw3Kowb7Q+cbLw3/q0DJcp0pbbkXPr+COAEzMeepMU1YNnjp0Vfz7taU
6ovMJwPGSUWalSe9TpyLXpsZkiq8DwC9qwthRNOjYmnduVNQ9PCLrHrpDaVfOmkf0+QV7Ny9AZHV
LP/wDCSPPBeztLbW8o9uh9Zt9DHCSN81HuqS9Zx1Ed8b4cAjflGWqONZ4/p+s6buPMOfXlAL0A9h
nqkr3JuzQzOUzZIPZ/rs/KLO793ktVWLfGFzHsUoLMqelTgGZJk01EznUOP/+xBYlOxkWBXCW+Yg
GDlYGc2xj8IKGFI8fUSeuKgUiG8UB9qj4jp06EsxfoyucQl8XbnpLm01ukqY48yenS1S148tYmeG
6UZrtauHQ2L1WM8MqrUY42zZVY3p2qBjY2vvKfZlyKL222SpPzQI2O+KOUIkjbrireR5sHSh9jzr
6OOsvHbQnkpzUlYJz7aLUhrhxozN8RzqUwkBXugPOsXCXWMn9KEbik/QdwCN/xkS9Ij/Z2hO3lsz
Vv5Wrv1nmTQc+DfHE6RaDLAbt5o3vXzeFg81E7GdoxQS63G4LDtsNaq2FIBajV2YlwXHK8OgN+6q
4myZeLmIlm1BqyjauZHr5gkZdpP13pitt5P3y0k5gHYb9lYJtmdeer9pvt0YdNojo9qPm95TlSt2
p3m8CL5wEGxPk2M390GGkFN2Ao2rwz/5z1D44a6lT/eWqAjA1A6c7Bynmj088WoL7sR6AmSogZuI
xY9eWee6TYNyxr73ruNjhOvhaxTU1gG8gH9mn6euhOdUXzhmYnXmND/ttj2oSDW9p2GwTAfMef75
GSNW0P/jZ3S+9ftnmIX+98/w2LCvKrWs5c/Qo7qVPwN9TP29Vmt4uAC7TnGJltRMEI01+1wWpnNq
Z4IokHqYbV2QLGWoFFHPW08JqfJXCrwMJ7Oh12SN9mFU9dEycuNX4GDsmif6Nwyx9UWJmccN66lw
ExsRvjYi5/RdG8rGs8B6xgXQlzvnABe5RVL27apsBYDSGeLph9XfYT1q7apCPnpXzhBPOSvDrha/
w3/uNfsOcrCIvmY1JmW6julu1CPUg5RW+ju+u6jJ2KmVcpd8zldG9wygfhUL3z7GuRHdP99JLm5d
HLe3zC//zcNaa25Axcx1MbkvQFdsqo+t2MJI1K+Wh7orhiMI6EyYB+SD93OMohvn8+SLHiTdKp4G
cTbwPEAmufFxIopofa9H9DgWWloC0ZoHD4jBJQ/KN9xf6gMlLOR2saszkPSOF6ZRxNusCMKVMVPY
5JDYMBXa6WnSYLaxyRIrxxhG1OVYoCHxAUzAghgCD2o5tPzFJtu390qD17al1gCUk7pAL6dvUJm3
1Us7tPZJ3utMVrN1SuCPAXId6K0Bo8Jfq8b6OAE/MeGxkUmUEQ2D/xfLeRrWykZ2PPIsuAyxYW+N
bBDryg6UJ5jpJQLFIE50Pf+IYz5CnestkjjOg4U7O7uElf2dnV24MNCDfDNKKt7w0vSr38Em0vwS
Aqfn6HuzoNwUuaV3Mid0fqrtMCE5J4n50mQScRPA4H9yVqVV184bc7RHeqRE5lAuBoiQ7zq5Dquw
pdn19d4MrRQAxJh+19m++FE+vBp96210NN/3jprqT2Pq/rtimgmOcoWrW+KpS7QTJZK1ZUFKlboY
NmL0y6wKxt2nTAbmvgVExCcpiIHHsbvrpxisEL2bDbWWHJC0GtyAjfws6lAcZdSOg3pQC3ApUvhI
5mLN/IkJqXZfUc8rikHBrHm+3fGRbTA9P0YGM592IaidRT4rQX9SKRSz+z0h2RZyQjIw5B3u2IaL
z5y8cv/c8b8muk0nrOzsxgkW3XZfqxt0AnFYmqlG9pAi9DSGQPPmvQqaj76zFDX6nYVXK8hDuTYa
f0VV70NNuchcG+vK6b5axk1n7xolhV4kX0HrLWXjqKLcmxBEXaXUEb3hP25qtr1TB9Sv0a4GCR4P
5n1W/uLsedZuBTX8CaQ7B13lFD7RePJ/8XS/P/C8koe1EG95Y+W0HC2VykA47rS+K/coKk5nwwYd
Ollj86oWNGu1sB+Ofgf/RMOrvUU/XOv8lZlE7cI1c30vcPlA8CnVXnu145MKcWczTZP2mtVoKIUA
ZfZyVqsahE4qEZ7krJ9julhH43WYsUM4DRVi3KFMyc6iLNpzMw+KKbJjWilbGdVias+q5yFEDqVh
k1nqFeAXlgeVo6F9P1/KYRgeO4W+9jjvfquARvB98r4uCwDP5tCDxlmVa1kMdbjyRTmu+CyCTkd+
Bgn9vmleuqjaWQiOf4xB766Q2pqod9viuTV9EHrk4daVK1VzJ45VRnHr3f4lSVPzw1Np0cNDEg9h
riM/pQw/ZF5BDmxJZY9SWayol6gaFo2YnqG5tM82NIebaN/jwDeb5ViWPLSV8tx6VvNMacVcijzr
d3Lp5CTaVomscsUOLFnkozOcGsVHeY3n9h4X1OhNA3ajzECFMM7+zdPyHj/gwvFdpT9JIenYK/Kj
vPoMrSh8g7z6pWYzQ9HaEVc5eD3kdFc1Ocz9yQWJ9eG1fXLMi2cvxVmlqdxxa85F3zosVk2XtK8J
eJFjXaXBCkOa/j0b43LhsS1ZdWHRL8tZRSvP2BOWlp5sZBhkYX9xS+ha86Q92tlNmBp0PDuMdnVh
x1uUWdG1RETlWqjTIcGp9iQjOZR5eesBuh9DRwUqOK/qGuWH5wuwSHMk84bf1xyUodOZAxUUHVvN
8tuAPt3G4aGGPvVMSHDkiMN5cCqd9i0oB28NxsSs1sbcjI8HPIOGItqrClJsG0jc6XDVYe3my7Sq
R+pkmXOcChHy5u/S9Ii7QAXkvQ5OYJlzJBV4N6TNcL+UsRz8ni9I3H+UzWduqkTarSB1gfUP9G1t
Hy1PaVeiMXr0Lm3trW3iRW9W3Xuhm9VuKoWylqEY2ctbPWyZbu17Tviu4+5RTrxpO8PmM2Wm8Pfm
vKoi2FsbvXZIfK/+oiLMMadri2PBDAZHOYUwrrR0USHbcUpHL9rJSvZIad6KbGhLZd/PWCj7iqgT
z6w2f7MTIzyitV0vZRiiGb8JfDfaytBHUGeRxcH0IMN41NdT72X7QUFpaQwiZJuHslqIWYMj7JDk
pSGUHBrISu/e1ha58iXS+/IQtn67cgbFfDCgjG5xt7E2KmUPdgPA9adwdM75kP2+cvqD6kXpPS3n
whIb0Wo2rq1V/6tDJWB6nTtySVc59kIJKRFgzfFNLUrl8Z7LrbJe2gMQ0qpSvEc5jPO01b4UvQ5F
YE7LTKuq5tYt3RF7qAhXvYgtySILlD3K+B5098reIzXO9sBq6HJG+D896EN2MVFFuaZaFV/bzh/P
Md4MMpJ5OUwPUB/8K/pY9drpsEHBtTg52lGv5TigBcnxr1heyqQfe7zDI/MmU5gJUKmguZYc5Sww
rLT0vhcAz09+OlGIF4k+rKZehKuiwxjuHsspVUQ/3KoeFhDGEAYfcx7nqucuzK4Yf7SvneJZP3LR
mQv2Pf4T24JyZwXgWIPcNA9W0nDWg93Qz4yHvgdt2xrhRUZ22Q3L2FONnQyFleQ7Gmg2NBpuoFhR
UTbgdD4julRVb7c6GmxfUht+geumt6zqQFVyHKckjdZQiG4pwhEIsppyWYtlSaEFt7F3zEd0kEAk
zVpDoECQs0T2fCvvqsbh5GLi8qRW6BoODhvNDM91W9zgFOs3B4rrMsgrCP9zGLgYVrh6YixkCNxc
v6lZyE7BSp7kXVrSf4/Ucby0kxvfqKGabeE8RfBKbnYR0jRsbGctw173uiuyfAtRazXYbTt/oCEb
7WMFg+0JUY0rJSZAn+yHviEgBpfGan8mTfPLrbPhBaUeZ+2WlnccUdF4cC0eVUEWq6+uk7yLxOp+
Tp27qj1D/0p5rV362TqfuU9sJdRLjGToQlYMQi/gSJdiIA2bS70EBVxYWTJI5upI4yrJ+fOOzwl5
h4bVIzz/gIOXGZnKE8pCy6HRlNeynyEf9IEWMkx8cDsDZoJ8BYf+G8c6cKSRYm/lLGIC2gLs0/gg
ZzUtA0Ab9091JRmVixSvLFVrrR9V40ULc3Lq58Slqe4kA+RjN6iB2NPgdTNj/FrD9FR8lGpMtTPP
wu12rinU73FV/NQ7R/2C/0W8rK0+ec5px6yc2o4vZuc5GxShpoc6qJEPnJkYwNimBzer3Q2VqPii
CvZKgaji5//j7Lya5ESiNv2LiCDx3Jb31d7ohpBGM3jv+fXfQ5ZGpe2d3djYG4I8J6HVrSrIPOc1
IZ3MpbzVfM9iMKa/RKDu7NHA8ium+xSyVMTKSFRUeJ18AjfujVACGhpmIPXGkwvVEqLQN20eyEMp
k39MkdEGs5XGVsbdH3PkqbyhKLBFLGudQnt/bHMz2pjV0CyBnU/XTojxGs9nCtw+lnhmvpaxeyIJ
4QE3XUn3aJ58T1hh8YT3Z3/4Eg9x4eEPEZ282jjkBuLgQWU2H827lXjiwxaOf5zAJy4rr6KIHJbA
DSavQvFF9d4GngRymu6X4UGF00MllKumKDSpeKEIr6HM/0o3ZSUvL2PqcD7V+XVT6+oKmfRxnZm5
jTPvYD0a0Lt2eeJ0uzhibyW0DKtxwKo/ebjFPIdCj12IW7vWY8D/2m1mJ3zjcbSi3zP7saEGPc8E
Mxoskhxqmt6jJCgP4veZHLaDkRzDPv2VvceKKOMBLMeR3lHqooyCSbJ5BPeMVoHP0+8ox7lIf52p
6hAukZKoV/fYbYpjc4k8VenCLwSKjitNCZSjMutWlrOCZWN0dkUR59+xki0i30Smb47cwwjmsHrX
gcnTxKpXkYm0iYvO2UdF0ydQkdTEij190JP6uwzbRl7T+spTfOa7kLXgXBfitQexBZQE0jow0rla
N4PyCNpyQLyxij7S0lCX3sgIc8Utj07EW10kHtT2Ka49FcPLpNt2fmQsb7myNT+sQInxOCGru0Z7
grsOCqaf0iUC0O7tRvzhQrxS2uFQonTtt/Ynn2tjq4sk2Mo17f8SjtU6wJYhil4zqw0DRONjKzx4
MMMmWnZsySw2m0deyahf/o6B9lPOMqsX3qth6+ZOjmRcyG0Z+ugB+qvRsJRBNxbRqsdgEgGsMj8X
g03tTnSHmkXb2YsjyF8yIcfybJp49bNVyTdllFMwkkGf2uXKiQP4DRuniIxViaX3UZ9f4E5mGu5O
juUhnzPyTE1qFFaUBC2Usa/YDRep5e5y/Zsm1PbgsTI8uhGAeHs+yLMvsT+GuW/sFGvY/tc0GUsn
769B4E9ttx7i+MBZUQCquxfE+7SHyB+3wzySB+DnGy2bK8JzKALiiuwIrVo5dBygWoj4u2sQ192L
5XXfmzxQt6PbPACvVR6jVvMe08nVt8JAn1oOZaJvDYp/lt5tarP0bvNAtbBOSZBlzxKIK6n9mIe1
e7vRoOjaab4tYqLcByZoDPPf1xYCRuuuzzt3IXqnfirLvHnqbdq7LCnhY0/RlCwhmFRN9SQnTCJJ
lqBb2wfF732aGu70NgJUW2YA6N5k7MtZ/zv7dR6b3ic9LvaaGLFpiYQ5e0juJDkRce4Yel4ZHxw/
tF7VwfwjniKTwjZMPDbuaJ/tqfw+OU2ykyN2W/ZZnrG/R68j7YpdFobfvsTlDESvu20c0C1Qg2m4
yANNxfECcZaVAsUcGXJUNIJvUyINnlYD6OaWkZPv1zqOny6K3MG4qXV/3U9m4dTPTrKbL+EQIPBW
Fc0/gQV73ARTeRD0kN8xQD5lWps/0XmNntNE3aV+07+3cRkdlXhsl/o8C8J9s/ag4G1lNi1qEK8i
di700Lw3Ws/yXgFu0hcTdNKitLPhvUuVGsQNrh84y5yxbLUOceDhONJYl06E9kWeyUPRpNCh2qze
oWRAj5TGnXXRPBWzNBMn3YkPHtKD84WA/axLputblDZn9xJCTclbRE1ZdQWGsWjjOPqWJwG6Ewlu
BG5oxE9xyQpKydX+h+Mr77U5lC8lwgs7D5viTTcW07uoxU5OyBIWEyxQimtPtfpkQA9f5W3SIwf9
EI++doL8HC70NowxQqx4VMxnUaf+OpMxb5gG1iw95t7osWWWsTLsURzvhyFC2WZsQZtWnb+dQILS
pWzYziAqDywXQQZ5Vky+enJxaEtyYX8r8hAhAxxgTlY2qU+5Gn2T8Xzq6mUJjO2s0ZN9KAcAlTKR
sW1cKOg0XLUmiK8lTL9bIp0XlLXd8qDo4/48hv6ZtfdDP4r4KnnI8hC2gJYrk5Jb5JXxlUdquEnS
ZJZVt5KrpWIDGldYhTowBa7efJAJ5KjzrREqI6vx/lfMMM09Gl72FQlESs6+aHdQSsNXAAM6gHPY
QLbShgiaNeY2CtV+JbOtjkaJa9JNlUNgd8pptCpgAfPkYEDNq0LcRiazIdq2OC0uJLcv+03wk0Nt
yoeTNTP/+m5ojl61Lk0WhUY5JVveB3m6BU5bn9EjVFeNro/LtoV8PeCV/mJX7TVVYTVanpOcWkTo
lrkZxN9Ku/AXtM1DKsk+EETHge2Qiua1SuM1shwx3huaVm9aBxpEkTZIj8Clqy6DH+e7tGrCQ5rY
ePBmUMYyO1PO8lAG46+zttC7Y9Ck63voy7RWVO+Dpqm7L3E5NFU9WlEa1cofdfDUxEl6IyU2A0Kj
cqjOkPHR45WoCjs5SYy4zMqhRJDfJ0u4+X2YdfZycrE/Kg3XubIODBasP0IA7Ei3yRhdAReeSr60
59A9btZFuUkiBPNkovDQXirD76U9slkQUfUjaKuVNdnB5ziN9SasQthWSaI952X2XU5oNSSAmrSM
nipcbQ4CVMTaR/b2W45w33yHno0VROipOnQwbbGPCfcCHMdGS4vq+1Iem6aG4qD60b51de+1gxxn
zNmoKvzVOIrhpDpu8hjzCVjIC0LcIG70icwIUY2LXP/a270GFWXq4/DBjuK/a79uzjHUvlf6Ajpc
1yk6Zkmfvg5qbixT3YFVNmfjdvLXLPQAc/qz0pE5mAOSfK4xgKwv23MWWZsWzemDJTO3fF3FH0Ff
wYZUW/Tw4nZvJG6MTxSHzhPnXMNjS4b8ARn8bgipegxF8qJrWrdv7CJeyixS/u1jEhQrORJmH780
dYLI3bskvtw5Lvx7ejz2UGAO3am+kV/8+Uwm7NoEbjwO0+YGSKSqgry4u6Rl21+FWbnXlDbBNWo8
Z6vz2F1QFHOvFeV7m3oTDbxpTKutDMrZOYuLi0kjwcFeh237hc8a9T0rqq/VfAbW4R7Oshp2DjPN
eabMy5nyMN/AS6tzwpo+mCtgFAWbJXAD/xhHTv6OIchpUnGnUmpa+KWCAMoc7m3HOqlpocKYYBh3
TYaNAO1+ZG15UiN6NDxOimLNGDTzOdP4jSrFfZSjJDMMlCny+Jasp9khGkFxVNX95tE3UyjKrv4Q
BXW2BYee3IallhtgwYbkPIhqFycjFrmx1e672nHhMM8XzAedeUuK5OG2lAKhSbu8kelK1ppo3bhJ
tC7mAk7jDOOHpWebRlfNlzhr84uTJ9Id59voA5BmN42Ccabqrz2A7D1cC2sp5odAldOH6vT2V1b3
m2yf987Rd2FY8+WG0mqNZyplxaON7uhCEu5qEJfLQoun/0yE8xXFf1yh5MJYpaHQAChmBabthglh
okAjaOAVf7DNIVvhcD5+4OUdLDNHFyePl9pbgci+nCaivDxojvbnNHUINPy3K+vN4m7Cb4HQqQll
kPlpOmYsh8AUhsvej2kbzrF7Qp4Zqu5tKxBQX+L34URXuE9noZjfl6dm6Z6LutfLHw5WF7vEzX74
vo8aPbbXmPrAZVgofo29UIHRN+08HKxQ9TmBgtrT7xbXW0yUsbnNo5xPyyS6oyq8emfDNsK+BTVr
tdbgouA3K0cy3gNl2/YROHoZuycsH7qPzlLwHu9AT6zQl/LX91ik+O7Zp3bdQ7NwFzLRoJ65oDI1
be/zbHeIDwMynPd/jUwmIM3Bm9iIeJQs5AsbJdrJ6eLll3kTxPai6vQL/gDJvgXUPTVtRSerAjQX
I3WwdtU6utyCZRNGFzOsh3XkWOnSgb4u6HMZ4SWgGrR3FfEsR39ckmToWJiY586Xyutvt5LjIVWu
TalN+9udtBzjrLGmx0794bUwY+fgiElZ3IfIySi8CP1/GmNAvMb/jgE3EBweyOoR3Y730svsRy1R
7Eee3Cp4Nrvk1TIBqpsPrT2NKzNGKMpMWDQtE8Hywfeh0t/GU2Tu1ciCbT/PVvpyfOjb762ZIUpR
093ztcI81b0SlxTj5tPJYZXl858nhzaKg+XKrSfzFKUq3+lIvBVtZB1l9jZlTiYyKcdBqtsAAhCE
u10sg3PNFrWByDVP7RC/jyYg+/stbre+j03Lq/bhVB/kD5Zxe/4p8mzsm2iXjAitB4uu9uwl2CJt
1YStumm9rHsOirS4JI15CboWZEqZ0R7Ri6k94lDX4WQHXKy2qmIphxZK+s8U3BY6sP9HGUqiXlv5
vnIpUQ1d+GDvT0ix+SekoQLQo/cxH65o5bA/WDU+VafA7un2yKm3+TJ/H8src218L2CgQunmljJ0
u68c325xC8BjKQ+JglwWJk4RKF7z3dGKAPSkEz5N4+XW6tWqKFg7rupvympiFTTU7QLlXhbOSBMu
miTm6fRb/XacxXBvKrkOJYrfSZqW+QVSJ4bi6LwsG6XMDiJxskM/Tr8O/58xrw68mDXzVG8gzrz2
Vt2f9EbrTxYYOgGJYC9H94OYk/ehPBvDgLVxgYnm/XqZ8AN/uE2WiSao3+IuLdliqzEUChQ1kyGm
LY8xBtIKHHQMNw7NJH50hkfLZTJN/ZQbxUleIKfpqnWwtLId/9ZaVYcbrTVHbYh/HbpKURHREDhQ
3k4BPIN6FOa+jnAgWvyfp9/vgTxdvqZCnx/yBI0S0bfvpmj0I3yjeBmFXgsbVVHWdt6gEzpnJ4Oy
ug7q9Kwhqbys3ASus6iGgw0B6WDOB3nW2GOCppgl0pTtRczxdq7J81tEXqfG7oCL+DzjlpOXy9Q9
f7ubnGqX1eX2tqnmh147fYpe057rwdD3+lAFmxBFpG9V9NcUqsGPElFsUEKNeYQ9rTw0Cp/Ili3P
D9frP+G2ilVheaBJW709Cwfd8W60i08bV1t05agRC2uqX2unB1JQlJ/UNlrs6Fr0WOZpmWiPVl34
L47u/1NlOagqltVN9mDZHSucFlRtE/TKS2Ek/gFvrAT6EsMEcuCMFfspR2OkhY92a2wz3fbQxsBF
zGKva47hTtcT1boKfoWDNQ7ICrJ40w4V4iP6UkZvp6mTrT30Qo7BUHcXLKPxeDCH4bOkYbCcMBsF
zurbL2mp7BBSGj8RhIQwkXbaVk5j7T5rO9hvmJ98Dz37r8ibqNgm9C7rof0WZrSZF1FGvSLpbSxG
+hESzDgfZPB2mC+xzCzeDZp3liE5Q87941p562Ic0kOh0NuGSnmgk5w9D5b5YSpe9X1MW38pdMu8
hBYuHYPVOlhdoYkos0C33tFar597MzcPbu5OS5xQxZVianfOkllDGx7hZzhhSm2jv3ds+IO9m2gz
z+E+NId9zdtpJYeUktHZU/PxmgFRePLs4FnG8TCoNojXgQOKo2e0qrFOcWmzAIMwjqD53VWoC+97
jlyZX4ofnmbXq6ZECRC7u/gKzAaAxZwI3XoDALb76BIsYaKYDnPIP2ERspAErhj+QM4MD14j706i
q5OHVte1RdZTnaNN/qPDQ/Azwbtl3mPrCf9ZDYhKdoztU2L6wbqiZvyh8KOC3PpIKDUcNFfD5kcD
IazFPKyNUJsOGE2rt7PB9ubyJ4dOnnmd2BvBNznrj/CXWfNQTokbFDAWcuL9Enn3Sc8MxLGavd9l
0bHqvJBKUB+B1vl3KM8QU/ZAFnolROBIMep8QUs2oxdqXr/M9Fp5YcdKXd5Ij0S9mtqkhOnHZxJc
MV/aefMhDMPBODLFJrRPqmWbhX9HU8vSdE7iRkbv3ct4ec4OYHKuXgKTnJMy1P873zD1X/Mxin11
69GnVp/oAT2aIEO6i4MCkulB6f8Kg8y7IBIDglBN0HgeRxu2wqilD7dg7P+UU5RuwqNQTkH8iCn4
CVwTMBtSloy++sLkVX+0MRtG/M9OrdPQqmIVIsmxlMMW3re76VrnufTC+tBXH63h19cmVYaHNlCH
B7N04qU3AF68x/ocU4V2SgEBz1N8pcy9BZcqrEoShP5MGo+Ws1A6yoTbxoXE64HEvwkjUVaINlNP
icmMRpdubiDYmcymQ1BxUtBl86FsnOyS9Ki8tb5I118S92xiWdRr5snCUTdZ5WYnqevOjmrci8z7
kKO76LuhxyPfTPsWvxvm/Ee81KfNGEbuIcn0/oyyyLD2KjT75BC1gwHVllmzXJ4GdBLXzpxu+Z1H
Wv6IncuZ96vNOlAQ0Rrj8XYPmaliD90/lHkXRtF6Cz5z5ps8E0Vp3c6m32f37P3s/z6vcaeJQqXs
TcdtyM7JqxHGesSzNHquejd9SeEjAFQb0Ppxi+yl8R0k3yHRr2XW0Aq2g77/dyEmpBgBsCWVNR6y
MWrVh0ytyzN6WtW0xrAWHw81OzdNVIA6LYV5jFKTD8g4eb9PcddKaM/IrDrHc1dDiCXKn735Y+/P
X4B0ml4CN9YPcpTAx35IMQTYWZH0hmRGpvgF6mUsJnuV/WHYm9cbmLUBeEWtWL9KFY5BsFtREKMA
cVWAQR7y3tog8HSTx9EbirORtq0sU/lUABJjPPvNFFG0pZ/OWifP8PErIFYEOThQ1waZmfuWuR7x
u3uzUvwG5lZ8YRa0iG3zeKtUtU60i/D13vDXLZAk5cfqmRNseKMXGylQVU+grb9koeQXG6lYJa+F
zYgpwsRmJy+gNw9ZWbJeMdEAGoddctvHD5GGtJ/IH5Qhgm/W4wm0MHk1UHGsOA1Kl9N5bNkw73xU
SPftoL4Jnm04ExXttmgQDqkmQ310ae2xu2min7gdLlDJ077Dr45XulnHF/RTcAxMQrxnrbH/COv2
4NRe+BOg8T+RigpG6hpvpabNj6rAuwR2sykMNg5ylNDivMXHBu9kFeTd+kvCKvAJcPLw/T6XlUV2
9G4wdkVDMEYPg+d6pNSDN0+3FKMAB1qM/SHpBGyEmQKFDDUueon+v2WRmq72KOvkKxCsH3WdlQ9N
P6gvYaWugtbQ3wNX7Y4tqvTz+0J/p/WWrivE2nYym3stulAnZ5j0NyS2+nWRd/rWsP3ivQGYvIjL
DDODfqKWpQP6ycLotfSxRGpt5SHI2uJdt4LmUFJXXoIGsc7wVvDAVfJ6BeVrOHhKE3xUEyQ2FnzF
oCuAXYZmjaFR8Rll9YfGHvcxKfLh2uZBzmqIOFRj0CMRIgnQ2xFFMtRNXjfqxYd4dDsL5ljkheol
H1FFwSBQvfzXPJn1e2P673mo6IJpoQySTX1qLEZE11c8DT2sCDBArRQRXOXZ4ETFTknRgP6aEG56
6aazDE92h1JjkNtvXWX3e3m5iKgN/Ws0gSnPupoQzwt5nqEwjXiAN/sq3lSxOzVvTo3XIkYyWydK
s8UhrI/9LPzZKJn7UDtIwbNAKD6rwH2wLEP/x21pxQZlCskOTSDDrdyXJJta5JaC5gzspjhMYsC3
1YicpaliO5wLgBIh/q57RUn065gWytISRvfpxzhvzn5TIwr/wJLVb0KUE4CtYHpwkQ+Igj5COtxA
lzuoimgN/54VhRwbTWYAMf7pjml/TjvTxQENQgq6CABBUYB8gFyW7+gwZ/uIH0Vhvw/5LdX0s82z
i1TlzrpwZ0D6+0gwfMor/6dUfwnH1NkaAZgQaaXS8lla1nEUn2S2wGwT5kf/WlTGcJ0v4nuTLMFe
Wrsx0IcHtgAtRugqUovzcErD8SHHa/xSdvotNMwhGU87Oo+1j8+XnFuqGBy5PsYw8z2c+R5yrkyy
WLjdQ3Myv17rFaAX6Au/Lo0BrV/H6e8k9+HaBX7AUtarp5Z93Ww8Ogx0qeMRv4JKV0+mW9TrYciQ
Heh0cbwf2tnJTgctXd4ycizTIti7bhfd5t7DZZ9ihZ5QCcurPH5y8CqBHJREG/5WVNFc037Hs9o+
Ckwqn0RYTA9KEi/kSF6gtEa3Tya3u8VqVjDbIOjHpRfacBJww9mZzqQvtCRDOKLOsvY2BnyFAuyA
7h5+0DRpAzawbtf87PHb0uu8+KFTw1/m9Bghmc/bjLbIN7VjRm+G771llLJ/epg7m1XrvlN5btZo
N5hLH+OmzeQCV1MTy/2MzEpfeEPZX6LU7x7T0P4B6s39BN7PY8/X4qOrIJTpFCyBg9r9tGL9A3JW
SDcJ+WU5tUfkHnepT+AfJv9yw0K8Rt6BQtRgmi82snLHNkpmTwfuUPoF9qsiFg+6U+XXKIAnJBOa
PpZLe/ap9YA+PWux/qjWtHztTANAwSvsMNIaBVfO2f3w/xAL/RwTVjPMFvfJYTZ2cC+GqP/3eL+l
wCMg16kDgb8L11OhiZXIkDScuri7ivlQ62Z7NcLUhdYMmtRUIsdcyGDAammpF1W5uQXZPODGE5un
Th8oiE+9euY1Gr/pZvEy+tF4RZ44ekNicx+hMP6ozqN6ipclf7pns0XOaSljGv2bZ6TkljLmiLLc
ZVj7wHzCIn2+oa2GwxW8+Iu8oYI+HtAHXG3k1ble2EdPwTzvdrmnpYeyRnFFXlqPnsCrFWl100/3
wwzUyjuhsxgfg5TCAZYZizAxvAOaZl1V1fWrq4puLTwjBjLKlHh8oP1SLoXtD6sqc/pzlcM3vp3J
4XzQdSxP5RSY2n9mjXkoY1nl44qaYIcsrzVBIGw708bLusXdADGBfOdPqv8oD9NoAgArS7EuXOVX
zNZMXlrlqFLwISYTIkyGZdmZ/QXa7F9mOvlHTYmdR3U+hJFYVIYTPNiVaWOx7aBIYA07mbvNqpp2
P/Zhu7hfVAyOiZ92LVYRJNyHXAc/BRK++sgmG5Y1ekdK7YsHgSmkDMeZUDauCDQsMqnnwodWNv5I
ry/opmPYOe21gED2ktmGs6ThmOxksswUhAd1VtwyS+NZfSgTpPsbLKmWjqU/KBq/lJwbFgqG9Gna
b+VcNAH1/agrIHDmH2NGlVigwFJheVSzbNZD8ygQ7tt0ifJdjnhfA5z7eirHhaXpKNM6Yul17MLu
B9sNBOoOv4Mo1MAP1xLYCnPsa1oGXatwZ2ko9deFQimTQz42f9xbmafIeXN8SEV38tJEu9Btqc8Y
qy0CwxIXGbrF5yRv+27Vt3a1+pqYs/xxFkBr07O81BUdF8xxrVSDjY1k1lIO7wk5TxPxiVYorcF5
7v2ngnAGGx1QH9cEABDa/teq1MqZcuEtytQrKO9BwKvn4rlaptFCZv0W2l2amS+qOf4jAsR2xiKn
bwi9iPZAOLonOe7bujiNEKB/R2RYHqrwXXVz72lE6OIF8f7hRUeTjj4gTZdYH1+Ax01Lc5qcnUzS
ubA3Rpj57Dq4IFP05qhUE6pG8xCQSvGYjfOWhJE8dCz4nAprmDCGjZMmD0aZiuVg5sq3wjY3emP2
f/uYW2Sok7xXiDmhtlCzTy0hfooWCxfUfcsXNUUIZuzsdGkhTred4hLrXKuwrNPYUdmDcMrySeDk
UgSxfZKJ+wF77h9JWRXblN6auwEdNG4bp/6UM3y8yLeYA/5UUZXvkF2c73w7l/m2CE5RPMX7+/2a
WXtd/iCk7CkWRPbZQm1sqdisGFU/aK9mrjW3QxkOyRLD5nrzJZE2FhBbbBO3zeCwVJeXDFrRLZCg
F9svswfbTWaKRrUTGmuvOKiBpgcI9/H6b36ytKbf8PtnyrO6CN8NKH+3+G2uoWsPTplMh9tQ/oym
7JAjcOpjjs7tKuB1CxWef71MBm2+9W0k/O83l/Hew1oFdcTzl3jNu0FoJguL3/8YOR/wFFiBkjoK
b/ekuzjqcbKs7Bom/a/DBC//Gsb+qkhNSCtz3NZQUQgmu1iz7AlXimvk89X2i+rY4yZunGo9jIb1
olaYbsV9nS5lVgsD64zt46dMojE9PFVpiS4XU2ey7AsKvKu8o20fmAOjVP0rd/TiLHO9i36b36Bn
q2dlsYiRM+/QvAx9tq6mckS8kF5uqyI6OY39VsbkQU6pEejkqwIqpvAmHx+PpsE1MYDJjP6TDN0P
CL3xa/aILCvUz5rKzq6xg9SeHXTPaWp1MG+HZpH4mnqQMdfxOt7JtYv5OFOCoO2e42JclWB/HuQF
cWFQdkroAchkX/frGNjn0mhS8W3UaPoMzXdvcE00DxHCNrUaNxTTusILab8HBiywydHUs4GCyBVA
Ld2F+QI/mf6mGVs+CRRvl446Ple84o+VaNqjPLP6+NeZMZ/dh6GKCnQ6llsZn3GVm0Yzf7ql6YEQ
Mcpgy1b0Rc6XM+TdhBUZxYKuAEd3qIztNDOqMrSwn1MoAAuwGNZPoGx4PnfmDx1nbOTyEIF13RrL
X2BCNBKY22hxvZDVkNiNERrBM1TORZsfPVURD3vE037Nlff9PffLfb/MjfUTHZNLmlfdaRLBr8OQ
ZW6zKEMVPSaZqvruI4+1evtH7D49RBD4JOcNAKP3YaOz6/v3Xvdba0rnbUWBun4Xo3gXj+jBafDu
kLRR0LyqK/2MAHX37neQVAjHGJCiqlGA05sVDqce35q+6dtt52r2O0/Jv2Nvdp3kbf2KTNRSzlIG
la/ioBZLJLrtd3ukhQl6gZVbUOKkGSh86KqsXMcZSuNYzWWv4YAssmZXzVqbh1M/1awnMJeRU+ow
K5YdjCh2t9BbjoM8ReJoY/h08GXMDxG8WdSeglxjif7hNuy84dLoKcKTtYX6hFf5H8NGt6b4w/fC
8RQYcB7rLI0/KkSS15QD7Z3MuiyBcWkVTymaBI/p/G2eL9LaFIM2EEsaSKz5UJWdsTeg/slQ5IHQ
ynAEP0OpUNdVmfisFHhowVbt+bL70yJAUIdeUhdcZMKR2Wga+cgnaxlvJkg7ilorW9x9FYoPdAy9
Vpgbrck98CxzMNsA/jRWcerpR6MZuquGpYc7ocsEfa/jize5AJjUYxZQNZIhOUu3rPZSa89C5mWo
aWyL77bqPriJtTA9gEtCDd1nn7uCgzfErvRa9zlrHYAnhhYsDX7JdQShc+dV8OzLqYnWedj5L9Cc
rLNX9S9BY/svMuRXHu06xBurpH0JevCqCXJUVw/Ok5KkygEqXnhNjQ5BvBL9umWU2vXmNpYTO92N
NkUeZCgFcx0cxPAqr/ETGjNNbVy6CC7JbmhmKnNoni3+IBRtLNtf4Jzbo6HAZfIKedYaWbOqtRRN
lh5T8IXQk4gdukh2gGnoYKdxsgn62Dy7NQ3HOHq163B4dYe/2f4qz2HWDa9V4OCJHrhP1ij617w2
6UD19qPMmXR1Er20H+RlKeLavu14e17F9D3i8QPOmnoMldh71Kfee6z0Zed0EErngYf+2SmuqmfF
frWCgr+z5w9QJDr92HcOivJBDTN75HcBFzNclJoV/g0SO2Ng5ZnrWfyBG+vqDq1p3LJ6H/h8AL7f
JtzjoROtGw3wL5uPaf+rKzH6KRVjOLD2tp/YxOoKiitf6PL/lQiLbLqool+5vYMcIWZW9e1Ujv3e
xkoadwGsxka++WpuxcAJIR23W6ge+Ht1HVLQtqKfkew1L76qQCqZDff6IT31SZ6/4aoe7yKEccDF
OCOq9S3dGYDVDe+PldAVkP6hQA/Ics9yBMMsPzlT9nbLDVXzZBcjPnKmZa9lDBrday3chy+wiSJ9
ypSyPEv4hMxJ1MTtLMWLWi3PN3yFmlZoUIE7uOsoSgnGoUl+xkaG8ef8GpZJGW8b76mHt8B/aYyS
wYw59GGF7GoBFRCjuR472fongMqNBnjr1eu77ClN4j9GOSN9hhfJ3DyzTaLvSY8qTQ5UB6OUrFpY
HvSjr2Nfy/Jq4bbZEpZafJDpxs5ssEFatE37CCZZPKT1oztXeNSiG/e3j4LtpissLocnP02LJ1iC
53TWvwzcztz7WZqvRlEb76WNdEsNPRcwErqXlaUfi9r2txgh9bCh0xrERJC/GDgBbPDN0I84bY0n
4QhYxew8XtOkihZNXXh/I92sF2P1PuUNXRoQdk9SaCJ+m6whvalSUDBzdpWj2wuZkpOGgecs1aRp
Z1o+AIPWDHZVN3QPLOyWo6faT5nrO8iOuP5aHfFb8+zaucXwgOuqIrsNQB1TTC6tZiXny0MFTcrT
+3g7QRI9KDwsszpFnjWlopp4gXKFhty8xMXsQGeY6j4LcLj1vcHcehbdctMcqidEbrs1Ij3o84Rp
i2e9GZ60ttd5aaXdvk7H+jQlTbpt4HHsxlTNPMqzirqzxseM76ADUC1ADTppSgSaPXOdaxX8hgYx
iUXfuuHRtMqDmWrWRc6Th1ROQeN90ZiVuZXD1qqDTaY7YjG1nXHUfbbV8kweVN0gVpUwy275e5Ri
MuaEbFl3ZVjpW6XJVRjOKb1Izy5gb9tDuQtyoVxZ2ylXtPGVs07TqnIsfx92SXAwi/6tQlr4AHLV
vsqDr7X1WYX1fA+pse9cseCgoudN7zPPMzdic5YD+x5rvJQWjQu9CjlnnwJ9crJdNfjLza2fkWGl
n2EuTKT/AvFaqYWH7ZKoZ3vFeu3y573ysYu2hhI9AtFoz1gA0eBP8vJbbM3v4TzxF2WJUGmPUpLu
U2hLTSN466rRWFVF614EZhQ7w5tBrWAOLkjYBmtNV5tXxa3LRTrq7l9VYFKdMv6Hs/PckVvn0vUV
CVAOf0uVQ3d1tN1/CKetnLOu/jxiebv8+cwcnBkYEERyUVXubknkWm9IAh4IFY5j7qXXpt1Q9tAP
49pjWWu676FXPCDuVzylIykw3d0B+ffe01LxHssieb/FhICTAjNrfNnMoKejHZ6nW9l0hsD2M9gm
R9kMZu17VbUej3gu74LGSxPhvnooEjzrY3Ww29p9t/TRPttKApN7idJmQ/ErkRRbTJE9fZ1NMUAh
FJ+VuMse0L3MH+B7ZrdDR32OSraL1+e//fZYpdt+FIBjdPL6ZtwCIw3d6KBDhN3X2N49qTjjALzt
ze8dPJiuL3+iy1NgMAAFd9Y9beuitnkcWNE9AEXrQFdgjjyXGJ66SvGzd6NHcoHNZw8nyXXUFdal
KpUECz4DuxjM3F/tDisNGWuF8CfTNvyeW9TtuZVLir1wRYHyUpRYRN7znoJJzNuVXF4/fQsX4nM1
FD+RhuZ3ZXTZ26xgyCziztqhW7exzC4/OcsBMIlHqR7I86ky0l+d8szMMGdfyVPe8pfCceedbN3j
7pexXfJMQcHfrxyV19NinUvf2/fJt0vLz49IvLGdbLQ/vsNt4v3iWhUcOoGVKEuebxPllCdopuG1
bfp41cxq+YVdkLqG6gAlbSq1z1YGlwHdaArNNRvNMN0Mzeg9Y0AFuCr4pgMueSqCCAe6tvnzCjVc
kqNuO+pnbdrIC1dTT7WxTnmjx/FjEmmQqM1ef9NtkjCyKSvCshmCCDxUi5DWvXkflcHh1NlXPepO
//P5WWkPuCgkzwrE/JODv80pLcYk2cp2hJsa9ok8tBAbWk5lbxCAwmhUtdzwaGBHbkVHewmRcTJC
zDrP78XAc67s8sIm1dzP6IFYSSUe2M6Kh7lMLfQLKaipZL/Psk+OykMosFKaQtPa2EvwfWCcckRS
QkTD+yh5bnUdPadyBj2edclz6VnJM3Iwms9WstjJPnnoC6pANjWVJm8vVWeXx7Z1h50ovP6pRqvE
722hf6BzdwTc3v6D6wXcs7r6ajbQA2yvFk9Na+S7dlDY9vdRdUl4HWxGEglvKcL2Ky0bpp+uCyGG
2WasfMPDzeahrZiownnNQ2CAAyx5/OBY3BpXsh18xd40v1iRfjH6qP3HtnF+LoLyW2S6yAJ76zYG
mZRZkcoej1tsw1v63QI7f0QlWqAlWsX5IwptXswhqjAq9MDe7OtYK06s6hu4bS6c1xwFrcQdkNMP
XeMR0H66mXLbfbbZc/IzS+p3r7SnVdEX0UfZFV94QCc/4rzde0I5TZSej0CGxLnXO2S+1PqLyBLv
hKKEOFcgDISToUJoD1hmOk37BXmHn0aWmldVDUGOVWm8ihy7/eIobg8zziXrwmL9k6J+luF1jSB2
V487MwiNjezCofo5g5v27E1T95AkgUqtlCv3SJpTDW2VA4/fTVirfK8aPdEWH6AtJPXkxfacBU8T
JF8TYF54TvCeG3sVNkYV/EgjxJkaUv1vFKYEIuDJ9DABLDxEYCQPgyh7PLYUa0N2wr5iTWxfu8XE
FcEy8KR0yQOc7GmFkB9uYktEJsR8KCTBwHDqr/+Vgvi9r0p6jVcQKteFQmXKCudjYQPvb1xMcf86
C8AD/903BDuHN844e19A0Z4iXIl/OiCweLVmH06AlFma2MUVTpO2xxfB3ue2F16jVLf5yx6LPc7M
s5+RlT6HcxKdlTYumtW9vfAjWRF60VakDjLtvwOTQifQTXG8otDc76ChqUdlgLfolZH26rWZ9cji
4CwiU0XbtPkc9uTGwaNqmEPXH1WiIxSyRPKS0bDzUhxsJCvtEE31j2Z5oil16116p/ghn29mFnuX
hDEFmyrAMg1C/qHRbskipFvgLOm7J+ZkE9Vi2slmjzbhWnfK7IA/V8LWDb1Jxc00VBRSSsXyFJAb
GzVdL/cIuTyJ3FMBKU0OqvfOm6nh2DU75kuQqNYL/KKM/5joTrKvxVxzl/Vdtpaj6uy512VCnrTO
qtI6TJeyWqOW1BR+z3/3u+e9BnaOngIcqlXeJOI5rlAjggKXQzshFOokKEv4zL9DUz2HWtKY3rOp
FsZuWEKjIeDO1aKjK+r4JA9g/X+dyWaqRPEpEzOoxXuMpm7GyNSObJ3olyGaUH9NuwXLzvsMeVX+
+qUlaeVHhSJAo4XwndXwTWlU4yIP+RhgXG7ZebDVe9UELyqMC7N+DcsY2efG1D+ok1a7+2TTS6vL
0H2Oh8UEYMZ42ii94WC1jum3SxN/ZX4zZFXXclRPtXSHOWG7kaOtprG6gNSxXXQL3kHHZvjxOu3u
1qymeq1gNIVoLCyA2MCEBRk4a+sWnbZrVRTQa/Nr6izFOtY1BzY92CEs3ZZpPhgitTH8UcazYySj
rw6Z90XNNJACGGwMit6fBqWLzyPq3HujNh5kK4zdrlnlrRmfZbtczrB9j1DbxR+0wK+B2qeiokgT
HmWrFzErS3kqigFTFL3NnO2E7/EqM0kZrOWQPCggHS8NbrZrZUJZPEAWCMPvpVMOz04X3c4mp3NX
Xt617Gb4wDgvVR6wCAtndYfnMujv6SQPPVa75XZGdOhUOAXoL0/bI65AjOyTMWoTVds4rgRkHZKX
PIz5k1zkK+w0szd9plm7cFG5sDv1vYPefU0xnX9xQh3tU7oRrisPGgKtazmpdO3CHxxK0HJ09F5m
CH3vudV3Z8cpV2piUSLpbf1tHN0ZugrKG/emHJV0VjlaehqjVvCtd62el1vb+lCaxTq1WTialjJc
8t9nsqnqRctzqBXr+4CmOqAsTXuGgV0C6Jqe72kJmarABllHYxGX7oXkIdMV8iAHU4Ru5aBsaRHl
uhvfsEZ1I9fz9NTCC3xVp6bbaJqLAgeov1c8PcTBXgzR5CjiasE11MujHJQHoPNrR3PGpzJGsyeJ
Iv4wNJGcSoomSBK7T1WAepTpZQbUms56j/VpSQgbT5GIxJs1H2Qv6pxo8VKAjPTQejcWaRvFtAI0
mZgS5qm6g4Fbb+al6WY9IrUNrsdyFJ/abxjRjqd4MuqzPCQFNhDrAirkWQsWT6c63VVLy55TZae1
OGoVYri25uQ8Sqri0uo0iOOSqdg3uASP9lrNEcJ17EFZI/qF4j12TOce8jh/S0OFs1b9LGVnhNAv
I+Xd9ZAHyQiueUlt4RCPWfGi0NdlzZE6V/PmesvKAYzzWh1fTdzYkRYjpVdV2eeoBwqLvJWFP9RJ
dUAOYsRKqnC2et/Rp2wN0daCH18eyGd7P1lV3k6CofjrBG9A3uYfgTUszoDlkGM2SF4msRVEc5Ym
2sDOMYcqcNCL4R2X12znel3wJA/gPvINdAlzDWYHx2R7CKxdZAPSFb9jaqPzjq2afbbIvT+lhR08
CXRdHupI8eVF7qEj1mBowqeP91C91F5jR1Sn+4dWqmau1ClL9rJPxophWc1TNNrIqynpXMAs7oOt
E5GNSiuzBhPe9hDq5xCdeNc55RQAtrPt4FvHs8Qf68VRZ9a/9u5k/1TFV6+oARx3gESVoCq+NtWM
9R7L/ldLRa+pyjuYgagcHZoJXmrjLhKtXoVLrGN5L5BmnFWRIRvnOeFFjR2V5EP16mRd/I9qth+B
R+1kRHtkLaHhmgJdHkFPKnkLUjzLgBC6Zj+tSWDpj900+Wms4Moylnl0dLyYhVSgYDbGkwsEOutn
bARjfyqiXRiX44O5ZIYbp2F/j92HbMVL+rjrx+5QLRzAvnDRS1n6Ji2sN96Hxn8PEqlhrEckAT5I
kvCSyrTv7Hx45QeVuGYAMo69FQ1br2u0d5RKrmlv5I8Bchf+pPEw4z2Qn7XYSd56Fwpd3pbOYRzU
FFiVNa7DyTD5y8hpjlj16KkrNnLUdgEa1MiDAcuPxAbT+HmLBoE4qjlmGmVRqs/1cijjqIDByL4H
5edg7SxSQjA/eArYqq9Tfnk25gz5iRgJHLxlWZovTTkQoO+pF0Jc7H5Sn0d9to9lip2SjKgMP4bu
9Jzzxvbnvm/2shv1dio4+j9yirxKxu2/HaBW366sLZcPLfcq9D67yIjC7cZT59jf75OCAj6P4SD2
FzrwnIMoy47A2XufxGDITZ+Kp0JLv1dI2X8MIwp3okyUc9vYId+z+AbSZ/yIXJy3zKQHRxA7Kdpz
41cZn+CJw9pysjcTYuVR6jincRFFp27bLyrmv0/70m2OyPKs4rFBxlxG3sMNTZt3Y+m8TjrAgdjB
0ghbmmAN6Kpdp+bQoo8knY2aGsdFpSfvQpyuGKAMuupLCvB0H6SZM6GryB8jDr+oWKKXOrFCCYwL
dUf94lkFFJNOFVTqqh9Z4gAP8PgRrNC92/fD1wKvi5+8N1dQIMxg5QUkON00+QYoYVzNSAq/UTHy
1kbTBo8irDD2EV10tAbLORdkR7fjFG0r3sVHc1HTGLt0OsszNxydo2uhMvCf/WNbFCyTUfleuaOp
b0oL6OmEQJJv67qz7qxhuDTLweMGmeCocaqHCELGOk6WXhFvTDfS30gwWVvPqjHMXJIYZoFOKPnq
8TbaF6ZLYSgebk1tDMVWSdoadewUBeSKHfnkDs9QRN7HxAs+Zg/fcdVmp6E7WfaOm9LWVLrgI8Dc
mSQzxfSqz/f9Eqod+9awv7DrBkbJpnMrL7CUZR29cN70ZnJxRE+7tbwA6OvPgwa9kfrii/AyC4dR
17wd+sE+OJZaHu9d8swIR+tStkW2t+v24z741/Q57ufVoLGQ+mtAzgc5bpxFT3L/34+TUVQflN1Q
sGgmp6od1AkHMaoJCLJOdv4UVykeLEr1wfM7f5KHuczis2pP13tXxlL5MhnJgVIoCDDkHyyY2khM
LJeQYSG/42tc3Obcoipz01jeUW0n5VOYhLavLuoprhpoL1NiXD0cFz+wLzGxK0OyK6mm4L3qIzSw
6E8hGW68ScV4R5mHz5n1UyDrAmbeH83C/YK2YLsBl1AdajPSPnfdNXJ190tp4WEYwAvYoj3gfMmb
dmtpSIkhthGdnIj0cYow0CK4EL+OvrlIWcrDbIwpb+LOPckmionqRsGlxixTFFf5DcofZMwibeZV
SxsQ9WYGfHj6o08GBg2OfEMf9H46h8XZjmqKXMvByrygXcm2HJGd0MSR00LZFpYNMXJAHoRrbowA
K6F7rDy7Xw9K0qHXM/wyl5my//YRMk732uHUNw+3LnLvbGdNxUCjXOe/pE3qnx8mrwDOL8QrJ6ow
l+CXJq8i44q+z9bhkA4bbYxhQFX2V8NqjbepsDLZkrUw2YL7/pWnh/FGZSk/lHblU1CJTpEmwlMH
v+okm/LgNLFMNjOcF06/XlABJ3XQP/VuhbthCW2tFmO+Db0M/sPCW1MnSz9hFfNJAttuGLc/4G6q
mXbbrliU9yT87Q5x6wMoK2M97+NiHs88XDDKmtRyPFd2pK6oMWM/uYzIPttxx7Ns5pOXdngA0s7S
2dpi3fOPHJAHea17c45EfRww2n4rpvQ9B4b/veod5HnD8Wesq7skmvBn6vrBjyb+rYIWi1oHFU4l
3k1gDHHORFGcO4NSihOL7Wxk5pNRKJRL2Fw/JXMZP0W89CfTut578jLblVptXoAMtIHvOtqngueT
NF3xtcwjpe1CHUTZU380FLfe14qrHsK4DR7IomebKCqKN5UaxKrMMb1LTHwbFLGOQqh33Ksx9jIY
GUWt0r0Ho8IzLiVPOQ5N/27n8Ft60ThrOZoEsb0ReKlvZXMIZuGzoXVXWmjlvOFdXBzmOT2paool
zHL23/bJAWuZIc9w4/ALdj2H/3aqDCu0Kl4H/Oz3ca6mayhW2k6iG7ImTo/oTKDLtCAeLKstXjKH
CoidHGMNDW9NObWeyR04RvYR0HP03U5qSk0o4322NC329dkEgDihgTmNI5QEsDorXa2fA349PvXR
AYnmxadMVGTaYkwf930L6npcDlrjRZTG6hTJM7XF9JJtbUaO5my63vTEsnxmmZhvsGgxH4aqr3aR
ouh+IGaLZnMmGTK/DKozvbgdkivq6Ngn2RSod+7sQGBjsIwKRexQte7QWjDih7jUgEq0HgK2HKrB
iQ8TRcuV4bb8d8y4qjZphtadG0bekwzUFw3bzKidvZwiB6KkOJaNZ15kC2cEyg2IMMgWOvPZRbNK
kHNpfZzjNj2hnFxTeQyGyzC6E3iLMsINtIs2bODc5xRxFCRQK/GWjAHibEZSfHGH9qdCbuRbX6sX
UrnTP5RpwHe6VkTuZ2PGAbqtzgwnJPXin6MyvEwliDQrSRE2C2vl07j8duZxGnxdN5VDh6XxGUbs
g9WjLyAP8wDmIfP6tepU6a3LbdD/98AO/NshA5vCwHe2dZFkoJ88XALWQzvHBpL2MkD2x575FREx
Fgx6i4QgjLgFjOQ7gzN/BJB8NrVRLD/rtvk0jAMEL/rtqME1NKrLA9rG0ScjKzdgFftL16ndibT7
4lET/OMiCoQlWvnVNLTatxD54+Z3vJ0YCvXQ6h1fLBub9RBExWd27s9lPgT/9KO71iFoHIpimnZ9
DmnOpYx36tuZeoFl5n5tlwlLF5p6bqLz08zhQTYTdq6Y+anBXiUL+5YZ1NRwPI12stmPWrHJ2X08
654drm2Ml3ZjmpnPIz8GABK+bMxLz+zF87acfwg34bE5CsxdFwQy1TSXdBWZqkZ4JbUosror/rdz
v5JB8RIJtg0cp42AoewzPS+p17rrDuiSNvgJ28ipRCLnx7fcSvKOycHt+nZk17vb/VSATViRa84P
v+4vx/mcJfwM5BR5H7qJfmgjmAs8wLhLcWfBD9VJr/J6+lyWV6f+dr8dK9NS13afskDLjUdl8jB3
yvuDqcHhTBRXf5T99WRHu0CFHd8uYbe+5azs6tk3UuFt/prB5gvVauyoxMaDXn12VLyL3QC21e8D
llKr2Q6iR1kHkP12wu7TQW/pwKauUHhZFWINjFKs5bCsIYAJwQNd0bAElDHAQ4JHh7tsUMAjD/mg
+LqFJemCSsFmEi1oWqAsjLc8yP9o/R6z7Zkl+LcuyzArCccAlgJcvo2hwHVPPKd8jEWvHHE8cP0+
HabPtuvU7D95fy+6CZ+Q4Ivwqf4so+olavzPqEHL7U9qtZOTdZMdr/5jEpFy7ppenHOsCtfAQ3Vf
NuWARykKrElqiTP+6sRUQ701ca/BIXJiGyMjI3l6Gzcjb28O2DcsV5TzqijFD6BMzQ2MR4xw67jb
pmacfrQdfvY4jb+jjMJDBArpRvanYQFX0Ixf7UYTp06PPD8TY/oROOWPQqQ9SnBe/NDlCVkB2V+P
7NxS8COjZvTXOK/SVaqnZ1i8wxHj5BEyPYe56BF1RwEqsvLpV5dZoesPInEjIxCa2RaLUk5W4uSZ
N/YESgP1+Tjy8gdgas2LUjbBLhHobcrm6JjRC6gLLCMItZQpZkENIkYOtg77QRFZT7IVRUrzovZp
inQlmsGyL8NFgWUmGMtUflZmsvDukCHOOojaro57ZKDH4IbcclrNqEEUvuVlXwqvbc9dXyDZMubv
khk95ZB/Iid5kBRprLiz6xQ3YpM6nuV3qoJwgIyzOnzkljjZksH3ONknuddNWFoPiCliikahzEle
YtQBXkWPsVkL/vLUgAt4Rayk3uZU+jeyObqVunACfsrWbULLTqNPXtwhz2+zg776NbvJ1Joli1kg
/Mq13RyT9mW25nZQy/ncNM/Tl0nprfUYDvBzKi/dJ0bELsCEoCQsJRcgUvwRuMVVdnkzVqb8uqDD
lkLdyWbKd742Hr48hTP3W7OcmtPcOs3J6hRE5WUbMeEJJubSK9uYuoC3Yv+7uffBMjLXsaE/a0lV
YHLKoWri7lCn1bObWLG6+92UgzJM7wGhFW4wrJNFp8QqPXEaFwETKxj7dRVg9/zXgGz+1VdXeEAr
bI3XsK6sDda14VXpk19nsk+Ji/Aqz6gCUhWEIP7/HUcB26uuUaE7Wy8UMBbdplb9MvacrbUwFuVB
9rlxOsFG1c1HNSyGp0lVkWHnWeaNbi9bcm8iW16gg2Pmqfc70m089yH0cJPRS714GQat3jqmYa+d
rCpe0gbEKAUPOaYuAcipDmtLscytDMDorX5USWzbsKIfsyF6NvAb2FHtsF+osBWrXmT2j9kBpF/p
2TevLma/zMF6RknnHGRsaJXOC3h3dO+c1PnRpd7KXWIDm8qpjKWmlPhaVcQrM3KaT2pYbZ16MF7K
WQTPYjDPaV+0n6hz6aiXKTOo4+xq68pwSLoOWSUL69JQpBvZkgcFeu9Ts7csK3m692bY0XZGM+NL
yzR5yKzpsY3a9HwPTSmorhA0UW5Xj5bYQsV1cA4BGdyntlki/BoD1+29z4mEucI5FWJMYz46hkml
VCxFUkueekuFVB6cIe/3pRo+atTimi2ZwrFFUbDrJ/M4TYnYFqUrno2oMFc5UrjfSTnfkIhOJT6w
TDDes2oKNxmQy30+mHu1cutzj7dYuxqNbhFTW7IG1vRvZyuHktaMNtpiBSqEFe+7Hn9YTcUxva7n
HWsfVJLg5ftxHluXOQrMByovWCMtAxhHn1OrKN/nBG9MjUU+Xs6tu8Wxb/qwBz+zjfBrBZ9ma0B0
2+NChsxalvCYyqKvtoYyUg4Q7tjPCrnrIHmprBb+UmO1azXtpvo9hVKKPCuF0LG3lU1d1+Z21iH7
12RFPvQ536aQWN4Np5oPsj+ec0wyqvl9aO1FKxpYXGhNRyBtGsgxLfnQVCq/Xp2hDIMrkija0Y+X
l58nDOgVoz3yoJuUh8FQ8IFaJswp6inUadkCNtxmQ6h8l/1NC27PRmLolEVF/hrZxqUqPfeEmh3W
c2PzQT3M/jr8e0Iu/9bz++R/H8PXKkHrz/gblRE1/7HDRYI7v0ItozWzP1r3sSVSjsnnwP9rXk1k
bToU0mwgHXi71OvBKb0324ogtylm8a0oCwCccxZCaTxPliH+qaf6ZeY7fIggIwkb1O1FYw/s1+Ow
ZQ8yndt4RlIxKbr4MTLWRjFMj1mf/jrgtgbKFu/IW5QcSD3s99rm3QUo5bE8gwVTOeWpo6x06kQJ
lRNL5epk6Z2BqO0yJMfx5s2gzSxDU633+yZK9rfw+/R7tLyaHFCy2TpGgN9RQV0EFHrglyynZLOI
OjhYy0Ayae7BCNxX0KcZ6Nh/+xXD1MjmKXC7iLr3yyaABAetkgfZuB8stG7UiBrjvUueFSL4MZSt
APTCte4Hj983Fn6wRSNLebr3y08zUgQRYURat29wu9Dy9XpsVLeNWpS+7JvrymM5HAfFHnPc9Pb/
u0drynAWKnrCJi/dS5QI5YhCBdsaI/Re+kmBdtQU808jMOefRe42GMxr7gta0erWi1Vjm052SurY
xQeTbeFdi0eewZgYL1KPRy3QQey0XxFyUGmteRsVaEF0UqKH9crtIrmDKC8Graj8/J4rJu/fuVLk
53755crufVTO6mJvFyw25FMGQ8w1wmJvquq8KpvUplxIjgydbgzklEq/qkuIPLS2+SkkuXe8dyXl
OK87FE42sk9OmOIhosKGlL2VkDxabC22hTb27YOqqNaaTRAun0YgSEaDb1jJ06nV290QITlOLQgr
k6pX92MQodFk9eWzWwCPHFSz9NPIFDsZIgeQEQAiisa37Ar7ETnlqfs5dEPvU59BAcoAL9JBKiC/
KK6B3YrrMAMXNGdrOqB9YmK4HrAHahHYw6twabdeYWw7EEu+DC8WP/YYu4FjkLnf7pfJqD8/tCkU
dEoRB2EsDptoeCpwXZWF/fTrI4vBG8+xKA5l7OrnDNEXQGsJ7yh5KjsTpOOoGjnmKlmG5QBKPkO5
vsc4EPiwP3UbxGnRI1HI7N4veJ9274uc4DTpdXa4X0Oe3WNlU5DXOWULAnr56Pv0e9i9zybLtKsS
58c91g2hDqUJq0Q7q/qLigT9oaip8iytSAelu5anyPq5p5zX4d8Dsj2JfcVP85zBYBxvIbfTxqu2
A068t+tpmdpfrM5EElNOs4wB8nC6NjO8GUGH9RfZLQ8yVvZlYxvjHY3n2F8D96YIoXSKttA296v8
8WGh6mBslcQYGCzf4B5jtbAEVtS8oo3SOft4jND09Mry2dS08jlzitj30E3Yx86UpOyVKr73rF5l
iLtAVwxXkOxNRXGbAVo5YzOnRHtsGeNneUD63fJc/Uk2GmAOx0wJ/xkBwt/GW+pQm9IdgP4UV9Vw
qAv/Vqa7y9H1DnVRlozo3t3k6uTp/fBH5x+h43Klvy73X17jppsnP0OeBlX678dJITzDzr9QGuVe
ndTrbVDGJaTbKIovX+t2Xdm+f2KgpvG+FuWTGVHQUWP4FlCIuveZhUyzrHb+6sdgYpsuulh/9Ue5
9Xd/mJj9Lm0Lhx94CwIIebxdWSufgyam9fsQIinarYa+CEFa8chkcDYXF1BwsUOxiLiWcvoyIC90
myADkWL3sWxsd6NZvs7ak+vApPeQ3nyNYV6ghq9ER2Vper0+79IRpEjUBdGrOeswMdPmJAeNuftZ
q1F/xqTlIc9hV8luHc7amsoutgTLHJssOGw66n9ytJ8n9WUO/RLke+NDP2xQzAIlJAcr1mVsMwMY
Acuna92swusa3mGxTO26D7T00tToddZ62K7NpKbpivTiVHqy5f8wb2odnFXf2yaCHHoT+0ZlDyDh
m/xwa6cKCgaIc0FrRhHZolpznczn25gZJ/apNIv3REe5WXfYO1hoY9WRtrCqE++1LsLyoZ2791tr
SrRnVyS+6gzeazQjWS+6qsCNB3GSDJSdn4dhhFEE2iVDPxnHZoL/iucGqofAdVELHuwn9E2tF9Rj
LB8YarSXc2Vw0GWkh2TwiFKJDJaXugeTjbt0mBE9eB2iZ6YbQ7IIJvPRQsPSj9kSfNf8plaiH+wC
aoTbNO9Rb832qKPSsvXwBt86ItDWXaQ4J6UpXMS7OANUEnI7DowitRzehkUogBaMDZB1B8uDDlb0
JjTzJY8WFI/yIAfKhdMnLNLt4ZQfzMDFqDGBnjhO2i5VJzSJ4qB1D0mafc86d4DLZE6fx1kdd4lt
AMUoQTAYldCrXW232kVz1GaFS662bR0UldZ1Udm4fancBgselVJQjfamF97wqDP5xZ3J79SXoxM8
r6fSHBeitX0u2ACtOvYn6wFbgBMM1vIlAliGqPn0QY1wRSldQT+t76PtpCjFWpR1+NJLb/A2Xlfu
3F9lF77z5rpsMUzt3UE8ZgF6uvpUZ99LrVsnY2x/sfSgpQjrAZjJq8/SV9ltwvqh1byNbCnYm/X9
m9Pi9Rws4objstZChSqdVvI0yyu0qJTpR4NfB8K4bJkadVqnDV4oSeeZ1Iq07GAJ6MdxlcHgAsnz
NuhRCkep9n5M/FcDg3V+Tj1Bs6aWenI/+ZqbNE95GBU7zFYESP4ZWmBexNu0VZJdqY5f2Bwj+LQc
LGDz+NYsp4jUxqcq7rqlLQTIoOg2oMno1ELsICupAcbLknf0Cn3L2qn2JwMHwlvnVO77wCQPjb67
t1Ln2PMHXWU/ZGFYMc65gr4f8onJcA27MXnJPMQTeWSTOU204KTHY/Yaex3pMgTfNq1UWoxj9TwE
9U85WATeexuH5RnSxAfcoekmP0XFWFyn6V0KT2mLIJUJBO4wpPxVyaYcqPRYXwsAOItcA5pV8lBM
W9SAFBQmyKesgL5MDw78cjjmRufDdZ8WLv2Epl9R6askTT6morP3amen9jof1fQ823CflhBT1X+g
stjuZcuxSYjCuvu/riRH5ecoavjhgEz/dTU9qtPzYBm3q8mwPu8ReyjzdFcOfbodyjhGP0V0Lx3+
VtfCU3zZGrsKTYZWwEHHX/2gz3r/0gWOdUyUtl5l/bwomwfOcay64FEGxzoguNIIcNv1YgxnB+O1
Eio+8g2KyieE+XDskLJcS9MSzust5yVH/wpemqj2pvtqnssVKPUlqbGkMv7IZyBRudbIFR/hwtRn
mf0IcKvEN3dauIM2hcM+a59TtGR5eKbNxk4N7yvKdQuvF0vPApwFtU9Vm7Jnr4WTlGDn+qWLMDMV
7kdr2cZ74KnhphJiQrNCN4+mZ3lbFaso+GvCWNUYn36njrSSinRer3wUFshIWz4KDHUY4NcL75xC
X11J+pFswsBHPWVB58um+N00E/XxNrdIAI2PcdL7jRKZuy5zsAbDhm41hqV3leZg6qAAqA11SIdI
u+o+soTxI7pS4XXyqp/wNqhPxEpMbgbcu2xmUcWjPol3St6ZaG9GHQ7tlPN9N1bVmzcA8JBfTQPR
6FcEv0+kWD2IJw/d4jY+LAd5FuQmuHMM0yz3LdTVoDtEFi/mUrdSZIbs7ijxq+qA0p1s6ogovclm
hHjDUf3PZu6hMWBDpFlJS5FKaRM/qMrioOA6R9oQ1ajSgoIvR41FubfZC81U+XvsVJ4Zbu9LPPId
t8yGR8NZPHgFYYPIazeH4MIoZQ1Z+NKptXNyKRc9yfQqGF/e4CqaXkuX7HeFe+uSAenCPl6i5MTb
36wBAQ31BfVjMibHt90ifgjrEoOmuUVNxjTrb3a1M5Dm29SqB8PJBxicrkMbzIJra770h5EGMPIM
jjHs4xlRg78GwOL/o6K2c7j3gycN1n2c4sTkIG3E1oOCRWCicslZEDb7EZ+Dy72/8MrUD53/Q9iZ
LUWuZG32VcrqumWt0SW19d8XEaGYg4CAhIQbGUlmap5nPX0vOVlF1enfqm+85O6CUwmBtH3v/a0v
g5O33PE5jA1kDb+jMpQsrlGhWfjn5duVjdl4fhP/aLEdou6t3MlfnEWP8dcsmEVyH+IBJLuS5d4/
Z//+dbNbJwefJ/kqd4d03dCvvOG9jbf1l/b8S6LeWtMDkZm1G2tzOXQGqjuQ1GyPkls71rhu9X2O
usZUbwm5Jo/TUYnNmYNdI9SVXUFH61Xu6ooAADSbA02Iy+6E0SoMhpzj5fLFmgBKUaqK93mz0RAl
NHW9k5aI3eKg6NRgk8Zp+t0sM7n+NXyt6Vn9mNOCtpebX+t+U08ry9Ymqs6hlweTcaPuIb51uNGm
2dw8yplDu75fEKfKmTGTrWiNzwlEaNFRvp76efwG4k/eUVjtdI0U82hBQ0XFCFRQJBrd48vQ6v6f
q/9uLRoBLJl1jaj9/3+zvKW39O86R7zd5xdYtjjGeBmbpqKhVSJyASddH2hFxkShCLObY2fYoXZT
+tOgK8vKqERRhqGeCilfG0jkOhpMn8jGW75IzBY/Dzd6xVf0nDd69csw9TvR5+P3BDOBjWv3/kXP
LOWYGCkpxcik8h/9zNJc5WzR6s+iAdrWBl3x5IKO2uA/rzyEKeITghhBGdket1YYCbyFLGeX+dQx
B37Jh0jJimNSusEJjrq2J+QV517z8QrtzFWmdeoDH9PzELnlnYzVsqJo96BcsDRJTiKvnptY5C/z
VAWeQkhEispOTnqYDVu8quInIIj1qs6G+Vf4FoLa+JXxUl3NZaTuUA5n66Gv5iutIa8mFNCXotbz
Y07CdY3jufI8zUAwU/7bW7kbNvkrXfzbxaHrCQcJuod7PXgqwwa/j7SJH+tk6je8IfNbbXWEcENR
P3QOyJqqjRENVD4FX7XSrsHYoGzTfPuuT3xjq4VKdEdXQLHTJ70COFWInVuk87mnMWhdYWng5n75
3Q4LLyKZ89TWmnEXmFWBHIb1Mm1dD7M3uu85kBLB1tcYudKJPOGrVjaYHaBazT0aqiBkQgq+yaEs
ihdfKMHZTUgIGDAJr0vflLAcpCxo7byuoKa8a3JL3w+29tDMY36JSY9cMhvLhlXs5tr673/7n//n
f3+M/yv4VdwXKfLC/G85JaACtmrzX3/XTEP9+9/Kz43Dz//6u2UKxzVNlbORBQdeUHxh/+P9BsNt
uf9/dIldcegY4nUDa/gwxXucXJDMZhKVvAzoWPFAqPEF+lqTV6HmWhRnyFtBDv3Hl1g0/xOt/cu9
5QJjhka/lDNI8M2l+XuKVGtvQ6UJPcOEf6ARdO+DLuDHqC/yDqKEYdVW2Qh8hEWVDCvQN19dqQXP
4lYk8IZoa97IqSJq5U5e4RxtHMbYekK55xjYwPxjo9Ftr6YnEWLvsmF2rrshK6hvQr3emw1NU/5g
WQ/km/T7ssSBuiazU1hJhtVM/ij3wiQVD3QHdfu8xmLGKd0Mt4ra7Ly2Gp6EKNAcmdmQEo0HV8SI
0IbaUVwNhErX0DXVs6YnRDC5/bkkN80hBuoURdAYtbnC8nj5ijB/7evuiKR2fqLtlvJuaSd0wjdg
vNQLrHbr3XT7jNYj+KyZ2em3OQh/Rflsvdfp0K5ySLZ7NQcclfGvILgqN6OaVzehYJdoje0jME/y
movxYtdA7gM6KE5yM9IqVOEipst32cV0iWOCWfMBX6aD7RY7TYTuRk7FGGiHYbbw9VRRYZEPiml/
IBEwCn53eRwPex1XAmUVLJLXiI4YRKya+0xjHXKLNAWvFvQltYwig5sgLz9XZ83ODroof/ti7s95
UfXnNppga1FLoeXe8tVjWsTTY1nkE9oYNdzIaTvyRsttejfZo7o5PYZm8mY6jkGKeAWxBOMYE79N
qC5WtbJ9+0cxxuZWp+vqrEV+8S+DXAuzd8dJnCdbiWF2dPZPrYGAO5FnPIS16aIQmN3nbIoUz0Di
tJPTKjIyGMpDfpJT8Gs7tb9lWp08yCGs0vQ4qcNv/ua8YrZhE4Hp2GJQInYcYJ1XZXqB9Nl+H+sY
khMyKc8ApvM6Dnhc1t3wKNTDpMS0mMQqYkEFCmBcw/im8qZjO5S2xH9LfQmPUHVFZt5EsqfyKBZQ
FPoxh6mKy4jaugKJQek81hnFjDnn9D+247yvCdpf5+Tb4OTJd4xp8mNpCJy/l2Uhqt+cEbV7KgfJ
fath994u66mCdbye6qSDzLJ7mbp2pYmmP3LixnDe0P0jifLf7ezmN9Ue85soEmdTaxNP5XIyLuQV
zki3qUuiBcBr1r3HbCB7nHmEbofeBEa2TJXehQ6zXRSHyQTxFk9qj1fE8GsKokd7Hot3J2DTrI3q
pbEEin7b785BbZaeC5ghdHEYsw2Y/HKYF0UzlP+nCCXXtbW06toPoaCNQ0nIeTjFhPJcqFusIN4G
PQvOpl/E8QYtDlVfNd1WNFtaSItuA4rJm15V/ITxajjIqdyIRbfWcltfN+liNexoebsaXLU8F35e
ne0mX3dWMx+t1i/PQWeUHsfmaNdioLAGHlq+0FkYrlzzGosIzkpgHOpgLL+j1Dc9NYoC6AmmuHa4
3619CrYfQ/wx9aXw0H+kJ3eM7wdfqPe9ro/PrfhpWBhhOmgliMGU8o7eXvBkU5JvTaMkBom1EkoN
G3IwOto8RDziDwAcXVWHcw9DGy7omFJD0NqNrTrNW2/Vt75Nx8cR6+ez0AcfxDLrtFy/oq0avKYC
gDLx9LkRytnbXoQURTUnusk1PEFCBNdTtU9pkaH8HHc7J9fye/qXjYM72B9yNmn+edL78KEZwvvO
Gt1feCgguXLy98HjYZlMwyM6pHy4q/Q8I59C647dXefB3hjOUN7qukp2AREVKdi4wXYB1n88Fzg+
g0DBmcsufqPbD9309zxwirHjTv2W6xyPaXEtLrVai6MOkGxd4kO+NZNh7+cdH5Uxrq7yyjWQxDXK
FGwIopobKULagWO7xr/WdFdJghGjkcImqBojgGgi7p1JKfCvIQKash9zJpxfhdn8nCo1febxVnkl
GYiLqg+QFSpikKAPj6iWrGM4U6WVV8T5FlWzf1+kfLzLSz/Zk4x7d2vEk5MRBU8AypV7o4Mdsszk
koWRAnGGfZazScmsxZPF8MJWVx5djslnKsxvM4m320wC+GpY6XsS6cGbXU/Fhk7n7FRqQfsNkgZ8
/SR8G+oMWxdy/3volFGRNM/8FM+u0ZU/cIEK1lXkdtcej7oz8g8s2rOx+NFgP6zx+D2INiC9XMX6
XWS758A1sHFdZvFo1jvVitt1S3uxB6BG2cdmYn5XMmPT0Jn2Lazi6pKqOB4NkVm9AFHYlMFM606i
PcohrtNnh8/3Rc44Fs9bzA6sTVRVj9M4qXsalIpzrHb5eYrN/PMqQgpGEt1uzwMHux00rrXThcW2
jHASCNQ8PWupn3wOcprzVicDtix+bZvFYGzcvFT+uiHvM7Khx8ei1xSStEq1HlL+ABzHqnfo0wHk
d6RerqM7/VCoLx0+Z3XDktXqq7Qux43L8YB8jqCXc4YYZC9TKWSualucOQ8QTC1JBeRef6ZS9Syn
AwzPv94cUdLcmDgM7FK6WrChN18DPXC9oVNnglDbeEXryAeO94njVKtkSbSnNPQcOBnQKiXqpCZP
vE/orX20l5Q90lN8qPslvlumEzrVI9bSZK+rOa7X43xfZo3Yl8OMpy9eUQgZfbgFyzsSM9IXt/fz
rd/G0PMQyd4poh3vaA70GjCFJ9fFBJg63rI7crSN9fShr5Jon+IZiF36WL8gYXvSjRb1sD5P37Aa
IesY1y+pXWoXU4UtHUHkvbp2exV42NQoHnv/VP9z8GeTQ5IWXIXhdYalXumA1h7iNHgZOzt5hZBn
eqYOZEtOF68H/ln9M7iPNW1jLZGJuzwQ+hTnLqW/+5yGOoDAFIzTiW7YnORVVG4tuMYXYxnklas7
K1hUw0nOVGXSh5W8JGdibG0D/C8svWxfhdaTVZo4boyLSj8Hh0OwFUzttg2dBVhLeIbLpth8/tZN
xIFJgjrt8zOxTF1wh0f5iUH18Gf6tdu5mDaofWNi99p2T3Gn9yAI7Rw9FdNcM+NjCfQDdwSmyRg1
9EASaFrDGpCaeKiXclDnRMOh6eibKQZ0DYsR051qUUFuTJ4ZUes/zE5sBCtlMbYCAhkqyj2P8OIN
UHuwzqtketTzbvIK5EQXfPzErsVFgsaA8AZLId4NlLxOPpJ1umHs2d42pt7t/c452C2EPo6hzb2o
FDBBBGiFwsNBEDZ4sMeUqxzGLAju/TFZc3QM75IoBheSAlrbNyXFIi2lVAcfHtVRpfUUFZtsAdrE
Wzxw7WvSG7o3FMpwPyNU8hzfDshwh9gTukV7X80RJJQmibZyKgciNbpdNPX6taR0wJyQaO4VEcTn
fMGgjA5MkMFJFG9qjeg8LIO8koOJlNtrEYcSYQfzUWmM6Wiq3YRv4T+mck0OX2vyls+1+LuNGqed
ZxdRb2CT2Acm4A7ZuYfD94basfOyemgOg2XG3zvYMR11mzeBxmWX8Hzf2Rhx3bTMxusyQjgfxP5+
6nIKDXCQCU2pNNn9GKzlmhyEoVX3xgNw6+pcok3ZQh3YJT1nozIwIzr5HLLlZBqPRP8bYWTKYUha
Us60t1bHkQ+35snLz3lk1WgWly3aDvRN76JkOTlFMlHs5j9Cp/J9NJjiOb05lCWekc8jtQugH6m9
v+5EPr0khoL2QckoT9h06dHftokLtX3hNJogoIhszyyM/iUU+cpHNQwPhdRzlIQ4hsV9Rk6Uta/h
P6/pw/BtrHsazOkW5CkagnbwQdSRkrQJiovhmDgVugZqxAMG8FD6AEZV/MFDAr8rJ2Gfh04j0+76
Xh4Wwc6Ky5ZSEgPIxj9XOuU80mY5xxrXMZVdH7sn1exjb1SatbEIx5tJpUSoxcODKJp5RStx81Ep
3U7vIvHdDSzN0+MhOClWIQ5gC+dNlpvdY5+Nzt7WNWjamHQ81lHDGlLw0E5uutaXlyg2xDej4JdQ
jPZNzlzyHTWIh0cAC/a3ZoTzmuj5U8Wf8661EDT7HGO9oq+Go60o1q1K0l81Zu3vmWaUq97SGiwT
ovmUVIm5wWQwhXLHCQvjFih1KvQRUoWBR/BMqXlZ68II881Zi/eTrE5DYX0qrR7Nql1gUek7PiVk
8P1ajqVjB0ArVu2jDmF/00wN39fMDG+k5+OuyrWNGhdAO4hAxjn1zxiijWsjK/vN15rc6JddeSU3
RALlf2oR98s1fhS+ZxBV7Et6mmgwC6L3JLUtaEc4qTR1b991aO9W1rJBteJ3b+BprYyds45QbqBZ
XGI8OUydw1WRsCgvw2r0WifABhsjjLWLEnuTUvI964BUz+YyyKkGJfeoOlW8mqw3C2Xbi5PapENt
bD3llGLi6FmQZvdyOtrlWwHC/X7A3ubJAbopl1Vgoycz1zG3UCP7xZnaiephvgdwYVDsgV/TYbv9
Eo40gPWdWn4MDR/wMdOxUBi8TqEbklac8jLOifNe2Eq9UmjOPQBQxe8hKNujSkXicwDa9OeqnThX
rWI6utJZMfehZjSft8irWu7+y2VftpFX0L+18gnR/LjEHl2DZeiKjpNsMVgwOVXt3lyGwDGyLa5G
1H+Fjdx7xEkGTvlTmanWua1D6xaO0FDwSwxXlMrNG7195o3mTqSLsNQPxOTmTZR6fQ1Mays3+f9q
XsFRGgfHNItrAeTqmte9fhnibhUn5q7XtfRqhFl/n2FGec8vAsppXDn9vbwSlhauI3KBu681PuBg
Kwn7gWD92836XHsZjHdCBTCLHRWrgzOP703ppDehOuLckRpfF105vS3r4FSyGxhYcY5osgZPZ49y
vUTG7mWc4IAwoNTDSoGHXtmUBxLL1rG22lti/5iLyMccw2keMARQ7yQwpmqo/AN0cOl5hzcDRgKL
Oz81NvFUZE8YWQ4UzQ9215Ubnk/tC35S06ad4uiga6J9Mar4FW8i/zo5jk+B7FXe1Os41sTOSLS9
fE0TGs3O0Efbk1/TihKFSWq2p8/vaNZ7HIfjR3LqxdrJul+hMLvj10B7/r9OhyGkrhYP/89aFh8N
JZsesPPCYicwMl5Z8CmsZSg7zipaftMXyoRWavounemhiPHaWlc1SRA9mmipB7awUnDqHvJY/Kqq
/EUIp3tNeKKu/aIWj/OQZJ47mO4d3Skhp5bWxAHAUQAJNd3WMKYNuQSdZxccK5zC4qfP6SjUfNGo
YTrFaZ12Hxvz6oUnES2QCTmEwaDtGqHDYBbN0u+S8Adj5va7nvbJgsV3HvrBQtFDhWQD3TN6GZOG
pl1aVofQG0iDUT2n9a6te/eh07AKcMyo/x4bVHtmU4HmSngQEiXft5Vz15OT25c1/gUzBgwIMZbL
JCS+HaYY6Eo443hmBFQC9UXsnuOTuMyECfM+g3a7llNDb5RbGLV7EmQXjn4a8foEPi8u4x+qZXXH
wfRp1lwGR+doYGCZs2tgjuwi8i/eLKZoHcI/e24bAgYiv+h7qmn0rLpz9jpWYENjorO3TM1+NWSu
k7q6NaFdHatlkFd2OxA3yEv08FzKLXh/e+ybxc4ebSVdOXXCe0leuqrdg5jEWAwuJ94XYWWcMH+8
Gx1yt+0IIIFoWrePgZs7R0zT7OPnFPbivrQEppLkkaSWMG6m6cEenPLSVPlJzuQ69dLk5HTFm+8u
muFZxOlhtChK6YsgWN4yD32zK6i1ogdBAGb0s3jy42+ZUqAJcRGvWgHpoU5xPLJO5q+Yd4sal84P
kiA/ht5N3vypRMivWGLj9HVwCZp90ZTiVccbedeWdgqEUGhvnDcqHTUBJM7dhL5v15iT8krHFxCa
iFbo5sHCDGRndMabLAV+lfa+pnJtVOuXQXPiz+KfXJJ3fJUBhYXjCj/xj6/vgZ9LsYKnUe/7DkWm
PeHn2Zb5pjac+R04pr62E027mqUrsObLgJv05lbWAtrvVBLSq7xGMMqDeakQNNqTEvYU9v+5Ipd7
iILjQFeQnMmh7lCm8oyzXNd5IpZpvW4Yxq06Vu6TBch3X/h1vgmqkdRvPzcn33WHldzFMLa61ga1
pGWzx0bzUdC7Yisw1JoCAS8NAg+fezMagjIRxBPLfyXFNnyddEF7KFL4H0FsTR4klor2KQb8N6oT
Bfw/U/yP9V3gNBe5XtFsWq7kfZpvfAeXNux7quS0VwucPpYChxwGUjh3hZ4pO6ufs8/Kh1z7ugXf
7FAb57u/LEOTpTjXht3uLxu1GY3bLMEPV25UMa3X06BWJwyni02NodbTnBUYkxlx/1ImPq/6cUYI
7cZIlDX/Q8+VA2VIsAeNwJgSqhSQg4qKPCn7la1PW3Vb25b9g0dCh0xYw6mSj4GnK7l6l+iwnA2o
XAd/0N2LC5LNE82UPdbBkO0TEPGXvEELsuoXOA70Q2UrDCowdtsLyI5syw15JdcGA9BBpZp7uT4j
dllXYQ1rXQTNnRz6ato2ltaf1Dm7+89FNsv+a4nNtVVdOMKhxmZYuuH8e4kNYj8ga449a9BA68TQ
s1XXDvlxWnp8075Obh1+wkrBg9p1EuRbOnIRv/zR+gIFVQfk1IphaTvKOGK/zUaYPaS0Jr/zv9aA
jXvTK/VZa0R7MSpeMgiRgzdDGbZ6LoBcRnGC63SSesTj2VbVDDWHSj9CSa1t3G/V+KCUrbhPemWT
OHp3RqhJZh4I7UTtJhcbyu3zOopVSk5RkOxc3272kT3Qjcof5mmq+mln8qi6KpGSeFjeT3u+9Dla
UmzJMlBmyT+HWvT9rs39bwpuAsf//EN2/lrHtFWIikBeLEsQ9trusv8vdcygjmelBl+xavqU3/9X
EZOzzs7PBgMeyj8Lm6RIEH6NuFwoLcBZEmaFNqte5weUhJYpBytAl9h7b+syMY/kGJw1hhzAkian
eQrgc/DU7KZDZJfmvZ/XAMGUoPmZvdeuEv7UTL1YN7pW0h+SuAfVDPxtoAP9Lov6p6q2ys1qeLNt
lUB/obapneUwp456NvjRnDNHjHTTQy+whdXcRg0crDVACJFTORSBpa/CO4CU6bmHM/Vchwjn1SF4
DWbX2NcaXeNG3YSv5Ho+sEXRaApMI6If8ELLXZzcdHjxUPJzmKFraq3zPo+y8UEdMn8VBc3ws37v
gtHZaiKdtrIRgAoJTPmof5AzXa9xAFYADKJlCB59DUzdf/6dGrZt/eVPxzY1OCguL086/AzN/kt1
uvf9MJjGyiB3cdeFYf5B4wpceLcdr30Y66egaFMPhXzz1jTYoC93qGH8oeIun1YOAotI9b2oc5tL
ldt7aemgQ8M86Kb2lhch8I3OHenuXIOH0x8gO8c3e3IpWwX2r8htcf8wxIsupbbKhPlJ6Ib/UhoH
5m2SDRmsLRDD8WLhTwLDsDY22KdurcroT9aY+kt3EsDYVR/wD+QZBd1KUN63FovCCsXsZcS9edgQ
iBFejtFEfjyfVsCMQ9d2z+Xc1peMJOalp1434o4E7iC1EI+b4hQkVXUaqJaHnmLQdh2i6raCTaQn
DekAyp2Tk4Z70JsXe5i1E+3wT9ZstGeActqTI7obLVra3TQV2hPn/XRdTdnJjtto0zvJdPoazKib
Tv57zrv2m1Zo5Kq6BKO5BBCwGkzQZu3UupJjN69Vb9zFxYB72zIbHKhmtqXgMTC29H+npv6QEMzu
dR7pe7cVy5HeFis6WcRPTIngRW8CxXE5lhPBV2ockcNZLmH6WoRyx4LGP8fXnCt99+5VXgFcbja1
MLNNo8ZHEmn+WVRguSJ09qswy4BtDJ34Noj2ZzWOwZ1sImpH/7Ur6fxtQAsAlwkpR6t6c8OPt+AA
w+uJeK/egMRHXQag6eLkdXgRIMDDUq9ONOXoZ22+V1M6J6F+Rd9qizZMaBUQvJYpabJw2xm24sld
WpVy+vDabJNlzhYT6OF55EU5l4W5FYOIt7SqBteB8xKig6LY5kEYXOPCoQV86pJ6p5H3X33O5RY0
IVxk6BjdmeCNxHrkmbIz5/4IV1clQUcYTf+lTo4T48OqosWes752Q8hobAqBEkq2fMmh4700Aha/
lzMCc33vV9m0Epy0AI5AEZm63x369FPY9+YtqfLp7Abxc62jezIKd95Uev9U4jdFN206ra02V64F
NZpvVeJ7gk/7Oz2g2HVkg3PS6sp4oMiZEMn6w7sG3RDrO9q1K5g4SPnOuvGGaSzsace12pVcEst6
b5QdrxOzWtNYjCOjqWMqnkLRVXgjUHxepg7YKbwkF1L1dIwsezoKvnG2knOVNr/VMHU/5aOW3mjs
fo3Euoy++JgWbmkU8RBvS7Pmb4ZpaqtPpobwTE2OBpS+s/wTTA2rumQuxe24yK2NXJND3OPxDqll
1xpoxMhORTC07HnG22O5xGYlO0IPkl1+NCGm20jw75NTye+uNXpaaGbSPGQV7QU2PlR4W3vqayt9
rPJfk5Xxx6xChWrHnzW2WOFqLppt1zTKh5+Xv9upx58CEtud7zfg4cjveBJ/UEfjdMYl9Q/TYFaQ
9e61xq4gjzQo7afpJmeIU+sHACchYL5+8Lc0Ag7AneBZIw/eIR30jzUKH4pPy+XXkMFWWs9UZ7bC
wiAU/zXH08nGvXcnjk3ae5A8hSLpHhMri/irLscbAobIW+oJ25iPnZcqinmuS5+XG5JxyJWNeV4Y
oWdKU4BXi9jqDnbs7IXh9tiAGoF6mjCX3TUar+9lBlxdPckrOcShHmHlUKGKyHATRe03p8fQUc5Z
ZQNMqJxsM1Pr21CvSS+FaUe7Dn42NOYgu9htk17khrySa3KailpfAQ41+bfxZXSz/7mPHKCzDpq+
op8o1y+A34NdR3mdTzXnfTS5tYkaIUp0rDgfQdEG+1GJ77NgSCi2MZAFu++DUvCJ9scNkez0vVcQ
DbfZXF4myw2e87kiVmW9ywzrIEj1AApPzHMTkrNKMGy5JJxAUDSde4w5L/mA08Lneg2OcVhlIUgv
ny7itbwZwFC+DrO29qyp4MczDJy6M3e4J2n8EPguepClxpfr9W3KVP8il/I6+xU4trOrTPu1cjka
E78m+UYduu4cLoZ29GfTcmEE6Tamwz9e8aLM10EODl5zs0fZIbvMRlArj58BVjt97skO6fwfM45c
o6c6gC6csAc5bX6EwoUvXOdpdKkRRhi/4iG1X6MRwhenI6y9lqk+gfAY3fp5MByaxrK4TLYmVpeX
WhS6xx9m4DVdZR41cL+b0BJH0Rfue6zQQFojabkbZzJeyTDka7kBruqIfGbTKVV+FNmAi+C/XNJZ
zmPdyl76oXaPduW6R3mltqoL7ZCB4PHPldyIsx5pUAM8smp5TjWqG67BZGkbtFaZA4c5/mgoGKuu
u7MnH8/2qEG8SjvLE63ikbObFLKtMTbXNPLsa4i5dzVIlc+hot8GQIv126wLcYdhO4ZDcjfFeY1K
TnP8ulfIW4aPVHkL+9jYaZr4CLWoto5Kx1QoBryfiT5xus3SXaAl2LwQBsiXv7wC0DGe1Ch9boO6
ONXVmD2WCX4FotWjo5wONo6w+axix41KpOD0nX5E2kw1CwDKo08312FhNnVFnUMQK4yL6tAHJK9y
s75mld6Q4Sz1k0ZNaFda6Wit6pRSqubcCVJseFzb/qkJrYfe4AG9oL50OUSlScmk5X3IkhKryUPZ
zQVMkbuvFXk1gk6lxaC9fn4x0dou0k1YOnNQPk5F/wPjSecFZOGabj7lKIdkuZpwW3TCeLzadG4f
qs7G7seuyrfSf49HEMbZHKNaoXURvX46PoipL1aFnfrvc93+TkpclRED3Yp+dlbEKMELld0/V/Zy
RZ4heJFXcjdJ4gqKOWXt/+Zeufb1nTjYHWktKw8QCbzMjLVLuei+Ut1SL3Ia54iaoi59mRabDTn4
HPA+r9I0M3ZkSV41NVPOxjLIO0j4NafOsb2iBu5exYl2BhhUU7yawr2lQguZJuRUAKyDZ0yuIc6O
9fRhIXVOp9nYOY7aH00z33cYt/ywzcBYzRhMPiH3numtTxD2UdZ+sKzyUkfCeUGJPnrpOOqnRDTl
Xe7EBRwUx8VoaSj6VRDAliPR3e7obxwu9PC0lNhHe5to48eslPXFTcChJK1evxdueIWRHnzro1Qj
v6ZbnoGFNDW3+CksFYIwNZn3khQDGj8jr06zg0REyF2rpagh6kzZdraj0oGS9uvERcMYWT4s5ohI
NTRUDKdq/VnD6MPM6vGxLsZuXydUJfBv0k7OEm4P2IwpSpMc5Uyuk+T8symvWhHhC9+LvbxDLn19
+de9rfoeCFc9iql10G9SlHGpnJ/kYC9XBeBBsZaXtNYiPISzEJltcMo0JTjNuh5grMNUXlFPCKgA
B8Fm5qy3XlyTEofE0NT3IQJpAI0ZD8M5aK6+/nNU2sCTahCpC7EyvOhpiF1lWVHdYo5ai1P5D78A
t592hkdFPt2qC8YoyMo/g5wSiKEDQoTBO0SlFhGYv2cwTFlhmm+NTy9bbWbJjcM2p+IwzmGBqiQx
3QxBHySu2ISrEhtu5vE6jFdh3GHZ45gBOQ1jektscSiDaPpmZeWeN0W3KUrNeAz5v7CSDHjccFYN
NjovdsypHmr+MROUTy2hISgibAY25rjNThrVlRY1xJSULNXiajPPfb9G2DPBJTegh7bt+Hkl1+S0
KwCj1UH27luqVxaG+Gma8e86ScJvSSCGbVsJ7Wj0W9e2x292f2+aUflCNQ9QTx89wVfZt5lQHiqL
GMUuKLFJ4XOghx8cV5WHqRmCy9d6HSo/vu5vAfKv6Kyk7lhbj2FV0oQQ1Ns5KTNqY1UVrQa9/G5W
QNnaBZeF9tHwbMralCnAYc22S1Q5qEte286ejGwcV0E+0amdRd06Gq3sox0WZbETfmsV66MM65dw
0VSl7oSUgSfWzoIl+Rioqn6jAy/ZjdVAm7/jQGhp1rDPpje57MyGuitddAFGbF7cDrJCIeLuaGoq
YixmQeDad04e9QYRvXFfkmPIdJ1GZIXPpBqoL3KaKyk2nX3o+Hc4QSS/q6Q5RnMZ/qTL9NnvtOid
MJpqKn4y34OlDa9BMvYtmWtrbTXY95DEEpsE4sa9AxZylbXNBwnW8JYYpbF2kqh7EbnDoVGfpg9z
DHZjgVEXyZDfeY/jEhqaJzdrFKINvvVg4ImLu2QLV1bB0rIIr8YisaTzzVyJCbMnt1MuBJTdMelU
MP5ZAHoiD2H6LjolOqnPw+jDUKOJ/L6HRrEh4f7bMmdstZfB7fP0Ug7pq6kG9k4u1QperpayN03d
vaVEp8c+0YbVSE4vX+dKTnaqcaibmZF/s7AXOQHF/798ndly20zWbJ8IEZiHWxKcKZKiRusGYVn+
MBeGwvz0/wLkbnef6Dg3CBRAhWWRRFXtnbnyn+XFbjnEZPCS/oyDfqXGavSZzJMeWsgS1d8kb/TG
VHrx4I2GfHrBjF0/C9UGLinYZrDRb/ximvOBQlynEszmI45fZy5gBScRAoSIeCbuCMx2rixkYZeY
ifcyZnFNTqETfGpFuUMUgNoHluu6MAqSoBP5zziZvynPjQ+KqquXUBr7sLPjfO3alr4xsRRtukDr
yWbkoMjmErlF/7Bcsr3K3LIOI03Ty/cadt5rLJI/B6FDwWSpF/kydesVpWt3hXyXvazepkQUwrM7
xfNmVg8U+1wV6bPjahSlI5kRfpHQAE7otFUdALdlaKKRfqyUr2UgPGNT5IV8wEgFqZCyyTOP+GBV
ZlnwXmJ38YJC/NIi1piOEoaIoyBk0KuKzfyn7GLH9zwvP095SZewxLFneWn+ZrNwrvXMGPwQgMRD
PB+gCoK+S+0nMRnBU+hpz3naGw9tqHQPRQHHxHXPVCaGN4Xl+dkmkJbEwFp9DdN4HSIJIwxmMN//
niUIeOmP1+U9pHAHPMg919MEsTMzLplh0zbXyYtbLTfwP9MmaU8N7ZJN0SjBKUYbewpNXEJkI1gP
fHybdZyqzb2siuauKmQJ1T09BGdTeY1Ar1ppz41F21QQG7NdhoZiKb7IujsgOqwXqNywdWPhj81+
fCi7WHsxoxhjHMrZjiXzWsmdh4HmjMXaKMk2bUtdihRcfU8tSOMxoVjPMQ76UErx3gQiOkotKpGC
2uLdE1azRiYxnbwmJNymjINTFfLVtlSbvRK9pWfD1DNfsXIizdqm44OGbARMfbEiz1h5TJBDHVEy
aJtgjNoPC/iyXvfdZ1/ECTOw42Jzbg2aZs60qrwgwQyeR1dF5qnJjtObNlZ0DWs0sCXtEjAJHBS1
DsBreb2xTwc02WN9aR2leFoOmK2Y1L0GXqs5FU+YOoOjV8CJW+4GY9XeZiQecBTFh+SNL3xgab4q
Hbs+sFr/hULXY89uN3tdc4bXQQPp39FLU2PTz+tyYuOYuMcacdFxVAaCRgysUEbbZTvP7dnBWx01
UcKl+r6zLp6ioTPQenMH+Gt8tNGHrcfERtERdBt7Mny9JwGdgNnoEsUZ6ZxzVHbXk0xAzenncp2O
bH6yPW9LtoRxQUoX7eMJTsv3/gbDcL1XWMHbO6NLiPkiZmsjx6pZtUBHMaM5+XmYD8vwf12TwZ6K
MRgCHGgbZYExzuRFBJbhKbGq53xmLsJRHm5eJ4sNhCLXPDx+lzyMqS59Q6+VTRN49aNqyfYBNdVx
EXvIvI0e25ra06wEWTQhi2pEs5SIata/JCIuhpZAN6fr8kOukzj7YCCS5fun8snYItuo/SarP8sG
3qtm4lXoTFkeRZFiVuZ3fxIa7NFoiMghRrtZzHt8IzHyYxUnlW8YkThnvfXP0hpcmoGGMfe4lnGR
4jys8+oYRICZaU9TV7Dw3bjzcLnmxRE4xoFmIPmPxj6KjOj2fa0k64cJbre8jB6UZJZJgmNBd37t
1GH3SVsKYbhuv2O7lTAjavAQEdVXay4CI1L8z4PUkbloinGepPorw8T2W01+9fFwZxHjHds69ctq
oJynsWoAFLVySPZycjoZC589ikeCA7VW61Z/x3mGGMbV7NNySbPT5lTFpW8ZnuMnGigmHtbix7Di
6+jtTGOaoNNrVFkiJdLnTHdSR42wYnPAMEvRzoTIbM9YOaCcj+EJXRQWCrtH97WM/5yWy1bLJLWo
ZGubJMxCqM6C1zTzIuToBBIrLjmw6LloHdqpeVjuBqXyGwu9dlkMP11H0YnR80A2x73y7H04JBJH
ZxVsUm/dSMe987epn6q6GikeAg9rcq9+CscOLmUWHIezmrj2W1XrFGEzLcfzQo9+cgFcaFH2vlyf
13HbdIrdl9y2D2712lSq8Rkj28f8LbNrzZR07L02Ycs2qq+KheNLiuLLhhutaIX52g1ahJm0n7V/
VrLhj+Cubc3z1jVT2E8VqnTY4nca+wQXik2Sa1MZ2nYasfVofUzC+/xaMyVjmrYWGnFS4EpPvwgN
hfjKM4iS9KTkOW7YjGvmmj1ZpY+Zm/2KXC/5CjKVj1+qvMUI5jbmgBwpJfxkH2XMKBZUik9o5LQs
vOotbQK5Y42Q73MERC+hUlziUorPPCeLJ3SSCaNdYZ89mWW+kYJPTuum3zoRc1plBOfak8MjBbqB
eoDio5ugbjJf0rtK3szuoXQfcaaPX/CjhpXWV/qTqMJh61a94MGOHbZJkNhh9Twnjge6uiERaN1N
ve0vF5fboWa554JoLuZ5o90sSWdJYokC3jfajsjxNlNHLJo5tgkA4SpY0x/UjsvBDVRUv2puqUdt
yGmqLKfLLeffL1qG4aDxDsgWpg4tdGGqJJwPOaDqWo7ruq9qYoMb6hp5gvZ4uS3JxkB7YnnH2USh
t0nU+WnPRrMelJdFczPW6nBQhEVLL66UPzocY2gpbga7cr5kq228AhJegvKjBN/PJfjlLG9+TCNK
1GQp0heu256J/AVYMpbsPWkgHgp8P+tQt42XTBOkNlGbW5eD8mV1RbCL4xKFk0EMs7Ds6KR4en7+
ezAS+h284qtL3PwW5viJFFtL/ZDIe0Qr80WLLGhdNnh5DTXELeB2JN1ERnvFVID8zHWC7YIAsgqZ
nuvC+adSh/bgIbddMccl1+UwGfGvCoToHlzIn0vafGZprr3Oyl8u4XjraLYoFjKsTp0dosRYxra+
9qIifVOc4aCHQLLHktQaS4bdY69H5Aqkndi6xCsvr7DlbNNL9V92hAiygjbH1ABJYclx/3ttGQ7K
IB8TSebB8rq0KfMtnZTxOIp/lt5mmqqgOyVztNl51RlCoYkAiwZc2Y7eTmuoMonYQw4c0qccVLXD
8EXxLJwPGnKLdeHy7B0AX6w1C6ilgoMhmZOWKXLyL7TVy0TeBJuMqCfhbWwfFDxnGOzhT3R+0Db5
eTl4/37L/tew95RxV+nWS0bV50H896FTa7Afom58aTzXhmeHVA/dI1uu/BfUvN8tqJB3HM3gR90+
fKFgXPpe16frokA0ZztszG3FHY+qEU1PqUgi9EFRvo6CZnparnUlgptsWnuZUh0sw2mRuBafVklg
m54O9VZVjXa3TLZT2N1wLFR3d+rbmyKH3WBIVL2SjULvlcFqyOtgv8z5vK/ddb7rOll4MiRTuKca
2hPRJXQxCTH0ZKUfkqFrfcrM+hERMrpJnqCb3M263VL/djISyZfhdwHcRnT7dxh0/3rxcnf5Wasj
UqJvjTdltqV482E561xSHbNET88Ux1/pTk+P0gFGUVmzraILwh+KiMRGZNY5gLnzIGa/pkw154eH
b2Ldq4p+aoBkvqhNDtEr0I4lyuFdaX8sdRlXHZ514eJOV3pWOU7cXjqbXIJE1vGn1rUz00x/VfHb
7xSUL2T/udAXNXIsysJ6JV7vYwS0cHU6zXqdqmEVBPwiuUAV+lhI1dxaJQBsHLl/ykPLEFZaAkTe
ek9GNqhU6upHOR9cxRP75doy1AUFAlcIudVpeVa+iSd1HdZx4edpSEZgPdFy4RkQzq4TIAlTdY4F
LaIq4ANlOeVAuiMiDlHW6Vk08akoG31vd3lwZDr/j8pdo2VvdaZ527/VuKVC97eQJ6ZGBeCEx3Qw
WxVXZ0xD0XX6k9aP0UH3pojJYKzWoSX5lducp5Uisuee1tGhMQwE4fOlMrP7fa6Hvw1WQls838OK
P8d4AfcBMIkUDWpdCGxOVjaNV+rZ96VKuYyiIb+zvZVXs2gvzfxYrEBCbkmENNblpDL3tvGQ34yG
BGaWPJect3WHQgw5p2MaG2arcRdNZfeWejCqtFiNL8swibdOO9o3J47I25zTTiq81WficIajDHXf
IUvivFwCI2yy7wwL5Fwx+crEoFx78hzAx7Eyj/QeyB2VoXNAsohvDmMGatmZIccNAcFeO2uy6a8G
5bNSjIJfQ8qzmrLuqvvS2LBb0neJCr1qgun2MDZa8WZk7boYHUF9YGC7XnXTgXZ1eYAeincx9vpt
1ZfBzcEfCPV5Uu9mr1MC0vWXOA0FS21t2mPnM15GRSPTaB6msaRTFPbSXz4TuROl5+8ujR4hSC8H
rL9l0wXHirAeLazdM7FMLrZYFja+XrDUwPQOcDZX95Sp/YpqNlHi2VNWxvbWSB3vKOq+eTA99Fcx
UoNXJxo/G1kGv6eYTPO6ST8HC62brVvbvx8L7AHOJasnYMBh8HO5vlwq8TvxqVDddZYJwq7tUdtb
mApfazGQCqvm6mmJ50Gb/BH1Q3Rdbha4l9wkCe5NIfSX1vj+kVQjxCDssV2oVvcqHQHo1EVZaqN0
Py4HJBYUMf57yDKe+pPrrf9e93DubD3Djn26TcUJW2RykTZ9NtuJ3R+xneyjGerWFYI9GyIbadAo
dbuifkLBM+zKFDprRqTjk9ZWxmWueoWd09pbpAu0jQqVB75EHkN6W7BWMb3fWQwiuO6jdr8MlwNw
OTmhUagz2Ry0boo3eqESj6PX6sVpBtv2MzTMbc+CqFJS2vTRFK5wJ/MgcmhzSAudR+UKC1EYfvSt
Q7iHX+gpVeA+ni6WGZ3UEQju2irzdq2Uak7Mc4QvKp4A7lgK2ikqZijlW2hgsRHN4lqStNxSReVf
2OvWIJG8xYXtj3D+D8tQROEBIETzNEaRe3MK+0VY5AaEKvTa3OiMbZVTlWznLWqo5yQbtTmKL9OM
HDiKxVeE6+pgJT0+8TEXm6Eo6CeqSretRDrsplhEmLGzg27J6rnzMvOh8uSBouBZelE7sWaXDgym
PF33Nn9ORIvV0bMDBWUn2E21QbXkhuVepFTT9bB8UUdXf7ImtHAF5T+/wrHwEzCRXypa8JZiydmD
sFBBp9Sfwcz8cxphQCVucT4x+laIlUmPTI65k43Jhk1DfUagXp+pZ7T7ilppJ6afFr0sUZREMOkk
wUjXEF8wZHLcXzJ5TXDb+0ljlFcXBBzEq6w7uNYcwkCklxv1N9ZZPPed3jSoaOP6EDXfKxVwok01
O4lPccWfjlocpEILYsEJ9vK9QCz2kvKd3Edt2e6MQDVfA73eOFFrvnpdFB/VkVJp7HmEmhRhsHrM
c/Of1PRC6jrTfx5IKP05QAQjFi9qHkQCpHtK8uqzd5R1p5rZD7hXSOassQVkVRpPtLk/XEcxd4Nj
DNCZkPz/PWQsi76HQO1JMPfynRZW6kntcKtbSlA+FSgA2Cip3Z7K6nQ3A72hVN8kX8No+sIO+w+v
IPDaIFBij4X3IGj3UGsZzH49NSTcpbKOrjWP+CsbvGitdRKtU8azbjlMbkqFZHDM4WhlG/SPWOHh
1uxkmeU/0grGCjqlRqXxHnSx8gjuebukygSW9T0ygWbCplLb4SMV6MSoyF4ICjurOeQz9GztZTks
16miNA+187Jcqea5MMJLv9cHnvOhruYnkWX2vZAWnxYteV9Gy8FWkDO4itbsUYFpZ95GNFGsVj3z
MBgxumOzcR6zgewBx53kwaot53FIY+fRrc1DF2n2Q6OJ3zUbWB61A7HMev6ot954+BaPVCroFZBS
gDU1PBqOBURjPjMtIB/LGYvqP2eaDolDpFBlwqb6p+qz5Hk5KA3w5Rb/5DJyQlYiekVa6zKszRy/
A2YGvy/UwAdPDs6uQtqpQbm4e2k07ZUpyfaTqLV7LUrQcKbTfbG0oJdAZGdrNdY6TZTQ7wMEkGGp
ZVuPmfSaOO2fs3Dw5CYJQU6azL65o4hL1arFBc0lJkuh4YEzZyQK0b23MSrHi2Uk7qonTe3j7w2C
J//coIY2bU3Pbo/F+EbhG7EHJxleeeYz5e+VELzSXRRmsMbhmu6UZHIfRjQFu76mt9QOusf/YPqs
PQPhfSng8aFupDfixo9TEIM4nT/Jeoq/QzafROyg11WrfC0t9I0j3ZYnB1vvNncTWtDDgDeoQiyn
p3noZ3oVsl7RAz5RFbadf1Hh4GsSrmUhyDRNDyCQAZYiVPT6thyyMEluOMhIlf5zZbnc9U8F8o+A
Qus/qUefz2l/a7iHVo0WFS+h63YkVRkJDgPW2GmY35Z071ymHuuvNNmqTl1ciqhfyUbfkNumEx3h
pMcYL8S+FKZyMXs78C1LOs9YDCdg0YX5sw+DY2/PeyMU9boL7njUldcxSN69ge3RqLMaB1+j31MQ
ZJt6SCDHTKGfxMfQFNatoaJ7C8vBvNVq+N72VcnyJWovSoCHK8JkHM6J6kNriSNmtsRXveky5dk/
9MyPfdBEn4BN8eM0lryELNEu3UCE7nIjTeODq6uvhTkONxAuafyYjZi/qrwB6InY9AEqp/nI0uVr
+QAV/77ed5STuwrgu427AYBtkqPSpa+QENbdaT3BjNhWhDrE76PG5z8gguiBN7d7AwOTloZ55JdA
l1aEdveNKAymN4OWA1zh9j2Bi7KmZ1A8mfYcdQxdcWNG+htlFAQ3cU2zTT01c2fBmujMdQU2iqZh
yzOzqRaYVWvRRC/zC5kvDYYpyfN4fucMII4rVizeto/pRw6d/jMioWmtV4lySvOJVoNGG11qb5rV
mPRvA3ZsSCBfHTiVW9cI8q2GXfytckIP6EhbndXBsO9JkD8mfGFvo6xAwsyqJAWNmq9UmUupcLCO
hC1DS4gD65XnXLyrHWKZSprFD1o5fWRRbD5kMgx37FOLVRwY9IVSybX5hl13v2GoB8d8iNetmoZv
WIzriye6eKURnXMzVEiMdt3nbIR4/CBiBb/aGO540RWcTKpynqzSQLJr7JBYanSIrGitdKK7mgPT
J8jU4IGsjPLNa0MKRNNGqi6L6mxwAEGYji9Hp1x/i7BsLxg2gYtpbnDAKXhiLC6lE2br0TaTn0jk
PhKqkPeaZTEqBFA1vTu510Rp2mvUqFDz1bY4eLWELIMump32ox2mD7GJS2nlQj9A1jCfDlbKuxZ6
497oQb3bSeO+x6OB978bUGeVVv8Op6cMbPe9QFB9BH1Z+s7BTP1KFK8kYMkrae90msxctKDGhvqZ
hh0JsLlZ/DaU+0i259rshuJqNWkDn0xx70pQ4UDWmpENpJbdY5vwlDAoylcjKJ6dlHBj06s+HDci
aDO1VWS4IZByIksI9UDHnelJ+8tKCMpE1fEqHOWLWYtnfJaBKJyNG0Gfryk9TT9NgmX8KHL6i45k
YpOQCXQIZFY8ULtINl2IhoGySPFQ9RNVk0R0KAKE9US6xCGT3XBFDWU92bbj+NlErgXldXhuZj+c
SLinadbHmIuzQXsO7Sa+snW7QTwxNw4UtKNhFtJnA1XvJKvUZ1MpcaxbdIrbeegWDv0x1yMkF3zV
Q5OxY1LR3G4zoTa3QCmAi7nhfUQLfc/CPgICHv25ttzQ4gKyR9ykmxJH/RapimXudY+wjlaq0aVs
YYHokrWcQdufbzpViDXQguoimaLWilEVn1TK6UZFwW9mhGdVi4LX3nSYYVW9538a1NE20J3ujKAj
xWmFlxFd1aONaWY1lLaG+qztX4y29oUJQrvq3X1fT+7FqC13JwRVpjGil92m2muXSXgtZWIdw9Kg
yeq1v4y8Mi9JQx7WZGXFtpowOvdV/qufkE8nmt0+msjkj5Nbi20Okc23bHg5aS8Df+LN4XvqVcfG
0rVzaE3jup1nXNphnwTdJHfUIO55QneAtn6iBh9Wz0Whbr5nhdxGdZ3AJC8nsGtm1fGuSNZ2lnDT
Y9qnka/nqfFWt8TYgNaYDji6jbe4FvhFqks1GdVt9GS9y8Y0OeSRiO/0Jukeycb+JYKWpS9A5Lif
mnOiV5sF61tX+r1UneeQogahydkXnPD0ZyOSr36otmmv9T8UOz8CTTHfkrEitcqT8CqoNayyKf5h
4244Zi7tJnj6ol5niRPt+haydGsH+dkIav1WIO7bZnHh7nP0Iq+pIndOFKY/qfuqPsm14uTmvXii
QfzWKVEKwhoge+D0zs1APr/xOlB3y3A5wPswD7ZNG7i9lcAWVxHWjFe2VPzp6Odf20qr93rSnFqL
938h7NLIJQRk5Hu8EHaXa2H3G6rAhkWtfC0nGJbVlCsoSs34PQfqsILCbZ+AXPOZMwqq74bWs6iW
GA9r4N/bsHTQhczXhknFmCDU5KEjZevu1r1N09g42VlCQTRMaNqCsNuprig2y7AxmmKTFwP/5Hy3
anJrplSZLwUmSZTqQXlclOqj6v0K+9Zm7coyLo8HyoIeeS0myMbtYu1wXPIzyBTT1qSl1hvpyXSj
D5p5LXFrHNxUfFRJlzgrreO7VjcuFIm2nXOe+umN/+SXriUtX7CcvPhJJT/TZeM0ue3PukXqoijG
bcqEAuqdD/9Kc7ORPd98GhjSxbaX/eOZzbBJiqLc9Jap3dUw0u5N3MEDYY8o+WvKarg5SBm+z7zl
TImMh6FL1osnJ6pMsTUC0fi8iel9uYaBYKbLDuXh7zWNApo63j2k74f/R7ua6qrYmAaLxGBuXMuS
QnhY9izK5qFjVTzV3Pm0rDx9nUbRbuiM3K/bwnhURsV4pB2Z+4OilVs7tNgyN6zYV3Y+efs8iZor
69jvfLMl1ExGk0A8VtVb24YeYLq0H0cn8t6ltKONbmvFoZ+HqsHDjrX9qzIOtQ8oWO5MWcrHyI20
k85yzfVgW5uYFnZm9o+sannl0YYISqV+dOGShUrzSsMzPQaWTgEs9sILBT2xVqg+/xzd4oOp3Lzz
F9ZODrtzf7mOBv9Y6J35gsF6PLTFcJoscpM7q7XuZISRZZIWzF2mccH4p/JQB2BcGDgVNXBQMp+q
Zu1N5d3IDfMcwoXZ2QH+tzXamC91SJpjHqaN33sa+3oIhNTF7a+e6iJLI1N7QtOBt7oDQygCNmZg
R05KYee/5xMhLcwOtHx7uxTLlf++pfT192uWFwd5dYL4y4MMFUfa6r+lOhHkLibn2TVZf9VJZVP8
dUnxTWW/Cdo6fB2j6mt5LSllK6Os21/IgrTy8XtGXabV+bDMqImzyVsgX2gduzO4jO68nMlvHqWm
5bgZ8XL/24CQxHpwoO+31wy92SvuvMDW6dNYyBy3iWpHj2aXJv6Q6V+J0POjTYr7pZv3nUb8kdte
SvGQK3r8hp8JpdBYih9mEtzyDJFTOSUucQZJfiaxLTuHZMmcXSu3DzmgzqdOge0j4bdfLRGqB2i9
2o4I8PI+0DXLNGSXyGvtWqsfizDKjsYQZZtczZD0ITvIHA06bgBvNRZedyQbwWYCi2ldI0TIndxA
MU1da+xApfOpyVnJBiC/Ozzo6P/oVoGY3EFDC3aRHj1ZVWnBMtMD7dpUxHP2hM6T5qrq11bDGcFu
kBKayvaUGZNQcS+KrzxEzXXrTNWnUqerWBvqL0PE2mosrm4V5y9DzmdS6fL0VaVLTWfFSr7Pop5r
3XxXLdvhakgx8C0CBDlOnZ9M/fjhNbq9yZAAHNoyq986xGmhxhScDDPZjE3mpek7UDota/gsrWPM
rG6xjUJFfSs7TWdOnQg0nu86wRvbr/wC+yI9E0mrwvxqKMMoo+P3lFtvsM7KLa2tudgeeLssdXBz
tatOolRSom3YxDAzlNp+thzthtAlvi632FhQlklbsk3mmy4VPn51me+Wu7Zb/3BBNhxZKKc3I0jS
28SSI9Mhci8jO2jT2+ClYsf8ySw0v4Kn9kjaKlhKHYEoImXAdVoiH1OyhC9hEIgUYBgfLA3X5hOY
onWCT08P9OlcU8G42LbVXXi6d/xHnAnWLn4Z2ME0Ei3zA5CCXJtsOlcic/ITjwXko1pCxonltE80
o/t1Z/dQOwLRPRWSDTI1SHwW9N6W7u1yWBoWrsE+BKDouBXtzzKoCYXoo47MsrJxv0pyg2Z+RZWg
1IjiqAcopHT4VezoIBDznns+eKTaDMdltBxkAEm7mg9aE13i3HAOcEVYeISe7fdt53ykk6ThG+Wv
NbWlQxR0Gt/wmBIfwrKVjNtZ64KY55RTMj7Fadqv1aYn+nce4iKRJD6M+i9LeNTxkmw6AYUgW4sv
LeEqtvyhYDrAlAmcOqbZ5SY92bOCLlwslLUZ+CHtkdWkh91dxGV77zzQASF1i5101fZezQeykFi2
HqCIPS/yWd1NYOhOLNuyNuoAYcKgXkq0jiP+3BhFKQ5qWj3OVLZdjb1yNwWF9mPsbvpkux8JZVsW
jo/AP4wHwmoClGZ02FZ9nUbb5aISAQAclSCh6F69klIVf1b4qVeql4ntoEbauq+SmxtH1YtVa+Ze
UTDeWG3uvmOEXE9TGH4Km3Qj1eT70rPUjORKR+jxI1VcZ1/omClgeqS7IGvNadOhqa1M/hJNnlPU
ywZlG+ELPMo5YILZkgTmxJhepzr4qZuK8lvii5UO/VtLJr90G89aIYjnrRtwgYUDJLZKwRy7FK2C
iOU5Qs+z1Yypi+u9Fru8Qb4/OLJ71ps6OEuj/FpGSSu/soaqmkn2AxZktKlJoGxL1gW/bEt5SXL9
0KP2OPVVJJ6Rl4fbUTjTxvDU/Nkc8+RsFiy+eY5ZT3oYT/KSWim5nfmk7WNlcHdu2Y9PQcuEZJmN
cQNTGW9KSZvETLv6ZyxA8/fS9NtAmruCt3A39iEFMNKxb+oIHKTT7OoLcZxVC9UfqeAfiZ88ZkOT
X73JnZ7wbg+bVtPMDfK7/DLq00E6hn5SKYKe6uQWtyU+CWcmPofh1RDG8MOGar0o4bBgKApWFvKM
HazBuMAjOIY/sza7KVnjPCvhoB4ABjmb5bqg35KbykcVecW27dp5rTvRGscylqdZ8JS1Q/BEWs15
KPTkulwilWfyvQEyQ2V6wZNBE/4QBx2Ky7haFXEXPi8HZI6ww7OnZeDg1EB/roH6qJoDMOXKwCLV
adsw1UcWQbNfDWE/MekxVDCldOixsBHDaKGbxBrNayzDbT5bGgTvuge4ejksw7HvPxUnz3lG6+LJ
NexjE2fVO8mr5j5OWeFFJj8Hphs+qXquVEiZozK226XC33YaQHlDMVb2HJ9MmS7Ag0iGsiink9lO
zjUipCCjcvcPtFzF8LQtodjpdmEiugNmKMOo5dHM2gaGPiwzxVOzS02KwZwCZymq8VAM1WkZIbyP
t5ICA7WahinisbfNH7mifyyZRxG8isdMQUWchFl1KVna7aBCxeulY57hYrEzKBnks8tJLX8QGW5u
g9y7tCjWSbZOKFi4rjwITal8z4jKg5ZsCnr9co1GgG+ZSrDEYhsNiS3fsPWOUZHFz3bV6meYHOIe
Ryw9m766TWpe3K3KE6cod38t91wi9NY1cU5Qu73LJAPqhK3hbqeotUhimyvzpVp8aGlcP7Lw+ixJ
IvuhmZ3mW6SVHoXnjG/2yGoX/N2PMUZeUARqt9XrPH1HDJlIMtoUpcqpHs6nrjlE52A+UK5wd0Ym
XztSPPaNk5Dx6VEW2sRV+UNq/Q6jt75fHNCwG+0HO8ofFrezMJ2RzyfZWgMk61uu6sG2VtOUyHqG
03xAGPMCQl87sWWPnoNo+22d51U7EfcGyMMMAL7RxBb9ugCzGt/4ACT5ygvscq+YmN0aO4rlRp8e
QC7p1wnt341SmeITvoRTWCT9mW00BVDV6s4tM9r3WVGfcFKyrye4dFUMr55FTpxOR4Dqkw5fg0ai
r7JbpOXuTnsPySnNtzlziK20syqTdJz7NcpLg9NwBX4kfR9JBV+5mlV/TL34rMZW//QyeRsRyG6x
2oLEZ/4oodCPNfB6Dl3v/DlzAv2J0ti0Kyg0WQ8gkuXZK+btpheDVGw6conKvntVqjh9aFpr2Bhp
jSkN+/dzK4ZHU4E8PkYjvmkgnatED62zqVuFTxRetTUmInRqTyC7JvpQOAGJ3GxFgXKVMKD00pyr
BlmfrrpZs8YXLqDKXgQ3UvZCX3ebBH15SzBn0/BxV7VqWC+3xfwaUanySALFOzJHX28VbDrwBPxK
ShU5u9ff9cr5XK47KsXpokndixUm19EGBIQ4EjzK/18ObYUUn8wSbz1PnSRG2FSH2R8N9VCV5i7U
WRFhTwTfZxo5uieCsX0w+5Igr9I6llHWrCtoSXByrBA4U0RFej5kc/hC7Fj1LkViwrrjX9eWsxT0
0JhVx//lN5WZHR6gNPh/faijbGZ62pD5LNI+S8vL6Lfk2tlrMrZg/0fZmS23jWzb9osQAST6V/at
RImSJfkFYctV6PseX38Hkt4lW/tsV9yKKASRAGVbBIHMteYc05vDuI2O1eIKwdTtcG8LZ89UlPbG
CCbLFRpYrBYX3kFubvv/dayb8Zafz+oKnUXF/NYU0eSiT/iYstmNbXgYXYxQkjh0lMLzkDUuVHA2
ZdiNp3redG0yb0yCd8ux2bO8xgMXC4r3tW0+UQuh4QfBeNWzeH2aDOUvX+HrF6dW/hKq2VMyFcNF
pNgyxURD0BW2cic3ZTzwSvUxRWjIV/7rAIz0IXNJ+JzfQZXjSQnBd6gBKs0V/L2ER6kO1LaIHe+I
yWahhHxLfXoaGxsxFNLPVjxaoUXreu51RE0JIed/nAG53/yiZdWrWoHCnNL3ATP50kma9k7NJpCF
XCwZ0qELkQgR93H9WI5KcZFD5CEWl9jmC8hTot7JMTVCMEHk+GzF17xl3eX1Npgl50pEvCR03xbT
Fxi73tzLbL7A1scTNrWX3C99chkIjAqr8G86JOWL7TrI7PNRXAKzxsUTRDnmPNArHnEqpDVlOQ8k
b9kxoVmPmYbzgcrgc+5yQ/TCeZ7Rclf0s7Q9NWk/Z0S52iGY+0+6yFZlCfcpDfgG8o9FJ2KrDYAB
cWHRl9DabnGsgCNo9paCwId6+rW0iVbXNOe2p6nosiHJDmt5MA5CUF9u8AWRSMWc66kMUnFXhPpb
qgnleSrU5hyVTNomUTDB873s1EdhT3zij2pCZjol5jHLLfMKbZ5bhFcuwhndrHuGfiTLwri9kmOZ
SetjCgA5yKNyMymwJgQmZVS5BtlUUXwHQP498Ca8sS0OQNtou59gAEkLsAiPPctN7aqQPyIwqRVe
qsyPclgr5JwssvoraZTjU+OkrzqnHoqoTDc6PMLFMHT+1mLJg9EvrS5TM1SXtmOV/WcIj9D/C8ED
P0fYumrYmmY7MkDmF7BSHA2u4jLXXNS9ZrFyiTHwGVO48qw0x31fEGzX2MXP/Sqv6wdFfa9ZI5Zl
0G0GTCCPSUTodKxlxrcxNbfcl42/NZzBmpfiUHETf2lWFJ5GBRCbmFDP/PlfYGgzYOsj48ZyTdVW
XdtyNNBIum5qn9hQdu2Obk60KDc/p9yoXhKuitbWV5bU2n20v5QQy2HV+sfCycY7eXQIHWVJ994i
flfEC8VICOL6B9xF882tQNLKESVv+ewC7++ko1Imhyj6NmSodvH64z2ffo5voSht/PE1EMM1EIR8
f1SFpCRB1oeaurkdvO3NJSN5Gs+NFqFVbiEpJ56uoMq2jhUkcsRO+Uu9bMID7gz7bADsxxfBw4RE
O5suLWN9aSIE6ht06mMSPGKNg7f96WjHHeP2Pp5TnP1x0ji/D3H3o3zLbbxEVVJCPaEiQOUnZomo
ONEe4E59RIRSH7UpRiY4GbvbkGPNAhNoFwAaKkRKQ7gNLD4WhYiOp1SJbUJZ4GXNB+UG8CU2gqcK
t/cTpFl/ATR/PMlDfZ0RTNOGDuZjTu/TSN/Tbrs1g9KMic/Y6yNABLzgqYaOP4ia8U5u5IFRCzlq
mz9Sb6x3clwQLLQPwjRfONTgdkEViw0zA/8tCtENtHN4YlMmq9Dr9ZPSMhPRVTPYIRdbJyy99qJD
1JEIE6SXCvNTIjwmF0gQ1c1kmxQqQq2Z/STScY4G/kvioKZumnYdGcCLAnuiHxjVO0SB2wunEh8v
kiir3/8Z+e0cNDTvIo6tTaWr1KnmfIKhRR2D95Z944ag4A63oQL5LUyZY21Il/pmCYO1RFgGtHYV
bWEmiv7SBgjQCSZPt6lsINVGslDyEiWI2epfAkAtWm28NFQUzw1yBLyDrrPtCE1eSetV4R1NV9Hv
XSnRKqBRUj6MeRSZ8Yg36VRCKMHPyLWctAQOmzFJImVDhcqeq6DmvJGvfCcWq7KovOVtDSgH5Yny
SOvzjCvSbZ+caVJrb8BamECC2T94Sam8RP5fctg26Ne21LI2Qc9ZhJ0fFBiCTxF8LSfkL3Z2WqTz
Q1jViwZKwIGbhv6Ycls8q91wBnYQIDWKOqZQWuzOUlPj0Rmn4dG56rrjZ0vgydomVdJqFfvqEpru
Osj119jIw7fMQqDiVWl6HSH0ATmsY/gBcNqmIHGByLkkx2fg5sup7R8i7sLLpCG+5NYRdRImA3Vb
FC+6/T5lQn+eWQkXs6yf5GjshP4hD2xvqeX1uJlM11inHiubISkhHwSqeJa7vRKZa743+nM8HzUn
/xv+RfT3Ro4UMOn4ejfuyH3B862NNTBZkrtqYE8Hr4qe6iTMVoiiu8tgWMV20rvqaA0dHbS4yLfZ
4I8X34zSlSUa/QtUTVQzDZyzqooqVvzWRGHe02gI/EfbHZGKvdBMgkNv0o4JhQDNQjPHgMi9LO4m
Ao0r62LpP2xvfJkaEB/GRE+kBtxCu7TLblRiZ2og/HWERsujQz4mZ3fMv6d6tRtKKDKy4giUJ0Pk
T7AQJbSzG8GJAfaVovdDtlx7WDZFZ3OBUmt9kHnSfU7bBJP3We4N1USf1+XbLa0lE0Cnu9IZLzJN
Wg5Ba71vkB7GECidbsFStzrLjUJjfYA9NVbnnKrT0cSq1c578iiSJY7K/VFN3z2dUnowhNFZbmzy
smCTlN/TsVKOTlVHZ2/epKpOe1XuE1qJ7ge2M+DitWcaSCdhHK8jzSzfu5qLuSoT9HQTKW5Jp8ZH
ucE7F5M9SzbdbVDufxz+OMf2TmRMAGDr8d1acb77n2cGPVQmLCdvrk8/y8g60iij5KlIG+PqIyMo
U0P7giTKuTN07bvcw92mHzQPT4eNAsWkkHnygviJv77YKjQtmgWdz+IkD+hmrmHzyqx224e1fTQN
1ulOag3r0cSexJVielhhO0yTOgUz2w1e/2Ua8TthklmEMIRu0a9DroJaQs4yfpkI2TH6udJWnXVZ
FO4q7yNdXYJWIEmAaGe+ID9j5U3dHE++VV28vMb7NgfHyyG5kWHyH7vyaDNRVHGZ/UGPMPZV6V9q
JC1BoITXfjSsp6yovySoLu6auT2Qp/i7c6eKDnI3QvBBdJCrb+S5GKrjXSvqZCWPKqptHfuIQEYq
QBa8B2X/51/Kf82s+J0YjqrOlEbuctaMPv3ld5JGZT2KTsCTsMMGIVSDxqNtTlU4k5WDU+U55qHM
mKP++Y/V1N9npbcP49c/+BNT9eMPrrXEt+x9bBRPcRAXK0HG5BblSEdLLOnOlEiuuUk/ZFnk/o+i
afHeYyu4khER74gVUpfDvCvH+mmPB4pAvXkkg/23ctrU5lbs/9BCI/+G5wsQkPFGRkm4rQdgwbba
YtfsnJVBd/jboFfOKiIhEg1GVl+ZCrzI8Qx24dIlvekuBNh2XyHPW8B7bjZapzQrsxr1i+Oei16j
2kGDXzsb6bSndqo+yE1Ueu6BGfh3csi0n0MtvhEXctqCtg7RKn0ztZt4pAkj35HVI15EvN9LsB7W
HHI0nCisecE4RFe3LSyC7c1wlbqjyA7V5NvbIBfPndJW+LvcJ3owGtILajxy6GMz9gYC3KJoWaXN
L+eTVSPXtp9Okbu6AeGOpaeF14RvBE3mul3Il3RVEBfnJ/mdkSPye0AzONwrBJKASilHQnrYBBk6
ETSr9BNxMt2XdfnjX64kzfq8OBB8ox2MSioGapelzu+XsNaasWW3Zb9G4d4cNZ/mFtX9g+Yy4aUP
MyC+VZuvWklHt0qRw0jxpE6+0kLktAYBLDgvoCgB0L6Wfo+5NaWOJE1h8dxkrWvlKzXXZHnDdBJ0
f28aWCyoXjeHZlQcGsZMRSt0U+eeqq/cm+bJqnwlN4buxpuyUmj4zOdGg0ACPgTaZpQTuxr5DNJm
QN5y13cze0tK/ZfJ03wUP0BgJEbF59Fwp6D2nhrL2HnEzLh0z+Rz8daTE/q0K/sRZV1QhftAJO0x
mQxjjmp+lUKSIFGnq99e5I7cOGF6Top8RGQGUwETI+atmK5xMIZiS4stXhiDaLYi190J/R0YBFKt
kPrneryBd0berBH+5CPIA9C9vE1GN2Qhr9w283h2pQGpZtwigCPOl7NhUYVErJTFyyxzm6U3J0XZ
qHR2YW2+u7h5sXywYZrHnLTIICOpA9wEOShPvr1DnlOM5zgzi4Mc+nhvZOrjsXT0zcf5VuHw4wZm
/mvHbRNKeus/X4rG77BbixWq4QpmZ8LF34Oq79OVaNhVF+i2HWz0ADdcq4RvkZaxYJ3qQByniKL9
fuq0bFUQX4BjK/0uK+VxioS7AtOCSFwnGKRWxJ0xb1QFxTpXwOCq4k4Oy1dWggZIL+tp+XGqPCA3
PRjkIiLhzanNO6fPCZ4y/OAoFdduoObQoehnyGISlp9rlnosinu+NL7I+mf5KvznVeZY3W3MZ/3x
59+WRP/+uqi3qRwIxxaqQ3CXrlqffluNFhMRYLbFRszmlWbVpG/JbMr42EiyZsz9bRdnzRc5XvT0
dG/cTVPMGSbhAlhqfpaboYi0pVek/epjzJmVlR+7SY+xbsizr3aFurSYqUui68sHtzfmDrd59QvF
mPthBJuR4nKUY30t9G3fkgwmd6lMcbMpyZaQzauPzS8dLdD+GrEkYX3wNaAsqj7U56FR+odxGP7O
SV1oF0r7H28yKtHyGPsTBmX58v/ct/Jzp5OHJsNCYHbxOHAI3mDZOS0qxa52FWEEhJDNwCWQpvUO
vFbCqnnmr1RlEK3+/PE5nx/gti004VKqMxwkjvbn3GEDztYMRQcR6/YPjmr8cM0wvj2bVS8n6qyd
SDaRT26rPhVRRMLf/FTXypHbi1nEW/mYtn0xnPUMGYY8VXO1H16G7VueS/5Yuouc9j8/qIhuP0i+
c5p/kAcqjZUM0WopqMEt1nGxbx14FNrsNJObASMQyhrF3KIKbG5jufIDZjAw1NDPIBzR+pZQbjC5
zWOIWbvoyHmQQ9HoZ/f+GG3ksZ7+RlLq6nhUlNDfo0Xqj4kzPEtza2bW1UOAS+f/Gso4Sy6d5FlG
iDO5H3/4M4wLrs3ZN1Sg4mlL7HebU8JVgevgWyFrhPAEb5zUk5SlyVeeLPzPJX/0+DhnPXNc9rhX
/mVqSOP105PVAdltMzU0+R+ryOcJc5nTyekSemq28pV70C7qXP3ysamQp9ha6Z9/Gaqge/ejGm1L
kRuXAWs7BbbaWQFwDx6qXlxlxUE4qrOrHHLu+rkA4YXV3MK3mHelDoDJhkx7GVeSBjxjHcK9ubpb
oScLmWQyJPzbl8wEu40pMeyWaY57vN7tQZ15UZbeBle58afgxwTF+Sj3dFVrD5YDIy/2Hm6PVGl8
zTul//mIlfuFAnb1Bi7qE1YzHvidNnNnsj5kgQmn+O0hLx/tKqqPtdOo5TI2dDy/IbCpxW0Ziddc
2wf6QL28qMybminNrWMXDsGzHHeM5Oe47dhHXAhXgCThhNlEUc59G7rHbKgsrN/hZSpS/15uqPUq
dzXm+nvbEGuMiflJDsmDcnxwiAPHSTBn7mY+8d7zyTqqBcxf3IzkiVqHe23RDYNzjsZXOVSo4XSG
kfHzptHZdBRHAFu3e8q8axWFfVJNoez8uHsJSs08yk2MxqFafOx3nqVtQZogmgDS1DswByW/3Bhi
HafSzFb8ZR8bSnvUcPzNqCHXtAngUoqInCsFDV2mRA1TmfJfnj7m58Wgq7MWnG9gpotMicrE77PG
1gsqn4Q0B4tpWV7k1QpY6QsxZO7h43pugEbQ3QYM+MtY75QAFZJDo9esUyvX+GbpV3rq6btj149g
GJUFjwjCUf+5BfEHnfKamZi8AxF6S3Bj6iaHGtnAU5f9ZSczDsazqmsOSLePOueZEJvmMSN0XR6D
AtM/VMTkyr1Q1adLu9Im0zhYZeDfjZnro2WdX3qG0SyRKKXrQSUk7TZoVP+yfnM/3/359Rma0Awe
3TwCePH7rw+ifxWUNT7isnf3dupPWztJ0QbOoAqJrJDwCgm0IOVZR/GXRevEm+O8K3KFK9yue3nK
aA2PXjVR7TUs7c7WWgEDHVhCmog7e97IcblxU1IZoimxoEZy7s8xTskQU59r85hYBjgyOS7fmrq0
8q0QYaX8cR8H5G4G6YZes4+JlZ/GM+Pnn1WCod8K+tULx6vfyrByli6VgL3iBep1tOvvxRB031Vm
dE65dSoMagoR5HZonFjoY7dvE8WCTwUhE/2KE8xOXUb5CyVkMcyn0cbCrkOOwPrdxlF2j+BP3AeF
qd3bhJ6uEhxYQA7bNMYqonH/7MMSn/u8j6psPUw2jO+wmTMYp47gQMgBUFYBZ3KRLH4hBwiAifTW
sc/Mp8iNz3oF4a+3nCC/IQ2p4uu/zAp+j0phDWYJDQWVaZBfZziG+em68BwVdsTQEDvuEsq64UmQ
I/GBgj+nZNyo7fLlEItux7O/XU5DtsY1Vr4p/qRvqVW2G7nrW92ZAKbx2kDsOSs4QcoCXuB6EO7W
hX1y1M2GSujooKqfd2Vh1K18ayGPWga98jjo+Yx7giZZeNVrcALB8bZbzbV7Y05w6Jvk/gYbFLZj
3MO4fZJ6Z50LKhhV85WwCnM1ocKl+Z8cBoKorlMZPBVUnFdqo6MjmRv9sqlPbuyhjfLoKPfqWEWP
75vM+BNfkLlW2T11jly9RDnrrBzd6F2D1f3iks55EwXWjc4CbD7gdXl40aaiZo7bA+pO/LMQE+uG
Kse3Tspud7tfGlbanaZG3RBiBWe1ALWLAml8HQwzXPe97u+HpB9f6fMSsYOOtVFBKsc2zvjcapR/
mRQK9fcl0Pz5OzaLH82BPMqnb38q6zQemZtGwnwKweUFbb+2FSo1ksJuNbAucXCqI5EtJBofRmn/
gD9xLQ+iNhVPXQ+ERB/HB31CT3GjB1v+QFp0jbmwCkIfSqSXPjaO+iQvktjW9LXr+tOOsg1ZL7Ud
r7ES0tcO8mpZqpAPF2UbGacgqQ4aFAniy+Qkphy2NM/GY9qTeaP56ivu9z0aJ+sdsmgKOWZEhhWY
1c71MWnH0MUwz2OVTSfbek/D4kgLN3wN+VjX9BtmFS2lgrmFaR1GGO+LaUzQjaaZt8rCptynPUa/
BQomuvb6HGRGgMhdOfKkJ6i9fGMaqCyBSRXHYYJZ1gEMgwddvoKClWsgufQxskqHPjUWKzmWsbJc
mVlhb7FdDWsWpgO1DMcnv9uF+TiqxXPVQBFqYFv81QTflKJw3lNBM7+bVO65+I23LbneB6UDR+RG
XrHSFNAz/WCd+1yf/iLU5SB/PppHfV2kXOQ6ZcnZwpBJrvd/htD/yTUGB1oDPyZnSfqw3ODirO9d
dcbpOLRDn9VyOKhKggqKmv1BTqoDTTT3o96s5YS7DNr6EQ3sMjDaFF1cEBAmUQZfWGxgU0psxHS+
unGaytrK3Uy8GVCGXtGsDftCH7N1OJ/lOvHDVLb5tZ4QC8dpvmN6gRgJIclbzdRq2UZZeQY0q1+5
bZ/1NO2h6yD6AyhLBgjYqrdqTmQmJ+tlVIfhAEqNR+58WoEgbNHynb3M6qdLF6bhIg68cgv1c8LR
HBpbUmF9MP+qeZ2qrnpgbk36kG1cIUmBZjpnVjFQlTGhwXflV7DFyTHoIQ0DlF3ytfRRgo9qsowQ
I5EhYNyXM6NTaOWGW5T5XKsWnlhsAhez9030Ea65QMnQfMUDD59+6Vo9BJuZZZuZk7KNctdfIYJO
n8KsUO7iuLzLtVDcWb17FyVh8oCMGd6FHjD5BPWgNta4Kvt42MgxvSHZ24ZcoZjka/z5acEz4bcV
BreLWZbA9FzXTJCY1udpBH+g0lD6UFc8VLJdU7aWDShE37uhFx/F2Bp3iCe2YW3QF549kcM0IEcv
BwLOa9+6qhoeQBrwT6EZAEyeqp5Iiba5k45JeW7j1IucJOqd4ZH0AlVI3ReRhcpY69U9MZDmIUEH
QwT6GAzPoReibHZZlidmtx4RaQTHoWzow1NiXHYJAt356peWHX2+rhuoLJSl1Hwlx+RReSDVc2/V
quqeIMBw5Sba9E1DAFXVXFb+6NubpJj6HdHVDUZjZe8ZkfqtcVtrORlNdHbc/IsjQHozk9joaaxd
pGhZ529GkzJO9zcNc9TbWyT2+FFe/VjHAjSXmSiJa79sPo2hL0gxm1oRLansIEBPnWYOCgjIOgPL
5iXbvKVKqXTz804O5lZCZDi+Z6Vxiy2PMH89GJROTEskFxefIf+KAOYBVaU7gGPhuiRC4LkuS3w8
bZ8srD5Utv+TwvQBZertrlr7mBoXBbBh89n/Bz/uOGdEW2b3OKTuQ9ygtneUDkrAHHMxUNB90FtB
jX+Wcas4v5pS0baJOWnLtJ6arbynyM0IjIt8tOZCOd5EyxNwr8bLAslk0tq1pg4edTt6rR+79Vgw
E0N5sZbTBbmJCfla4TpXl5OcV8hBa55IQKh+oikRLovQSQ/jpKknBE31Ri+04HF2SWCpHrpXMWRf
AbC7fxnDD3smwC/GwFgjsYsfZVXONKti2WDP28manUc1GD+rfpIH/VK469ENmm3XnaW/gFqftQmM
SAHyF3Vv9NCJgphWIJG6XUC59am1H3xq29d65ofXVLgXIxSpgzymkyuD9h24D2Yhig5cCS3xcWD6
xvwpyg1lPXluQBGs5VpvzWrv1vadlYZ/A+dsn1DoAtbI3HSvOv2ALwkHq1N74Q+VHHZF661vWt+H
K2h/2vrWIf7z7UOz5tnkRwmR0gTTDcPQrBlZaaumNd9efulejRjFqgC1xlJNOmG/5xrrxN4uFJip
efsCxGwVkRTwtQkx32cwHfaujcSnL9Vv8eCh1W8E1/rsrr5tckoHYX+NEjNemoUzu0oyfQ2ZDD04
C+mI/EeIOf6s4Q7nzWRAkAZBpvD0dcNVJJNTiDnUSUW3nFVgm0TZxl3xTGvvoDje+FWOe0PYH2pN
y58NYR+qymTpTFzRIsOjcInCzF46Y0pOS6eiZhu8vzozOhS6Hx0tFKNrEZHn7pBxduODyXm97AGM
9j5J+OthrjhpaZkRa6dll0ZTzE1uYSiE9xZv0CUiAZl5u7Yb7jLVD8/KDcAjknSFQZYWtKTuptNb
6wEQGAn0JlkR69Yq8voWEz0EuKaDp2yXBvlDQe3Ec5qlur3tA9MntUpzv+DzyrkFUlCT3z5yNeZq
rXqRe24RIHkgAray9Y2KTe8TZZC00eCM1pGKj5sHhNgk2F3Gxr1Lsty+T2wyLyWfQutm/qVacE1z
Lo4I6y1T53/h/Kr/fSxUCTpJG3wfpRtcqV/6O58qzIxjdFbmECtbCFX6thEllHbSaN+yuDvrVj3g
EPPtM8ZMazFScDo2pU8FM4HXraRBvpd6+9otTFCnYbKS3zPAXggXW+e+851xFXWK2NcwDVgPlWKX
KX717MXlpZ5x7eWgQp0NS5N/m+eZr6QzW/cjDpQlLYxpq85FBLmx0FZaKT7rRM1KwCK+uysBkm8H
y+h2NK20Z98w7qT5pyoIHC9z3HfR8C+FEx4ln790zE01R9VcBEWOqYlPXzoylgdc9Sm/OOhua2sG
DulGQbKUfCk3TWSQMeXqJqWw+eXHEdV5gXF6EKS9YnRUWcA11iNQWGs9mKpHLl42XsDHsCzUVG2T
ILshzFCNiv3UEpRsTEa3H1OqNgSBQOYDMoWlneBK/y2j20iRaRQPGRPXTat44ghWuDkKTQV9OZio
wXWtfJBTabn5ZWZte/XCzqz8QfREkkHT8LYa8s91HhnNKVXIXZ4/qWHQ25VCdPMp67vhkldAi0n+
tp7cqT+nTtVw2y5A4M8dBACEaP9Tz1gYNEhJz4pCOtvcnpTBmPbJ4IE4kJCH+e4zwCrWmuZaVnxJ
YqUu1rihvKcK03dniWersO/ofBose1tK+mDh8wNA8/xQdz6beOZB1QN8WDcqiI/o2w3A+g6LXw+G
Rw6OWYMPrk3vVLPJL8QkoXqN3YPIAvVgzKyAqkvDl8zR7ztSF9/THmidPTpPloNiOLaTjKmSZz1A
3ZwWAgiYpvDzdWtC1KsW0d0QTvZSH6v0PUcfmEf6BkTsuJ5zHi4DWTRrz3VYE1SZcpGblh7FrsU6
lcfTqSiQyApsjHITF/ZLZdIGs0A4rKCjAfwECMtdvanPTi2S57L2Ny4yw9eW/3ZC5+Eid8PR+xEn
ZnUZKE49dH31rDp4CCvnvtLS7pfNkKnf7cTM95/GM6+4AIkQh54UNiaKfNETo7/YmKp2lCi/u2W7
hEBTHnG20qbPmj1Pade5MWZ/ealjhFnbU2Yu8HjERwyrKd/bsrzKDbCyK+KH5uxPfovADFSirkVw
1BF3LeUZRSnK65CFc+HHfGiIiDiP9nD1O48HQ1+5u36YKsTQeM+SIJ+Y66TVcyCIfs5G4uZB7rCQ
VonM8JB6PSSEaWw0hNSntEtU/m2ByydaTPfMpqAyeNn4TPkEDX2vbkZsTlDZ8nLYkZicr8R89Wk6
UgWgiYu0q5eBXfKEnZF2zuhYG6Xgg691MnRYuffbEe7Ds1OZ1B6B8N12tSEkcZxC6wZ5r/pszU/U
tlCVlaUH5jZW3tvB949aXkYn8JfRqRTTz1fNlBUHXx+X0z8HP06LRPJCfw7ZWmTVJAnK7e21PEm+
R77S+aiWptJFq9EXO9Zp4SUSjvKUZcxOWUB0MDLY7cyxY/Yd1aScs2vYXbG2wwrbtzy5jqlw5s60
uh0t+/owof7ACTP/qElRz7bQvyXU3bFJEZBBpk6omW+ZXmlXC2PaPqk01q8mQada981Jy34b63ax
88uerqJfGiSNuMVZ62xE9SqWluFvaTuQx93YFysnb4lIzGyW2r1NBLCKDHtZzesRvRTFKaLco83R
fnKToHO5vap5qP3vsRnKePh0iqrUxG6qxL0H90YB1xPxM7KLcwz8AiCVM12CFIgiM36xkWNqO0yX
Tg+1HcVwFjnzKRg6eoite9Gm7roQdrv2civ9Mle+u7keFRmmu2cO9gNWEndm1R+a5dA05sFrDB3a
UrV1a0W7msaYPMSm/ShiK98lSlate7Mr0pV8+jfU7VDsw4wYiFne1XFRIPrsrI2tNd3TFEHotOZg
0oZk8kIpu29lLFjHpU5+/3EuIJLb6o81trKSyuGbfNiIhqUHkB+DMZ6prSC8CP2DfwpSLVlXuTNu
0CwUW5c0iV3jGMV1whmHyJ4+gE0fALGP++x5XbFNDYSnU+5qLOutJzst86vcONpQLGrwkge5W1VF
TSCM3ZI6BqLkX+bKwv2vx7bLbJnyrOkKLBif2+0QJnhuGgXPija7oLPrvzBNH7ZaXpVruRuSusqr
VN3KXWWiODvGKMLcPiieIlVfkYe1z+lekFvokbqtu3/b+Ocb24+/dhUAFVKFoievEPFa8ZirpWXF
6rAocHgPmY/jfTKWziWaq5PWYJRHI4sRUipF8tRpFb0lrJnSlUnZQ2xGJf3+ya0pfZtp9D039Urc
36Thk5OSf20iD2tqoKEf67QxgjRZJ17/HAZJtAaKXp3aCMlABOf7aTZ3XHUHwUHr8diOrQek6CQU
926G6JiwtXhWInzgIeUuDMYOmNCEPe0fbiQEDP+Mv6rZ1c3wl7TOTCMSdasJDm7gMUGuwJc15UMV
9+fJYI4AHxuGw5zWqYbKqepgK0tiyD9DJN6aJ7knx4vKPcmhhntVsPznTR8/B1Pp+eNNv/8cmZAR
OCH+zaQ9ySqFCdRtp8SYIW4kEntIqwXrT9hNSTfnzkKAPH5s3KpzNn1qvqpYhGiuzkdT0f0dWQ4C
fszPhMmLRj3JjV7n+WIqrWzjGvn/Zz+a5R7iTNuydE0VCG0sGSH+y3JPwwNNjhi94prny8ITjgZG
fTAPHdCvjUmX4zntvB95DlOqcwKCPJvAsy94Lm2kTGgIQo1o50lkZ6u162+pli2GaMDQ5iPInGm1
mCuHJeYWyPaxpe/7oY1WYqZQenqjPHiCZrsZqBVYOHaVEGpmpRU/9JwcNLsJZ6tZfKZCUu1HR/Me
Q+qRfVWF7yiyQAtqmniBCt8vSyVxH1WPfG8fssldT5LbLiRf5OjUcXw0fNvd9sB5qOIeEkvg4i8H
QcpuaPOlMHTjLDch+JhpEYF/PEXG10hrjHOaiTljTcvxbhaXrhLTG8Hc6lqJVXv3c3cx+k1/TUBM
raYsroiA1K1lFUbg5MqG5NzYLo/ygHwlx9zcpUrt4edqqRGuijxTN+3s9SRWXnnIu/xr6vjt8WNo
fEc0qD80BfHLMWAdpyrsY+ibX2y+jtFS5Ka7MUIDqO78U4DwU18nE3sZjcGrHU/OS+Zzg7eA5NwD
OgcMmodoOAWLPC1WL04vrGcFucK2q5pwN3V5+WyXKZOrTnxP1JaYwNBzHuIeNlfaa6QfCm96C30y
MuYzzIoGq9Yr1V3j8RCbRmC9CZZ6ujtd/mgoZItEcpfuYLoz2op+nqyIjJ5fHf98T/4koZmvZ12l
p6RiLKEn5YhPCqhe9Tx/GGpzqQ/mdLDAVN/JDRq+ZEFoaQCowfTuVLsz6SP5NVHcaTk8zCWXpap1
xS6qkvGRG7X1ECq3ndvICPAtcYgFYpk2Pt7GTEA5llJsKh9BoeI50xdPm0jyNCb7JHeZqTHtFeGD
3OvzTV1EynMZZfmjBsn6NsoX6oxqAc3Y/BP8flS2TBDqixa62aItNGcflI75EOq9+RCk9i6xAAOn
bmY9sAYxL7646PAVMHGsQVyFT5Rtja2qlvpOKEr32HcYBqnvu+/R6K51o7HfLKd0AWMqw8lJJnEu
C0ouGIpdOLgEaOh52J57lQYIRANe6uFW0Un06DLBjhz5Z4OGvT0rgts1MUj7j4NyXO62SvL3nz9i
PtHPj12UUS6PXWGZTJIc59NqOW0gKhjIjFaOZxD3o3AHCtHi3wtAZlsBO+2o0989aoHZb1NwGESi
JNoq64HmJCOeC6PHeY3adqsaT/MX8Co3ukliRSUsZR9VUXgFylyf6nF8+zhDzb0BNRgmbjkmlC49
UN5eDkDQue2N5ZvjMdfMDe6frfC1l/9H2Hktx410zfaJEIGCx2173/RGNwhRBt57PP2/UD1H0vCb
M3MhBAoAyRbZDVTtnbmyMH/ESVy+e7Fm7Co0L+tuvkrYtE/E6N23up5dNWJd/vjqaaKAXir1AZik
fqeUPMpmozgVYcIss0RhruSIuynP8f7OJ4SFRiAdnOzeHhuofrCDVvJEa/PqUrPeTFGsr30/c1As
ws7r/TZ4dwqcAi7m01Nut+2zWajrcT7usdLYAf5y12bsB3hEg7dyKNt75xDnan7fV2KiQdtPa5nN
EbhDeQms8kTRR3uMxipYyT30v69K7RjPlWiS5eRGtF0JaDgYQ0FKsObpr43mYDUX4ls2EXye+Wbz
aNlWubMDXdmiolEeY8v42Uyp+DY1/aVS0Jl7HhCiLjbLQ45iGGYS7SHDnaaN4w08tX7t0dlSNwV+
pkumWv9ztpiPqSm55qViHCp6tydYjOYaupjxXGr990a3mx8D8V5IiMcP1voZ1vk2vVcMHwHg5Fg7
F0jjEd/yEZmCsqFxZ+4GQ2V2rNkvEcDOj4GVzqJUUj6hYakehlYB49Yb2hfH/C4vCGE+IZRsVmCJ
ewpNgAnxa7w24djeRXCDn8oRwitN8h0RYriqmXye67zJdvZQv+edr53lRh/Kv/bkUHNViP5uHa3k
F/y+rqdYSrte9F+zMiB1TA/H/+hSC/G5S60LfHuQEojsRK+rfm47VSGBokEcGjwEKZ8fQrt79NyW
REw19Y8kFNNwtkVKlHvSvAx68q3lgf8Q6ViXed5xh8Gs87vXc5tUJTlobY1QUt95xEdA1m7YcXu1
6pBciSCsiBSZ8belF+oLqnvKM2SChTIvdpTEmdegwrkNQ6PWFrZwt7KOpEwqK0UNLYOsI8E0Ve4A
89yEqFKNmnoIznguNDetKgzIftsMDWAFfRHMGQ4y10Fu2p7CoWhMBcwXJ1Qtuvf0HppFPYBhSNtn
e7T0sx9g40Iy360zp1NISSuildIRQ5LULkFrJmFN2Wh8syyj2dzWo2rqYeqxuAk383pULkpl81ee
GCoWaLVPKdrtlL06g8PJOWmJi9SaS9UQF+K5RbVBuKoYK3lGCZOz6ajFQY7kRp+/oqDgf/bH25dj
35iDiXR/xx2Y37QptzVpUaqT5zvuHtAQbgcdCUn4dUrqJ2snM3cjrZdl0RMfs5K5EhB5URf3XjAd
qgEfQQZro3JZ7vleNct5d//+dNA+KcYxNYOExb1gGDrqcbDIn54OWpMDrOhbust1Eizrsbe4jbPR
C8siTCNq4bfNu7lzQQIdnPLCQTovD8nrbL0ruwUTrGrlBhRAf3+H25mRbtLBsIuHQG3ekjB0f1Si
XI7+qHxQwsXTXdTVQ93p5XZqKqqKxOng26PaMKi59qomxbP8IiuiuujBiXYNii3ynZhZ5l09xOlF
vk3HBC5UoWFclCcHMqXOYyQe5En5NnVM+4/rk2ic1rC/zbU8Ka/vuV6O5Ea19DvyRdKLHP3/rgdx
mVTL+Vr5WuQPpzPDa6GgvpY/3SCi7Vz58PXnQqw89Ou1/9P1v1777+u1v70W+f3J3PrrtffR6Jzt
VH8w5Gv5h2vl/1N+t1/Xypeh57m1EXDFV5kt7uLI/OuX+fs/+w9f9OuX8/t64SXTus2BysmT8oeY
vKDbiOCkPc1u8H9Kb7+4Q32J6ji7L522eLEE7U2Oeq6b0cwNnuQohAgJ15skF0WP7Bf+Jdu6bEyM
6VwrUj9Z2ZVR7+UwwCeOuouAGnmx0oTrwRnVR92INLQEyu0HJJ0VXOycx+fti1ITJkQ8xCv5RR3i
7HUapNMmmva3WwpO9/iEu38r7yjyZhJMLuTALhhW6URurBprxaXQGvHs6dVSAdn6VmbTdGhD9G1y
CJhZX3o6qzM51MNmkVRB/pJNwjrrBqJfA773mw+7el0GTbpDqZy99ZGUgwYPKX/Qe/ywjyDLszcN
WN62SEJ7Lb9ZPL+EyaqKizNY4nnquVvM36z++0vo5pdAadZkkeF5kBE0CwmfIYVcUu5qx9Gz77Xo
wmbxa6N7irZoy9zfuUiPF7cxkwDjUhlGvyHelGQB5N5hZMTVsg8xBlrxGMLfnHsO+ayAn+NYkJnS
VQjq5n6++MbGnQ/JLxjItjnm87B1aFpVgfjzCxoaO2M8x0/DUqUuMF+sz5+cINSb7b/f/z5ZQLB+
gHGydMdVsQqhUdQ/qcXQYjthIlgdo21xl/0s6TDL7o6ZY3bTcPS+Ma51uqZrktWuUMZzaMZ6u8ko
Tr2nEwBImusfrK3LVQEF64RSqKLm/8XGBLJVithfq7NfWg7j89QKdyV1gn6kdLfzUkUoh6lS+GsL
EOK5MQhEyPT+3GcY3OWeOhNiAjdQ1uN87PeJ39cVodCo2bfKWh5rmkRdJvjNt6INzAsQrAURIi4R
i06ZnW8Tj24wCLdVj0ZEHii6CZ11VGTc2RqsXjUocjrUIQo2pcTxI/jLrOQ1Y10e/LDDTO0r/q3g
GFJTpFdmPNexXm0zvu+uqsv2UV4B9S7+jykUjqa/r2uQUjhzOdG0LR0N8P/YP3qeqUmiYmPprXS4
hx4YLRzVKCBB592TMDOaE0kVb7Hx9k+DRdwrfxEKZ+V7qUzeh0bkSx60iB8GM6J0lmkfJWWp2XCu
PhdurK4Kt3MA9IuNUXfpfVU7WPlwzv8azZHOtMOTHd3Q8NhOfUhIqRcc5fD3sX8ayuvUdODDSGRH
bY/mGasZdjewx6wcFdanociPgU3ZXnh9dJg0mmV+EPv7xIpiIrO0WVWl1+fJyoOtEYz+MkiYDUGp
KQ8Vy1ax1qk3H/xEq+FTzkcBvXFU7przqagdrDX8BJcinAI1Ok66zcRa692ovEvkxfEjFeqGAJ4B
FLmtJO8F1MtV7dpHV3jU0IdhF+mGra5SHauAi5thhhzci1wFppTvA2SqoPqi7qyZTXcuBj3rVyAS
0WCHXr6kEObw359P0RHsgFhYmyZ3nnSiCw5OrQ6H3kQcS8YjY7lpM1bbdZq8o5+zu0WgkM8pN1OT
HMEX1vvfh+RebATKKVVzC/NTY62nwqAGSjDYc9hjliZN5HHKwCKU+UTeSl/vRODbX3yXEhaRQdad
7k/9BvanztKnX1ohbtNkCv7ayCG4W9QJyoBDUDhknqp1dR3cgKj1tnEPUPvGY+4E5ZasLvXoaRjF
wlR9vkWNtAaT46huxr3U2Ogkq5xUb7xvov2IYOJFR4l2bHoAs3JojonPjXUmSM5nqzg2l6pNFZUA
YUjtbf5MrQUeEZgoqtDfoT64j1YDPHkIVXWbedanC3w0EAvHCswTC8R02auD//J7DynIWw7Hz1Hj
VaeU+ndtir8DHojf2rEZlm4jMDYRY7gxkrY9e52V70F+V2TW0eYwmEsf+Pb1Q2yBbixq5SJHXc/C
BfaEZm0p1xDxZrTKASAjHY6ZIjabicIwz7ZDSn8uVMSPZg7bCEAVbtycGk089Mu8S8U6aQZ6XTb8
iHx24ejoVTfuLGStAzP5Ytumv8wTzT2XVq3ek8nyTR6fNNAg6HuKVeoY2Z6e9XhPU2AEVE4cdSCi
6V4eYzpLKKCDScQM/O/l0BF0XbrOxp/zCYJuCM74JIuYhFqzfeEedJT5nQOcOmJJIvdeNLq5b9Vi
7fNbf0Qt+ZQjOiTgukE4TTHsnPu44fokvyLkzK+Gyq15MWQnFjXd5TbqBsq8sevP8ejJQeWDUy+9
QJxDNfCvvjNET7FbZSurneb/zNQ/QYJgOWgROi6MwNzlhoodG4nmoxpUZFU1vvkKteQC4Jl4Ae7z
UiDC23UCmFyKnZSPTFCmdzYutlZ4FJ/nucBtkmCWBRpIKFrlPLdOOkr1qelRy54bCKbeZ3tB22iB
gJDewJRn4j9u9OYnQT/qCF3j0SxcFN0qpaxZgvVHzZ0QG8wPRfc9ndpgk4zOg8mE8i0p+3TrWyQJ
yaGW5+9Vljh3Zls5JMo4Dw1F78fGTF8oYY+LeAaI18G5wkzyTTEH+ORtbBwHYpN713D2iMWKdTzT
nktD3TZakL7I42UffY0EgkZaj0yMImpaawTTLWIDpKExoN9zHz7Lz3ASRad4aOqLHLG2/OpobsNq
lzeEfGvIN4l8u4y8b4oBgRgCAlIr5isSGARrNFbgF/3M34Fi/+lNRWkeajPvtq4y/dRniV/QhvZ/
6GmQzXx6kgI5o9hh2S5wHTC1/2OkJB2V5iBc/nyczLdaFF/7KYke8eprh0pB8SXlo5PxvaGw/Y46
UGwKpdF3tRdFe1bYHzo17bvK8wEvewq3tDQc7+SGHkqzCQd1Wsph4iAHjyqRHAIw5EsDDcmLwq14
WRgif/GhJS8d/pK3vWw+JmpnifQB02mquR8tyg9b8ZUfSp292lVavyZ1blIMIAAJvZaxrA19mWKO
/6gV+rxapuQPlhVUWwIu8gPsqOQk3ARNN3hUG+fmlJ38KlgDZtEvVgLVzoW2sOncpoBmSuC8npnU
k4qYRplX3TMBznfQb+egtaHYIYTA+FGJCgsBUrwkHJJ11ATx1cfYSagNsr8qaQnWtVP1nCOFui9H
+2mAPLOCEREuM/DL5zIYFQJu2ZMbVP7FSRM4MP5+XJ70/W6A9qnGZNXmwcJkRvvUWkK5qxprK0do
JtynjmyowaeyPZ9P0PBOSt1f5cilWLbgjjNCVeLkFIQxnGlMjBTod3bj6Q/WwBJBeAYIxyDCiUCv
JtaCdu+AVtj08aS9NUYNj4wL8KwOyyEgOCywtBIRm6c+eEiBtl6ugh7sRvVBHmPV8x6YIJXlIUzM
PQhlHlbz9UXDczOpdoqIxI7WXXLA9wyU3mjmR0fZ3CnB2K2qqi2e0zgWiz7lGQ1R7L6F/wduOX9Q
hpGEt7hs1tFk4FvFFrdStWFOHrfJXjAS4+LS5l2qeIO3uPDalY/49rGh7HBXT+MGlJb5mCbeV4cq
4FWxlbswiLM5/2G4q1PxdWKZti4R8659lovnybRw7fThYTKS4NB5/BxFoabFapw1UBfXewUzLSmB
TrWHPJNsdVw8zPuZKYBdARWUpc8W0KqTYrcscIg5eh8ccg/cKi7O1YRalk/XgabgnvAYcrPmVq0u
+v/4yBuf649YpAQWKYtQTcJELaZpf7+pxlYziNql7pq/9IgWMIYQEx8mpKKbg95cjKit736f0EBR
LRD9thdEoPVdVRFIbZYg+jW7rA5tNvkXp5y+lfPsSvELgAG+9o1QX/8wlCWFMVNBnjY7Dkpd/wgo
wW/gjfEgwe4C0jcl5Kg3uj5YC4O2YAiNal2gIwqrYVgYSVUcTb12X/J51jn/whzkSbsJVu56DlWm
sc4vNmkCgtp64tLkWpMA7eY8BdFLO5jf7DRVmn3cqI9WkWAYrppqaWhR9qS4NfcpI9rK0Tg19YEI
mASCVDdHRmUwnWuQVpaaOOe2Gmwm6bYNIYxLHCAx29tQXoMS3j5rgTDX1hQ8IZQ8IXitzmYTgWaS
u783TqUdK7tQ9+oAHGQR67FC6poFBCjsT6FV9Se5V4wBsb+qWxKx97cTWUPY2e0ScjQrlFY4fjC3
la4Vbi3F+CZHdWqkS6tu7aVZ1+nCx/r27jtkviJubA66sLO3sT/TPyuuo59aNdNvt7hQsuw2Ix2N
pWxZWEOpLJy+bPciDY4W0uBvcIRaHqejdR+Q8rf3hd9umiH3L8mQx8tx7UKQfJbvBDTgxN08y1UT
gefz8Si1N6y1/Ae3NF+HOjBognb6s+ppt1E5Z+v+Gslzv67MS2GfhilLFq1l/Kgoq5/8VhdPJXzQ
pd4n9W5wSvHUuzW5QGrirryGsxnNA6y+A70D4+W3cBqgjrWrQW/hk8IgmXTGU6uY4zEZVFQkham+
dP0Q7xy9p/c3D/ED12snsIZt2abipa7MfJlhkz00fGZDZFVbGvA6SX/Zli6h/qr3hnXoLHAQw6gX
C+rn7ZF6tXOFB4Tb0EU6lU65v1KNmNLngGozMjNrIb0QnYsKgO8JZ05aI/Djr1wvqk9+8a6mmIgW
f+44bdbc4wnEtByL+lROFWRlK9LWbQ30lxCN+iRPyI3DX2EBe6Q6Kxblfuy94WKKNXwhsNkW+Zz8
1QFuRaCdLxQ6gigSzHDBcxfdSm5+H0HZwu7Q37l9kdboRM8tdBQY9qiq+5zbrwW3Th+vUVWoT1KL
woAOnPoklXwMyKPD3ObH5D6Huv9gpPGxn5c0qmEnp5YeJn+MXHnxrGjcqqPar+0Zt0ooDVG5WTOT
ZXTg9H2nsNtpYltklrpTFaU+OsgaiGvy6eFhEB9fvKLdD9bkIb7Xi6UoYLRrROJtiYToD1NhNWdH
Nct1a6j9s1/FkCoAHa5MB1GJawbBHOhR5EeKlH9u5DGt6lD7qIlNyE9ROktycMBt0VLjizCqkMSX
+ME6GIP8gh+LxyXgoiVhj0dL9TFcVn47Hezu3o6zdh9K/GliW091m9kLVA/Givla9ED6ZHKvdZe8
ygnNmY8Mue3uAZfT/xyINCTdZKTQ0zYPKTj5ZVYMs96EYKiYktRJw+kYF1p3ZCn0FUxSvQnipjvG
xKQdYcq64MHmsWXm+aFvhq0NsuimaRvN6gGZmfqoJJk4KqP2rHeTcmwTnWVMEhqXtjaL3ZxfjUkx
Sy/10DaHcGYDUzrsD7rNH3g2SlWUUOaPs2kMxsOvUWknxkNlDw6iknYOplJD5i75uxl38UlLEKyy
Li2ndYac8NS4TjT3ZuqnrlNsRP8iO4BW4KcRFP0+RZjVujyfnkMrf6sJi/0edtEdCoL4FR46vdOw
R0wBRnPPT9WXQZPgXr39P7QkWQMJNZeUS3tyJ/VyrWKgXGoG3V9oUdlFxGV+kXtMxdBajjjs5xWp
HWS4PYzJIlwJQtxgLSUqQ+E9DdmmN5fBXNnoywl2GdXRde452qFQk+oh5q9D8ICKMDM3nrBjL7RZ
sew2TBW0IHjLqvwuRT63ZPJREV4wFVh8PUqHFBgt25gWnalWFPrnp1moibXjq9+yPFJ31uiZ9irl
/bNL/ouy8lk+gFqPOYJqmRoyRjxwnxtEWET9IBCWv6SYufWp52QES3In7fVNh0lyP5RjhTjSLhbt
ZKXffl9BGRNOYXn1DVJZFdsY1kOSBouwL8PFUEUAkYdhQCbVTF8LgUG3h17dqF6zjYLI2U4TmZdq
3WzkBbhNSlb/INjgVJ/GQRBhY3kavxFU8cJ2HxG3qU954sd7eH41vGoDjUmkjU98PtuFhsaApJwQ
Wnc26TfjhjxR6na3ven41M4nntWoVp0E2IhKs1iEM1ZrYsO7LMLhim/pLpmNan0t9l2iNyfpWLJX
YqB10qqs8SUodFKjcpkCKActW/hPiGuBp5nqu2UlvCtLjFFyqPPx8vPLv5e0zU8yy/kPhhNUY11s
2DYru0+aHkFWGtip3icWcuiZE816maoBbTk4xddcoT9fiOg7nhtgnRE1A/DE7o4GgLpFW6E8ImAI
F/ISa0xgmtjOW4tnb40UJD25au6c+cjlKxrKpfxuikGM0ZTH0RHpdqb/5Amz1Vr3KJRhZ4is+e6P
yQtZfTDMwJMsAq/QX+M8S5Y4nbQnTyHlrB9c5z5XeLWCXxpqYs/f2l7rngovMCAv4V1SfUscLGa0
u6hvAIIo0TxrGwgyKVXq81T5720vwG1FrN8ytbVihyPfBmrjT4epV2+jHtHWtHIKW/mv+fTnWrSg
GSxsw7JNE+4AdrC/T6ftsjYIxYkpgMh2ftSjZ0tacoZrw8pW4Zgm40LJ8QaGjdPv3czcx7pWvxtq
Ma6MwjOo7bjjUVXrixG4IPyj0SqwxrLS4291HPyUHmsSn/OxTtCEwkCTGyw+3xzdCXZypKgV6b9y
txIDMNLAZGE9XyziGE+ulDlbTRuvcr49P8x9hSTTxUutZto816YoeZvRw21jAiD1RR7+RzXnVq75
wzGnaao2W3ZYkiCwdo3PMHDW4K2HHA1muo4G383Fd8cO+cBTp0VSZpKAS7KPvSqasERlqZMKiCjG
N8h5pVpgL2oPxeIU2NFd4dsVekn7Z5vq1b6aobDE6Ti7iHUasvqovh/njTxWl/mwCLiTHREy6fi2
s4RgQLK4dtDxu6vlsvzkHgxzX/dZMAJYWwk3ml6KuP6Zm68FCdNalenP+F+bcy/ET68Y+mMH2eui
ENOxN2rLXUITiRcTT+Adi1AC9nQAtiela9Z+xVTBDDtlNTjWeOGz9uemMEnv6YiRHIJ0vChEwK/C
0JyYncYviRDZcxWZYlsNKXS6aPJIZa2+lw3la9+Jn+GwuKsKNv26RT2X4RP+OQH+vTcCw3iwylEQ
u1qJJYAI40Gbj8VZ+RT3k3VyZ4N13zbTJsMWOHaK82T2SrtlCeYChqzHBxPn9cJwYu0bSIxdCrXg
LSwygjl0tz4OGHOu9Sg6XPJzSQ0HD6Cce5TfYlGCPVlqFE+uPbyVvcJDdVuErfvYdqAXOsWzvs95
wN0QJR+zXtb1s+cUWwEx8SCjfaPZpmEjHtOMvkutWw/yMPV0f28x/8DOyVVYU7SlFZHkEFrGF/zx
2g7kBZUAtW3OgCGWrj/APqq6aZH3hUF0OhvCbEkQHPP2YDbCeEj9cjzrXXqVJyWsmSxAPrS6HW0b
bo575Jh5vKZb624L4s0X8eSNZ0XR6BIm0WmaoSGBTQ0yLEmkK1iI0FTuUXXGuag3/bxYzRTvnChu
85intouhMKTa67rJjtZHuKThpxzkprJQ0SA8ZFzAbT0gZGdRWE/JoaJRlVjFQ9sZ0TfPTp9Foncf
Zly9aY3lfC3c9uuoU7LL4+BHNBXal2YEDjBa6Fa7ZvCXFDyjazRN/E9jMrWCKrr2U9yRdD7vehHq
jGQqj3Ikr5V7HWsjbOuVu0GcrZUfeVF/RIXSb6oiaxaxZlfmoY/y1yoaNWLhXecqN0pHlcVORnfx
+5jc8yPwGa0KMfX3CaKIE1xRBzBt7pUZ6tE3UxJro3ib+rV/aaXa/NdQen7aqbW2YeELUE/JRi60
tHbuD0NAXo4RjxYjhhKl5Af0BDTKpYscnA5pPaymGvgj+dpRc+6GiTVs2gjjlluSA2vP0GUbV9pU
cqvM0pz0VV1LtD1W1GjhqlNwT7hZcN8M4dkay+hY8RG6t1OhbkcMSUs5HLT4BUJxvw+cOv8wg9xD
aqw+a/0YnMM5TKQkLt6yle4pn2hNOOSiV11uP1vaYznfeHsVQa3lowUXIBq4L8cG+NV0iLbkuE5X
m+LRwg2qk24HGrRQXVxxFIsrTkkaK0VNhtB8AkNysTc8W91kjjAw9qftJjcM49XJtX3jN8E3Bafm
QiXR/B6vxXQIWqoIrMUWMlNDCPcjTH3l6tL5fVJLgPpz1IYwFW+v2nAGFIuh4tJaDmzl2DR1cJzm
6sOILf2ElkvFJ56bRKSiHQjtrV/q6VMa09eiMFSRVccQSuxwp2QpQaXUEjpl0Dd0El2CsOwtv4lw
T9/DIwSPjZJUerUQZHCvag3DnhEP7TWqCRT1gGPTMmiv8lCIoWtPvY0k0mBPmVJ/zYqmPYSJwyJt
HgLLGFaDLd7bjoZLRa/NIipQCY7tvEkKH9uAHAs/D49yT27MSG2Wdpi72DsyZYN7Udv0Sl699V7x
DYefocLwiAIVAHcVU3PKeAsr6NPnQT1vPKjBW5P6+qLsHOXCpOBFm03+csST74/RfE7MagGnMN7b
sFK2uN6QI8cWBBDhh9tJEAQdjdn46kVENJEf3p7kWWx7S9vJw+dh8GrwAvqLPJyhuNx5oDZWchg7
kc+zpY4OBsCzQ57rHaXwMliAdHBvJjSaocUyMgn1rYNeeUIsHMABJ9tP2sxcoRVbrSSI+jbMSOTW
IBgsDSftHowCc0jcuteBBu2y44m1CZgOXflZ7lWeMCz6rQhTD75JgrUbl8fab8sjwAtKkL/Hcq+d
z8jTQHdWje43R2NwWWwF2Z3ceISn3A2movGoKUM6Q7OGHr6st6XqvlcifnNW5Xcf+ZQ+0fv1nhKo
oju1SfJtotjxawBATV5gR32wtDLeH1GvtsqjwGq3y+z4rabXcJqFpw/8+hJKVdWhCXpr53cAk2UT
bVIgXoLn945yiMpaX1P8g34z+dqm6zwSQphlICVp95Ms+kyY8Jei5lWyKhjvffupxe+drlrf+moq
jr/NFc3eWWZ0AntYImMdZdI7u3KsAmwuHFdnWf//Dsk9+tzVOSAS4t8XE9qsf/n7bI0EGQethRD2
3B36NLEtzUSvmFShi/C9M/HF4XKoOu0gZl+mW9PFUHk80CQybKR/VjELgha64Yij5Gr8O3VDL0nd
8esvMEkzR/HWSq/pV7nXUxm87Y3znhKhUvj3/5g+v/C//cdoK7pISPA9YBMjQOPvM3bML8aoejBM
I4OH5+CLp9xAFkKgHIHJILYjz0uIeSDrITJZZsi9vHXSazQfC+Zjud8Um2mY3m9JX8wUrMeZizIt
TVutHm/LSqUNh5e4rzCAQew9ds7YXJnhEUCQbXwD4scwP7UUp6GibtOkde0+fdVwviroStUBK2cm
J5O0dE7//itwPjdWNY21Il0/IRDRGPbnlX3b62Npe7a3EHjYglUuIndBMae+pm7EA9RitZai6HnE
EEmXXvj6u+fnz3o5dj+L8N1Fv0qrqJ52thPZH42u55R9rnnajycJT5BAhS7U7R25NEa0rh8sf8we
1cwwjwqhDYuwjrvHUnO6R5Fi0y49QJBD3z0WRq6tb0oBe0Ry1emvXLQWcV08EaQ03QG4eFFzYOjC
7N/omDEdUCxvWGb6Nfw+1rn6GCYqaIkhfHOtQOwt3UJeOw/LEUshYUTERM9DqBWLPKK3QxhChn4X
aqdqL4zYEQ+aU43coobi/VYdd6NGPZNSYT6pNpfovfLS1nl7KdU+QJHvKS9NoJb7TIvyVZKOH6Pb
JVtS43htsb5XO+Jmfxv//R50K7SWDwlQMbt9CHvgPU3o2/dh7G1oAvzHusv6JDjnb23ANAVQMtOh
0XF96qJTHGqgUSjuoq2DO8NGEKLaQgdKZNsbMfjqG4WRFXfk8COdW3oWeSqnSW2na2Ol0CFaO/jI
FfVutkQ/53H611faLV34EJHE2okQjSd6BErIDrrHxmviQ5xE6kLx2+4xCNgAB9gmUUPW5TwKYyHW
YkL5KIeWM4Z3MQEmKUnQj/J7/NO3FAYh66oLw7RMNTxac/s1yHv35JbFSWZb3lIu50O5yDDxc0E5
R0qpGPV2Q9dsEvJAb5U3E/tzPPEsx84TbCIjrw89eOf7T1f8RxzWZ2aMZugOLkE0h+bsJXQ+Ewqb
pqCjIMJmWVF7mpr02Nlo16RJxom7cX9bojo2Kle31dbSE4MqQcXoOwzcL/DEBJ44TXnbXYvcTjYy
qS7KGkKmc+VeB+TzVPfmSh6moExwhpUwx2FNsTM6VdmEY1+/CdIi1LkYGfjdN2GEylHCgYU3JOco
cw4sw/GO9padnCkPHijNDrAO5mbm7XZRi67fsIJq93aaDdtoDPNHflazsJu+wNFnNJcCE54/FhN9
ZHFvlHpGn9cTBI8G4hTMG9biKkbT0N3mZMDYU73Ab5L+SLV1g2jqhwaKdlGqQfPM6X+/+d3cxn8+
ACgiaAR5OYZGffB/rW8UXQy/FDriJ90QC9nt0lK1X6xuM5Wx2pIFx+ucZzBy0/dOdMAYjDtQny6a
Xx4su3q06NdR9qlT6xgUwe52s1DU56ol+1pGYd/2jDIAzxMyH5hTsCGSdRe5J8+GofVCfm1EFYPs
bKPXv9J6Flfbt1ejyL0fymA+ZkbivyUa4mO9q78MFM6vadVGyHvc4gSJGEtx0s3WLifGXGF3T7HX
uzursxFs6d5aQF47mDT8ezgjTnHgM7GXbzm5KSm8bfOxTNY5FJpAGWvctfxVrLD56fdzccbWv/hh
fmadsJR13o7oyWUPKPuagKU5jqUVrlk8j6Slk+Y2ZSQy2nl+7Sy/O8ql2+Rnyo64SqR7qAKDpZ7g
v0T4g2YRSUuRUITCIAkMy8JptLqNg2Fql21u1VtDUSOiYX37R9hO1NO7CvyqHu69irol8xKxbWIK
WqwyIZdQUc5gFazo6vinUJtFyAp3+qGhtl4w1zwgw4237TCqG8jA4xtY17eksL07tE/UEc36URDr
dI0MYDqmQ5khjI1X1CnmMeQPDYCZ9YQx0Phpx6DdNuBZ7rp5M5hazd3Mn0ny87G8zw6Is0PsESTH
dWVqshBotGc5LLXmryF1u21I0BNA/jA/QDge32LCT9Sw0V9qqzFOA5y+pTwOZStfDUp/N8G7WnWY
RdRtgqadpoZ7qpyReOPSYOGb0iVblRXMIKNt7xV7UlE9vpRl4b/20RBfTXNggeooL33duVucvUtY
W/aqnX91YeIuJk2N36G3oy1lGrBzOtt4GW1jRwR1+SUogWgw6SemrSeXZySfDrfVJU+UflclaXzo
Q9GeEq8m0XzKU2pCDuZDk+RbtUrEJgpCbWdlTBd+z+Ur3b5zNOA2TjoMRKiI4WS2rrvxAZPeoYcl
LxOAzRNveJQckTW9Rf70Q+vU4dvQ67u8apVg8dMpWxXDUVPuohnelNoGrvRfm0KM6g6a6p085KqB
9n+MndeS3EiWbX+lrd7RA+lwjE33A0LrVMwk+QLLIjOhtcbX3wVkTVeRNVZ1jWawQEQqhnD4OWfv
tcGYhARhm1SZ86FQCpY5nNfL2XI/eK18F8u2cTuv/rUtJ/8G0cN6Blu78vqifXKSIX4UVb1d7p7S
3IGxT56BzMr6aqRh4JqpLA9KZ80EVjYJo+Y1m6ZpNSg1lf+CLsYkO7UHgpclSAtDBtJEr6yVCEvz
ciusePaWW/5/bv3+6Dio4uq3CO4jEaYuM2tJ1xM5PiblaLPMmjBC4kdv/qYwcH4uDFg+CTqRmIdN
Gw/Tzwa2giExMoSRjqMhGqY4zFHiQCkeNZof/Ker/Esu/atvadXnqJd0e+dbwXwrT8uNUdnebkkN
IxGomVx8QSQMZkxuwsCLN6rqPbXoUBh44ypoM/mtFNDPFzuJFq0GaX4JnAljGWTjWzTfUijo9wTp
hdjc+9+6On0nwShoY3mIFwwdCW27LiTUdjmNZ9yCpU3HwfpKhlnx4mm6PAqvgFs0nxJhbxPohXhM
YRZ0V9tN6o52ythf05rsVYGqgCuxV8EpzAqkwsLpAfz2zdeLL8JHR40EBa/5oNuPzSijTaDJ+CZa
C4PEfOiVWe/ay0NfyP643FL8ZEBWz32Usv3HreW+5VFfUZxVBamHkOU2ww83J9ARSckUnJIf+k1w
xy6SKfagaV+aSARrSSfvFBagOg0c5We1ar9wqe0vnU2UfaQZ4bqBQ7Yf5lOVOmCH7zFGJzF9/utr
rfanYguhETMRWr+WZuogp38qthAX9Hjz9IaV1N+mBcaaJVTQ0ITc161zYBsQn5f78WO+D/DujwMj
tceO4iQYB/1+OTPwhca5OHsx2WBh94nyM30QiXHwtFg8S6S+F2wKDaE6fEQZg8m9pjZkW0rff7Qa
+8Ik9rsfpNH32htOqsBp49sZDIRCMU4qDJirBstpndI3Phb6BEjHD5Jp51swVXIwCl9zumFujqz8
Ioz6pZfxePr9YIXtb6d2MWrbIY2/LA92bRm5te5spRYwE7CoM3AnWuEeOrTYhBnBjnqIcLLrne4u
HDVkiUWcXahbw7OdZdkGf+pot97Fs+vdR0s0T+Q3FRP9zam9bIN+0mO8OoTPDvsoKyiVLXl5wXaZ
X/toqy5pcx/EAwDW+6XcYLlySCF00jPCe++h1Ntnltrc1dTRPi7AD1HEuPky39mQxselejlPrNqB
qpIyvlLJ3TWKrqFjph7MLhfvH06KJJjQAVa2/qCS9bwFIr3+mFaDtC73I+ZVgsffjXh8SOuu/yoi
wwBNYihPsKSn9Yi4/66dQwvbtFFOISTtw8h2xa+8Ya/AkT7j2DYvlu1UZyvzeCMNPgEocz9I7crg
WtAVXFpNYRLwjTn1wLx3+9jOlVp7DHLx5Odi/Js6+k8eIt7dNkI6GgqGQEj7M8g/DikBC3AaK0Vr
DjSi1YNS5XTRlEw8abVmXuaU+ry2raciVI0HJZX4tgzS7erG3wa0Ne+j76mF7GuaW6gFonaaolNL
xzO1g9Ui5loeMbpOOyNeybamGPwtKee+a2k0hMN5eTNGsn+Ldki2zczZtNjkr8bcaZTHdqBQyMPp
awaT7FrS3cZ+EXnHjGLaLZnaPoZG7mzDTrNwaibjhaUGIW9s1tuYz9Kmz0OWVdUCyEpgs3+HoUzG
sfeEbju+QsbrAVzr6Q1H+jcjjrRjN09ZEgItHzEUZps8MONtorxXSTd+xTA/bJVGKfYGs/Cbl9EH
yLv35Y1Zx/6wFWHG9ZuQChwIH99St83AH9d++etVyfyJIqjT8WAOSe1vYQPTxM8SSEM1ZDaFIl2F
uuq3h16DNFe1Wljejb1R7Gwt1NZD304XVi7jZFIjAqaUwzNpMM9UNuK7YgLR7Ifky/KlaRfzpQ4B
HW0DNcFy4heag80zKiqxafVKPWl6YFwUNtdr09eKL5ruHzWtFd/jInsJYr7UEyNfmhrzzHK8H7vp
E9V8cKtTXf/0nzNYKcZyhvii/RscMnPWn9piJoQIpFaOZfDk6FAWf2yL1bk9kD1uMjaqnEgF/R4h
mbGjjIjNRAHX4qjvg+aNykELHH3fBv3VUAyWVnvq1iLCYtH5sTWt0ygx9owZdEE6pA5rm9EG8+35
EEn2kewrdssZIN8CJKE2jgBski8MoPBb/X7fx83lK/Uum/a4aA7TnBtX9dHeNCDgaU3XEfIYkqca
OtNbUxHNSQcovyy31Ih4b6tH8/b7A5Wih/BeTBPdsnGiw04BYBbhnguf2CynAftH1x7i8Wb5avGY
pNvafxkcm34y8VquMouglkOaFdPKYXF1qTfST3lOqmii99axgZf3OWnOsQfboeuV+OzpGaJyFXRN
SXtp19vMlYiUQ7xN1+cyZlWyAvEk6RTPhAerru7jlrFch5ZpOavn+bYFiQHYf7MfijAkt4DxI+OM
cuXF00QESxh+6u12p5RyfC7a1KXtCMdGIwVBaKl6YC837HFMoHckHjgevOLXiGsqvAYhb3Hlh4c2
bJPNUhBWKt2inYnGba3V9oM4qItUQMnt/qgYXNI+RlQjItNNns74U7JCPZj+ZkVIKouUN5swigvq
kHnJ8u65oHr3DNfTfSOGYLXcp+A1XJlNqx/iNmtzBL9flY6crh0xquN6iY792B5Wc6iswSXymCJx
laZSrRhb4CRqx9Y4AW4uK4Q383dqY/Hr70jnUO/upyqBX6DaDBGi3oh2HsST/DYmUehiKp9WYKns
s6lFyQPhDK8L1a0aJheYZDg9O9hwXKXQTagXbh+TNLSAt9pkTrFYRoeDSXznorJYDkLYID/okHwo
L35/YMmmgyM0Ha0oOEzSOllRe+zz0QEy6qUmc1ZI8+u6MocdmGv0bmgi6qw+q35lvJqRvW15OV/b
1qtWswzkvtDpD0UR+1kI4eGDHyvevtTJ6vk99KWccV02Pbp9ZarXKY+a49IoCLP8vo0a/bqcRR6z
U0Xk3v7jQdGWrpDNeyyi+oY10TxrzYSosi/rAGgwkcN23ybbLH5BYGqdvWZEsJ+k7kI+K9PoPax7
/bBszZdNeobOIAZ7e6ar32xqo7Y3XSztO2uIxdpSVeqUKbHvPLu372KkKXssDj102f+9b2j18dKO
DCIZQ320hZX8rCjBulfoa6G/D9aZXnIrlOFvt+b7/GyWPdeTeiCOlRpjEQSpWhOvcqXvN8uplNpe
AFvd15XBbGyJBFoO6jzDiJr2RIBFckCJcw17HcLR/1FYLveN8URioul/ylmeKPBgevVDk1pnUafh
IersrQiaYHC9OSquMsyvJdDc3XJmoyK5GIzuTx+bJUVR/H0W5jMEXTWeFb//7dZyX9YSu1L25sme
HXOLbW450EWDjFrFAZgeBo92dfOW4XeFxOGjbffXl085N4x/6J/NcyFGJ3ObmGul9pODQDBUCCNH
K1Y2Q6K1OqtjpD4xwE4R8y1imeUUTTwbHUOkzNUib5aBT8WlHVJW2jH9lspBcbEZZ3dRWqAg81AJ
amqVn0ZNOC5ti84VXdM/BaBtQFyL8JIIRtZ0T1u8FGlz1JvijR7fsGr80fwC6ONKVWm+Q6hlYrEo
V/gRqRLCkZT9Pqgn7563OsM0R57xbCv3+JO9+yIb032PH3K1nEq9Sdk3qvXxt2AJj+T5vitPv52W
IEZUUXzcZyhjf2p9QjiNtDTWZmljX+xxnNhz+riey7cgHfqHqTkHdq6+J47+3MF6+sJsoAJbTRAG
pvJoG9MtuDhT81xFirHKg1D7ogcbwuKDL0pj1QfZ9zlbKe5WiH6h3zI+EGYyHEsafsywLDo/QcRV
GkdaMj0vr/V/fRv+23/L7z5e1frf/8P5t7xgYfOD5qfTf1/Cb1Ve5+/N/8zf9p8v+/ePp3zXbz91
/dq8/nCyyVA+jfftWzU+vNVt0iy/j98/f+X/74P/eFt+ytNYvP3rl285Q4v5p9F4zH757aHD93/9
Mjcr/uuPP/63x66vKd+2q97evr39/PVvr3Xzr19055+oJqXjCN2mM098zC//6N/mRzTnnwb7RAaF
FpoyaWtE1WV51QT/+sXU/mkzQAPng/YP3q7JR4XRz/yQYf6TvRTjPsOeEQWM237537/rh6f995fh
H1mb3uVh1tT8NT/G4bFflfxRttBxQRroDZchzx+skKbRaanpC0Jcy9FNCERf41yruHARb+fAos6a
Id5gDqOYG9kpyI5giXrMniqL8EyyRRyU4wl6NIMIV00Ma8x9wSrJMLMFhb5Wixd7Gu2/0aNqc3H/
x4Vi/qN5Mkkmpas9PxE/bimzRK3BdxX+KjWMYtOk/c0gNX3Fx981/Tdk20S7+JaxNmR/50tQf/kA
adUM2v0fXuXfns0/PnvzK/SnPwT+maMycnEM3fqpC2GoJUkGFi6iKJ7CdeyPbH1QVG8nqFYrTIN7
uxTvTg+eT8F8u8myQV1bzvT+13/Gz4Pn+emgQkZQjeiGGcS8A//Da+gFXl/7XuivkmIs6QUUm95T
LpVFRphJYtff7OgRof70v0ZwSd6OQcwcnmjikn56+pEg+ADVSn9VawYAo2YTdJ75qnTVjeQToodQ
Ga0wcAn4qnHutv74q65G3nmqGUyNGs+7UMEY9i8B7eGAYCkv0C+9qVWunWCZFZQQGz2htRr3xeiW
Uf19xr4VtaYdNMWi0ZtO3oa3lVsN4UOnlskBUQxax8J5VttBOWZlSbhqFMsVervwUS3pVukMU0JM
pujur37ibVl62y1JQSGsGmmfs/hS4QQ/5VW6AmWdTuNT3xCpmxlyU8vAw0vtPDdtDwBCS+8s2nRG
mjgrTFSq64WkoQRC1IgmfWtTe907sJPhqNcPlAr9Xdk3uz4A0Ye1leSoDKT0AL1ZDTVE5Xbw2Mxz
+1GZLPwcXnwkmQMMcX+JTN26VGN38BK9OfQWDQuFgN/eTvt9khjlqq/qnfDG6ZriMMWuGDu7RAW3
0g/9lqsZBEEmH6bbKkNwqitvNWRwHzUSdraIM+z1IPynuMufEnPXSzPYWWb5dar0FJC29eLpuJuS
OvladAMYzV7gFvKzDNo0cA7HZ4SY+Qpwh1KWJKKU8UHVoT2j2Dg1ZN5AzvOntV1H2c0aijtFpuGu
yU2scAX4AElhVirZdADz9mkQCrl44CG8XKHBNDbqsbLghxgd6ncx08lj9OjH+kUrRmrkVrptoI9b
o3BGGL2oBYJ59Bo4ldyQnvQEL0i9Dl2hn9C8nOxqjHaI2tis1w5WfeKNtiiE/b1lW4whIj+lUYYA
scsKuVN8/zMI2JHfb717Ttod51rKRQLV7fuWbhoq4fVinlzws2avfDa1lu67LDHUI3HSFKbaYC2L
jUKTxP3rj/jPpGOG7ShLHB2TJb1Oi5jCHz/j5F+QhlBE/sokzcJMokOr47UxTQ/ncLfDemaeaI+U
28r+CkVfcdU0967knJIJOo/X0v6pD1t2jU5459E00uVmVF1qItXNK7U74StJN+WTWtctq6ZCRepM
6t5nYyUzev+t/JtmvzavEX9cwukEqPjDDSEEk1IEhT/+f1R1NIOe9syKQgvCQ5A5F+XBHiHEt0yJ
UcZ19loPrYPSdy7ItnNvT0DqHM/b5EV8/Osn1/zzH0Nfgl2nxfycf8t4/Q8LKI7vhDEJvkTVSghc
sHGqDY1MD2PrY2VMDXVlxpqJAYpDYMoRkq6qbRrFYufs59tYhbemzxVxcZRZFVyKiI0WXciMYeA5
iFrtW2F0SM4JP73zHS4Gg86wh/wWyHv5HC9MuEBlntBKj5euFMVj1ZfKuUkjSqC5N1PHw7RVNPXd
NpBEtMSjvhCGaW6ULBC7pPA8pIk16KC8glHOU/jXTw+WnD+9WLxcqHpsgEBQc35+sXg/D3JCQ+xG
2lRvIxURq53UpCcpKop+u3QbzyTUs0CaWknrWzjI+M2JrHUu857rQkNsUWPZN68sRzRrkO1TIj6K
MktuJiLltRZJ/Skc7ReaNhn0PGV4KGSWkucwPfqTitRcWPuiwcum2kP2UHr8Rmk1coeWfXwkj6Ed
N834Bu1Z3KjD7PsqyegiBc52OYu95tVy0vGCqV0jmEiw/szPqgg9zUWDdMuCqGM4CHddNxoVbnun
r3sJRGRdBuIx6YcUcdW4AfcR8V6s5KsRFPcZsqE3v/JXqLcYbtrh/dCnN4JTBRqrPtsVuj1S4veU
airBb2UlzX0p2oKP2miCIoSCp/aWWGmDUlxSVeMg63DD0qxu1Y56I8JXLxXbcXlNsm0Y11Q6pFyQ
hDglbojv/t6LZ/kuxrtfNWUf4Jm7I57Gu/MLGC+TM2IKqauLYK52Ubg+0mjXsCCb5UVncVzXGsl7
pgCCWyIubcrUzQtSLQjTa7eLyU4bAod5n9lul25h05r3SmaKR2eKAPjRUMYlu4rL1uJNjkmWuCFi
GpNUsR7yuBIPdpMR8ylJrbaatmbcGD3AUasevX6S+07OrKQZ9yGkMV7J6NqEDC5dVS+qi25KeY/2
iPxBX/sUhCfV1uuTPZs0cZTVp7Cv7b/BcC/joh+XI5PJEPtfUBYq9JSfmpSJ6OuxVIAHRpb1FJTB
vqapfQ5ip9jnfhlDVTXvhjgjv7GwiMghYmijO7VzmRz9rVfNYkNh0W2byDpHFWW3CMDWwKdgByys
wiAkKK6Olek/TpTQL4ZsH/J2VO8tNt73aVjfzcF2n2k2ZXsVMovovYn5XZNsbTiKrtl5eLKtUGzA
I4wPywF0wVZCq7jZSbka6qI54a6R56TN8FEy6EUPumJBm74b40A4YphkD4iU63WWMiCoxy817WO8
8l2wG9iDbJceVZ13KzuGnzFG6uT2RboCdycPJeKAE/PK/uRE8tmOuLiIxKkPaMHTC5DYdGv2KW9G
mVq0kch+TkaofcjukoPve+amHNv2ayd1RrCp8ezBOz/gPa0+7rfaeh/i2CcaTRTHoOn+rv+s/bw5
RqUmjbm8cQzT1kCs/3ihiTvc0Tovu6vXxrYPIaSIVly8AedCMqXBxgOThW3Dztya6Na7agSGkfee
ecAKZJJjtSP7GhPnCBuicHT98a/XVuq/+a31w1vPMFVYKbZtqeL/WFwNOgwAqFlcMURvGEfJc6bo
yTGL1W3FNok926T1SIpSD8V0jMTR9F8avPosv9On0q73fpYbx+UABcI4QkbL11jYbjEe3hPZLh4N
cigoXv5g4fTdDJkXfLJ1VuAQChITIj+9iCSBE0u8nUTxsMWSFH8inGLYpanNDus2tmlxCtH6uamv
l8g2MqZksGGj0ajo1jl4cZzQ2poZ8LqlT1NGB9+Dve7pOby9pufipqfVOgpq87CcLYfK8tOt1bKB
81hNV7lP6ywqEvXJC9iiE/rnrXMntrflhHErLIeUQBCRnlvPbtaMh9IHgkPWvj60Rw19J7mhrGqt
yF6UuMSyMttoe5Q5rYa/M1DrfjsgQr/Hpsu6h473JRvkt9AOh+8hXRpGR8ZLYFjDqYjpQCX6YLyI
qUGF2NTssfT6vrJIcHd6gKQ9LIBPmf0rGoy9ndWbhuiZhzLivR47jncQrSdOQtGjIwS77xY28Z2S
e9reDD0kG0EC3AsS9UOLIGunhWyjRVqUm6D0zbVaaivQm8PaixrrRlLfLhSGCoss0E7LLTV/UYO2
OhWFCLe5LE0sixjaWr2Ve/oHmMWN2mMy4eurzqpyHJEIUD0B4pbiyc9AxBAWdsAM0x0cWXdrNTH0
lRKEIXNuUhRju9G4kqTvHdlqGjp1dvueflRyfSLJxI5P6mhM2x650h7II1ryosd/OYMqEkjVJ7yZ
J7NUhxsXT3QSQ/Ra5wSv8LbvXuLC/KZ4LabM4jmAk85UqqoOXuNhmojojDZVQrjVfKvAPeROqdq8
YK71Bv/GS9BvgKDwMjT1SxAN1nlkw4KUuNQfcKxuh3zAE5CHuMea7BQBahjJPjjVeA0GICNDczHS
HHZiVr1N0sZuV7ckxGQFDFxTTpnb+9+CDCcWXLIQNZJ/Mhq/243tULm9M5jXnMnALlRSBlLFlKy4
GqsSbZaMqe7o7wH3pmPzyP4/u7GLWBsZYb/1mP9qe7mOE2Kq7opIDejW1dN6eUAXCGbz7cC46F6r
ADgqDaSLICzMjZ/6zb6CGAomYgD4cVNy36Gf3wBZ7GKNHmQYHpMsHGjsA5uhU2rv/WrCdqF42iO0
wBCu1mRsNKPzNqWcSD5J83SrKL3HE5BIwKZVRpgkc/hthxMMBjMOc7Ma/RtdYrdhKvg2+cmqVHvv
yetU9TTpCVqxlphqkTMQdlDc3BrjSjtJuy4n5BTiFMrCYhVYmn3FsGUd+gAzW8zgpmeTfI0HqGF6
5RCshEYSGUkKYWGZ3yn2eGS66dZqLvYp2n3svEN37KrAx/g4alj9RA5NTub7Iqg7ts5+ch3gXa49
j3cmUwzBnqW5R0EZ7zG6uizZ7V4tSntV0WigTs/KbZGTmtMLLXkf91Q4klw2xzwUKTC4IbYvVEXI
DrDUhGm9Q6hQftny343PcaZ/6prUONF2/+2Q9HSTSB2p16qa3EKaPw8GMtkbg8NnX3bpKwmiJPVh
SHXRwARrTOlYTiQfOUeCNLSs/BFzAJwPVKgk8hUWlFZPd+gvNM45zu2vKpIiNs7juG3iJj+EtnWb
Yi1blX6XzZ1qtB0GU2Gh+/wGwcZykrV1KgKu8rrFxsRujwN5F0FphHsZ2+/La1BYdCccXuN1UaX+
feul+5iyZcCIrRYKGZ5V6W+GXn+XpIrjkPHXSk1Pmb7lcZgPTTIbFROkoWpPQl+YjdauHAJ4Hr1t
XpM4/T4mwr5KGc+eLKltCl6Fg1m0PVW2PTxIAnwzIxuee2e01lDIy0MPLumzwyU5BKyGwGMm8ONa
kFn+mNQt64IJ8CTiZTbg7R5iZi8+k7VO79VnTPBXGmLjrbbskB33cNfUhID7BuKwYiS2q9bKT8yJ
jgTV0+CuiXTCwZZftflgxQNymeJF9Tr9xZuqC2XPRlG06ZQmJvy/GU6PlfGbCez9Vc3bm80VGdMp
0CQzMmavmrPSgH6fwyQqN0qbiw1giP5sgCHTgfrfcy0oXWRIq1r3YGA4KflLqKFyQWp7DJXgYIeC
XlKN+yDXqkfm9pdIib17YVR4LOmaEfRUwCeaD0NSW9vJIXYsIP14tCznDifmJdZksJ5KBrTppKAW
o4zfVUXyltUBjoB82kA7N9ZeUqKA7uMXXWG64IoBeynBw+GhGZrPIpy+GWGH/ZYMTM1p861Vqdkq
K63g3vMLj21R4ZE1BHZrrCPmeHNutKH7/h65mnZpxpYQ31YUbkj/juQveJcO0kQts5MLtKUju67+
YGc2C1ThpdQB4atnjQxXpMgesqi5qVVkX3W1SzfdMKIlTpDRN3ByD07xjLS1+Boq5T0+qWafzb5V
u1EkYA6cwrXSnpyhh7LTOGJH6LNxnxAZkdQjTd+KyTUxTXStyxLYHJdpYSmnaHgBxClfY6P5pIdl
QX1Y09Xi85JYdn0a24qsbDi3dCtJBcVPv3WqSj3TZ+zdoLbVq+lJulsV5GDQpXeTCSfKKv11lmRy
SyhwdmxSzVo1OZ6iHOvBXQNWhZl2AeGLC0dbmdWzUbyGMjIe666dgVKOAADnMBUlRKxFu7LSzBhS
UzXJa2A5xIbxufx1ZsLAgWOp7KeefkJG0yaLgk/C0+4au8NPSjYbLrUw4hkpBjy9JGOPQ2mepdc8
heHIkkINQvyilY8M3eNpTXLzkdkbDQlTgbBv1e4g6v6oBj1JrPXIRLgmTKKM/LuuMpVbbd7zHtQ/
06wp1onNfsJzlDvHGBWmXw+2kR1nbdFO6JNrd22GWChd65MKvyYL0q8Uh4gpwm6tj57Ygqgpjs7g
f0+MKTgZ9ZDuq5aKS53G6JZHjuWarAOXQPOHR1v2l5IAko2aF8mayiU6qZXl4QHIky0dEghaspFk
M/MKqbqM9sMMME6z73PITI5UunTNVo1WjM2F22ig37rKDo/dlA+3RomNVWTWjmvVKJO8gTqVyJbk
SptheBFfyskuXogtGq5TLDbSY6S+4DuU2uh29YAtE1jGmyi0/JrkDm+H6sF3Wu30+8GuQ2+P1uAW
yZnCrdFJK9T2kx+I7JyblbLC0QQfQ8u+x9qAlzvNknMsy69pN81qVaW7Gk33RVh0g0tTSXhjJemu
x4FztxykIo/oyCX1WKzfyuFrNSr6dVGmRW3wbdC1aWsD5WTvqO2bwDKPBu8rGB3tVdGy2k35GN8j
X2C+6LW/KmlV761aeffmAF0vjb9rZqasGXBW2Dmrat9ms8EJLYfrjEX6pFYVSDdH7c5lIUw3GbBP
p6VkYB/65kXRmEgHgzNdG0sZ3Zx50aVRsK/r0bhyGPln8OHPBElG96mqr6Pq7UPESNsh5WLn+3d0
+HOEPIIMngyRVNSRiiS77GugUYYrtL7m/ka5pg3j7f1RkpRgxkA6+vhuVCr+Hj1uL/bUNA+dhh9s
fjL7PhBHC12M1kj/xvUscg2kmI1jpd8CWHJROOWbIcVhnsuqusNJbJ2CSlxGg60UOuXPctCazdBo
3REBrrGNdB/WhIIkbgvFgNR6xg93Qx7pNMDVFSAUnPHhNnNqgs1bE81Mk+ZHtZiCL+2p8qPpGpQe
2XlD3tGH4mmw33VIqDdgTzku/wmdui2Hs5FnribGfC+MRjzk9Lb2eve9MSfrqtXpNiL6bhXNNFCq
X64ldiBeo47NLmBXhkRfwlwjSajotXWdaIEL7r26Ww7z8MXT0E6Yde4AazLOi0EPLRrWioMicw8B
IQrpspierekwJvoSpResS8vHpakYGvxQbtWA71y1sofNNKa7NkrKuyIQxcchwM8eNeRklV0lmQJG
7abSYPdOXdpsku6uGEQcuDU4LWMQr2GNM9bpn/FzgIqEH7X1BS0EnAHFZoBAf/TjCpe/wy9sBa31
UHjZd8O8GWHpf6rKblzrGRE5YZTpbo6oaI3209nYGp2GqJFiXQ5aQm2SJdu6VNPtUGuP8dyDmVRE
3znWycaU4dZuguDiZC3vVa4OZTQY57KMmg1hUt0zG/GvikkxuK6mTLykY433f1Dj3XLaWyRu2ZZn
XZuulGRq+E+QRLgigDtZtchh+ZMRY+ZJ8uog46wF4aZFDC4EK5PpjkVTbT/4Hnqc1Ue88g/RnGXi
2CK5jXifY3kKE9s+jUH6ZkctKh6l/JYm4XsdeNQpcRycOscm2ZCN/xr742oY8v4CDt8R+NLZHyJg
OPKp1tnIqMbNMQk8jbArbajfnHUcBsZDTy9kPRWZ9QT54xVKOnQema3Iuk52ICL8DfSvYr1soWQT
fNeDiCycNMIRM5rZ1ppS55H80FU/FdVz6UXDHS/szdb06jll7nQpBwrC5UGGO44dGWsff+KLOZaP
CT6flzTyie+L5DHyVEn8L7mU/TjE7mJoskh/nU2G37o6Vq890eurKErpWDj6uZoU7cYELThGXdOs
lyBGQ6MImsJZNFfAQXWjadylcI/5ldW5iKbuqcrQgliVY+yWDBlUxjWQlzZdebSmT6Ex+hvA2vHn
ph5dxwwemoh2N83vYO+gZvxeolNBN26N27CNnkyAh5duysJtjdV4FaWWfdcZHeDgPIsw3/D1CjAU
t8uq8mbmQOYwv6y6wPcONu+ri1K+R5F3CkSkb20ih+69OYk8x50EDis2jsuhhly4t2Vw6HPp3U9l
diK9+BQw1D/yCn9GxVHvp2G2/HZqNLqkl67wawwuybklo3icRZ0FIbqnXbgMsWizFG5RQX7XW4/V
HsU3LZB0PUX07eKiDlfObLr0Z19lBZU1idsDfrHoWa9aY1VVvgFSAp5V0iIULhWxdqyqfikirz2X
qlSh6GyQBltvBE7LuA3f6CZ3LnQO8ahg0NxmPnmaftNxIWlOUPK1/Rin9wMOPduTyq0zrfRh9Glc
ou3V4oLat0VGIMzmniW/wAPD+/W+ARawzlp+8IisCX0xPUpIj/1JAo0gVcMRUJIHghiwM3zOfFKw
TfmVoUJwAxMT7epyKjY12LdV19rVsVemYStLsuLURHvoidx4SZFbbSeMW0C5cjY1YDt3lQXKV3iV
uNUkADMnSoN9pIyftKkivo+xIHp/I+QK0lrmybE6uL2KP7LLccBHZnBIk3mPHXQN2dDexRiz4mzN
hwHNLlvBxPyklfb4WfLBo8ExwSPIKCg+YKpR9N0q8MfwI1zHCLGvBEp1ScLsvATkLsG3pZq/q1qV
7wwwk32Vb00E8JfGmjY0+LpVUQcaJCzyLlHyRUTKjN+RDRUzYbe/9xTydvOkOOgRgUZIQ9qrsJX2
SmNiWv8/os5sOU4li6JfRATJzCvUPEilWdYLIdkS85yQwNf3QvehI7rVrr6+tlQFyRn2XttWVnGd
8HGHVSyn59mHlDtazx1M5xtmjeG5R3xnlNryRtSfva+7JlzgdfyXgIzVmR6ERMsxme7SftTPZcIT
mXrsQ2mje7E1t9ymnv6Hd0A8+WWQDNhKQLCmCMRVcp80bnI/wDFpK8grrQ9UnE36q6W6M3K04Sdf
B/KJ56HdMyBW/GPS+eVqE+pNbcEvba/CqV/1FDN73iufdovBGHw47ledYMHMbfNdJoSx121NbnJO
gFObmPN7k1rBKP3oOZnvxniq7+Aaj9cYOyWkk7/RDENP6kt608XDL/cXHVCBC805EoOJnmyM9+a6
ue7QxQTGwLZFlZV738e+ey+NMTt5tMfrBd1x+79Lm7iYPuppk+zirnMU+8Q2//wlT7WxM+zKSM+5
Hz7kUNsv4AF3SSuwvrvMjnhjt78YIxQiz02B8jFD74MKk/fEXRO+kT2MAQM2uYV7v+ATwSxSZIV9
bGaDOWvsMZFsebzVyLvWV7Uq/qIW7Terpmk724RYJvzWwNGmjvrSasE91jLQek1cfdwib/xRObJ+
T1+6IGoj8JAp0ydrdZTmRBVsmCuIPe8uIMfKqM5d1QH4G4ZVWWSBftFgyUeOyi5YULh0BKReghPt
lWfojJoWClz+V6ss3hNCAQ44tAa6zxYi7dwxUIEgMlwNPKtX5Gj1CevMAYE/2MRkkWENsWqr2OgC
PqnNbWHa8XF99xoyHBmV8Bbip/rUtCl/1lQl3yLXepB1xhT390ZZvyBE41EQK+dEDRPmU11/G56M
A7OryxfDwyORWMlfqObiUBlLfZgUkfMCEIpKBu/dIxA58DQtP7moVcFRpnc2KMy7SmQdUjti1UnH
4PQnOuUtaXt4qjwerkQ3Tm8rBIEn7raLP34pXz16nABBjHXW+Qu9TKk7ewXARgZpWWs2b4w76VT6
xI15pOsU7ky9mNIbj2+uYA3IMkmef3+VTVV2Hsqt4DTnAjKNYMJxcCPOWntQTZRfycAjAMmlwp06
7b6xSFaiwW+vUMG6C+ONXVkJ81WW3bOH7fvRmVLnyhI6QvKTllCLPXdfGlSwhs6nL0TiPJusXVit
Ljfdnu1nUugp8kksJ4whfuIDfBWjpb+OEbVhmgexDx626nKLCjsx75bCP805sexz7NWv5sRCRsbF
sD5g+1Br8+hcj3o44MiipNOebVRIu9jrq1OdVZxebsXEwjBLAjiqhCvCRegB+Cdfs84xAM7YPVGo
U+yXpbfrHCyqvrL7N315lz4NshyLq4kR86HVY3lLO4Ckbq49+HH8ZZRJcnKSObpHSftaWopqP2Me
FjQzUoE+8696JWLKhEQLTR9TnIQq9uyDxrAwo5IXOKrjTBLBs6/GNw3v1JhmII8Yz0ABJsh7Gruw
4QR+7xDo3kVRqj8XBRY8f2in8+9LAQtq05HGs0/d6iExUv1qa4NBLGoy7zk+w3Sdy/5+KazoACbX
2fLBEBKMQ8oixy5NtgVXA+mK1kzB2n0UTMzwkxYxQU5MfgYTyFXetnu7tvFI+uvM2e/dYPCAoTlx
Pd5U2VcXFnAUyLqHTS4jazXy/EOf2fOjMpIDqhlUzAsmtmUc2cHNYhONFkSHdFT7JCvSsGgtDw6P
bh/HiYFUZpFWzfex72lKgx7b76Ny/SbMNd0/FJIhFIudbTw27VlSo0QQjY0iqy+9RfmhcgYvLGDn
W89MNDDE/JzHORGZqtjalKJIqrtL0c2YcnK2+rOlZY9t4clLz8FvquXouJl2V6ZDfsGC/V7i1bzk
Cs3urD5+X/itelum8bCMIDd/v2iWRDzW6u2J1dS1JgTqD8i81yivbgPYqUarhwcxMQSd5m2Ted5L
VCZ9MKvE5HLr4Pw6ljEesJ7KgEcGG1zcmadi7tNDRA1TV075GiuT5K1miANFjXBVjvZeRfp9Wpsp
NsTlfp76D9tMTHCM9k/NUOJCp0QEAXkmr6b3480al402DSkU45W0UqTdHn+l84jcSbA6MqaTMyFl
kviSj+THRBB1O/uJXsjZ9OOsiE158b26eNQXvXtaOtuj/FraXd577ZOeWzpSmNpl7QaNXamR3KSi
v08NWpl4/YKGeRfDst9HqxShd9p4r6YsD+xVouDVDFUdl4gXPAJzPNbsr/n9EKUAjGQesHi4pwcp
I/s0zd1yTszKZ5Di48PhjaeQQdHhAiUlxKg/JQuDaMPlwZN59duy5P4WYnN7HtJUXKS0SPbWXftQ
NS36CBlI6gnK4O4UgVPFHFUUd2b7MWbgSZ3B/WgtJ3n6Rbl0jkfJOhj5yYZpuCkbZoitFzun3y+2
zIuNbKNu8/tvjBEXYy1DNRkbBDwuCcF1fOkxUG548Ly32Ij3cipo8QrfPg3xWm3nZHR5xZ1bIPih
VbSDdEU+D7VrXKEV/46xC18ccCmY198Ab0PXW66GzDmW7NqysCQbjf6/CSkzmoc0N4+shZYvrcrp
g1zLua9MKMjxQkJRy6I+oEmfGM1Z+iNyupqxim/u3OGbqf18yn5B0nkz7+2qOg4D4FrQ9lehudkZ
z9nN7AUZfYPuHLTSG/4M+jXqVUqFg+c17SASAuYhzxsJz42t/3JpSa0wQW/tywjJcB+J4ZZ45eF3
Az1OaXYSLhPz1n0yy1HfdyUukIW++KLFgmPMQCBq1TUnoBR6kM+UQSBBAMwYz6Um3E/fcc/RL0Go
GTZUZ+2fEuCMrLgr8S7Ik0SCXxChKWS4lJhmHJc4Zp300LD3VMycv6POJZLZYQC5q+k8Ts3Y9OwW
2pyA4UbuCSUgpX1V6sucPg/vmrfpB3FDBZruNF1GB7JxX9zfRbLfMk6eW+/Ee/Qtib4zJ2ER49Ec
cGq/W9kaOlsjYeVO4NjU5yaMcKzyEK/rOyciwSqrh6CcXdhGPDo8eu8wie0Nhu/hZJJ4xAxpZnEb
Vf4BZHWyKRnB3s2WeBaxHAAW8yrqjDcs/OYlVmTPkueev//3q9l5FlNn3HwPreIsZb5fYjd69FS7
HxMfbIzZJP+GHGi4J6cTW5lqw8amunFmDyFxCV9kxVb7Yd1RJdVFEfCFVI3PakijEUfYcBnYm78K
YSYXPzfB9bisHtvSZJvvIi+0JJs+P+OegCGLeScXW8UEn1FU89UR5XGyI6u+teL0O96E/V1fEmmx
8a7t18g3X3Nh2ofeQAO0RgqSt+Iq37kbp1oHXshpCM/ZORd2enIz7sRBVjqcGrDcXa4Xr4XdkgOb
pdEfQ6UoJdOZanjp96gj9P3Ej7nznWW5r6yhCrJRPFbKMm5F20UvWfNITWRvmyZBiGFm6R0lvdyv
bs3g92UdI2ySumftxbyIJ46nn6lCpOeLZAGDQeYHeMbxT8SnNRNu+dUuzgJ+JK/uzL61QiuCA7IY
QjsOBD8fssGubhFPh03aGsldH8v7X66Lylo2aI68ue487Q2ZNpu8NuJtNxkRsPXIvPx+sY0KgxlG
r301t58QDiMMfuBVHDqm/TiJ7M2OwTsOKYPA35ct0QQ+qSOZNj7JNC//Qid+U76uwjwGxOat5Xja
LvJDNRWFVpcfYbiVNzea/rB8j05lW2MxR6bgLD2ZY2sWlsUgtnEo3H2/v5sKpBhF4Zb7AsnShkMS
rA8Zfhd//ZKWpb6NOk2i9Viiq2yuTsaal6TsI05pXv1+aToq3w4Odi/d9uYznin0PMXZMiow8u7W
Eq7aezNRigbewa1shfE4FwsUBZdesa78MVgqXXzoMMfaxR/uhRH9ddYMpAy9x4acucAohuYZ4Ocl
0mV7//uKOALEFFpG8LzlzeTmOYErjYGVuGUixEPntrOW2Tn9fili+d7FMAxHlSJ4M2bc/m6CntXu
ezQ45TDi5Z0m6DdG+ghHM3uM5HJWJk4tVb7IamReywz9fkzZvEHLj3YmW8yT0mkRSJNRHd1O0PbN
/FT5i/e0sBwFjUHnhIzBe2KzZx5SOQ1cV80hSzzzIhZjfDKBaRP863wvchSHkaRmtssFJ1cucBp2
snjVCr1DStgOX2yZjrUknKuaiv/4YjnpkNf/k8bqaImvdCovI54IwrfH3cor48+Ledzqj0TPMPOo
4novsyT+Hkj9MwdKDA8gFMfdur3LmvFcIRzJsEpzl/Pq9/8vIIxu6nz0QFpn1WNCj3nQutYFyV5d
YyNjha9V+uM0uywCBrt5LtxUQciwhj2pez5jRVc94qd+SktDXOJEqceR289Z8mvVVhqA+5EnzMge
a2y+XaJ89EwjfXLuwWvOIyI9PbYecuIdDovHIGCRLL8HdQd8R+1Hs5XB0pQxrnekfX2/jGjevQtk
3uxqOE566uUSs7+dtUuF7nLXgDsL46jBilyytNixFPsXwbmDsAlduxBFSwIpHB/c9DWjuQx0LJSr
AH3JcLHWL31s6FtzQj4ZddauHOv06NRQE5XGbEt0pRTBYtYdJ4OFV9gq7J3XR+1dIaJndAjNvak4
6ayOKYpKpvdOeuPp98piP38sE77hOeE2qxyzQCKz/pJ2rQOW5frwQHuYTAhH3x0u1sNc5hHUG83Y
VzWf8e+fwrB82NtP7bm2MAlKwTApNOsJcM76evHZiCuLTbvSNc49q5lfc2mBQRT2KR5nVlqzzK+w
jeiPRsTQLdVBWTn7pPFsAIBEhmAACV0ROGDDlO0fWpb/+RBvR7Q1AcSnR58nImLgUJN7lhCMEPJj
XiWPORDFGMOFF7OZldy3fhSUKNVWbDWoYPLY3LscN0M9Yxnt3vqJQQKhFuI26dpXiboiK3Vau9G+
iP4dkFs4zxX7LHlEwgGt+uSMsP/RqoCXIYarngl2GN/R5pw6KFFFci8gcg/zh8WAt2qIYLM0YqvO
nrdVzjuUVLiz+o8HpS7PT83g38llOChR8LnLb37ETWpZdx6c2uWYyPdafJjSuLEC5MBJtoL55VzF
Z7/+Q/oUBidmJj6TlqTd4KAuU3UaspzJxFd0XbpD3iw7gU9yKHradPRZDIW76NVGTcsmcuadSMS2
jZ/q/RoDscaMtDPBfshI4HmFI/N/vJ5PffvVgxfBoMFYwAsqf9j341+7m0/uEZvw3hMcv2VMxDEa
vmnF6CUbzfBv3j9le1BymZK9LOmLLv7gXjj0xUn4x0iPQr3U9sjkwlQ90LO7hJd41t/qs5wt5P3X
oaw2uSrJ0Dh58iM3JeEzMuz5+HlMb8E6wyq56GgBHCJNho1ryU06yI3fPC3GvElWIDMiVZN1tbQb
0BMlwMtlL5VGxUpSG1XD5Awnl0w0H0LYhEZs0ecwkWy2C0bAA6o3vam3oCwPi2h3PDjWbOJQ5vnZ
BhGei8Al271IqlBGK+OHTRDqzZ4m/pxknHv86GYdh2ShHQt/IXyiD7uyZFHHWDPKs21mrwlAz6kA
FVlWRCNm0ZFNricIX2XODMqjBMJWZ2GWMPl00NpBIUbBpPnOB5vqi4ljwhwNonFGVjWjt20XizYk
2vjkCTqZEzr0KYGW2pcqNb/jqCRWBXPSRERWEmrmwRkoCO3RezGmGjBQfis1Y+tlKT4/7jDFIz//
zrlZkEKR8KjtjNRYkzeDzibJ1DwOoChTpIt+fL9U8VW0/afSsz1Roi+zzqYlvsaL3MNNNkj9iez8
UBZkFrX0lfFIwPaA4hxmT8w7Ws/ZH4dn2rR8oxJ71j2QgoP52A3TBn3PJ3ARNpfTMzg4445PY7sY
X4kKWKPwA7lEdaiBYHdrk07WzZP4xcF/bm2AH9yzQ67d8XyodzB4BaF9x6bTtvWMSBVZAKb9TVvl
O6QsCktU8eCN0SlxcWdFjOP8daSLSWhOTk0tiElKt5lHgyb7cI7qp8lpjqmqgxK9DqG2sDjrII+J
3UvCFm2bQ1qEU2SnfsrCccSR6Nf+CXVhOXFiIRInSQ9QBQsIJp7La8wunfXKuaySJaAC/0nXMM/M
Nz+A6/F5TNc0jS+Ztpz6xD+4OqNpe3kgJ/vkOoqrniOyIt2BTSZZxMmx5gFjqQNbvRM+kx1sZwRY
8ytLY8yB0j44jUeexYn/aM5nUzyPvtpXrXETG6qDII3KcIqjsI9hH9jJT91HyK7s21S6SOgK3rKB
k9q+ojHsAoSOT8wrYq3Ydim1vZiYN8l+F9vuqTDhIy9IPhJko9xa6IVhfeASbQm3i/lTqcfe0tgh
3wUxOYDH2dCw53NxFRYrGAacPf7JRS+eokK8w6Tbp6yydK1hjTKezdn9VxD04E1/Jvuz7qovsiWP
fsltaZBahHbgh+SM3ViqDbDqM7fgPSvOMG2+GRahShN7yJ7Y9t7mRbPAn4+gteu/ufmRj2lgjBbr
oOY+JcOEQss/o0DdWUb8wXQjjE2iN3IYR6Q09bsxa+uNHCKWXczrWk5iLtu02gmf0ffob1yj2zZV
9+UzpD2MS3dRSCXcoQqL2mDKy/KlR4PTzsSh/UL+qism7pOpeVs36g6VXW1Vb2xMo/xSnEBov/d9
TMSBib/W0nYJUxzO4ly073NE50anYDUZIYDdwWdNrTXLLa7bi8hIe6jGW4nUjtv/kgr7Zib6pjPq
nTaJzVJNzLRcYon078Jy93n2FI/UzlHCuMYIligP7cg/AxE9DKbxmufd3nERRE/3qBC91vtRur93
J9anvbeHKrgXIzHr+FyDoWarlE8EldniZnETtaI5kub60/EdI/cHSRI/xaX6aSZryymEd3fIvnAr
1xuMOowVK+Nkxv7jIhCuJmnJvnZD8D03sRsA1zt2jAANMu5q00TkJ9lGa38Gt+BUZD0w2BTCWRx4
3Xiav+MSQtv01T5kUfHqpCnlFOeXSPfClKeoKalEGQCUuR+UCRJph3NaQ7vl1se2Sf9aiXlZ2j5M
krsydkIvIbPeK559093YQ36s8naf6dqlNiLW0h1DVXC7dcf5ZObOicP3wfUhsdDixUa+ZbL1TS94
moVO4qn3OurdJ1rBvGZvEe30SPtZE9eaptvabryzZ4cctmxjL9OhMKedbtnbOWnuek9jiuHpJ1+2
YTX/sw1JSvLPTMawByQ4Lf1rnsp9Ku2dctt7J/Gfmqze1eglpc2cPyo3mvcoGuMQoe4NirFEudBh
GjSCtnVf9BkTN1FVDkMPMhXdJeP2zS4GBhIFIQpH9+OkxUj7pu3gc9P4YD5YCMxPahF/lGV5eHus
+zaF9D74CZVEtM3K6ljUsBa9xoD6yo5nL4hnGBpnO6YUtCWbto2I7xImlL228O0SNejPoMvUvs5Z
b2QrRTlFhoP0tvmS6CGZpG1tk2DA9GjYy66xpRFEXbuzQYjZdrQ2dXmITfwaZ25oFF8O3fuQR5um
8aGxvaSmCiJMp0QMbdvSfUuoPyvuoI4nSjO8rhi1OtaPZIDt4jbZAena9X2Hj6FgLT3eO0QOTiho
Brc+5Jr7gGAYkXSKkrff2cR7w9U7Q4EKwIR+SOLIAkPLfjor4kHrH1SDVyq/6nYH/Y2JVlKf5PhY
eOlj7w7EFKD9iXng4a1HYpXghxxletWH+AlilCt4ng+9tLDheN9FRhkimJIFpZ8zxUSzYWUQldzm
JV7sdDt0zXzskatslk59qpFPeWH/xX7NRVc24LJ4TL3qNMNN3fQVfDoqpEg2xV7GEHg0G/IMt15u
mxShCStpvBcBy8Xk6rr1uVzauzJqwU3B53Wm+j7X0gdSiAmxLcxXWObBULV50BrIraCtRJWIgryX
cejp9MuKX6Ds+Ue2+1OJajtQbPTiSTt6ydRszbahHQEXlRAsN88FvUTK2tty+9XR/eN03p076D9o
r8ihSgTwAqJRc1RmkW6chUTEUOvvgx+/RF31rk/eUwFMXIwIt7heJo0DSmLH30wzMq3avs8Kdwjg
2Ux4sokpR7YY1k2boo5nTg+WLu7yf2jJ4/C1Z/y1ar7+CSd3wyk9+VRCm1Tg1AEUjnpnZv7bmXDs
7bJF5U3jmRgJsUt3RK7DK/Q0Fno91p3C3VcYjdjyA/SeZ22LRNoKhFB4lcpu66A3NWpT4dkin6/t
+H+77sst0biTSLUx4Lts9JKGco15JhfpGDvyB5YQJVNHAWRNcXZiFTcZateIiOwgMVLoqu7dKV7c
UUMlNaPqhuJNaEVDIIXSzVAbiVadvTc/zjUEg90ciO4yNxAiU9PsQ0n1hYQj5+iJ2MPp7LOyedri
4cyCbasbe78qKedn3wkTVh2bPAItXOSv6yrZXHRBxNfyZ2IKvkcc/17wlzXr92DEy81WdMq2yr7T
JF6tGOOwJ6yvwHLUV9kHOUAWkOHj5FLpkij9qc/d0dS7+99FXIrIrllsgRiZHX76QRZwtUHKTAeh
xOvczdeycxADgh4mxSZLYLCRcQp+yahsM1w0+VWjzY+sf8509mT6AmILEDL/BhvjIpi0sxWXp9op
P4dYPbbzfKkBe4czo7o09ji7tFXqINDspJ33rkXdrmdQHzBNuG91+6cZ8j8cc4BupyPCDUqsyD7j
c3GZyY77zlTvEwnezGzFs4vZh388eyysrJdhcpGQGYUZJMKidNOcQ10DoaFICiGPi1DPxd/KiJ/X
eV3gCGHtUpa1wxrmpOwmmBCAHwsUU6ltnj0xPxjVsz6BLdLTdtvXEB8jet3Cvxma/lYQyhN02C5C
jQHbKMuTO2DdwS1fBoK1qIPGQOlw0UjMup9HrO7j8NiODUQC3y5CPH7sWK/ZgBUy7bixG+YlLXNe
mZVHq44oDeY3rVJuWEzGxKaVJL+oXiuRYhMJws8BiASlXn2Pc9TThE8/tfPVGIJsJZuA5c6U/1xr
5zB7a1h/AHZ+KSAo71jqfOSInVEKIOrVTQ0RWcJTwDW/5sJlLivvshU16GtlfCruXYel5lBk3Gmg
yvP4lNYIQBCI+EFhLXgsEGfpY35Xm9UDy6c2SMEqxeRxTE3vhOPEYtHWCIJCMz/mFMoRB0DJHD8k
Z6Lbmmr4zOpvvQBfyBMYg+uabNrivWN9grt+PtWl3Z5nFhaeqalQEz2UrLgGyC0wIg+vLvuDjeIW
GzkH8sYsdkxdaMRtHusVYMvMaN8an+LNjCTm/ajeR8X8Wdr2C3tz3EPjX+qQKVy+OnbBdD1tF+Kr
/9L1bz0ZuZr1xdxFml0GeusdVJHMfGNYb1qLVr2tP73KeZV4l2F3jAdzprJokQgF1mLeDxZqrfLZ
7fpt8ZDa2O9gQqPMScBhdc+E1fwZ0+HVtx7GniemU77neYw+ZByxANsZ5VRVQvjoESSRV8l6+uZq
NjORvt2XS/bWSnHSUubszJXxjLOe71z9IlvDZY5o3jfrf0eT9KKptCFVaZchYSOsV5+2Q/+emUm/
9TPO5BlqHpMtJJdJfRsie/VP3QsGunlGR9NY+QOu5QTAoPLcTSuLM0kbxxkRgGZPH0QtBcofrjLx
ThGxC7aHqsC1braMtyIuDqlWvfl6WyPZV0cx4fgASJCpT0PihRnr1bN9TYbVXOLY3LbAshfhgb3W
QZiUmG3tdvhIATJVBsuQbvzglFTbcsgfq8hB5wgw3vZpYccIDrFrMCDDxCtdknJ9IwuaxAMqZt0I
LuQG16z3jrNPzn+Vp/2xh/moxoem1K4w/I5wep+SUvvK0ZRp9stoMIAwxd8Ik4Byxp0bsY6PUF9P
ExPPtmMz2+FvoIYwp5dU6M+Zt1yMaHnET3VJMCYGk8414mV81M0iD71vknuBoljLaFSrxjooF1ax
xu3e81CfaLsVnBGFh2iYG52nMVN1J7UecbV85YVNlCwKW+z4KlBdcawKcvFSFIthm/51Ujbz8TKo
TTPJV6cGieXXCIqIYhX18jYmV1k6jyVVIr4LzeRaccuJ+2B+bCsTj34a/7MEmKw6EdjIlLMHCIRl
ScAJK1ggA4hhZNq/0/agKjNNm4KDtOSoOMo6HVBQwWzjzdBL8ZL2w/v6v1S4r1o7MFNiemY7T45f
74ZBvGLX2kZ28jWZ4wdhxcjqzHzngogLlNI2BIEHY60ufln8aDz3u5KowC4aNlNFi/H7M8QlVs1a
PsSIKQsy1KzpqgDbB6S/QxOoq6e4046WHO89pV+lmR3neKLzKL86CgZ9Mm+RgfZVym2XUKnkQsWM
Ob0lQDO/MVuenQzJ6lQ9a2X91+STxVtvR9HCDAtDOQ+tJyuV96YJwh6GEfWITQC5Uw0nqVfsB2or
tA0aHFM/eO1DKmFQmqX+zQLi5HdELiC98eLs0UkBNC4JY6TlZ73JewqvQn83OwqkecQ1XaV0V8WX
GuOr8sTfMUtJipQt+qmBPhGhQNvvJ1ouCie1hULDwLqU9w3XW9pWX2Kg5IqKBzgxu0EyzBLLpY58
Jhn1mYSNdBEDgdcaOpsseW4tLsLe+rt+j3pl/PPT6LOKsiNEob+kNmB/ohmZjA4MbQkRvYByXZrD
RiQg9+EzB2OTIH6lduUgzsmP3KY2TAg+Liua3vs1eLtWd7huj+YYV2E6RJRWatpBiNxwi+9RdJ+W
BaBHvI7lrF4ETWXuFuZclp7zwRMihSrK+ugtGZqgoEFsD8T2uf7VXi9p18+p1A0U4vl18jzWzERl
lrLaVxomBFORcShtm97Nvp/y7kfgJsNVa7wbE7szGGL7zjV3vdawOrHMKYQY8Y56gUFgNbybbvEz
2ZgeBP7gUHbjBpP3vENONYXUeucR8Sw7uovhTBcji/DzmvaDuTL2Rl056Bn4fAiEggrukDPEjH3E
XdMMaN+0CsJJG/HON1CG9RwyK6cKsJTGu0QjuJwc6qJoFDaHFaFdI/FxdT/wWz6FSoHK6gZ0iEZD
7zLN2mZeI68nFX11FjA/ZgGpcGD9VqD4Jru0t4vP5sNqF7Li8bmE0O7dUMRdjxXdjY/5kQbH3/qN
r3ZmfYZwCqLDuMZ9frOT7tOIR0CqqPg28QcuchD5Fpltmo2AQKF7UCBp+1IHt0KJ4rnFV1xqD/XA
UVQxZUbSVjbSYmx976bNuJG9VYXdAo+Z9xgv7l3pZTc1QG7K7JZRl/Wcw13eD6nydr2+rGgN2qt5
Gl8G1zICVYt267JiPpurC8LWnGNdl9FpKHVvH5fjXbI09j5peZi4AvZAa0W7hnlf6JdHrA00SIXO
0J91IPJDme5thMS6PtTnvv2Y89WZMFIf+A1/k1Zqx6lPz/E0ZFR2MRRM62Op9a/Rt0aeJPweMR/A
pRjbVlLUWYn74ImIMLzFqELQy7ixJ6ANM66naURdzrBzApoYlk78nbFgDbwax3XMXE/3pzvbZ5lt
suXw+b25038S/cKIC6EtJVYZud/Ce2fFzzf3Ch9GC3V9TEOttPalWZFxjr01cK3yw+mjV3S4WHjj
ZZ/SoO/nQq2jBA+VG5F/dZ/cmz76g0HSWTUemgm2d80jk6s1o37+lhXAsITdMyxQ7m+9CEdgjUEh
2ovdahPfWvaD1u3UVtUhzVszKPBsBBVZcrKftvOkUNADCgmMJv0BkMtBVb2Ys32i2qYXt9oabvMd
7EltL7X5BBwY4VY+v8ZQV4IpP40DhU+V0HRpffOIrhRZGy6zlgsRxJB66XBC8YQYKVtWwAJ1Nd5G
ImSN/BgbNF6a7fN204pWeHIIpg0TVqmIwympqkrfDiSR4CaIDuQyocIv3hSC/cDIxZvD/tiCb+DH
qbYxZ0AzNewA1oOoXKyJLsUaVGBENEW9IvSUhL/JOVZNdGEqdBVxdmkWNw5v5DH2PKfyTxnNJ0NP
zo6Z7Eqdfb5J+i2etsj0Lu1q/eEvF+M6RWDuZg+r3NWRCY8Thkp6J3cOT0Qz56hspxM5Atp4n4x9
H9g5wEIUaKxJTpNyO7Rg2HqSnCAf4bxjq//ySImhPPzjp9kXfoLQxqSYpqwtUtZj45zz4+v/XH62
MIqL0zAg9quWBnM9ozbdwGNUolp0B6g2NqZPhfwDMsCtRXVKkky4Cs42v/80JWiWoVobYLyMJRuw
LmbBXgJpRBXpbBzYWouuTk6c4sZCkLmsD6fKjTmWxAva0S+9NrJNnJpHp8s+iU8HwTz+KYruINrq
QhT1Vte6ZwRle4s6cZz6a2uamyVf3rJ8eLO6dpPSPeJlpTen3UbHPD11BfbeasoAwmWnkiEit4H6
cONkH+EaMCyGSoPCdgsFnVSQiWu7JHQuxWcU0Db4MWZd56msUof4tw2eUD3oCWWgG0mgwnRPxqLw
US3AiTy7Ymqi/sfZee1Gjmzb9osIMBhB95reK1NeeiFUjt57fv0Z1Ma9p1u1UQWch51Q9m60Ukwy
YsVac455restoElwtnayz7v4Ic7SJ2UgTtTmC9iDVedQacIoyFh6w49kEkyB0XTitIxuU5bcmsZ4
9tS0c8zyOolCW7TGqYh1bmCjxhiV44Ngem/1/CeF3jyP1neja91F1diPdREgyEmYtyhXg1Ihjx7P
nAdc0KOn2tbtqctCMqkGtlV/PDfDSq+TB8h9AX9acl/37aFsvCPNIpQLwJUDygO8NmZoP5v9ezGF
d9LKj5oqH4ssOxk+Fu6i3Wj9xMXooTfZdvehZPsO24ezX0QrptLc9ejQLdKccGLa2FxrfWBQTlEL
18Oep2ngsK9UETzjTYCPN1kFXXk3KdIo/EgHt7pzXFOssLg1kEaojkOPInY4T9S+C+1dJRR6Od4S
WuSLJBhupc+TbRUmddjgvUUOwEJxk33Clju5hAwBKlg4b5miFx+FULD8jqctHOmDc3PPIzZCJIgD
TZnt0Z2rvfsoZ5nOhlMJK+NQuvYNq84vURbnxhm/g6PB520/RjXjOcY5qGNbAMwBOms1RiEmFfsD
wtZT1HUsh/O3aQqiXKsyfgbYxkyFBWDhsMLR5O5x8djFI+7s97b1m30RosTxoPQBlpvWkbee4fBr
Uiq8BYygXV1EZ5MSfCMcAqDG4GhIOkpTwxkpRaVanhIe/whE1QII3rACR0EPZOP43mXQtENvk6Qz
2eK1yvFAG4wmg/eYXEXK4HiBoIybOXQORs8Ij52brdHaGmb6ZEXoAvvoClRmhTDi+pKR/sPZtcAb
V7hoJ2zOYT4ORbfpXmNdVWujkfEiqsp044/TO4rnx5RYXAb5BnRhRoggUfnWBRemJ5A3caCLF8Ca
ehWsc696BgSDrg3X3hGueoJ6F7R9XcGZhnFu+RHJP2xdmMDoD0/DgjSB79hU14q2l3CznYvlKJc6
0oDxoyRqtrGyaNHNFtpGFlcZTqsyttAkBMYTaVKULbH/SrPqgwd2qw2qXOP17Wha7XNpl3slupfW
iqLdEJCUa1nlCpXN0e8dwuQbRPoNyZtSRDOJnHYilvXFGEt83JnxNnnOS6lOVsBEWrQJXY9Se3Da
BKNdRPlQHOpxvDoFkGyiPrZaR54xhCw6yN7jVG3cSfwyix7Hhcm3lk4EIWjV0W6dFyO782tuoT6n
+1TpPBsoXQ5555wT4iDSLpMgDdGZpCVLhEa4F0Q7hr4yOQPI34x5tp4gJXF2rW/2iO3aZBsi1AzB
+0KX9rZ3nhI/hqHpIKtoCv3DQNAUxgWVhd//Klt75cwYJV/vgUu3576vl3bHbzFdP1kIm7x1wzqx
qtL2qiSsaAePSyXKV5wn1P1Gd+tSawlcMV+TxPgytMm9a4RHxFjHKaLqCtp4IYwMvytULgJ0eYbq
kiajfx4Lg0NkRAslNZLvXSexQeMBYLRt+WgxgQEYzfhgT5a9dMtLVQS33klxBdbPJV6vJaYp7uuc
OHjEEPh8m3fYNe/auC6RPy/wUll9xRUA171qbB3fn43e+zkSJP5Z7okq/ORH8W5qgnxZJfhZEsBS
hkanHH+RdwCZy47tUVd8/mdE8jLG4hFXAjW7lZ+Jnv3VMrNYBmP6Tm8DEFN/GSvZUt7jsQn78tlz
5BFVnpXh0jUGwVVIxb3tC0SvNDz6+AgfDmYczWwqTsjVNAQXofLhJ4YH2xyP+MjDZRdjKkiEhjwv
gurjvwR57Sy69NAnPX6n8oWB4N1Yad/QvHEqQZXkvnQ40wPXvUdm9dHX9vcCPdHkqh/+W2hwmNZG
+m6ljvtUGhDzhq3Vxa8C7Sk4Ru4Dm6xPAGrfQjZ4BOPh0Up6Z41O3FvCazJ2qZZHVFLIVoD9Ry/w
+qNFaLiPvlVQUjVbExr8ojAYPQnV/ugy57m0JAVPaOjUktYm6dCDxtgz2rr+5jKm14icrlV5a7vh
JwORsw4gBpAPOYYFIw5SQtyy3JnGcB/FVcZOwyFAjfZRLykgW3DDeNmGewZqGqcwXGJodkoELokZ
J0srf8uo/ge3ZG8dcYNr2yzAqeJAjKdfU7LJaORlDpyYA/pIqnHOdaJvMdtGC8CFJPWJNjxUDLN7
TlQ73S8erDKR1OVJiiQIPlUfsls7Y7QyOqNekKPIqRIlOZ/9Psvyc4wV614m+YVoX8bIgHbA1OcL
L9FWtGHrlYizaul9c22UWVEBEBkwaUARnJ+L2AVO4ZNpJjvrksesKtzFBUVYhsd0rILNlJ9Mt3gf
ih5LoU61Pol8T3+Uea0DDddlMpzWlbEGm0993/g/rBZ9tgebb+Gm17a0OG/6aAvx3jOWNh1McTVl
fBLf60TlYjaQs1VeWwz33GMsFgYnGJ47UpmT5r3r/pPTxDOqKGfzRuaMh+xvpa3OoWVeqpI/09es
cmt0+neM0/Mq08VUkxBIgO1mA8lYHR1FwGYUiEId9DB8NsE+MlU2+DMT7jcNPfbCk9aSM+wu1fuf
rPwQNfybEC6ooZSZBcdFf0rig68x0/bpeOGiiSYOX/3Eww+ACA1wK0D/jzsWiRzjx0L6TK/R2RSU
wl55N2S1tpnDxBYzc3Cj11Z9bmAHL1qkVBsRtds8JFtvaNp4lQ4QzPzy0qfuaxOKYIUmvA5Ndy3M
vIEZ6EyrCnhcgmVwX8tlWkXIQETwGLoqXkeZvspMrrqn6ahw4hKltSNcWuWDh/pgqtc5TTQ3g71A
saVB8LDpJ9L1QvVTPSac+I9sLpvATB40CMhboc+2nanVbrXpwa4TId0mrFqqeJQ0tI5hqWP6zoxk
HZMqQSFm9TvyP1mc7Jx0p1J9i7u+WztSFRwG42CtAkbTuhedGPzlTn+jgHfX0jd/VNmUrbPOxx8S
iHsjUOOuqXkMMKZANW5JShOqQGGXTJxvHB+iXHWXiYLpcE93waO4YzR3KJxUu7C5F8vRHWGmzWc7
b7xTGePliKHOgXqgWJsNeGEDEZqdho+dooGBDJ5owioQK7/x7UUqOkarAlSZQQ6u1y4GKDwLu26y
F6SKLa1VKFFdoBD+kZKpd+O07oO3Aan5IRYAf6m3l5Fd+GvPnaYj+mu6GHEyR6PLj0DmYmmq8S1M
8nRB32lYB/qItWXMj5a2auaQ9ixpuYUJV1+D6IvgYgXJEw45Jhwy9rco4tvT4ICoQJroReumgKFE
KhnniAZjDwPa6mql5rQohCG3JRbnvVZDfC0ZFj455bTpbOOiTUn6i5VpA1dHfUQDuTU+eRRnL4u/
hxVJiZ/h9oZB/JZmDMx65jz7z7fIfUjQayAMAqc6p0Ry3iflVfnV+OqXzqsr3+rhVwmE9PQfomlc
vuLX1/D5PiqhoxVnNz4R9JXu4b7SUo5zZ13YTXhUtFuRHITQsL28fDbs9OYHnVhW/LeWoii1u88X
dPTJPoihj2G/XSAPt54YHRVr+FjVmfE3TbrS5FbIp0MGr/fUTcq8GviQgU3Fr3o0vWv1ZJ3sKEFO
mIhhieNXnj5fpsiOkMrmGyK1HghnWdrQV9CZldNLPXFO7DM7e9RoN1il0364V8xy1fd6LhhNr8H2
60wjYKgYTFfv/extcefhm7i1vbsHrTteKg/sVVa/UpAh0J+j17XK9nafb2NplFvQvayH7aT2umCT
MSSAdir1xt5EZk3ympUI2qPmWR/jcp9bxXDuvCRaZk1bnLKxB8+m3D2qIXSr2FvemvjownS052MB
s+poYSrdOeUO+E+b7YCWIVV4L8jzjWDqLMxSdke0xyarW/ZWl6BrAJK0FzGpm6tM7exnmODyYYjP
ou5nGKMvmDk4+tnNPfAI0nsNPCgocZzoqyLqihXBmQh3A8d/LLzhoZzq7GPUEcp3DqYko8qniw6N
+kDXtGP+FThH3BIIXiNFqYix40Nq9lVFaXlLiulRWBbUgpbdGg+DYOOqhmhtQubc5Aaym4GArp01
wA7JDdoQrUyo94jbQVSV30Vu1G1dLYJ85tAid8vUvWtnfiEjE+yrOcomt7HdLQix+1w1NXo5B0Vm
MZSrz2xjZAPdGudAzkB8iCH8++p7q+XpRRpecun//09+Wrt7io7//HMpk2mfWSyRdj4kxyTF0i31
pH7p6WnGool+uEyHu2aJrMA5xiBh1izrM1ymaneThbwEDG5ynyN+WPdlA5vbm0LgG4Haula7Ha2K
ZiFYmjEKhj1HH55GGgPs/IjYZt5oD0znSQRsawNj8jQwXhwPQWnI9JrTZ7is6rS5Ylop9jz1OmKY
x9Jr8quqCxpOMyfYjx4H37b5TQQ8TTl/TOHmt8+MGGWS78rqwL9To4sASbvWOEURUkiX1h3otSqC
XQ64kA7JbIwawksU1/z/eQAsvg2TpTcM48auOVP2IGR8LTpEbDRH0/0ogwFAd2OGjx5dQoUEhWlV
n628ljwnPO+myFnTrcHbuNCW6BeJ7A4C+Dqo9HYzkHV1xgMcLqWY8LnFKWxXGBAlDSB+jC3rZ+An
RxyI486Waf/sDFCpilGNII+n/tk0NWK5Z8bd2JGkVdXVyuE88DTm40yYa17cXmjrElHz1om99AUB
pRUr5Iz6oJbSrMxFGcFmIQQMh4nh7gpX3szZ7mIkebb1O04ftduNhIYbLZaEEUZG768j/tGxq0Ec
RiP8xqjTxpPtMcUhpG3FTMg/GCXj9T5p9g2xXZvPrycevqdyCK5GmF7r3KsvRqIRb+Bb+oNk0Vhp
VZxfg/7s20jSQKCV+D7gOY0UpTsm9/50GlWRbXvNQCo+PLsYnx6yljGKjzd5Nyg6KbZG4iQNfEyD
vXdXD3G38TLNRX/ngG7ok3rd+ia6q1ZLb0bVHwcUzxxHMmaCnn1WbEdD+OTDj7sf0SqBVTY+qIu0
JxHy+WxR7SNd17aDShy+Ho4zBE+XxQpM5hyA/P8MoLrFbWY6zrEOZm9mYTzoNnKWqa53AJ7wjraW
tR1o0u+li/IQ7ZgYvR7fL3ojF4j0bvSnJxfP+Va3BvtI36DbVDH1d4EtI3GkuzTJnZhUHZ4tlb16
XSwfzDHGYqbhdPVcIz2VTpGdSG2fimBtdgB4mzvjiWNhnZwmSw5bX+vcQ+YoFxd61kBi6Ier6RV4
KiwLVh9HZESRq8qrWVvmY2yFIOvWY95A/jFmTKiyFUnkCEiRAgUD+5rpGmtTp9XgMaVGUjPml7g0
HtDXx9tP01ORodZRLj2r2e/bNXZ9F4Diyg2DZhpmpoDks21HMAZGWzG7ShllNpONEp9w2JHsUZrt
frE18TMzVbWuM9lzY4mOi9vQA3BdelCaJNEoMouDYU3mCa6KzeGacKTP8DSrje+yPLJ3w0hHfGop
P1VS7aHwVUBIKxoYKJH1nW3N3TTy5WgedCYz7Thf9zNjweAwtrRs4R4+36Ji2lfwJm+mWQwnOy27
c6bnwYkG5BKRp+frzcvYmaRaFuV81Tz9hD0n2ZRGjvrB6cOV0SCB0TKGN2oMehzFfMM4fTuStdvu
iEtiDdQneCbdrwGpDDOnDaX/bAzaL25EPugsk/D9pD+B5dI3I729m4fkEbzRKJ4JCtqXo771BhTc
VWLHD4RO93oO8juZAzzpYpan1OqyLSRQTg01GDgQ+xA8wSLeCy/xz8yuH2qf28qIh/FET6XfJxQ6
iBUlfYyZN8WBZ+OYkpWoB/M6Kelv3DaJlw1KXnDNbfqstyYy6L7ZyMqkrSSq4YA1XNswsb4jtrg7
0qqTG8alvz4ZS21Z7yoaUboZxC8OqQ7aMI1nO1+1QvPxhQzBhsXtRLgw2Oly4PNxSspb7wnMvH0P
r9gsfPeh19nCUqMw7jtrvCuA0bFF0c1uc6hkJL/rpI6sOh3bZVlzT0Q54Lyq+TAqO7/TZLObAi5X
N33zdZCCloMvvxultQ9bf1vND3kwEvhW0oXYKYjB19TZA3w9jsypLiXcXI6imiJIOLlPCuohredo
aXa0w5O46R8zV4JOCj+mWq9fEFSi82wBsKU2Tp/cQikWDkdi70cEL0mz7RpaCmrY8HfJ8yebBh+x
x7aLEj+bM8bjORnu86dQ8eXR5rCiInxqVJgddZohKyQl6Tv1/wsNpdPIpK8ZFRw+s0Tw1tGpZan1
Y8gGC0eb4sMAxeOhzWqbOz2hKYveusmgt9K4uZRJVbE9jC6sG8jP/qCaS1s4xmVQIL09dzaqkVPw
ELCoT23FBMIER9XQpF1YRIrcW/WIYyVrQQjVaQtTXGCEiLz0gwyLU+p99HS6CY4dLzDWM1J8ZnVM
GKDE7Y+RZvILOOU68wvS3wRKRGdhAOEtWBHiVKZJbVG/QAFN8o//rKfzotr4+bDPWJEXZQjvzcQd
uW5tx3rAvQElQobPqamZDCfkTjHEW1mj8g+jG0XAD51LK+P8lOcNYhOEKHRpS8A6s5TFzX96sWtu
5dQ5K6ergagKYmTCtHwkUH2A9C8pfaEaIA/u49Pni1Ae5u3RYZBsZd2p8EZaZQw936aCmVXVCnkR
BfIoXDVvY2vqbyMyuqWNhjepCri+0eeGGJHhjbDvmgQ22UJOX7+CF3wOxyj6UE6wtap4Oyue7h14
BiTnIAuH+vrw+W6a3ZFDmD9+voNBDTS+fiqqql9UVV1ylM5S5pQF08YgKx/bKGMxtvGLBfRkbnZj
MSQsjfFdc+eayU/EOVVBuKGCilHTpQ7arOLYqc54quguKzqnJzewpnMfxfq5JO1ziZqiWdFWihnm
J/GjGejXNnTUTwJ+VhxkMX/eXEsbP6KW9iptnQ2iG/y45eAxl60qLsL8kiGJOA4I97FUVcjDjer4
+RO4S4qEcABeyz8nDiSXb5+xfCj3NBKgMe98ZwDqXdm2vIMXON45E80LAD19JkV556EnKXJEmrwG
ixbdATOw91NfP47zOwchwMJVdbfVRVTf9Hj6QRswfzaNcXZKBNYussP4JSlAGQE6KS+qCZ6AXHL4
1CC2D5qyX50xfqKsxs6FLCVUunYbhc7QIEKzmLqKj8E8wIOwlmq1d3SCpL0P+u6bOYuaQ1WZaBlj
/fj5Es8/aWqWCCGdXku3gbk8MaqwjdrcmZkun6pEC1fjpJu7T96+FhXRKkXgvksiYpnGodx7EDeZ
HLo8QGlq7vCJiNPnAUI0zJfioszh/0+VxTZtJ4tm1KOT7MzhfgQfojc4GusULJUeNjdyhONd5ETR
VvcEksMh/8hMRKIjxI6bE5ovPcPABeHq6m0Yk1XchFBPvFwcSkN2KzKNzLdBZAjS+vYmRmFeOu4D
RhpONzfc2g1mDp/g8dE/R1a31JkF3n2+pA7nfytyaXl22s/YdokFI6j+BrWuXDWOuOMOPFGojhe9
jOnukSDzTWfQrScMkOIY+uNnaZo1NvAHIle0CZaVphsHdCTpTP+n05+Ob3Zb/SVNxCTS71+RDojH
bEsXJDqYJq/2l4A0q8+6pI0ralZPNLuxSLurO98G7dDcd3rS3GutR6hu6Oz9xHiHz76z66Tbh1kW
Hxmn35JK6iciFQUDMb62/31LCnHHAb74kRUHu3TVR9GX7sok5Pmoqti9Sx1mn3CLzf2QMd1v3CLG
COLH58+f9Nal+A5NHlFZdgdtijheZNHJ5ex3T4H5vWJT3YY5OeEQLoAYivbRQ18P/Cpz/pOmGkBZ
XKbaU4yeMmX11rKahGZHHZsmlE8dGrS1wTRPsEKcs6iQq2SInNWfMzO+JnooqaSwhaLaVFA/9DmU
7x9pTX01eUFkAjOANujsTNUeXFf8oiGgYfvA0fjn32Z8DYfi19lSJ2qQ+thyiLL+969rsQ5zgCAG
LcNP8h1+/cJ04uZ7XmJhCiHf34+9G2wD1bwXDQJkU8K8HLt1VRb+C1MJ37kS8e0dilLIfaiS70Wc
oFHwE3cfmSTsGG5p3oppiOdK4y/BVtbXfEIlbdsxbQsKjCFt3fqSstVHaW8zGuiWbiNOPRfnwMk5
IIrtSlEMeCchendiEEPA74ZrJ6G6Fi9jnrfnkRneFLHJpYOqlinkAhwFlUZOvCnWnMo9RC7XMdHN
N88qy1VBoNGawFxccKqL9woknx8M4dYOyl96zSzERCS87BvNWKaeRge1Zu/JLTXRSCCRLCrrozYV
LvF2tYsiS56UYXvPlqzWSW5twpTer6RBs6aK3Li919NwxWfZlnOdXEBxLrC8ckbQzU1a6x5jk+is
hLkxgkA/h8ZYbHoCd1dVjl9TdxPCEsoOY77AOv/nuwVl9m/PPi1kJuKOqaSui6+BmrEAdSQkRg9p
iYvkhdaT79IqacPNgEsPZyolagsL784AErfTm5H6BGtSmjk1SsBsReepvLdJ09p6RcmsMWE02JWc
SeuSha8Yxu7agDZHDYLg0k+ml8qOpkVGjMCqzRiwgM21DpS2zZlOm/Poi4gOM2pSC+Aw5un8rm2a
bG9WVbhFWeg+1XXxAK6q/Z6gnzRojsWXeorEKyroEMNlmXwzENEZoFU6c+4ieLV2HkfaDE5gHOsu
ZVY9B+S5OM3WAu7wFQvgndH4ckHbhWN17en3kTDFHSHdoqhWgVPDGsz1I+BlSK6Grx2cqdAOnRx9
qDi0E/veYfSlOe7B0lp9n/Zhj5sgnQdk5HWtw1pOpDK71T3eu2o1YZCQni5AmafNJWkMVDChQNWA
qTXJr4ZenwInLJ5E64n7prKWtPucfSfRC2G6uGNmFz7JUiv3hhEkdPAO9HOGLZk51D+B7HeQQtS6
9xlPuJpesO9jAvRZMx5COSCl0ANF9gA/IU9q79iJnQWHiJ3mONkRnFpz/PMdpubAojwZ/Tybg2ht
Q1lSKiEsFj7dNdVnUuA/lr9CStEiOIcgneqPsInF54FvXcP14oCBY7ftq50EhIsxkMDDGKTtouGI
to7a0lu20rcvuWaeQ5h14Zi++hNCcGf6AKUxzllBoZ3uBuzrp7HRVjBzmEMQDJM1unc3kEyS6qo9
aeGLFJ57xWEv29LlgumzVR6SVqBC472OAFbYB6g4r5oJzbtzXJovkOIZH/vB+s/Xw5zXsC/XYw7J
JeJQB7zu6F/ST3XyeqAPo1Z0SyCgvnLHg9Z3eJSUrS17v391BTIVL2h7LKvg7SRawgtS2aMFu/lk
c6l3pWh7+ubdS5D4Ixo7XV2Q8EYrnQArMITGzwb/ACRKwBjDygz4ms16LB4766BL6xlDh4Zlnp0n
1MVTtKKVKTZgwDRQr1dvAqsUJcUt0nnYNYFbrQzs5AOTIlSpmHiFMrbv/fANo5y191w3xJIrokus
gsOgq+xXJFpnpTHy+kuI7ufa//W6SWmwVumuzWX7UqRwUI2E58U5FhRm8qxPNQ5mP38v6zkBaz4C
mH3q7ROhHw3W+TMHrUP+0QN4j1HPRM7SglpCH9LJnnhgf+bRW0QRawTmM3IKY9l3m6zNoCg0wlnQ
M8UTa3vusrAdY0W2uzhYPU6aWh8nLpjpIR7B1uy2b2ZVo8POyW0aO7LMBB+QQvo9tOYoCoxjSchR
ompY5kAerUfRYePvAFN5dA6Yzsl064ausfWEMw+hrG95JNuTMJKVVEwEdd3KnjlyXLVYFFdPCthq
2QnjUH3fduGl4Oi+/PP9Kb7me1GnsMwbwtVRVgE4mYvFfzyvMUJHXfV+sVR62J2Gzg73VYxfuond
Y1aG2OdUkDK7Bi0KiPeY+2N/ahv7I8kjWO6hXd1EUoVLL4+ZN2KXgNzdWzvUw3/Nefxvn5SAtLlg
BRJLcfXvT8qMgHEHVlFcAsEA/CagLRUsUzcSj55dfPTMRk5tGdlrehtyjRt3XxFDc+dO+oOVWe06
77uEdk70jvGUaU6bMikuPfmX8u+34prr6RgG658jTV1Zc1jlP66nl2JV85o6X4YTSCXdJBQoJud6
5ddkaQY4IZZFio/rL9/i18xjvkWlm4ZDvcn/hPFllSmyRlUjvAx+V7n1pjzgXErzAxJKqwjPgSGr
NkaXFLBYAMFl02js1WC+QbMC91prBr0LTJt/+VC/L30KppXrmnwipZMX/u9L0UV5VRkjYI3Iavat
XbbnGGj+3qc5tB6JFdkFoh32RRI1yF/Vvh/bp798gt+KY4vtyLWEaRrScYh0/fcnaBodRib9yWUS
YXl0IV9jayOFfuBXKSRV21yZtD7jbk8DhW0zGF44b+46i7gX0sXkXx42c/4a/r2oEd3mSN2xbNsV
jv3lYXNaFDFGEpKnErTnwOrKbRa3ET6txH5LKsD4SGH2ehamZ9qgj7ALxQsYWOjl5N2fY22yD4Bc
X6y0S/acYQStiDjYWKTKWAzLj7AZAuZ5LgRgsxbtuhGhdx26Z2EGfcxZW8o9BR+sOwahpnffmJn2
yynP2AWCZ+LbXidjAF8xJ9hwANNgKkfJaejb12JucX6+uDbYl9QySbmGZ3hfObW7jqbgmtA5uEhi
tBaZPoSvk0TyqNVtf/xsuX++aGHzUzmpt+tl7Z/+8j3//tBZgpKGfZbjEKegL7e/GcsQZxNCBT/r
szlrci0HWT87iIL2AN2nFQ7sbmGUhXvKSTv3xiF9MOaxshNkNEleOUMEyisBuTni7LTxtz9/Pvn7
42kJyzEcmFvSsdnW/n0falkByWriSFDiLjg7dn6b9LpdB0MJP3ZoGUg0mb+qQucHXat248zB3n1d
IRGZg4eGwuzWVktt4qSdd5f7s+me8v3zBRo1it9Rz3efb5v8OQSZKA3k+0R3+/e+81alkv1ogD4H
e83dhwWdulRN4cXW7SPFiXOhe/iXW138dgy2LGkIot+l4JjnfK0DLY5LOn2IkGFWemCBiO4sr3TP
PSTn6Driy9p5fk6yee1doGHtiVGqj3L+1wYxfWDgfcXSwpl2SG5/+S5+L1AtdjrbslBLKpz8X7JU
QTBALcB9vmyZJpw1rXaBpqNDlqTb8HQaay1Qw4lHctq7AK1WJS3PJnvTU1hBhJcUp2Aap1Pb6/KC
miYDihmqZWU56gzKyDzPY3s6Yba3yaj006wDajQN71HbTWsLCyhtlNC8H2ob6ypQ4hU4ENgxNtlf
DRO3P/+t/2Vzt0xTUkFJU5IZ9zVdtKyUqpmyhEvbsJZE4NGobgx0aYat3SHz3gxt5d4HJbRPdI7H
IdACgDKvcSpXbVjUJ2LW5KUfGrwRKUIXBCyks4rQufvzxzR+/0psAsR1ijGbT0u19+/HIw0QLHFX
zvHxGEmoHajHq7F5njzmVCl5Gv6YGzcGLOKWRCkH/zxe2SxKiyr2HiiO6BHleXTiTGTS04Jxo8Zp
30KiBW3Mi8mBjCauQr3hEr/y5w//GW3+7zWdB5rTjmRd5/Sjvqw9WqgRBF6PiN/pWoOaRRLetsNj
49rqhMHpB4Yj8C4IGpOK6DxO/OKchSUh3RGuzj9/Fvn7Q8eBgPkuu53S2dO/XshYxa5QDfCm6pwi
lV7kiTs+9z76B9c0eyDfWBy1PDnUjkjuOt+xj3Bbn3XPpccahcYpLh3z5rYCiIjt/wCYo+2trJrz
poNpbYgEmFzZnj7z5vSJZyg3rDcYtqe040AX2F34mrQ6GXcSikhcmsMpTa03ILL2uS0qmLPoBDc6
OYgbP6kZEf0f/nx2Vu55Z7Yw6F9qL3xncVJWabKsDOfnNJn2mahib8eBWUB3URo8RLfYVAAgbm5u
KJJFh+5FWExVvNYMt3kRMNGvijkJPJytSc6DZo4M5M034pySc0xrZFlrIUip+W0f5vYhjGV7bwnk
jZOe2qfUMatdlaCG9GujsNew19cc7QMlPmwyL/pRPym05DliXfWXTqD9e31MaczaZnyW85Q9/36K
Rj5OABM+W3ot4MipuItL23/FRpWcZApC32F323ompCy+umFpFPkrGKbmrE85GpM6IeEqIE+hGaLw
1e1q9EBmcg7mdlkyungIQHWbGjbFmCBIrCDhjj92OKrGm2Aihu1TnyMWqwsizowli+yaFBIA/p40
UMf6RGulwr1lOBFWpl3Yl1rziwPhGT7YqFZ/UCmuXOCtw8bvTRbdxskuvmrocYAK0Enf0GpfPuNv
eiNq/LGTHokx+NQWZV7XaCNFdQvtotg5qO36tp7db/Wj1GN7H0M22xhtbB5GiAl2Hsi3QnrW1opb
slvGNOUsFjCMZDK4joK43pvpjMFdE1k/rbmAAZgPt8PF0lvPbuh00B/E9CC0Qq3w8lvbP9/C/20p
tOBcU8ILSdNdzZXEP44P7RgTwGjosHaJqDQLz7plXfVDzzD0ZQhutrF5TSej2NbREGMLJcJADcYN
kpp8chjQtVl1wLLq3Q+w8yE0u9eEoKJj7iDX63Fgfb6j4Tgt/vy5/0uFY+MNdR0cstKwf6tswWpi
xm+hIkrAxxU+BDmUy3as/XWsF2AZ+Sp2GeDKvcjNfRBAeahrpjk1MNqlrlnucX5rz99j3Hk/PadH
ytGMJHpVBhnnmP2W0dgiaDLIY+j0xt56Ep8YowxqPu72BjPrUfhOfGUG3M8RswP2AONdhsnElKI2
D5XCufLnP9r8rZk6l/G60tldDY58n/3tf3xZjI7GVIVgPl2dcOz/IezMlhs3si36RYjADOQrSRDg
TGoqlV8Q5XIb8zzj6+8CyvfetuSwwqcRlKrsFkUykXnO3msPsBtOEYnAm34KOqchKvDA+Cy+2D6t
E3sIH2OvY9GtrScmO/JujZgpl8RTSD0R7Hh46sSlxlt7ILU54sx2ygUahaLF1rwF9xw5plwkl9nA
wtniU7QcNanjwzAqv+uh2tA/ChoilLZQAMh7D71mzBiBgMM78l6uDlXfVyhNrcadJp+8hVpW2ZFA
0BEhO0pTDonqsvuHMLYlqYjvWu8hk5G/SfSS6Lbh30LU2X3xfl/vjh/unrYKy9LWDZX9sfbhRGT0
DcQaO8+3Zhxp3EFIVpCVDG5u2IT3KKdpONAKANo+wN+Rku4Z0U9MDnyfP83drG6moJw8IfXRY1Cx
LSmogzmbJFjn6tiiCUT+wn4id3mvF0NxUtUEqUDfx692Xcd72Rbzqe+BkohKKRT4ZUq4LwKGz+sx
BiOncAY/V2EFC3un+Bi81/ZyXemFh1ryx/rVEKuCgFO/2mbWkrlRy4pHwAP+raVxFEDl+urD9g/7
JWHRX9WFqQGlVT8sErFA58hMHIJB86jQ5L52RYszQ0WcsH6ZF6VnREF3r8TAqi7ZhiOBzz2YZWY6
Jq14L+/BtaVw9n/DpqzXMt7sAvhHekitwbwGRjLcgvlExxgyARN4ernFfYimAC9J7RQxoDQE/uMh
mMltiWULiY/2xZNUPp/d2ZyrNtMhw9Jt/eOZrvdNMy8TDX1Hqc9umKTDwYzM98kovvPm+PX5sPTp
KSr6cacDCzoFpj8efQsCDX7u+Yu99OdBmwkDWmBmYKeKLfBjQ3KUiipifeIMIKUuu6niWYnD6KbP
2OObEKFVrNWePk7yKcyq76WhXXpWhXepG8/+3L133XSuzVHnriz0ndFXRLaqOoIHGoeMLSfycwk8
b4b/QBSyf/tioVreEH//lNmKycaAX6Rhcuz5sEc1CbLDMznhse9gdqPMsveA4Z+magCMG6bhdSI5
+ZqT2PzrYgT1APa0rLYjWCicCUSbhiAVrJuqafU3nml/rBCFwTTiy0gzMBvOAlDkqQ104PvEdO/N
OLdeZvCwJXC8Zzkl5Wb0pepqSsr32m+Np5ZAmU0l6vQmHgZS5G/s5Iu9qaoKDpa53TUtH3dEzaS1
BhleFvFCBsFwjYp8clPpW5X2xSGA8r5NtMZkb1V22zK3W5CikvlISNUNopZwesbtXyxa5udtNkM0
a/lt8n6wcIP+/SY9GmZdjsjG0AWDHAbBsaBNpSP9D+mug7Fw5NDSt3GuA2WvcUixrDWnNaukgRTq
+hOe3M7ScYLKVehNMaj3pRkhzW101+Z7KoGTlpQ+Yi0y/8rFjFIzO2dGfyITq/kVlYlsmK2WRNJg
wV769P+XScsHYkAfHaOAjZZlw/c2ZlJXWXhS2iGyX9uYsygWnu9WBKWJjLkfjFroP2h9+lQNYKbJ
38DYjmgoBsl3gilebVNkSK6kCYBYfSDoA9uXEd1+nFitI9ed5iSqjeW6DPM9x0j1AumbVYHdWxMx
VZyq5xn8LJG3wBy+WCm0f1gpGCSrJuIpjU7fxxGLLeU+Wg6WQ3sxVU5ajEOtU/urFo2901uT+kB7
BInA6Uxcc6Bgym6oTlJJyIPEywWqSZk9f8JtMifAkduB6DRLcVR9BMVJviyeYyGf+f/NdmFdNvti
UsOHBSXEqOf41qgshSibg2eCHqBIoopuCgtmxAwVFUzqV72uzz3EpYdk8I9tsEB+3CEmLWGIGb4G
FMcifZh283uc2db3atGPhImwjlkZLW7P5MDbDLIlUu9jbXfN0dI2Y9Ohsda6kHScznL+fZUxP9+W
uIsLfjjuSlBTjQ8HEPr2cIzIndpWQ+yGPU6vppXGJ4MI5ZPUw9iD/Pe0fiuwSqiikUm+Udqws4iC
i1SaCtneqXaTA/U2gkMgZiW6K7b+Z4m0CvZxau4TBngbhdn2pubmdaxKCxJt7F+qpFU22iyJWy8r
xWXEqL8N52z+QVP1SGJd+qYOkuy1BPptfDv7QVjv+NCWi5WYv0H7DInYGN4SOfyJJjW/GaQBEHnI
aCj1dyR4kYpUNmgpc/u1JsXhSP5B7YSmUnj50NdoSu3gUkStv0kb2U3LYjk/d91vTEKjK5SxQxmb
SNiCm6QEXxz5aTN8WtuFYlqGzm8CUY/58d3Ph3DgHg24p5nq3sMBxXmsDifpUsOTCiL1YiciP2cY
AWxCSBx9lqaDNRZg1fVoMDYyh1lVv3f9ANC5qjRvnHeYxKDS5b25V4jy+0OrlB8s2CO7eMwhcxmg
0bRrFUZSVz4PyU7MYIZGudNecxPHU9gJ+Q9tILsbyP9WdDINAxORk8IEYGsuRoIMpJprt3rmpCru
gLKvFLepMqzn41g+Nfz66AfibgrgiJC/4Smzz7g4mYlozHUIUS10+TNj9yU3Zng0yFzxP1g4N2S/
2Wmd+FkJdnNxWeuPwWcmXGlnOQDjt+n65RMRQRRKQqAocyRPnEaRPfl94V8KsoYQzv5uZokJ8tow
ngQWRSbHM6zvySuMTqbzSgQxY1x4NR36kku6+DkAB1obsr1p7XaxcAvmtIg+jcU0o24jO9ax0crw
vGBL4TKsI6eB83hnDDTsM2KmjgkM3Qy1HMRSLmYog/6VmUcrTcuMCov7m93l71PrKxcMuxHDy6Zz
M1bxrUkf8UbeKxrNQuU/VqtHA5Y+i1cbAyuP08WmhLwFUA8cxznZRamSH7s5gZbZyNW+LyfDHbFA
uHqmRFc1rzzebOKsLZdoiWgfdd4KWppPx6g2+pdc8kwZX8EIIvOFCcnvVkfPS++8rmPHM/zfpZGV
939fXv5hAyZU/jGWu66Mqv/DrldOajVuepNjZaZdSB+HFdKmFjEsI8mpDWFYRtyNb4jtXsiSBZo8
oeGRqurPgn3WQydoZjc3ULYMI3+NAu2IKKP8HYALUbxYaA3/rVXhty+nLr3Uv9gxrPO3v2/AmIcw
DKQ5p3M+tj787LE/LjaBstlmzGD3tsSbpqwXkQw7hV0Xs3QrbCWWoOL+Ke7HiU17E2JrywV6KBMn
CTegjvzDXU4gCzN/K8XwiOw+Wh5JwSCx8iipp5ZqeqnyEZZ5byFzGidG2NnTv78Qyj9szYVFS5mt
Ocffz2M1VLeGQjeWVyKMpoutTcrBDxkC4y0It6Ow80Od6/WDZosMDQQOIebYQ49i5ZpNyrETifXQ
+iq+jswNt8SEzMyaktBmr0Lw6sIKqsWPLmmfwrCfr2jC5xcz5Xhlm8RB81++yXGonche0U4JDKhN
i8gPCw9fmn75H7Am+cnMKtMJpahz57D408KCfa/lay1DXKzKHHPUGJz9Sc3u8VyzwiOKQgqLKcBW
1N85MO9nSTK/G+Pb0OWjZ1SNvdckM4YM0bu5HDdepCYk+Q2N0+qAcJhqZjfiIDVMbxY0Udx4cKgG
WqzQmyoPyE3nqHaDEhzh4qEJVTyIaA8K5KAkREX9PZ9tDbZ9ILFzVLKdVgnl2drJXT89K8vjqs9b
FCDFuczmlLskMhACOpMj0Sf581gBByDuCj2ZlC0BFrpDPEn/LV8MTQwgTgk6ckfUUIAKSecsW/wR
Moi+ErI1nVM8+9ssyhdAuaidmVi+Ha1F9UTj7z7jQXeREY0YIRRSkbR5/AEtftMPBuKAKZTIwBiY
aEhhBybQil/1Bqjnv7/bPqtVLbQJnAEtWeXIa9sfPzpRVaSVCh1KV+v+MOTwKUbtWwUTfZcmeVC5
2BMHdxJV6ilWMjG+6dN3ZUFdtSrmyWKkA5yASNgUBoDoIR+yHwnaRxn10s+gNk4pwsM/JRtyT1yC
vsItxaJ4aspgIgR4RBbLOrsDLNB5TRG9GhjYvyPuGjeM5oxrF7G7NJLybmVX+CLzUWZ0jBJkeRhW
7XzUU9+E6yLTojJikrsamvKC/qsLCqp088wkeNusRlbeVL41VTMT0uOL3zRjcWbOBoh7skBm3vRH
e/C1Y4GNK9/IpDV9sXkTn3pZ/JppKjC1Q2SyDFL/fqYJwZ/FncUNu+iKV/rF2V6y+sYx6HrRZMmH
s9KSgFgU/Tuu6Z5J9Tif10tYhFiywkev3kf13tTLtavvfXCXlRslCKpSbsO10o9NcLOUq1CuAabL
e2PCjGARCyESGHDUqgUfcBSuGf6QQgl+ExAcx2jr+k8Mhic/E9h4wsSkvS7pd/72j77qkE7n5bCL
K6ZYS5nKkxY+6+1S6lqW8ZxkL1Q/vUTZSyD9VXP96vsvjf461q+V/pqnb1Shv2bTGxWnb7WEtwES
2bdceqMgamykOusHIpJgGApIDw8RFi5RVuK3LEPdiLHt3dTTcI81p33pvmz7qPKnc6fFIQPBLGpZ
VUVX8aFZBiaJJkSCtl0xEUgeSQXHSwdRcshOozhq/JL0E9cWNHV09jGXkTPVnBvpTDqXcSJusC4v
zbzUKC5mfqXHTun21c+vfY7U8GbbGIlu1IxRVNxKcauKe822er6Pa83z3faXKquH7/MywON7tDxW
HgFzCSfld/JiwnGB6pa9NG2mH9QkOEt4qyAvm9UhKK3wFhQJGnhDcQv1INGQO8oL7O4o9UeL1Hkf
ViLv+aVCwknE0U9PlJ2eEpTchEToJ7MiXPwc+OdSXkojnCK/KPkFFNYEyQpDZXqlgOmq6bUzr407
aCeR3CrzOvU3K7mV5m3obzmBk+YtSe9UlN7j4V5YS4XDPbPuiXVvswdljo86e+jjUuTbtaqjjo9U
POTxYRZPsXi0Sq+eBHEdSafRY10kqKw2hOPZYPcTKe6JRTJYkCw5cCG6JA9VQpERdPXg4rAgr/TJ
yJ+0tZT8ifItyGVPtvXgXYbSDzOpbj305JEOS8nJX5Ub91+VGncRkTJzt9Zr2N606C41N10jEeyG
4zGLbkl7TaJb1F6poOV0fO30S9tduJbdpUmWwpCDgMoczvpaKUwycaI9SCX1KapPYXRiSJwPxyE/
psNREA0UfyEL/6ySQQ+FakCh+cdRUnz0J2QB7LA61JF1qmHxHBaJ7fStPDgjJo7naerqq98Ink5q
PDNBJ4Zs0fzVQ9cRPKETDE9PRUFxcVq/tV4IANIuunaKJkOQAm8hF4d6QYJdPz9CYTdXqev2lYJI
O5xgI6aQYwCIFNNvYVNvTSWxv8U1Aww+mdF+NSIt37cyUPRTa5seh97o19+X2ViHZnMMUF7uE8DF
G90q+9t6ybHp3aJeD9xWbczNVLzP7DSvtValdwxgeGCSn6Zepd+6sakPTfaF8OHz/nkZsqMRMzXU
zBpzmg8rfEPmL2LvYmvMxkucxALB0LzXFxxaNHB0lSewMHNd4X/Kr2HeN5zhyTmZSOEas/FZNY1X
2zCSB3a3yOCAqyWdo5edAesYrtcIoPiGLo/U4uKLe5OyrGt/2z3zkyMGV1CRMPD4dMS16QQXXTZC
+enCzm3nmrtkrb6m2FccXcfGkWSleSejBXiyCN4M1OhgOOhtWn3W0ujpCfxdYrUtFR9Xm9THakkS
+Pd9ivr5BsoIiLYMgAdcBvbHYVBszRMnCmBH7QRCuDAxuBiBHXidDDcHLo11nTq6cOyRnUHOY9Al
xbRNFrY0bBKJpMJ3o8pqd1A6HdpMT97CkJ1jgTpdnfzvgGtubTF/NX/5LNPhV0vjDN0gkwR00B8U
A8yWgrmptWwby7WPFw18oG2Qi9BoKfF78Da3DF6Hg9Ge8gaam1lNrlHp6EAzazrntuTViPix3HTE
LA/cF//9l/pZwMKPx8ZER0KNgvrTEGDGDk3AJNy2sPPLV+DfRGsNdUzLwB8cvdGQI3P0u/gmkYaY
xK5qz2QxblTGi/b0mxx1wB59enqFbjLeBZXhCcOm2zmqX5zwPjch+UnForrgtr2KMD98ujJSr8Ya
vmc4LUtshQJZNCjzrMSocabpdbqxrTnb10qrIkcjQApPFR7+HhbprC7rNzKFZfik7Nqyx/cWEsla
i8m6KLq6jGFsECJdj0IhzBTZyZDlXIOMwO1ENiboO9KGQ5b9RguHEbXiK8+mHmu7fmLMpUqRIArD
yPdWyBHli5foH973GpJ/5IYMrHVOhX9/4nJW0jlFR7elj92fuiK2ibpsabzKmyzSfsaIhffYkvH3
9I7h82ztFHzWv/8Q5j+sEBqLGjsgVESfhU4pMi47VbIFqBHuZZXQGgj1XmvUS2pKGRxhe9KS5ohJ
35BsPyyhe5Q08StZED9D4ob/gDRxbIgfOTcy3MmBEy4dYainaqv/XpC58kDUV92WxsmGD5J8GgPk
SlOdDc9gtVF4tzvWz9IpddpeYTOdcTOXVxF0BClmeNunpV3Slh2ZElCSkxTnQ1jh24DXfLDtVr5r
qSZepKqMNxrCd1zSsf9iWQxeGk0Uh/VPdbmNnc7fxG2OaMvySU/EGO6xNsZeQJ7Izh816zaH0jmQ
y+rNwi6jZKG8JMzQo4uUJ7Qxl0GGtDjJWeUhJBFPZmVOyHNJrPv3FwTDx+c122BWAxOCzoelf2xT
Q6PtOhpOJegzxChzIC62jv5vfVTq3cPU2LYulfbIAw9kDFJju1SXHub20AtvFB7vnXavEineLjVo
rvDdSVuKvRPMVPIaOLZgpylJ21NQccBdUB4TDWey3r6P5elXycFJ047GWgkhd/0RVSIV+QdNWcpQ
DoTyTC02N29R1yoe5bde0Hm2T3OYUHh31NxZI4TJNRtXb1xCGwvLJUFxRgrDQT7y8Lsaoxf9zHuA
j6QoHag2PPjGYR4PdXS0DRCkR7M66tWxn48cDzN7qYTqTmF6ikhX6k5DcE61E4VQ9ldV81krlyrm
czafLegs5IJCJckuFHiSGBreFy/huh/4cNe1UWhy52VhW+aHf/9g501clhMUWhSbzXgTwF+ulXIM
UZ1hDcNRFTNKedApx7xW2H82vbZPOnDnoR8lZ3ynxTE2U3K6gjZ6jv0/9LDKLvRTs8v6SErT6RSo
FjdyPzmaRfRdwrvzbJIDtgutVn6aJ0PbVWSyeBU7ikd5xr2Yb5AvfsMrV92LwqruUyMqL4zoCFvp
UN2DQH/IEyhvXSyJoXZnEtzW/Izjcr61kSTfEUCEG0uU+neMbOmuzFPUQhnnqTmaR3tH70PftDxZ
UFsQChPds/L2VQVbe8GHbV1iq7VAxOjmPqsFHAcEiPD2jB+xiclUxWKw00gj36zKDQVb74Yje/sg
kvxPArXFPc5qFItLs7rAcof1NDcQmQOLbno19/RHKpN3jfUyl1yicput2SYWTELRgGiAt9BEqrbH
BAm3rMe7m2h9cVcy6a2dzexnZJc/UftCD1N9fiVfbR3lT0MGPKaMvbnVGDa2hlUE+V9KFwBakp5l
CtE7ZPDJbhATX+cpLCKVh+CiiQ4tCUJAgKKDPS3lT4fSOmBit+MjVuuxOc7NMfePjXIEyF7lp344
NTmnVryQuzQ+z8MJpy9VknAWn3v1bDdLVcFlVs9UWV26YKkawfpafcVittS0lrZA5i+Wf1HXq/CJ
TLpk5RXoliQ2CviT8hpLF6opr5GCHvE6lNdSulD1Wq10oXqObibBQk7D31lrUC7URJxfeEG8qYcX
M7xo9XJN9bO/XplxUEKBK1OX5sMip/v7ZMXythJN8cgI/iJ8eoqfifhUN4D41PtslN9KDY7XKaeX
WZ674CzKs8WD+WwgMhZnPvSSfRZrqdlFXmsclk98PyzVDpzXlmrMy5hc+Xwt4UDmJTMvbXKNB7CV
pAlf8uQamZfABKuy1APpom1czLWk+LrkXQ5bpb+oxmXuL+Nak3HRLG7Zly79q0brTFXphRyG1joj
kVZRSRdLhcV58k/U4J9SZSm/Ptn1yYoIpIWGcNQ4NHJWXCsrjjPQf+mQ4DfWDkZ3IPAo+oZOhVq3
oN7MmovLr/NKCKHcrTVX11xkS1/dopYDz98XOE1WuM1ZuB7Ys3+UqI/y3Bux2nGSMy1ph237QGNT
PsfEUq0VwjUgqA2j1uLBW4qEmSBbavTd2ScWwC00NxyWwmQt4bOO3ASSmryU2e7rfD9Ve43k252p
7XVtD4nrVzUpyCEyn+GTuaSwW6ZbRZ6BbKf0iCLOgTsa6Le8KESUuVRY/lVI6Ch05K1xMMMjPrxc
j8V+mCUgsmoFmyJXDlSpHCBeJ+0hag+B8EIienk6qHLBvrReqXgTd9TUG3yXmnw35c6muQFPpFjK
D12QcFQj7412T8YJFLyIYOg9ZfBEeFraHtvcr+oal5q5F/KMZoWZhD2IFxjUof3lmYUN3T+8cOw1
DZ3TloVK8oP+olLMXpcIoCMGhg70doJVQpY2WNBgB+GB0qpdgKZT2UUDw8wdsQMBS2kAP9PpMmcA
LN04U+bQ36QU3RkbR9OXMtay2JjpTiI52VoF0byAzNYi9apjbZAcC6K2BJ/JIRmPqg2nNdiGO72x
1MiXLfkDNC6cgfEG4mnA0JxWcydExgd2jqRbEo21HcU+nRqbv6qPdhQUN6FvVbGtZGY4QKC3Cuyo
tQKI7sFSzIOkcmcnu1Zeql6rlEgF3PmJk5NBm2BxW2qunIEGCsd0EigGhzwbmljUZDtAaUu+CVXY
dpq1FOYfEQISZ9E/2A5FB4aK1gpsB489pa1FWjjqwRbilAO/lGRESo2dHhFM7EyxI0iaFbsCydO0
y/QdFBZtQtqzS4tdRG5fvIt9tgzk8G4zSDtLqssWUH06YQ/eYrP2PZsQCYIMeV2D3Zzu9GoHJhzF
bgzrXdkBMAIyq8KFs3Z64JDMQs1rMZ2ZGid/S9CdN/QJHGJsmbtpk8OBKeUVnPgVOYFBls5SeNwX
mzsvGS+3sVS1Vj47jQG23OkMp2mXamcyQx0orMpaE9M2nL2R09q7KHLA8gTaUgrpguNuaBhZ7dp8
1+eYKnaIQqDM2jrKxG0tL9dF/zUt19xCB0Gi8U6wXU+IFt3F/VKNvKsIVTOWKiT+iLflzkocauIF
HZbrQKlOPTjdeh15HVV+EgiP/FRL1WvRvop40Wli2Q6QJSrmb4LSImw92puKoyuOsByldywwb70j
K+ygcLE6Q7lUt9YcO7bYgZREAp3ru1Tf6dOOZPO23dUEQLN/43Xl1fVxmW2VA90PzMSdvBX9F92B
VQL4YQHXBdIf08BbTUdL/fsOtZzKNAOfi0rNV3Hx6nL4jDc8fPZrzemHIfPIOAgRnNmyg/GE7Umj
aO+S9QiQYfg+u69Umx8MBwvXltPDgHTOTfqAbSokMaTp4e3/Lyl+iK1lvQvrPenes47/zPscvFfd
uxK8a2uRAQb+dCWgfpPSb6b+1s3ftPrN1pfy9TeLx/4rFU6v4piGj3h6bdLXdHoFYmvpL1TTMDh4
CYOXOHix52dMgEb+bK1lW0/hsFQ8PGn6o0meDP1RaKTjADoui4zM5ci0n5NJIiqj8P8Tm1H+Su6h
V6PfuyNRQRrVtfE2xcf89O+30n/o2CK8YowuML/q9L4+dJHkvgGs6S8dr9y66SVWrvUypeTNFClS
n2JA4DxO6ptcmiRqtoZyqqr4ey1YoAl50XYDOyRZAS3ZkNpEskwSv0+AX3Y2CWWHNEKnAs28VjVl
b/gwzuNiSQ8sMvnRpTNbMZGcMmOUH+u3Gr7cWDAnSXUNBcMEm1wTCUWXZUf28zSOxqblFJz68RsJ
68aJ0LD/vkTKLl/C3OdK2fTqwD6UhFuMEsGxbiX7xe7ITU37mjUEatoOrKxnNGX2WqPu/uINbn1u
azAzwc3LCB7VAGO5v7/BR1P1E7meeYNXNve5RaRZWM10IPCTGsUhUw6zYH+yFPuWXxVA/RV4nZZi
60Kxb/HT5cq+hdLtXXdl8yL1f+1cUAFG1p6dC6WTi7PuXNi8xMmyf2HfEo5/7Vt6f8++pV3r176F
rUvBATjyutHTymXTQqWGF1PlIVi3Ln7w16Zl8b9BYI3yaQ9rEFqTFZ7XSyEhgPWdqkNeZ0/SrQME
dvn3d6n1uSWh0UtcRIIYpAQ2mb//NhOitVvQkCWZWCBIUlqq5wbp7nmy7z2KQFB35fQe1TPCXat3
A8JYIDfb82m9dHXKGCROhm0Fn82r7WjAJ4TOrElV/UerKtsS6OdOn4vOtRjxMPTEzMjn4Y8wXbBY
//et9ft1XfvbAnCys/4BQYV/jupEmEgc7RuRw9zvyPewCaw+5bxseJMnlPrvAiDzNovHNxHEP4vG
iJ05nvznblBJ0Ihmpg3GYB8DKC+MoM17ryKBSWI5f1VzST91/ZLHW+f5q4wU9GL/NBv6Y0Ulkt/I
LP7hd1P2c2z9c08f/rVGWbASN8ocTZckZssTkYrMt1VflUatHqLJ6z8NuZI3iY5CIDFglSOwa5yy
zcqXf3/poCd93vIhOUFzK/MKcgT98NrJNBklwuzL7aCoJe1onUaZpRY3TBFd4cyMAMSuMtn7OWzl
a5Lt18pGslQdTMpUzVj+ElW4B/fzsB+RXmlL9cNeiL2dYAhyLbEn0UtPUOi6Wu3a01Kp6cZrDaHX
rSUZ7JA9ikET8drD4BmFp63VDB6iQAyVc+EVgzcWXk/+9rBco8FrCy8YPD3wSoSDBaZLLy34qLiA
ZYa1QsNVR1cpJxiW0JzgpKNzb9KbwY9XuxpA09oVk6vWbma6xuQmphut1Ydeu1YdenaxVBl6/eDh
AmkH+gF48tTCw1BcDt5ULEVjJcVfXCwV81d4EoEn9Z4WeKL3lMAD+zUifgu8PlgeBIZL+fpSM1LA
yoVCYwCN3xW42GM3jV1w91RiE+i81ESQUb4fuv0Q7ruQs8QXY6HPiBDaiib3ftkUlqKKj6StNLXS
vK9UQM0tMmw5SwgRiLP2WWF+lUOl9UgHsJ9NK5YQ3szRMzMGkiSGKPMMpKXHuEJ+k6hE19T0b3+D
EHhqTEAmYUvq2WTNyi0MvgsyhcBCTtdy6tsz7Z3gEs7cjspChO/yMPAChYRSVq3Sbn0FzF0vQ3yA
emnebKTXx6pp6YuJPnkN7PTn8r+eTtqWKZJ1Q2xM3FPOibmTBajYXj+qRkl0Lo2lMpObk2z+UBbg
ddraxGQELARzOBEbMwXa98CQ/sBs0P7OpPQ+ZNLPMDbmpyLh39W7MrkDXpW+8ul+bvXDURDcjpjP
IslZZyD/1QWyiEdJ7U7m15mYvdcZU3hs0VmBAoyeDeizcjjtq1rM34ogKunyAHYgSrlHGh4l5Bch
Lao0U/NQCU1vRdjA4DUgZPWGz04+7C9GIpEu12r+F+2rzxZd0Lka5AWd8z6U+1XP9l8/d8iLWeIQ
QaCmW6D1pkDfjhnTTkmrqiOYQNguY3yII7N/QsolXKV4pR+oP0iBlL7g2nw2+CHbFoi3VcxE3NY/
AriUZJz1ZEgkGIf4MdKwLC5mGf1ED2DvjVTLCcmGUhuJtvLilCRTAOCZG034MVIA1MtMOtaWLO8u
IXDFmjcQW1WYaI15iE0j4ug1i+9tqj/sWpRfWGDYzn1ahSHMsQrLOnBc9VNLuA3ytMlHLdgOsy9X
2wC+JsJRadrZcqXg0+yAbxaLFGLQVVo+XDqNc2doEre8/kFhoNyLMnASRAvuld4yj3OvVeC0CrGL
8yyH3BrQYFjsbNpyQVDW3Lpo/oMcE2NfNVZ70gaa5eujThnei6FpXbMl86kw429IZKdDVxA4XpYI
U2E3nqqi90+t3gMA8eNhb5I7Tas/FaBd6ddt1oe5nDVH2dojmc7s56IQY+EGpSQ7zDAMMpBK40xg
cc5oNKEX0oB4Xr83TXG5wy4U7uYFQzwWJi4LZmGOHdbKNbZ9wKyTSdpRqIX3CuT2Nqh7kjhQV9/X
73VqIW7Yc6Xmf78R0zNAgmARiGG35Mhy1vVtVlqF57nraNdDhuVilsmGLS2pLvPoxLFVPuSMRGZZ
JkAxLhrubF1zrXF0n0JNqe5wy4m+GwkyT4W0b1ul83S/aF8UjTTAvrBx1xj/iXJ6KekM8r2OktEb
hGxtcHBqu3zqaWEZSg//E4a+pi0I3tYNtLYg+wF+vJWScMoidhwR6xjBrD9nvsZ5PGbMlZqI+BOJ
qL+FGknaHUl5narC1hTsTcwmfjeHwdqNKk3kjqk+2FBuk4klvzR2HdxzTVLfdPFDN8zsNYNHHUS+
5iV6Ex4HkFfH9RGd+L8elVklWH376pcnxsqAOlRtaR/Kch6cvMEi2Kptf4K/0J06wC+nDCg52TCz
cIkS2cD9i39L8ZLse9FOhzlhdwUB7htuu0sWxnhq/V5jktj4YIb0KTmSEiJDW4Z+TBhz/bssGHw2
k32dohiRTpa3V5sNyfpVNWXzzq7ASpmp1DKkU3S8J0aroGjU+01YI+SW4JK0wfRiySgp8JfdW4GT
1TRnAoHMpmCqzfGp4PjZa8VwBNM3HDnx/vVI7cbhmAvexJxdueHybB99W84Pu1N+SnqjH5FWT49f
308bzPGFOK9frd+f6DfZUUuMiT6jw+K824p0ukfYYY6Kyn18MjFCcGd7CMsCea4wdA+0yj8mQU9U
4yzPJBikEHo30fLdaP1uSFBPqqDYWh3dFqkI7oTulSkMpJVfl6af97kUgDArjAZhFkM47GqoajXJ
B1VEw1hmaWMuOhIFXfbW6ELJu1V91lyEzDGoGGRPtAPPR/02+zq/uP+h7MyW40ayLfsrZfnudTHD
0XarHmJCzJwpUi8wDRTmecbX9wKkqkpRZalus5MwhigxgxEIwP2cvde2tGbGhNvHsjwsD1rlG/AK
86CMraHufWNe/vcq0ePJ+FqOQfokMn/HjVy+VNjiyiLsD6lgZs2OMvJL54QpKupWyx9NgAPOy6EN
P5a9hNBcGl2wWSji/QyXr5kBZnOSV09QjdMWPw5yfigdEm7K2OjddpjKU1PmX9uZuMqZmW1rQim3
1uzO6StJHE1a3lQG1G/mOprbhaWBtISsbV9ArbaQX68aq1DR4gBVl4HuHxoEBivmUMWtQmR0mFTd
lZX0mw088L7UiRcHclmfYzLBjhAOHhhS1IC9bMywGciuqBYAeXU2xmlgZa7D/3A/aeSuGaS5XZws
CmnMqfN5rujjCmmWz+BKpUup+1gey3Y6xQSNHSfS/4CRjOgPIyYZ81fLAYk1q9pRn+iU2R+kCLM9
QaLmRYrKvBiZph+zvHuSajOdhGljtGUTt8ZnNJ3sJYBSTjkZ4pb2XKTph9JCfB40Wkz71GMLVhjI
SYfgpOd1dVSaLl8bAG42MOQIIW08el6NJDmFdAjWLrkCCipUMhwoeok0qyy3bZOQot5i6SpMH1MH
sLkGID56bxhGdCvsTT6MRz0lrM0jhufaFV1+FUbsX20GzuqakPN2EsU2oOu085waqWnfFYfIZh6K
e8beB8AkV52hOoSuVj8OLTlfK+QaAO7NaT1Iv5rvFEGzz9P0izF/FiKC6FdNXmR7EoHrG99MyZVm
ZcEEJUDf4Uef7cF4w8dhvHaG1ZLSMAbPZXjwCt6NUdojQ7Vk+n4QqVeJtZnKtc1n4OD7RUSsbDGn
P8fw8Ka8OkGq9CYzuaILb82NoWecFGtzFcXDJycMAiIq6+DWp4HuhMI8Fmbv3SPIOKs1WF1VdOYO
0tJwHWYQ/ThOw0a2ZC7LSTl4dglnXQ79WsRGtgMzVW5GOx/p4Xr6JY7Sg5q2I83N7s0RbMaMIgKf
OyssEI/cq7rP3DEyvGPuY0YCurMdIvw9cUsQmmr44QPMd4ZJs9shC2rvAdnNZyWO7M+mnwEN9oku
7hxy/eZUE0N28qxB/tyUA3FrQ6B8LBon/1pXBuntdvCSeF279SyckomprzUUHrzBBF+kqcAU9O9D
QQbdKSpMhUZ9ZG1NX/8yWUbxYAyGflB1UrhyQkVcHK3y1IbC5qTW7gcVOWwe2ihscfbsWW/6q7iO
xv1vdsu/TmsJIFVsMAwa++VftBekUFmyaUllCpBqXYNK2/OSKhsF9qQMcwYj7UmH3Lfm35Kc6mAf
AMqTEecKyEAdL2UUfSQUtV2XnfOQ19pHBT/4b9bBi3rg596tw0IYTp6l6/Rk3svlJsApno38bM0q
mQa/SK6WmXGyeQiz2bs9DUYUnHpYXHuLs747aRoxkIhoHHOob4DgbUfaBWu9Yy8/YcDdBvRyN3FC
cl5IehAgxyDdFOq9P7hEpiiw6Fn0p2lO/FE4GHxSoq8w0GAr6P0KmGS4VRrjq3Q8MK3d3McvI8YY
mobQu4f7kVjnIFYx5Dh4t0s7oFFfjGuU39N+wgFBkyHMXbg2kSstPF5jrbkYDcatWrhayADMDrKX
wEmYHZucgUC34WZtrbp8Ur3hS1KMyh6pgH40PJjm/ZhBse2BHGBUe/jrM0P7dQHPM7S44OoWojrW
8D+3wHJ1aiR3jZR9GRQ4z04+QrUNcQb6m4wRgalXqPj18kPbZQUXhqm+8plz3EDPmBIlif+SDo66
2m0rK0IfDbf2EFiB7SrAIG9TZ3xSDUyypq+SVY+/LLi2SRlci6S0fyNOsX6Z3UoaQZivcbNbtEiN
dyNANUvgu8d2ti4G1XgkfXPSv4WOmT5EOrFVdhbGlyIUt23+hWVnfF4Omso2mjhxdW/1srstm2/x
kOFCqs3LMKjkJ+EJ9WjVV6OZHJxe29hzXhKYH6xv+BXsPFQ2id4QlTSBbAbpujiIfE19JUZNeaTP
zHYCq/Hnsb0NJJcRNSETaYIu/xClJLrQ+UMZkTTfcIL0u7or1G0xBto1rYnf0ZXvbAm9lCyoe+7u
qR2Gj5BO3TwfH+o0Pjeiy4+BFg7PBH9vcb3YT2kfvwpT3Ia13z0unrzO+0bWZf2bXouqmu+3flLB
dGDbBlBLdM6/zFqkb/iCKMS1Wm3hXtv6XM5SISxu5sLVXGm1G41dJ3aKsRvEbkzdSex0gkgbMhHn
stk4xPsUUj+Khu0k3Tjew0xK4z1eXkpDolnt6TYS2B3UWHr2ur2XE9rrvRUdbHvvs9qz9150EPae
CuQ+jA+R3HNDHzaJZFWxz+S+IM5ZoUu7b5U960M+YZRdQ1jdO/Uer5Co97bjtsnecVyxlKa5ged2
3Vz4ntqlusClnGmnWTvU0lTd7IBYjf6uYZAL+G3blSN5oYPiQEJtngI/Ts9TXWzyzi2XynKXgpdd
8rOsXb0cLWip066I22EVhCbRstKov457m8i433zkzV/uBigzIVZY3BLofKvGOypWrvuj8EcH6GR5
MZSLDuZQmcsuL4hjnPLiKbMsBmSYr15QxsRLFd2qrncpsLKK3PNLUV1KRDDJEVFbcGmqS1ddRvQw
wWWoZmGMgIkeXALj3LbnCLEnnt/2PPJ1MlcCSJLFCBFQ4wnm2Fj8KKUA2nNCCkhF3SwFpMb0+F0N
yDLFYr6xCAJ75nPJASGgSkr6LAis07nadI8gUHizGrDpIXi5hU3orZvZXHj3SrhPyr0c9tawn8y5
+uAwFIwkD9pwUJZyyqNtHmyO5dEsj4XEHYsS9Bijxlsqak8Ug4sEfcFZNKfOPzf+2SrmqvwzRMBi
OmdLSXmGN2TNy4y5hvSiyXOHLie9NOmlSi8lopz0kveXLL3E/TYkCaa/hP0lSUmXuARo+QiW7C6y
u4jk4rA6BhbMhyE0zjXLkXOe9I9SP6sBjo1z1Z59Yz42pNDzdTKXavO0z7p96seTySs9nnBnIRrt
/qWERAZJoYdEDIkMkvBi9JC+d0AJ+V0M2bP9IjvtX2LI6V9KyD+LIf+thKx7V09+iCFRQqbwqBYl
ZExntfy3EvK7GBIlpEoUXvFDDGn9NzFkNR3xLKOEpASJJPqsh0QJiToqWvSQSKNK/ycx5IRqSp7N
pcIJxNtFlWeq5WUfXeVzzavOSw5hKV3M41qAm/OvP2MLpeinxQwfMZvOokOfEcHre/AcmPO0gQlX
rMs0iIkSsrWHLHWCVTAU9okIl+iK+rrc1nFQcO0ZSFjUMC23c8g78CvjBim4TkBkQZCRTi+P/LQB
1tOQ3GQOQgJIJ/6ODqnJGZcnu9q0nJsxIA+ryf0KuwtXZN8h3xrXs3GyxYCggozLi0PHvYg9hHCT
3+0UARRI6fJ8Y6UieJ5sByIhXtDfrOuYqP1yoyBVYOaXEQqOgUfO3/9TsxWBYlVGTU3QSbf5XiNz
GWuT+duJLcqLz/6h2nrDVlTbGiv9iKZ5LjveOUvRRO5hmY/sA3aesWNUaIsdbSvKgwlANGBGr8YN
MzdrXdhi1Ki6FRMA1dWWihx3aN0EK6HqZo4rudksVTmu2bo+m2nHBWUVa26quex1Z/38Vmb4XVwA
B5Sfu0HgsqaLAhf7dRK4pbWbuPZDRJh2YTMXWn51qdLfsQPwlW2C5Zh5gLLN8fYu5TEfltAQ50qJ
J6znYs9AkbltCrpg7JzmI6BtilhXKne2sKlhT3XRrqFoWpI+W+yKaPcIMoD0OZ1NkrZTnd0YA+1y
+9htY3eo3G6ppqJD4laV249ztaNbL0e8G6rpRpU7mW46uoPpxuP8Rfiv8kfMHQS3uXo5l1q6Y+RO
pQvOgwJU3Mkd1UjC1najuuuZxre7PN/p7U4P5oKfVdpbKlK3AVVsvXYr8rmiDyTENg5CuLkqsoib
DYHaEBvqcqN2G8bu1GTNBXGc8qptBPiP2N9xS2Qa1XnbYammgiC5A70xVDvH2JEGIoxdYM6Fl8b3
md66QeaGvhtxsixVtm6WuYAT2qWqzMV/2LM2V92xdR3VHTJXqO7EaaC5RuuSGyqXGjWGpis7cyln
KUFGN/8LzpClMgv53a6wSMLbITu/Rv6uZ4WQ7qJmR1+pgHZpbUNrG3OWtHOFS2EEsuWGo2AcjwSM
7fBI9PBcQ7cxlLkS4sWtTQVxcinyvcJqG+pb0W9JmkicbRvtqDpieD1X2e+ERublztF2mrOztZ3i
7AZOEmfXcZ5wSlRuy7nB2ULGGpcHF0g+6UNcKfPKNUy3Gn9UMboUqKXedBNOH06cca5gKcG2qnSd
wdXIFC9dhWlg5I6l23GORFjM3VYSwLHjSisx1smd1WI022U5JEZST+ZSgh18TEq0W+QWfrF12Hdz
mkRzEbOC/JsS9Vy0Cn5zxf5FQoigHSOcYXOR0tlCvFNWRGM6iGrExQcS9mgDGTkXgU/OujIQlmBt
rKaMz8sfh4zHv3+FlHSoV/hd7ictb9eyZkVv9v5zWZfepdPIj0xIlX0xZhN6Y4WMEkxhrANhIy6R
WXUYeKtH3YYwmoz3UWWcpsEPrkuqlRm0Pt2NTQaL6Vj7Ac3lupEr0xKvMtba29aJsgc9mWnu0+9G
678CZKRqz/BsBntMdlgl/nzBdirPTyJhk+OtBSEAeZVbrO71rmVaT+H8aPkjDdYllCkqNo5BcOq6
Y24cZToX8bWhdujmaOCD3RysZC7b2Wft3tf2DGJiGH3mXDbJw8HBZoJfHArrsNNZiYWkzc8lp6M1
HSd5pP3cJyeqTU5de1L0uRz/XJZn2z/n5Vytc07Lc+3MlWSXcLhE2aWGpFzs/OHi9RdhzRUn13Ap
n7ZWd/Xiq4yrgHBzW8AeGzSQsDR3NrDuRHHy/JMfzJUYx7Y79t3RTo9Oypbr0OJJhk8abvTkIJsD
+0PLIS5jrhz2STkXfRxpzmXx6wUHMcyVWwc1PKbWIWVCsdSQnAjd7vgF5bFvTyqLm5bW21wF3uGS
1u7ZmM5KeYyA9ZzTDJDPmQqGCxVmFzHn1P5ml/BfBBYSjhnkJO7YTKx+wWKrY9Z7RUL6PD0uVIid
iFmkpMZN4PVi0+WF/jDUIsfcCl2BJdCzhW56kuF064HkvM+JENF9gs0TrahdOocNCEq4nD2k/e2A
s/Sm9bVjZtr1I/3L5rEWXLr0urlaU8YVK0RQjJV0n9tT/kGWyS5qjbemCp9zy/EfYTNWZI/MvSKv
oW0SvuVp133O0CuOFuSOAYvUDGegt+uX6uc4qQ+mwUWt6bXytgDCt566SuDjKdNVKIZsE5tG9cjH
1GLd3T/ndvNEgATjNY0eMa1PfI5BaQFn05vrZGbFOswm85P08mugP4POcOZEz/ZYJv6dJnvbtTX2
hG2mm7djKvpNpYYf4qyyL3gokV5XOHwLgd7Czk8j9AbMDb3yXAXaEfS3RT5gCpRpzDH2FYH1URO4
hfxRvxmVTj21gTLcLoeoJKiwoNO1lYZHoEUMerCtslMwjspDXaofeH3649ilDDxDEy19rZ5RTzwM
1qhAjajBxlrSWKlcupDTVbOUtk2Peg/Iwm/D6qH61o3AfyUYoNvlIEbfO+rrqC+ndesZ04kGmfGh
sE6sgI2XvPGK42gOEmGnH35kpPNBKdLk2gTDDUjOgktqr2w1WiKkwEORULrqTtJyvPM9OmheXAIk
Cbw2WHOX1Mh80vo8u6aelePgwMpYGLn1Qv/qTRV69mXIxyOhPT6YZvPiSFwVf30z+C87ZFovM8NV
AR+nYR/8+QrY2J2wUrMmNsEftbuwQSfjTRjLJQDPl0xRv0wTXK9CRCZGI6E8RCweEzDIW8ItBP4I
xw1l4AMsu6PUFFUmIegdjZTTfw7N/BCTNFN7nO+u7oUPSa7aH9UYU3AuSLFu+ta5Yxzy1hfy4ptP
TvLsjc928hz5H4KlyuaDbgGsnqvuic520/wlzl+U6HWMXnX1pRtem6Wq4ZW7WcJFsq/zq93l1UNt
Ord//boBOf9lrc8yH8knnmeAiFC3f37h+pK4XHPEdtkp4qaygm43KpPldqbav0rYrWRiw1eOOxXG
6JAAaLDpgardsY1uq0LC46mIEFeNfAtJGSpZo8ILGoG4B2HwWZe1f1tEvrb2EZnd1K1NimMG47lS
YCiapn22NH14NXvdgrqjrYqS1yOw0YoTHtnc+7b46ICOYcXBzjXS0oZwVfPNwyW7nizYpoLwpFit
r4bVcJvSC9aVeaXvTS9V76vUe5iaSP/QauM+FZnyRZWfpWKDKZbTSMY1hyYvx3OaWDbZ6lp6iFTy
usY4fEJPHDw5/l0Tpgk7LHK8tThaW0OV3TgtYuiMgNV1Z7VgKkyrvyjhkJ6Zsq8NLX0j2nN4rNOw
dM2YWyPzonxvSOHfqnwOV1AW0YUZWLTBy570tpi+5Eb+sWsgTtLWb1jlBXTa2rp2q9lbvAm6Yt0K
9KrrKMmId4MH3xbjRyvsc8wLNNIGVN0IaZc1yHKwVC1axT0ayd+dKu/PFDAOmMfw2jCXIH1ybi/+
aVfID2+L3qnatWEN5X70xLPR9d+CCQgmofbtBUVETsSeGztWvy5ahBl//QR+pR8wEmGtx1PgZOVe
925b6pMzWatgHtZ66OFN8M1jY5cYB5vaA8SB5SAzaeZHBcvSkiuXtPtN2LJHhohUbnrN33SEaaMx
kVvZvqYNPscEtYnBMrv3v8DFTOFijsV9O6X7v37mv7TveNJckmyWZyiu7PcqtwBFZqfi/F+zSEWq
ZgERClNv1UrFZIutf0WtMF5Ei7F6+f/+z5fh//hv+e339kX9z//l8Ze8GKvQD5p3D//5mGNGTP93
/jf//js//4t/XsIvVV7n35q//FvuW379lL7V7//STz+Z//uPZ7f51Hz66cE2a8JmvGvfIES+1W3S
LM+C32P+m/+v3/zb2/JTHsfi7R9/fAGB3cw/zQcY+8ePb80Rdtocafc/f/75P745/wL/+OMpC5u3
r387hZn/NU9/+Ydvn+rmH3+of7fnSyICdXBvMyWN8UX/Nn9HyL9DWNKZo6HLQuymzSdilldN8I8/
LOXv0qBlwthNBeWIffqPv9V5O3/LcP4O53mWsTHy0CwH+vC/nuFP7+R/3tm/EXJ+mwPuqnk6P+vK
TYPbnDVfr1WemzS097sfTpvQsooATVmbf0OS1TWrobkz9HgLfNcz8fdpD0t0/XIYIGPti8pMr5nW
EODSBf2xKHLzWUThZx248W+cedqi5v1PP21+foT46LPgF2EndAFeiD9fLeKY7PPMy/mQFR37ia7L
1qmuXHuSOG7HwjJWnl5jXJsfLodc01dJmYmXEnzGKgzh8FaqFGuUHOamQLYIUi7Tn4jvUFZOUxTI
jYhXjLjcfkyd+K5Ag5uKrjrzvqWP1ciSL0ic7NB0NkP34Yvf1woreSjykaUohyDV+w1zIKVb6YIY
xtJEzmGG4efai1RMS1CMjQRsgOk3N9KG1qiJq4YahmT4geGrkQUHn9xzt56a9FlzxK1V1aD5m1q1
XHsch9XQWuw0qyLGRZvGp3zqxUHGLQi4IIBhFBJnIjv1Y4zF4zOBjmAxS1s/2T3P2yHOY5mJk0m6
EaqBZsvKMBvnBHSmzoBdPkBtVTSKutPLIVrldh+e6x5Tcj+G5tpskVD++N0qC+Cz2TtyFSXtR700
hlsL/nYY+kejpU9QtJZz53Qsy4bO2TllKD4L8t/MsmrfSDj4hmOjfZIqN9apbw6BrYe7Qqq3Pgbs
tR+j+QtKPX1MFT9+HLdO5/n4oGLia3URbDoc4YfJqlLiIPz7vMx63gT/PkCUtVcDLdhbjfWYSPA9
JZnW60yl9a0hlKD1kUnYas22c+jPLEvnJhXD7SCsbKOU+U3KbHTtFKH6qIsqObJfAUA1P4wtIH4r
0Tg32gxjtqLSu7Eq8f0RotfxHCjp0R79YzQS4bZm/tijg2uFW+IXATy/acIiOMVahmws3lhymp6i
eqKrYmTlJu/BT8npujD6l0M2QXfoRXgZ6jkEoeBKciwQe+zT1h4uFnTtFVGQ7KhQ3GPzi8O1OQPs
WOA8GkNf3+XgHW/jiKxq0q5XOYLVy6JBGuveX7EZMg8kbLw1KsIXRI4ZMoY4DQl788KvapEevAa1
Eyl/6bbykk09OvYDoPmHmIy9m+IYjnp1HnEFAE4FZSd6fc+yPEtLdId8QRIAX4TwNTslX3Vqm/KW
aaY4NZ7+2MoI05GNRGjXl+RXGNH4ZeQLEfXTqxjJPe3QtaY1Jv/K4FISGpBByA1J0fYNeYxQXKnp
WYX2XUHslRWXd6HR2HdWGiWXwswufika8l6n+PJ929RZCd5O7d4cpvq0vHcJ030rfCKRxTsr85uZ
8QeRE2cHB1mkLGjKs0WFTmxA1ZwPTjYAirE9Y6NjqT95AdaWEE3WJrftYtvg/fgUsZbqu6p8VIbo
FEnCawKhKE8DrqaVFFH0Kc8hECRp8PlPd5cf1+4/X6vfjezna6EN5h+QOjsULA3v2zOsnkdrtMEw
NKqHVijq87MfaFx5wBIYww3REdGNBz/pye/uRaWL51LiLA9R5at37TQ5NyUInRuCR/uVkZJlAA4B
HreYki+j7T+Qn20+SeiaLn2rgzcgXi3zfrjYEFT/+hf5PpP/+aouYdYRl4G2zzbwNf18VZ9CK257
ZaRvUDmpm7YR2kUx7vVQzdDmKrpbmvAtKjNSb6HV0FS1oSCUnQIDwMqdqx8Qg0r/IXryCxmujBiH
KnKf2xgJA7M1nThKlK1bNiwRqN0EQXfjYNRB3rquY7Wl05rp98tXamSssogY8ZbJb5Nq2hObEJKQ
Y1/d2QCZhPTGj+h9yRFSwoeahba6qeTHhCuwPUeULIcltQSho7MKWLFfjI7dWy/GLylB3C8V11KF
bVkWhOqrWtQSNERBADga5Zch/FS1ob1uyqi/6WJY0U6QOc8tDZO1rtK3CJJMWU1cR9eS3NPnvlC5
dYS0uxQ7+dxBvL+1ESwfaiPnVVCfKxuZNWiqD0lfTxtFjvJCshSxnkLjymzlaw1u/CbS2Fb1DclZ
uRccQ+nZGDuG+TYjG5so5KDfJkYPXLZrRX3xYnwykYdlDKK6bLkySiwyVaGRpxd62rlJk3HnjG16
N+l0xaywc0BDYFMylHY8slFUV4pNWzcTyWiusAAIDH9Zq30eQ/YAkS2wjuZ4Vcc5MDkLw/R2iU6G
ZMtdoPCB2BrdtPEl/Kw8QvpW9gZaP3XgHLYEIS8tAb52Ju2dX2XFValVvoImCTh136WOzn7UQ0Ce
FDVwvxtFxNVzYzuH0QrFvW5P0brHCODNSqGdaHT1MdIDuZYe5pxelupjkXgO1CTmM06bk6BiG7d0
zop9n2Ffnn6bGL8kl/78wWClA1YDSwAf8V/sk2DBRAF2hI84zbPAA2FVj6AfpqqrDmjf+9XUGxWD
5kSSES4PiqLh8ZZ1h6DBIxkmY8/LhTh+CXTzFfEPsdhe9WqFsfEhwqoStf7wZJB5eGNhueBNW6mh
doT7MnzUsnkgg5Nr26XGg9nFDAgKC6UD+aVRbLWfW5VPjxyblI5mcKdpoGZ8XUP02RHrBUPR7GSw
J4Ew/A0D8F1TmqseC2DQf1y35g49L83P14pBsUoShHzakQmCSK0OXjMcemPRK2dCS3U3bEhtz1U/
vItUFMY9M2JlxJbclhNzGBWSiNKWMAoUes6hJg99RFxmjMHiQDSgc4fdIl1ZZp994c6IMCMv1tzc
SoQKEMGj3NhjEq0uyOC7LTnm1k5O0tzEs4Jdy7hNm4138h3RHmwfWlSuxip2DqEfm4DZ/19fNlnc
86v+dHaQHI1qA8sIDTtLfZ+O13WO2ROmka+5QZL7cioJun1k0FxsWfZ1uz6P4dBWOZOChvCCFLsY
EaStCzvsdgh7f7MsfbOOfvzyUGrliJCf5qzjqyqMmoxW/NwxIfD0ovmE1g6NKp4thEqrKhfQ9OeH
XsEI0tCerdFE3ZGH+Toj4XHjeQZ7h8COitUQoi3NrYoJYIKUafIvy8FXgk9po3C+EYlolwY9Pys1
7v1YGFfdbPQng5VgWgF5QqP4in3jrQXvMOtcGSdVjEuKCUTVQPrleSTKeqWw6b5KQepGUt80lfiq
tx66mfmyjMCeSMPeyeFlem9lUTJhVjHXHISle6flkIlh2nUsBldTRv7XLHwmVCDPP4A30LzgIU19
4xuCsdVo1erXApRLTk5nhIz2dTAY2eftqJ6nYADvLLP40HYlOWRdmJ1SJVFXGW2AexKhViX0i/tJ
PYahEt0XErVi03eYHFj130dRy+RS4Jv0VWiaXWlbNFFZ89ZALUJYuzMJBkTlqu8D4zkZWVol9pDc
pUmg7QzARXiR4wSbkH4bzaqvBS3WimBFhgfKyI5mVh0lQKdVJFqN0rmVZ1SbkPvdjYbE3XUUkNnL
Q3WYtnExU3pJL2FkzHBb78uzM7fibOHfDc23XETK1tQmX1+lgcp1aXmOdoo0t5BdcZvLPsJWbiqv
Y4Dg0u+16KSk5CbAwP0aGw65DlPinb9fbtEA2ICMlkNUFF+8oGlXtE6agwRtflVZ5rBElyQFZNgr
5psivlzvRY/HZ8WMqmfFD25SOoKvGMWupHgjxiluqrLJH1FQZac+xltS1PUXYZr9S+iXd4qfWA/w
wz+qgZ1tTRjHm2Y5uZbHXS1vuBY3K235/QizE1tCFgru18Y96aPEi1W5fWeP9SYmRpBoLw7LV9wL
u3U6VeqqdgSmXWmXB8SIa3WErSHwaXwwhxkUV/njxexyf5cMUPnIuNS2fiMVuCtO8SpwKzY++ctl
GVcfMF/qivDfosk+aqV354yFciMEpNoqZ0/eDt5qWO5ZLefxYYxVbdX5jBfzAfGA4FJ/hcXeb61k
XsiOZsbplON9UfwaAX/TxIjkcoFOsziUpnaTEhS5y51cuf3+zsRhWa10w4tPkW/Yq6SoxFE2kMGF
2utroZXFbaARoDGF4fNol/ciZ8fiS6V/zuoSfiEnl3WkSdWfsA3bd2HMxykbvXGzPLRKad11cVuu
RZima00V4UbNI3Fs4lg915HuQERRieMKgYh4Zjxc1Gbg8iye1Fevm2xJ7AOBjNFvepK/3nYtZW6z
sBalpWL+Imn0/aDjv6BgPKQO94KrpyFaeZ0wPm0qllqRqSso0LBoeWGL0Ysd7lbVi3Rrs3fZklzL
BoYksHvDq1Z0b+2vJsvOlVqlV4Cp5aXmJ9uWWd97OmiewSuLV1OxDmGttHdxb+6XrUpYetm+EQ0B
O6H1MTFB/dQxRsaZaLbrJjixydGaL27REFYrEYHWMY2c2dJMhhw9Nf7di/KzQni58Vpg91mhzyHV
9nvqW81oxtMqVo11MQ1rMGb1aZoP4eQYx9G7Hedr2OAF3YHmdL9iMRCva4cRqWqZwV1Sk6QbNcZD
pcyE9CS8M6zuaGaK/rR8n9dw39OKZ9UlcVx38Xnkbmyb9W0fw/oK0yZdqW4srA5RmZ0Yq9quxLXd
xE0drWoPG12lKN6lmPJtyYh+FfkR8DPPujUjJX0mYDYApaNfm9QsTqR+pietCCa3VmR8+Ovbsv5f
7spLBA/4KHTgDI9+XqCoCsFd+vw6BQw0PyPjLbgOwp1l8x7eJxAx1pbP2t0ZjDn0oODeS/d+7JPh
tgjROojMWjlqSmg3P+cptEAP96YuDyXc82r2PHad+m2QkbVHVFBt+6hGx9Go/s7ICpI9BExro2Rt
1hp8VH2ZBoQkrno9rZ8mJGNPAvwdS4RtkhbTjo1T95DEg+T2Ba5fKf4/m+vLScNYg/w+9BTkKr8/
abrMjGLVpilidnCuyFHJz14zchNNVN5gDlBDNlNbig+dLL4q0qNToMsRVJhj31UySauVdFxPRitT
opVx2kHHl+AhmrLM5uLr4SXoC+/QW2l9Jq6v+Y0aRF0gpe/WWKCF5xU4HVZUzu/fTRgOvAfzjq9S
pm00ROFpOZR9/eOr//yZ2VUMvArdNPaBw+6mMYdN1LbmtcqM6q5WfWNXdWMKpwEYcEAG2dbS0vyq
8a4euyi7XTDWuv7VssoKS8hgPnSyndaG59X75aE1WtVRrwjPoJ2ZH0rdZw1Ac+Dkh9WwJ81IvSHo
Kt9UWiFvJpaMaFeGq8287JzCOfRWhieCtSlfOwmUclkkZEGDTJakEwxTIrgfYi7JxzjqGbXa7XMi
ekLEEU/UQU1nJrGeaj22X1rbmta6Fo53OvbcXd84yraoAAWlhcN2ZMAG7OPb6kb1ZZp69lNy0Pad
aKtzM9yULQEKGbc71NXGp2Xl43uZuAsPy6JIL+1oreqIf9Re1vdGn34ey2g8WWCM/i9hZ7bcNpJF
2y9CRALIxPAKzqRESdTsF4TtsjDPM77+LlB1b7TlG+XuCAbpcnVzADJPnrP32hn+U4+4kOl0fQio
PSvPB7lejUIw0UR8VrA+bxqzy550IzgPo71DRCDdPa5oxW9TlyslisJjo4WXG7cT6D8NIVVrNTtN
a1efjSYnRJ5D5A15uAKoYRay5eezpAW5QC6yoY4Ogehcpiy0kPpxjg61Kt3VZ3tQFM3OImTCaJB8
aVJoDwVXw8qH1/BWWdM3k87q3uhSvhZiAqdjpsf17fVhGFoocFmE27QqkKxMWCi8wmcx1TtK8zmV
JGUNMxGwcdyvcBd1W4YRjH/SGiFhH1pcRdmBynM8ZGqCMi/tciQbrlpziBOnKzMYB2YIyyLt1zVh
jXs3bbj5bdNZZ05VeQLD8YWJ6MYfxu4uI2XuL70e83e3wLIgWMusQi16kgXZLX9fHWeuys4WbPZ4
pdWpLI29KzttrSo3fFRlyoP7UCNBk3iYkw3ykvxkJFVxpmRPjsSO4H1bVna5LCf0CEF6yGoZweFi
uhpJ2dVPc6c/O+PsXPrKesHhNX0rC+GswrEpblLBvL6MEaYIf2ug1J9Spu64xQYP7ouxjYo5Oum9
mv5ikTeWheL3hcTCDsamwHRHKc6Sv39wX8tJiR5yQgnjNgq9Jtd5/Fzhgl/ukOdPbjkNd8zzTqIY
x3UuEEiCaz4lmVW8TnGen4KZma4Tj/dVLoxLF6i1DqwAyyKxv9e9PyT157azjI//3tLkH1Mh8ol4
7/xogLb5z5f3PmhDqJWNn6yGcf4+yVZrGAVXgJy3Lc2uYzgJtR6j0FknqIof8pzOVRsOoEujlGZj
1Pg08ZBZJ71YgIFheDs11dP1Aoh9R3ERD+KYBkocr8+MXCIldNNxiRCg6TxO/XTnWulFYil/MOvk
RRvsfF03ofXqBBkH7Po+bNzyZfK5pa7frkYCmJgrbJT9gMaccPEPgyCou3x8m5hvbdi6m5NttpA0
lmdGmwzb//7OzOU7+f335vLGR7VAMajevtpiehLVrclIiGLNqiA5RqSvHU0pXhMtaPbCiq11gZjg
4fosIFNpG2eGv9XTaePbg3oxKcTPdmDTmGcc7iCbyNvRP2d0p85TCaDPLak80yXqAOHJVjaN9WSZ
NYA1cCRbLcOQrps1ouQu/qdqFP5oM5TIKy3KCber73Urq2/LAgyLGXdgqH0z+Vt/glHmH98AxGtp
4TZ0UX5/vWqC0g5U3yec/XMdzxhemH4JrworfRUXQAXn3Ey2Y6fMW2OM5S0xNOSnOpxL3DF2b7DG
v10bdT2ZmbctxAMvBPBALkZyVkuCuP3/HhItik/a5L/89294xUX+9hvaAm8TjSZJJ5xYlS+fIHbo
YWSS4GSV9lQideS8jeEYPYy6end0/Zs5CBqDYA8uTd6T9wGipSzG9r7u4+JSSIP0pSxqAGrnG6vN
M7i1AjoP9G5gAVFyYbiEoHTqJUwHoe2nEBPVdeowJIv+Vvd/aE6m33R2WxxTCGi4fmNCnfzvqufY
oNO0DkezubEJKWxgyqyHAYpuaFjNZXKhJATpCtLb3nAb+91aRAF+19R3Wd8yv5TlZTRYCqMMhtjn
KtRwuAlgxj+2Zg4gjYnO+nOpamfrf7xyNqAI4iJrgIe6oe2vd/FE6M07cddvWtwNuzzLUIHSvF9N
GCxv5gSk0n//MF84n+wi/DCOKbiw6FoKsit+X0yjMSTwcXErqsxHdzE78jnB5z5Ow8++nmlz6lb9
7ITmT3sYvw2C3K400oN1affmK1mxK7Kv1wWObi+xqYCnmHRDBUYBa1D7l3Vf/a6Eur7VhSxD945h
jbK/3gW+Vc1lTi9/pYfcdQM/8bXtFsx6eby+BLFQ7IaOOU4TRWjzbPcf1cBaIx1iOl0fWighZJHa
z6ZyORuXUXWak0rfcYRs7uYKpFevUGBicY/vhz5yaAgIoJE5UGMZ2JBXk4/rK0dDoajlS+b1QlCB
YOeebTPVH4ZAPwxzoTHc9mjLDXcqHuSdVRQd65aVstjX9W09AvRI9AE85fI1lgW95jTNdSZ6vBws
+RzRu70VTtseNM34i8/wz2mXLeQSrmxw/hQQ6L/85EZDYW1oErb+dcNOZxnQySjXXIDhbVcY2V4L
gGb2tT+QBDGWl9j2KS4Eti8tb56KztdWde4MsCUqDGISzvDShYpJ9bve3DM+Z1B7Eoqibx/+3UYC
Gvw5yUqrvJjMv8h3/n+fSOmSsTlTL/779RPlWhFmIDTS1WcdP7Taqc7TTTeHTPaZwq6SPO1x+xbJ
IU1mbZPMw/SNn3qVZg9hlEYbmAw+YoBZO5qjUO+qACMhgG0quws312IU10MXpI//Ll8cRKQ/vzaz
fP/v+/HP4sbWhSXl0pmHtknz5Pf7MYSSAkuBDjHpku9ypAOd9r1zzd0+k45rr9wkCH4WOQ5K3LNA
omqiCjsdbbVtkPfEFz6MJ6OL1EsemPXangr7jilCtza0cvS0AeNa4OZ8Oj3+y/1pyOW9/b7I6xiG
ubBQobGSfB2jMlkcAnoJMcHlWBLcSSY31/6D9cKllL72U37qUKZpbRbuMDl/19JInvM+t9aD34yr
3nfrh8GOH2nPehFDuIcUhP097cbCcxuVnyI3srY9KqZLmRPx46eKw0Cu5/d+CghWZx3Dbh83D5M9
HYk1z2+tGHo60snQ8C3cE66+7ts+ImybCKHrycbs2uF+RGG2dDamJrvpp6rejTP4/bqybg0merej
AZ3NzYD2afHc3No6h+6CYlGNk3Xy9Qg1S9evfbqrsRmMN3nSW5s8nufVkCMmz6vsZoh085zlVvLQ
BQvbUVNP7fLgJpVXRTEan/rHtLzxxgLKG9REnjkFbZYs5p1dm0EqlA34CiNdp1NEV0KEF3Me0l2m
jGnD1zrHon8clwciscD8wgBazYONvZel6S5eHnIDm1Q4ylsn8xXHIvofU2YSiqP5xWoww/6OCnFX
/wPLQbuxizxaIXihz9hXe7/QSK7yE/zpQ148ZUMxk0CLFgVgCPHVQ+LNbXWj+SSl+XSUPx/gxmp7
bcoIDrOKdVvJ+r4sh2Zny6g4xb4QUIim8o5En3Rt+KV7IAlpLytJoGMcvLRujt1yb6qB882VVJoU
xjpSBqPbJBXeUMTrKgjzdzFOZHIyZt8qt8vfq1peIme+i9I5WmsShElSO7+uA91iqr1+YUNJvcZA
2U0cpuftlfqhith9nJet1/EN66VLfcAN4BDPw/aqbGnzydqlzsD/OSN3CJ/0GeE+4ESQ8UOadFAU
5gJHUZXgtrFB+1mpetX69kWgMfHGyl7wJ2ggmHDC8fITziuuFmA3mpV5DmRsEfsFncg1C5wM+VEs
m71rOOucLLXrQfLf06Q3xD2Bt468kLHVn9tSTiixxrc0btObtkmx0Vr6U5HCvNNip6a/j2ciH61m
dRWrFsuYJ3Bm84BUM1oxjGoPUrU/kh55OCGBaFqqPF87DKj21wukw7CwSguv0jugaQv7VyPH6sFU
TP/d4QEPfJlsWln8GHNy0htzip+0jvZGb2nf+oqUwM4sqtsgaS6Kb2PTNA6G9siJctx5qNVFEOAG
LoyPT+26rdPPF6Ni5gjfXtHFP80uEX/ovnHB6IP2mIYLX92d3gor+kt/Si3H5d8Xr6XNyEnDZv4H
uOHLcTp3DfqFukhXqMgGryMVY93PVnSD6PdXEEYMyRNALNdnAei9dV11zXqwmLJr7cKDq9MtbUnz
XgMK5FXzjCvfx4F3PY92iq+iEPpJRt1haZbfBFMf3PZU6QyOOZK3ZAQalYNJzwB3JvXJoAczl57S
pnDlkthx7M363eyKZo3gn15Y61rnOSMSJ0S6fODg/9gHrXoLM4bsQjU4g5ziReqrroymb7LWk52y
7j93x1Kk4zZrU+7CntH79Vm6PNPAnf9lN/uzZKO+UIozL5uyjgHq992MCTN9R1FQss30T9fX0Y/w
CWD2Udp6nSWhogl8N4tKLa+1V1BG9r7RCIr3nHokSiZl+xNs4phpGO6MJMx1CC8m8G3318ZmXvUY
TkrizP/yzv/cy2xSta4KSbYyouR+f+elhl7PLKeU0oFoqLITEIlIna1ypkCLyq5rSCLCW2HE9u01
voQGlPtvFyJv2n7fuOrdtxvzQPI5pkO3CfKDADtIVUh/Mvur9OdPwem1mtPRtlrCsaT4cgHXrakR
m0sRVPS2fAYLc52YGA/XZ0bAHDCL5nNb1eI18nGOzLzEAF42sDd9GihxEhHJajbnanmYzBZpSwv0
/xIL1UNxDrILysz9VJN7UVGI4HVyiWeqpvtKpIzajJJIPkDUi0gk12tFLLbovNhI8ns1ZsTDLX82
tzqUfdNxAJr3cGTCdloNbfLEWyAXquLIhTWUKViJRmoc/F+tVZ3DsnQeHF+snGCcL0jLj5oMoeG7
WGwKbH/Hsuv7cxCl/ZlxAZOOjAVueXX98942IacSdrgqU4yYgqRBYjJoEtn9wDywqvVDRJMK1UdU
vfYEHgwxbpquhCQxLoKGUslqq8UFUs9AFSvuGxc/FhTSz8I2Ci4mg2cvgM27lUhK1m6WDjfNaN2N
AYNGphBE6tha+Q71aPDcLL5nEqYem5lhdTvmEY4C9h3jXC0VdaLpwPEDw2VseV0X+LKHI+T0FlvR
cgcpCw3WtdcdYH7X4fzh454MOByij60V0JPpG7k7bx2nPj5STEMuqzJ2iSDv7xSkw4Qx9kVERXgh
w/xvipKvt7vFUR3cpi445UMxubIt/8eBkCOhGElNozOXdndaP1TvzP46j7auf7aNl1IPxmOtN/Ye
9TGLYaDujbLHgQ58b5tyZHi2A/9lihvnYBl9siHlSJ5FbVgnwFSDbLaflXgaJJfl1QIiCoHovM9V
vZUKz16SaDnJDB34FAtvN5O16C+zO8Z0X/YJPqNpLN1HNN2SWL8vfhz0YZPPnZOuxqK0IHiJdRgo
9jwFtCZJ+uwHd2fufQratI4UClgbc5Ln98VM8jLjoTBA8xZmu1TVoxfbAah1MQAXHki9JkmvMnHn
VSgoxKX0MUHlumNfJINlLceBvDR3s2qkuQvEnUPmAis2Eu9TUxymVbSrFxanP0PlnKWChNziW4tL
MF/64N/UeimeXBMFl8Q0iDnT2MhqGGjuqZNlBzROkBFfT3NjBvkLMVVL5tCYYY4BL2wyzIi8krvI
mOfuNusMuoRpUr0riWzPKYvGA5/zHQVEjkyBv1aZcXK2WvtHijGXhByrPqsm/qdturupyIZLgkR8
Qz9THa2qIECqo7CTKQat+TGTcXIYqjB/ouHs7HL4UeQQ4qnmaP+oOpRrZmi2e93hRu6i6i50meVo
jZU9+NLNvdQoQhOe4Vxt2awjz69gH0Shit/KOTjERe18T3VhbIOG1G93PerQ/PtCYzBT59+cqXr2
5fO1ZUZRycwg5CMvE4qos0OGe9JdDRbjJ7Xc11lXXWp3iRtJ0elMIaCs/96LnGWv+d/SZLnkLJRa
HK7s/4+oEyCt0xU2kp/BTZ86VbxXvj8emrFDf8fAZ+XQIuIbDHCkS/mRj+NRmIRyupg6KRfwemHT
aO6KPsiP6BGdrd0kzZPKgtvBdA+zrpevRe1aq7ZO9AdtmbWkoWPdVNSl6962v1tj5kDYAP6jy4jp
cEIgSNgo+8kPC+XJugIaS/9/X0g921d6ffJH5lKfypRyoNmXA0XrWOiTTM+eQnqmj3qubyBvq5dR
p7KuDf0jJbfdS9NCe5mZDB6QZrbrYVFFLeDz2UAiSeDYcCrjOLwMtRt6ZBHO3zMBRhCh2XOtIvSc
zkIP1UGcHgqnMm/Z3OwDY4wSU5HjP8Ra4j90NcNCAUm2bqJkHWEweC5iLhC3Hqvb61LMQ3NkqMyD
TkxViw/2CfN2eD/eg99Up5qif4EK1xxgeBn7cvrL4PuPJgA/OEcBazFTwW77o9Pl1kMQkAGXrGKt
bm8rI2p2QUPWSzK28qHrmn9aLMIbM0/c6xmysTPtYMqZS3UuCn8n6KYiQe2yQ2DyDq3E+EamfbIL
5ExgtZZ/z8rKvqcaTnD7+vlfrCX0K76OprC5WpKSj3x3OkzuH2WfzpFD6yQKMzf4FtlGtqrCKX5o
lgdHutNhEGNKaZDFD2bjxg/1RJ4dSrm769+4/lHZj0ze0bx4KShXbzTjfJWPMbSI5cDvMCACH2b/
vL6adP9mole6c6HX06SrTZLQH7uZdKbJvDfrt2H5+blHtYfJLZyjulP1XTnnbLd0u6/N7y9tcNqb
Efw2KbdSOPVTxIDIBi8QGNou0ojgtLuJ2UkSZtRUFDTgG+e9OSYc7lrNfkFa9k882PVH7Htt5Gte
Grt4y0ZbbZs0sV5iGdH2oG3P32n2hkUolCocMBTdfT0g8yjN+TvNRfMeya95nzUV81rGzIe8mlvE
9i1kx5mRxbVFEqDNlUbMzEsHQYS4fbmj5xl7b1fjubcBE0e98xBH5jpKbKpszmYn/iHyOz+gfdtJ
/1Cn0QHfjPmaJNVTbsQfURfdB4gDfuZNcp8z3PxsXwdThKcg8S+mIJPLVWKjpU24vUqtfIuMrzAn
YlGvYaUODoryOWw3mmu5QC+ayovdfvpRxt2qoBX9Rmml1jlJRF1SB09GrQUeTPVok2EcP6BFTTYs
s8na7EhlQk36rpxkuB+m9k4bumRTt/WNpgd0NRww/RK8eyKs0zzN+mMo7F+ilw8MvFYYlKJLYlnp
LnKlsRoZZ+4hlZMYWarkUBEygP7dh7QSNRsMq+7rYC+j/Z62Qd8rRHJtnN3FIUusGJfylzSIVVCM
JWgBbNRa3Cgv1+zuGUO+6TWpE69aK3xg+Dgehgbo/cA9/Gy5cXBjZIDruuWlQ1Fr6OoA3SdGgDX6
w7G19H8fTNGJQ1lQESwVQ8OYj55wUX6+nJY/842YLIbMWIIbkzVuifoOxSrMtz4d176GcrQvB86X
0YOIOGK56CXOgdvWZ2eKms9nuXBreuhJv7n+U3v5K7WV59t22VYrAdLBl/ItLvpx3QszOeOVB8Pg
TtGpb1WxbUQmHyINELdvhMlrndHr5tiqXmbdvXc0Jio5J6qd7Dof0NYhKpLmxY6J7jO78odl98Gq
itzuru/iBfmIpLHNxuIHThFPB4l8CNK2WLsqnE/IDVCycsJ9gSiIOqv+x4dn11lJ8BRoYXJpJPvS
MNSnLEBFMZVudMbGdaF231l16mx934TTDPBgg27xpu1r+6mu/PjJKp3woieqhipNsOtYo6q5vvRd
WhV67EqP6hzgRMqgI5gvnZPoj9eHuE5fMBGVt9dXLuaora5ZCpZl9dj5cwr0KxtXkSAOTLblcI5D
jbbg8jBVDEvm0uiOZGOC1IsaUF6xrJ76sTpG6CXyMgvy9WBCHft82hmcyW0qS5sD0KGotENsOqeJ
9eZZ1Eocqp5Ysbod6J4U4zrRSnGSS8+kzWZxKsd8qjDNKB792EVYPduYE2ZwnGWjAVkQYltUGU3F
JHJINuTBhysbVylAv/S7m+nrqourD0aa9yKvgncfMvNqUe360QgT0JDrrBz084zy6NzN43y2vIwI
+K3eGvjyl7pNVlZxUxukmDKig+GLoBZS9vRIiED2ZA0cT8tOknKdutENoIKU3GDmINCYwRhC2X02
87phgekQcqAueZ47sO2xFP3WLO2Para/y6rhQumS2MtbygxQL3gjuCUNkGDHRAufJ46mpq7d67PG
8Ql4c5XE7woDX4wdK/OTu26wu+OYYFcXcH4wRxMf5jLwMWaxsPRptpQR/NsCmmlQ+YUnSlw0Ns0f
kyO9F/HLuY5/qZMDLbMXtjN73XTmMQ4sOOijslnpapJuxWMZdT+FG+/j1mn2rmlNnlmUpNA4RDNo
oMZpnX2fg2RT1fa8zqQFxrIYNu58yKb8uzlHEIfiAF+aKVEwAy0lNhwUK2Eh43c16WRd02M9YLrD
WAqde5er2lxFxjytinrtAI3faBXN/7EvftEp5NBSkvaNC+PVjQ2mJE14J4vxu0iRy2hJcOopFz3Y
3R8p1k6eaMjW02czsNOdj5Ys53/rFE3aPaJsLn/w2u04iqPgEODliUkiXEc3tjV7z5WkEcP2xv1n
cjJxb81ZpATmmdEGTx0QN410uVL3UUBd8EiyRTY+1TZ6m42vDaT9FGZ5BtDmeL0rhGcJ+Sxczr+u
UPN2ICN8TdxcojOcCgpgIhhpkB2Np1H237MKP45lq1drqgwktvIhDttf3IM/FKka8g6iwUNvTlsE
58ly5pBA4mrSv31jxXaBJQKJGpj1JRFPJpuRcNFVqeUE6zn+MWxnokSr+LbIMQtOk/0SaQiacnrT
NRviulH9bZeBq0dk1t/QZkuZGPcm6Kg2JwoR7F5Zo4hqSg3d8KC0lTYqEgnyU2v5j3Y0O4d+Zn+c
flnNeErqfusrJ9oRp/WhB/RjmVDc+Ensr31bYwORzqYE+HGcXZywoWl6fWu+DG0WrIXsHvji2dr0
lgQhmrbCH05YOz23slFCkTC8csmHWNv8ousKX0w0ttADWii/5kAzMOnjb20TbCq3mPF8wd7TQnS6
fnya8ufBCKdPDHynjJj095nPZhmEB5Gc29E9W8Eh+ea2H45tZasiFZfcgW+extb3tnMqBFKhAR33
YC7NzWhvWa1nMsuKMNo4LcoAs/gVMfDdaDPWrCricsAfwvLj6NEqr1v0rU1IBSG0X2NcwnDNv+ej
WJdd8lG7JpgB/57zxZ47DAh6YBRH1HYHSxRvZkCGWGwZoD3YwWSDj7TgINlaJvLuSzxXZBuXHX+9
Jcyt7xEO0HmauRc7BeUNqdUurlBKT20Nc4xJ6rZl6Ol1BX6F2taQRTVmfyjyN8eZMEnYrJi5mobH
ZExIle+0feAba35Saw3+hBS2kuYMiT5m3971fvIxuOXAlKKlvTZGBwvYxaqhdAAojplhwv5YpMae
CoirrJuGjWHkvLkKcfdk3jp2SHajgOxUk9ldNETO1qZ579DhWoZC7LcbawS50trOW4hOZBUb4Puz
4M7gYEBoT9nDrxig1RXTNrNcfzWTkbyakuowcoZaDb4gVLv8NsfoEixjoxsVy73xmLg08DvZ7dO5
fCvFUukhqKDmFacAMTyLZs1hD4JaYrnjxm38Z4OQBpetah2ZaObS4VhNKWndJS2fqSXbngZi52fb
ELsqIjBQR1BEyGmGt12cAyZbuLBDzwyod23xEWtb9ISQlPk2i1lae7ODIjoi8kiL6dWJzWRVucNW
FmWwNyoDLGLy1kikMcnMeu0To5frUE3tkmzKYQ5WpttY+95EbF3X56ZsrJVm+tOKgVIN8NM4hoI5
RG23OCwRSY0xXq8iwVcGFwmiXEh2RFNWH+DYId9yRCJj0/lnrIb+Vq+sQxWH2ynWHwM/SzzULh9J
QCQzR7bIilcirxd2J6S6wd8H0nmBK8M+FOKBTkKiUf25bVctQ2jbh9+nY3Qk1aL6XiiTLjUREis5
IpPh4LvOGmSBkKZ81iJRrTqXos1oXiIdnZfqtfU4TPFCgQl26Zgu4snioasY4xnOLsisijos+jWP
hLGMtQ6kKQPjkmvDnRuWH20R38VNMzAAxANGeF3qGi9558xkAORYPgtqCg0XTTL4rCmZWYEohjtf
dwmYb/dI7Tbu4iL4EU3pLTbOh9Cf7hNH3lNDPNktTkVtUM+KNbBrzWxlNcFxyBHJd0OA3MT9rs9p
Rtz9mx7EG10L9r3jv5YNn3GI7GetYDJusvEwXAcgVfSzpyvrp8odKPt2+E8EEklVSXcw8BC0hH4d
oJEfc0s9hgEyN2e0aZMFBsssy2BEsFRQXazCfMRNIW5Cstci7N8JRlCiVulmS8Zx0Wpq2gd0Rbt4
+Gii8mjJbrplvVcXq0Udm5HDMRjYBa1KdYfCVKvRjl4F5McpiPFKl7usD4nqaOLbOiLdGRer3u4o
1QwrXlQZoPErEh5tPUTsnOnfQlgGHoSqSIh+1fYkeugmlHEQRK0nqyWYpcKcIqJf1Jdqg6b4zqAQ
bmfedis/bJvqlP5Bdc/4iRgY2tt1RiB0oKYfBj6IDlby3pIhExat0lmPe2IJOQryjyeIYbRhpj0L
1q6aQ0I4SVjVGptMoUJtCz9xaT6E5h6bHZJMKLVs11Rc7DwGY7F1ua4s46Vu0nd7BPkyjLQvYwHj
IW7eM4eCQ3VtSRQ7+6hjrgITbFs8dCwXs+klechGndVrgij25eiOqyCGB03B/27LHhtNN29sB8Ik
Gi9EBbrPCBOfXNkQQcqgsOwyf2NMTe9FBXbeogg++ja5iHg1kUC56pkZb1ijTeaOCDNFCg11TK0z
1agJ/Te44ei5rnLmPVFkeRgg6cMNHDyshQuZK5z6PtuXqQx6Xwh/xwhMTI6C+vq9hB3rrDn2zQll
/MdcBN+4ZcNNo2rlRXXp6cAkPBkvwm7T3iE4trdy70cWUjKDFT/JJwIXzJMe/TLVqYnsamU59dHt
KFkDfzZ3tM6ZVaCXoA9IXI9ZvSIbZupi8S+HRp+jgXFxCk60URz2HFH8DJkfejbHMM/uHyNGRh5q
1ZMh+l91360dg+zhiUFw78eboLLkSlbqzZ0pa8jLIftFMz3NsKNDCXAprTPxqDBu946OmdV3spW2
8N/MvFyHlRFQOffmZg6alUw4owdD2a0zW9PXdoz6ln+FIDRikTdimL0m0gs6AOBG52wmFRsbTEDX
bjvYTYPJoTzkTaa8USt++pj5goZrVAfL44l4bj0r0/czzF5OtdQ9YdJ+dJrO2GXWdpBJdE86T22Z
B3cswbZnWd8WfIOJJ3tD3Ce9qSRtH1tRCzxyvUXwGi+L5cGvWMJy0iRE+JApy3garRbTx2D9Zdj4
hedLp8+1BeB37AwOvKk/FM1azSTYR6HKHb34E/vSWSWmQVXRDvnxKgAhDDW5EAuCOg2kaNPGN0mc
A0N0DD4dBoY6sqLjVZSl2daa1K0zkd5yyxpYPKZNi7tNAxLij665JRGmOdYmH9xYbCzXl5X/f0cR
A8kpaaKfgPg9lYXmnsMZL2Phkkrz6VHsrA7C/2Dr3BteUVYzMBcDZr8TPKoRQGcryuQYLloButYP
xVxjnE4FKPmyte4TNh+ny8pdiKvLS8eseThDJBGbccFwTLV8r68kAKyL5a7uQnkY21jtZEK+Rqm0
d4QI47nrFvWFUnSohze77Itb/Br/Ptg5AZStaf1FYaZ/7WjaDIKYTmMgh/EOIOjLIHsK2ppuhCDV
Aq9MSY5EFbs2n1X13tAqZwc0AwWnWZ81Q0vXAxOhRYmLzn6uFN43LaUEs/aIY/4iDda/SoPRbaJV
5H41SLxT1lf9ZoI2wCUwkEZUEkHJRLiW0yl7VXaN2kVMxTEYfdx9VtYdJcPGT/1aDJBL9YIzbCKt
8i9Df335Lv53XMFbggOGeI0DJ5Ltr6NzJliWHeK+o8GLdoRBkzz3cKI2uY+L3J6HJzE0P4Vuw3+v
70dmH7emiMzVnBLY/t+TE2mI39FeeCMkTiTgeRZdQMuWxpdxXe/7YTCNFZuIxlhS1OO553cYuoKI
NhQ5XT33xzoIzgGhkidm2/IU6Km1ddOQfL8U6otgMUvhfayzSPhghV2CjnNECsv0xcis5mBI/Ztq
B1RMkx1urgFbn6MZiWuPkW2SBwJYDN6ixu/NZ3umVrq+TDX9xbEH0oF8/KusCriE58V+5pcwoE3r
9V+7BhIQYrPBli927KonoUvLCxQ6SPw9JwloqDpYkEUacmnqJKs3NvrL5e9yjiAOKCSIvBn6clNr
QAhk5sJis8MfgPJg0mBn280pYQuF0vJNrLpFkZxNm7KS4bqaaId9QpgwTTm3U9K5d2J5yLrERDyJ
CVdVDyrTHow4w67a+nyvn4PqwHAeLbbdhQmFfZgALH9T1OWEQfuKhTASHANYJMlQSsO9aKJbeyCJ
l97fk5rNFq2drj85VneRqFfO01ToT5Q+KDyn7AQ6xFljU/DXoXAEadXMBTOfeaU/EDuvibbwfI4C
nEnB98x6jspurNVjhJusTWt5R3JK3gX1s15gt+Yw5d4QSafvS0FgcG22TBSVdus0YXhX08Xdfi7K
M8zB7ZBq9n3oumvHiswTsaDmrqdKye32V1rH8uAbunMPriwChCi45thsV4k7gQdqWppQ0hya2zmA
9kTM403jlPmNWc//PgtvWi28mU0YS97sZ0jE0Efd+FY5345EKLOtRswtOhLWOBdcZKDnl+31Ef1u
cXETaERDjJ+kzcmatUOokKXbfpuwQt7JftLWXajkEfiMOlZ5WOGANg8y4MqaRyiqWDv6kIS5lpEO
hzpSiK+GZ80v663j5s7BnBzsyI1Md9o0tJ4TqWATGw7Wd3DHz3U7BzTsq2yHmj1ZRsJD3F2AjMwX
Jrs1kwuwERGa7M+bbnn2f7g6j+XGlSjbflFGwJspvRcpytYEUZKqYBLeA1/fC+B9XR1vcBkEWVch
Q2TmOWfvtYUx3IZCyXbzS6qo0VHZ3VvvRh9jnhmb3CWAhQIoIwmjyM5ujQkWbwaCoJB5iFkoKcp6
D6WEwPW1DIMRU+Rg1tdieugS5/CAfXleSM++k925d5L6FsfmW1jcTTn4HD0L+qJumGuYRvXhMg52
D7mfqZjMyaMrpAoVi4dBGPoqswoJyMRQMDHz0Bjo55JuuM5XisnpD/TtsAiASU3GEsZA3mV+xs5h
7TN4sk5lIQT33BfJvHHVmwQdQ6f81GZzaknKI+d/+C72WlEScVJkoR+71ALP7AuP7I/KWGp2pn7h
exvkqh26ZZbp8prAS3mu9FRwQjbGJ6dqmkUbY6vzzkwbqiPeeBcmfE18XpvEKb/CJNzTtt8Wk7tZ
cyxwNMlACy6j3l0ZRc0ENYoIMxhVrWLmavZXU2sVQGrsdzgQ/Sev/WX743AITWS2NBQ48c3XuKwy
kpWan9mNmrg56h9dmucyI/8pNlrzwv4KDyKmArRsQl0qQ7litxwOM8WNPJuHaMIsPBu4DIl9g0md
V8a3VDdeH++hW/xFyh1zn6QfVxYpaquYoza9rNDcdAaNwun/K3sjufXDNZ5k6TZV5ia0TFqa06Uc
0uCMHi5elXJQ1zJR6nNM99OobPWlLc34XqR/BjNhYZrGHHX/U3rhEFDbVJumqsS3l1IED637lKN2
v2AoLTZeD8EqmqZrZdgPJz03/qhOQ8ubW558RQQv9G26obxldpw/CYdP7vD871XhEO6SsxQXX7QP
jIUF7B41sLpPZw+orOKVZwQ5sStKQgZ27y6RU3+6/OU/cDstbBTrv5ipB6Cf7tJMwhUswf5ZGfpw
Hap1s/GUIVqXcszZzFqcEFWdrbU0EVuyOpZePCKUGJvewXnedt7G8oDEz/ed1wNe0fOe3uN0B2Yt
jA0are7iIT0iNjM+MJwBEm4jYSwcbDNelnJiRshkdANHDEfQKudPdYYgRNyrSprxAlr1rxSf5dJN
3YkKxoP9v89cQzdYZciuS/1UO0ex65OtIIk7pK5Hd12XKF77UGqnIb97HunevYiuCff3KZsepIal
T3PyTVTW9J/ZyV9yVwCZQ0IPn48RDAAVK2KuyHzgL57WJQl1znUQ1l8XBujJ87PuxEC4WSNHUhbz
5fxG5dUvDjadXWzTr160gSpPDryYMhjEGf1nuQyIJ1mbM2Sa8jDYCsTF8YBse8yD5rXynGqZq3r1
9Nj/MOYpRJr/+6EKWQSLNgX0aCEKOPcsOsNifqo1bxRU63iM9JMSm/5bmLk/TuvrZB9O4qEaE9vC
geTgN7n6NT1RpB4/eZ6ZrVIHW4NvNa912aCvMfNtIwbaArp97mhIjAudLuhSdBYns9QfIVUleJ2U
PPvCvIkGU1HovUVRmT9lf0vjJ+iQdNVhq+6ikpunHV3qcU74a8AP5zZ1xxfbCAx6SFEuN0YRj2fc
+xq5b5q/rpoCuIFS0raYDl5BE/WrPiIdAGXOLmy8+F3zmA7IwXSOidE4aJ6GV08rVo0o0oPFXY5g
9N/TwaUjVij2x8P4MHsgusQwydnxUlbqqmp25ryaVYob0Mp03LUvzHILztwh8RlN06wKr4Q+PBn5
7yJK1DfmNSPJPOzo/bHyRXU1VcgpIJuidWwaFLpqpnUs3QrBl2ntLxDcM7eOL1Oj0Qo2lUFrXp3O
RzP7ReIIIxIiDEktGZoph7ZPFgUw56XIy+AO5CFaIGJyT9Z8FOcgrx7JjVlauesdkfQtnNzvDvGE
RAm6XmNNLDhNYnZ94F3+gV5q+9Nz3odWOmjqHPqdCkv5fBlbNZ0KaWAmGGOVQGw8gVvLY3yCoMpe
RbGZHnxV/plN4IiTh4cdPNPs/qiE8ZtsNZW8I2pPwwUfNB3mqkGXzxZXlQuHfIAcZ1stvvEKfn9e
MUKaL8PS7m+uOra7HBeVGsfJR6Eqf8MeB8fj40HfiurcjHuTwR8DUtW5QGi4Myax4avLrF+MHNTV
sDQPZU5DrHXE2QtFhDySgO46Fmy4rsrxtnM2MyckiyvYgoQDPS47oyt3oWbQuBj9/D5k7Zfbl867
Cs4r4Rx3mB/k9GwI2/emDIjJpKdzdT3/TxHow4fPBsqnuNG2Zp4PH3aIxV0JNQQF/Cv4LV+Zdg6i
LCS1S64fNvEWq8IvqgbaLR4bF2WzsXcxoW4U1LKv/kB22UjrGLcRGgISu5+iottnWO+YOCXyDSHP
0tAa91aDnCAZth23eRaELx70LxYD61Riorz4qhsgqg9uRRzn+3IoiW2J1HNu1eo5xplzni+jlL9F
Fxe/ETOm8IybFKppzmlZp209X85viOpWzBSnwWl3Q2d5S7LMkm9YyJWaaF9j3/8pMXvPkD0ksm8O
pdNzlPTFhQOavmBAGkGTnNchnal3UVk6vISs3OWWkbE2WQror0rnOx/GdSE7kjs1WGnikqVWuuEU
x1yyBISZ2ji5x0w7cKM+zfUTp4JqrRiDupzzYFGXGVvP1jjlV1m797sM0S3hzGd42/U285XuzLmq
3gaitzdS7b8Jiy3PHIvHpay18nfmBk8qd9RrG8YqEw2N9mhMZQA78yXIRbJKQNViOJlwWYmVrJpU
4XI6nM3vmnU17oClik2DDnuNb7SdTvagNU1PfROh9ZMyVL+oXqm9MSpbGUnZ38usb3YlhqDFRIM5
OlOFg+YOvGdFrPV0Nb9u91IvYAPxT8x/Tx30G/5q/le18tu3XOVAbrOzQug/LFziwI/zwxQMfswi
7EXL+WmomP//15+/RuFWf0TXQWKbzAaz7SCXBB70mZGyC4I7KCS4BTiVD/XoMGXeWI71lNjSuapg
v+bBfT0yFRC1v3ZCoga86cFMenIaqffJ/iyeoyCiCV8FX15m5ou40dcDWIWNMgFu/CT/72G+5OjY
LetMI1PQ9nQyceNbnShib1iC0Jg6F0fYJf7aVAn5Y3fWX/EA+VSw2doWbnLmWJZdIgOYeQQUbJ2O
RQSIojHXdL78tW/owy9pW3vuneHVTIDapyQQZ2zCtPuTHB+RZ/2QTwz/pq7fTcBDfjIUu95wlCXl
rnk3leRVKkRT09u+MVgMTjN9hLtgy5SOz76qDgTA++MF+PRwMZKaqUXhXqf/0ti6WlLvSZzxxFuj
Vm9G6IonB6jGufST3x7iKcbb1o9hRH9LKYNXiWpgUxeWetDbjWvb/avdXg0jzN9TCHiXoA1f+NWu
FZSsf/KKcmHiiIyO9mSZUtl4OTYQ2yyaJZiNCgBf576YTdytk1iimJiUgrrqxrtB7RWwkT1tdCri
oMgpmPwpWzJPQGFOg81Oyz8MsMXbekJ/xFUF4owU0vWsmSfSjINxx1CDgVzyoic92RYpQY2wNhiZ
9GbyXXcUEECCXmthfudB+R7EkqIINyCFZOfTgUqKuw9f8ZkNAT1v0SlbfBjhL0CkM2FifhmTEnQJ
FxyTZ7avuvQ/ur4TT7SWjdcHWUSlz7RnvGXsnSwk3NuFbCC2s7sC2ftKjb3qaqMNI3uPaCnPx51M
j9R7tgI3e0OO3LLXGtRUYRp8clt4CzHaGet57S6sjKlG2fUSxkWe0k2V1e9g6AiQLZQ3paZVoHH8
IJs2/+ubQnnKGn4D8zOQez5ZuYryRLHNa7lCFS4hPUKRYmUFX/CbWBaQt7H9w2AGzZtbaPSoJfEJ
mTirehY86VGPPsZuKQSGatm6DQdMrF0H2fDFnIR47ZK47p05Cd6jGgJbyYoc+3qwNTR4KI2pRltZ
okwwJ2tyra6a1ohOdRwTIpjlv/msgrhVg5ZWAyEwfX2YLOBvMpFoXfuRFGC/D940m053qINanN/N
a+Wry8z05DPPcabjOsM45eT3JDLYCrM96VIfuYD0t2T4tnQVQnU96w3F8MyIL7wPuJVWkZUle5Tv
E0gkxchB6G3ebp1O8ktOa2895AMRV47Z7FIIIq893TqVku8L8ib2jXRInhRlOPfIMTdo/cZ9lnXW
wc85tGVktaUDcnltNPJzTmb3umcrvHtu4CzoHH9E5AJenOnzEE+fBzF9HvAm4JoMcTnDaXEdg0pw
oiBr0hbXGifnENYRNVzVQ97m/7HcZPfvdDcf8VItP7YzmrmSCPyKqMfT0vlhutQaGWLi0KJj2LbG
s+YJFNWZfCHMDxJN6JZbQN7U2nGaaRCRzGxX9PXvsnLLF9clMtVgTdtS5e8CpmNPjZtwHiKa40/A
nyyC4S9ku9ASItKMvCJ3IguYgogo/knMlUMoRhQaye8K3dXKdV3CUsEJXSQ4waXpyuT9vw1bcc5I
H8WTRRyyDSOPej+U1j0dde/uu+pLwnZ9bnzRnrPMEAuSNyGO9O8iLZOTZYFeK7xSecOst6rV5m0m
aVde0q2slNminqj3Iaifm8p0XuyoPYUJOStepbICVOpzUDQ3c3IzxElfLz19WBcYe19am9Qvt82O
LfUt6tkSlWxWC8iAqRYffQO1sjAj86xaQb0MpYIVeOJqKsLdZWW37ZjpFLSK6HPBmK3NcMCKm+ab
+VKfabNtZ6y+MivvzxgnfOj8uoVaMssAAWcOn9XRXYMiKc59UTcr1lZOxJOun79JtxVlAyg2pRNm
wqHfzHa2VspvGy6sGUHUjAadOxN86wKrF/ZSZsEzRDOJ9Z/EIfRWDKNyytW63Y9h+dI3lyhHZ4d7
6EITt9r7vVIcuAjmV8fm4svceqUhQGJIbudYvUmAhZCdv40svyJm3bDyJlzL3GdcO1Tmu+pCAjEK
p135To9qPBpPWOSUVaNJdRUb0t2kqB5MpoctyPpR09+xCuC9Jq1rE1klo/GWn1btkMtGWviD/Alx
ozz7aFef5wfuAgVnrZFtvGZon90L+jUPfwjZe9OW0Fp5eqtKBcy9IVahwU4+9I4cgGDx1bui+i4H
QFdVadU7TbV7HADtvoKi9VsJsVK2BMltORkyZeN0ND8wQ5QcJBtrPV/iuD70FWSrRif9e5iNz73m
X5NY2zT49e+q+Z8xo1KYqs8eokyJygsjhjjVu/NYorYcisAlVn5K+yKW6FDPCHeza+UZOlKxEJzQ
94VrRs9+l8aHx7eFfsXgFs8gRDlluAwmNX3Ox3LllDm4hJn0TMUmaW1Od3YyJPJUwXdWOtRZI1QJ
jqYdjp9Gnh9PDSHlOVYh5ngdy20RMj73w0R7+IVYaptVPuSOsb+p9PWCpT6W9FO0UqzrySqPz7M5
A37ZNxN9f35wI1WsTb755b/XahBa55jQlVKhhUpznSFAC+JzZYa9sdKSodyY7KsrFvSag01UHJNe
K1d0yr/yWg9Oc9RBa1T5gakDyQ/TaC9Vmw4zeVBsMwfpzVQt6ZGOYiKMipWuk8BVui6tianS7/US
epoR/GUO4nGq8GBmj6r3YlRCa5ZyIBNi9keNmoPeM/Cz1XxZq6PcAf33FlbglRu96VrM1Y36Isu8
PKAUYV0f2vRGjLt3yCJtgBvut19U1etRatYH5qlqU09jsDQw2Qyn4rbjg/h/HiqtvSbEX5ElrXwT
I+T9UaLvLuyfK3aoQ1PKVc6ifAxVTjAAOxcjnjd2cqxRm7Ef2J/7jABk8pluVdg8CEIO8vV7XeEA
ixGsQhpA1iOFgrjDQr9DM3V+gIB7U6oJahMPr7LiW360Ny1phNf5kNmYH2Zsx9faLOunjlEwu59/
dKazvm11ERCi6fq/pznMXgk1+Ow72bkaB+XSZGqzkEPlHsJGYXSAFRPDmg8UFB8O3UXISU9pUW1V
WECHqqLqm0vcYlDQeXVCnhh23YNycLmxT7iOqycAG2RxjK3xl/EDyri0CU59U4QnWXpfRC9SkTbV
sC5t1VjIHekH2p/Cde62UMbX2si3mdL8mf98FcejZwetpDV1XKfP9c3NWWWDld5H6LpyYR0Jzq2/
VJjZi8qP4ncYlxofFFseOlIhVpHN6GWaOkhiDa5aoh3bSqM4QAe3xGMADcmpWzSFDg7shLqqcjLi
Bun9ksTAIEbw08bo7k9VysTdlH7wOWIeWyaFbhw9mLb32qW+tPzqpuRecEpa/13l53jjuM5QF3/a
fKWMy77PkrfYUxqogXA5nfg7cNzox4tBWA9SvId6NK4NRAMoXc3iUkKMt6rwZYZLd4XxFdr9AF0d
nZPMcryxBRxNR629S+o57doYzPY5jXMTavrYvkUKHc06TZlmxHq8RqVXHG0bRMl0Dpz3s9J8LWq1
e1UV5Vsk7nRqCClm2zP2WZI6hh9m6T1Le0FycuHTiS86wlqNdFvWQKKMuGYOZrtTlAXSr2U7diiF
pxfnt32V+OeM1sfCGGv8z/8Ln56fZSh0bKcBrliYIv5B0pmIXBw6jQ2bimJ6xARGz2V61eoCZzNW
zZvUvOKcGgrGq55NxSorxC7T5fzGoGjEQVVWUZyrwnQPmROv53f//RPZMcwte/HaQXa8DgBR9yJF
JJqigrrOrzl635z5M25B/RACo4BjiBQ/39r52Jy6SWw/P0vqT6Y/NaETLoOCzHEawsCxB4ohR56D
SATpFppMn2H8awz5fF8FtOHzXvwwX0G9F+Y27ALpo/W0gqNwteT07wETZImk3f6ZG45+okwAY4jq
RXccMl07dralL83BauS7FujNU8exYVU7sLzn1cTMKnmCkvy3UPpm31ZhtYx9PiRBEP3Mhrm0ivR9
KMGQg0gEkYr/dTvvQ01jylMXa+hsmzPWqHht6U1wp0e2T4Gzn8oJAhIMdY9jTOsQRLIquIiEqncy
Bp1dqx1qI9GWJov6Zy+Ma9anIz/EO2vKwbdR/w/UK/fQZaHuBnrrvdL89jOz3snM0/Z20+470sqW
JZXDoZJwKAOXEYUykDKpV3X56fgxlAxliiOeKF1kk92cBhjM5B7AMYqvqoOybffRuVPd8jfaF+6F
QvXPEXvv1RT8zuNO9/Y6cUDrWfwyUv0sdIsJxn+9X2r4daMz50O7ZdM56kfUUEV1jFxsgI3XwZiv
QNzmevekDkjnXRva6Lx3zg1wrXNw2+jZt2iFe8wt59hEDNjooJpHpstfcVUMTEy4yg0fpZlvFE9q
+NsLy/46SNdd4to7KFPbtByIRMPkxdiwYSigQhn8Ehk/YtFlf+hu/21gdbyyNkabwsToSPu/OQtj
XfjpItRQoz+SI0aLJi9qAE4/0z461AHz4OA7H556t9zbM/u9UjIggAAZ9bi7dFMnY4bbEbC2IA/U
/vTNtCFuFDBNKSg+1MHol2YWvvZ912wfw+4mbsNjph+apLTe6gFqBUIel4Qn7QgKw9yjKGUGTnfs
yMpGdz0BRl1p2Xnum3gZG/SQ0MCWE1Rvfi0yv9kne9gUSXCp0KUsu6GFgZoFE7OoWJd82Y0fmebL
1G3eI/2BVDJdhoMnz2bEmU+vNkON6AEXbI7wdtIt0vE0njsNds30rmPH/lGvOKMwe1fvGSAWt3bD
DxcD3T7qUbcxgtAOIebZlQl3Tlq2fHW7LiFnOSEJUO+tG0k+4yL1sKFbvrEDkqUu47ZziIR2hFzr
DviVVpjrrtHfxeSxdqeH+Vnr6BGiZ02eGOK9Id0Yb5VtyWth6j62aM//FGmQrtPYPHk0js6p6oFb
Bun76eJYXnZEiRzr1g1fFZIgsGWqh1nm8PBcKzYhiWxrOke3aLi2gbgy7RFvWjl89on0XksvYhzh
NwvNwmVHwF+7jPP0v0IvdHEz/jtQzz1HkYb9Fj/Ma+UMcASAEnX71Opv4IWcUgkXjHs7iII+B4pp
+Dc/a63iV+MwuJrbdaOt+hdLOfaWuMxEHCYri2gMxgXHAvOUy36Pt6NcNVNsVwDsIbDV9Farirqv
p9kz/WHw2mP62li4XpAJ/OoK4rBKTx23M1Yjsmv7HKojBJg0xfzfKzgfjahXQSSF2RQlc23UcuQm
YL30RZEhovTH4hSmytEpPDSVJtTWXRm5rMt5KU9E1x2zvNZ2Fhmuh4pCvMDRhN2K9xIkSyQDV5fc
K/WGesgbWREUFFKIWg5ORQhB7TTBNhYoGdk4XxzVA8E/w2FDRx+X9mNWZoPNyOzEXwun/YgClRXR
+RJD/IzXCNK5bu6JiMJJWhG9kGj+Hx1syAZ5RL8w82G4KEWNHCGSeYTK1zf2ekEk2IDIrxVJcHBT
eVAJoxgWpVC1vVSC/6pT2xm77eOj8ogPIHkhpLdAuTPEfbXRR91f1VFuLw1mQ4xJNe7QhsE5fpXN
LAP0sa8+T1c6eQrXx8/V0L+4Wb5yq3oSDIghXTzqJJrw/XauazvLJ9xKU4JVME3ldfp6J08v7ZUB
lmnpeZxPGMiHJ0zfwNamuYmXv4hsSN+lW1WIHMKE7SHX18Hoi73XRC9xx8faJHnVr1X9OA/VHZ82
jA9zYZ/n8iWNy18DCKQnNY5ogeRKdhWMCykdq2qHMSE5WrmFqL3UbyLVgo/KEpT2VAtjzFBx8hHM
MiyvdMNlXteYXoLiK9donxpUgi/Mj+6xGmR7lzPVVk88VFE0R7czr1iJiaObIQj1Lp8G+vkIKozv
Y4Xzrvnowu758fYIbywWDjaw3BYLfbSrPfCwR1pHbYs35PreNkDwbECFsSrN+sFghVKHLGMv3hbq
xGmabIKQzgtiiqpxLezafet6UkkI1XJqDcG8Wl0z5WRMAh49mxdS0HYPSjSyBPdRj1udGWwLfhOr
EaftKpKKv1NT+RYHobjQ7jGXIhu9tTDQI3ctY6aOBF4hkPK3GjIsB7HThT7GmxJXyTV3xNVJu+FA
UwexSJcXnxqI9MX8EGSNvX5kP2DEHGiLPUQPaLKIxOHsswgmfehQmOp+ZvZ3LhMij9kk6TYe/YvS
ydSzIbbsANmlsrS9SQNwP4OzmP2Wpp9thdcYOM2Uwzx9MBUgUoxXpQ8PYB5rtEnbY312hq1EmLEO
66JYlZhBsH+gCNLDYN35HlEzDNQfrZgCCdE+KO1Ljfjnw7OHGKpPu3rcRHDfosgI8B/m+nuQ0ZHN
hUOYiakNd9j0W6McyaMhpRhULKMIBUNBmPkAmzqalyIx3zuRRD9BjBKlJQ7OzpkTzgx+D7nppuYz
j+obci6u7epYmbm58gtOEWZl1af5IVCUXxojEY7kmPhZXGW9D3Wkd6GHlDvrzjbgJhbAhDC+WT6p
RNagrqKSpU+lQCkmbJE55BumbzF3G1njrqtAHyqt23xreZXBzph2T5W3sk2ocjY51FRm0wfyj9NE
3Y+fwhw2VdFBgnNGbBQArx6fMV8R0SLRsQiwe+oEWNOS8LUk3lUxiu+C5XpRI0QmdD3Xd2EJVKfr
R1S91GR7U7GrmwhQr8yXao6Bbo7+CfxAPYU1FA+I9Yuq7Kw3tAF7mvF0gYthNRMaKuqQtWA8eKN/
peG55neTl/xMMmm2/Gqq0n2yVWK6H6rE2Gqfm8J1/88lfwDxAO90SRbTJOKs28WEmmWtFR3Hsvg7
f0IzpFdMNTpaY2lEhkXpdySROJAlsltROsz0O7329tGgrONJqzMDFuh5NbskfGYDIB+PdZiJtU6j
z8GB6mhkfbh94F6hQH/TlNl2ProW2w3sY5Q3X5rlQd+YTk2dz/4Vx9CZScvLTlEb+88MVzei0H9q
Ew9LZOj/T7gmpXFqQgaaaakxao4BE/Jdw9cPCx0vVRRCzzCShIzBUo0WbRu/5CkNWSKxzH1vpe0m
8dTmve2TNSNH+RJUaXwHrAD6CvUDEeI0P6byOZKNf3zcGcmk+246uAu6QyxOMO3U/x1QM/oNRSz0
vd6RoUn0dnYpVdByft5H9Orje+fVwZfwJ/13q0+mJac9hLqJMXrU3uySw1nquqRJ2noPjpXj7r+H
Wc4wX6ad8SqmiDvVL/A9T4gXYrT8lwaw9TYsWnZ8o7E2gcY2a0cgCGaeAsnsi6oiaW0GK2BBc9el
w4pBVBMBa3GqXYYSU3WHBrGmw7CLmizctBrk3WlJcoPEXKZhFKwD4rjwQZQ5yHiwDug+82JFQNtI
aTANlVkrjrn0sm0FBfFTFi+ll2WbLOtjhi3hXbUz8UcHcVBRaRO4bSCsQGhFL39qUglPjwQTyAgR
gYHTQrS+gw1V566ZZAgBjHcnV9k2cvz5PuTZHQm16VaLDfHatu4tqg0V7USaUeAHLj6Yyodya6fG
ljLiiTglZN+tAe+UKJ1xbQZttnWtwHgpvM+8apU/8B9/ev7oF4F0mJNrVSxTwF+v8zPiaEu6GQiu
96ZWdAt/GqE0FmtQaQy3OLHau12zRJixvPJRFQgiWRn93vooc1fbzVSrQEtuiByG/UNHVqCy4I73
j4A7TAiE2vBrlEhMlV64ODYa+9JYqUkXcKnBD2Q/CJQ9hA2xkln0GbQNUaeeU3w4dumcbExOpTXg
z7Vy0JScRzZz08mwR3vXKeCyLZ8b0oDduUHAnl/JDkFvTd1g46ZfBrkawylDpeWTc+S3Ub2eNVsC
IuFmfubrdrzpGJ4u/WL81VpEjBdOHG69QMJUiAJGom1593L0ZkMFsohuiH0gHUrbDjEh6kHKoALg
pnrLkki9SQ2ICIud7tXatsLkuqzYLfahS0DtvACFvf27KS1Ijsz3nxPXONtj9q0QqvcUERmE4Fdy
u6SIvqVhe7u6Me71GIljHLQJDm++oBK72Qf+ie/MYNxNVsQykHbwHGKT2jKgP2qoCnek6xRUeOFV
i82WONj4ZyZTtpbxG6ScuespYxEBkkcoOBfDNJHJt2ydHb4b+eF5DZKbvswOObG/i8o0faY/NAZq
c/zdKF6I5g4Anux7iM1FYCw0iUnngdpxCPRJo/IK/+jcGq32GgsZrSpd2HuG5wlBDYmx7AFNkC/Z
5IzCEYCsRt01d1ZTDnc60BspUVVpYG9OnRnX1zDHWKYQobJGmaK/ipDs4CT4wOxDmmyXX+bangWe
Iqq7i/RPN6mJEnX61uyEPm1j01LWxRas4t2PK/kSxwo35mSheSx9VqO9zi3xIo5IM/JQVMwtcRJz
l7j2t6pSNPsmrJ03Sw5rFOKEwftILBG3ib1o9G+Bw40JsGJcLd8pVxq5g0cOUcGLwS+C4Mer4mvy
PYnDtzyJ+s+xLiMoDdF4N5y4WrdDuPHa5mC3pgGUXP9lokyhCV0HF1bM4NJ4ak0Ba2XbVMlguGLm
uwjgtC+BROAA1uajbxB9KWx2K8UdL+wTz0Vf0ErAy3xLfAd1sG2320Y3w3sMOYDK4awRULIcXKIu
/FR8zrL6R59gyHMFy2GLNLhJko0z9BcaiskGBTjZtY2DnSCqiG0Z+2LZu7V9tUAaL+MBek2RYLJM
UP+fdVEat7gcf+a/Rfa/r3eM6rDEhUwAfAKY57QK9IjHMOog9andSbe830YNkTH2HP2iaPiKFBX/
cWIiYkytlg4fn44Vp050rSRwtLR30asAbtaZFYYqR/aIqOVllOCSMiwcCj2I4bURaO8iUBnhhKUV
nCBqOP3wYRL11bZZt2vrOtrmmkaEALqzS0MnKMqTS9GH9boz4BgP02ahJ7RK0WWT6RJq2r5vtd9B
DFpcK7g9UQamH9CIRzDz76pZGwB3CTntzDp9890RAy/tK5w7afasIl9eyFjrD20GqkzP0+oUeckt
8qryOlRFcbKbpFoJhLgrUcTOWrq9edApvJd96EGBpnm+LW3DXuduhb7Bst7VwilPNEuqU6/l8Ybp
PLnF7p/ZuaJnZvWUAFlb8PHxjhhXPUx+WxL+4nVm6sO1iPQ3NLD5TYnJM9M099vUiT30fHSHcx/k
X1uk1cQmV8RpNHP6k72+jdVCpR9Jw0i04AixK09zjBiluu3n7y4uxohGV6U4+itVK5RAx6Bag9ez
TLJk3M0teT9CdBvBo/QpB8LptBhnpbEfvL5bOpnVb7KxZRmdOptENDRLzclw7YTxVQR28AmQyOgk
0Tei+u+JTNeKKv23SNTNU4ALEE9gQ/WH6I0g5YVKA+kWDfWn60ztLRfJpu9FzulxKkftOoV02Nki
LAwdYJTZbSzGGJs+yOJ7xSnV1f1LPuW4k42Qn8px5KQ6XarkN+1Gptsrew/mqEihtcZEqfaehiCS
EOFmC+2/fGGOz/AzMbI/unge2OyXDz/OYy0yQta5SPeUUxsnySoHA/2ie9mLLRk1IC35ZTsBhzpJ
l6YoEE20Mr/PvxokcGsEeXvWzurW0pMjPSp+Y3qnv476ZNVuGz5wIpx0NHWzZbFC80wuyUvFX2dt
C8vZEFKAvxfU/SkkgN1wg/Q6WyYoSbydHLEDSz1EWxylLYKj1LyL2tzHVds/kXdo3i3Ltpk/K4ik
K6AqNeaFa5YaaGzoDivM8/dDEg5XjvX2qm5NF6tSDXOG/W5r2w6Tfgs/f9k1w+0xOvPw5a78rOzP
dUzzC9VDueXsYW04dw/r2WQBLua/y6Yem9fxOge8qTHKuWhk/hBMmS+Rn8rJWY5XKEEHgYeNvgZ5
8yfHMhI4lNiq/NynjuSNZTLrepE2FUsn/B/Kzqs3bmzb1n9lo9+5D7kYFnlxej9UjiqplCy/ELYs
M+fMX38/svqett1A9z2AUahSsCqQXGvOOcY3AjajU6cXsZW+CDDaHUMdQzxp0jfIdEU78K6b3U+q
6HjdLjmerpCocWIGYJUn4dQb4Wfd9s9mO+jfWHTP5L6sDJnpp9kr6RZkkZajfaeXeA7TdACaAHNv
kAzvidG1r4pK+ZabXB0bb5/cqmoP5ZGtWyZ/MDsYnR8+qPhvENir7TpNDIRPDJ9ebvdC5Evz5V0T
ZbTIvQzxZFxa14gN/43ZPD+PmJiDFT2usQ347AqtM4/M1sp97RVPWaauO7SqhFxZ44qrXfAtH1tc
xkXbHSTR2jQ9HS4YbfZJQG9dJzWD3blLzQ5ydXt/GtsgRGpaebTQQzbEanLoNXdTakX1MiIE3dtl
X7ENN8Uy6ICihaJYW6bnfpSFuOaqfPLyoXgynPgbMVPRFyxR37q+AEqgdW+KlRxY3YzXcCC9llEj
M/neD5e+DFeQF+KHVvfNR3dwMOnUvbpNM8uE/kQA3QRqdaM+vrSoAXHbwqfQWLM2ZIt876Y0ZMcv
jZ1TObB7wuRe9CNCfirsW9dM9dKGgz0woFa47atHNY488nozvNrNfa7b8cK3xviFcpp3Lk3LSwNO
cSfC+gh8pFwpbLwfC8ctDx7h4otikvDNX/PaD5mRcVSZ8kUtYmPDpO/Fw3KGI6/QXx1BgrwqlPCk
zWFZRZQgAw1glwTI9lbmNBSCWjrsbtcWYq3D84zZt6m/t7j3j15m94tpsX7vuje38djYDSPxA0sq
lBH0QY72JREtnVotEo+9pHsfxZ0kU5AmfAAgDDo7HgN1gtxT2SBcnN5LUGMXG63Ksc0rf61mnfjc
hnLRNHG2pRpGaT8JNKQFP6Z39Xanz8sEdjI98/TrkGTqUnfbaO+Vj/jo9WfXg1cUMaNeYUGS29IL
qeqDIToZNq9VS2XzYJQdMyQjP49xqqzcvMO9pNnxcLjddRkWr2nXQTMFXlgG5TfUaOCLinRbA1vF
c86sdrpmqmJosI3cySZX7wpG+duOAI/T7Q3sJKJ+GSK8zNAJ35xBZlGdSks31vl0M+PYO/g1qr5z
6MTsfxHgR0JN1zed4+gPd4kSIZt3YP3/OUuqmXgQDsYkZ7I8JU1PujCbVMT+DO6a6proIZVTbjeL
mCSg4+2ZgX5duJMEafbdVP4ILtdX25U9N69jFXIP+X27zo/lwgO3fTKM2NtFzDJv9+ZCCLdLxY44
rx5829eOgs0l9G8wv/O1zUmRaPn+MLUt88McTOCq4Kk8D4pWqCWoLYqWVq4FrWv0XQ8Y9ZgsqJjM
ry5CPofV9LnNu0/g9OCrp55cz22++brTuqJaFb38OppYRVqzMa96FsdLO8pY6wz9LghVdalaTJAy
HdOChkyowoUB4nXMr3qiA8bTJjSFOyjeMnX0bypssUPiRfUqTKpgG+tlRf8wqk4xIcHU2cBQA6G5
S/5z5a7CGszemiqf5sJRyazkY7qTkk3xMUT1kTUpnb/y87cUCHXzz8w/TPuLsS+555lm8YaMqXXv
+TEdTabia2ScFZcHLO96pvQnvC1Is2hCvXFIYfsFwnZx7FBe6InlzDSk8kY6HpuxPw3w8z05meJD
ubazi62Q7BbSZryYE6wWpX510qHmPqMG9IkPbf0zXin3WKfZZ5d6+TjfhIEgMgw9EPGnxr71c8xb
hWvsccLQi6zZuZdIFp4jCUKqtrjWK6SMneeHII8+uT08zXVpsX0jZDd9M0IXfRbyyUFV3H08yUZw
aDaLIQTsZnSdfsoFYo+wNLpt3IDCcZSIFnDSvsRN4lzLLihXiVrZO9k2r+GY94dIs0PaJap6hdRH
3hxNc9GvrZIUVzqw8YEDMoLZVpJYYKK/oFG7bmpyFuZuspQh2Ak84xyPQBGhYuukgekcwPmS0C+G
8aI1EvrR7udBb0nQQ7OsLwuaG9u2zL87OOQ+D0qHZZtk4pvNtLE0j2EvDTXUanIFvKl4Q3f13Y15
Ll3cXdUSBrPfYfLAhgmjHftYESTP/fRAafny/ANeZ4a3e3/+qJo3/UWv0n6F3ap4xUy8mjHfTi2s
dVz2McyguKR91608jT4uToEOAgs5mWQd0AO34H4kacsV+i+PGyNfP1aJEM9NdFEap1lJvdbvSznA
LPDH92xQuV7kinovo6w6KBCZNsCdIPoxGN71ahcvmmqKcCwbIqo02tJNfo5Vf5zydL111rDJBUYa
vqqFLBYEDw3noEjCVz8gO1lnFGSLukAbmx0Kx4tec8IrAZ4BkJl/yi3Sr41rp9u8g9RkOESCatMC
Mt/UrveUc+Qcvaj940u5Xl8Jy3OPsTNSZfqG94ATIzrNPx9JXA83b1jtcziSB9g8kgUMhKYmf0SM
iPuj7s6yzBahDjz5xGYqyb4nWhnT19gQfu7KGJRJ2QMcxNrLfJy2XUTThxEnusOuKLtla+E6goTU
PmYVGh5hVpwqfbmZpR/zTR3ayb2t4xgMk2jYpM2X28Sx81t/MeS1/Q0SlUEn+aMI0XnxVnVPBRrc
RaeKYKf06Euc6UbpdPJeTY92DM6pKGXLkA/aJUh0uRf0JIkBRMvRNa38HI0kp4FGeSlF39PQbbV1
ghv7oBZw/5GuTRo5GUp0f5Z1JFiarlHdOcv5IdY9IjiSQYBRcspNFsbjsY9pCqI+zhhiWNWbkjcj
H0O4Yg/8kNlhd++EKVPugE4MCCqSxLkSlSLFlEnC1ry9rAzhr0OfuByjFt1pvufPDy2WBtEmD3TP
zatGjojhxdvauVaFqlPEcNPq+Xi0ioPNsGdZ6Bm1jT6lt+KYfojwu25L3+uQfmXa29Dei9GyP4fm
yOTFeqgBGp0l030MNBh/Fl0Z+Zv5i4pf+ttBQdQb5QUp6IjOizIcF6oTpxuhx/2iq6vskBgDluTY
odo3zkHeaiv0+0x1DH0CC01Osa5nVFQtBCKwt0ix5S4j834Z5FZEXlFjjOsWK39hcMmsk8S6ZoSJ
b/yy0A+V6w5nS5S4BUN9fIEu9kUYivJRGXxGksYv5PR3QRd0yFKsxTjuX50M4ESXOJe+sXq8m9Mw
23Ngf/RyX2PXXWgTs7yX2rDPJxRCWJtMW5mkDGVOtcyY/04hKYgeL3x+Icld1buwOgwSyCatomFp
tXV8CCoJWb2L1xGNikfdqNKtl4MLp1r7qgURfoSGBludDPphzI3q/tYZyoW1aMcRVAQkHexvhLLV
00MCMJ2VjDN9W3ukswvRFkfczbx7oGV3WEjJfqiIYawyzV/FAb1q1zLSe1CsAdwbaE5G1JZfgtTc
mx1+v4YJ1jZL83Q7dF6/R5tl3atDFSxbzSq+hWAZyxRlmRM7J9hPcA37INvj3bO3ajqYR62+Tgb5
L+WguqsRzcCxVxFTDWLcVxJplhoxniMLLmjyjgW1rx+F5130VO/fWKWG0kbXPBXNCAvLA15CvPS2
51wKXfDCp3u1NN6TFnz9aJ0mI+ALXPqj3/j2A6AH85kWlZfhWMJJVtKTc8Uy7oiyTJs23XiaFZwj
TQx7AZcDHukwbLWmzRbzKBp9lH7qENLcwPSERm263ssuPXk9gX+dw4CZk7H7dtuVYgYFpoPWe5pv
VASzOC8f5wcSJxweHs3YeMU0XUzgx8ms1TZeJIaFMRuaaX0zUkBFuv7RbSuo1xqKaqJD9DerDPTX
MteyncJcm5WYhzpN+GVkOuoxLNwTrH+JshbpLGsjbKBi7ykDbRnj67wow/9VT4U6pItBGZqbwLBp
J0shduWFNXliZyvsMBTuMeUSoE7RH2BdX6LCMS59Oxa7VtbxWvGku5yn90okzaMMUaTMb5mwSDgx
Kn/lGD3ZCqM3udSLUzlc5rhknDz6OeuL4/yIwghA64xjuu1rpV4ahMnxWwNZ4xj6omwzG9etFlEu
oX1viSI+z1NJf9KOxgrmC6itGCVz3dg2aUM3dlqVY2yFVpw8lpDLqlEl7hEM88ZNnLtmMJzT0Ibh
brDtap9qSrEqRMuomi5SUeTea2sRIhQYYArJJLSvRPCuZ8dToHubpq3zcxUH98rYy12oqKCq3Kpe
GWJkWOVrFouAlX2/PYTxMg3ciYRIM+cO0CPy1kZHluk35va2pcm09nFudMNJtJeEorS3RjfBw7yQ
MaDLTlen08vkjknQFqj5Q45PhrqYF0mbkCjZ9BSi8DopUMHo3053bfq/J3e6YbJub/W4emkdl8mF
DHEOO4YHZY1wrUrrqDvT6FKLilojLr0jbTb8WPqorKAzLGOb2MF+KjOSmJC0bEh0ukn0tG1oy5fS
DIvdUCvNtpIZJNwovQ9qI13kcjB2GIeeLXsaTCu1T4YBbF0NIXKJGS0NGM8OTZwbC72GKIE6YJpQ
N6O7gmSUl0y9ksp+vYnBhsCP137RWwuv8/bzDECrURXi3EJApI2Ztk6VGDlhZ5ynEkDJ1Pw9sJWr
Z9XuF819oZA5I+sJv5mi/oI/OHyOZeBtGSwFq9uS5oxAxNuKbVZFofrOSXXv49J84f891GOXLdtC
ls/x0MFpUEvrw8AxKfHTjcw3VylrIR6ueiiP800Lbf52jzjHR1qM4zajTjDPNjDqk5OZNM6dYEpN
mRwgede+NBwgu7ncNaPc2EQ+eFfelu94DrR7I2tCvF+2PA6W/hoKzzwZAuSAMYoCvVH3B3Cf4AQi
M9mC3t4WVA6087XMucw3CH3cLWbBbpH07h9fm78xyBjTLMKMZeN3n7nyoF+XRXqM0t67m4vdTKJg
1UxMtl2wmmdHvYjMhyDGcDyJw4u4e6l8zUBH7dBWdCz9ON9TG/NpgMNSrkmvsI9RFsglvlrtVcT+
Rw1C8oPqdYmjZJWaY497EWtSaKJoRLnfAXSdrM5uYEbL+W/qDcjIKgYDxF9fNy3jkzQNJNoCqMW3
1k4zkEzix8nnbHLFUgtgr0krcSySHraFnwAaGZMj/iKihee7XMmYfKkHeLb6uYUVQy+mOs3ysMJO
B+oio1+T1goIU0YWCEV/mJi5EnNX1a97ShkDJlwH1Xm6qYR/rPDyHxkw+sQr1XW6wQZEf7DRFT6p
mMRmLI9DIjcdUMk76Tf1AQ41ffWivRumL/kTwNzjqrmqR53IxRKQiFKeiqAdTtV00zbxdGNWi4Kk
rnVvDiWrHQOG1DC/GJqSLTKV1dYL4DeqxOUcs2pk0VE4qeZM7kBF8EtZdy8Soz0ygmPWOzV0gqhx
l2qJNiuinfEIM2cRTFcRDGHeCZnEF4+gks386M+vK1pP5oEmF0h0cMPl9lRuDTog3Tyy0fsydFDo
m7/3xH9HeSnfW+74IV/BUW6ylCWQDu9rkSRXRXoPszCodNuKGGF2MmgTEuJLyk8q0iPaxu89oJKl
TZf8Tk1HoDac7XprZGKBxC9f946HDGf61OpwcBZEkBBqmCXmBco0Q9NpJCpQSS6rlqz7mZqnhJHJ
EG0J3pc0nLSjoixI0vOlPqDY0F4zNEKL3Mox+eL/gjNeAIDWkBd4DQWHNdKNKZjXHTuHMtDR0lWf
6NlZ6+zqGmoMNjn+97RtJ+C0xvif/uhz5nCtc4MclVnDBQ/ii3KXyvbMGMF96al9icd0eyT7wWbW
iNtDefVimiyzwNDq0n0KNj53+k8wGN0VZNpvnq0Uh2g2XRQRLb0hBV5lk0voaEpythTllDOgeCyk
/6XQNPv2SFMRZNhY02mS8c3ID/oz0q6X+dF80yKRM0cSdedHMtEABqdAsM0ArlYc9w95X3zXaF2H
IQEXtEFICaPRqIKzT1vpnH0FQVjBjv8z++FlPsVDJErHDbEyyBEUbVG4aNGXpLSTmJrStzQil8Ev
ARkGAeCHQJrNRkA7E+OWXVnMcW0ax0K+dTpmmFU4cfNrs7PoS078tZD5AxcsJntJiqJLNR/G0Vb3
huG8Yi2NsceRAsDWszvXdvIJ3bp9wH+VbHTmrYu+b72tNWXF20VS3o91X943rfpPSXfyL2hDwxYO
IAppGCr5h78GWgW9JmhkcLCIYiClys/3FZyyc4lu8z6Wz8E0UxmZAhxFGy/DNPoUwB0/2oNtndPE
1ReJ5uy6KWBlvujn4L53mPV0Ijr5WqPEYOrLu8wlS90z6ZjO9zKjZ76CDvbmyOqJibw5tBARjaD6
kPc2vUwwUWFQNDol3Aqlvb/10WO3W+WGsUDVnX9ts4TJ9NAz702zhh4+QqRwuhmmYD5pR/IAIOsH
PbFr0cUxQwJ2seQwyrLDkLUb+VMD84F2bc4OcfKl1R5jLLpu+n1SA66qJLr+0LiH2R2tKSSMG74o
6l1rAS8+XedowCroEW/CKnLYw+7whDpiVXeJvq78XN3WkGJmuuF/vff/x/vIIHkPXpZW//lvHr9n
+VAyzax/efifpyzh339Pv/M/P/Pzb/znHLyXWZV9r//2p7Yf2d2X5KP69Yd++p/56388u9WX+stP
D9aIp+vhAefxcP2omrienwWvY/rJ/99v/utj/l+ehvzj99/eswYqJP8b7tv0tz++tf/2+29cD37A
QE7//x/fnF7A77/t6y/x8Jef//hS1fyq/e+J4DkFO6o0spHq/fav7mP6jvVvC937nCyua8iXNHLf
sMLX/u+/GfLfUO84CYQGAHSitf72rypDZ/T7b7r5b4NejepYquXogDiN3/7f6/7p8/vz8/xX2iT3
GYqsano2P5Ezpaqh/7YMmAUGrkEBupLv/5CfBwiGhB8mzdDGaNRH5tsgELVHXkduoTdSUKd4NqT+
ZKiUHuxs8wSOeWxZW9kYr7ba4TrvHktj3BLE/FEBG/+n9LtfnqDgAixg1NoCoJNlWL+GpIadJxxY
nbCyrTZfEE8c7mRq57tQ1eIDdwSRF4ptLBRceK1bHfwsfEdN2DzS0BsA6UYM3AByEr4xGDRTRheT
hyH2oJq///CR//HW/vhWmj9zUSVPUJWOEIQR6lSwfOY/v5WxOn2CZjHeJk2ZJ98YpPQY5agn/LJB
P+mVD0NO5EdW2xZgY0JJqyFBj0iO28b2MrHTfDVYjw1Kt6RIH8wYU343IoNo8uEzStCdYBpY9eJh
VmrVes7QEUizxjIMWn+aJmBz+FogofAJMdnfdl+uT/itrhCAZ1efVKilT30R1htiAs7SGOyj21jK
5rb5T8iiROZmrrG+9yu1jbND1cvvCkrze6bLCU07e2reGCNCppCtPrytzWwMrjEp/UMG3XT4539C
Xef307F10iQ4c4TOEfrz+zkqbFPqrqTfkSuXrkHNHUXQPB3GFJvIluEicJ09Zf6+Zl9xgtr0NPgp
iSeahg8AVfID9sBPf/8Z/8K+nZ6TpuuqrjN6J6CVU+fn51REpcZOZoBiNrkkupKJSTqOL3k/1ndd
rSpneuYgKK0ruofvI/uQWwwyc8PXrNHU2+X4p6vxj4fcjJL9+S0yuDQ56KRVSycDc1pofzh7CV2o
mjYJK2JT1XwtYSWcE4vpf6cxZARK+jaLHG6DuIDkYAZNCVk3k45i9s9A09SOOiTSQxKZUKHUN7vr
nE9GmFWLtgF8nRvWkYm0RhBqQoDNGArAh5G/B/CRrbVkkIsur+Ij5Vmw+V+/1XB4bd5y6RAdLOQv
b3ValDia8Pex6uYvBt3cVY58FA6eBykOXg6Ic8wXzQDm9QvrdXTsiJfbpJNpMsnwCvz905F/ORht
zUDEJ3RbCC5HvxyMzoC+LauwON8oET4NbcE5iuVOTe4NDYbX5J35+7/568VZaEKyBEhNTGcA+yRW
gR8/3qEdQzbQaH0IR39WzIiLCUCXZcqoCP0KWlo+RQO9dIBgrZ0mAA2WuU0C/H8TxLi5veQ0RxYX
hvZJaPAFfG1EQG+B0f/7ZyqmZ/LjgcgzFZwQ8Lts3WDWPL19PxyI6UCIuGZM5aSpozMI2NX2UJY1
rX2rUvhxRHIo1bbAd/NsZNGKDSpYnK52D3gb3yDCj8u0MrpjM4rXW1g5at5xHdmcUVWCKZCuwZ2a
lFd7Ugn5DIbK2okufd6/OL1a3ZEsyea71rJXhDH9P5xlzAh/fXWcWya8a8NkmZwW7Z9fXdDhPop0
eAlUIM5eEXLb1TSbaFopR9L2ukUxEE2ZiPSxopo/2dSKKyDOH+qQiIfpe30eZI9Ubcoxk5m/8nTQ
T52fY8Iv6+JedaeuJhVXlFkfDdvIk2xHufLBPm6Ssj3McXqNWUJEUrJPrpOlO8UKP3duVz21tpxk
W0ea//2zo2qMPE5lb1frRA7OzmiIZbHoxi1dR4XCK2X6yAb6zh1ieNKuyNj3YzVszSja+WqBK53S
JUKwjNXtrCRuBuPS4+UZkbYno0l/SuCgTGVy3CFNJE/nDIpDhabXsj65sl+koPQXtNIiWupde7Ct
jpUpz/BHCnb5s3ykGuwnW0GlGKuMJJzC0V9VtVi3kSTodSKrcNUcL6Gb73vCfXbEpTkrrgQZ2cpY
S3Alnowo5orXtipInkquPWLadqHZC1pWvndG8wJso6TDoPLH98JAUlUHl4aVe69MIYG5uDpaDWZG
5YIY5FG+yco4XOU602YbyMy6sYzwrm2Dcm0HarZpp4Ovn26oA5eOHVVPNRoqiMmWeho8gNwbzVDy
Q10qYmfgol2ONalH+SA+KZaOJSTxlaODoH1TIOZaCBOvyHxTjL2zZgCE3xg+MqUcwtE8VT/YlB1S
85sXeZ8zUWcPiaPax8Ry0T1FBb0cFFy04ez0RZTNpWo8UgQEVwBhCv3suy60rbxGB2N8wDEp3hrb
C5fpWHsnuoHIHTPliCdi5PPmXgbvKUqb7KEO3yoSlJ4qAYrydoExtQRj0SRfBXNUgA6taCyaYhXY
hfbJs/0ebGw5Ag6sqYy0IoBhnOLfDhx9L1vRbWQ9FEt8iN/m9qxNCBrKy203HehxZiSws8odeXl7
MRbtm2Gwa9GdWll4alUcw6bN6fYMX3MQCN+StFjHkXKeTwTbtL1r5e38LEPCpsbjtucQrjVSbNR5
I4SDQV5oyZsbQbLLjsHCc+iZyUrQN1lmlk2kQahufM+9H/kImdljjTvgHzePUceuwgYdvgb1vagL
NdhaqS1OiBFpwxhptBelXe5IYBtJS2FKNgfLz79aSF0yQaTbpHn+lLojraNi5S8YYcFZ5Ka1yajz
YVKMnzy/HA8QYdptH3P4BmrgHUbQqGvdQTCZUdrnU+sKN9oMmJ1Rs4MPY6cviS8kdWPL4MJ8nP+2
ihTihAyq4Biugy1uyo7IEYLuGn0YNyjHwAIbnNL2JH3RERnBCSmfWVNqfNGVBR+d35pj0kM9sw6d
U38Ewu5Wrqdk6wDqxyrLFPhbWe3u5h0DoCIQGWBJHls0NInWjVvDtKLzCFiCAJEx3xgWInAtCbii
aBUI0dI/1HqTPEWtnoC+upBv4gAuaM3j/Aq8pnl0qmYzm+kT5oKLwFLlPSyrED2P67+k8HQWYab1
QJKa93CcqI0tcqAZS4op6EgiCjwXkabLhi7j0vNie+8aQ0WPKrKRiTzoMg+Y2CVfIQUYr04+vOF5
2xtVOdw3VRidwDa2q9YvF37lEAKfjd3B9sc7B/383Zil6iZ06xA7vwqbp2bviRV9h3mZoQot5KNT
O83OfffiHvAfzIXLiNoPd456JML3c9iiDe41TFVtF/YXkCIBTU995fZTKrLX+adKpaPR9ZDQIw+t
4HyvSvzuxRzaT1qwj1U5nmeroTFA2bktj8hDLawtlbb2ZRps5h6c9PCl6Hr0nKtBe+Xse5PmMGwK
UaPtCaD8h5I+uWHa2Q5jvLXISVw5ltON1DLykgJILK5pJZuWGnkhIEirev8VhD1QJ9xyWB9cvOAG
aa9TCHFQaOYRnx0A93mBjzzmA4lyoDRiMpqaxZogxWhJdLdzxgXJPGFKntfqfCuivNurQfS9SMb8
QK4O3elAC+5Qf1eryKuvkdK+qGyM9l7YicOsWqzs3rsahekt8MGXL66MvroVl/K6BCNu5inhBWm+
95suRTyCBEdDAKCSSl1FWfvEpNramIdyBJrgYDzbzBYJKGR90925WXMPc5+TXFT+Vhpqv2j1sT9m
ArrdXPP4ilad5ooLiSntYA/RbCC7+yo21lqoVXdCDRDC4BtDqG/vnLKJ3qJEuUOSOjHV0otKzbDN
Ff1ulpX5rKgrOchsQwsbCIpJN15z1/no5CvHbe0NpEfz6E6Z9pam9ysncYZNeOCEaO4DMx3uRzZO
GxuMfWinztaio7gqTKJ48oBRZ01aoCdr/ZpTJ61iT2sBVuERmeJ7iDva+ci7zKiNTvMNgo5+CQaP
WBU/9rejSPqd7uQQmHRakjLMjqPdh+hrYlKSIiY1iVl250Ma+tUpn25wVdIslH2/mdu9pufITVbv
ILQmSoniZkJogma2d4nuXsKwZifoFNo2MkiFwkflMcYm6a7z7oiWWXAYOhfkAO2FJyg3VZ2Pj5of
XEql3bW4o7RMOF9xL0IWmN6iqrf0NUZ+8AeFA68E+h1IwvFYeEl0NRtjPQ/IzE4ho5o8wX0WIs5P
OqXe5HZy7swcXhEr+hPG/XyRlDFoQlyhGGthw6q+FaJGw0UxDRbUyb5Qeua7D4furoZqjGTdeKy6
jLTWyZQ9Kt4zER3wtmnHXnNSBdYkj0e7xEqjlZuC39hg0dAWcdGzy4P3QkZcdhTTf0tipLYMm7re
dn3FeNbkN/LELXh5IIgqrrLLHkPkMQrt7JUTemNlTXJ1A/XJKerkUrq5tmDMM11tQu8hCXSOA+QB
NsJjHKLXvreih1GVj41H7O1cDbQxznhEBWzWu7y77yr+BLsYkkhz8vqavhhfEk1sQ8i2wUVzWwAs
NrupTB7Y27Dh9YZxmaB/WM2AeT31rnPHuzVilgEIEsuxsO7sEBoQEKEn2IzB2kduszMdp7oXOka3
GMqNyFA+Vax35pCsc7cOVmPrkqY09Cd0f92GatddNHQAr4yKFc6/LmDgO36yw+KbLRUkMtjp4Zdn
WGNai0H5JEdqC/xKZcSpO+tQRkAE6zqZOCPNJ713rnaXpk/VtBoRtUEbZmEjyL+WDIgYwdv0o1Us
wKaBQZuwDu0f6gih/lpGWFRIqiEdylrTsuYUmx+KJOTIUa5rKSX0pIQCpLqdx4pUeehOlP6zXiEF
8BX7UBR+CPGtQuUzNfVvFoAYq7uJwKxqypsu3A8EoUC5Ze5FV25RSf1Ds+MvNZ1FeI2ukgWvC67a
v/azRFcgD7E7QSkXD8iu8eOKMXB3VSKrc4Z+x2it9i4CcLyeFVZ/X1Jqf/nzDgJtun+moxOjY8tf
Sko7lz6eS7deRCjUll0e+JvA8dploDXlMlfVcmf4BRN8PLjHMHAqhNGbwt76WQ5eInNOrdTGXWNb
EHta4qJmV6g6+aTcEE7X3z9Z/S8frWMhFdA0x7SlpmJX+7lCJFzRaOswKxcBYt9lG1mEW7F/6XHl
6tDJj6MfXQvhkohOl/+5x6oyzxmmXc6JtB7sUC1RHvMmkksm6HRsXQuRADRxasPBGmhi/KvAIHR5
+60LquQxgaGGUdcNNj5TnrdSkoFnl7hfq1HZwFAw/qkd99eX6FD8Qlw26EwLzf6lU9wpTC+B7mCw
nnaUY89KSWYfoAAYu9m6ma1i09EKI4koalynS1Mlt/Xv3+i/NAU1xzFMDgzb5M9ITU5N2B/OIb/x
0HrgAFj4pTZFjIUIB9QS3hxKxwdypGmMzItDODoEytDZXgEHKQ5mXy0Z3BbfxoGsvJZu+T8cAX/p
DE5PzLJoUxkkPdpi/v4PT2x0BqHAAiHVlE7ZqU60UyYa9J8dZmbPCx7x8743mqDgSwOiD6bonqaG
qJpIwzuraK3/4Z2iif/L5UaowrA0adqGTmva0H89Jn1455WrcVULK5sMwu2tx+AsxQAGhOQ0UlC1
ptp6RqW+1Xb+rjqyfayapNmnkwZxiBYJkPOGcjI81AJZseJXsB8cs9mNvbLC/Jo+kPyjnZ0C9k+M
X2RRxbBoRtV58WFYRk02MnKvxnvLJVq3sqJD0ds3Oxju6+Qyt8Ctz63XQ9XOHMg38w7BVIxdYdew
XwLNIss8CnfzmTEXWnZL4FBncnqMnv/11ly67YkDW8OIHyjlg6ydN97ba1zTliVisaPWPNppzUsJ
AuMpspzL3Gkoxzp+EPYn4OrzTm9MYdrmSq49eZ06rOO6Y6M6tel7zfxa9gMoFhNYOyqh+ywfq707
Y4lt4ueDAsFhZdyJ6SaDxbn8oxZtfX3Ppo3MFCqNdd7XNLDLvguXZSUrAoosl8m67N+N9HtFVfbR
tRiX1NRJKIYT2EH4BC6tzeUEGPsewGO2H0IzeeVNN6i/AgTzf+JoSSYVB0twvdBMaorAN4GQ6Tiu
7drBi9C63yFU1xvfdLN9qmSw+h21uKqxSpu/NS0WG+lvYgPXU9KHbwVl0Ueta9AkZY9OGFu0EYps
3dtdci6d8mrFxfDFGEIKl6BxXt0eG51XJv1Th1sDPXpaPwwJ8kdqYrI1w7XulSQcDMj5Ra9FG3VE
WdpMx9DQA4HxJtuyZqdPQ0LrQ0da50eq+Vhxfgs2/uwYmhKdKpugRnbknEvMuINTn43KPuqxD5nQ
u85OawR5/Qn3Xc2MxymJf2qITg2ifqkT/zgjxWdqLIOg22EDZ3Fzc9HRB0fvAHVTtfpJ1eV8RqrD
jkx7d3It53RFLthnXbIYE707lLBMGU1YuClJCMCjwWlsDd3eKMO71KzQakwB804rl0RdGSsSa06u
7esbR9QaJwkN7aVRlO+zcogUFu/ufx5hvsSuFFaEX2MqvK/wByy6tpcvNgkjBUF4i4Ac3N38R2B4
qQssbjUH6vAQVZD+uhi8G3krywi0JHh//TpX7h1FLymJEGQt2sQ4NxsFPivOLcC6XxyBLyfQQmWL
66lfR77a7X3yVjFZm+OlTDRvdbu4jpn9fwk7j+W4lW3bfhEi4E23AJRlFVkkRaMOgqIkeJ8wia+/
A9CJd95t3Q5DlHbskFhA5jJzjpmGjmq854ZZkaSWnMZJiR9KKp9dl0wFL6BGwpllQjGzyIOFajW+
W810m3Oze4qAmvhTpv8u2fu9JAWdcyMg59M3IAGEQVKOEbeXp/1uM+t1A+nGWW7SGqbvNtnzD/hG
dxJI1nMEG+KE5xAVttbFYao0KUzX4jquYNpuAjrseB0FANTmV6wo/cWphERDSZd3SSOkxFG+nGdz
ALRhOp//eRJaZ7gtlub5dUIlkabY2nVoIJtwE916ZzTWQ+1NAzoY9bqp6jd9vQRaDYlh4OWJl/iA
UqPH1IRFKiFXyFdsNQ4Wc7pvQLPtS7/yzWLaZVaFhX5S7TJ9sSvyOGBZzDJzaFCz2d+gRErJBNfo
G+tAftzfcnDmKytE/aS5e4vmE2YTnbm7sH7ZrmVbcExMs3uwR2Xcg8vp/8lay0V9zdq6PG7/lsq9
5ZHnZ+udGY2nDNvJSnKf31w9OjeLqQO6oMVHUUfYPbaK08Kc7jw6E1Jam9mrS1StMUtqVVXbd1bX
n7f2uHSYtA6kDv07rROp78zKaJ8SURL020OdX1+S3nWVg8envWsNY3kwQMwvNczyldrRolJWrcwk
0xg6ZOeJ7NhIfJYKC0g1NxeOLdRCldFdXTVF3i3K9jCzXMPzY8sDC4tQjc38ZuL5JVTE+tq0RpmI
yptcnK/FcZJLpxrFbpNqELbrXA1Nsfe6ihR0U/luel8Lb0mYzQP6zqipT4nZVUcAOL1vMCMJ9D5u
HpLc6gNRDfKIBMgKOlVB1NmnMuC5zp6r2qEN2YqRrTVapzlpYSjI4Q1UPGv91Dicabix7Z03z9XF
TeJDbs28CVuAkKCmZj9gvKiacUar3h5aB4SCCZ9MDtAj4JE2QK6Ho5LNABNQ0KCoz79U5tvh3FfK
AXvvmzVFeujmnhFgtSB9LbaLoGKremHk/rgVSclEsECqt/qxJ0IBme7yYE4kG5rcsSQJAHE1BrBw
cTt9G3Tr+Jw0gceKRtssCgNERqTedUaAe7zg7YNXZIW/dZgGwSaBx/KzWP2biuwKaI9zfNwmG72R
DMFmBvSa4UO3Ud84iB1hxRnj+6h+xO18m7eoibH85eaJ/FPMr3IcX6sSXD1Ms9tQ/UaNjeuurbpw
Cw0EVcMC3Eyr/lNISTGi9RWeov5gVTYA6kZlEbYA9TB0w/uwB5ycx6ydo2e9KRuftA59OcrWftz+
VgP/7gsx47skLvJ9FyM7pLitL5kOciqa1G/HLNxzb0zepadxq3udacwwDpcxVVeoS+PTrjthb3fx
ixQIh7kDls8qi1/jZKe1VXk3sXgd2DmMcOcj7Phu4oTeeNyohSX8fZV35S65iLkmGsLeNtCTDhL+
ULYTScsjlmArfVeN/iRVFpHVpGnQO2N4M3RUyN/BDJaZOZ61mrhFtZ2+Fo5CBqtactArfIxYrXAp
SsmIW8PJtC50zCo5FW56bvtxPKob8M9A5uGLrqac8FoWQpP5t4BWLvSFe5514/6f2xvPsY/EtH6w
secAUSPWJdXVeDjxOpTnTZVGaiXzAyrhPRoCO0hjxUbKTSsWq7Uvk4HlJsUqgvE5eZSF2z1Wwrzw
CR+maanfV8DZw0QmFWhmPYG1KvNn0F/vMzkjnxDPsc0yFH7VHfLojXr+YanMx8wV9F8DXr239kFR
/saaWnBLU5CyLMXa1RjDecH/e9RE2gTbyCQr3hy7UnYjKr5PyAj6rqy06ix61zFCgmaYssnkiUhZ
lkAdNnWF8+40loQqVmTswMtgksVPsqxnUDpoa/f5mqNF8Okr6CHBoK54V2azOA84dq7AR6+do9Sv
+LWAvU/tZ8kAetu/aQZJkfZi11cHboYfeyOczCTjcEEKbBxy0Hp7U80/F4qGPVUaoQ+dA8x2ZeE3
A0+WOrT/R+Yvyrx13f7/b3jpJugkTLZkNF9ERuj/u/HSzRKbnEYWx5jWlK+WjjaXLpUCK8dvrmwz
rpHIt4OiSXmxNcu3XWmcOMnk5dqjo/1Fsmf7BqIcY5MzVX5XEiw1JbP6MDkfamYqvuzL+EtgQ05M
X5u15WEeuzWXr3GJe7SxI8tSXNxSTU+MxtE6u7YgeYJvC338zx/QI2tU4uJtaJeYBkQrT7DcsRIP
rbIXHhAjp6QUTbHos3UA1V33oMlmxz1uCOCp9TLkwj6+DGe3ZdZp6yXBWFeGs+PkoWezoaLnaW9E
CmD1KhsCKEnPfbHL5GfqDH8ionGQelChmoXR3g2U2Ku+Z4/yv77+90taZqispNoeNte74S3TXgye
Ik4eOo7qZA7S+QbqB4cHZ4qRi/wU0Z77veOaP9oh3zl5IQ8xGQr+1tVZiusdVbnkmNFTDeT2fDHS
VS67Tm0q/kVpzPm9gNo+Rnbv+huiqkaZCd9QPgGfhC22PoQelj+/G5miVXb5tdFmti+kE/TXVJmw
BJLQqBbMrv7742GL9QXZuztuJ4DVJsSOONOplERIjOSuWG5mn9BsOpA9pW8kdWiJpn/1knx+MjNf
+bY6tds5mDLv9WjNF73KwIQODZnw6FWO2yiPrRST/vlall16ISTgj8QC+CRJfsonrqjB1ItHB8zd
v7UQ8/Abm7618Z7f6rImRxavwTYjWGbVviXZAA7LncPJa8pgo9NETtednW4+WgZoE1P52Y+OGTpF
TrCWxA4RtYJMEcd7q6z0w5rd5gTzuN6z0mSO6o34yrJoJuixJdcNl0UyOTw3JRRJ/ArOSYElesTQ
wo5q23/+xilJKMI6LynzATJYItWg17IWwy6+r37dpddrxk9Sq+aLl8HdUzsvv7mDetg2ZXTUgW0S
3Qc2jS1+QmhYZYFWXrJoOLFK+DXPIj9viFSIJ9HOW70XJgyabBzyO9P3haiZgzLq8r3phoOX1W2o
teNMHw58TSut75Ejcmd5/6mNpadCZF4bqmQimxbNosrthHvkESpJ/5gScXPmQLwanv3Hs4vpXbXx
JdT56d8uOZ+W6aVx7Y8lnRFzJdrfAu/ggx136CnIGFVUjzyYSnVQrc7edMlBPYJZ51csucilI6kW
/7ce+7FaAm+QybjnzM5vXuceB63NQ11ZSHcGYrK3oL68UM02IKwkh2bdWSCG8UhaAuOKSCXXm2Yd
LCV6IYxMeVfn6MPJlRdYe8vPzjIuhH2mP6Ip185pSgfd5eqxZdXyWpu0ugtVxmPUq9WTIq3A67sf
kKitPyrr7bGSNjc8Gw1FpO4fnKQI7aOrXtvp0zz33qvSBZ5TBurSQVedRDzskRmzt2Fkx9I2S56H
DAKglVXQJBbvhAiUOTWKvRCLlxXqHWp+aAraGW9hvZKKJn9yI42HTorAYIAYGCRSQycbMWk3pbvv
s7YKVwA5aYgtlvUBK2ptkPoDxKPE07pTKiU+mmZvn2vh2AfLTEdeQ27xotsX1a+itPB6KfIjLzHk
Vvb0luWrOhRDp7qjpHwaXDImtnH64LTacSlZJEXN+rLl8mkL8oWqQ8IHRjolzb5g2IlnW4Vss1TW
c5cXmKXyAam+qrh0motO8PV22fZtL7jUaJL+m8YM0uramiZZZetLY8APu9XGKeb+8Amt80Ihy+Rp
WJz4qZgX1gpgQf3t29QwO3ad1XjS8npAFyEZEk/i1VyfE1WZK8Jl8QyjHx3pcb3kSNHaPsmGAUGu
ypXUKl5rw/olW5J4bLePyNEQYWspbagKQkwEMOdTVyGVreGPqyqjiIh9s+XNR+Y42S0dBlSbXf5R
2yK+stJP2XkMht/0pfYmptBYA9f0pN3rOclDXRa5t6TEyDezeH2N2Ic3TfZju9y3L65kxd06V/4S
yXV0ejBrcTngLwHy0OveOw1NcZJbAQf2g5yjDuUDpPiDHJD35dMcDniw32YtaUPhgC7Flq09WIzV
Asec1KAwNKPdRQqn4aq+J1Sl8lNLQ6ygzP19KEiV4SKv9psaJ65f9F5prpSq/oQp6JmIkOycKACk
POJ9Cyq3nTSBsCteHD9r8r2LdBPtA8EBuosox87iBwRURCapRC24c04kQDpHRzdfikctUQKtH40z
HQd4R7vmVXebntLIYjnYF5HfdHX+7CiaE2JRyYOaxd8uXhX/Y1xUO8dEVpY1iX5jbiYezAgyZa6w
3nXF8kX9vutGr//sbMhSOLb/zrWVh7GlNpcMqQsYptr+remGxbXnDKFqEBOPyA3C/FVNmvSDSxhQ
Kr3ZuSeB88O09L2ZMZZXu+iyDZhmXHUUdIQSq6obB4OZlE/tNA5+RgOqzINzj+wSmjFjjzBun9t6
LgmXz1zeCWGdx5zg7PVJH3A5h2lm80+JylAqmvsjb4osrNaYSbvsf/Xagt5Dt1dnFaOi3bRScc1c
/asTW34W83T2LDAD3ErikZSSQ+vF9hW/wRvRJ/oNn1ftL5OmP5YWGUjqzNniqzPJaROognBWISn3
CJf3//rzgrUdTXUPidnTwaFM3lnqycu4vcET9cwOQVgacO92h7rMl+v2KxQ2vIKdsC5JIi52mpvv
EG32Lcj9vbPGWrE/wSmz2JE4Cctq93AFjSd0PIdGj8errnn2zVsWJkoxvFQv/9isWhRlywnj1rtR
Rfcm020s6nkXaqmZ3bcgOEcROeUznudJKMGWrbR96aOY6EtVe9q+E61tcub3H62aOCBSOgzuUEJo
zFkU+XKytP2/76usXvC2DT/ricj5yevfuQwih6Wh8FgRI5Cnb35Er6Q8br9q20hZeUITi9UuOUQL
jYNpGdbL5FIWYKJfLnAarBdZLH1QTcpHPVaxX4pUiXaLmcurDao1T3G9rm2FjovsGWvSv7ue94gl
w0wgMNzJoGkml+ebp2X7st3ItoyBQ3JDseDcyoM2QtY0z/JZK+Bq69CZmbg8EWZhPOSDHt0d2OlP
WvsykFFzjEEnQhXkdOk0llVOn5TngmvrqMaZ8AUPyVmHyLHbfoLVZAMia2yJYDOUWh39EViRQcoT
c4ez+tmpl/wG4Gz/TywnLBsyusxeehsoIyWpGmBKcmGE40ozsP4TUJNad8cT1n3WGcc6My7YKtG8
Uz428R6xxq6sowS7btseFwQqBGE2+77IvBDgKvSyQcmvhrB0wuSzD1ZE/V3M5PlaNhXpZiE2hvqs
wvnYwwlr6M3lT2LUuoftS1IBgRcDk6/FABEVx/ah1w1SEZ32PpnqAhrSMq/ju6bVzZvmRpi7oFnH
PSnHK9VqWhtCS6akha3wgdb03MfWUzBRuGxeetikm5bHWq/ZnNErZR7hNluY9PZFb0iyNXRy7gsS
74f5tsF083gBdNpGREX+mysNOiOT9AdaVnG2XDXDrt5yDOSwKcOOP9vR6N9MR5HHf2PrddI5Ckc8
JH/n3hkuw5yPIC0UF+mD9WtAeXrpNIxl5UDIlV6q91ErjrHyjC3Mg1vpsSqarMv2pc/0L2tyG05L
vZTnui0YeVIDbs+eUSKr0KWSnRLb5SSpeZiQdycrKcyEbswd2mCDei7dVIet01qhQRx4CpXntmip
BKfEr1xCg1PqJqZhwOi3w2D7otkM5tib1IHmjF+Zm7RXaCPTbeyHT08sxUvLZUV5I56dnOOFmO9H
UHJ7BzDyWcbp7386y3ymycdaOz+hdylD3MZL0Iua/WnvyH2ur8F2HSjNrtKzcB5Bq2V9PL6yu08u
gy4wxlRfGA3Mjy3bZcAE4GPd1oKJmJ+LjrvrILuIE7yaPwyhukFhN8sjBrbpkBjlhGSRPyRjhHzp
hMYs6hwa3gXfYKRoql+7i37evkXyRFIMkIWiYRKJo2V+5qO8ZItuvC9xrjBlWUiVb5G6xyNMqLYQ
79gH5euYRPNxIufy4Fil8YZR4wEv87TPyFu/Ap3VkLbuupxTlyCqP0R7/Whqz/npjazKBQFSFy+N
++0evQiL+KaN0bheq3yLRmL7Nh8S52i0TBUN6l0g0mSKdLnGNjPVbnNRjfdlGn9Fwk6h7TX9npCS
6qnpygRoINjK7VvXMF5S02quLSC7QA40wxr18OsIgO+MahPMTE6QomkkSViuwhkdvjjj3eVmrcOd
piVHKmeLNWZD70epNJ9n2L3gS50PRc4VNBh+q19iKxjRbsKGLa1/f/nOmtpLUbX/+bZ2rRZdthLi
oE52ZmrRBptrQOECvs5ZUDAl6kxSr8fUtivpzdCJ1QxLyGUgNjUSwr5zufrbd2m55K8MwL1Z7gbH
JBvaW3gzVs5mXKXfHsoE5BQ8oH1Dxse06DdSRS/OSr/PSju0RfpH0arx2XZZWJdtH13qktwMA7Zx
q2bH3luO5SxBf3UZ05c1liPV8H56lB2ci0I76CrnwnZwxwvXT8VhgyuVm/2fu7m1rAeKGtjf6yKz
WEbrYc7Q6KzH9ZDKj7ZoyQyaEoBsxSQ/ZuhY0mq62xTHr9ZcxlebBhzqaKd8lvYsdpJAxkeiiDsa
+RyNX0bLWrMQOqYtGNBCcmMIIEIfoNgeC6kQ0zZNwqeg8x40rOFAMwm6BXb00JaV/DH0Q0WGLCCK
Ue/8rZDZGP9U3tVjOfJz7Vd+qyvFeTtrMTLQtVqFgLQVYEKHj/v/vhgsNbDbflmDULjAGenx/h4W
jYTlrhimh9lz4NVaqXK3Hf6nWmbuN61xTDnGzbZPp0r7XJhPBYntTGdV9ParOY07SLRhx6OVwI4g
l9pcmr9G0r0Sg9C/6Hn/ZA8JMsqxSe4AWsmiL1sDr1pqPLWk/HVsmMOeUIV/b0CxvhV9PLRXkwXO
YMQH0RrjdbFt48lOSvMJ1WaCPpsYKVz7J5M79qOeebqW9vTvLk3xv+WRrK/DRCu062XU+rrRf4vZ
BTI8YEf3gWqUO0VL5tNKvluVcrZoc0J2XXJO67bdQS7UHoBzxKfWiD5m2uRdl1bFk5VO9R50/uOG
ULfT4loAJLqXDfQyHGv3pCQF3VHa7mK1Cu3lOmoq5Ahom0M5g7uNRyWzIadoCFoooQxYOcyAHEQb
gaFjRFmqRp6If9vjAat2rTV7f8gdlmbgjl27tzPHeVDVR2fSs2elG/1y0MZXam/1OenqYxy7+nU7
mKUTKf5UFeXRQOCHf0l92IpVUmqdYzS5d4aPxAfqaXk1116Lnxeb1zrbYS/ziMyGQWaXMr/8m1TA
fMvv03r6zNxHp1q+UkZaLzg8u2NH8BMEuZJUcQc6oWyvtO7RXY+16smYJpBWSsXUQiHmZTUyGA4+
xagR97JuEszGU/dVZOmpHth5pwPpDpU5/pB5M+BjRrGtDKilbbBvTAPNpyKfj+VADmo2esaTofd7
a1zmG2Lej2pwp4syL869jSrnXpGyFVlRf7TJyGSdxO+PNoMHFkin7b/afiuTOTbnmJ0719aAJHmm
+50181l4j3HksWk3mViv8JiOvfoBZXLsb8L9rX5KbfwXWlah8bexo6/Q2Uml3oJyoPj/mvZ1/L4t
Y0w5mLf1WNxRfHJMOUsTEMWsvju69blkNQsZLe9uVky+aLV09bVEvxguiM2h4DJtHTK8BhHTb14z
X/PIVIiwEvWryW9uW3bAFU/cqMJpYrlImAyjj4AY1QCuXU34+YQedBTJkSS3n1FvdCcpiUATCalt
LfMuH/T+sLcIp4ayln5LU8megcC5D/j6ngQizfPctdO1m5BLMgXe85P9qgq0RllfLPDw5uZTNM3j
pn1U1M7eTZpZo22kGMZBRpwS0mduozI+U/ZghLCHO93R3yRnjxIh4jzoevO95Jr2CDTwV6cwmHEa
LfllVpL9Gncju/e3itrThzyPDwT8CJc/74dmdVwnxGXsmNx5sFgTqVyZakc2g5evegXIVQjmfMIj
z6UlmZlbv0YiOvdZrj2bU8pkL2G/IwCgNjJ5YEIEhzsaj56XMP7RarydKniQEY14FS9gberkAzFk
DulIdc3K99BXLgZhcTVd1p4J/hO5v9TUIrA5tZu+C/V6co4l3b0/WhDlFmVJQ8/DY2NyU0STJ19I
l17jNrEKWDoALTKi0zCNYGUa5WG28uKhjFMmUkkx+WQxLnuoMzRp6VfSsABHdX4nmGDBDeTYwOPZ
eegq+/860T8pSRHOkI9pJd0lGiVCePfZPYlS5KEQygf7DHQOrn4k9kE9xRAOFPpUpOgecVG07ran
QHNjW2YoK+aWmpIwQHa4hjhHelWHU5qd+6JjplgVvzUivqYl/wG/JwoMBsAhwpuZ9dV3MrXIX3X9
aM3W+lC2UZg3GP9tdwiHyQ1aFeII4yZfXwQUSvOjm6uf6eyXSqaEBaGC+Cw1xofjdx/9qbz5HqXD
d2xM5dpktAEK+oAnpzzH/aOtRuQhr3z3aPAqsNirzyBSvD0N9J9EmeByZEErk2OH/I05SXUrU3dX
FB9imqO9SBmQxCno237OLYasuIwXRf7NFbO5eGvkAUN7Rto5bUynzhdbeV4ywg9HDU9P1ZLqO01u
u+tgCfm9R9gLAQ1Ey8cDOavOcCXZzA3RDdX+3LFkmWWZctUTj9NbHpFKKAZ3Tpv+WOfsD3aZN8HA
liBmDOQa9qWCm74zXJQejcecd/SIRFvSjiH/tJQHneesSKPQJnR7J0ZOGXXSvQNmZM3IdSjqz7Nb
emsi8H1Mze4wq9+16X5XSicDZDs2VXdNfhN12LKMTpCy/nfUDhysg5PYmOFTKzbrX7I13eeuz+Dc
d8pXtmY6lgPdeeR81XZJbDShyVAyaBAHCq6pl7+93oaqtiahxOgZ8Kcxr0r6DMwrtPXIifNDnKqr
DtV1zvZ8XCzv0gkPVcniwBN25h9FUYnjbFPF1lwNaClgW6mXSgfTvzC/i8vpQVk07VAU8k8EI0QW
zBvxUJARajHcVBY8BJGJG5zL2LbM6VqdYmUudh4pgHsem3pnWuPwFFnDyU1W1XiJn2/EruYkMUnD
SuoFasbqOFZQzzD9esHRUjwAVjwIZWgpndjM6NiFhqUmacGrVF+jlAkEGnjbKnw7b0hRnYIVjxJQ
+eWntrI4OpFWaK3yQm7Dw+Slp7Ttz33M8dS0VrPD3f4sViRNo3Iy6G1HYGQKc9IcHtXaG85GeUKP
whAd22qGj74XNv4Fq9m7v2stLpnNzZxBatmGS8tPbLJNudeYTC2q9dtyk36Pe6rfScaZnFRk2AIR
MKD15lkIIexIDuQLFSDpOWrzXdvgoosJMYtud0/a8BapGkjPHMGJUIobosGfrjqtVpr0aSi1DF1/
xMepsEnRiqcFnaFH6JgTF+yT5A5Hzm+vdZe96T5XTZKTYZuUx2GygnngZmVR0g/tZSBqtyBaU1ZJ
eypnA2taSUc+miqaflLRmBi/KDi+EEZmb7JHEjnGZnHq7Dbdd6w4wqFz3lHGO48Wnzk0wcu0BrDy
iVcHu8n+NjMwaMdOEQ+3M7i2zDt5LlbZrB1bQGIHLKQwbTOV8xsgysUYnAc7N16SqGZUpVW3VTkR
sNEffA8WpC+G1ID9NBhYyH8x9AGAAwXISWw0pjFJTSolBhdDc1Rc1PNWRA1aJf2hkryui/cMO205
qdNZpmp3xeAL0FMUj5xZ5JrxAen6ou3UZfpNHoGkZ+vhoM76n4KlNDx2lJm1Ul11C2EfQ+lmNyca
fJc6hcUTzXYo2l+R09Rr78MUb8CGWrN33ZmubHcaQSIAdljY0JqW7EUA+IBTOJBUI/yabVBQYtSE
1aZgzxxZ/EfxOEIycmLSTLohjKKJvB0XCpKuMo2NK/IynEbcCsFLEJkVRynRR8GwsD2wlXLkKqGp
JztB26+RFU2cHTu3coIxsthH56FM6zGISsRLKGhcv0xT+4rJrY3/Kj3agEhStsccSOT16uSQN+zD
k8jdlwXZzq0H/S37UCFLLp2uHbgBoRqjU3tJO/GJPe/RMewPEnHekFE3sJtLIBM8ONTLgZZAvrDn
O2qlT7DIhDIN+S8DVKPfx5SvppWfkti27tn4RS6fGnR190VQDVx90rQSPIok3Izf1aQjPjJm7thh
XXtoy2saM87ICDKx3Oq5lINCi0ckQhalu6lHLRQhc53TjhjMrn9ziG4xDAgec/S4FBAd7YKdMqGC
emBX6IsZwadBBjQszMzfxkiBQY0cBckiLpqRsuXKuWS5SIqdMaBoGWLlj9W5ODoj7YY6EYylcuto
g4+YlYBnx2/8sy+mrs77JqN1WRiKMrUbFlq4qeoqPqJUDxjbebB+P21eUfRgGjc0EgC9ZWVCzYHR
c7YAhxDoquasETANW7vISEq/bbnfZM8kJJ7FqQSI4YssI2eXrK1GSR9gzH0h50G1Z0/8hLzuDE2P
gG8OVELrUK58AcpE8mg7Hc36N5FS7zz5L2z3i1BDU4KwNMGNMqnmE3ikQE+p00rseSgEcZNK8RPo
FtFBdJLMJblGkUUZZM+gb0yfbHcc/ahpWtBCZRWyijd2lSQbNolK7YZCHklQ+9osMUMhpQpnw3rS
8uliIJF/rQg43lOmIhZ3v5A4hUnvBoYqfici4ammi1G6kpPYe8EW6wD9x/o3N+DF8yp90OxCpxLP
c4IXEvatw2D7SV+AuO/LbKdklPuW2zDPr5cgK+f8QalYUoqMJXbnsKxsmpMrCa/u6k91mscwatgQ
d8MUEieGuNQd9OPEZBHnoXjA4h1JhnyRZ7+LgYvclOUUuN5wHbNpZxSt8m6Nb7pZ94FnqHdE69rO
5LVHU71vHIqCpKaGwO34BlDBxgXZVLuxxe8Jm4Q+NRnJpM2TD40LN83qs5TUWiYWaar3UM+z52Ys
xK6wVFb1GNOaSOGJJKZtV6pFc1PkKe01pHV1gbU84lyk9kvSFr+EXnNlChf5qXSPKSvT9UUwuc3L
1OQZ7707QZ3cd4V+YEv8c50JgaH6bhyXXCcjIN2H9GIaRVo/oMH9RC2uEqLJjDhnwzW1166MPZod
gG1zkX0XKhrMWlM0/InufpqIwGbfRcCjndxNY44fBv3GSiLdLxUjPxEZDPLL/kzH5FF3jbi+G+cr
ginPMIPD1JItlREJ9qRx3Ds9fiPSpD3pynfShMoYtCNpL2pfcbPOIsAzcRTj+N7ANz4wBqf0KiQv
DaZqJAcNLJXuRXp6sU8xwqQd17dJtstOMdaHxbXP9rRW1IXXX6iBCcNleVJxq5M9zDQSyJ1fqi0m
+ohs00y8EguuHjRHO2KLUPZIjJ3dzOOAAuLYLfN8QLrAG9AZe5Zt+ckW5Kymv4UlnWOrOQezhbCc
QEDdo4akwslV+9gKccJxOgQy4yioFzJVhAaSy6NCyi5jdc4i+K8Cjxu7yfbWI2dnemHtPaEb+7mS
dSBMwL5xzOAzT0laYhDVqYM/VHlxnHEzLZH4rSbes1rbcl/UJA7k3XQyovYDkACDMAOrgKM7mu/J
g7FgAHdgJruKYwWa5+4yhhE5Oisk+p14ERaHqVEZll8a4mfhVcrzzA4thZthO7+qsvc+VQcRk0jL
dDdYgt4Ftn5UdtaB4AXH160O7oENQock3TJl/QLC3GZJAL5ySjU9iLA17+ZqXonvAExz5WKLLDrn
Rur5FfjYykIQKATcCXsJjcgWO3hvxI6qURKSDMVyoGLCjETJhFI88REbMLLIkXSTvT0Arsb3diYE
sdi5MMZ8oDVPtYPMpJ3sc+qZCyVaDTYNG9o4v8cJWUVemYxhycmagBsJy2b+8nq93bUZeTyp94dC
KzmUs/PEyH8nipG1SS0JYElLWBmu9tSvuT0um3SGw0rYWOOZH/eVyLrJt4bo7s4oEItODSCtWAFp
TgvqEzC3UwJ9akEg1Ab4TsAGDMbvhvxSQLpo31l5+TMSJoZrGfNEcJxYbdydFXc96Y7YfZfOgpHP
Cc2ncspz9a0r0iOWAiIJCPMh4QD+wNigc9wVPSIURIBEvmq5n5pozSfcv4HIu58GaYvk2uWPJoYt
8hKqFo0w6g3G97rL+4iCNm779wqj555GBYVNxsAPI37YkzWmSJESxAfvVdCoDm7JxpBf4PubvwgK
IVh353UIWYuSBUd9MiPoXvOk3fgEl+MoW3QK3g+Lyu/UGWUwOdEvpx9ODSyekI2x5U9ooVfNJiuf
grBgo1As1FB86zJPuAi2gugyfo+GYQZMwOO9Phz0qdIPna0HsHEAty8zzT7mGXz8ktHvte/jS1tK
EaoKhO4WPKWCzwxeOd2myGOONAAEsVoZD6KvqtDomj+1qO41ZiDOB5YnTvWJto8wtXT5rDlb+JlB
08vsVczMx6b33BlxzCPbPSuWvoBL1HZchZyBpioZfSYHYEz0+w6JKtjz9oZjHgfkwVcxEgy4Irj8
tNQucpk40i/oD92jPSgSu4q7BISSFn4/d8yxv3Jdazj/Gc1yQAimJvYtXcTki6aaLvEy7jN1eol0
13tIUvlmLJYMO+WuKclP6Rh3pxrh3xMcvY/6rPPthZ9RagD/W0wdqTWHmu6i+WrN71y3pnuj2GRp
Tgax8eOL2n2kJoZrB8EVC08kHt3ICl2J9i51WNCmCVfsAEAy0cadqZbk+GSmxZFgsrCXt3lQyptV
/Q9z57Ujt5Ju6VcZzPVhD4PBoLlNb8tkGUl1Q6i0JXpPBs3Tn4+pPqd37wZOYzA3AzQKLbdVYmZG
/Gatb5lMRKf61IvEXSPSiba+DbA7Sb40iH23VL7klo90bTWykF1jUwjaZnQAwvaQjdGAKZfu1w0t
wAd3vECs9sLipewzcQ4JbDJys31CE4fgKy/hj1vpKYi0u/XzdmanPX40Rfni852vhhilk0YK3Sil
VtHXLM6nbXgo120bW+wFulcTusADvuID28oYeV/0FldIMJTdyV0hCBLHwgaaRW57IntqGD1TVY9r
dFe3kmn0th4+ZySx2yjHoZkXxbmt+8PQ9/OjlfCJ9hW1sN2Qws34nQCZFbhhPmKNF/OWGt7ipnK2
rjF225HYrx24mY0pci4WYi+oa1E9YAvdMDVHK57Lc9Z9T6rUvYgGYm/Q7OZgPLYo+hf2Y71lFvAw
R6bYVCo8OT3xj2Qlb0xyyU6xTfg6NS1h2vW3qm/f7SbbTZnFpyNP+p3XNo9uWBqUB9ORM7Xat3H/
NdCROJRG+skiNzwxY5YrCTy21IONbM4i2lv18UvvOidktjDGfIJ2Zxf0w7cekOKpt/UPlSU/+0zy
ifF7GoaxXwUZvvW4ffWLUm0zBM9bPzN/ZoN1Y8xL+I9tjfRSLhrv5NPReb/L67Bb7zObedKM+H/T
AR9rwgiI7cAkA8K2Pqk+fSsTJkIliOCNSJnzJ40RbOKZINAAWRW04X3lxN3ZrafDRBQZJ72lDl3h
PyXRsO6XsZXj6nFnhUrh7egUMbroklSCcsEe3H2kZLqxqAltu5+vZt4fpKfkisxYxraaURMNKOse
EwJ1U7nlPhinhs0jg566Iv9Bz+XR6qyvyOp65j+1uRXyR6xj4yDjl8lN2RYl4zvyvj8qO+LPKDRL
NnOSuMNw7lg3QEnXykXwX885uSbdjPxz8ifCgbHtPMiWF7ZHybKOMl4jFVtMqSVGcjl8jnNLkjiK
q3TAjQCYOF0ViGqxm0Fowla/crLp0LHcXTWiew6QR1A+exuVZNWaoXCFH+BsusV3q8kubpXZiHjF
tdfqF7mwEKe5W5y+9hlqroqIaVwREHQPnoZxHZs46AwfY36pW1SI9JS6ob+NWgZfLk1HlNYF06Bg
x+it24czG00VA6V1s+ugyYOOsZAORnXQAfs1lSt07OUM1T8hjC5H8EFyGAUFn09YAngVt5WXSA4O
BGR9Y/ycpPWuI8Pa0X/j8sKh6FUseAV2BIKN6zXymis9ZICQmPcIb+uPKGgOYcYnP0dpXh4Ti+Fe
XRv9KSEaFDQSeyFmQ15HbLmYvvdmZZ56r/jOMMYE3MC0uBBT8xwVD0jq3ogYkIeyST4sWcKG6cdP
rQoCcGt0vE3bv/eF4VwIDJJ8DBP4MVCTe4/p8Xz2285CdxJ9YdJoAWoEjRLEsA4axvN7gHe/oql+
mlnD1mJMz4GJGqFP3YrX0Ti7Zq2/GFlzMCs7WA9kWm4dO+bjgv+OQ/KGzspYG334fTAH+2AVIQ5F
7td1AUKD7Z7JQLvooDaaz6nSwa4lNtD1p+wjhrJhQYXQE52LlkviJADBBNox3H3xlPRFtm3rot9O
sr3CsH/sjfIHEZooNDyqSE+hEcynP4bAxFiYc4VOrLS+RG6XPNargmVMaDXWPlDYWsnkHtYplthN
T/Bv044r2Wh9zCXaMQyWL8TckPk7yC+QOyeQJcPItbPuU7pcGh2GJP3wpTGIgMmKdCVnqTFuMQIc
iDcIDT6mWozXQpwqyNHDrDCCaAstn0O24QwGDb/psxegGmokWXuNDzJCWulG4c+H7Ed1itjCwVGY
99umKKCumPEXLePzlGb6oKyYgi8B2Rxky7Q71fGTR7he5KJI6tiOn4NGPXRub/LUek0/36TMfOrF
zt+ENL+iX89l8J0wIL1eIN4MRoz4NM7ObSgTY5eTZgZtDBNNIuabVcZPDRmRvOGT59QbXjqXOVw/
vU+6r17wnRJB0H/DyVBe0JS+OzioRhFcxyK45s34EpZoi5w6eGG9QeNnfY9H5u+pot7W3+s2Yj4V
iOLSf9XCpJnHRZpFxMl6XQhV2JvGlRu36aXUpOp2mqQdEDBcr3S7nNfTzzoQG9NK5KVHna3G5kP4
E7Pzlt+YJ4DctAj+KJq4PQ8JT8qfobGkpB2twa5nF5EtEUnLFx7xqmPlsw2nYN73efiDMJ+l5ov+
IMc229sxwTa95e8M23OROlAjFzU7yGZp51hlDqo5zFXLK5/m+1TS8yMFBAr72Ui0e43ikhcIQQPz
ySHebl2U1kfS/xwZAqyG0BTXtp+4TN2IyIW6/Byl/hXnNDxyQnRa/DGFJI2IgcFnZjtfE5+GOxX1
apC0DzqTH0UkPfh0wVHUrJlUETJVZA5bTVSBabIvjVbs8SnCZQ/g5iHZ2MaDHR0sxBY4lpItstZ+
7c3Oa6MtVNAe7XhIdAzh63wPOtnJnoidUg7k02SUUjMmXBNVwGoeGCHyIR1s7jn0NMTwAovw6IsR
ZXuHFLlQNXf2tm3kz45tA0zTz5HWcjWb7ZYCPnvsmZGyrtDU+HN41JXJqAsxEC2XJO3HGZjSEzLR
NFKtvFEhQi/epQzfbYNDLam/wAfF/mRp/PQ6fwuMmQvfkHR7vYXe3hM09xV50Wbys4uC7JSXxXc6
u3dvduMjklmgB7q9tb5X7xsG2bEp7LUcPeaTNoMh/X2yNbYJTnSVjW/DhEbJ+hmp7g+eudi4CePw
JA7rjwotszUGJOWVbbPBKbf3x0Q9Z3ZBNvG8i3tgIXO1Z6UEtbP1wi3f6IdyWV5I5X/xOa6aeGm3
kWhZxq9kRIPTVSecOz3nwLJScNrmyPTtm1cxZFYWfXFfT1tNFNbapAkzmQZGqrd3rkONxFGZQflK
a2D8irLAzrBbzgyHdvS4H8HUkfvQfcQFqHnUgYxAFNCxYKS/prwDrBcmHoHR5HOSZ9JC+tjCNy03
rSq5OjSBOoNhX9Jk4NHWVryJyZSxPYYkmrSclR/ZL7OvyX0T45eecI1tmJYn5mnZps4RcdSa6bnr
7Npgcq4Ny60zo56NRqy1FUKglGv3pjlUV0hcbMf6zUzkB4lJKMjqdm4INuKsUVH2RpzPKgKXdEJs
sXJM8jLMsQARpDBkBdFhpolfm9S71tjTrSYwGnztoRkAYb7GlnE0Gt71bcmFZMQMCXzCYbYIiNy1
O5QPQjIqoCYa150VXVN8PlupPy3p24uCLsfxJFLidhnCO9VEJySiW+1Yeza7wY7IbkICKRljuPt0
9QS4lLlap1bK5l99qaIBmB46bykRNmOZPLL3wDdB9MzGd16Kxi7XysuOcK2wRK4h+9VrkIE/ezTx
PumjdBe+6eZHkTsvVlT6SDEEQ1WKjzbAns2yoPqsafGn+CtxzsO2Jq6ALS5vxJDjxNQUp9pDzmEM
hJTy0PPI5gKAkrAKBPr+AEt9oJjPux51aV8yWR9mch/R30w0XxSfQEL46zgN2KTpVcpebg3WiLFA
t8SekriM8kc+MxlBaeeENM79lxz5ZKmC9NaU2WFQXb81moDKp/JIBpdApQafUg0YFkdauu+zj2rm
XZkE1rdQyfzkL7PBZYziNBPOjqEmRJdMRzak2K8qy2SgV16B4mCJgAe78dx0RbNbb1w4YBue+9Er
DJKzKh2vozm/6FZZazbhq76BHEoOGS1xzqSNOWA0psRpwnXZTiX/JdflGWAgUZx36mbg9fUb7lhv
fCicEGmQyaC8Q9lCEgZO0m78kQfZePDzvlrbJdv81v6C8ALNptunV4Y3kDZkyYcsr8t1x2Iu75iT
D05TbHxV/EhwoJu1Z0IxmMBLoWntY158b9kaoRAoCJhk9y6nmt+dFkzt8PLTSJM+mavn3o+/DIs+
2SZbyzJKTHB71FHPfmgHz04m2WRn89VJvUs7GuvSVOXZUcYCBKt/Zf4wr3En84FyyWLJIdrkYcFI
2De+h4BO9zVwpZWPLRhXJKNnHc9n0oZvJglZzI/4B021Qf3vxkyDAi4HJSggqgDyqU8RYbon9prl
CuX4avbT/jhAc1ERM7Qm9BAzz0TRufnnCC9gG0B7pxEyW+i68So3AuaaWE5ypO4kRWBXpU6GN9Hg
tYRX02nLu5AFyu7C5V2kmlcEOGdBtupmnsGEATx0DyWIMN433mnq2wXUQvhdUj5XdeRsjIJSO+ys
D8fCQp7cvN4wdpQ4RIUHetVoCLi9NDfjWM27RQJH6sMb93F5xCYFgaGWrOn85jxzIsiOIliEajzG
cbrX0/STVi5bzQ7vWroTw2hHUmenMzZeZ1vraWs39CBaq3abcwd3uKJOkxYPflsR1KyLV1k7Vym9
+aEh/hHnwJCumUEe8yQCiW5M+ZrCBNwQc4+wk7eeJCbkHSrdoQzo1so91zbpUCgMt04h7RPeRT4K
YxpsvWE82Hr4NPscIWZVlmiYnEdGjtSbzAw2+Sg2W/bZ82Vm0TaTPLOjDEY7AVGlcxJ5mN+ywvwY
cAS9BItFZEw/ST/NHwGfPTTpjzEbnhhVaDJNGCEBucckNWZYbBjqIL45lYCzd7VyCX8No68J2Bs2
ht8GkJhIbFts4Fhst8gxf7FQUww8yPFRY7B3OhlCqxFvRuJf0yS/CgI0UXCaxgZd83OI8SdO4uZs
58xKM1O868FcexOolaLTP/u4zXdIQwwuCf5R7Te4MyhSJHpq3XwUKZueljN6dngLxxlNug++OeSz
dCAn2uJwJn7WZljdt+XWqqfX1jMdegnqkrSgDwiWcFNMDFauUONoMnRLDFxhSKRfLufXIIyA84JU
hD8bdSa424qJpIdlxw4Zz6DY2w0Y4bmBYtrnEAdB9tMufHeNkuvDKMtuE8xip8BY0RCHrzhnUZZn
mc2Nj1ucHHNcXg2Q/EERcx4iT/UiFg3Cbc29ijEMBN6Jxdsua0Oyd1l0kBL6LEoDf6ApEY6EvnuS
5a0BEeN2+9RFhIb24sNPtbHy5trGu2iSH4My3ZRiUQInl4SKynPkTo6/spT5r9W/mGHDQpi381gT
BJqaMnxOHZP5w2NmJNOeUdzFRPiyEr5RbWIEsbu8vVUe0UDU6PFKBM4JK3OwwzRBvqooDqVQOzwp
zoG8ty0LGnsjc5MBAIFUarm7nT7XF8+k2x8dY1sm4Lld+PzoCQdoMlNu5FvLcNNNNLqrkqaXzRkS
D/0J43AxyHbl1p/wtVBw7nHBDaQK2VN8irMOTA0bZE/P2c49QeRpz7Uy3wVjRsiWIRIfqkGimO0L
TrZ336Ey4gjZ+T5+/kYwb250+Tx2+jo0FnJ2yoeKIRQS4OiaB6Q/hnTt8BsYY4yPHWlZsDpo2Rjo
1yt7dI2DocWHntcifhkYvof8YSbfzPTLXACbpVkhAmpFbiaZVMwcT6NZ3WSY7zVOUg68xj+PZfck
REd7KqsOK7X7jXK6Rn1yqVM8G06WwkcAUXytkbaumkk/GFWvTqFt48x2umuF923nJk+W8SRUBO3R
ZM4mW+8gqZ1Wc0V29Bh6JhY35I1qrCb+G56/u3MuSnNAqkUE6RMmX7VCkoHKz4dAsRj7IAXxcqCK
Q5oEX2fkDSfHGVRvBIqsVGH32NZN+1ikmruLVJkVEzy/xrMPBdk5u4Y0GMQYNECIe2XtOgdP5uGq
UK7e0zyhsnSRcuYs+xm6vN51oaLg6IIkZO/Bn6NLifxzhJJ+HaIQZ4HPSO/+26gO0zMqYG9193cv
s6uFt9wlA2/DucVRFyN9Rqv2hjwJAC141xbzFENBGPI8RSqzONliqko4n31iJhtvqVz05whiyDZI
21yCe7m32mc02BZDtoj7MhfN+v4gpBoYuc5IAZG+wolEsJ4ia3b68ZrG3nZGIHVsULy+tQU2O1JG
V6OCWlEG2CzDCLpBhJT3DYAK/cBs3rQubn4P0swy9Pr+NxNJhcuiafUlKBOPmyPFlqmj4lX731Ez
U3iO5G/dqQPUzfEmavH4EkraCPw/VM2sZ2pffmnKsEHraGG5Tkg5ub9iTlyOJ4j8T2ocpstdkgqr
xF7fUXJkIMWEeJDOiNcxB5bUMfhG5/sITMJ+xM7ebAKoLFiFphilo0BPqa3EWlu1+vEbv5bbnf3q
UDIvo1wqHap5nMWYyxiW9qBVFg03Qw0yOHZ3j+/9SzEz5Ik6SV4owVHsUl5Gf9+OLJ2HpDAOULeP
JiEkt5Il8JqgCnaYBrZgp3Cv9z/fZ0gEfOm+qxHPYogOSZLj5FLjaEbs2zs5xp1gGg3lCKsdYNH9
X6vVHMA0KflrrBHz4aSTN8yckMKiFJHpnepmaoyYoDjw43JRU5NmapMw/jpQT/0sSmoImB5cZaWe
9qFBrkXoqeQy6Ox1aKsBE6vf4rDDiJO6mPz48EgusBbTXFO/ckZ+s1vTPKoRERUyEP+1LY7NYrPr
gWffs1FIZS23aR8S9zqDYmdIU62q3J0QT6dXYbbjhmTE6WyXLnjaaQzWccf5OKCHM3Sp/hiJ+sOS
vkp7UFZTzq2UYRTeCFH8XAgg58pXyQ0DDtyIeUrQiEbjFbD4Pmqr+AGVIurTCB6/M2fpbbC93ZQI
ck1n90UstsKuzevHgh+1DarcMigg+ljz2jVVQxI2M2LUCtFzIUYCUQNeusRh3TLG3fx1TKj48uGp
iHT1NkGn4iGN4TUtvjIWHq7DAszPrCJABts/jYP7zZQ2HUw/Vvm6/80QaUV+qYJpekpqyuxmDjHd
5NP5nmja2BSLd3qSiJweqV6JsjbLw51dILbi6HHO+fyHwc9vJ9ySGHR5dyHheHEhAWyiyC8Jvi03
QaDLJ8tKS7jyORdSp13IMsliccenisaONbZdeQfDCJHMLptua3HG6GGYnmDxs87AV3/Hw8QaOZUT
JVeRJVqs8zuRhds3PiNXay4Wm4V1DH5s03Tmd6ZN+WmK5Pgku+rtDlh3pxjkYybthyaoZ+4u98lQ
BeeAFNl5apt1UDC8maYI+WOb2BjDBsHIVJtMw781/Uj/mPRwaUAwDCgTVzHYsV1G4mGFD+6UusQ6
lL5PfJwACB3aUbO2Qz85qYKSuOMAfpLsixcP9P2hIk3YVlUy8w90kXzia7jbEpsIxoFk3rwu+QAe
vGnQB5S4OW3yohS08+nSMquKFlhXGJyVkO7jPbIMNHm0CyRu58E1rK2ZRTTay0sSRC2G9ZSpPL8P
bwiL2wfDiPxdseAxsYKI0amuBU7xXd8EbJKn4VTaSqzurF4KO39VDENxM5LG3RUturx//OnQND/B
HbiPTc/ag+Y5O2Qy+o7U/Jhie4/HstnbTCG3YynAwQMDf+Andqlfn++46npxaRQxA5u8OMamei+j
bnfHczU2Cvs7kW7Mc5QR3bycG9HLWFjNyoeCcz8QMVSCviiyndNmSAcq2h9iKWiSS4+ZFQZP8pF/
o9TKfFvn2rzcL9sytn+oPtKQPJLh0i1fehMPFDRucUjaR1YjFy7p5Xz/ry+59821SvOxGsrbwCyB
eolfsp3gRzWAFLr/aJZJQfE+9Lv+QEcwfZWB1+C27pAjVLwJ1GTLm1G023pJIyw6alzEhPIalnl8
QcPAL2gGGgrRGnXPe0fkcOeNpIBbZ0dH/rFwicacwzz5mvUuq1rHoLNoHMFQYoloyfQPHXjyW+zW
F21+Hesg/gnRBh2HYET9mxrUlgqeWvDzniDcOTgASLd5NwwY4khRvjHj1W6Nq6Yew51IUQHYSA3v
DJkOgcBKMFmXTt0veEfrTU3iPc1zeW3i9/tBGwR+Bkmt/eo2ibnmTCGmvAr4JorwCZqiullgLIbU
3kLY5dIf6uKKqOwZJr2xsWXIP26hdxoi+BiwgJxwPAaHAqTf9o5O0OHwNC4mtySZquNkuNFbMfm3
CQj7w1SL+K2PBVM2NwHovvyiXPxwihu9G2tK9ZmDu1NGcvZQmxP6nFbM3nD1zy3wZkODG60CgaLW
JTaly5pxPyRD+txWHMatzUR34qY7JpO6/WajJQMEgDBc8CrZHokINO6AEUFc68e4wSpvCPQGSyzy
XJjn3xd+7WkfZTvLKox+Rse3MkoTV7TY/X5x8EuVNMW81usUyERG+vGDAA3ZFv1bwtARldtonMcI
xwra3/YS2rAk4/R6P0+MsBih0bk2jhUQhAZVCNm+nXm4A9rnyZ+PzCloHHpWjG5ax5/gDJ5dTqxL
jWlwZXaNdzTNtN4OgwsdBdv5NlxyIOvs173CybnXaF/hPllD5+7STKTn3/d7mbrTU+lV79pWPvNb
0AGRjTEQwUe9lYm4VaTvPHhWYt8Sdq+zUxFFYtoTZWloMazpj47fsK3pJKGo/uQye5yCI2/KZt37
QbaOMZhsWB6fTBRVj11QshdfbEDskrzn398CokIDvY+uDtINqy8T4sBFbAfWpa2qk5EsmSqoXE9O
ZL8HRpDtRczeEW0ATDy4QhVK+4PfNsmBK5bBEzAjnuXyh4haeSI5ZglZKJ8dAyNangYISzj+8RGj
pWryHzY0gq7ty9ewMa9IAB1mQA4/ooBfGzjjX4uB3spIbGxuVXtJnKJ+xPVGz8DHgbNk+orHGw7b
8m9ycVX1JERjF3XrHdMCcalKZzNYZnO5c2N6Vf0d6fMbSSatxFzZQ0g+9oCKmQ0/6xtVM9mriKaJ
7B8tKwE+Vts75DdlIyQ7aT/rsAJbkKsjMp+HJIuq9R0jI3RiP4U6QvWK0g+t+y+AInw6+D+Diva4
psFUNOrx/q0IhuzVXuNb41gNjG3UY8xlnIT6rDWnb33E7jZvyUStA/XiD2+QDvZzlkTfw6zU69QW
zCdjx9+lJvsU+DX7Oya113G+61P5VPaE7rlL7IDAH1ljwAaGmix2+b+3LNhnNAbQkr25O7rHO8D4
fuqriFq5Dt2jQImElzIGxbM0WeACATy2lJP3vq3SlrVGLIFwfOnUEFOFW8LUy/0SHIH5If5lgvQr
0f/vxpySFo2fPOBCRtm+ZA7oYLCPyaDxQ7kO8sO6G7faYRmt79wBkWTHIW3DRXMWb1vbT+hLKJGd
xWsMaYCFRj1+tiailiK11oQmEYVTBFBOfv9fA2cI85dmI8pavUuPUBg/idUBhYN6117E3tUqPoqW
iPQChBWnUV+u+sKRG7EgMBWGpXMQ1z9GG+/TnTY5NehYzKmD/1t67svUdv6maX6Ry4gl1cr4Ulms
CUHUrhk9DixxNFpajH47L7eToxEErwri0GPD2VMX3nBFjspv1cxdysH0f6dQ8Xwo0RGDxIQgJK6y
dxMVInItKp0hQEl0bwkqzzWPRI4Yc4fEdBjFrQhsJqlp/VnVk8EaHi6HAqe5arhy7mfl/dTk9KyK
3mIlfAajVq5pBEl/G6BMeSWDg/t3lYnojKg33HQVoGzlwkoaDOnDurIOpgh/acbGu2zKWa4uzfw0
XBCi5AcfOc9+8p1LXHXxa95dqOirr52dU/80TvwKEMT9fe7YvAGWP9ktVo94DtudV/qkN2vD3TVe
W5wqo+Dj5MgXGxxK3ZGL5UbND1yZF2GyK48xcj8OgfcL05nFIM75VUAqfGod/WWO7X4HhZHRQGAH
ryUxnzpy9jNCljXK6P6x7IzDCEYPADibUHZHOD2zGO51SEOWRwFS7R6UnArbZ6MjjuR+qISmx22h
ug0f3fkhtGYWiZxkg8u7W0fTvqgpqiYH07OKmPgWhXPUCGQutj9+hATenV01e2fOyBQCDDuvjDP2
peI8C/J5eG0tmlQvs9/vwfZx1j/bee6hDQlPbNYmgnur9DBVonnweNuu0obV2Vj27uZ+2y9LbsZs
0+X+PU/dS+GN1ZNoambTgrrgnnIiYd8f58483i8ztdinG9vkY0xqmUVMy5JBcv/ZqQ6/kRajwTv6
Aw/E9bZx2NxKMVi8yp5/UtnwbGfWoV5irerKem4HAxOAo0+xhRfcmy8gS/ot6tP8dQqmGVAEFVRG
+6cWuAiEI8lmUUO5h7h4E9BZT3xg0EXNPTW6JHdFmbp5/scvpFmgDiSqMZaso6dgGSlMWfALuZja
Ybj+wXhV7pqhVBm5JnF4VTh1127ueSdayu8auQ2rcc4uQ6ZEVVUBar+lqogK7+TEYBcG4T7LInnB
D9fBmwm9xSzGcdI60YZcWtZgGFsZIOtmXZjZMRpbMuX6LLj2PvKi2kurpy5kJWtxaXTrsWrlBvfn
V7SVIKaxbK+VrH/NCBCOGdpA7q3Qo5OLNvc4lNw32P6SVXWcE6yR3I/hXhEPcK0KTZnDNgNLAqT0
KoiQy407sxyng1ET8baw2h6jJn/8jSRWtr/ro5SQNUCwSwOdNowG4fygZHIUTYyVRYtbgcYa1BVb
lYQMpbp+c9IpYQjHRMQQyYkHA42ix8t6/6kp6N8UdJq1ygX5XC4dcuvHH7Uu9lmefelZcT4YrfpI
HeaCVcK5X4gXtIHDm9IA4sp+IYreDxJG1g95x1TYLJXzmibmNY7g+neFggKeD/nxPyhhrXAYkWA6
4sULbtHIzunBUZ+zx7BmnSK5q3GR7a264fJ5SoMH33sTxptrvTfyvbVfUaisGstZuTjvbYmomprH
ksaG85YUmfWpEAdCgiWIlW7fFQev2/RtjWf9Y2pJJHleBr3/YVpR4TJqUlQW9mOpcLkb2UkQKsGc
N3wfQ4LemWjXVFwjPsYY/iji7foXlKF4jo8Iaw4Muz9MfxHMNmQAtBOwzdpbRZIxx0DIUi3bd7Im
2YNGmAcRpz+1nf2CbnOLO4ubJ7FehtH/rCxnW5RwheayMtZpqJ7aqrtYgESY4fNd2Mkhwysalho0
nqvyFZvLHyiU3sgm5NVd8pC8Qh2lm2DLt2z0uulwi/pu5Ztc+UnQvNBUwj5ia4w7uvPL1xbHBTiy
FP9Ix9Bl2hpYtZE7D0GKqz0ipwhSqvDYbNaSDdZMLoJNlHwoELWj3DSkScqYx8tHiuihaP5Nlqr1
12hiy1RSmILlqC0cIf4aW1s0deV3Y1Iz1S43A+Ouh2n5knpPaUu5X9tTxfKKL66o+OK4f//h/efC
juRL00cG06CDvzK9PcmwBnJgFBmJDtLEeqSUfP79paK6LQfanv/9v/7Pf8d5P/0mzf4lavwvP/x/
Sh7//zBU3CNDlkfwO+33XzLFd8334sfPP4eKL7//d6a4/zcOJN/2HRoaiM7kCf1Xprih/sbIxaM6
90zFOkhI3gp/DxVX4m8mGeQoE5VgMEOe6X+Hitvib5LkGngpDng/23Wc/6tQ8X9OHlHQg5FjLXGw
jm3yI+8vealpjVkERiCSsnyYDlpizwwWwgA6J0jOcQd9QGHA4RLWLyXE8qH4kMnASpYRDnKteUZm
PlXDpZxxtfzpIf79bfTnyGTxL9+bsqUlJBE2rmPyFP+SimLmRgXFpNXY6Cq5In2w2Kige4KmYD6X
yFrKeEL1kAyYBAprdi9+rQ0+kegq/cnrN9rsvM298goT1Ej/8ze3vG5/gizzqJStoERgQfKX/7l/
Sbeh0o7LwExZwVQogO2WfYc56+YhKDy1nb4NnRk9JASDsHYep024sP9TQ2G5ebuHlPbNd1pJe4fN
TFwadSLNT74xFyiRZdT1EUg6wYN4KI5j1Yg1aan9ds7Qa8ST2SLAxpZsoBCQY8REwjOOqAS8LRLt
0lyJyr9IwWL4/sX3Q38XS5NKj9f63zwEsbwC/yBNLw/BF8I34U0T+ulK7y9BQ7Ls4QCGsln9/qtN
8k1luRkXFHjkli7LeUYRmf16Jxp5iTiLvGZ2MGTz8f6vyVszvt4HQmnCUFJF4vY/v0yKD8o/f4eO
ZfMxEbbFh8nHvsav/ynrJ+4dN4kaA/CvVgAYBuJP9mFIpENlz9fSakAJuQvsgVsyXialeSYoFRXT
jwwU4444LfKRF5RiMtf5Zm6xAoxjP50LvC4vUZx/+o3zmNnQkZu4we3MTEJBwmCiJG4+5rFwYEoe
JUvyCuU/tTzmVF9lGxAl5jpC9ntZGEMP9x6ISODTXKEfhoHJlbfMbMSIrUJm4rOO5jeUoPqxi+ut
ZxIbHUhML/eNgp9iZrZDFkWgFTf37lxCtHv8N4/yX97xDs+QJwnih4RrKZdH/adHadM/5wPR2qso
av7QS2hGq5ChttT0Jcb601SppwAM+xPLbErftAwfq7T9ZRIR99g7Lfd4V9ZMmqAUBI1/q8yyIQLd
/+DPOvt+mhoUPNFnORftVYytxL3FEoPuCTOkZxvXkgS/f7wcg+QR+XDStvegvtHqqp3T9KB+jEfM
lxcZxeqJnXs2KzCYxL+4XvBaaFl/m120432LJ2Aeg3Q3VEsogIe4MS1+771ch45do5YDe/4Sz7Sr
zhhXD1GLvgmVY+aN4hSqPvw34HZF9NQ/vVldy3SkZVomlzb1hTSdJdfrT08Y0J7jj4rmXgzQGqbR
YSTR+Q/jSDR1Km3QUHO7yidl7Uuv3QQWzZ8xPwSpzJHpXOIS6rghHHmhhfrwclK92IhcK/Wjce34
GkRgMNhcuWQJzlti2Nxr1lo2WjADPGglPhtWC2s1AnVyIutXtHyQZyv4Ng5wCdy5PwO0ILNM4SMs
qEBdcwKFuaw4nJpqM2JRHSQVvhBBnJZsrHOf9a+I/ilTTcALpbp5ifemGUFZqfFREymEHpeBCkm5
b6xhWBvXJ9lv05ySXxGPzOI6f+irrUJfyapjyUhqbq6ZUk97FdIQ92y3LMwMRFN2e4tyrFM+aQfT
XF/Ai0IMwhcrU++TrEVesuwljcIvRjBuUPFFBkowkmsqvCvirU2bF1e8zFVWIOmiAl8IQtHc94Bv
kmdyXr6X0w1gGzANjt02FeNjHv3SQ2y/CxtNCLoDVLFEsPjiyTP+k6jzam5bSbfoL0IVcnglwUwq
J/sFZdkSMhpAIzTw62e1zq26D6PxmTm2JZLo/sLea0NTjEzsle3UOKc5X3XsoTfcetQw+6zC+VsI
SRQXdISf0Ut5r0JjWB8IEw3i2gIDgODWZ97c8E1wClixYeQBFn1yjNkK2DsLy9UDmQ2HNjT+zLUZ
7cnGvS/Lxb4vyHT+74vHDFAv/u9FawvQjfX6YUftOYDiGisXVwaakSpG+5Y+yYzx9Bhl7X0AD/jg
dJZ3tYSMEG83D55nhYeZsIuDN7bJQxhCkLKCSr5b2fqdVWH4b2ZWZVV7r/btO4nO8/7niy7LD2rh
VU4TOD3WlNC4J+jb/AZENn9Avf0vkOJnOSUyXIeqdL/c8r1luQRcpG5PpVrSf1Sov4poFL9zT84b
gyzqt6QGwhO63vwcTklsN7l/Hd1G3plIhBQ09BfZo/pP24g2PjlblRu8ZCah1WOr7n7kC3ooWK3O
BQT99DAYw/iST0DJ/c59L7sWY/Ow7rvcIcfFSOWrEURvcsF15PZrv0MWlxFFrVD7Dd5j7w3r/YRm
5Ie61o0Nyk/PiWK/L3ccn+GJNBGQEaFHJCM6gO0aYrAbl9Z+7ocFXgmfoVc3Sf8o9kW/k85+FGgg
HhzHk9sUM/dZNDA03aH//vknNJ0gSH5+ieEjaWb3vJoZNnIhHeP83xfbuOtQu2ScHeRYMdkIbii0
8jNy50eMug92WTf3qU3oROcSB0iUOerqBJ9fGe3Mdkh22NTPwouYnUsSRUB7ARfB9bh3pD3xwVZp
y+IUn3PgmuH1vy8e8P6MgRr4oUmAF+jG4fb/X5BXlSTCIgiMOt6cSSaH1C5ngJy4tQu+lW0O2/hs
MPm9lq7O3Krc6RLY1rXMMvMR2RIyvLQdT3Y1JhDo3LfcejTy4SuoIR2zbH9smLASFdH5F690jY3N
HNzqMFH4016obPrMO/yV9rB6kqQR/MXA7Mtr27re2QUd9PNPTTYmDJ8W9TA6xJdpCm3oMOctJu/2
M8Clob/IHG85KW4ZznDQieTRdnE/CvtoRcU3GiX7lQJHABry3kWePbcLoYsN5LkP0lGwqyYL/JjE
p0AzGeQc8H8P58kqh7MVTnAX6jpu2CUjXl/nJ1moENWUax7QcxgVNEtzmL+sXn7mmt6Kl2GILa+h
erTN6tyFfPDgLtiPqZ4oamRlmfvdwe9R2dvyqYSXxQD3qUrbJ8SO3S6PxPAwpebw0C/M6OzETo5k
wEbnfCjSfZuGO3jc1tnKRQMxp/77M8JU6I1P9pzsiKAzF6smoG0EsTjlOQQTaHMG0AyFzjQBK4Ny
sdJpEvveGZoXbxrMHRJBYzfofyzrktJ9DYOnaMm/ppF3r17Xg1WrFNiR+2xO7XL5+TIGgX1gpl29
OVDU4qYexVX1sCn6kdS6NIi6gxstxHUDxMHr4U7Dtsiz6OCGyR8zdP4vxCP1cxhQBrBdf27MI+9y
ytbFnZ7sYBHn3qVjJp9vYmud1tc0qt4nzx+fBF60pwCAJ75iumZjMorNhNicfC1CBheCQDddUVcc
/Y57mftJHZA5OFg8GvKxDBc3Cnpo+Kz6y8+vwqYZ2a+CeBAj4Ps5z/W4vnpLZFkxonxHLzv9QQKF
ryec90zutnPa21cPaSqihlLtmeZ3ccKGFpgr9SZPR3TISot0FksZ+9YhlkRxGe2JK0GsXjGs7mGP
HlJfm7J17blCh4E+gsAXRupkr/aNSqc/MI58+4ET/gcgrEJP33T/fn5OMyVLrwjrh4CLZBvI3txG
ecCmcirr2O3I7rVhv/zovDLR0kTiO/tZt0fz2bagg+cVwLEuCJvrtAwc+ut0NrpaXBFdcMAuBPT9
yKqSrtOSPlCUyOSTfUo+OiZFhMG173TPqYoX27Ge0GBgod/VnO0I3vucRzt7gUp45Uqbnop1JXUJ
9iNb3/CxVaTAYcxuThm2OLyazniYI+TCrdk+DmF6kf44XnNArmuRtr/qqTx7086xJ/QxbXh2Vdjv
h9Cr93A3uYlDp7oL1oCpmAFQPxuW54h24cbTCOm7+Rpay38vXYL5bKWqh95uNUfRlM8GW+W4Uek/
05v7/c+/Xvd2fk59XX3I+XMk7enadXb3nJfWb7Hk0zUa8v4Zg9Ue2oLHXt1CQxOKR5OSNB7n4isk
DGk7umR0I5HsIKLkyM8bbpV2qeXftbD/ObPIXpDNTcTzuMyxkC8iOb7rtaCRsVF4IytFkMLN1UUD
Umn5Y4rqJ4fks2ntGRtZM+ldZoR227Q2q2AM6vRPLhfpmRJlvrO1yBKv2dWMWuhRsAMyLcRULFbs
/BlFTJG5v11VpKcZuAH+NEpEfE75fgrvHRzrmOxptVQTwZSp85sZUZpWPRjMonxl63STaESlFosq
Iq85LGBzJOhoRVe+FajIr5Lu+j+OnSftZ2TXbw6f+guvnZal+lqgWqBUZSaWn1u0q8U+0EJW9Es3
R0tbQy1yVahdtU06TSfM6iGu3QwbkBbGKhSyA0GpE6Z3MDEAgYxdpKW0wYio1tfyWuwMy25tl3u8
9W7srvB74coeXTxGY8DUVXra5otgV0nv7ESoiaMxUndjiv6L1E5by3wtLfhtcLG3TqgOQtyT74k1
VqaPSMrR+Wu5sEUP44zPcEGQESv2QKZDhNs5MXXwO3JjoYXHCwrkaGXonGhRsrksv83SLJ6Ybhuy
gmjzxBAgONumg3ZQC5tHFM7dKveqddrLULb7QYug/VzXbOYh0vLoDJ00rQi3oZZO95dOC6mxsZC9
TkanPeEiVQlJiIiuId2RQIdExUeP7f0Is+vqi0ScO1dLthWFWa9GUsC1nDsiu1LLu3Mt9FbVP/Jv
YkMLwMkEJx4DSXinxeEKlXgyIKTK0Y2PbMJkzccyWPi0hxm68qSYXywtNyf1JtDyc1Ze9jbTkvQE
bTprasiWEYPPMqOM0QL2uf/da0F7rqXtpvxFZ80pieR90uJ3KDdfkZbDg9uBUWO9eVooX2jJfIZ2
fkRDb2sxva1l9RX6+hQeQNJbr4EW3rOTSfBfFfcFI+pdjjp//E+mP2Hy76nWFutX49iojRHLsiZy
eU+8cb+0qP+18N/VFoAGL0CnTQH0ptN1wScgy78zroFc2weW8tP4sRNoY0GNw8B8HbXdIJoV4noU
703Edoh0dD6x3Xq9JXCAWJKzsNbWBRcPw+gpcQ0XdMOEbXximzlKPKc7q4MW5eepd1YWvp4Wm0+F
VN8vh22lDROTtk5kg/OEL//saFPFUuFJqnGjc1wOpzkDdUKuCs4wjA93uBpv0mpfvGiCC9w5cOnG
7qwzBkZt5nC0raPF31Fpo0eClhKEh7rCO9iYeEFsbQqZcYcUuERQ6akTAldSOXCQIBHqL1KbSjqK
ycIxxIkp32vOFnLRBhSWOcjwRfRVYPkcFyIbTVmnh+Yl0OaVDBdLKrCzkNfuxwkOFxOny6otL1Kb
X1pcMKW2wwC1iza2tsiktJjV2r6kUNMxLqXbFpH3NdLGmlVbbCZttvH7c11PI16i4hUuR/Qcscny
tUHH0FadRZt2wvpz1iYeqe08CDz9s8LhY2qrj+6JCm3+mXEBdX7BQ1IaW4bCcLBDfM4rqMdtxHG0
cbQU1eLy9nEWFdpi5BNaAcFCHTHiTJtMG5ECHEmNtiY1eJQir6svMAhAwmkDE9PT75zZQtxqc9OA
yynA7SS07Qn74CXRRqimxRHVHcwfgxROKW15BH71vorgsZAYoBzlpbEX9M1hCalGQjJ1CNZobrJi
EFvLCuDoTDO1euth1VYtZ0AsMXV/SWLlaqSh4jOJ7QYMC0Je/OuBNn2RxVbefG0EowxytDEs1Bax
SpvFMlxjHXwPDoTuRKaejHETubEM71A4u9j5mn8m3rN0EWSNglbZ+o52ngkYagztgF9BEKP8jpWj
HeqOiaEt4mUlZ44NKOtNuXJEEAoDuKA+TXoekfhZT/IQlj6R8Sdp25xquptVJOZxLctLOZUuoT28
Zx62qSOyrG7DvGLj9inLlsH7xVBAbOz1N6CF8lAZFUlJbD0rG6l950WnVGLtm9E47JqVjFdt+0MT
vWvH91LbAfGAIhJYPazvlMkpddxW2Y0XE/dKf+vltModS7UEWXs5p+AEM0xBDO2gISowNQ28h20t
cTOxIi7g3hSYDDhLG21jJAJs1xgYG+dQHS1tdYQLzlwd82OvbZCjNkT2OCN7c5Npo+SgLZMj3klf
myhJg4v2AA6flVrrk+HIE3DYX4QRsbX7WvK6A8K0JRuL5KXqxFIQ3K3/HGjjpjHrjFy8nK42dba4
Oztt8xy9d2B4+db7MYDiBC20JXTEGzprkyjxSQlwLvdgM1h4CnCSpgUpKqE2l9baZkr4nBevCWfZ
nCMpKm6p2ymNAR1QpIq70evwCMFf2qUFFtZBm1lTqa0x+FtLyJLbVgBLpr6HIKttsBZ+WFMbY31t
kbXxypKMfe/7GRNI1g25ttMW+GpbbbBlm74nZaXfhtp8S5RUGc8/htwB3xAG3V4ebAvDLvY0snnw
8NIUyAujIZRXNKETByk5WWKPfZJhldmeB20GDiz1TkRddW4bXruxB8WkrcO5yOOlDXI8lZobY/uw
6Io5Np1x2PUWlVGJnRvAQ3qZLZ6KsA33VoWn3nbxU075NMWV/lT6WHZ3oTv9tusJzGL1u8kJGRd4
H2NXG6ErHNGZK+J6YucQ+s/DYpE5HZojD9y2XyF+2Wy7M08faAzNXehnsxNO5EMOclu8+172aZLA
FOf58FIvwfMwdqTLA8ZqpqbF+KNib+Ed9tbAOkIyNFiEczUkN5f7YR+i+g8HsNQuZqrN4oFyLjzz
02b0FXckG++kr8s6kzE3yRLPA1AMilMfYERk3MqB3mGlDtoA4GZrG5a7fh6wbeYhwi9EPy6nA4d/
Sq+lFKPTEBBfgEt/UE0PKqgDAGITbUpGUNWuBqVb0NxqrOPL2NixZSCY6oLAOE8ZZxyWCZ6hZbxI
lSHZTyuAK1NgbNFUH2UNIiEsAEnzOTURrPF7jOnViYrhnKU8V95q7WYLYKqsaXW7aUM9628Dfv9R
5tTy5dzwBgPSEQmKsJWy+iqRJ0tzoITENMMyh799FTCEkRLvajO9o9JnHAi6uAXsxdRQ5Nuag29e
uQkH79g6DHAQ/LfMdSV/AzZFvOOIpJdfXTg/mC3TlZSZLpMY71Eu6j4Ly3PuIahHqYAscz8B5T1U
dhZs2tK9+cl4YUngcaSV8hDmLRwlF0icz2Zqj0zWvWOMD72ke4ksoLp5itmWjxL4Fs3z6+MuYEpC
v0eWqiNoLnqYLn2Y+jjVfXy/ZepuJQjWi9WuzcULEkVhzgHYz9ExXd0enhOpB24xxlYS0IrZidoV
AiJBafa4rFIyX/qiOrtD96vj/bkpZzyVXnZKjEYcciOzb6pct9NSF+detnFqdb8G1S9nawDM0/pa
52himzKsM23k8ub0rgdA1nK2ZGkdkpEDWE6p8UB7mR9LT2R7F1soWuhdYKTw1pryJCKivXofFRu7
pAflP5Sr8gjVHr5TH8vW4Gd3kNji0Zs/Da+/ozmITRAyIkToweWXTeKPNC2oJqFzR6GBfVjAJ7xl
o/shu/YPhKJlo/Y+SlGsmrsiC/6qhf/JIVUh9JdTOM6nceGkRlg64hSiGnuCAm9zsU+V/0X4QMZm
4FfLB1yCRgvT6U16iYn4MCDaA2XPqH/ITjUvrHisTSDBFc8wmZS5wk1Igl/EEwR4n+iPPYBSdfG0
dPaV+FM/ae7ahBz5pWKsTJxAYE2bqWU26Wvp+6ecLNaW6HFwMwrmtc3T8jdQPE91pd6tevHRGJkv
g6Rt8ZaTvVTWli6enG6/jgvqso1f82OWkfUv0+6UyHphBMbnjnN8AgGRzkmznQ2yTDKfb7JYSLKQ
XEKEhsXLMlrbKQBNy9CkK83XQWCE9Ez9YOT37sMkmvacJNCspgprs1NULwQw3Rv1Y5G0mnnQE5AR
YXwuwsk7JR3sm7J5qwKDUbJq8fUmBJqFmLT8grYCqKizMV3pxmky/C274S3IdYxnPenLz+VcmZ5x
kPQ3zzaOmUVqghN4DhfJxA7FcuR+NCryJTxxniUAavJ1vqPct/TAZd2YQRzMcl+yUJM9ieJVB/lV
uhiSFKXfZp7S3RD5MOaU+0mto/Z99sk6aefMIcayv9LTkxZ/cE8ZY/l4ycudYP2yTXvqUiPQ92tx
N1LFoldlB9dwu2yUjr7uKkrzKlIJmhnxNaBw9xWAIVC9xey9DczP+X4Is6qcGdtvmYQc1Um/BQay
JfY9vYPOIXZoXya85Ql0xofFFOONgAfv0PF7h8Xe89PW10aAq8m73zOROMscyntT2wlgk33NJuME
s/yT0J5SnKuPlv50E0qfKQZ7euIzSaCdGZDHEWK0YsjVrWcWvk19mnIBl2+32DjMJUGiiYOF05HU
YJrq4/nzuztPlyhYCNqE7bTPSkbAnTM8EUXS7g1rIKHFG/EHsIK9yumVuzw9ShEC59+UwfA5yPzV
V275ZDb0V2lavnVyng+r/daEhXlPZGxFrQpNsJC8JlWGRXZeVA7OPmRoZo1vGQJDomiWe6bZ+WHN
/rhQmeH5l+V2IZzFYQsRNMAfbPDWMQtjPmS27K4oR2GU1rtw2mEewbWOO9BhBLKpCK2Nmz6DS8iD
I1u0ULze4XMQVP8kKt8V+vFHUeHqK1fiJ+ZLSEocY0XE/cEVGOCHgquTD/0zTlQTwmO5F3lnPLga
PCFHynB3SZ6Q/k6XXjRPwmYBEEnND0GaxlO6XaZ6PmdKHVwLY3wvHUYEQtR7o4WT0awznWBJqrd2
wXUAofgBXbJYRXaOfCiGtUVQWGAiBHwNhJjxl2CWdf2QwzONmCyEFEvTEA99Gmw4sYp9x0glHFFd
sDKOO45fcp7/6D1j4n44eISPtutB4Ud/u7rGexcoEp1tYMDhTHpCFH0PeNCO9WK82k1wR/hqemHp
TkhMQ4vQVM59b9yccTx3I4F32Bq6VhEB3Af4QMJ9AyigZee38QNajzpIX5Ix+agC2BROlnynjGVm
m3t+GpAoG5wsHpWqaT3Wk/chXPwfNBRqK4c+NlDsUwAUVOqMz3C77hcLQmz4mIjI3hUWhxBv7tMi
GD5Tx/7yA2p/vuMIelzDC/GEsLnaoOj5cCVzS/9GvuKw8TsEf4PDFGtFDNi1MwE/s8dIYt7bQ/he
msPfquvfyrBFTqC5/YyOtiq0cbzm7QOhADEeQhxaSUFnMVGdqLm8kODx4ic41CECJAqYV2d6RFWw
r9tPLQJz+ien9LO9bU9UcYjlsnm2d03RNJQjYY24DfmD7RAHYxcNO093FDsREXThDWgS0xYxEcJ+
svrahukY1OTSXgi/DJnJEADD6K4or44s7kTTEbq4BFsVTM5GqbaLWfZq5fC8SVQrtoAJZhBeaQAN
qzI7bIrvWaZdsRE4RUYSjCXGgsGsoMgsgONHc0K6nv2MAIJsFrznhIOnLxHNWOx5IIXXpdf8zCi2
hgyUkihOeeVMmxQhDs+vu51MeE38mFVscszfLAZ7OOi8uJRMGudQqIe2kQDIk6cVhN/G6eo9FElU
MoyrIytf30GDSJQmzPwsmQVb2pEnaQQgOIZvjoZgyyFZbSdGWugxrY+KufLWGxowrsXFCtgrK2vj
EDd37syXJbAOmcEowEe3DzIUS+I6Xb2qS+6BE9XFEl0ZhJIk6q5JLLiuIPTmSYKS+dNuK+vQeuLb
x3HMhWYmO4xejyNHIv45i/CEyt0MuPhI5jFPWUj1ykZ0g5gtPPhlzrlZnzHVHAkm/U4dbmEzZwSX
WOQgEzJR5bRiKhuIw2mhytmKhx/PHYyHtR3pOtilJA+znXyCFSe+GLcvkcZIAjB44fuV829iEAhp
YdtHHtxwrtYScH4Fy4OPw1mBTxbAVc/EPyeHArehWBDHQzC9WrDS1sz+M2rcb26yfPETCzoUqxYi
uidJDAbfyTL8RQE3MZfQbmZzfM14MjyLKi+wF/tmO9WVJJvSg9g8ires7h46SazvbJnuoWBwuesK
FcWjg446Nf1DqXJWhDqmpQzsu1SQSYYKxXOM5jQ9JAP0sYUZ10YN/QsVv8tF7U+8Gz6sWBc9VQuz
hwWT4g9rjLvUjO5LT0nY0teAXlJn3SG5yr4FmyVpA+1LHWMje6S2jdtdgqDgbuS/1dpRxSCn7/v+
3egqOjEX+sHA+siY6gEDXe8foqZ69jIIdmUdUDKxHWXLspvD1tpZEdFs62VlJB/WIUsxUaC1KFil
j8hyiDuX9EHCBy6fl2dZv1NBNZcRf1ztmir2WaLy8Bb7dTZOogOkLybIg9C8SKFgiaNjneuPUrIH
LonZSz67KbpVNI+wasCUS+5AQ+0SbK7bnHsvHnsr37PFhpubhSihWpdPZE2h4n7RcsfSYoLPKEQY
j53/UaDcRTeIymMYV+9epaR/urzoZp7sI1DaAViprGYghJRW7LSOLxoaeTRHbnLyyrYyNF6GJCGQ
JBLTbgnnbEuH2sRt1X+1VccorRs3ecpWMWIizb/+YQ0hSuLSAJNHVvMO7BzlA5LokH3vqX9py6y9
Qbg4lVWPxHsEH8WnicPkz1ThK1DuvG2mmWarp5cvfZ42Rpi7yONJKSVA3rFRBIBn3Q1dmHGdw49O
dunVLgk2zJK02pbdeF+RlHGN/H+1bIB09PJPGj1nQsLJ4BolHtbHqmzWb2vP5zL3whl9RjbdQY54
zHomHNIczY/Crt8gKx+rthWHaGDj2z641F3bWcy49BPxj1jlrPPfpYEkZaDycEPvbLcr4SK48kf6
9Gz8TL2UQi5BAJdn/IpU1X/YFgB+Q670fTjwzXTh/rlCpSffqeSszjFYY4D97rMwO2UVeBO2Htsu
arfEX0x3jecdVSeqXTrOD70JUCnw63UfqB9gfnJpx7k/uY16jCoUAI4HvXYx/iwlIzLyVMptWXvp
I8SDHJDrxhiEeS77fDpnfZrsHKV24xBc7CA6k2G3ERPoDSr5d1+jkFYxbLEh3SGC27ckoe0bHbIS
pponluHlmxomwlZI02u62pkZms0jJoFoY/mEbzg+cYqtMPa9QdtR4n7euVl0G6BybBwjBWBdwwaT
AVJ9eFynJvzVsWK8DEtwwmxcbFubgENB8pq/Gt8QLR6sJTvMfLBhwshjsbJnE3PHs0E+FOMzBzMr
1vMVs8aJfT3B0auOIwxRxIl0P/SXtlS/Oa7C7VTZjyCLuQfKsgSy5zmg8UL7JiWyc6B4+j+QpY6z
B+m9B5K+dUzGvX7C1V5Q08oBx8VCNERR2wruIhwB+boU/gtRLp9kFcqNP3o3h0lejMwJtRQz4u2k
p7JGiSuMF1YF4XDKvOXVFPulZzVXpoRckj21ScIdVlexAWT/2VhAzdvMZxNLS5cRrQgYI5TMo86q
zFFEVEHLg64eM2N4YG9sY6Eo/uRreB8xdmJEkzKtxd9sj+JJuCNESQj/jtkhPgGewLrzU6niYRGG
CSAdhRsN0GYynXaTFUseJ+Z4W13q0DTq70zDvJia8pO5rK8iu8aTlNyhlHpyIKCIEjweSP2PkTda
ZKa5iT4C3ctqKqExblwwXLfGn3JslTauPd2qDrJ8G4b1rgNSLwQzKXvuX431jDHzjWNCwnu0dwMr
xHMjtcVoANOpTA6rHFbt3BOXGJ0rxdoWyDjX2HLDE/4L0uM1r+p2x8LvZZ2K5uwSATkuZAv5ZfCv
cwF4YpmcNzWz8g2QQXOLQIT0jXR89+2FTrXj/i3yMMPkoZDkJehrUmc6NSZj8bzEdJf5ETkRCfJi
w30isbTC47NZ1oThbzsehayPZgn+qUS2hR+R/hatGRw5YkVmH2mPSRACfrIBuE8uHjyzOoZ99Ifi
DAaB30ZsSfAlBRRdm7TjHrBWs9XsVdZ6BqBRkjH6ZlkhvpM95ENwJnrM3PTRr7nT2jM9OUX53exc
uqdRZx6gg+EyIusCPiv3VGA8YIo/+AoZZLZCLi65x5AQYJqAEO4nxkW6/XuaRnxoI4K3MImdltVn
fIIOJveWCilQcsrTOW5StmzkFpPpFw0ZWkvv6GTHsEKqWHfGX5EFUKLt9gD18sJwB4SwwY3Woarf
zLO4txh7JnmDU18QmAU2s7zkYf7Gm98w/QLZbk/u00wYt9Uoc8uUHKcS0gfaD6gZnLyFqIqNpars
wHKUoLsi2Raqi1if5zykLtC6+eaNyAH89avOrRvn8RJ3iDN5Bn6XMngfvBUGeuqcspHecrCKXSo7
IkHmmgowew7dtI3Dtvkb1t5D3gKbmvAgQlFEiFQ6d51RPE4DPP9oJp8HFRBRCMZaHhjx1AQqJrLx
H5jIWl1wqFmXVgaFNCCznTXh2a3x1SfeXWiChK5Lds01N8eQDSShYt85LOB1bIUeyk6wAFFCXQGB
FDFowD0d3ItVh3/WsfpiBQOfFqcdCpKKfEnrTB/lkhjlBFszbf51vf8SqJYdssMHkKXnIcv+RC5S
hHzE0L9W4cAxlI7Hwnd2IQ5Eh8TDe8bg0+LBPq0w80VOgtC1hA//NTr2Pmikexh8i21FOOLpDAus
cUwR2f0wjIjMnqsmIhhJP65u1/G2MVLzk3aH/Jw7dMIHHPA9w4R+9dO53wUZp3fHdt2Yk8fCtlBb
6eLUDT97R10z3a5GKKh3wbgehdlfyrX6zjtiL+U87Alckllyl2lkDxKXf80oDuwzf1GYIVGa53gi
+uoHQc+g5lEVxWeqZwVcRxWRa6YXJ5jJxiy6s3P6VmQ/7H3Ktd5FinT0fiWJlTGjCb977/WMx9OU
kEQnWqDHwYEFGlEDzXtPesL+0GuLTSkga5I7d6yIKlM5ZSm+On5eE45q2gHJHO1r6c9PwgzGXTv0
y0aM3a8lYh3VLgac6Wi4GngngF7eMsOh8Jn8t44lOSuyjzL7tuEOHWdwGgyyP0kuFrA6MVc4QfKX
B9E7JHnEgLDqDeIs4MkYS/ndERlGgJB/qN3pXoSAeIf1YpC1s1fe+MSVwUFX6rfLtWK/df4uAQAC
Ght6XhToRB+g9jgZk949j+trPWTjJgO/B6kx+1hct8VSRj5NRpYO6qPBzr7GzLiseFhQogTfTbAh
7AWm5gCYo3IFWgWbdl5xORDa1kQ4RRkim81ft3ns32r3CzHTaz+bV39mxqEaKMhBmP5hpTdHGTra
Yvy9DBGlqqqQ2ndEEvs9ZvVpLtloFMkGPlMZF46Ppra8MILapUnIQ9N7f6KMUhM70rFYgOOGRn4j
1YntWFNY+3kg4WYI1Hc5ZajikvIjrFL/uA9WvmHQ0RGNUrgRUfcZuuYv2afGoXEU5UUbAepHsiZ8
/7NkebSf/PV97dAJKKZcADihmKlCUCFZf0Y13CdIEa0+6E9ei+qKMVDLFCx7S8Z+b6F8ig2eT5mw
fhkX9TZOrNGwlsjdExLnj8YiZbHygnLfKbR7gWLsupjumVk8EKXCeLJVDiWc13ONxuT9Zx8ujeUZ
utbvaqwh/xVBRRZk/8X2/41XrYoH9DeEIvaK/68oNp4pEmwNYIK36q11ovuoIJUiKIHaRIzvmtY7
CQdvqWCptnGEWR1Wn4aWFW8bc+yejZQlF3WrTTEjWAeYHGzrlJ3IoCIulk9EFgEUzkMXKDOVyUHy
/VAcYltd/I+oArGiOP0wRb40PaErXODAEkOym2jTx2h+00ftZrmFTqmXER63IrsdJxjebbfNdlY4
PJiEuYTiyR6YrwGy/GWQsgceafy39jRdq12JQ8dRcxOduKxrYGB7d1XcOiMXK/EBiRgV7ti7Iky/
/bT/ZFr4NI8mTkitLe7JNdoYNcyh7mY6hR4NJyXQE+IeE7/YBQpZUjmYXCPC/fSsl1n43NyBfGSj
BTZrnJ/yEO+vn17DkDAwzS+PqLuTkkj3ZG5eQTQ82BKGRDgk277PCUpEcd0Qthv7YJIrmCOl8U68
x3MorICp80rfs/D0J92lWBeQm87ODfgJACpjqu+uTZpqsWWFo1wOxz4tL1FPUdw69tFuuxlZGT2l
jLpoE9nNFinBg7kgrWH9fDZ57dfaP5s+mJuoyXUaMzNfB0Ox7J1PVGAcrRnpbEvfsH+t2Rr57CKS
iHMtL/B5LxOjU4NwONzUBhlc3XVCLTdM+XgyolmviFjB9Bau3DIjGz4rDiZ9iFXkIxmkiMTH1H/K
GsXcIqGHEH4AxGv9dl27iN0IyqYTda8M4JmZrjzWk//ZDcQYOkqHOnbWC04BqoyCJAzyz7BkPZHs
t1K/90wRIW9ClppaL+WCZXqCS+k2s0OG3kh9sQpGDV2ZfnRr5u9ntd7lbfEmyh370eqEn+ewsnW7
9KF9xs1abXx8CtQqXK5+2F1qUtkWgwS4QsH+wEBFbuG4tvAvqv4iCKxjpjTdt8j694jGOf4gaXdU
T565vNi8L2agEPOqztqKtAE7wv0vApSvfRfdr6FBEcM9ONFBLdkr/dx4lC5pHlbJOsimoYya8dNy
Vv8wh2WzVQuy+IkqlKu9MtFdL6m5xRf5G3tzvi1ItKP1EXBXAuQAhUXmKnOms++ZNxdSGuEenEcR
qUlF9uk7yFta3Vj19vAwYEYmTYq1S7LaTVxLtlZDew0c9csO1Hwc8blN6bCcCJr+6JL6zq8Ah6xj
Q928p9gLFuvWuhOZL0aBkbCwdsWC1R6pCBHFRv8bi71xRuO7JYfUxbkr270oxm0WjnEVLTsbAMB5
bd5cp5n3U8ELjdXgwe/96VAGk4yd5p/E3YN9iRCMcH2Wc4cAMOQvXs2eGFebmdAYnEh6PtJBvwyu
/byupB+sJYWOGIb3gUQVsiDv8w4/B1fCDobAW+b9j6szW25UibbtFxFBQpLAq/rektzXC1Gusun7
nq8/A1Wcs2/cF8LSdm3bkshcudacY3bvXVkyttMJF4Msuy8Bjq070uTtwH6zjfQHLsgnPfJgGcYk
b+b9E9jjJStFusFC5AGQYpHVBt4EEmAQO4mlR9G21HsK2bI6eFX7btlWd0YVAQa0oe/h2N1yzu7O
08lcG67sUUZB7g/q8E5oA+8BiD4n0alT8Yg6lBCLURIVz0q/KKgOKMmGdyopDGNsZIXPbtrpiLcj
jHPbbBiRSYofBm8sU2GMUEu+D6T6aMqMEEn1dxHS7KRdlJ1S09317kWrmHGpFved/hWQEK+Io6bP
PCM4yGCoxmpcaowM115OjE+VaO8Kd9NG2vmXG1Bem050Dsj8giwhTy7NFGIZGP1PwCEGNmNaSG66
tEtAIZY89x4y+6ZqEQmmaqlcRaWh+AAVVLF2JMDlc1RtybugKYw9PVNK0MnCGtggJaJcnYpdhpDA
14B5R2hMlshg/piNc4nAUPRKzl3GI63FAMQv/6BHerqySwrlvPYVwVDs2rgK4yWiUHoQoGUSDf88
ew899wniW6i6K9ObcOHRu1uSD7dxNcMgVSKl99r+GfCwbjKt+DJT4gOTH2VL0g/JnFpWXkAIb0GQ
W2QHhARllE5z+ZxqnJW0gUlGG4UHp3CZgyUjfV/5BxuLdk7r4Txyft+h139lcMNgyV43TYw4MbkG
fX0JGosqUF8W6XDBnJLc4im8jVkkD2YRPXfaZXCHu92S9Ycz/gh8Ml1hsQepKux9kYcfPeKW/QCP
Ja0gZsUTH9Mq0DfoLeyjnkfedpS1tshnSY82ky8AZFJubotsxv9jvmOmDCqa6AvrAv4EiWocvHZQ
nFhX6clYbxauMJKhWa/dkKgRv/dxzg1PIZYdFqPiq0Oh2fjcjgoumIew0lLRLvRFtyJ3CS0nhOGF
E6b3NLCYBYM5cgL7V5SYOwkNi0YQcq/RgX/Rm90SFuGXXWw95XRHP/FBbuVMovT0LglwvNEJ4v5z
9tlwClW7TYAoEM5Jw6aN3oYJypxD+J4hnaXfOmDuEFclTr7vOmQ2DC3XQdC1Jyett1qUkhaJkw2h
qU14SsgXZNE+gyPgcD+uyBNcObT6ab4HsBbz13BqNUZ9auWQpnwaEQGKNjDJ734YtiF9iGwrSRmS
jX5E30N0jormWIR4HdYeFehEO3YoCDAiUIjv4RAZdcQ92iTFeLO6uBxKCeyDzT5yAPlSrc+ymJnz
zVig6NpbHKCYZZg6T0vLRcgasOg0jBJmvQxHvDiIKwxqV2Eu2tb7laH/WUpNfWJ6cRGND+6PbaXm
W8N4zYxssn9Ha5u0yAfCaTxrbXhNdUl3pwr1Bbfh09Bai4GITAITG31D8PRzmsRqb8KAr3LzNxRb
2g2CCEwhZYnkKNyneEXXUbk2hiZfbStsBus+I9vJMVugY5wxYh1icXTQmvCakA7L7hjN80reMEfx
QmMHI2G3+E0K9t/ExLQc0SLVPJkc+Z3QVlpGtiOZYOSQjyEFkkY96LvaKLojypNt5mZ/Stzq+6Ei
QlmKRwfzD86Je0OFt6nZWpc6Bbaltb8L6DzdPFuv7Dk8dRCE12pohwcKZEGPZDGmL8zR8OnPs8xy
rL4qQkZWhou2BGDQmkNCsm7CqFiK8csxOHSFeKMWJaoEpgnjp1VUGaKuinAiPBoeGJ0lO/POYtMm
L5AWLU3wdW258E4n5oxRTnlmkTp/TKk0seQjAQ60VS4aTmAuHVjEhOY2I0YO4ACRLJBX14GQ+kbL
p81UszMUwI3XU510jM3AGOU2P8ykpDLQmxp6/pufJmHD5v5EPIAPqdatceiMgJ0DftqC3OMz3pak
AJhuxMZfzSfNoCaHg0WHz9q01eGV0e2jvwTVFA1Fvyna4LWt1A8pXBB2YLBHiOS1riJAbobWSzYT
BKbucCx7zhAhJDgpCfllrKGCWGeu05z12vgsOj48Ot8GlugkvPY0akYFXlyXNKApxeKm+hC5Y64r
N4SjSaxZlLcjezrKxuGFaAkiwDXqN80p7wbjhq1HbBSeDvmCO+87MmWwl/imOAsbW3KHuw3NVNyH
fe88RbF5dGn/73A8fGpIx5ATQfG7wBdEIDmKcq3HQXzxBSNb+DNXofmW3GkZ1pZqdo1O0iHAUtFV
iesqeMoUW03su1ury3lf3Ti79R1ekabTvzoOmjSPggNqE3IkWg8BryxvQLIcqqf4lsvmTOJbeSy8
pi7YYMaXVpYa0336I4xqD2yx5U7zNDwl6IRG0RyTJMgPbkaQIXRVIIyIIFyfA2tqrUm++07JAdlb
7jTMJ8p4Z1rIC6Dm3zn1VMgCehL/pAAWFPfNYurl8KQwp1/ixvwlGYsTosRnmUzhuPqDLtDfj9Zw
sjxXuzLD+CrUgKVmftRZ3XK0DPeYx4V+rkMijDo62x6DlR3RsiD9ekSTVoE0qyJJMEBwC39RolCM
I5JuJi07NHleE8hr+ckOSby7YYoxLkVc5hdzvjy+6oTuH6rOO//3fAV5cIsRP9lFZ05Z9XOpsPhM
KPjJ9CJnFBHOXQ4oiWJ92NadnPMYDB/SGAPCIHC9fdJUwbZ0qR5QoWNRBQmxSoXRXhEUOlhf+T6c
R0xc4uh37VrGmpJfrDWapAvsNg4uxdDb6Q019+AMewgJK+7n9AvVP2sdArgYUOKMU0Yvb87n79q2
XozM/QWub65/gJSZCQMDXcThRWbF9JaxuhE22dzD3lavhrN9SPkYb4Y3EyzH45+QfeSc+pHEFigQ
I4H31dYorOxgW6gQRZWZr//PQ7a9i1bab1VrdLe02puEEtyt+YKgI98j9vnSEUqYgNsuxMTnBHP3
WzCKyNSEe2w15V/atLEvnWkCxRi8TYYK8+hlrtzHhv6SxpOpFkHqHPogQ4s/kbvnNvDmS2EdxeRZ
R+54XtiBdTdMbGId/+8ydLFz7CIHUZdN5BmeCXqUjmz2mPLkHdKfughQ8G6ZQvpKq34Xqix5LXC3
x95g3geSFV4Bqlxk3Jsk0CfBRRndWznyxiu9FbuKLJu7BYnllnnv8TgN93q0kqVMh3ozGpF91owc
Sy9mjrpz7oWVemTNR95fwd3ryCQ9SPAy+3giJMYunWRDhkSzVpYD0nuWMoHpttYN1ckuSuLys4jY
CJ0qfcdgdsg71yIpTEOPHITiM8QsviAHg1UKm+lidAVhAV7N7Cqsb4np/PnHEXS62eb7GsY5RlUg
BQQu44MGmYnkMjasbFcGItq1jdRPj0szAx3/eygYASzCcM7OaNqdRmQ7UiiUyG7avbpj4J8dl2mX
hfRh1craQr6nxxusETpiGtW/GSV8+J5Neq8kQext0R5T0yrP/13gsQOEK+e/N9sLOFJoRP734s/y
1N7VzxW64X1WeD5sZZ/uid5DM1CSxC+MVCNHARDvSd80JzRL6xZpySUO2/nPLY7KZ+S40HOMRJaL
YhxpVBKcVFrvsKT7JG2X1kGrA+GsH192YbZM8dOCUwUYIfo8HlkE2SAscCx1Ud8IJiVEoBjTQ++5
1U1TRAc7TrEV0hFHh/CjY6R9GAXkhLVLmv0rGzuJ1dPY3DiwoWOJZlgQkqriZI3H0cuyla7RnNUH
Q1/CHYufbJPeGZHyQrDbPCYJZdgcUtzKGz0pTgjr22/DtM52KtUt16eP3BiLJS0d/e6wviFPd9bp
MGlbw7rY+Ife+ONAZlpDf7Lo5aaRfBdxq+NZBQs6ai2645LOKSzg3wPwq6OFbZzhwsio0DM2XRaO
+w4LAWVDwDEmLfLZxbIH9YPcbhDyqSgyh3xaKnGYdsHSzlL0d/Pr8Lj4OhKcthw2tdQpP2azcGeo
M4p6g1RmzBm+R482DLHnCTHVywS/yiZuPv8tFsnEFjKQbyij5I0JDH2CmQJToihY6VPRLR/vvD7V
xKRFoeItnAOTsBKVR2ZXVb0zKkDLOJMYfpngLjUEvhm3JBWRKgm4MfGIx9k50qJg7QzBcNTx3Sz7
ueMKx3yF1MQ9ovX1jsLA9Qqpb1hFho5FOG7vCMgDRGaWf0cxtx9m+pnmTvCRA420c80Ojxqqir61
SdmqtoW6qEpUt3+XPi+eQjtHPpz1SADKa08P5Eq6jU4/OyR9YJo+VaHMXWMRmW5Q+tEps69pbSPp
1dsexfBUnKYelp9bDvuIUOA33qjg4BsaWc460uekFIfeNPW3lUwb6+iHJAk4uRdByK5K5IryMy56
GoTK7Jk7qZdK+d1rAX6aIHjqykaa7yKs8AqypcrM6rYgBfJn+Gwv82QhBJX4ZoOJNvsuRfOSpB/m
YKpVXRfJ3mqit9Cc8ks5Gs+VIKo14UPkw3v5mhJ5jWjX7n3BdMeJ+/hdUmOtNTKyN8jklv40JUdz
chIOog62Xgg7KM156JQO2Zd9s5ODucyBrez7iTMQcndW7RyPTJt1mKhGYxXbtnXNS0lPuK8rmrdl
tW1Rgl8SRJ4XTCT8Lq3+F4TVtMaGgNCFI8KKkXl6qoICXZJdG4sHjilOHP9KWw9HKY2u7WSN1gtB
54qQLWxb6QxCLbXU3VahTamUDkcJgGvN7chQK2pGIHVvmBf7c6Zb5JD0yETTWBMn7sLaDd4aPdfO
FKLdi6nNuZvFrYPht6ZhRG2iCOtJ1Uj6wdDWYvn42ItkIq3GaX4TSGc9y+hv31L8WjSmC0QX0H3w
yhkIIVknAmxyacRBN4/O5Qx4wIdqHP8tPjH4hXbGFdE4fKHpSivR62vUOEH+BINvSRsG7qufj78U
kg/DdJN1NR8lhhZO1ERpd+CjSZQudivBPKbfB2msXzOt+SsSZFmFb4pTFeY6FWNlPRtlfA5wXiPM
Atsgsa7apYXbwx3iA9iA7DpFQbLWUNig9MdoYInmxy5IZW74K88jYQTnFmLErkrNe2dgO6qrDL9Q
3nnHoDf3oUoeNmQaeZ0yXhUcQc6QRI5TTGCiVeG6D7H+52hMFljIjNXjjfWc7m7qPT74Mp3g4Y7m
FvNkSpVmm2sWbA8DkcsROGi1U2CO2bw40AbV6/E0SCqwSHlIJuriT22wyfscAh4rVMtauKEC/jFE
6K6CyAFXMtl4DRqHpM0g05Y4jiaK4h4DxFhjxA7CTx/CBXRUGtgUf/aeBCFgmZ0pYD5w0dJoHgmz
Qkf3DlHSk1O7HLhY+jTXTHCKC2slkkQ/DAkd8gKq2hAAriBNbPFY/MdgImK25j5wEqQW0JNJKZ8v
gzFy/nZTYoYblzI5FiFz+kqztoHsP9BwYA6rAtYQ14KORII0+h1DHAJGietRDdOpny9D49SHhlan
5UFn4Bxtj4c5NtWMzeii6N0pwOpg+hO09l5ZLwZdVYciSj8IkxBn3CXZIUPrs6hNpXOTBjORtuzY
ZFFQkHEy8+Hr6TLmcxnd+1dgP+4294X8d/apIcC9ZsAvZlPjG3AD69wJVd+yaQd3eFo/lpwhqA9W
2xBBLpInb/SavWX2NAaDargQP4SemKVo2zSOs9XQvZKPQPeYdhijGC+NV20sxl3rF6cSPcAdCbi2
JMkAPpOJDp2gXQUDWBFAS/FRd1FzcgfVcxZLnlMWnhWGpv6NgoY4rWoK6E4pWDrdeMLsom0Lr7Y2
GEDse+ewQEzxfKa3Qg6bEGiVMsKtkahV43U7WXUBnGfqhxp3cR7Zy6kMq1NN0sjGnOkX/37zIex/
DfMKiHz3OlkGNSYhcUCwggDQzlziaciDywiTW1YVw0qfbxmBkWOXzA/NBGr1qIXESBYE3PBFiWYd
MGiZRWAvUDULq26p+HLYZbWHdrOhKRjqBjINf9qqAtE3zmfo0LSn9n6ZveeSRuUQOOYhSlV04v/I
8bcs5EW3E4+YzmbADJS+OTjldrgFE47+YHDIzcPD4k3+OYLg5ark1PWf/dTaT1ZO/0KnU+lj1Ht6
3HO2UYhVZDf2Gah4dgh047WKjEOvDfp7j6Bq07TyGRNt9STpVBtKgfmiKl3wqw1XBc129YjSqNFa
9ykKZJH6v4Aqw3Byk2nn6CV3KjcsDcFoOD2+qoPToL5mL9CkfMKn41pdBWXpVcWo+srsOCSeQObz
v08jjwPMBHYtGVKO8QMh7kR8zKkTMYG8Vr4adW2rh8q8qIbBGCcFcxd1rnkVdbkZOZyd6aJt6zIq
TtHMLcGC4B3tqt1Ju6LkgW2xyroqBq/nx2cNjSDL2WoyR/Wi551zxPSjliF97E/iSlfsdeuUAOKb
Q1d62zaYBSpVFMwrQ+80Wm1JsFXVXZ0oT/cOtTwRV353fVxKQeCGnn7ryQSn2mbmTXHpiuGakFB0
7MYaDpWF0sYFxhqq5phHVnasota9WarfPDaDfiqB4z/usjaXH7DNSJ3i40D8WPxSEq8OYddwVmiB
5bbO23hvupa1GgBAoWseoRNVpA4XvXU02gSyzsBdPeF9OuaFYGTu1hR/0POQSxrZnaBf7ZPuJzML
S/lblU3R0ksxU5VVNDupKv/yuChT+JfGl+Ohiqs9Q1eiyooKukvUw/0MTZKoUiPSbtx51BKxd3cF
Ej3RovXN7alkYIhnOioJrdB8V1trXRjfTfmSAIxD4a3YD2fgOVPSLex4milFGVNCx1IcW8HIJyKI
nt5/vxijIPc2waipjc2ivQjmzzQeWMANIDDWirKj8qv6MIVDchrmi2qTTxaFgS0njI+FnZcbt5gw
d6PDIN6JXd5qGZEOTr0p+tbdYbu5qZoIpdbgBCiRXh9qvKeLcP5J5izCK+3yVwZo7miZILtD3ObL
0kiDXdd1gGwQT22RDKHM1W187LSaNjYIIKSvZnLtlbx0fmKtrcAdN5VXJ1dXqMsDBBV3Q7sJO308
hi2iLUJk7G0TMxNQST3nzGdvZVv2/t6yCgddRZcv0ybJj4jEiCx1p36pcXZaFG3TbQo6p2Rhpxey
bbobtqdiO6NhkA4ZZy+0brR46mdzopcRRsQipk3/SZLArteSBCCey84KTUkTI2cvgwxN0bs/0WhW
p4ZsEBwXzK2Y7077zENpllYiWInRKa+y1u2tjj/zUKkA2MXom3TeyauPsvQp8yxnpUUGwK7KcRaP
X72loU2bMglWj4cYbFjRsoA+L7k0HCs581gZB8NWYWvidzrjOabdbrirvLfkMRZkPXNuRgqrNLTT
ngk3dY5JYtkF/VACW+xSbLbRoNXXroEoBtaY3IrGfTNJtKB2Yg4vJuKPVrOifmkalTpRrqmTZXrh
fgjSZ1XmJFO54XXKhP9i9gEbUB1pWyKi9EUupuqoB025CQKLebyjVq1uhB+oSAFTINC8jIP2O1K1
tk4tK7v2drB9LKga2MlYqJ4GxK3wff34AMxrgTojdZ/7qfNfSWbHu8WestIEwpCpNeuXB12pJPbB
HSDyC0ue0ILBmbClf5aERtOcZlqMKrUpx6tUsfkUO5+epVG9EB9pG5raJWF7ESKlY9XwMzAQMnTh
9EJLxTQPY30s0kiBjtRbTBY3ve2Ygs5dLU4tCzom2kW0zbNbeDELpvVRKwL2rADXMf/HjkH5nnOt
t/p30DKyakmuAKLUyfW3lZPMmk037XeCuSWFFWjqeZ2mmQyu0Zx+jRNYjQcGqjXca2Hq/jH1LLju
CaW6X6u94SffZUsEqBWhkwYhS5Z4EncMbHP3yfDC6OyGOgAOjr6V0QFmkNOudlHlIIwHis3R5fDg
tinT/iwnSO4tbux1XTrNCeLoW4AB8hLNF1Wrp0FCwS7hiZh+vzXtxHriBuhBDM2NTHx86aGsFS3H
Uv2tDZLLhrgPnsevFjvHJsn4Tk1vJ1Jz27XdsccUcDjHRmhvpUmPDOYTcY+TePOa1L8CSQrflyb9
5mNZGcnGQHSwSSPQWQ8rcgav/tyyriXZbxu6x78An1qEztN/D9NSdgcJmukf+SzWO3dbMMbFyZN4
20Ats7YpXoWB9tbStHHdAmnhDYV8LvXG2Roum28dI0vO54Kii0sfFEGE6zUsXnV/OmhBhCoseZ4V
q8SpivD6uMQjBYGKC5NIt0p7RRy0SPWr1tjBF8BWRrB+/W2QQ7jttNjaiXygzSa3Qe/TP4JxBUUA
2x9xyXgzleaW61zryK9sCxru09h2B++77PPuUJVN88GEmnvV+bBrjKdF4qXPrlOclB5wDq+yaePF
rkT5XVa7R0JCkq0GW8znlFH/zHWT98sN707KkN+uu5c47nbZpAGzK5EEOIFVH1qH6PGitMYzxy5/
40vwcJ5qvQOicMw4NlRDU6s+Kr/t9h76qqeQw/EySVzoaYOcjnHo/dCpQjPuupDWWDRZjNGfiS5w
0A7NYWjDwer1EiwLoGVNS5gNUQ1rC/KATlKD6ZEK9Tuzy+luheYFzKp8Eij7BVTcf48SDLKkyeUb
HTrBx5TdaaHan5ml00wlEWxjDrX92dIbgj1pvdJPw6Yq38HgdWQR2uZzGkE11Bifw4H3wcAy82zD
5NPUxnJfYeJZZazvGZSfZ9KEQJDNX4URg8LHVz0tP/y5/Vo2yJQjKzRuj4sMKxSDNiqm+al2cJLL
PJetlMOQsmyOFIvpvUkn/RqyY7dRDdCUHZxquRoBDnQ6OrH5QsJ9sKIX3SypKW69SvWNjJn/w7HL
kehgyXfQDJyQGNmLSIJoUD2pZWkwCZw0nAia3mT+q/Xn3BlOYkLQKQ3KoaHdcziNjnKuJsqeY49b
xS8K4hEZrtY7PmONYgBERSiS5hyPVN898/ldAnZ6Y5Uo2E0oKVgh7O8Si821o5Qu/L+0HsPb48LY
Vu6C+ReyM9O96j+DjeUz1PzuZpl4EgM69jdUy5wu56osHuCr5GIOu4rSPzFaWHrsdfxUYiZYca79
0+eqeOm0do1aDvh04pEtUyn1CC2yUJ7ZSdcias5Xk+5+D3WanR6hVCtSxNj/sZffVcOLWAwgHfL5
Jsnj8sbxyv/qOuqxCg4U+oR6a1tF+lpGTO5RHAhk1OQaz7gKfSJHcSDcwK9tR9BnlBBgJovPqQ++
oBmRfyQduMEO5eAa8qp1Ggr057FdfsS425Zm8F2hZj5WVAhWXd0yHf/vow7u8voCDZkDgNa6EvFW
odgoOXDpzm9sy8h2bVSn9N68dTfo0bEc3Ag1vY3QuGeV7or0SM1xZCS0gRFLvv3cLRNTkO8eG0cd
InHxqLzXiZYfujkiT+pZs6xTl3EHxUWsEVhYT/rI3o9Ob5IuwnOM5QcsWAY//5ugZBLkBrd6sVBL
QjZJj4ZINVjca1X6/SLR0QOMYy5ebMxJ66ipxebxsDMyGGqVeAbDZd940eFbBIPzVRbktZld/tbX
RbWtNQcZdtVEL4Ez/jZrYV3qeI6nEOTspCPupgxNDfG4SPZWbT4k63jUz8yCcYbMfdEyr+vbDJLh
3MhzmuXXt8FQyQE2EWCy0OZbfBJ8upS3M9Xak+EOI2BBeqFp0li/9Wj8oj4t7w2qZnciibC0ih0A
zxQpcVE/1TYLjDaFxTY16I3TiMKxPActyZoDGTBkXIgjned+ct4izTy3k0r/1FCzfGlsQALpd+p2
8tgqpp2ljvJaukwUbBgDtyqfZZClG/8WebvtSopG3WT64FTxdOokGZXT/LKm9nDsHCBDJhI65LCt
sSnM8gtbCM7A3N+z9DiHgDHvyp/sjtQ9Etwx8b4zxEXAIrDI+3VkHGmxpOsJN+51KL4dRmBLOCH9
O0UAbGrbLuXWGXiDwzwnTNHIwzOAo/DseDmT0v8em230XNG02D2e+u/5x1dESTJT0cAquanXb4DZ
WLib9Ony38WuAW2T3fU30vxm93g+UN3AkEB860YTa7uRJvRxQL18HFVt7L1WijsM0u61/V0ZKARx
EODUrJrxyivNtM7RCfKWDOi9DGSS27jhRwceifxrGe8fea9VU+8wfe30gdICIop19zyPWBvuhY5B
KHWGAD6Wu895hJTHMP8SVIRPRm/lqxGxwYd9vVMC9NfjvIokn0zTwd7kzG253VDN1S4tw0dTotTh
fox4Yu6lqTW32NuKN/jU7Z9iFN3SiOgmCJUnR6QUfBwUXMiOXt3j0uskq9cIbHnBX2kL7N28dc/2
fCEqsdBXQ2388LmUYPeNXF/9+y84pLd1r2ME/7/vBvc1gQuYKEO6urgO9vSXhoexfzx6XErmYTu2
w4KdJhcFdii0XJUajkqQlSJNXJcdzl/kA5V5oG1+q2NPPj2eelySPBDc/OB2/r//YHvNq1DlU1WA
3naaIDhrk+lDXEnenalsD53eyTWv7kShZfz00Vh+4l6i+z/5al9aafo5rpJ5fplLJfZ2VVwpVukM
24a812bH6XsS8g3FDJ8wTS9eQzu7T5WzyVty64iQq9dYtRlsw+vbw6bbjDh6n6c+Z4/2RnPzqK6j
7IhKepmHvnlokhK9Y5Noi2SsPIFTlCWdXtVf6QScwIys2fkjMgk4cj9wrGbjXUVwU2FW7zoByJoP
PKsW+TNElnppFjwCOcrQG1ATI/QJy9giquQ1jvxlqZs/g3qn9c/R1LCjbdLgAqS+RJosIxPBfBcd
TAPptKZXB3t2HzPSctERJvOaikbVpo1QBZ8cK3Qs+RbtYNnaqAJMlCDeKoWHhhF0qjZa9GUyCd6Z
oQPojsk4opVVYENSVRHuc5dy00Ezx3AbQ0cBTBE0S37Uzfrq9Q2SpppkwnxEW91wg+S9NxMDkQRb
mrkYS3dYMEQ2l6glYzgLsz2NLh2y9+ZGVjLD8PkfZiA/aVHEa1dz/mRz91O2iPIZ8S9bUcHt4GC4
LmtqtiDgjNz7fwf63xZ15hJ/MFMaIMVVl5UXHFcwjWnvee7TaBKobpHStddVvA8lyBIGoMUhscyt
A1Nl6VQliJLhRA+ze0oxr+WRLBdlMTUYU20DHWEarCeLo3WLHM0VNUBMDC+KAE/Q+/5v36NtQ553
gxRitn7K8dND/rbIdFGcxwKpsi+bbtdgR056bKE0IElbk+ltalguQua5haQVNlvgXbL7Oi891W12
Kv26XzbU6YvJNKFghOyR9N9WY/tdeSSOUFMD2M39a6uZ7kknYKRwWoAqHaf8sMCpTTVDx1IfFmGL
jTewkZ23+T4S+jYfCD6RTq1tcksH6xMOJQs+pi4LGv2ySctfug5AIumIL/WNgqQ6WfAdtDY1cQnt
mKRrHw2rQiU9KFP+0vRu6c2hR/UUAQ8W9T5FybHLQxyaHQmjzG5fnUDhuxiJR9eQrps2okWr8a5o
hWl+z0TRydNm6RU7GoegjR737r7sjCd6MMmWYeRCA8m/9/Iw3HclwdGcaVYOOQMYvcCvTQkQkNFz
PoMqXTbSbNb9JO1dWJBu/e3hG797EC77tgj3UwsrQDr8yQ32wEPW4FHwI7FIZtk3XhmrwT4FhHbV
Eep66iEyVn5DuxTTUTm24F58ewDcyvh5XFT5UKGeiO/QDZhcpd1fMHa/gHAQckgA6qYoB2J1Mclh
EE1mjqVAmbUa7eHTkQFkxNh2ZpXzwbHiVwR7cg3xjLWoo3DtrW8OUWvDsP4qNBErV02UNMNGTrHY
mF3dzEPSeKU4BC+MtpBYydKNbnbewSsRTSYA45j0gVsEQciob6KIM9PXWGN0nJn+Jw5VWo35N3ks
cmP3RvtkoiO1JbTEqWi+cZxbbwULZe4SBDp571GKWbQaGVRaGDEPQ2h8ajY2ulxZVz8UKaY5DNha
IL9D2+aVDrRfLo3STTa0OzvobsWcZZnGySau8FkchO3GTy4npGJyT4Jj/y8zaLZRE9lrwdoLKorP
myy/a6f79mKmkGSGtMvOJxOjGMstaIHfgZ19DVYyg0BmMBLU9WWAmuucz7eCo5tibcGTRfTSVXtg
wO8T23JHyMS6tV8K+gdPZgSB3zdALUCx3xhBLk9h6CGcrgYAKiTWsAGwVBkFZBsT3leJTluNOCL0
LiGuOCczopckGXTLWhVfRMNcQlMVV8jq9IwjAEd0NQBFVvHfegb7KOaIdHFFuRKVjQTb2jc6wbZt
r57GTJ4KgQyeGdHVMeCUS5eQt8ZQ4Szvnv3KlBxAQVEadOeWbKpFHCH91rv0ToIOnnev+NWV6DDG
EhOoN3XlKjCM9VRl8gD9ENFzdMxAj89qnstgZ1e3bcJ1oUjHLcWPRutnnfXFLu4T7VCNjndQ3Ho0
daZphYG/p7NTUXbkPcLvFjUy4PUfDfgj6C/3WDZkqCNyfOeT9F6GcAvRzm0cBQdF1sLmVusz8Ky8
YrWoVrmBik/mKNI0C55Im/6FuQarMFxmpY+ZWhjgdt/qAqBskrbPcam5h8Z7Kiuc1vhEiiWqUlRI
5I1u3Rjk4NDbT0kJkWb0ezRwrDsb86rV7B30mPx75aKVNBjIU+8Ze7PWkj0mQ1z8QXXSE9KoCXwK
CcQjrEHeW58ECMjq58ngXhPVGJ21QfsZkuapwH22LXTiI8Ze/BRZ9k7nBV2UF/8UbfeaVdNHNRkX
M8DLjkWnkMifqQhn0qkJ98blkB1DMq7Kz6EBTdPq/Uc5KvsgarxpPc9jrIVrm1AxToJ7J8jHw82d
cgbxjZ7tUpv7w252TNjXdh+KI7fWM0AfThlJzSFrxFAAIQ7x/DYatf4QIQlzIrJBwU+flN1fFOp/
cu9tuOBeeEjdgYQKH6dJo5XZ/5B2Zst1I1mW/ZWyeC6kAQ53DGaV9XDniTMlinqBiSKFeXTMX18L
VLalpIgOdVs9BE2UQrqXuID78XP2XvtEpG63ywvupRQ36jhxzgjq/DodnB1Ghtc5NG/bvrqxwlJc
eZoYuyY8OHFhPXmLPASZToZcOv7s+zFvKjY2CX/2MARhQdOKZR3NnKCFuyoNIjdHOzCvxfRhsibE
pdFFuSbixJI1WNhYlIRELwI/3TDv8eHhXccNfRjj4sWH45MYnbtVbb42TUG3WZTt3hNUHrUxmOtg
CtGXtWrb4W4mxpLzewEOymkEchEkI32Zv9Ei7K/7Fm2rJEOBBtbaX+z4iCw38FnvZof4i9lN7npM
YMF4mduXoiJEInfkTufmvsrCz4FZvRZqRM20JIDnGLXXVnJdmDI9MFBYpcbeMDoavEaYbQX+iz2T
lrveEB+h1CVe+SKS6nM89l+rUaGswZKzo1k7IGaeroYGRKybVaT8jt8Su7jDDYUTgZnAwRupCPvW
Z7zvx9XJGpvqRM3ECPmqxv+yqnwIP3ZDvgBCREUGcK4eq1E8WdCFsXIXzYbuchYA3i7SMsDyPN8j
rsVBnRaHNAZMGvXeXZIhivZLHyQTMIqt8AZEYAoFmZLduq3GY97TnXUt8mECCsH7RjI7sEx4liMR
o9jKGV3dxRY4hI726Vqp8Nw2Wh4Ho9872l07DZGtTZ6irmp850ZVdG/nmwiR7Gs/GHcYwLcDCWAf
WlauZgFQCueR21pf18js5wzKr9N7u+FbG1rtVkigDi0qkhKlcNv71bESmFXkGF0SXfKlDvcu9tgZ
v9aVT3G1atOefIvK2TUqB9BomF+8sLJuqjwwb8B3t55BwDgMyZNVpDvUVJQ+0/wxmiGMNjL9jOXH
eJCWbo8hYpfVGDhPLWO7TRpY9zQQHMRoKjugNFGHSXvgFIjEcXlKDgxqoRtXkEkCexxuclyted7a
J47L/xkNDIZkuiBU2mIH1nI41nhRk5BUn8mkCwZjLsbUbtAQUQNCdWJi8rC6xupnPzplde5daFij
vUHdQ2QnJgfrZiRs/FDE7pGz9K7MfIYrjDIPYUqKQjnfO2nAQV7Sc5x+k5xpOaRjldkUlsXx9Z9/
0B/ybOFAUvItVyjId8uf/5CehfDKBb+HQbuZSZrxOsA5USrdrUeiDtMvdCUuOyKiwbDYai416mYU
AkXnPYhJvYR67YnYZmiG8iSNx+u/T08Tf8r28mxl8gKWjR3SYQT787sDFcPZZ2p5dyH7RpqM0PrD
LLjr1A5zIZdSu/FO5eY2T+V0b9nt53GKn5QVXbHtGDtdQdWj+3bBOmCBZmElKQSd5dw4EP9hPs34
ePAiV78JJZPWEpD301X1PdPxhOs6BJu6tNF+ft+NdkD/ZB3ovfeBCRxaEkmJ2lojGHIu6LTyexan
L1hJi8NMhfVdEwMvBz6YIUkOwj3H4FoN9OGaaWdMjXMaPF+fmrHfokZKH6VIH0N/ynchumGGVt2O
VbxD75ib91gczfsOY5ehYdDNmLVJsYCMYNYekMbsY2+q/tIVyYCXWAvYDyraqBYkKGYlYJCSOIOy
BC8QePEFwXd+Dst53NS4KCiU7G0X1OVt21n6gQsgAXeRAGFUgL50UjELt+hQZmYRn8m8ZUAOQhLr
5BCzZI8wadokZlWE1nbQYLlgyOF9qivP49NVUNlqbOictdpzX0AmSmNrGfDC3SQufguCjbVBpP4p
xBAIcRakLf+GwOckjH1S2vpqdspoL6MpXEeZbHfo6euTqgwY/MuX92/BqH9M0DHu/v1bWVREO3pn
H2E1MBdrU9pobBLp9v1/ef/773/VjRxyDMiNkcEc3TjLl7rAAixEd5mbCgtGydHUAtO98aaC8SZj
JtYA8bUetHeL4H9VL83EJhy8B7pDhHtYwM4Fp5+0bycg6XzJNNyJTqHMx8B2/d76qix7Olo9UpKQ
RsZ2JJaWErwjiiQWdBVKvLnvXxzL+YAeWe7xSiVb3DwlpJXaPfja+KqTPseHDOmD0Mvy9P6tTOOb
iXGMp83xNOf5fdeq+kCvlj6qcT235GLNtrjqfaSgEMQ+WdSCxymyIbZbVUKiAZj9UU/OnWgqpBse
SQ9gJ4LL+5eizoBUuBqsqYyMS26W1MRmS3IMddZdM1T2hxigom8k88NcFAJB4Sw2IbWUFYXu59AX
A74tECh2SEaPGBk1tfWwdmKSazI63sw4UfhPfBb+LG9FdZV6vnfTilLe6unaTaWxU13rn7wRQcHQ
tIBrbWfkSK3sE2k0UN6rZrrcjtyVFzzKDSpnFcIP0E27YwQSdKvZjeWl5VxmLMNSrF7Z6V2HyWZL
B2Y+j0ZYXBMoVjM+bN6AjpJl6uYtnoxqLerBOo22j5dUTMY93RLGonRD135oJzSqiVMoamtcp8tz
0i5PR7H1Qyc7kORXPvVVka5Cxlt2k1f3EqwgnIyZKIUFJMBEyb8oDBDbgeWcRK0aMj4ZY4B1zU+e
BfhC9gJ7Fhzr2yzELVAWpbuJnOUME2fQ+rSLkG3O9dp1x+YksNuuSF7QuYYu23gYqRP0FYxj49Pk
ha+aHQJ1ynSZZ4mSF1a9EDVBGU55bL2kOQq/ojSn+3Uwplhfx4HGS1qiJCOKnYnJ8nsJ6w35ZVhP
Gu1xVKGERgHq1TWfq2GfXcO/Jmgu5d1W0QUNxddApSPD7CuKBnkJpEK+mhXPzOHV2Q2GENpRgyEw
1fm2kVgiJ86ewZIIa1eS44lZ6G1MCtd+zAsEGIb1hppi+hQtuHS/zCVswYEBDoxgrUasxqjBc6RU
6Dw9P/qGa1ccmFtWxxyK5GZguVkT0w3TczCr28SewwOW2bOb+frGjhtFsVqlH7qIR8RoT6XMswvi
wmTXa8+8NlzaHF7jZyfbRcUry+HKxgWOJdUm1KVMINtMp9RLkuduAThPaecSY2DR1UDvgB0dLYcI
upd3HxCBr/MqMZ6IGxhhVJ28CVEQ/FjVfUTte6bh5h/8fHT3sdl+66M+v4uzsb4uLNNdtbbdXaNg
lNupteOLGtLp0Iv+uezpfPQDZuHRHTc5xswpcPSTLj7FEsluaHPGaIaspD6BgJn1163qlumKQZa7
3fU3nuOfgsi6iolQuQkCaRynwmsIFIlWZmBTO0DNuqaWYiI3c+qwhsLA/9b0u7zslgu6jCptjGkG
YQr0/53XCrbQJRmgRrVhOJya5Yukg7bueqG20EzYQd3aOjBsyx9n6NwHlwMH2UCUinYAmikTMIZA
Yx5j8jE2Bu2CF6M/gNgpzvRq6n2ugnkdTqiV6PGjtM7zK8lVeMqHAKBpEIwnBrXie+LvErkdvpW3
3zf+X8K8f/n2f5Xtzet8LaupiWlI/vf+rbz+kr/p/1pe/t+//fO3vPq/3t2Su/3TN7jv4na6o+E4
3b/pLmt/TOj+f/3D/3h7/1cep+rtn398LbsC2tD9W8hT9WOgt09Z9H8PAN+/NfmXYvr1L3xPALfU
P0zb91wKU88jVZTCb3jT7T//UP9A5+kgbnWprKSlTF7j/+R/83cw6vP/W3TYlKf8P/4D/V8b/fMP
6f5DuMr1XFvZyuLvq/+f/G/xS9HMSJYABWzFvC+X17GX8u+Honl2gxzxOYq+jiLDD6D8w+5xiZql
r8B8g50IO5feZGh7ruDpzPsk8+RqXoTsoUXAS27v6kRo1qOMYIs6iA8STN/FMqyablEltu/funGQ
7rtmeP0eRIdXYdMOTkt6rX384cL/6/78MTTc/qXOXn4gl0qJTHWlHLq/v9Sr7qBTZnRoDIvK/WLM
MjizqwZnVfkbz+8+eQID/Dy5KScCA9IdauMLvdnhEsy42ns36QFJxAxSeXgpspGUltMNSm4EcwWo
rAwQRmWpeNPOvbsWZYQvPmy8iyNN71J/zasD+ULlDm7pcJXHZb0ORL6P+mK+/fsf0/3zj2kLgZ1F
CCwKS4T7z58b085WQsfFkL4IEeqqNhqm7flrgwxlT/4GDGlAC02ojXOc23KvakxT72PFLnCbG7ra
F5s0kKt2ZP2o/Ok6lmb0EHY5eLX5xquEdehyY7xN3LzZfPc/RGORc4pH+6qCwF/XdXPsPCjtJmvm
S6X2hTw6Ighv+lwZB8756uxPZJCAEHyr+tB6bintN3bV481E56icorhmR+XcsWbdLtGUG/jyYKds
e9H2ZwTK52poUlScpD/ITjrnEfke+ycIMN0jokBLSZbI8i0Jpfi2g0xdR3HhYcRCjrN4RwRV7zG1
nacO07tYiTawjzyO1+zl89pgfkbbRuIVIdPn+5fY0vu//6DEz6nZLvcjp1KpbNsXruOb9i8fFJqQ
SlcOFI3RbvPdu2wtqzJePu6BHRq0mJBswC8QV43D2RsAFfxUg/0rpcA+RNP4JZ/Y97hvF39RF+6I
CzXvTbrsV712rozEgA253AOxYfjrMCvjYyG6GFAt0kUv1tbZTW3wqGCxv+8FP20FPz5qYkl3/+Fo
uPxo3NeSWZyjpO28H3l/WDuqoRrmHuPYOjPtBmchkBMGMvn1ELso1RbvKmWZux+xawaYUSYyTXNm
NlZkEzWgqS0rRO+AeGJIhaVP3LTgYeEs+undq20OyqYZRwfRN6bfHGutv3jrruAcLkw+Gsezl0/t
h7fem2VW1wiX1hVgH6MeHTSGSfZxKEsol4N3rkDfELdi4ZaYqvCsoPsyhkvXv7k51J+vIEJdxala
mpat3F9WXz0OY9sBc4DgiT+6RYuzkhPBhdQ3H8g6Ki7BwhaNll/hDKr3uqieopizCMSbB19BOu2J
CfZgf77/alRR8P1XoUMMDzY3oHJG11xAL+DNcPh8Oj3M+5xN8Hc/yl9dUek43BTK8X1aKj9fUV04
7oQ1IV13RjXR8k/7M6FxOout0/s33fJQv/9q5kR+aEo9Hd79zf/+wqCHc1CCO7SOY+/72DtrwP8O
zbmQHMsLnf5mHf2rG4Ennn3PciXvW/1yI6Cxtr0pBVSH9IQEXhRUROekmz4Z022Il2SThckrwmjU
aYEh9478Zhrpb/Ysa1kDfnmQqA7EspBzD8hfF/NxNjsnszn9jOSn7OY6/KpIDyLcmmEx67x58UOA
uzoWtD7r+NaNGFT//Z1o/XmZkqapGNTDXPNNtBI/f3w9OIEO5g3YmixT58hqobHorLxCVb6yMjMg
IEK/OIyV9pNvhOcYWXpvD3eyLsDux9UDbb/xylEB58UQiMi7jzj3u/TqN+/zz5dKmq7tmsqlFaIc
d7kNf3hwCxsHmqiWzEMCejeWgYi/scDdC73cI0uwtQspQmKCuSD6bkorOv39O3i/Ej9/WNwnvLRS
0qRE+3VBdw0rLWqSu9Zzc7BkGGNAYyAtzY/pogAB5ijWGHdriJZQkJ2Ing4cDqT+HWANTnauTotd
6gGlChbHHn4ynnlbRFta/uXWZ5VdobiDMtk69+aSMSEJvT4KhYdJqR1GpfKT2zvdKpiqESx7aH8A
q+uCUi6fBGpkYhRJYBINTL941On2fRkenVaf//4yiD9/EC7Fh2cKi20AJ9wvSxdwa+xQAaEMXnLC
SwA10PQH8zrSrnkNi5Cmd9QfVZedul4zU3bMx3eogmVN5zlrspPbI1sQTER2784nk5Y0XVf32LYk
Q8RLjPPfv2Eq5l+eMZehK7swEk7f/d7n/OHGmUFERrDf/1UwtbUZ751BhJfGRv7hJf6noXWwMaPP
zZr+29+/tvtXr81Lmh7rvLSXav7Hm9bJA5kkRFysGXf7+++u1Bnm91rbXf7IW+ZhQnHwu2f6L35k
i8LD8S2LG9VUv3xEbWChGy0IWqOfaq/1l4IoZ5JaYybOfrw4ZRrz0hT54o72t1lnT0juHeKrlxTa
ZokvyXV+SsFVoeGyD8t55EGfe2jUv9mN/6KQcC0eaclpgt1Yql/2DnD7hIBWXJ93FehARy7EbFiL
zvmQ2BEZzCq6R2ur7/Dk4Qi2iXFsmOp0fZ1MSDVB94lctbssnl8q4k4w4Df5TZdC6dLgkZEWjjOo
1ew31/cvPlUEXJIBkeN6f16K6sUDVwROznUys11IejVSluxKtzVpZYuL6N16+/d3Eqe7X25jx6Ta
96m5WK4Fv/z5VgLCNiczl3DF5JzF2nru6o6mqRjv/IgRmMeMNXdLC/2iR6BUmG5knJ8CDweXDSRv
xRT+tjWTh0mHL7SdWraXCB9u8MlOQyzItbFfgDoNhr1VGkQmU3L1m+fQ4ab/088gLNO3KRqVZPVw
f3kcEj6e1ofuz1SaunHy5F0zptXei41dRxr3Fk9fgD4LSJod07Q1MOtJAzvwTo5YysO5FptWbk2b
kE8J6HXjGEwOZ8BleNMicKQTjdsIlV9kAb2Ki+y2aiH5gYKrN4PXFzsyle/mmWOs6v0dGXQ+soLw
2FtFBrXBeFMV2hsr3hqOsWAwifz02/tCKO9eS2YsnkB47al+UxzLxDjhI1ZHHYADJsKKwWAWtJhl
PjbESNcFWGbQfMAxTR3t2TgA/SfXeRDrs9V96p2Ad1xKsY17n/5cNdvrmp7qINsZg22FPnNgtC8B
ulTRm0aVVGpaewU198YM3XrbGt03B3Lr3k2KGya0UgOF9H3jPFTGpag/eHQwH+44ylXbcqiKLU89
gnyNx9YLCdkaSfG0xeIT52QOUPJLiBdhRbnhbHrTUSczSNHCDzZtV6Lx9OB8EnEG/arl7kMok1tJ
ccx42SYNIQHM1u1oyOqhWGdXcBgSInaw7Ya2rTFA6ifb7MM1JmO9TRtjF435riuZwSQI3JiMLJFw
GE8NLDl7bVUnpuXjOunutDN068oCbZDRx94HhUUitzCRmSUEXYdV1bEF0jVz235r+CMyoekFrAVQ
9bwLNgZzIT5aVln3SzPZ22bMxHZMVbGZ+vkEHR4wyajsHR7DhaAhmBKMGXa/sF88CvgrJpx326kw
vqbDeAnIjLsJrQzwLrqIpp5edIFTy6CpHGWZu3I7gnJAKqM1YeiNBH+DhbgCrPylDSjcoKEGmyrv
tqMIoqMe45uOwdvKw1exoSak2UJZs9JLX7nqjnB6EWfXNM9B5p1jZPJrt4F8jRBIG/5r59T5ouzK
V3ZepeAr026TeEW17gSdRuvUBam3MKDf/My7z8lhWEGbOXdnr4WGTcv0rmx66ypksofqcbwTLQDZ
sK9fIqY8agyG02y+OWoCQyaWiR7srl04covnGRqbsFCrpiMMVAKsRxJaHAeliNXYjEhVNiZGARI+
sYjBvFkOq/qg4ngdyh7Ckc1RPi+qr2HCtfd5kleCXuy68BxyPMGY7CyuNtmTTEi6sNnKjn8mzoC0
Y78b4B8VX/OpPvghIIzKysVeEcpVCZ5yFB4g3GbiZIysn/dBO8t1TVLCum5SuW2B8B3i7m4AJqw1
64k/Wfm226I3FIdat/t6tuZ95aYPHd4WuIa5vVlEJUu4Q1o5+27Mjw3g980kIBUBxCg3Jqb4DZ7X
mNxBv1j1+OtI4UO0ZQ2vuYueD/YABtetxeEfQ7W77VPutFGQ5tBBMHSdstlQ5+UnFnvEw6ZCoJpU
cgmd6NYNqTGNYxGk4JsPNjQNChQgKzOaE1hIJDMZ+fAYya9B69erxnmlVwiCxTMfa1YkBrAepOM8
xVie4hFiiknEB59MUDYImuxkT8vZPHrzs2mNzs5OiheHH01UMtwqRHM4OOGwNsG09qQOML05j1FB
EEmakJ0QI7hgjpJug2mJHQouiYEJl1YOfEN72g0mJldENNU2lgjM8wX8GFjtq08HosrBzOjCQ99d
3JIYhO4nexTlkViY59zGEEyGasltRqhTARWdgIQSetsmimWGD9El6dIHoRIjAkRhSXRTigI4quxP
DewMHjQY235/MX0vPpTlkuDESkFqrjGHhP2OoAcNcss2VCEEtE/Vl2mJxIuxCV9k63zG5p/vomH+
HEXfIiaN6zSNJ0x7DtS8vI9vJ23cAs8i+c2sC+AUOL3Im3n26Np7ZSVvHULO4byzgQjfnMCqCPQg
c3LicD9iUEk69oX4XuOPCQrP3zqN+tQmk3vD58s6yER6jGhLuir9BNTBIlHxOWu1c1dlZbaxwVdB
J5SrZoxRVnrI3fBYPc1icpFmQGGUPdkNCmF+lt0bTkTmFXFGq9lIHxgr92uMBp/zGGoUSZ+PdXQT
PVKNvhFloe9GrS5t0By0iq2d29dii8+cNCIEFGs/A5oZ5mW+Jo2kwbnGWTQeQSZmgJhh5oSC0DPS
srwW1qyW2VOv7mx/ZCxh5huZobuJXH1sSkhFHRYa6ZNeE6celZtKH8YyI/MWMgQi7lRs846YJ7sh
jqfPu33pfsboipNP93QJL3lH4ACD6eakSxWglb0xVXGDJxbUXZe9Sr+y7+jv0VREkT9N8Rc8rfAj
u4VBi0ZKgaR7Ri+8qm0RH4loukAfbna2Cq/ZKo9NIFdVK8O1GsJPkQUOKCshBBUyulEEm+fOQI6S
633huALxq0uJFxwHApS0c9HKvGaZQv+wiM0F76upmAyJ5lLlxlPkBY8cto+kXeKzZBpm+/amxdl4
SMdFDsAUtJEorNPB2Ng2AuQqpuYte3koKmTCdAyvLORPSOBAZqWGc0lRre+thh4qceyYWc2vRQPN
3qdeG1GvrnJEOauoTJ6Q4hnrxuP3WSvw6Jg3wvLHbdSTeQHrG1Xml0JO/bEtjW6d1RgusO41FYxQ
IjlSrYdtYAHiRykEI2yOk40w3Z3ljvomZBzKbT6JPUTFfisd8XXqGqJaRl+sCXx2D4JWMQ+y+KDy
HowHjxIBNKW/cpd71JzEoezKL4L8opbgoVxrNqapt7fY1b3N2GSa3q93T4F6NVvAWRG1r+U4Y49Z
3mXWqfzO6KItenRike1ndrwMwXlCGVH3ZPYkPAvQZkNKwU1b4g/tCv4unb5tZQ+nEEHfjtOHe34c
krx4afryoeA0szK9zmPA4dJlJiB6G57KKvtU2NZDmqJOL0uMK9hCITXZh6Z3jkokb7EUB5UZX0L9
YTRVuIugxVcTy9vkQRzzEVJnIc5+Vu2VIDAlDjZt1JCMS/bUpqZNvI1ClnkzPTsmGLQ+KVnuxrUK
3eDeMvG0STQJk9MeSOEtqUL86Bas0CNx5xghrAK1LInPLZhoJFXjDUxpwFGWmA6IcUlctcKvrU1c
rJ3khzCsb4rMxK/tYdcPSXwackhyurrCDf3cNxCN/BAPWlN3m76kNm0Ufuaez1S3ww5IB3VnS4TN
/NTJ6YAa3VxZY/utkzO24MilRDXOarCJNvwCPCbdY55OtyPoO7YxZ9vZA5wkQ14McgnGykVybeY8
adFD05kHbyGyExJLgmnFfL32IXC55iMqg1Xajfa5sp1wM5GgNwDkcbPn3I+orgqmrOTJX9mj2Oem
2125OnhWyyORCeuaxbTYp7Exr8DaC85F7W0PL2GrG+e+8EPvHsjWBxmL+lhQdwhh3g4kZ6FS8UjG
Q/NnLqHT3apuKLSHJTd0co0tsZoosgStiik2h81U3uZQiY4JkrfNLFVwQjpk+Mh1Egt9/mS3D8ZY
rKEg6wOACGgxMvG3dmI8p+lo3pTWwelyEnfJaV3coESRspgQqpeuEzP/BnRqjdySpwP3IFYSnfUb
kOvTiiM0PDJd7EuYA+i0aSpj2zHCLQjT3cB/o9mA7jbmx0HKl/FdYV6tsEYhkV7ImbW31gMZO4pl
Hh0hwaQQHpM34LXS1NdFuvhJqQdFJ/dZg3xEmJfUGg6cSm6lRy5L/aiSMFo5kJYyHaOBD4ghQZCS
W5/piS0V2hffItIi/Wjjm5xSap++OApBOwfHOhW8bdxPMJdsh2mG2WQwxqp5DXnhugJ7Svhgj9I8
TY/kHNxR6cR3NXVVZxZAO4L2iUNJirR5Z3CUWpEavMSQBngK/Pnck7pQ+AnnNT9dCnom+pH+3CTo
XdJucnepDdCTKmZQmG4ye2tnBEoTHmo86mI4wyTirgpAIE/BTGga77SEunP0eaZ7EW2GDsSupwLe
b1A+xU2wcyZxHwnrUiDTLcAvS4EDi+la2ZqvUWnflZpc+dRDf4KbLTwUlrXp6NixRz8zbJXrtEMD
26vow0D6qRMTtBISTN3V8PEM+UZ23otpjg00YZhQVmJjcjDGVeAXV5x8ipVX465npH2Xq/iSmOQ7
Ac/VK108ZWnwgScjW+E+fo5d70V25I4K8UlyZXMqsQgOM9jPhLwhwspAR2/N+FZT+tP/Lg9RIYe9
M0FWfOJsOTX1526enuOqumtbB7kMWYVeK2tEHmGLLoLNNCWwbo7nj5kvn/JUXNUY3laFgIApaxVu
pX1ym3oJm8JNAUcNmRsH4KpL17nJmbiwFt6+uIljl80vg+PnVHGzn7GdYmxGsJ+LbkWhYJ4MQR6B
YVl0K4yPmkmM2sXkFBy73nwMsBiUGPTXDoqilSmib0VMZjg054+T8PuVB5ncE/59tYhSLGRRXlRd
ck53J/bcnRRaLJntS3xFiJCJos8pYVv3kFP8KvtSa+MZ/mqyzVv5hk0WHzf3DutcUMqn1I++ulBs
N+zX15NbU/h22YomI0ePYDGpobfJRhA9HV7l7eTH+9xGZygI7s6cBzvFNY99c+1E8Ms7m4/GDeMR
rjZY42Km0Mk1yapxfD/p9kvcX7F1O/0AhzwIQjj142eRWLSBkqReR6V/KhoDHkuxmY3os2Hk9SES
hLH0SEk48LUdg5/mWErnHhAsxzhK/ergS9dDPDZy8dLh4IbnINIM5cJoV04tyC2XZIasALWQ0lAK
hfswMVNGes/0YXKBacJbgLUGgD6fSLAN0Bo+SQkKOK8z4MW0YrZEwi+Kp/nK6yRC+SlFnS9sk5MS
eWOQeAD5ePspAbgO5pMHL+jvUkcMB5ESLzDgOaPwm9mLPGgDk+JMmxXALOGIsdMb/a3sD5GCXzTm
MVQ7hDJSn7AgMSrpt67N9hj5nlgboj9C+zgZtJeZF0NqFu0bXH2Ck9BedwMelSZ6akbsj1T84PTB
I658GRQblblvOO63xv1MVxd+GXldNV2NzlPIv+0Y7xoi6dYnSdWDrL+CSXeXQrkgZqrb1215BEuy
SRX8WOlY2dmsCbNLK24jowgd0MZ2cMDK9y3D8nOKoOGHHseFSUfudozks0yYAs+wTMnX+Uggo7Wk
dUgCtkpQ49mVtLhRnBC9ETXcoTUdidEA/5RXtO4pwC3n5njYoPNdpZ3+ShrAOqkSh1OENXDdhQMR
RN/KYCQawrXQuE2E/xriKU4Hc29Uib3pBvAiziv+REKlB8hrGvsOp42kPTa5sZsMF65sVX8yxsbf
wLsnIQ44qFdL77FGSRcohmp58zJBAsc3C+M/QDC71brY+L3L5jbCY+gaQYK6cQQ+Pp7xwl1FeU4/
w+uIOKTLMmCStZP+AkN6h/z4XhfmpmZlP2VIe7k32QX85tUPafZ1bvDZtqM9aZaa867zWuiF2Vjw
Y3VJeAcc4WM2eoRFy2UxG9mocjc1t3rsPhtBx0JkHSdn2s+jwTIQILxvr8B87r3ehchNV4lIhnVc
pR+rgsjXPOPTwWdh2NGTZzGZjFR9GT4zUOb4q4pyH0ExggxH1KGDxTarSXcfWaRcH/Q9KIZj4lUv
9AyOISTzNfNxkj1LQjonw4fR2JCy29QeDm/FBQkGWFKKCUHWLWm7LIpo2VFelrTJ0Txw0Ku6nOoU
OU2WftCEttkpJ2FVFcepXs4OBIJulhh76AcuYLT5NCKDB4JBxEk6a7GrOXP48J4KiwUrQmy+JdWS
wjfA+4llCnQF26pa3DCTjdKXirQPIN/NIfd+qlDUzmQtmbaxdfHdwFAJT7FwCqanXYNVhoJv7OeP
EJO+tY58oj+yb5X4jCh2sZkRlGn3PD69ZawZjvrsJ/lrFvZ7z6Fx55JUvh7IVqX7SDtUROi35Btr
ak0rkQ8NtY64MTmxZpPpr2xFCEpef+yG8q4omNdye+BwT4hGIp8vxz8vSGDLIq3BXfX7OpL3cRG8
GdNQEtKyJLSJcNcYGEgi0Z4Kkn4pNKhyTPoWmU1cTAMchkakG25JJ9zwsNMPIGbG0K4DZaO7H9BL
732rfrSNuDhx1AuhxAETrZB9QhQO1oTSnOEoQb5Egb62luDwODZucA3GwqWJlIESTgIQnh2Z6AmO
XTyEFDDD5PrcatyYOE6OkHXG1aDzdtXQ5jH8+7GYN/VU3hueWx3HGHVpFF1CpKNOi6B3BOOULUF1
szWdwLE++emTUz92E2qnbJZ3rjXQZDEJt1XlMR/GJwQ+xTpoJpLLFqPrCHPUzvidsPnEmZL0Bbip
TAqaD5jiVjFOy1UatVfYZ19sDeegIQtobhf28bCAQ3WAjj6ECVqMUBRdbFE6OtATx+Fstx9qTmOV
GvTJLXvCsvp+8QSx4AlyrwVhRX7/5BNzdQKn4YcY3iqXzl/Smce89TlU+sE+M6FkCYmegYyhK8Yx
4CLRwK8zsrbbqn2ym+hVKLEgrQzy62vbIbBdbeCFxRdw7VyV6NrI9UMJuY7EwWOWzB9gFF75glhU
qJzz9VxqDNrlGO0GUiM88B7atcatnQeIWDHvr5SLYgHQy9dimvBKrdKdGyiUJU4GShGeYA37DL7C
wiApLt1IqWfS1y0sbCAZcJe56GOi6We9t4hTccTzKAmLnKy5JfZiXhhU801bLB1J3/i6ZJ3UOYK8
OS9Br3UZiuZ+KZhqMgQzn9TTvO4/mVdBFrDxhoxR8pSugEmsQ1qN3Zpa5mw06U07ZxgLBhYiDuUM
+LHp2MAnQW5090ZKq0fVKPMhh4PEKAyGSMxGU4KY8LDDpI6ycZVJfIeeD6WlUdPeNLFa9nP+lbD7
CCZke2e8h+QI2AJljkmQiCS4nLjiaZSJifY69683AKxynCTfSm0RxPkC4/+VJNN5Xf8PV2fWnLgS
LttfpAhNpeEVEKMx4Ln9orDbbs2zVCXp158l9j1xIu4LYdy9d9uASlX5Za4kl7RqPJTaxE78lS3G
gzmrHVVJL25FGimWPTRteJ+55FNhQpCh1C7lCMe5oO/DdFfpX2ZYzmiCBpWUQ3pCxmSPVHIDrg1A
bFPJNAKT9Wqs5VNUT1sdUNFeZiMZ1sqvUWDhMYSx4pLt8l2Woya6as53qUNNn8bEHQNOd0a2qHau
rr4hmke7JJ4hIfCZmlyKOMbK1gLD8X44WLFa29a5pcR4l/rjD2Pq4nmKBKwP7lVdTa0xJiiKo2gB
f3NQfaW5Vn0OHBpGf4CaS+usUT8NTc/fyfMj8bVn0bt/uYmgJMh4Orlm9OOr9lV6njgkJilaRipo
aRTZ1L+O5yJLVu82ve1aHL51bfrTadonHQXdWqPHe+t0pwnS0S7i1+CFxPVk92Lexh52GO5zDUsz
R++6RPijHRo8jYHQRTxtTdo3lQwZqUCj5g6iiZBwdsD4rEdzXMCbw1fZcEowo/Po8IkD4Lwm8mq/
WBMlju5UPA4GNiAPfIOynxzOImsg46RHXuZUwuIjIMOqttOS+B/52qe8WWboJcdALzShoHrdb6uR
hqJTdKs0YhhNf2xm/aEueYOgnpK7wAYVxvNPTpCipU7CyOEDzYVB8lovgsip37mQ2A/kv9FyYBvN
hn1BxI0vxnZIl/fiydnmou6JhDOyaMk8kZ+2X3sY75y5WJG4VffUaVCZ8wtPsKfg2PmZUCPCOl3E
UOsMPB0GXltvrZi6TNDeHOoQHduFp9tX4qEex63eRv6DLUvS5A0/ejm+y75hgNhj7TcH/GEFlwpJ
BnowpRu0U/+Ta/UbYPd95qfRC+WER+uim4fR/3Gbmt8jfEHaeWbgX23pbHuCRvMxhKzMS6UGaiNB
g50reL9A4dF7WoK0nZT1qI+frltZa8fQ7JXyw42UgZ8TaY7Hr5JBsdHqawvQB+pqv0uM6a899ZyH
0e5rz37rAfCb4ewcGWQcCIbMSy3xTNRtP7pp9JC0BVyfZavazrzIDoU8hKcuWaz+0SZmkc81yCiq
/knQ0reADul0eu9brm8HY4yKY0hLBHonHtelARAf8ikiDXhJ3U2pbZpZFWlPW5gEVHMxKgXmXrTR
xu/gUDlInV588aG/EMVuUqYSirYlCCq66OxNk3rPtdMitPgqiGHNginN801C8gMotksheGQ96VNv
PijuZ3XM/RL8mB6IonsPd2YXf3aGpnZ2Qo2dmUm1TWmroPWneAY6Nm9s5K614qxngDxZO6J+s3D9
Q/qFjZBXWr1qNPq0s2+zhVhi1yw22oT/Ih/oW8kdSAlNQVtcyjAf5xOfTyJywqdpKUS7YkPTXkuz
K4Pe0umTcop3FFd7Z7pEgEtqUgODA/g6rH7gstDxhGi8oh4bagOkr7lnyAIm20yQxNOKj15PLaPr
aC6UCMTLAtMzxwadj39pfrls6aDrt9xwfbYrLG4NYoj8EHTSYp0Gk69r6Y8zMz0QtaKbFMgXWhBb
xZYaGJfD8RwxLWUsd3B681QXzKnAyfCjKArhI1i8tm5BJMsyomG+FwdGA9kD4MuRN/3v1OUHnNzk
qlOOQkO6iSNiGQLWhshJsFYzYnGvsF7k5ZVpNB11BWHAsLP/KZtIb05BwHpw9mblg0Ei8N0uvQW0
VHYcZwfOtCvzWChF/6dU/GcK4hXnB2FrVAhWHQOcbtrSiXWMQiJUzMM2U54ePQMxy7UyGr6oV/CF
u9armTo5l09lhzXAHTBi2NU+pTpK0IgCp+fd7vq/ArUZkcCfGXFqHxHHEgAxb4MWXrwyHPBA0e5V
0fmFDZIdlUnwuhkjuJGkebaDj9uhcvuHmNttotXVnnPlKSltChf4rPjs8Ne8prNTp5tkooGPaXKJ
hqWmHwPq97o1OTiMo2DgxtG2pXyDWfbZJGC1ogwG9PrcfFTz8Bam1slrk3+pb76704QWZ1Zvjk8H
VVNRSUlyHxIn5I1mFqTtF4BwHHJqo8SzqeKDLjV/xTSSPYp7wLh9Hm0S56ajH7noEiLTKZdLlXeE
Prt3JOib1ZqXEW18pau30I7GTchivKZFm40A1PVdEfoBMiitMjRmRWP11xHpEUMAl7rrPhDcXCM8
TbvB658lG88y5y4OTMEPED7+fOmeRq/aCEIoKwiJ1RIvv56+JFV4m5zmK2lL9pVhCYiQHAfuI/Ku
oBxvjO7A9y4t0FTEjXwFXzWO5w9aezkqVd5fWXIYF5E8jNL/aWS/EUb33nahQWjR/qhZRQLoYBSF
NUAkQnOTcoyOjFueE8iSHMRTo+J4KPfsi6Mkfw+7oj561b+Wsz/I8xedBM9BpOWrDnSGmi7xoBvO
i+FrH9jkjrWEu9QKFuayQ2CXo8P2sxhvU9WdzRaweDYg1cl8pDOR1HvzInN2J8x48c5nhBV4OdcV
cnpm3xC5nGMYFVBlItoiPdluQpP62WYCT+gNv/2ksDKk/pMJ0d228uJgDAvOu+h3c8QVrrTiOTVb
AG2RvmFCELQudNAS0aHr9GZbZHzcKuRe/G6EOJ0WyKVwECRTbtHmvPLn+Qa6nU9tmTmBqb5IBRaB
rlUnI1+wbPSIrWA7/amy/iaJ+dEhUsqlz26vKi8n1XY/2kQbq6KnokNjda3WXkZxmAam9tnQn5os
/xRlu++78rUrsg2nDovlODxNOKfXPpHXwEvYewC3Y9/PTGo1AIk51IV8c5kJIBUVYB5LQrEpx4ER
tiqsAwk+u0xeQL7sdKpY46a8hR0jJ8NovpwaIbEqMagJAaA7sdqgrIxppcz5rxn/SEYd+4wxZ1TY
dGvWz6kjgzrF5gEHBzMMm2XjqQ3dfYrWy04DMmBL2K/39AfJMU+Q40NXTH6y0pTk78im4DhBHJzy
69zdlu7V3HHPoiyu+OCWwi6OquSgOQPsaPLc+bHeBEPv7GedWcnEhqsMk4+07jgxolv5do7+5rpl
kFsHSKKfg8H5rDXmL+Fui5AmMx+lqjZo+e2y6QF7zAjCgs0KxcUo/dr0GrWTTmGYi7rgPwxhD7Nt
8bzaGmCP0T1ZUfWcdszzfUSHVR9mZ4Fcsrcd6CB2wnGhhltSMbVNrRozVLtLLX60SkoQkFDDNP69
uoxOtox2xOXp2OyaN5k4bRDDv1jpkB24QQg3XUFzd49d/ZPY06Zih8XsQryxK4yD0tUniFCUHA4g
LLpa97DT8TNnELNooQHlyEqzSSCBcypqd3RH2dsqpNHGHnVqWMythg2fF/nSVS3S7IBq11VfU59S
05azjuUprX6O1I7cg+kUIBxjIKRR6bFqu8I6TxrXmUAZqXMPX7/3YiZ/ifY/UcEESYhqw5VtIn9W
o7Vjevwbx1Toao766Evea8DjQcd5cuuU6ddTUXhs1VzrieJbaMoWpLKy+5D68EpjDjaIN/yl1JVy
iJDkbcgtznkSVF1ZBkPNcXgIH8wQzQz4oNt69p5qYfY4ELwSArYr8JZOkPg6J87hs7BqOFdMZ1ZN
339HCjsStjA+rj+uRBJqe9d+nDnuJF364MTqyEZc5/4FFiXOk7cs1b8iPytWgiSrynSG88oc1zMt
471Wz2RfMMTZPsyKgttpOk3h1h2rj8lIf3UKy1rS8ytaFvAo5u0/tB5H5k+Nnh6zkf0f3ahcx7qz
rQA8AKouEViYfq70ofwzuOXNNuTWoTQpGIBcJlnO5Shs4KTGKyjijdNYw8mpc6AwOCog6jKuMbHg
DZzUzUKRhG3NXz2c+o9sXjtT0IV2h3BqPycT609SAccTw9uQ5h/UAMYb5gYvdTZreJBwSI/E4NBj
UGzZXsSOG+1E+sdy6VzwnOzTHbGUJCh6aAxvulcz9GHx3pguy2ZB+0aXltW6FAaYsBJZoWISz2YL
3Hpt5vvWSv6K8vpb4d4cUvK4vcAKN1jpu7Ty6QppoJXjKexh1PoQWaHLN+8tMDnWMzhAmgNdtMRI
YBbWYj+yNjXHqOUS+Vcn9YeREZqiTPIaSVR6FwZ11sjnkUD4ZrSk3OAj6kDNdLyP3U0f6+1ULAuY
luUbrxrgnrnMHzH0HDrPgmDWsUJiJduY0/THn/WTnrsPHj/MeUwK8vIpvGPLBG9fT8BxxM4Yf7zK
FidcRt8NzEBaSSkY0WfrMSosL1BygZd17OtlCzpogr/VT3994j5o6rxxElFy9Cz21rKH8Obq6zFu
7LWqQyhQMC1oUoM2hOD+bcThMvGYvpTuOOsZeyV0WX/LfXNapyb7K+IugZZ28jpJCsjaPrBCN1yR
wvhr9A1Yx+/EGeEoOhR5Z/qEhYGa0clgLlVUeOxSLAOVgXUK0m+yTPAQ4pKT4VL2QiIHG3Zj7SbB
m5qKJekN9ijwLQqjfPNboyfi2OnefC0BalylFd8qw3jzdC9+mHJVPoMUeRkKkTMC021cmyBzulYD
H0o2IVbpxfBFhxKMQydKGfMURQc9CcV2DK3LEKvnTKeOAHj2H9j3tyqPqXyipN2aMyZdpJ1CETeP
c9Y+JCb3byn8P15IVYue1NjyONRsgQMd9Lah6Bt3Kt1gw8FEf0LXxVkMt3UzemJgMiWbHb1oQDlU
4cBjt6hgMG6GhjZqUy3AoL3p3sBxPBI77B5maPv4lbNbV0VbBtYnnbHyKfa7lh6GlP3r/K41SGa0
O4DembBohQ66bDjOvy7b8jHVnuMqe5B9zH7dQ9X1EuuoixRTj+ueS7j8QDSxYADpeAJg7FP5hT1i
QM2XMKkOs9vVmOZmSBaCUlIhJEKVDUfPnT7zwTiPJoHFIZ3fO+U3Dx6j/LWK0kOfmN+tO2/qNjT3
jqedqgaF1aKWeU2E6UvoxORcjG1rME1PA6Jwq6mADz52wPKhmeE7s4DGkK3/SskCD4bn4pLTYQ2m
noCtWL9pEXzNK87PMEAgPMwWILv2MrIlPhoejXmilpLOIu9C1GDRXBNrkwo0TsFvCBbRVeHF0FJ8
4GDy0UFiUAf5AFwGUHYY43exwZ27tA3FU4XhviTKZ++7TJ51j5K+YW72Qrm3HroB80QrO+ptuzX6
+dJqrX6iM3lYuSjy7CvDY1GPcJ4T5up1E4CFQjOGHstLWfjPaQjXJqPfb1+07UFPohcgEE8Wt6RV
BWBqS9PYuh3mfTODUEsmcS2t4lSb/cHAfzWl08WzJUVFHfiuMWoOvoZu1mfivUD8X2VOhecOntwe
pA5jB+59hQd8u06sV8OEV6ncMv6X1VvbGT6QLYtVTiThpEa2alIV/+iiizZ6SnDSxHeysgta0Wlg
uLZjY+4NoAsgGe0gUQ2+FLZWYAY48cVotLUmIuZlGJMhavwd5/k4EMy/VrQJcVnEzn6Ydi6v7K/X
Gk9ea6+ScO6A/MCwHqyeOm/btI73p+ApQRgUWMVFWGknMwJFolcRb3VGOnShRV1t1+nOtR7vAFEb
12F5+O/7lnut3WE6tZBwMW9KSpn9enhIq3QfzVT1Fs0YP4vGj5+p/CJzujQuNa4r9uygwEG6SxFb
XXH0MeLJ34rlqTvq0VaTqH8sQEAJqA5jVfWzM+u29Xh/6F3EIs+OkL0ZBD3Uw2sJgYAWybi7jEky
4hW06ic86LWtyEqMXnTSAHi9EUX7qswyfLw/g5q2AT0a3RSdAP0Si8lCdeEGbj8mCyHBU3T2MFZ1
dvc/TOyoPKTibJY2bP6xFc+9M1fPg83AgidRza25aLLHLIV4T670ybIAZel1frIjmol0A2hc2AGQ
jIvO3pX4MzCrivHaPhct01A61FZx77KznuLyDzL4i1QNHO869LcD3fTo4Ha8Nln+D9z3kbfvKXfs
aul2FhOtUE09nrplpnl/yNTEdLOpxSEFUnRPZOrKboGu8nB/en8oBvusu9S/8EFCG0zLNYVh/tHv
yTKv7uGxptEYQ7vh31pN7c384zgiuw1LL6fwfH+XKmJf5p/JBCnWI6Xi5/8AtgXpKoVirOIs+Uh0
do4eMEwkIygp7BwDfu9u6wiVn4TFvNCK629V2tkjQEfzFVDO97A8c6fZ34wOpcD2rDg1u/FbwVzh
JCsvxE7uwSnFLcif3B+arrPpVR7ecef+6LjYXqYBkcbwHOutyZNy0zP6u+a16nZOp7+G0ZyvpYfd
jnRRtaVfu1tEi7fKi/CYEaJbj6NsAJ7CVZ39S4mgcEE9sC/UrC2dIYTl+oBDUImWoVsn0l3WyYlb
6zQ6w48XW0jIAuHCNZuXBMYblbgtPQxDui79wT9R6Nt3Ee7MCdjLnRF2f+iy6gh7C416KQ8cu5BU
j5cERdgLMlya/Scv6UIzp09CgtoWCM7/+3bG/s7FMSY0/dYauXlNYCN6/gjlTeKIhmLFNYU/q19b
jc0HhiAG5FK3ffUqyCLUa/RvdRZjXgBVx614jXs8eoDOlH0AuvdIkh30qsnf0rpsD5LgzBOY9xMh
QYWwTZuy4471AUQ6WDFIZpobutt4sEZGhFSng9M0uSdgpcETqtZZ3L0bVCX+Q6dtFQEmpVPvyBZT
npZtAaQ+6vs4kqtL1ji/iBU2jOAO5KNRajgJuNLYb4lnxJPcNoZnNy3qS1WP23vjnoYdqFndv7w/
3Dug2PUSekgzfzeG71rsmc+c8uNXsJzEvPXwUlVGCYGdAsXcI72sVGsd7PISx+rHbszo5FGtFLjA
wI511f/VdWY9WcfuEMyAZT5Mw0vh09RCRoWtvEufj9mCsrSVSB/Msd8Vrn2lWEy/ZqNj7fj/dXt7
UMMzzsAV3bvb3Paj8/0hW7pa7l9Bwvqhf7PZOx0USTdrkm+yWfhKWVufCis1jrIfOzbnIOpzFESm
418K/8yP7kNSNZB1nh1siTvH0OWORGy6v6/DpusVR1ps5arVc3tbEv4OtCR6jFopnkh7Rlcc/L8j
5pVHFfd+EPnxVsPAd3I7VmhArA7nCXfHTrXYaRPnN7COOF4rCkTui8O9rXdWvImM3rcGjhyhI7Df
axxc0WZrOQJhAxeAvzRt38xSYGLy2dBXMI4/Qj1Otk3cqJ3myOTDTbw/IofwKzp4lqKeulNU1N3J
Wr6Km2Qbkgm4Rhz3mVXXYPmh6WK3t7e+i/ewm6CIZB5zxKFXOn5Fq3i6P1iu/a7hjj3dn5Ej4nKO
YroO0/K/v0CKYd55ML9Ci0kqd+1Hrd6p3u0u9yJcJ9G8fZjZvzUYUa2o/hY1tZUV6fHXPh4XBoJ8
arVoXJn8JyeNCD4Io3Rkd4AwpGrd+tYpwMLLZPyICAN9mWSY2KHlXu2snh/lxGRG96tPEU/thrYL
gHWp/S83/ZzuTgaKazHi7gj7nJ0ubOz1vVOyrUMUdoZ22477O1qu9VjrUqcUlQczQ6ta3Z/bClQb
ET3A2cuf+MVQbplrQhlbypRABceMtMv8KMUSunLrJ0JpKR6cJtxpFqdbmE44dhZqx0gS49nECL3y
LJ/x2xJKlpMJiWv5K3Jwc9r8cKncIAo772in75Vndt+VV71U1DczBDg7S/+ZZcMjAu+Ur303dOi0
rBjlC1Sd+yqHZwI/RUvlGj7mOn4yIcnuLew0+6T1w0ed9i64eVcV59MJoVz1yCaqe/jvS0VfUGaM
FpnIGP/ZkBlvhTsZ+znuxo1RsSc3QkMLygJPcZ0L4y3XaHUOWTcziy1WqWc7v3OfGEykpMCYHZYF
cmnnU19KbQ95YZEG7Pec5wmZ5hH339kP23rHem2vIzMbrmJMj0rnjiB7tc+lqIKs0uLA0v/oaTs8
XnsujEeHew6szPabllxIqjMNf43nDQ+xIjMnhA6PniOO649vFojSfQaxNDDM/BVDiKa0a6pNYNfL
aUaKHXD7ceAMrJKYts/ldx0G403rBPpuzwR7cgcsMl0Myo+RvjLYElfK/LUJLwcxKMYTbnj9lDPu
6Ay7eJTaCJN/ZmeSLaSyEb8dBQQG3aBD8nB/MLXyJOMETC1LDMOdkH52mX4YOYWAJV441Ft0f/aP
xqmsEdZ1ZpXwsoOc6NOapem3JVmzg992SUXGDUSIy2w1TJ9N7VRL3Vt1eR4GrY473YRIcqOzcmfp
6sx+ddxZjgpSvMnnzLV561jnLNy5ajDS1zbr9wpb/J88Aoqo6S4+PMa87ogXUSV9CFBU1mcyAvqh
Gmux9+Ya5KpUVInlU/YSq0VKy6lXKQd8tpo2vpdII9+lbf73xfIdrUIETSKiGgT7aFjDAwizOPMp
JRyfBuJnmNXxSvazyoGjkMxzpRet7lV9vsPv0GThMyb57fTRirr+qAEInzpO02unrqeP0dYPkrho
jAtpJtTpqXObuu90pFZ7TgHjmf3tuJuTdlilTQYowlguYlorn0dj5A5pHG3RaU9Z577ZxMY4QbrP
lgM7ckiZRRRGU1+J6f3pUrTPREYvvWP2l7onB8en8Pn+QFrlpjLNPsFr8vAXRhiy/7/N430Hef8e
lkkXw8FvI436RpqTNGKSUU8kvb2TgRrvW9VvLbo5lSOSt3hxFvsGrzI3kfAh6Q3X2sYm0AlnOQBI
lovHTO+/TaPibV2QBfeHcGLOPvnj2pKWuoxQPbepzSHInxpx1SDwBH5lnuh0j0/t5Mo9FFoKLtD1
mC8V/f7ecGFo5XBm/RMEGCgy7R/UIDmHMEd7jCNYbD4enRBuzGc6d/u45W0JmLl0+7wrp02CAf2z
MYyDk2f+a9GlVBQNyXcpqrOZchfWpTQupqcxvAa2naTUU5OB9XfTCFx7LIEO5s5AcYOXcAd0m4h6
bXaWtRaPlxToAReb4h8e0AAd/PFXIA/9o6eWsgqDnWCB7ejQ60it5jD1HIQI+UxtzRZsgSFlfP6k
Edt78HIGqHa9OvdtU51F02x1u5mO92e00h99Pc/OU/OMRONe08EMb5qrPY+Yt83Ed5kBzAwSRWpc
24LKHj8bnE2zPL1/z5fcMpRcQsnTwtvK64aSzbTnS44rX7U5lTubgdbD/YGS2uqo+Ani2GseqJPV
YirSMWbap2noDVxPwsDL6o0nn1KeoIGdtfHCwTrgGeKzX4djRwvaVL7z8jAPpy47SSlLFHleUqKm
GIZS3bhSILs3/EsCE2zvvqQOXdQoep8cfEz8FBJtJccqdO9XSfQsVat734oLgazoVPKnbElX6EaJ
WVMvdr2hvH1rOt1zrZtcsdlAXXmNQUirvOIhqe3jSOaOmaT30M9O5q6QB+Nt0o2EaUpVXObuFJKc
fLMaot25nD47i3BXVDvTIRajfXNq/zUhtgp5YPYJMw/O43vh+5gmDMHgcRaOOqMZP059Qlx9cBRY
y9D9xZFYbgcrMk8E2j4wImHZyGVKtU7BcVUmiF9UU9EgEDaHbiAq3t47Ew3LdLaFePSHaKaCTzD9
HqPkkVelZzze6HsisNdyqYA0mrDczqFRBhW+jG3s5O6pIWGCVAM6Ec/T9Gn1TOt9agkusPibiyvT
J1sNw1dVh4/GlNWfwpDcyD3PfhrtHORIPk0PZYg0AW7e3EUTBpa4ryl2hluyrZQ/XO5fQeeRFxql
XoihqSPo+j5wnRQmwLLudbOpHor2I0wy+7FBAtwLR/6LUp7dtYD796XSKdWOHTLPU9kwk8POpFfM
pfkMUUmIy6fsCOr97x9pSvqBDjKFZLtrHm2MeHcyirasMPevrMSSO0gMbx30ztP/PcxLt+n/Pe0y
wSFygN7z3/cS3FG13yw8aLSK+492/0mdZUwSU+W2uf/BkLAZNIwpPakmPMFulZ+GxTqVEbBi2EOV
GvU08SmkuulhcFpG/KR5cEBNtzkPx1sxN5uqGeJL2Ms6Wc9fVdM3N2pLpttoCV5KrVjf/6KIleAT
bMJxcc3s6AGho1/t2jCof6iWh6SEuUod6/8+L3AAUgZ90QjDfxmeS3ahabtb76NujrKrcebiwKK9
NQDH96Mb9kucEL+V3Ea3iakOnm3/wSdDWN/Gm+JBd16nNtF4K93ycWaV9mmOpBAR7LTnH+gBeU7H
m4ii22DG8qXTxs+EEUVP28shbbYRN7SzK/wPxu3aLh6Dvnbts++k0Q6okbe2zc3AuHpd25RhFRAq
XyZTkntjgNwUNs64MXe2qoZ2KxncK/rLaLks54OheOXp9PlU5Qg3inPHPup7DOVOa6zGqP+uwlw9
lekg1mRbDrqZe8G6oABojXMnIcejDSe9Yrfoe5ih9WQOgafWIb3kLcftIoP8xzOMVHsCt2+hi9UE
fojYqISNq1I1JTvRte6IilOVo21MdL+4ofCzJlhX6Ml2aDBV6iMUhtaNu8CuvUvjzNBu4K367vzu
CcaBAsSpmbZHZLZ/ls5A26bqeyX66K0ucoM1f9xM/YCH0u2zjRWNDYP/duRI4Wx7e/QJ4LjWBoQS
YGAAHgRfqZbHi0MpkjYuDHiy5RoD7TQ/An+vkMAIc8VldR2M4hR3qJSFWXRBbTb7Msq+3aG7AsXt
4aheIqt5T0gI3/SuOPe+PHuicdeSImI0rJo8hFYdGsQHQAJ4lQbqZScS+9jSJa4tXb0OywjF7rAB
meyjNjTQL63c4sj0dF5FGASXw/pabyb1wsHxGkHWW9QzFHVdPdsVc5TWSAjzaL7e06SwcAQeRIqL
iQiqB1ebO5bQkNLavA/mlhoBNeTWOUve26p4a2YPXYK6BWqoRNAl0NqdKHpqGga7VOsuctIJHfoy
hOQFKoPGAK/gdk5KBrrjZAcs3cun01qFcS83odMXe04xetBUxm8jdo7ASjZ2PfVGRXmYm5KRNryr
wNXra1dgiabr7Rx27d+qS7404o0USqhyL2JhcwCPPAzLI6URrfM9phSPKNm2gZxUS/4spZQ+2eIA
bjjYFH+j2T9R/oOjH18kbsiQWEOMLaDI+DTOprf3vH+OnH65wSMZmOK3/moK72NEJSMLhfYOavic
6yCQsxAbFeFX7kb2TFirSTkSO/yU+p8ogp5BUuA6MDDBO198gv6ccHiqYDRmNvlRO64xFIUHDCuB
1gw/DXDgG8NT/odLQTQIfLZJHmGAhjlRM3fH5RNUavQfNK17GHLcm6UUp5bLH7dtJMAtqKmQq8qL
yW4PjEuMBpJmZkx4xjGFLEnlV0+ZtxE69G5Kmj+ynGhnNoCO2H04bPDoVptw2Jam5z3CTmT2ODhk
ukxw6rX+1++RNBgNc74C3bs1aHolel9s5ygLhtZ4jHkjA62gNMoDKkLaAp7CILqvjOpYGxs7npf5
vTWrXVcs2cc3WdKRgM+Q6hpV24E/lM9Cie5QpNFjJhuIKrIeNx3Abd3NGAWip27q3GZdlM+GGVo0
XDv06o4fdj+cfFnsVFsdZFdw++8LAw+IbFdjSjA1xEOQ+ri/dE9N8Ag07bYUHsbFLtFSFl05zsDS
4n9A2uMjlqlyM3QEhqmqCWSsW4dMx97BoY2ixs7aRgpgOi0hf/vceonHmV5Pz9maFW1ccWwOgTNK
wq86h/xEbGvbP0up7ZwRwrbeqwRhKLw2tREuqR+B7Y2JCafVx8l70UJ2xc+QNkis+x3JP/9tUkOx
ikqyXp5y1o4/fPo6x7POP9mOTa1cRwC4YgbOlc1NHFA0PlE633OahY0oPlBolgSGAXdidNl+jC0F
8NTu4VCacHgLX5y8UH1hmslw79q32qrXkaIujngNKQSTmR2pknAV9t4lb7UkyIuOkyuxgAH71TSa
2KSsJt3nppWTPGNBxOWFAZDccoptgGWMFYPdpZOArC34QLicSbhIaHfzp6g/9b04T0Bcz+Ygt+lk
BJE5vEnfQg/U+G3tGkxEUz2GmbI3hivGrVmaJXynhMTjIunLitlQ3lE20ikmuU7ec0JmcLdmuSDj
wX4CbyVZuQGHkhNlx1jWzQPDu49+kqepDLUtheFfHrOYplwqU7gnbjIkbo20KXNsGnGQxDk8/ymy
9JbF5NCG2dPYE3z3tsMAp/aqjVsP36HCeV1M5Ymp+W5S3bPlJUdbi2gNE3aznfojSVMcpRPKM4wQ
fyktfskK96OaYlCi8qXumhiri8BJlLuMifr65s0zlU0a0yhZ1P/ykB6QVAuDzJAmC92m0WgZz1qC
FkhC+6KEOMCwmD3dtAxHOOZUiXvplStJTzb61ssWH0XqAHUwDeMqsMfSSTJv5oSqBicdt64wSTHY
6c6vDHKwLMsc7jXuSiQ9o4jDQNkEZhPmJyP5mSycOBqJDllSiUv9BxN4Yh/VrPPMuRasvJtEGdbJ
h2KMRYRQP7nM7SQmjHBsmGntPU0tptaiZ6Rq46jHnt9aQe1E73mMhzbyXhONXSkdaBGXSTgeyog3
he1YNzItrahEanO2k6lPMtjOrN9EoDs91vEYntMTW11nTScg5m+ot9z+nrqm5USbkJkoRAA8DBMY
rFYdQYZBAH7zBGQ8huB4oKm4OVDNGXEtGgjjOQgfTb1XomnfO7N8yQf7OR40xtkSwG+pWWRGo0tc
GDN3suk0lDiYRcoM3Zv6c2kX9Zn9qCDH6HcHjTiVRmwRr+4yLP22VMqWA8IO4I6BbhZVfdf6XN8a
g4Ben1JT6UcJIwCK1LKcMgi5nI+tsIev4HhBb+CPF+b47SfGU9b3j1J0Blz18ZMSiPOQ+RZFa8an
82yCRbu6o4/rwYFlxJmUO49xm7Gbb9xG3LTMXP0Pd2eyHDlyrelXoWmjFUqYB7MrmVWMJIPBmcxh
EwaSQQCBeR6u9dP0qhe96zfQi/UHZrJEBLOYmUVcSaZUqcwyk+WBcLgfP37OPzRhp9GWRaLCO5GT
Dk8nhzWVZ95coXSGYanWM+qhV7qleI42y2FiF3omnHEYw77U0AJwOxzmJa4FSaYvQZ2DfDtH0lWe
AVsmUmxuk6JetamhHqMTnU5DKb9nKz1U/kffLLJ5ICBw7NQIKKB5fRoA4oQqh9tmVbIZkGYXZYq9
YZzRtfbnnWUEMwlsM2r3pcgubDRYaxHNCetRjoQPYQ73P1NzvOPVTS/7RDuo0ijRwnW0ZqVcQqfJ
8xOv9MpZppeYRyjVY0U0QOoeuAsW6YYq0n2vHfDsQg7CqsSfp5CXXSRe1RphSt9szF4MyJh7kOLh
85OvKWYG90aaKj6wMpDZylIAmGfpDYhkFMZApEULbDLUVaLubEng+ES2p8PprFPFj4WMzMVOPdvs
3FsY0TucZ4hpIl5ubu4fEvoBkuk0hVTIahjCY6G5UEMLOcnYPKaIKUEMrKdq4GQLr8UlzhHc49bi
XC0gRky5/N4nnQn0IqPD7JmyDVxQmlRReSa2rgEBC61DHQXwoJ6bO3qRggg2uKku64CdqYdYiZMd
mWgXeNaNpU05qRKSY0CBrl0FGlDmXXVbb4LDKIyboyCuPpv4EWao+Tq0dKZcrzBXLMCcb0L1COhP
OKEUi+J0sPmUlJ+QtOyJk3xno9tQEankVZSjT5TJCcA0wJ3IpuGZm8TKMqy6zVHldVfgXwDdedbH
nSk8FlEXL3aeifwMqtebHYCPZGd+anWfK1eIQwb+TK3jQf7yg6NMCc4qK3+kuHvjEj0hI242i3SV
JbFwkupITwTJJ8SyDysNN3MMSqaUmLFoSsg8xOaySroC86/4OPDCFtKjt0RLGpd6B9hLhd7QxAcP
hJmLjYO9Pws2LoWP6qbskCdNHCUDk0Bto3RcDdML9n2SQYHJAjSO29gOFAicNXT/Gg2UxEVB+wan
lFXUAkxscWWIjoTUlJaqEcvwROIPrSFdpHBGKrCVOH34H9Hew5xappFptV02kVONVynFcOTgzlGl
72by5w7lPs5CQMkmplyI/q3zKjpLMeFccP+4IYdZbISCzpthsm15c/OouUE5q+71+uwnoy/Vq+4c
AQavaACjxMRV1YiQR0GlZwgmbPKZ2OfEspYoF0ZkfjLzEGRifuaFBeX7sNgsY8GghxGIn/XmQaSu
vJP0DzsJ+qtimXdZnMyQ3X3Strqu07LHyjrXplQXR7ANaR7UUMI6vd8K+TyvuKIKoXJkiu0VAgoT
xG7PN5y1012POqwLZerpzpUGgxg4F0KCkg+ImptKUgBRbDfhblYrtbaISZoDA9UT1QHnmlXZsgzY
gF3bO5lGIZzCHUySAuJShUEQ1mvGI06sx20ZXJWJDJUl105L0AUSVUUo0A4ycYh8I7yjn+gr5mtR
0m2a7DjkkMDgdiho5PgWSF85LqHOx+qikrjElH6czh0tmcMlvxJMGHbQy+i+g+jLqM2SuYnoE0hA
mGQF1ZIYk2BOrhMdixEMRoH8Q/gNLVRHhA1U1rpZQV2Z8fY/eRb6M025s4UyXW4c1AUNCGk0Fm5o
Cs6NkAtd5YGgTro7brjFZINnJBpE2NJQ6C1nDi9kaoLTF2Dfap5dF/BOfO/YzbPPRcp9xRByQKmB
f4/CjzlJUJxLUvfUKk7Y3EujjD/JJcwtuqjnnhnYViBxVyxAy5bdossAudOruAub9Njxy5NcLYtJ
k1drVDDIkeX0qhPUuSrEYMel6oMDG2XS7jaPXtcc+i6xyZRZLPCMURefGEbyobbU9UYmYXclTFva
5qSsVGeh1nkfm+8N15tXyUknXIkZpSJZjkjqAZU3/mVSWyeBgnl9hVinVsbXuWbchjlgnw7bJrqS
4MCC4kZHECGknOTdUx7XgSbJqD4J8W3ScK1J1RuhLOAcxpRLZLFeSlaV0+molkiH0DJyihgAzKRo
6H9g7Xnptm0943zAKNKap+qRRZ7k8HZnuKthYl50t1KYRfjffvTh7inhRUu/jp0/T1JcDNs+gKAM
syNVUCdKJuK/CCJhkcCsR9MODTYxgFoXaTeCC/OTEhoueTJ63kTskxJZSwVfsIUhkqW1KZXJsOeE
BVA716pQFBNS22xaOAmFZyM5byywqGla2okrfKAqkC42cSPSc1UedOMaxD6CAyVvCeIFZqtEiwjt
MaTDHTxW4M71NKoIlK6r5oeUU8/AEz30eBsHRYlFpGhI4wlAHI3KmZNvyIAnIDJmjX7bleU1+A4E
04zo2pDCk8DdnDkp55Eh3inuo+Hku1mZUTx3Q/fUpw2MCMlHutf1NNyd1jhooWNxo4jCpKsbfSob
bCcIR319xroXMkicuwy+Wwa7GN1amQalifocPTlD0ln2knehwAGitlAvzVa8U/XiuoHt0HE32VEz
FtT40nXQTvFdF9RuhMKGmIV3ppBbh3WkyURC6U7waM349JVnWss3tWr1gTJMMtkosIg2u2xShlwc
Dfo0LCWLaYhrzhsy0Ei4dCMOQTA68VzhOjCRpK5FXAwyYjUNC8EDI7z5KIswFJwMwkxiaPMNcOsz
8sbjIKrWVaoeCiGuF4F1ZBrUzpP6U5iJZzIwyRlwyVPkLM6VEotiJblWLZhxHjoiXJejeaJVUB11
gdwQU7uJbIbEPqRDcLilSalHQLUKRV48yGgxYuuHKkwagFwuWy1dkmZiFpeAB8pOPR1JMcMpD1tc
HSfkkC1c5sSaSu3nXmJG0alN6w1IRpLH686JHiCqUBzdVZDPAokEh/5+gUCXitYXyViw1TrNloLi
mksdWgw4VaNberLJcgjGAkwencsfXN0MhRBWvUCZdhKGbDMRuaU232inAZeimP4FAmuJpDD7hkDN
zFjCzrPgdpwHovCISZaPguWyVgEXm7VHPbXglpcIu4sdEILWLCgS6Pjgaq06yyPl3Eiie5oFyUyr
3CsH+KKDMDlByJsXnetMLNNRcB6GhZkbH7LeFxr8XktDcxYa8lpqaTaXoGzqtQdlt64REkJfyZpn
MdI3JjAlsQEP7EHHRmIORcg22ZDxuNe5palTMWIjxpVBNqNfyrLmzrMSlQbX9G7xJ/JXRawlC8tD
H1SsDaqJ6ZlnbaoJrl/t3O9YkAF2HvUGRkeLAEmUCvd0QBOGPxRc7TCyCnedaiGvZMN57G3qGWp6
dGzaYKrWm3nTsedIGI46vKDZxSY9Q7/8IIaxcwKaCgkrsheUBqVe70drZHWS0irPDOFcB3lwDMy6
l6bMieKlZ00V69ajIjVHziSaxL1eT2p9cjNgt1wcKGU32hYUfzcxOF1n7PYFCKOp2InJQkiSfKp3
FDs7C2J5RTcJwQmJH80sWxVBR3jxOdrr+NIZIKYRt0XREvrenBiPXg6g02ATeuigcdbDwzqUpeow
hYU0xS4LkrV40pnyZYRowsTRraULpoLHNmowRUrV2xFMItQZUJAgaQYCSOjTTXWt5fWHUCGRL0Mw
75BBIGX71AJaj9JWaloPgJ6QhUmzFbfR6DiM22sKfwk1UfkE6d1PSdTS3s6OEqmtzuNMOK6ldcre
wdFbmxadiLZdv13z0mqOxVKZa1LJeVO6t454vFGLm7ph9WdB2q/eU1cObzUXmbQiNzLgyCLalb5n
ruH4VBMJZtKc5Os2LmoRHdp2oendR0eVqSzom0VVapeG5IDtw/2iCpECNcXquBPElWBmp5FQYbkn
0j/etVy5RKrUXg0loyXFbqE2Y9Djnoe6eLepuFMTro7ZAmBB1XItlfGlLMrxSVg5h9zNwwklgDMp
3dmaktIZE4peFucCekLSP21BofPYB6owLyxHZLEas5iG3Cn6xy7kZuEui8htLBN/NhOjZd5sk0kI
Y6FlqrU3tWEWR/ARNqDUcD8mLcplkrwycAjU+k6daaW21mEXIK4ZU0fWr7MbYRf1fB6zQbw6PBFL
kEBCiZc6XIp5Zml0dxskzx0D4RMMNw93QbHo/5/l/ukuNeW1D0l/1vk+2GNgKpDb5QvAYSZA9+Yz
Ngka/ccFEmBzTIcbUkn2tqzRqGwoWlIyIZ76WjCvi4ySi4ByV5pzOdn4C+5uS/C051onPEa7eB7L
SHpy2Ozg3xl9E8FdheanIhK8oyxH8gspn4ksOKiDGiDsFddag4Z3aSzzpimJLmQdnoSoR1A+Q5GZ
M8XoolMrdyqaZkcGC587cSlGGE7KpbsEzw6hQllU+CttuuK0hSelRWKCtFj+IUZbfr7xemiRcFwU
xkpumrmT8SVFEQrCThK64zRXwJfKS9MonAvT5LqIXTgUeM56W9WUs8YpueRWF8hRZ0euYq6EPutF
GL1bVFDMJ0JRn1uNF8y7XD2Ei1SeeiytXUplvSpQ8nZE90hSpce2A14jadW0EcSCUzU5ccSCIpGO
mrBFpUEupn7sPOi5vkEDD8kUlf0+i4vsDjgIxbkdDaxupaqmdlxCpTad6FyylA+9oDQGT6rEqaOo
RjMtTl0spqYa/1p2hXRY5f4tzuPiRzJABw7G5jzT5fKUa3x9Ellk5kHm39LUFTGYbMxjqxcQUusr
RUtsPON0nAwfUKrRgAbkZ2gI0+0Qkb3Eyc05UcuPciAJJ6qbrhGM1pe73KWrkCQEb9mfiz4h2Gph
YRgdlDHfAzqzQ3e9/RhXNG/cHHumHcjemZTQZY+UeB1dikXhH0V+NSvo6XCzRXYI1Gy3bFo5nosY
dRFXpq6D8U7eIMqAiucqDrKtElURtJLa7bWUYEyi6Dc3RevaQ+skT0POIFXIDkUT5gSokrlVk9lV
qnqVeOrSUw1rkTbe0qLsmLSxdhag1HHF3kI4Nv+YCSCZAwqm0lwGKWnF24awL4uULjRJohNYcz8o
hRJgZNQQXze0kTGNpxOK1ACSu3d+md4mlYUx4p2RiKc5ZGenTcOPOtJtXMdq7q849NHnTjtbcags
qN4CSaV2KhdVQzmkOpbREF752q1b6LtjzYn1aYrsyrSAX9bsqIgg7xrAEEXIo0UjqoUaU1BqMhNp
7uXZvGkJI2LrGDNMsi+03e4KGXJ9mekAPRsIEUFBQdNw4FanWfZBr3N3xnSSd/rJSkh7bGuyyneu
elU76CL0zBpVxF00dh8FcjmdS91c7rC1TPNlLBtncWad1g4FYalqlZVXqd0RgibUh5G2QXXBQaqs
yK6bQiX/LPzdsj6zOiU6quL4Ux2Ic0mq5VMozPJMfJK61MjtKuRZICrNCFdIwcJpWiY5zBInTM99
C7dbVCo/OzNJQTiTaxAAWIrMTtJxMpQ3rmFBM2RFcc++0x10p4r+cu0SKl0JNx1ddtcSAufTwqin
8jF+WFwuWiTCdEgcBT1+UHjemaeROGiZ5Ew5vLe+bnzepLtzX4qjRUszAh3V9Fqi8gbIIZiie3Dk
iPTYyAG49igy8i7WXCBjpy7THNMg0bNrfD4RFWihKaAAgLpMDiS/nWlFq8JaR9hCkP1Fo2bXerA1
01o9o65WArP0uoBzEADguhbNc4CzJ5ripYs8ekhES1vkZQ+lIZSEpHkQ+YhmWhzTTQkS6sCb812N
gbQj3USaTgmSq2/gGycCfDQHQdM0p1/aOJSqyYeQiKRHQWycaflnICswxEHjz+q6eigR85nLYXAL
0LZB9oftJVf+TYcLFCp5000Ay7NJsB2P6wouKxmz0waHRRmc7XRTnGdJD7UCVoLEc+kTUJScGfLA
rZAdJwsx2h3VyEuFWr6BHaNfJ3U5o7//mYvIvVOSwna5XixEuV1meYr0TYPehELfwii00ybHVrpr
Pqg9vjFPrfuNHm+x50VzTkW9NqMGImZiRWkHbQryn8e4y64wDIaYTnklCdCfRg/HQyHwEZw+VMHS
7CYSp6MhCouYjqOuqudYpsVi6i01lRTdTD6HYKumKDklbJo2TGxw8vdAVhdZixSpyJcVM8mcyFEN
RlIwrxtV+hRWwoOUqseepRXrqllGiXNpGM0hP30mcOuYRZsdGmiy18zB6a4T9N9ZNZqAbgSNC0cS
rpGcsaad0CzMDJJKXeHllogLKDonYFAgOtPgAuMeUgpDkbkCiaAU0WNY92WfAqiAqTxuKuWhEm8y
9OYqmh8LPUPa280tdRbVkL0zQXqwfAC0ogk2P1W6ZhZ0Yn20AwxgbXfhJbyEz74S5JR3VnFNk9YM
2t1hClGQKhJSYA2XA5UcrxH1NcK3FWDXNOuOUbIQafPgwxH5HzeBTqmJkD1BIOexEYDwKmHtT4G0
Xxue+FGl9QLgQT3Tgx2HN13ynYuUKbQUF/+ItlkiCTOJnSn4mTNX8THafoyNQ3SxvYWU+ff4NdJS
TkugFF3vSV9oKQ1ALtjYCPfFcXfa5gqi6D534BKhEEFXwVdE7Y3oi6sKDHNHYX7pWlDSZERZHODd
gOq8B5peK+ihUOQFUZjWgnmf4k+FgCY8M6fgT0g1kX25ktDpSBrUh7KyL+mqxmIX1uSn7ocMy1js
IRZda7pHcpGcRSBMKn5uamzokjoIFuhxyg7cuZ859xsWYQc8hDs6aoA1wWCHMJpp3SIinJ9sXCK4
lEmbxcZSz6WUJAMP2pVsYcJgeulZB1Vk4dUA4Syo9bqQzMTKJfziSKMEhi1qF6Baj0Oj+dB6wPli
qBcTj9YKffM0QyIb7MfSNdKZ4+wQHdRRpQBOjRilj9Jf3wjDsZY/wi1RNncrKMdFtHsknFa0g+da
wRrYlbWydFWoppGHuFYecLFXYD+XbjfTapSrN1yEUOPvcXDVXY5wbQRDhmN889mP4FgYYIRlrJCO
K2fG9d+aFwWPqFdQYTbKYyA6eAGk7a1QMokp0HEEhm4sqYHfGmcRPaCYAc32sKj9cyMgbaxAnDR1
CyTRoWkLonvmQEs5aZvg0CgPE8ny6Q0okzzxkVfyS3HOTc8BDiF9AkMKhdAripkf4JjkYsWzijfq
uQ5SyKthBRWK8rBJqHDB510r0kY4rDv4Z4oRijOj90ynjFVk8coEQ6jv5AefPm7pOIdUbZqJQQXy
qFVQLqS/c2w5kjZVDBd7+SDmO0lXm11wWiYgZhOePZJawESl8lnBb7wta3kewSk977D9QzPjyI2U
7jjoNHGutqjOwb4uJPE62Tgl6bpbL9omtVMnDw894IV6yjonrb5TNvgUiD1WP4/OaNmmx3jc2xZC
xrDTo6XpWlto8x875E53O+W+FZX20GjRUpJYB3Xlm7QAupmktxeZXCEdRokgTjV/lWvh0eY0FwPz
Qq47/Mo1Z61B7ZpDdA1mWRKUqyTRLtGHzi/VXuSnNTKOw66iTF7r/ZUZcAFJ50ms4TkeSaq6MKVI
nouSGK2yGK81AeJgFBFJ4B6Ey1hTtWXTm6CHwrRzwLB0yMEtErfnypM8LZsUxrdl1t2szittlsiC
xX06X2lyZCwrWMxzgeU+UYQ+Y1KPe0k7fB3kFUK+iE1AdpwWHpj8QkyWiOpbE4DH0WmdwwPMj5k3
ayoIMn9PLWxKUgfEXqkOw1C7IurTgafHoamZeBSBXp6YuoR6HnJe/oY+VRx5x6nCFUwE8DVR0QAt
XflzxkPOK5EiriB50koSwFnJna+dJmCZN15SzTryRt7Jqevnm5Xu+be7vDnehT4FpxBJWIQdsNbw
rgOTxmGzC+9QMls0VbX02/DSA7JuusKhFVCLKDENPzNT1JUsd1rrbG00pmBSW3W7QGQNWeCGGnak
ou+iN495oK53GTrbFbDBbBN5y80muKhjJOxE9gGW7OZWcpKTWnUVNKmDI02J7Rh58KlJpRp2Hs1v
A/SDXEj3xkaukczyKYcUC09KDKDhlTxvSgP5xsR5NP3oKujokmV9U10h1dEa69ZyvbuNhhWOIoGu
sxp2RSTu8PcpPZAuxBvsGxAs2/E2UVynJ05o9AUJAiV3FQF8DUTCQwwLEJuqdhqBQlznCqGNZBtJ
l0ykKK1j6gQD86R22qta9WAJubblgNnt/BBNTXfuYpi0NEjgcUnTZxtQt4UuAcZvTf249mGN51Kz
FuN0hVIi6BzwqSUt47dNwNRXxm5YNBqGqSu9ESEmYL2p8wsvO6oylfDUKI/Ipq4t1nGrWp3dgrSe
QItfxTgdnYo73VrRq8rmUqfbpAnVYcvmv+AaclUkUvyxEEAq+bJJU7qHWeF8s1LRl+E0gYwiFJTv
hURkl3tXWiaIl8jS6sTkLF4rooogFVYikP0jYKQhZePWV88jh3ptFKMYhHrLrbZTYjo5QLMTAIwT
N2rOBLWMprEopYd0tPKzxJh/8Yb1CkhRjow59kRt/Yt6AyIutVpjvYEbOX978pRXtm2GSM5rIPGt
yKqu7BtEKyxs0DgC2Dk11XtjHWO+iUvrODdp1iP1g9y/iGJOl83aJAfykCjWIgJKS4LZHmc+EiUK
DT2wcM7CF1xuYpj6TeXUO8wyH8MMB0Uj0VOPdgnmHLuGoqmSA1SblnGSzFIEky60MoUwLTVLK1TV
lRIHmADXBn3V0LGuzVaYgek1L9KySRcmAtnf8V+TrFeW3wYFFFFUZLk3stTVvdUDZhGJFgWoLm5e
MGpiXTqPN+5qVwjuB422N/VCh75eSE8+gTLzMQvcbZ03gIM8ruti4KWUriKuSQLCyHPQ1C2xKWpP
faRbYAE5sKpKDWwqtcMnC+kOfTGQqsculjOHEOXzC1fnX3KO/JsaIzHi425zQmZhK1l0l2f1R0SZ
e2HAXJ41WZ3C3aWTU8q7m9qSwPQV+LiFhT6zxLxcdm0sXReCpC96eOLcAcM+URUOVyWR46tg51xx
a+fyR5HnRHFFBKUIfRPPSJxjtK0C7jCI8QsoKp7q9cRIMemQ+v+wrNEyS3aBeAToHwpdAokn8XM0
75CnCQtEjtpNIZ5RT+6OmkojGYmjeppyT+6tmSu6DygHdqVDjToh+QtN+Q7dX+tMA+Zq4Ymw3rjt
cYj5w2Eq4d2sKY0FEtj5HKvuo1xV5qIxUcvKA0B2Tq/wHsn4lz8Zsga+6qO4XCH1IggStDtJOs1E
crEMhSb0VXq+0uGTz2SqIJDaGlgQbMrSQ/DfPG82iPkgeRCfuhoNHMRc71oswdqF3mvQu2jgwDeQ
Tp7+1US6dBJa4mUbGO4nHg6J8pKoqtQ3mzzRZ3WAFtCTwXoaV5tVXNhY8pzKIKAOMf3ylrRxLBux
VVLyFrhqkgFH6PKFnLA5544hi3cl0iVTNTXWCjatp3SBwMPL+RkdcnNWu9oxcDptJSUdiGw9j87d
SgbjU6p3RlwbJPb0Ytq+oUdZ/UFpG2lZVGIzq1Anu+iyexRTT1ifIaYFUbeWZSeZWylgAeQEkXqL
U/cirMQPXuz5aLsgb+T2oIWsT53p76FuiVLm2tTBvYkNDcxcya79Lu1FJ5OcOiTq48iGpJ9EQoi/
a07TngvdtUChfQETRUouE9kV5Rs9R3O+BXM961w0FzWly49QNIvO8wrR6ARG8SwzdiKX3EoDuQ9h
cKPWtFac2ocPkPqLp+D3l4Fnd/63/+L393HSZuRJxd5v/3Ydh/zzX/1/89vPDP+Lv629+wx5wcfi
zZ9abuNTO9zm+z80GJlP//p0M7uwB7/pXSqK9qLcZu3lNi+D4u2//fI9nG3cD3SOcWlxHb8a4od+
6Onb/u5AB9un57puk+1f/3Qfl1HRP5/jxdGfvv7V0cNf/2RipvqXVwM9fZm3BghsvnP5wMiq/ovO
0S1aMgdUEEfO1z+Xf+EKDvFZlKyvv16+4re++6un+cb8vP0zbz35l1npv7rcH5nv+u6a8oulGCKA
AEN8+sWAL6ZAkH/R8KuVYMR//YXLMx/4YiH93vt/+/s9L7Mv2+Xbc/ljc2Dhj/2uKVDMXyTevqJI
iAX0v5TBFMjMkCbD0NG/zPW/0VeXeu/wd313VflFk4FdUoX/8t15vS9evyT/ImmsfRNU4NOvf7+3
/97Nr0m/oFplGVb/T/+LKX05A+IvCiJekqF+3QE/MQM/sFJ+C5JT1wsenmKot81fBOLv/sDzNns9
wIsQKSuaKf1p8KN9UP0y+D+C7N8GMfZpk7/4y/4oe/Hbwc9+OXle/O1zhHh6rK+f9XU+Xj/p4MHm
fcxnEp7/8NDbZnZ277ZPf9F+/Vb9cffXP03tyH6wXx4GChe0fzzGq1Pjt83y1qjLbLuNAjt6eB6q
D7UWUeG9A6+3jXcfP4/TjyrppPzvHfbK5gQ+OGeesu0Bj32w9tJyyyJ+HvrpqBBH+KSbyCu2DwdX
hV1s88HoKvvwvd9jygCZHRz8Gm4z737wWmUuSoTf3/0EHuaHXu3Uzry7u609mBp2NvBSU/zu+N9a
wL+dha+X9fCM+/m///p1+7eHkJj0/g388vn/x/bkxHYzFuTzZD6tcvKq3311P/rmADSWgzWnjbHV
7c5mOWde8vyET88rvrXWfvCBj7K9VSaNsAGP8szeBoNnlUaYXJ41HQwqc8y9940dx9nD3hTII0zB
qqxtr3h+vKfXpYww7Mn2zo6GIVMa4zA5C/fmQB8hUl5w78oGU2CNsAqu7PLBO/g1s++8YfAVtefP
+uZV7Ici7xVX4OGo8gib7OuB1D/zwTz0slfnkjzCbH/Y5sXBxI7851noFx1Z8/Nv//ikfNqG20Gk
lPURNt5pfMCi+3N+sJ/DaGPEtWXMsAeH26eCxsFVeffg5QTQ+8GWVGVxjPB8XUZ3B0d5/z0GoV8S
OQ4Na4S5+vWuPFiX+WBlfh19hOX535fzq/nl7Xz2vw76RbTNooNX+8CQNRFMmy7JJlVg7pl9j+Ht
2PvyHJ//li5/609f3CSe8+l35SFf8rDBUF8TiTcuB68uEi+f9H8uD9kGXrd9nsqnLTtCLKBnV9gH
l3vpqTbCyPPg4MoOKvshHkR2Y4RluCyJi6EdDFa59d1l9qU289ZN6TCOHsrM3t+bz5P+xwPjKROc
2U45eGLIr+8f+ZwrYzgc1vrusC8X7D95w0my9R94cf/10XHtiINjmBwp73+/v3bb7M72dsOBRzir
f804q4cpzAg5F2mFE9gP29x9/upPkWqEiVi3sKyGWWJf3377ZPn+loejs//SRgh+E+wAt97z0/VT
0DeL3/usUzu8ix+G70x965r/g1e7q8w7OCEfHISRvhT/7gd2vWg46AgLlyDtHKz6f139evn8jP0U
A9p9/u0fj9RH0UMcbVHdeR7qaWSKFe+eDEbeH3WEbXFsJ8PQII1xD0GzApPF/XAmKSMsttMYDCjv
L9sOp1gZYYqv4vLbY4+wMFaUVgAG7AULaYx9fWLHw5RDoWj/3r23tu/t+NUW0UaY5TV7Lw721vIY
KePaDh68aliJlfQRQgYD2wADhgtOHyEinyKXNSxfGSO8unNyxftt8M2bojnK+P6rVEWyRtjb53R9
4Pp6BNDnBfx0/IsjrLorL3LshLAxGFkaYXVcu0Dq9toj8hi5xbW9817PtCyP8AqvbQ8xq8FUjBGJ
rsvM79PC/TCH6tvzZ/3xo/Wmu9t+YzrUEfbhrbctuAc9P+PTohsj1J1RCoqrgyNkb8phSV2TxRGe
++v4qCnZuetlL5+fFq0+Qn5wlVBEDNpvxRIFGMQIG3PtPTwE24O5nRcvn/9Li+f3jzEixA8VWr9O
0RXicQC9BksekKFhjFHUfjof7INVmXnBn3Pfbu2DZdbutWJp2YHpHKE0f+0h7ySc9AW0lxNmyLh9
9WCN9578V1tSeb98fuV/mXl23HLL8Q4uyujBHjRsLQPNImOED53F/kN88JeDa9vn8ucNSxJgYlVt
jALqykYz1xsUriXg+ShNj5DhndtC4An3LoqbeV4+v4cvN4unzxjh3V9xP/7GyCOEkhM7Kdy9ZOTL
1Hw3dP/rykEKaHPxh+pBlIUjNsar2uuwThvf0wv/zs/8OwA9fn3cRwQYr+/bX7/yD8bJXyN6aPfF
XiUX1PCruuhPjruXN8t9BW8vRv3ciAioxskg9Emipr46iX5u0C/Xym9BLZ6wQu964F9L0gB778bT
tw7eORFfrqvfeGaFVu2rYPNz83HW74ThjQdegqmaQP80VUEZUgEN/b4XeU7b1oFLNLhXwV41TEPE
7QmRY8NCPP3VLJX/AL7+aBbAmrH3FqJuAqiWTT5BQueTs/l1W/fnpmy9zWOsnexw+IVoaKEea8oa
3GPSDeSeXi3VP/CF1rbjZtu75xfQnzKGohj9/0yDN2MZkvzmtelHZ+43iNDB6bZwt9mr5qOpghaC
sGIpsmTgP2Fpb6UDXz72X3difGt5/XP7d9/67mP3JZ/C9nu/1vBo/Lc49r55Rmnfh/J9a87/OUi1
L0fTf+CrCMAHDQPdqxPnRVj74SSEdm82OA++m31+v0fzdP4On1UaId+fbAPHK4dFg7dC+w/OwQQa
rGc/AVcPt1m3deJqrwsij1C04uHtPQDh67zs518gkk0OmNLBG1RGeNzZtm/eDS5uY0CDjjKmYQhs
1kdYcPO82E9ruKbs5ZA/P7nTbtvfLp8HejrzR5hbtLr2J8F4ldn9/NMu7CzePhcRXj7zm/nPD26S
RWZH94M7QE972pKwFajCfYMf9UO1oqV3R56+hyUco7C9hEoW5dv2+RH7V/d9mMX3I9tymwFtGw47
xjyA+B/Obk8Dee/sIvYCx2ywfCVxhHEPSyr72WASJPGtS8MPrrEjeih7wUGSRtjGR4UdDJ+25y29
d3aPt9neApPktxLxH5yEY8CNa7sdwjLxeXn/A5/YRbW3GsYAI+AD6KL/uz/yCAfzFXrttr8/8Ahz
fOIR14ttREF3jyigjjHPZbMF91Fmw8LhGG2TdRw8MCfPa+Gp1KmNgPugQ2zvEYO0EbYIZfpi+LBj
dEh+51osGSPkw1SlansYK8Y4ms97zPLD4LWNAR5GdLUonb0a8hhEscuYU2648RA3fH7+P37e9zt6
H8RGfXKEgZ+iZoYS9fNY/d6Qx7h1XCV7bCKqLs8f8o6ZqGwudNlgTcjyGFNcbx+Gh4c8BpnmClVb
kI37y1ge48i78XvC1iC5pEb4/jn+Ss5YAUR4iIfXxtfF+5/Pt29Jru5Zd1NS4OeHfVp1b9bjfjAN
ICJzQG2dbLigx7jVXG2zfYKNMcJsQ5PYHsSPJC+Dnq+kSWOwrr60C8BIbYH7DSMTsjZj5HMrZC6q
wWwj0K3qr3sG+yvlX1fr6ntQ/4mVLgf+7SBvGOGK9WuPgRsMOsKNZRIXObCewbDSGONySA520RgQ
pAmYGCCtL0PVGCihqWsPTrExIvflNinvAu++jyf0QA4QwHMGW1Md4RYw24bxPWAbPub7nzfCCgQN
vs3iIcXzzV7bDx4VU7TO0eh5+V61ERKJ39jwT63v6Lc5GnzOCNelqZ1sD2632cMgAdBGyLFmO49r
WDFY8b2Iyntv/nOnTYrnYfoTfwxk6hz3miIm7gUHy5JsaBBT9BFiyjzzij0M9xjH/rzAZjgZhusx
8EnXbPsl/InhyL2+4Xtf39K+G25Cc4S1toRONHhl388bfqDa+GohIBXx/gmY/v3/FduDhz+jr+4N
4bnSGIfXahu1g6n4BgBlP4f6/lyceHf7WYE0RhYPrC8u3MHhQtb3/knmefdmQR2lovJgO3YOOfH5
CZ9qQGMcIxQd42KIcJRGucmA5a8HMVjSRphfakt7g46wi9ccpPf7hbARYu/aBqkKGHYYzKQxDqN1
3PVREsGdwYoYo6t26pGID0YdI7A/jbo3EcYIecSXU1OYeHlul4Onfg3N+vnwc0maP1R6ksdgr11t
23t3GwT7/IsRQsVXsNor4KI8RqsGyPJ2r/Aoj9GquepFpOyDky2cvpfvUJZGSPivqGrugwLHEMW5
Kh+GNQ8wWc8P/8crhNfx8MojKyOkrld//9/xAZqff/8/T3iH8+zv/ze694bgTlkZYa5RzkCldZAG
yMoIl6hrO+r246g8BqXgxnm1wcfojnHp9kGTHCzsfJBjyGN0mhCh8/YSZEwY3r/05hQ1gG8PzldZ
HyHz/PwqoZfH6Ah99v4/d1e3mzYSRl/Fl6m0e2FaArlZCZxQmmwQKiSVejeAG7wxcWXjRPQh9j32
HXqXF+v5bKb1Z2ahC0diGykXgUTj+fM33885ZxYTM3nSFoOhc1Ta0M33m1Fq6kYpyBdPkaIjAuR7
+PJ1JivNZW+BwgYu8BkupkCuFIZ6d3ByvKTmdzW8QzOb1SGIGYaiY/WrC8GuWLFL9Sz7F/vlNgWS
TppPlJXzCeuHnkF6pLDQXZNOcLzYRov6gv2w/9mCZGgexTodymBmSm8hIKNyUYzcvCQDoOsH4RTV
NIM5H5gVap0u2BSjYB/Udgcj8jlPFrDNWp+SYUVtu+5UH4PWDWHTul4qowwOeaEZ5EZz7cYwvP4+
lP7UKegz+H6X2Me19fMZOnHXJpVTux4KMpLBUo7MxDVXeU+foUE3BFRvmYiklXaQGFpxpTLtFa5m
ygprOggfI21BGKTg8il/5tOav0uxfMA0RDMzK7o/Tibg71jzX5wFDGCYkMjL+QmwL5PMZQwbDLBy
OVG3EZCkEAyGv10Ud0qrsKFBwEiX4XK/ZZTNvdsovYucRh7id3Y+9z9Ob0Zbn0CI27oAaNVytQ2G
MlsAmhZkR+wUFFuKkeQZGe0VNVqEsASKEkvvAtw+BCe5fo0ZCaRyd8KFWc6f/4nDxao6K01OdgMD
uDZ4gkbowDVnlJDKAZSngHdSIrZfVQfxGnwxQnzx/DeQHrMQ8p7ewDyaLAvBIy9/M2vb4Z2cR9nn
XMS6DYpO3s2o83u/8278TvVHLjU4w08TRD1o4DfauzMPLg9+i19PlMAu+aM2JghEL38dVaB4AXu2
BsL/chr2TrIsA5MHyM6nJL5f74jqPjwFJkjudDg9BcKm3Qbhd2fu/njrXnJ7X+C6p3eya3XVkqEv
ggu4oxrQnIEA66bmi06WMBKi8h6rvBGj9hckcVKvXDPUbS6miHS0PCvj/oYewrLpXGAHtRo2I83V
M/G9oEZdTmXrzFqF/X2vtzl0JlV+BAIjhzc7QsEOAkVqa/gMIpVohSG5o5wLv908vMfDMM1tK0VR
eLdR3V11v0nzemdxU6J9zP6rdov60RfcEaIWDpT2XS0f7xhwiTG8wEOhvPoEMuFmkajFYfi/XbDn
6slMQvg1EnObOMM7hgBmN8kfw6XDjWHk6oNEAu6TqxBq4Q93r1xWkhEIF/BpkX9HdCBW3vUcBpEo
SBLr8KkAjcEmujQpsjeOdWBUenrRX5E1PmI9GbKQPTAx5EYIe2FRgY6X+xQ39Gq33v3zkzDQ9SkO
qtFqs31GCgJCYalj9tuv7bztfxys+16U22SXir/wXR9JpI5najcxjkskjRUlZFNbJ/+hevOTS9AP
wehZT1ExhuvpORI3sf1ODQJCFYdPXD95qjhXtr3i+GdkNm3+rJBCfvAKjSJvjDxwBKiqdmEYVKvL
ZA5OJix5Z5nEqi7qM+Q9hQgktZ73YfhJTRUjkLiCzt0EiSndMOHdCOYp5D1R+XK8ez5D6mFo4sUK
oJvNSWdcqlZC32r5Op8BJhiET15gYgchiMGSGkQ1RB0DLH1rHoDy1m46IzM6AL5Qt8o4UWSCP4aA
b9aoqwyLP4yWU2S0nU4btMHsW7T/kTI0n1FClyFswul9jvpkXMcZEgw6/LMMqpBuLelNacD/fkaV
SeJ+GKMU+5vXyVCKyXChcVlfEksDAzkzXpA/zJX/D8m2wxdlnNwj5lM7tcFw0cfgB+neMtTpxzlI
urXOEnbmBywv/FjxcXr5EkrCdl6L6gsDIfABrprjtGgwvPCNwLDB0ImFJjF49+s+KzcJ9HAGzD8Q
nXMpNFuLU530JuoirRZE9XDXMIRj3zR3c/6PmIhwyCi+vEQEbpRHyVa9Ggwl/fd5VkelMhAd4+ev
gHmuwuqmwp3H9uO/nWLH20QujcxDN1F1NDLi7Xi76n9fVKF4xJKdS6Dz5Y3SpQf6PxvljsVe75Rp
jPj5j28AAAD//w==</cx:binary>
              </cx:geoCache>
            </cx:geography>
          </cx:layoutPr>
        </cx:series>
      </cx:plotAreaRegion>
    </cx:plotArea>
    <cx:legend pos="r" align="ctr" overlay="1">
      <cx:txPr>
        <a:bodyPr spcFirstLastPara="1" vertOverflow="ellipsis" horzOverflow="overflow" wrap="square" lIns="0" tIns="0" rIns="0" bIns="0" anchor="ctr" anchorCtr="1"/>
        <a:lstStyle/>
        <a:p>
          <a:pPr algn="ctr" rtl="0">
            <a:defRPr>
              <a:noFill/>
            </a:defRPr>
          </a:pPr>
          <a:endParaRPr lang="en-US" sz="900" b="0" i="0" u="none" strike="noStrike" baseline="0">
            <a:noFill/>
            <a:latin typeface="Calibri" panose="020F0502020204030204"/>
          </a:endParaRPr>
        </a:p>
      </cx:txPr>
    </cx:legend>
  </cx:chart>
  <cx:spPr>
    <a:solidFill>
      <a:srgbClr val="2F3438"/>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0.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0.xml"/><Relationship Id="rId5" Type="http://schemas.openxmlformats.org/officeDocument/2006/relationships/image" Target="../media/image5.png"/><Relationship Id="rId10" Type="http://schemas.microsoft.com/office/2014/relationships/chartEx" Target="../charts/chartEx2.xml"/><Relationship Id="rId4" Type="http://schemas.openxmlformats.org/officeDocument/2006/relationships/image" Target="../media/image4.svg"/><Relationship Id="rId9" Type="http://schemas.openxmlformats.org/officeDocument/2006/relationships/chart" Target="../charts/chart9.xml"/><Relationship Id="rId1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4.xml"/><Relationship Id="rId3" Type="http://schemas.openxmlformats.org/officeDocument/2006/relationships/image" Target="../media/image11.png"/><Relationship Id="rId7" Type="http://schemas.openxmlformats.org/officeDocument/2006/relationships/image" Target="../media/image7.png"/><Relationship Id="rId12" Type="http://schemas.openxmlformats.org/officeDocument/2006/relationships/chart" Target="../charts/chart1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14.svg"/><Relationship Id="rId11" Type="http://schemas.openxmlformats.org/officeDocument/2006/relationships/chart" Target="../charts/chart12.xml"/><Relationship Id="rId5" Type="http://schemas.openxmlformats.org/officeDocument/2006/relationships/image" Target="../media/image13.png"/><Relationship Id="rId10" Type="http://schemas.openxmlformats.org/officeDocument/2006/relationships/image" Target="../media/image10.svg"/><Relationship Id="rId4" Type="http://schemas.openxmlformats.org/officeDocument/2006/relationships/image" Target="../media/image12.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7</xdr:col>
      <xdr:colOff>213360</xdr:colOff>
      <xdr:row>18</xdr:row>
      <xdr:rowOff>160020</xdr:rowOff>
    </xdr:from>
    <xdr:to>
      <xdr:col>14</xdr:col>
      <xdr:colOff>518160</xdr:colOff>
      <xdr:row>33</xdr:row>
      <xdr:rowOff>160020</xdr:rowOff>
    </xdr:to>
    <xdr:graphicFrame macro="">
      <xdr:nvGraphicFramePr>
        <xdr:cNvPr id="3" name="Chart 2">
          <a:extLst>
            <a:ext uri="{FF2B5EF4-FFF2-40B4-BE49-F238E27FC236}">
              <a16:creationId xmlns:a16="http://schemas.microsoft.com/office/drawing/2014/main" id="{35A1A9D0-4766-4890-94BE-68F2C80ABF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220980</xdr:colOff>
      <xdr:row>15</xdr:row>
      <xdr:rowOff>7620</xdr:rowOff>
    </xdr:from>
    <xdr:to>
      <xdr:col>38</xdr:col>
      <xdr:colOff>220980</xdr:colOff>
      <xdr:row>32</xdr:row>
      <xdr:rowOff>60960</xdr:rowOff>
    </xdr:to>
    <xdr:graphicFrame macro="">
      <xdr:nvGraphicFramePr>
        <xdr:cNvPr id="4" name="Chart 3">
          <a:extLst>
            <a:ext uri="{FF2B5EF4-FFF2-40B4-BE49-F238E27FC236}">
              <a16:creationId xmlns:a16="http://schemas.microsoft.com/office/drawing/2014/main" id="{4380F39F-3FE9-4D48-9242-360BA437F4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304800</xdr:colOff>
      <xdr:row>35</xdr:row>
      <xdr:rowOff>144780</xdr:rowOff>
    </xdr:from>
    <xdr:to>
      <xdr:col>10</xdr:col>
      <xdr:colOff>548640</xdr:colOff>
      <xdr:row>55</xdr:row>
      <xdr:rowOff>53340</xdr:rowOff>
    </xdr:to>
    <xdr:graphicFrame macro="">
      <xdr:nvGraphicFramePr>
        <xdr:cNvPr id="5" name="Chart 4">
          <a:extLst>
            <a:ext uri="{FF2B5EF4-FFF2-40B4-BE49-F238E27FC236}">
              <a16:creationId xmlns:a16="http://schemas.microsoft.com/office/drawing/2014/main" id="{07815BDC-139E-4A80-A5D8-FFD931DEB7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38100</xdr:colOff>
      <xdr:row>0</xdr:row>
      <xdr:rowOff>7620</xdr:rowOff>
    </xdr:from>
    <xdr:to>
      <xdr:col>7</xdr:col>
      <xdr:colOff>129540</xdr:colOff>
      <xdr:row>21</xdr:row>
      <xdr:rowOff>45720</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7F137131-11E4-4BAA-BAA0-5A3A555E414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8100" y="7620"/>
              <a:ext cx="4358640" cy="3878580"/>
            </a:xfrm>
            <a:prstGeom prst="rect">
              <a:avLst/>
            </a:prstGeom>
            <a:solidFill>
              <a:prstClr val="white"/>
            </a:solidFill>
            <a:ln w="1">
              <a:solidFill>
                <a:prstClr val="green"/>
              </a:solidFill>
            </a:ln>
          </xdr:spPr>
          <xdr:txBody>
            <a:bodyPr vertOverflow="clip" horzOverflow="clip"/>
            <a:lstStyle/>
            <a:p>
              <a:r>
                <a:rPr lang="en-001"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243840</xdr:colOff>
      <xdr:row>55</xdr:row>
      <xdr:rowOff>114300</xdr:rowOff>
    </xdr:from>
    <xdr:to>
      <xdr:col>14</xdr:col>
      <xdr:colOff>533400</xdr:colOff>
      <xdr:row>72</xdr:row>
      <xdr:rowOff>125730</xdr:rowOff>
    </xdr:to>
    <xdr:graphicFrame macro="">
      <xdr:nvGraphicFramePr>
        <xdr:cNvPr id="6" name="Chart 5">
          <a:extLst>
            <a:ext uri="{FF2B5EF4-FFF2-40B4-BE49-F238E27FC236}">
              <a16:creationId xmlns:a16="http://schemas.microsoft.com/office/drawing/2014/main" id="{E281C286-617C-4938-85C7-8493785CC1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304800</xdr:colOff>
      <xdr:row>73</xdr:row>
      <xdr:rowOff>175260</xdr:rowOff>
    </xdr:from>
    <xdr:to>
      <xdr:col>14</xdr:col>
      <xdr:colOff>571500</xdr:colOff>
      <xdr:row>88</xdr:row>
      <xdr:rowOff>91440</xdr:rowOff>
    </xdr:to>
    <xdr:graphicFrame macro="">
      <xdr:nvGraphicFramePr>
        <xdr:cNvPr id="11" name="Chart 10">
          <a:extLst>
            <a:ext uri="{FF2B5EF4-FFF2-40B4-BE49-F238E27FC236}">
              <a16:creationId xmlns:a16="http://schemas.microsoft.com/office/drawing/2014/main" id="{0E1B28FF-CED7-4324-8F3F-0B0065068A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0</xdr:colOff>
      <xdr:row>85</xdr:row>
      <xdr:rowOff>0</xdr:rowOff>
    </xdr:from>
    <xdr:to>
      <xdr:col>24</xdr:col>
      <xdr:colOff>33868</xdr:colOff>
      <xdr:row>98</xdr:row>
      <xdr:rowOff>108490</xdr:rowOff>
    </xdr:to>
    <xdr:graphicFrame macro="">
      <xdr:nvGraphicFramePr>
        <xdr:cNvPr id="12" name="Chart 11">
          <a:extLst>
            <a:ext uri="{FF2B5EF4-FFF2-40B4-BE49-F238E27FC236}">
              <a16:creationId xmlns:a16="http://schemas.microsoft.com/office/drawing/2014/main" id="{FBFA6716-5A6B-41C1-A422-7C637F89FB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434340</xdr:colOff>
      <xdr:row>90</xdr:row>
      <xdr:rowOff>30480</xdr:rowOff>
    </xdr:from>
    <xdr:to>
      <xdr:col>9</xdr:col>
      <xdr:colOff>129540</xdr:colOff>
      <xdr:row>105</xdr:row>
      <xdr:rowOff>30480</xdr:rowOff>
    </xdr:to>
    <xdr:graphicFrame macro="">
      <xdr:nvGraphicFramePr>
        <xdr:cNvPr id="13" name="Chart 12">
          <a:extLst>
            <a:ext uri="{FF2B5EF4-FFF2-40B4-BE49-F238E27FC236}">
              <a16:creationId xmlns:a16="http://schemas.microsoft.com/office/drawing/2014/main" id="{C637FDC5-0ACE-4DDE-A112-DFD9429294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373380</xdr:colOff>
      <xdr:row>99</xdr:row>
      <xdr:rowOff>83820</xdr:rowOff>
    </xdr:from>
    <xdr:to>
      <xdr:col>17</xdr:col>
      <xdr:colOff>68580</xdr:colOff>
      <xdr:row>114</xdr:row>
      <xdr:rowOff>83820</xdr:rowOff>
    </xdr:to>
    <xdr:graphicFrame macro="">
      <xdr:nvGraphicFramePr>
        <xdr:cNvPr id="15" name="Chart 14">
          <a:extLst>
            <a:ext uri="{FF2B5EF4-FFF2-40B4-BE49-F238E27FC236}">
              <a16:creationId xmlns:a16="http://schemas.microsoft.com/office/drawing/2014/main" id="{E6C6775E-80BB-4D9C-AD4D-A40A216EA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63952</xdr:colOff>
      <xdr:row>0</xdr:row>
      <xdr:rowOff>49668</xdr:rowOff>
    </xdr:from>
    <xdr:to>
      <xdr:col>20</xdr:col>
      <xdr:colOff>431785</xdr:colOff>
      <xdr:row>31</xdr:row>
      <xdr:rowOff>59933</xdr:rowOff>
    </xdr:to>
    <xdr:grpSp>
      <xdr:nvGrpSpPr>
        <xdr:cNvPr id="68" name="Group 67">
          <a:extLst>
            <a:ext uri="{FF2B5EF4-FFF2-40B4-BE49-F238E27FC236}">
              <a16:creationId xmlns:a16="http://schemas.microsoft.com/office/drawing/2014/main" id="{97AFCDC1-28A2-4B6C-AD8E-5C2A0108A6EB}"/>
            </a:ext>
          </a:extLst>
        </xdr:cNvPr>
        <xdr:cNvGrpSpPr/>
      </xdr:nvGrpSpPr>
      <xdr:grpSpPr>
        <a:xfrm>
          <a:off x="671840" y="49668"/>
          <a:ext cx="11917698" cy="5583995"/>
          <a:chOff x="1318081" y="-174355"/>
          <a:chExt cx="13634877" cy="7590761"/>
        </a:xfrm>
      </xdr:grpSpPr>
      <xdr:sp macro="" textlink="">
        <xdr:nvSpPr>
          <xdr:cNvPr id="2" name="Rectangle 1">
            <a:extLst>
              <a:ext uri="{FF2B5EF4-FFF2-40B4-BE49-F238E27FC236}">
                <a16:creationId xmlns:a16="http://schemas.microsoft.com/office/drawing/2014/main" id="{68ED8758-F9DF-4A2F-A63E-C799E248C30B}"/>
              </a:ext>
            </a:extLst>
          </xdr:cNvPr>
          <xdr:cNvSpPr/>
        </xdr:nvSpPr>
        <xdr:spPr>
          <a:xfrm>
            <a:off x="1515597" y="-78931"/>
            <a:ext cx="1584279" cy="7495337"/>
          </a:xfrm>
          <a:prstGeom prst="rect">
            <a:avLst/>
          </a:prstGeom>
          <a:solidFill>
            <a:srgbClr val="2F34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pic>
        <xdr:nvPicPr>
          <xdr:cNvPr id="15" name="Graphic 14" descr="Camera with solid fill">
            <a:extLst>
              <a:ext uri="{FF2B5EF4-FFF2-40B4-BE49-F238E27FC236}">
                <a16:creationId xmlns:a16="http://schemas.microsoft.com/office/drawing/2014/main" id="{752B119C-1C2A-4DC6-B12E-F22D4283D4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947001" y="222238"/>
            <a:ext cx="762001" cy="755954"/>
          </a:xfrm>
          <a:prstGeom prst="rect">
            <a:avLst/>
          </a:prstGeom>
        </xdr:spPr>
      </xdr:pic>
      <xdr:grpSp>
        <xdr:nvGrpSpPr>
          <xdr:cNvPr id="19" name="Group 18">
            <a:extLst>
              <a:ext uri="{FF2B5EF4-FFF2-40B4-BE49-F238E27FC236}">
                <a16:creationId xmlns:a16="http://schemas.microsoft.com/office/drawing/2014/main" id="{EF6C484B-8F0D-4403-8F1A-4A57215C2C3D}"/>
              </a:ext>
            </a:extLst>
          </xdr:cNvPr>
          <xdr:cNvGrpSpPr/>
        </xdr:nvGrpSpPr>
        <xdr:grpSpPr>
          <a:xfrm>
            <a:off x="1743804" y="49757"/>
            <a:ext cx="1151466" cy="1024144"/>
            <a:chOff x="1701472" y="168554"/>
            <a:chExt cx="1151466" cy="1030192"/>
          </a:xfrm>
        </xdr:grpSpPr>
        <xdr:sp macro="" textlink="">
          <xdr:nvSpPr>
            <xdr:cNvPr id="16" name="Rectangle 15">
              <a:extLst>
                <a:ext uri="{FF2B5EF4-FFF2-40B4-BE49-F238E27FC236}">
                  <a16:creationId xmlns:a16="http://schemas.microsoft.com/office/drawing/2014/main" id="{1CB10DE0-58F5-43CB-AEBB-537BF485CA64}"/>
                </a:ext>
              </a:extLst>
            </xdr:cNvPr>
            <xdr:cNvSpPr/>
          </xdr:nvSpPr>
          <xdr:spPr>
            <a:xfrm>
              <a:off x="1972407" y="168554"/>
              <a:ext cx="651933" cy="530659"/>
            </a:xfrm>
            <a:prstGeom prst="rect">
              <a:avLst/>
            </a:prstGeom>
            <a:noFill/>
          </xdr:spPr>
          <xdr:txBody>
            <a:bodyPr wrap="square" lIns="91440" tIns="45720" rIns="91440" bIns="45720">
              <a:spAutoFit/>
            </a:bodyPr>
            <a:lstStyle/>
            <a:p>
              <a:pPr algn="ctr"/>
              <a:r>
                <a:rPr lang="en-US" sz="2800" b="1" cap="none" spc="0">
                  <a:ln w="22225">
                    <a:solidFill>
                      <a:schemeClr val="accent2"/>
                    </a:solidFill>
                    <a:prstDash val="solid"/>
                  </a:ln>
                  <a:solidFill>
                    <a:srgbClr val="C00000"/>
                  </a:solidFill>
                  <a:effectLst/>
                </a:rPr>
                <a:t>M</a:t>
              </a:r>
            </a:p>
          </xdr:txBody>
        </xdr:sp>
        <xdr:sp macro="" textlink="">
          <xdr:nvSpPr>
            <xdr:cNvPr id="17" name="Rectangle 16">
              <a:extLst>
                <a:ext uri="{FF2B5EF4-FFF2-40B4-BE49-F238E27FC236}">
                  <a16:creationId xmlns:a16="http://schemas.microsoft.com/office/drawing/2014/main" id="{E365E2E0-21BA-4D1D-9F5B-4E71621F35F0}"/>
                </a:ext>
              </a:extLst>
            </xdr:cNvPr>
            <xdr:cNvSpPr/>
          </xdr:nvSpPr>
          <xdr:spPr>
            <a:xfrm>
              <a:off x="2201005" y="659622"/>
              <a:ext cx="651933" cy="530658"/>
            </a:xfrm>
            <a:prstGeom prst="rect">
              <a:avLst/>
            </a:prstGeom>
            <a:noFill/>
          </xdr:spPr>
          <xdr:txBody>
            <a:bodyPr wrap="square" lIns="91440" tIns="45720" rIns="91440" bIns="45720">
              <a:spAutoFit/>
            </a:bodyPr>
            <a:lstStyle/>
            <a:p>
              <a:pPr algn="ctr"/>
              <a:r>
                <a:rPr lang="en-US" sz="2800" b="1" cap="none" spc="0">
                  <a:ln w="22225">
                    <a:solidFill>
                      <a:schemeClr val="accent2"/>
                    </a:solidFill>
                    <a:prstDash val="solid"/>
                  </a:ln>
                  <a:solidFill>
                    <a:srgbClr val="C00000"/>
                  </a:solidFill>
                  <a:effectLst/>
                </a:rPr>
                <a:t>C</a:t>
              </a:r>
            </a:p>
          </xdr:txBody>
        </xdr:sp>
        <xdr:sp macro="" textlink="">
          <xdr:nvSpPr>
            <xdr:cNvPr id="18" name="Rectangle 17">
              <a:extLst>
                <a:ext uri="{FF2B5EF4-FFF2-40B4-BE49-F238E27FC236}">
                  <a16:creationId xmlns:a16="http://schemas.microsoft.com/office/drawing/2014/main" id="{A513E6B1-039F-44C8-89B4-B8F70C9C6853}"/>
                </a:ext>
              </a:extLst>
            </xdr:cNvPr>
            <xdr:cNvSpPr/>
          </xdr:nvSpPr>
          <xdr:spPr>
            <a:xfrm>
              <a:off x="1701472" y="668087"/>
              <a:ext cx="651932" cy="530659"/>
            </a:xfrm>
            <a:prstGeom prst="rect">
              <a:avLst/>
            </a:prstGeom>
            <a:noFill/>
          </xdr:spPr>
          <xdr:txBody>
            <a:bodyPr wrap="square" lIns="91440" tIns="45720" rIns="91440" bIns="45720">
              <a:spAutoFit/>
            </a:bodyPr>
            <a:lstStyle/>
            <a:p>
              <a:pPr algn="ctr"/>
              <a:r>
                <a:rPr lang="en-US" sz="2800" b="1" cap="none" spc="0">
                  <a:ln w="22225">
                    <a:solidFill>
                      <a:schemeClr val="accent2"/>
                    </a:solidFill>
                    <a:prstDash val="solid"/>
                  </a:ln>
                  <a:solidFill>
                    <a:srgbClr val="C00000"/>
                  </a:solidFill>
                  <a:effectLst/>
                </a:rPr>
                <a:t>C</a:t>
              </a:r>
            </a:p>
          </xdr:txBody>
        </xdr:sp>
      </xdr:grpSp>
      <xdr:sp macro="" textlink="">
        <xdr:nvSpPr>
          <xdr:cNvPr id="20" name="TextBox 19">
            <a:extLst>
              <a:ext uri="{FF2B5EF4-FFF2-40B4-BE49-F238E27FC236}">
                <a16:creationId xmlns:a16="http://schemas.microsoft.com/office/drawing/2014/main" id="{6E9A2C23-4DD2-49E8-AE9D-3E60C30C0847}"/>
              </a:ext>
            </a:extLst>
          </xdr:cNvPr>
          <xdr:cNvSpPr txBox="1"/>
        </xdr:nvSpPr>
        <xdr:spPr>
          <a:xfrm>
            <a:off x="1318081" y="978192"/>
            <a:ext cx="1989667" cy="752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FFFFFF"/>
                </a:solidFill>
              </a:rPr>
              <a:t>Mediterranean Camera Company</a:t>
            </a:r>
            <a:endParaRPr lang="en-001" sz="1400">
              <a:solidFill>
                <a:srgbClr val="FFFFFF"/>
              </a:solidFill>
            </a:endParaRPr>
          </a:p>
        </xdr:txBody>
      </xdr:sp>
      <xdr:grpSp>
        <xdr:nvGrpSpPr>
          <xdr:cNvPr id="39" name="Group 38">
            <a:extLst>
              <a:ext uri="{FF2B5EF4-FFF2-40B4-BE49-F238E27FC236}">
                <a16:creationId xmlns:a16="http://schemas.microsoft.com/office/drawing/2014/main" id="{248885B4-257D-477A-BD34-3B954E6FEF4D}"/>
              </a:ext>
            </a:extLst>
          </xdr:cNvPr>
          <xdr:cNvGrpSpPr/>
        </xdr:nvGrpSpPr>
        <xdr:grpSpPr>
          <a:xfrm>
            <a:off x="1803077" y="2192471"/>
            <a:ext cx="1016000" cy="4723096"/>
            <a:chOff x="1811542" y="1983002"/>
            <a:chExt cx="1016000" cy="4120637"/>
          </a:xfrm>
        </xdr:grpSpPr>
        <xdr:sp macro="" textlink="">
          <xdr:nvSpPr>
            <xdr:cNvPr id="23" name="Rectangle: Rounded Corners 22">
              <a:extLst>
                <a:ext uri="{FF2B5EF4-FFF2-40B4-BE49-F238E27FC236}">
                  <a16:creationId xmlns:a16="http://schemas.microsoft.com/office/drawing/2014/main" id="{9FD7CCC8-50C0-4402-A281-ED2514BF9F1E}"/>
                </a:ext>
              </a:extLst>
            </xdr:cNvPr>
            <xdr:cNvSpPr/>
          </xdr:nvSpPr>
          <xdr:spPr>
            <a:xfrm>
              <a:off x="1811542" y="1983002"/>
              <a:ext cx="1016000" cy="4120637"/>
            </a:xfrm>
            <a:prstGeom prst="roundRect">
              <a:avLst/>
            </a:prstGeom>
            <a:solidFill>
              <a:srgbClr val="3A3F4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pic>
          <xdr:nvPicPr>
            <xdr:cNvPr id="21" name="Graphic 20" descr="Bank with solid fill">
              <a:extLst>
                <a:ext uri="{FF2B5EF4-FFF2-40B4-BE49-F238E27FC236}">
                  <a16:creationId xmlns:a16="http://schemas.microsoft.com/office/drawing/2014/main" id="{4C2D3980-6F8D-4BDF-BEF7-595FAB652E8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032663" y="2261297"/>
              <a:ext cx="558800" cy="558800"/>
            </a:xfrm>
            <a:prstGeom prst="rect">
              <a:avLst/>
            </a:prstGeom>
          </xdr:spPr>
        </xdr:pic>
        <xdr:pic>
          <xdr:nvPicPr>
            <xdr:cNvPr id="22" name="Graphic 21" descr="Bar graph with upward trend with solid fill">
              <a:extLst>
                <a:ext uri="{FF2B5EF4-FFF2-40B4-BE49-F238E27FC236}">
                  <a16:creationId xmlns:a16="http://schemas.microsoft.com/office/drawing/2014/main" id="{C8646251-EB63-4B3E-95C0-31CFE47ADA5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032658" y="3601796"/>
              <a:ext cx="558800" cy="558800"/>
            </a:xfrm>
            <a:prstGeom prst="rect">
              <a:avLst/>
            </a:prstGeom>
          </xdr:spPr>
        </xdr:pic>
        <xdr:pic>
          <xdr:nvPicPr>
            <xdr:cNvPr id="27" name="Graphic 26" descr="Back with solid fill">
              <a:extLst>
                <a:ext uri="{FF2B5EF4-FFF2-40B4-BE49-F238E27FC236}">
                  <a16:creationId xmlns:a16="http://schemas.microsoft.com/office/drawing/2014/main" id="{32002B81-0598-497D-B212-2DC3F85445F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032658" y="4994680"/>
              <a:ext cx="558800" cy="558800"/>
            </a:xfrm>
            <a:prstGeom prst="rect">
              <a:avLst/>
            </a:prstGeom>
          </xdr:spPr>
        </xdr:pic>
        <xdr:cxnSp macro="">
          <xdr:nvCxnSpPr>
            <xdr:cNvPr id="31" name="Straight Connector 30">
              <a:extLst>
                <a:ext uri="{FF2B5EF4-FFF2-40B4-BE49-F238E27FC236}">
                  <a16:creationId xmlns:a16="http://schemas.microsoft.com/office/drawing/2014/main" id="{EEF4854C-2810-482B-BE91-B64E010493D2}"/>
                </a:ext>
              </a:extLst>
            </xdr:cNvPr>
            <xdr:cNvCxnSpPr/>
          </xdr:nvCxnSpPr>
          <xdr:spPr>
            <a:xfrm flipH="1" flipV="1">
              <a:off x="2302608" y="2978741"/>
              <a:ext cx="8467" cy="414867"/>
            </a:xfrm>
            <a:prstGeom prst="line">
              <a:avLst/>
            </a:prstGeom>
            <a:ln>
              <a:solidFill>
                <a:srgbClr val="FFFFFF"/>
              </a:solidFill>
            </a:ln>
          </xdr:spPr>
          <xdr:style>
            <a:lnRef idx="1">
              <a:schemeClr val="accent1"/>
            </a:lnRef>
            <a:fillRef idx="0">
              <a:schemeClr val="accent1"/>
            </a:fillRef>
            <a:effectRef idx="0">
              <a:schemeClr val="accent1"/>
            </a:effectRef>
            <a:fontRef idx="minor">
              <a:schemeClr val="tx1"/>
            </a:fontRef>
          </xdr:style>
        </xdr:cxnSp>
        <xdr:cxnSp macro="">
          <xdr:nvCxnSpPr>
            <xdr:cNvPr id="33" name="Straight Connector 32">
              <a:extLst>
                <a:ext uri="{FF2B5EF4-FFF2-40B4-BE49-F238E27FC236}">
                  <a16:creationId xmlns:a16="http://schemas.microsoft.com/office/drawing/2014/main" id="{96EC0982-EE56-472E-9A77-29F3E95C3A21}"/>
                </a:ext>
              </a:extLst>
            </xdr:cNvPr>
            <xdr:cNvCxnSpPr/>
          </xdr:nvCxnSpPr>
          <xdr:spPr>
            <a:xfrm flipH="1" flipV="1">
              <a:off x="2336473" y="4347249"/>
              <a:ext cx="8467" cy="414867"/>
            </a:xfrm>
            <a:prstGeom prst="line">
              <a:avLst/>
            </a:prstGeom>
            <a:ln>
              <a:solidFill>
                <a:srgbClr val="FFFFFF"/>
              </a:solidFill>
            </a:ln>
          </xdr:spPr>
          <xdr:style>
            <a:lnRef idx="1">
              <a:schemeClr val="accent1"/>
            </a:lnRef>
            <a:fillRef idx="0">
              <a:schemeClr val="accent1"/>
            </a:fillRef>
            <a:effectRef idx="0">
              <a:schemeClr val="accent1"/>
            </a:effectRef>
            <a:fontRef idx="minor">
              <a:schemeClr val="tx1"/>
            </a:fontRef>
          </xdr:style>
        </xdr:cxnSp>
      </xdr:grpSp>
      <xdr:graphicFrame macro="">
        <xdr:nvGraphicFramePr>
          <xdr:cNvPr id="34" name="Chart 33">
            <a:extLst>
              <a:ext uri="{FF2B5EF4-FFF2-40B4-BE49-F238E27FC236}">
                <a16:creationId xmlns:a16="http://schemas.microsoft.com/office/drawing/2014/main" id="{985D8396-BE69-46D6-B061-46ECFD8718EE}"/>
              </a:ext>
            </a:extLst>
          </xdr:cNvPr>
          <xdr:cNvGraphicFramePr>
            <a:graphicFrameLocks/>
          </xdr:cNvGraphicFramePr>
        </xdr:nvGraphicFramePr>
        <xdr:xfrm>
          <a:off x="3177160" y="3741817"/>
          <a:ext cx="6766219" cy="3662578"/>
        </xdr:xfrm>
        <a:graphic>
          <a:graphicData uri="http://schemas.openxmlformats.org/drawingml/2006/chart">
            <c:chart xmlns:c="http://schemas.openxmlformats.org/drawingml/2006/chart" xmlns:r="http://schemas.openxmlformats.org/officeDocument/2006/relationships" r:id="rId9"/>
          </a:graphicData>
        </a:graphic>
      </xdr:graphicFrame>
      <mc:AlternateContent xmlns:mc="http://schemas.openxmlformats.org/markup-compatibility/2006">
        <mc:Choice xmlns:cx4="http://schemas.microsoft.com/office/drawing/2016/5/10/chartex" Requires="cx4">
          <xdr:graphicFrame macro="">
            <xdr:nvGraphicFramePr>
              <xdr:cNvPr id="36" name="Chart 35">
                <a:extLst>
                  <a:ext uri="{FF2B5EF4-FFF2-40B4-BE49-F238E27FC236}">
                    <a16:creationId xmlns:a16="http://schemas.microsoft.com/office/drawing/2014/main" id="{3A335C5D-F6FA-4E22-8FF5-684C753DC72B}"/>
                  </a:ext>
                </a:extLst>
              </xdr:cNvPr>
              <xdr:cNvGraphicFramePr/>
            </xdr:nvGraphicFramePr>
            <xdr:xfrm>
              <a:off x="9950525" y="3730718"/>
              <a:ext cx="3081867" cy="3684784"/>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9950525" y="3730718"/>
                <a:ext cx="3081867" cy="3684784"/>
              </a:xfrm>
              <a:prstGeom prst="rect">
                <a:avLst/>
              </a:prstGeom>
              <a:solidFill>
                <a:prstClr val="white"/>
              </a:solidFill>
              <a:ln w="1">
                <a:solidFill>
                  <a:prstClr val="green"/>
                </a:solidFill>
              </a:ln>
            </xdr:spPr>
            <xdr:txBody>
              <a:bodyPr vertOverflow="clip" horzOverflow="clip"/>
              <a:lstStyle/>
              <a:p>
                <a:r>
                  <a:rPr lang="en-001" sz="1100"/>
                  <a:t>This chart isn't available in your version of Excel.
Editing this shape or saving this workbook into a different file format will permanently break the chart.</a:t>
                </a:r>
              </a:p>
            </xdr:txBody>
          </xdr:sp>
        </mc:Fallback>
      </mc:AlternateContent>
      <xdr:graphicFrame macro="">
        <xdr:nvGraphicFramePr>
          <xdr:cNvPr id="40" name="Chart 39">
            <a:extLst>
              <a:ext uri="{FF2B5EF4-FFF2-40B4-BE49-F238E27FC236}">
                <a16:creationId xmlns:a16="http://schemas.microsoft.com/office/drawing/2014/main" id="{C68C7456-18C6-47E7-8948-117C6B49F481}"/>
              </a:ext>
            </a:extLst>
          </xdr:cNvPr>
          <xdr:cNvGraphicFramePr>
            <a:graphicFrameLocks/>
          </xdr:cNvGraphicFramePr>
        </xdr:nvGraphicFramePr>
        <xdr:xfrm>
          <a:off x="3174615" y="1006239"/>
          <a:ext cx="5228739" cy="2711482"/>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43" name="TextBox 42">
            <a:extLst>
              <a:ext uri="{FF2B5EF4-FFF2-40B4-BE49-F238E27FC236}">
                <a16:creationId xmlns:a16="http://schemas.microsoft.com/office/drawing/2014/main" id="{D0BCDB16-83C1-4D69-9C0E-7343B42FF339}"/>
              </a:ext>
            </a:extLst>
          </xdr:cNvPr>
          <xdr:cNvSpPr txBox="1"/>
        </xdr:nvSpPr>
        <xdr:spPr>
          <a:xfrm>
            <a:off x="4246408" y="1125310"/>
            <a:ext cx="2997713" cy="213151"/>
          </a:xfrm>
          <a:prstGeom prst="rect">
            <a:avLst/>
          </a:prstGeom>
          <a:solidFill>
            <a:srgbClr val="3A3F4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defRPr sz="1400" b="0" i="0" u="none" strike="noStrike" kern="1200" spc="0" baseline="0">
                <a:solidFill>
                  <a:srgbClr val="03071E">
                    <a:lumMod val="65000"/>
                    <a:lumOff val="35000"/>
                  </a:srgbClr>
                </a:solidFill>
                <a:latin typeface="+mn-lt"/>
                <a:ea typeface="+mn-ea"/>
                <a:cs typeface="+mn-cs"/>
              </a:defRPr>
            </a:pPr>
            <a:r>
              <a:rPr lang="en-US" sz="1100" b="0" i="0" u="none" strike="noStrike" kern="1200" spc="0" baseline="0">
                <a:solidFill>
                  <a:srgbClr val="FFFFFF"/>
                </a:solidFill>
                <a:latin typeface="+mn-lt"/>
                <a:ea typeface="+mn-ea"/>
                <a:cs typeface="+mn-cs"/>
              </a:rPr>
              <a:t>Sales by Discount Type over Month</a:t>
            </a:r>
            <a:endParaRPr lang="en-001" sz="1100" b="0" i="0" u="none" strike="noStrike" kern="1200" spc="0" baseline="0">
              <a:solidFill>
                <a:srgbClr val="FFFFFF"/>
              </a:solidFill>
              <a:latin typeface="+mn-lt"/>
              <a:ea typeface="+mn-ea"/>
              <a:cs typeface="+mn-cs"/>
            </a:endParaRPr>
          </a:p>
        </xdr:txBody>
      </xdr:sp>
      <xdr:sp macro="" textlink="">
        <xdr:nvSpPr>
          <xdr:cNvPr id="45" name="Rectangle: Rounded Corners 44">
            <a:extLst>
              <a:ext uri="{FF2B5EF4-FFF2-40B4-BE49-F238E27FC236}">
                <a16:creationId xmlns:a16="http://schemas.microsoft.com/office/drawing/2014/main" id="{440138B1-7FE4-4EA9-879A-AF8515A7B302}"/>
              </a:ext>
            </a:extLst>
          </xdr:cNvPr>
          <xdr:cNvSpPr/>
        </xdr:nvSpPr>
        <xdr:spPr>
          <a:xfrm>
            <a:off x="3151691" y="-78931"/>
            <a:ext cx="11787243" cy="1030560"/>
          </a:xfrm>
          <a:prstGeom prst="roundRect">
            <a:avLst>
              <a:gd name="adj" fmla="val 39744"/>
            </a:avLst>
          </a:prstGeom>
          <a:solidFill>
            <a:srgbClr val="2F34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pic>
        <xdr:nvPicPr>
          <xdr:cNvPr id="11" name="Graphic 10" descr="Daily calendar with solid fill">
            <a:extLst>
              <a:ext uri="{FF2B5EF4-FFF2-40B4-BE49-F238E27FC236}">
                <a16:creationId xmlns:a16="http://schemas.microsoft.com/office/drawing/2014/main" id="{D4A0E922-FDC9-43BF-8855-A6C88E2C06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2138328" y="180327"/>
            <a:ext cx="489036" cy="445828"/>
          </a:xfrm>
          <a:prstGeom prst="rect">
            <a:avLst/>
          </a:prstGeom>
        </xdr:spPr>
      </xdr:pic>
      <xdr:sp macro="" textlink="">
        <xdr:nvSpPr>
          <xdr:cNvPr id="13" name="TextBox 12">
            <a:extLst>
              <a:ext uri="{FF2B5EF4-FFF2-40B4-BE49-F238E27FC236}">
                <a16:creationId xmlns:a16="http://schemas.microsoft.com/office/drawing/2014/main" id="{6055FCE6-CC7E-4355-B228-82292AAF62BB}"/>
              </a:ext>
            </a:extLst>
          </xdr:cNvPr>
          <xdr:cNvSpPr txBox="1"/>
        </xdr:nvSpPr>
        <xdr:spPr>
          <a:xfrm>
            <a:off x="12638621" y="168231"/>
            <a:ext cx="2192565" cy="45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FFFF"/>
                </a:solidFill>
              </a:rPr>
              <a:t>Jan</a:t>
            </a:r>
            <a:r>
              <a:rPr lang="en-US" sz="1600" baseline="0">
                <a:solidFill>
                  <a:srgbClr val="FFFFFF"/>
                </a:solidFill>
              </a:rPr>
              <a:t> 2021, Dec 2021</a:t>
            </a:r>
            <a:endParaRPr lang="en-001" sz="1600">
              <a:solidFill>
                <a:srgbClr val="FFFFFF"/>
              </a:solidFill>
            </a:endParaRPr>
          </a:p>
        </xdr:txBody>
      </xdr:sp>
      <xdr:grpSp>
        <xdr:nvGrpSpPr>
          <xdr:cNvPr id="55" name="Group 54">
            <a:extLst>
              <a:ext uri="{FF2B5EF4-FFF2-40B4-BE49-F238E27FC236}">
                <a16:creationId xmlns:a16="http://schemas.microsoft.com/office/drawing/2014/main" id="{8EED8BA5-F73F-4835-8760-41AB0FABC304}"/>
              </a:ext>
            </a:extLst>
          </xdr:cNvPr>
          <xdr:cNvGrpSpPr/>
        </xdr:nvGrpSpPr>
        <xdr:grpSpPr>
          <a:xfrm>
            <a:off x="4573302" y="-174355"/>
            <a:ext cx="5588704" cy="1254327"/>
            <a:chOff x="3096927" y="-167578"/>
            <a:chExt cx="5588704" cy="1225097"/>
          </a:xfrm>
        </xdr:grpSpPr>
        <xdr:sp macro="" textlink="">
          <xdr:nvSpPr>
            <xdr:cNvPr id="47" name="TextBox 46">
              <a:extLst>
                <a:ext uri="{FF2B5EF4-FFF2-40B4-BE49-F238E27FC236}">
                  <a16:creationId xmlns:a16="http://schemas.microsoft.com/office/drawing/2014/main" id="{C85C7F85-066C-458F-B181-4B641A24CA4F}"/>
                </a:ext>
              </a:extLst>
            </xdr:cNvPr>
            <xdr:cNvSpPr txBox="1"/>
          </xdr:nvSpPr>
          <xdr:spPr>
            <a:xfrm>
              <a:off x="3201710" y="-135250"/>
              <a:ext cx="1655007" cy="833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FFFFFF"/>
                  </a:solidFill>
                </a:rPr>
                <a:t>Net </a:t>
              </a:r>
              <a:r>
                <a:rPr lang="en-US" sz="1600">
                  <a:solidFill>
                    <a:srgbClr val="FFFFFF"/>
                  </a:solidFill>
                  <a:latin typeface="+mn-lt"/>
                  <a:ea typeface="+mn-ea"/>
                  <a:cs typeface="+mn-cs"/>
                </a:rPr>
                <a:t>Sales</a:t>
              </a:r>
            </a:p>
            <a:p>
              <a:pPr algn="ctr"/>
              <a:r>
                <a:rPr lang="en-US" sz="1600">
                  <a:solidFill>
                    <a:srgbClr val="C00000"/>
                  </a:solidFill>
                </a:rPr>
                <a:t>$92.31 M</a:t>
              </a:r>
            </a:p>
          </xdr:txBody>
        </xdr:sp>
        <xdr:sp macro="" textlink="">
          <xdr:nvSpPr>
            <xdr:cNvPr id="48" name="TextBox 47">
              <a:extLst>
                <a:ext uri="{FF2B5EF4-FFF2-40B4-BE49-F238E27FC236}">
                  <a16:creationId xmlns:a16="http://schemas.microsoft.com/office/drawing/2014/main" id="{7CD8CD1C-017F-4142-96D1-DE9FD1EFAE5F}"/>
                </a:ext>
              </a:extLst>
            </xdr:cNvPr>
            <xdr:cNvSpPr txBox="1"/>
          </xdr:nvSpPr>
          <xdr:spPr>
            <a:xfrm>
              <a:off x="3096927" y="421435"/>
              <a:ext cx="1861382" cy="636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01A4F6"/>
                  </a:solidFill>
                  <a:latin typeface="+mn-lt"/>
                  <a:ea typeface="+mn-ea"/>
                  <a:cs typeface="+mn-cs"/>
                </a:rPr>
                <a:t>$12 M | </a:t>
              </a:r>
              <a:r>
                <a:rPr lang="en-001" sz="1600">
                  <a:solidFill>
                    <a:srgbClr val="01A4F6"/>
                  </a:solidFill>
                  <a:latin typeface="+mn-lt"/>
                  <a:ea typeface="+mn-ea"/>
                  <a:cs typeface="+mn-cs"/>
                </a:rPr>
                <a:t>14.9% </a:t>
              </a:r>
              <a:endParaRPr lang="en-US" sz="1600">
                <a:solidFill>
                  <a:srgbClr val="01A4F6"/>
                </a:solidFill>
                <a:latin typeface="+mn-lt"/>
                <a:ea typeface="+mn-ea"/>
                <a:cs typeface="+mn-cs"/>
              </a:endParaRPr>
            </a:p>
          </xdr:txBody>
        </xdr:sp>
        <xdr:sp macro="" textlink="">
          <xdr:nvSpPr>
            <xdr:cNvPr id="50" name="TextBox 49">
              <a:extLst>
                <a:ext uri="{FF2B5EF4-FFF2-40B4-BE49-F238E27FC236}">
                  <a16:creationId xmlns:a16="http://schemas.microsoft.com/office/drawing/2014/main" id="{63C3BAC3-0747-4D3E-B0C2-C7477B7C903F}"/>
                </a:ext>
              </a:extLst>
            </xdr:cNvPr>
            <xdr:cNvSpPr txBox="1"/>
          </xdr:nvSpPr>
          <xdr:spPr>
            <a:xfrm>
              <a:off x="4998162" y="-125500"/>
              <a:ext cx="1655008" cy="794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FFFFFF"/>
                  </a:solidFill>
                  <a:latin typeface="+mn-lt"/>
                  <a:ea typeface="+mn-ea"/>
                  <a:cs typeface="+mn-cs"/>
                </a:rPr>
                <a:t>Profit</a:t>
              </a:r>
            </a:p>
            <a:p>
              <a:pPr algn="ctr"/>
              <a:r>
                <a:rPr lang="en-US" sz="1600" b="0" i="0" u="none" strike="noStrike">
                  <a:solidFill>
                    <a:srgbClr val="C00000"/>
                  </a:solidFill>
                  <a:effectLst/>
                  <a:latin typeface="Calibri" panose="020F0502020204030204" pitchFamily="34" charset="0"/>
                </a:rPr>
                <a:t>$13 M</a:t>
              </a:r>
              <a:r>
                <a:rPr lang="en-US" sz="1600">
                  <a:solidFill>
                    <a:srgbClr val="C00000"/>
                  </a:solidFill>
                </a:rPr>
                <a:t> </a:t>
              </a:r>
            </a:p>
          </xdr:txBody>
        </xdr:sp>
        <xdr:sp macro="" textlink="">
          <xdr:nvSpPr>
            <xdr:cNvPr id="51" name="TextBox 50">
              <a:extLst>
                <a:ext uri="{FF2B5EF4-FFF2-40B4-BE49-F238E27FC236}">
                  <a16:creationId xmlns:a16="http://schemas.microsoft.com/office/drawing/2014/main" id="{53FD0A68-B418-4AD2-AAAC-1F790C07EEBF}"/>
                </a:ext>
              </a:extLst>
            </xdr:cNvPr>
            <xdr:cNvSpPr txBox="1"/>
          </xdr:nvSpPr>
          <xdr:spPr>
            <a:xfrm>
              <a:off x="4758009" y="420107"/>
              <a:ext cx="2188285" cy="636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01A4F6"/>
                  </a:solidFill>
                  <a:latin typeface="+mn-lt"/>
                  <a:ea typeface="+mn-ea"/>
                  <a:cs typeface="+mn-cs"/>
                </a:rPr>
                <a:t>$2.03 M</a:t>
              </a:r>
              <a:r>
                <a:rPr lang="en-US" sz="1600" baseline="0">
                  <a:solidFill>
                    <a:srgbClr val="01A4F6"/>
                  </a:solidFill>
                  <a:latin typeface="+mn-lt"/>
                  <a:ea typeface="+mn-ea"/>
                  <a:cs typeface="+mn-cs"/>
                </a:rPr>
                <a:t> </a:t>
              </a:r>
              <a:r>
                <a:rPr lang="en-US" sz="1600">
                  <a:solidFill>
                    <a:srgbClr val="01A4F6"/>
                  </a:solidFill>
                  <a:latin typeface="+mn-lt"/>
                  <a:ea typeface="+mn-ea"/>
                  <a:cs typeface="+mn-cs"/>
                </a:rPr>
                <a:t>| </a:t>
              </a:r>
              <a:r>
                <a:rPr lang="en-001" sz="1600">
                  <a:solidFill>
                    <a:srgbClr val="01A4F6"/>
                  </a:solidFill>
                  <a:latin typeface="+mn-lt"/>
                  <a:ea typeface="+mn-ea"/>
                  <a:cs typeface="+mn-cs"/>
                </a:rPr>
                <a:t>18.43% </a:t>
              </a:r>
              <a:endParaRPr lang="en-US" sz="1600">
                <a:solidFill>
                  <a:srgbClr val="01A4F6"/>
                </a:solidFill>
                <a:latin typeface="+mn-lt"/>
                <a:ea typeface="+mn-ea"/>
                <a:cs typeface="+mn-cs"/>
              </a:endParaRPr>
            </a:p>
          </xdr:txBody>
        </xdr:sp>
        <xdr:sp macro="" textlink="">
          <xdr:nvSpPr>
            <xdr:cNvPr id="52" name="TextBox 51">
              <a:extLst>
                <a:ext uri="{FF2B5EF4-FFF2-40B4-BE49-F238E27FC236}">
                  <a16:creationId xmlns:a16="http://schemas.microsoft.com/office/drawing/2014/main" id="{171C727E-15C6-4989-ACE8-0DAF3EDEB79A}"/>
                </a:ext>
              </a:extLst>
            </xdr:cNvPr>
            <xdr:cNvSpPr txBox="1"/>
          </xdr:nvSpPr>
          <xdr:spPr>
            <a:xfrm>
              <a:off x="6900450" y="-167578"/>
              <a:ext cx="1655007" cy="847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FFFFFF"/>
                  </a:solidFill>
                  <a:latin typeface="+mn-lt"/>
                  <a:ea typeface="+mn-ea"/>
                  <a:cs typeface="+mn-cs"/>
                </a:rPr>
                <a:t>Cost</a:t>
              </a:r>
            </a:p>
            <a:p>
              <a:pPr algn="ctr"/>
              <a:r>
                <a:rPr lang="en-US" sz="1600" b="0" i="0" u="none" strike="noStrike">
                  <a:solidFill>
                    <a:srgbClr val="C00000"/>
                  </a:solidFill>
                  <a:effectLst/>
                  <a:latin typeface="Calibri" panose="020F0502020204030204" pitchFamily="34" charset="0"/>
                </a:rPr>
                <a:t>$79.30 M </a:t>
              </a:r>
              <a:endParaRPr lang="en-US" sz="1600">
                <a:solidFill>
                  <a:srgbClr val="C00000"/>
                </a:solidFill>
              </a:endParaRPr>
            </a:p>
          </xdr:txBody>
        </xdr:sp>
        <xdr:sp macro="" textlink="">
          <xdr:nvSpPr>
            <xdr:cNvPr id="53" name="TextBox 52">
              <a:extLst>
                <a:ext uri="{FF2B5EF4-FFF2-40B4-BE49-F238E27FC236}">
                  <a16:creationId xmlns:a16="http://schemas.microsoft.com/office/drawing/2014/main" id="{3AB6602C-7DE9-4575-85E6-C4442B1A9030}"/>
                </a:ext>
              </a:extLst>
            </xdr:cNvPr>
            <xdr:cNvSpPr txBox="1"/>
          </xdr:nvSpPr>
          <xdr:spPr>
            <a:xfrm>
              <a:off x="6824249" y="420110"/>
              <a:ext cx="1861382" cy="636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01A4F6"/>
                  </a:solidFill>
                  <a:latin typeface="+mn-lt"/>
                  <a:ea typeface="+mn-ea"/>
                  <a:cs typeface="+mn-cs"/>
                </a:rPr>
                <a:t>$9.97 M | </a:t>
              </a:r>
              <a:r>
                <a:rPr lang="en-001" sz="1600">
                  <a:solidFill>
                    <a:srgbClr val="01A4F6"/>
                  </a:solidFill>
                  <a:latin typeface="+mn-lt"/>
                  <a:ea typeface="+mn-ea"/>
                  <a:cs typeface="+mn-cs"/>
                </a:rPr>
                <a:t>1</a:t>
              </a:r>
              <a:r>
                <a:rPr lang="en-US" sz="1600">
                  <a:solidFill>
                    <a:srgbClr val="01A4F6"/>
                  </a:solidFill>
                  <a:latin typeface="+mn-lt"/>
                  <a:ea typeface="+mn-ea"/>
                  <a:cs typeface="+mn-cs"/>
                </a:rPr>
                <a:t>4</a:t>
              </a:r>
              <a:r>
                <a:rPr lang="en-001" sz="1600">
                  <a:solidFill>
                    <a:srgbClr val="01A4F6"/>
                  </a:solidFill>
                  <a:latin typeface="+mn-lt"/>
                  <a:ea typeface="+mn-ea"/>
                  <a:cs typeface="+mn-cs"/>
                </a:rPr>
                <a:t>.4% </a:t>
              </a:r>
              <a:endParaRPr lang="en-US" sz="1600">
                <a:solidFill>
                  <a:srgbClr val="01A4F6"/>
                </a:solidFill>
                <a:latin typeface="+mn-lt"/>
                <a:ea typeface="+mn-ea"/>
                <a:cs typeface="+mn-cs"/>
              </a:endParaRPr>
            </a:p>
          </xdr:txBody>
        </xdr:sp>
      </xdr:grpSp>
      <xdr:sp macro="" textlink="">
        <xdr:nvSpPr>
          <xdr:cNvPr id="54" name="TextBox 53">
            <a:extLst>
              <a:ext uri="{FF2B5EF4-FFF2-40B4-BE49-F238E27FC236}">
                <a16:creationId xmlns:a16="http://schemas.microsoft.com/office/drawing/2014/main" id="{7EDCBA67-40F3-4A5C-AB7C-6E39413705E9}"/>
              </a:ext>
            </a:extLst>
          </xdr:cNvPr>
          <xdr:cNvSpPr txBox="1"/>
        </xdr:nvSpPr>
        <xdr:spPr>
          <a:xfrm>
            <a:off x="9901463" y="40640"/>
            <a:ext cx="1655007" cy="812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FFFFFF"/>
                </a:solidFill>
                <a:latin typeface="+mn-lt"/>
                <a:ea typeface="+mn-ea"/>
                <a:cs typeface="+mn-cs"/>
              </a:rPr>
              <a:t>Unit Sold</a:t>
            </a:r>
          </a:p>
          <a:p>
            <a:pPr algn="ctr"/>
            <a:r>
              <a:rPr lang="en-US" sz="1600" b="0" i="0" u="none" strike="noStrike">
                <a:solidFill>
                  <a:srgbClr val="C00000"/>
                </a:solidFill>
                <a:effectLst/>
                <a:latin typeface="Calibri" panose="020F0502020204030204" pitchFamily="34" charset="0"/>
              </a:rPr>
              <a:t>861,132 </a:t>
            </a:r>
            <a:endParaRPr lang="en-US" sz="1600">
              <a:solidFill>
                <a:srgbClr val="C00000"/>
              </a:solidFill>
            </a:endParaRPr>
          </a:p>
        </xdr:txBody>
      </xdr:sp>
      <xdr:sp macro="" textlink="">
        <xdr:nvSpPr>
          <xdr:cNvPr id="56" name="TextBox 55">
            <a:extLst>
              <a:ext uri="{FF2B5EF4-FFF2-40B4-BE49-F238E27FC236}">
                <a16:creationId xmlns:a16="http://schemas.microsoft.com/office/drawing/2014/main" id="{F555C36F-FC91-4489-81AA-4D227DDCBC31}"/>
              </a:ext>
            </a:extLst>
          </xdr:cNvPr>
          <xdr:cNvSpPr txBox="1"/>
        </xdr:nvSpPr>
        <xdr:spPr>
          <a:xfrm>
            <a:off x="3121358" y="48580"/>
            <a:ext cx="1655008" cy="804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FFFFFF"/>
                </a:solidFill>
                <a:latin typeface="+mn-lt"/>
                <a:ea typeface="+mn-ea"/>
                <a:cs typeface="+mn-cs"/>
              </a:rPr>
              <a:t>Profit Margin</a:t>
            </a:r>
          </a:p>
          <a:p>
            <a:pPr algn="ctr"/>
            <a:r>
              <a:rPr lang="en-US" sz="1600" b="0" i="0" u="none" strike="noStrike">
                <a:solidFill>
                  <a:srgbClr val="C00000"/>
                </a:solidFill>
                <a:effectLst/>
                <a:latin typeface="Calibri" panose="020F0502020204030204" pitchFamily="34" charset="0"/>
              </a:rPr>
              <a:t>14.10% </a:t>
            </a:r>
            <a:endParaRPr lang="en-US" sz="1600">
              <a:solidFill>
                <a:srgbClr val="C00000"/>
              </a:solidFill>
            </a:endParaRPr>
          </a:p>
        </xdr:txBody>
      </xdr:sp>
      <xdr:cxnSp macro="">
        <xdr:nvCxnSpPr>
          <xdr:cNvPr id="57" name="Straight Connector 56">
            <a:extLst>
              <a:ext uri="{FF2B5EF4-FFF2-40B4-BE49-F238E27FC236}">
                <a16:creationId xmlns:a16="http://schemas.microsoft.com/office/drawing/2014/main" id="{B3B0E417-40F8-48F9-AAE0-F3B875D78411}"/>
              </a:ext>
            </a:extLst>
          </xdr:cNvPr>
          <xdr:cNvCxnSpPr/>
        </xdr:nvCxnSpPr>
        <xdr:spPr>
          <a:xfrm flipV="1">
            <a:off x="11576940" y="140643"/>
            <a:ext cx="1057" cy="563079"/>
          </a:xfrm>
          <a:prstGeom prst="line">
            <a:avLst/>
          </a:prstGeom>
          <a:ln>
            <a:solidFill>
              <a:srgbClr val="FFFFFF"/>
            </a:solidFill>
          </a:ln>
        </xdr:spPr>
        <xdr:style>
          <a:lnRef idx="1">
            <a:schemeClr val="accent1"/>
          </a:lnRef>
          <a:fillRef idx="0">
            <a:schemeClr val="accent1"/>
          </a:fillRef>
          <a:effectRef idx="0">
            <a:schemeClr val="accent1"/>
          </a:effectRef>
          <a:fontRef idx="minor">
            <a:schemeClr val="tx1"/>
          </a:fontRef>
        </xdr:style>
      </xdr:cxnSp>
      <xdr:grpSp>
        <xdr:nvGrpSpPr>
          <xdr:cNvPr id="66" name="Group 65">
            <a:extLst>
              <a:ext uri="{FF2B5EF4-FFF2-40B4-BE49-F238E27FC236}">
                <a16:creationId xmlns:a16="http://schemas.microsoft.com/office/drawing/2014/main" id="{22BA0640-E6F9-4642-8CEE-17A1EB1B1092}"/>
              </a:ext>
            </a:extLst>
          </xdr:cNvPr>
          <xdr:cNvGrpSpPr/>
        </xdr:nvGrpSpPr>
        <xdr:grpSpPr>
          <a:xfrm>
            <a:off x="13046878" y="999886"/>
            <a:ext cx="1906080" cy="6404505"/>
            <a:chOff x="13075453" y="978466"/>
            <a:chExt cx="1906080" cy="6267329"/>
          </a:xfrm>
        </xdr:grpSpPr>
        <xdr:sp macro="" textlink="">
          <xdr:nvSpPr>
            <xdr:cNvPr id="59" name="Rectangle 58">
              <a:extLst>
                <a:ext uri="{FF2B5EF4-FFF2-40B4-BE49-F238E27FC236}">
                  <a16:creationId xmlns:a16="http://schemas.microsoft.com/office/drawing/2014/main" id="{20F32C1F-134B-448F-9BEF-C26538D2E746}"/>
                </a:ext>
              </a:extLst>
            </xdr:cNvPr>
            <xdr:cNvSpPr/>
          </xdr:nvSpPr>
          <xdr:spPr>
            <a:xfrm>
              <a:off x="13075453" y="978466"/>
              <a:ext cx="1906080" cy="6267329"/>
            </a:xfrm>
            <a:prstGeom prst="rect">
              <a:avLst/>
            </a:prstGeom>
            <a:solidFill>
              <a:srgbClr val="2F34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mc:AlternateContent xmlns:mc="http://schemas.openxmlformats.org/markup-compatibility/2006">
          <mc:Choice xmlns:a14="http://schemas.microsoft.com/office/drawing/2010/main" Requires="a14">
            <xdr:graphicFrame macro="">
              <xdr:nvGraphicFramePr>
                <xdr:cNvPr id="61" name="Buyer Type">
                  <a:extLst>
                    <a:ext uri="{FF2B5EF4-FFF2-40B4-BE49-F238E27FC236}">
                      <a16:creationId xmlns:a16="http://schemas.microsoft.com/office/drawing/2014/main" id="{B590E6E9-8ABD-499C-949B-6A7ACCFA8E94}"/>
                    </a:ext>
                  </a:extLst>
                </xdr:cNvPr>
                <xdr:cNvGraphicFramePr/>
              </xdr:nvGraphicFramePr>
              <xdr:xfrm>
                <a:off x="13136447" y="4750148"/>
                <a:ext cx="1822167" cy="2234727"/>
              </xdr:xfrm>
              <a:graphic>
                <a:graphicData uri="http://schemas.microsoft.com/office/drawing/2010/slicer">
                  <sle:slicer xmlns:sle="http://schemas.microsoft.com/office/drawing/2010/slicer" name="Buyer Type"/>
                </a:graphicData>
              </a:graphic>
            </xdr:graphicFrame>
          </mc:Choice>
          <mc:Fallback>
            <xdr:sp macro="" textlink="">
              <xdr:nvSpPr>
                <xdr:cNvPr id="0" name=""/>
                <xdr:cNvSpPr>
                  <a:spLocks noTextEdit="1"/>
                </xdr:cNvSpPr>
              </xdr:nvSpPr>
              <xdr:spPr>
                <a:xfrm>
                  <a:off x="10976822" y="3748767"/>
                  <a:ext cx="1592683" cy="1679915"/>
                </a:xfrm>
                <a:prstGeom prst="rect">
                  <a:avLst/>
                </a:prstGeom>
                <a:solidFill>
                  <a:prstClr val="white"/>
                </a:solidFill>
                <a:ln w="1">
                  <a:solidFill>
                    <a:prstClr val="green"/>
                  </a:solidFill>
                </a:ln>
              </xdr:spPr>
              <xdr:txBody>
                <a:bodyPr vertOverflow="clip" horzOverflow="clip"/>
                <a:lstStyle/>
                <a:p>
                  <a:r>
                    <a:rPr lang="en-001"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2" name="Country">
                  <a:extLst>
                    <a:ext uri="{FF2B5EF4-FFF2-40B4-BE49-F238E27FC236}">
                      <a16:creationId xmlns:a16="http://schemas.microsoft.com/office/drawing/2014/main" id="{00B12EE0-2B99-4746-AE24-F816708C7814}"/>
                    </a:ext>
                  </a:extLst>
                </xdr:cNvPr>
                <xdr:cNvGraphicFramePr/>
              </xdr:nvGraphicFramePr>
              <xdr:xfrm>
                <a:off x="13151111" y="3032919"/>
                <a:ext cx="1801441" cy="1604524"/>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0989640" y="2457872"/>
                  <a:ext cx="1574567" cy="1206171"/>
                </a:xfrm>
                <a:prstGeom prst="rect">
                  <a:avLst/>
                </a:prstGeom>
                <a:solidFill>
                  <a:prstClr val="white"/>
                </a:solidFill>
                <a:ln w="1">
                  <a:solidFill>
                    <a:prstClr val="green"/>
                  </a:solidFill>
                </a:ln>
              </xdr:spPr>
              <xdr:txBody>
                <a:bodyPr vertOverflow="clip" horzOverflow="clip"/>
                <a:lstStyle/>
                <a:p>
                  <a:r>
                    <a:rPr lang="en-001"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3" name="Product">
                  <a:extLst>
                    <a:ext uri="{FF2B5EF4-FFF2-40B4-BE49-F238E27FC236}">
                      <a16:creationId xmlns:a16="http://schemas.microsoft.com/office/drawing/2014/main" id="{9AA5C216-6512-46FA-A3A7-32DEC58D4B55}"/>
                    </a:ext>
                  </a:extLst>
                </xdr:cNvPr>
                <xdr:cNvGraphicFramePr/>
              </xdr:nvGraphicFramePr>
              <xdr:xfrm>
                <a:off x="13078179" y="1216591"/>
                <a:ext cx="1893558" cy="1790166"/>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0925893" y="1092481"/>
                  <a:ext cx="1655083" cy="1345724"/>
                </a:xfrm>
                <a:prstGeom prst="rect">
                  <a:avLst/>
                </a:prstGeom>
                <a:solidFill>
                  <a:prstClr val="white"/>
                </a:solidFill>
                <a:ln w="1">
                  <a:solidFill>
                    <a:prstClr val="green"/>
                  </a:solidFill>
                </a:ln>
              </xdr:spPr>
              <xdr:txBody>
                <a:bodyPr vertOverflow="clip" horzOverflow="clip"/>
                <a:lstStyle/>
                <a:p>
                  <a:r>
                    <a:rPr lang="en-001"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aphicFrame macro="">
        <xdr:nvGraphicFramePr>
          <xdr:cNvPr id="65" name="Chart 64">
            <a:extLst>
              <a:ext uri="{FF2B5EF4-FFF2-40B4-BE49-F238E27FC236}">
                <a16:creationId xmlns:a16="http://schemas.microsoft.com/office/drawing/2014/main" id="{A2EB62AD-C3B0-40B6-8769-F56EF39CAD7D}"/>
              </a:ext>
            </a:extLst>
          </xdr:cNvPr>
          <xdr:cNvGraphicFramePr>
            <a:graphicFrameLocks/>
          </xdr:cNvGraphicFramePr>
        </xdr:nvGraphicFramePr>
        <xdr:xfrm>
          <a:off x="8420098" y="1010227"/>
          <a:ext cx="4610505" cy="2711542"/>
        </xdr:xfrm>
        <a:graphic>
          <a:graphicData uri="http://schemas.openxmlformats.org/drawingml/2006/chart">
            <c:chart xmlns:c="http://schemas.openxmlformats.org/drawingml/2006/chart" xmlns:r="http://schemas.openxmlformats.org/officeDocument/2006/relationships" r:id="rId14"/>
          </a:graphicData>
        </a:graphic>
      </xdr:graphicFrame>
      <xdr:sp macro="" textlink="">
        <xdr:nvSpPr>
          <xdr:cNvPr id="38" name="TextBox 37">
            <a:extLst>
              <a:ext uri="{FF2B5EF4-FFF2-40B4-BE49-F238E27FC236}">
                <a16:creationId xmlns:a16="http://schemas.microsoft.com/office/drawing/2014/main" id="{40F87D63-7889-4843-850C-46E1FDFDF335}"/>
              </a:ext>
            </a:extLst>
          </xdr:cNvPr>
          <xdr:cNvSpPr txBox="1"/>
        </xdr:nvSpPr>
        <xdr:spPr>
          <a:xfrm>
            <a:off x="8506611" y="1165265"/>
            <a:ext cx="1529316" cy="221279"/>
          </a:xfrm>
          <a:prstGeom prst="rect">
            <a:avLst/>
          </a:prstGeom>
          <a:solidFill>
            <a:srgbClr val="3A3F4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defRPr sz="1400" b="0" i="0" u="none" strike="noStrike" kern="1200" spc="0" baseline="0">
                <a:solidFill>
                  <a:srgbClr val="03071E">
                    <a:lumMod val="65000"/>
                    <a:lumOff val="35000"/>
                  </a:srgbClr>
                </a:solidFill>
                <a:latin typeface="+mn-lt"/>
                <a:ea typeface="+mn-ea"/>
                <a:cs typeface="+mn-cs"/>
              </a:defRPr>
            </a:pPr>
            <a:r>
              <a:rPr lang="en-US" sz="1100" b="0" i="0" u="none" strike="noStrike" kern="1200" spc="0" baseline="0">
                <a:solidFill>
                  <a:srgbClr val="FFFFFF"/>
                </a:solidFill>
                <a:latin typeface="+mn-lt"/>
                <a:ea typeface="+mn-ea"/>
                <a:cs typeface="+mn-cs"/>
              </a:rPr>
              <a:t>Trends over Month</a:t>
            </a:r>
            <a:endParaRPr lang="en-001" sz="1100" b="0" i="0" u="none" strike="noStrike" kern="1200" spc="0" baseline="0">
              <a:solidFill>
                <a:srgbClr val="FFFFFF"/>
              </a:solidFill>
              <a:latin typeface="+mn-lt"/>
              <a:ea typeface="+mn-ea"/>
              <a:cs typeface="+mn-cs"/>
            </a:endParaRPr>
          </a:p>
        </xdr:txBody>
      </xdr:sp>
      <xdr:sp macro="" textlink="">
        <xdr:nvSpPr>
          <xdr:cNvPr id="42" name="TextBox 41">
            <a:extLst>
              <a:ext uri="{FF2B5EF4-FFF2-40B4-BE49-F238E27FC236}">
                <a16:creationId xmlns:a16="http://schemas.microsoft.com/office/drawing/2014/main" id="{76B343E7-1F9A-41BC-B608-07E1D23840F4}"/>
              </a:ext>
            </a:extLst>
          </xdr:cNvPr>
          <xdr:cNvSpPr txBox="1"/>
        </xdr:nvSpPr>
        <xdr:spPr>
          <a:xfrm>
            <a:off x="11066536" y="3891640"/>
            <a:ext cx="1896447" cy="213151"/>
          </a:xfrm>
          <a:prstGeom prst="rect">
            <a:avLst/>
          </a:prstGeom>
          <a:solidFill>
            <a:srgbClr val="3A3F4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defRPr sz="1400" b="0" i="0" u="none" strike="noStrike" kern="1200" spc="0" baseline="0">
                <a:solidFill>
                  <a:srgbClr val="03071E">
                    <a:lumMod val="65000"/>
                    <a:lumOff val="35000"/>
                  </a:srgbClr>
                </a:solidFill>
                <a:latin typeface="+mn-lt"/>
                <a:ea typeface="+mn-ea"/>
                <a:cs typeface="+mn-cs"/>
              </a:defRPr>
            </a:pPr>
            <a:r>
              <a:rPr lang="en-US" sz="1100" b="0" i="0" u="none" strike="noStrike" kern="1200" spc="0" baseline="0">
                <a:solidFill>
                  <a:srgbClr val="FFFFFF"/>
                </a:solidFill>
                <a:latin typeface="+mn-lt"/>
                <a:ea typeface="+mn-ea"/>
                <a:cs typeface="+mn-cs"/>
              </a:rPr>
              <a:t>Net Sales by Country</a:t>
            </a:r>
            <a:endParaRPr lang="en-001" sz="1100" b="0" i="0" u="none" strike="noStrike" kern="1200" spc="0" baseline="0">
              <a:solidFill>
                <a:srgbClr val="FFFFFF"/>
              </a:solidFill>
              <a:latin typeface="+mn-lt"/>
              <a:ea typeface="+mn-ea"/>
              <a:cs typeface="+mn-cs"/>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63952</xdr:colOff>
      <xdr:row>0</xdr:row>
      <xdr:rowOff>49668</xdr:rowOff>
    </xdr:from>
    <xdr:to>
      <xdr:col>20</xdr:col>
      <xdr:colOff>145550</xdr:colOff>
      <xdr:row>33</xdr:row>
      <xdr:rowOff>8562</xdr:rowOff>
    </xdr:to>
    <xdr:grpSp>
      <xdr:nvGrpSpPr>
        <xdr:cNvPr id="2" name="Group 1">
          <a:extLst>
            <a:ext uri="{FF2B5EF4-FFF2-40B4-BE49-F238E27FC236}">
              <a16:creationId xmlns:a16="http://schemas.microsoft.com/office/drawing/2014/main" id="{D8BFC97E-B1C1-4A3A-B8C0-7E1FA2518DFF}"/>
            </a:ext>
          </a:extLst>
        </xdr:cNvPr>
        <xdr:cNvGrpSpPr/>
      </xdr:nvGrpSpPr>
      <xdr:grpSpPr>
        <a:xfrm>
          <a:off x="671623" y="49668"/>
          <a:ext cx="11916712" cy="6315324"/>
          <a:chOff x="1318081" y="-174355"/>
          <a:chExt cx="13311124" cy="7774268"/>
        </a:xfrm>
      </xdr:grpSpPr>
      <xdr:sp macro="" textlink="">
        <xdr:nvSpPr>
          <xdr:cNvPr id="3" name="Rectangle 2">
            <a:extLst>
              <a:ext uri="{FF2B5EF4-FFF2-40B4-BE49-F238E27FC236}">
                <a16:creationId xmlns:a16="http://schemas.microsoft.com/office/drawing/2014/main" id="{0E354A6D-4591-4CE9-AFF8-C28C959F2542}"/>
              </a:ext>
            </a:extLst>
          </xdr:cNvPr>
          <xdr:cNvSpPr/>
        </xdr:nvSpPr>
        <xdr:spPr>
          <a:xfrm>
            <a:off x="1515596" y="-78932"/>
            <a:ext cx="1584280" cy="7668049"/>
          </a:xfrm>
          <a:prstGeom prst="rect">
            <a:avLst/>
          </a:prstGeom>
          <a:solidFill>
            <a:srgbClr val="2F34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pic>
        <xdr:nvPicPr>
          <xdr:cNvPr id="4" name="Graphic 3" descr="Camera with solid fill">
            <a:extLst>
              <a:ext uri="{FF2B5EF4-FFF2-40B4-BE49-F238E27FC236}">
                <a16:creationId xmlns:a16="http://schemas.microsoft.com/office/drawing/2014/main" id="{AE9A3C6B-7DB3-4B66-A1C0-08AC9B3277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947001" y="222238"/>
            <a:ext cx="762001" cy="755954"/>
          </a:xfrm>
          <a:prstGeom prst="rect">
            <a:avLst/>
          </a:prstGeom>
        </xdr:spPr>
      </xdr:pic>
      <xdr:grpSp>
        <xdr:nvGrpSpPr>
          <xdr:cNvPr id="5" name="Group 4">
            <a:extLst>
              <a:ext uri="{FF2B5EF4-FFF2-40B4-BE49-F238E27FC236}">
                <a16:creationId xmlns:a16="http://schemas.microsoft.com/office/drawing/2014/main" id="{95B42B43-2E2F-45BA-B5B6-924FB5C60B32}"/>
              </a:ext>
            </a:extLst>
          </xdr:cNvPr>
          <xdr:cNvGrpSpPr/>
        </xdr:nvGrpSpPr>
        <xdr:grpSpPr>
          <a:xfrm>
            <a:off x="1743804" y="49757"/>
            <a:ext cx="1151466" cy="1024144"/>
            <a:chOff x="1701472" y="168554"/>
            <a:chExt cx="1151466" cy="1030192"/>
          </a:xfrm>
        </xdr:grpSpPr>
        <xdr:sp macro="" textlink="">
          <xdr:nvSpPr>
            <xdr:cNvPr id="39" name="Rectangle 38">
              <a:extLst>
                <a:ext uri="{FF2B5EF4-FFF2-40B4-BE49-F238E27FC236}">
                  <a16:creationId xmlns:a16="http://schemas.microsoft.com/office/drawing/2014/main" id="{03E9295F-B1FE-4CEC-8015-7BCD8C7A7F75}"/>
                </a:ext>
              </a:extLst>
            </xdr:cNvPr>
            <xdr:cNvSpPr/>
          </xdr:nvSpPr>
          <xdr:spPr>
            <a:xfrm>
              <a:off x="1972407" y="168554"/>
              <a:ext cx="651933" cy="530659"/>
            </a:xfrm>
            <a:prstGeom prst="rect">
              <a:avLst/>
            </a:prstGeom>
            <a:noFill/>
          </xdr:spPr>
          <xdr:txBody>
            <a:bodyPr wrap="square" lIns="91440" tIns="45720" rIns="91440" bIns="45720">
              <a:spAutoFit/>
            </a:bodyPr>
            <a:lstStyle/>
            <a:p>
              <a:pPr algn="ctr"/>
              <a:r>
                <a:rPr lang="en-US" sz="2800" b="1" cap="none" spc="0">
                  <a:ln w="22225">
                    <a:solidFill>
                      <a:schemeClr val="accent2"/>
                    </a:solidFill>
                    <a:prstDash val="solid"/>
                  </a:ln>
                  <a:solidFill>
                    <a:srgbClr val="C00000"/>
                  </a:solidFill>
                  <a:effectLst/>
                </a:rPr>
                <a:t>M</a:t>
              </a:r>
            </a:p>
          </xdr:txBody>
        </xdr:sp>
        <xdr:sp macro="" textlink="">
          <xdr:nvSpPr>
            <xdr:cNvPr id="40" name="Rectangle 39">
              <a:extLst>
                <a:ext uri="{FF2B5EF4-FFF2-40B4-BE49-F238E27FC236}">
                  <a16:creationId xmlns:a16="http://schemas.microsoft.com/office/drawing/2014/main" id="{9BFCD495-D85B-4DE2-B784-09E476434AC7}"/>
                </a:ext>
              </a:extLst>
            </xdr:cNvPr>
            <xdr:cNvSpPr/>
          </xdr:nvSpPr>
          <xdr:spPr>
            <a:xfrm>
              <a:off x="2201005" y="659622"/>
              <a:ext cx="651933" cy="530658"/>
            </a:xfrm>
            <a:prstGeom prst="rect">
              <a:avLst/>
            </a:prstGeom>
            <a:noFill/>
          </xdr:spPr>
          <xdr:txBody>
            <a:bodyPr wrap="square" lIns="91440" tIns="45720" rIns="91440" bIns="45720">
              <a:spAutoFit/>
            </a:bodyPr>
            <a:lstStyle/>
            <a:p>
              <a:pPr algn="ctr"/>
              <a:r>
                <a:rPr lang="en-US" sz="2800" b="1" cap="none" spc="0">
                  <a:ln w="22225">
                    <a:solidFill>
                      <a:schemeClr val="accent2"/>
                    </a:solidFill>
                    <a:prstDash val="solid"/>
                  </a:ln>
                  <a:solidFill>
                    <a:srgbClr val="C00000"/>
                  </a:solidFill>
                  <a:effectLst/>
                </a:rPr>
                <a:t>C</a:t>
              </a:r>
            </a:p>
          </xdr:txBody>
        </xdr:sp>
        <xdr:sp macro="" textlink="">
          <xdr:nvSpPr>
            <xdr:cNvPr id="41" name="Rectangle 40">
              <a:extLst>
                <a:ext uri="{FF2B5EF4-FFF2-40B4-BE49-F238E27FC236}">
                  <a16:creationId xmlns:a16="http://schemas.microsoft.com/office/drawing/2014/main" id="{8022C96C-2C98-4B6E-B8DA-CDD56599F630}"/>
                </a:ext>
              </a:extLst>
            </xdr:cNvPr>
            <xdr:cNvSpPr/>
          </xdr:nvSpPr>
          <xdr:spPr>
            <a:xfrm>
              <a:off x="1701472" y="668087"/>
              <a:ext cx="651932" cy="530659"/>
            </a:xfrm>
            <a:prstGeom prst="rect">
              <a:avLst/>
            </a:prstGeom>
            <a:noFill/>
          </xdr:spPr>
          <xdr:txBody>
            <a:bodyPr wrap="square" lIns="91440" tIns="45720" rIns="91440" bIns="45720">
              <a:spAutoFit/>
            </a:bodyPr>
            <a:lstStyle/>
            <a:p>
              <a:pPr algn="ctr"/>
              <a:r>
                <a:rPr lang="en-US" sz="2800" b="1" cap="none" spc="0">
                  <a:ln w="22225">
                    <a:solidFill>
                      <a:schemeClr val="accent2"/>
                    </a:solidFill>
                    <a:prstDash val="solid"/>
                  </a:ln>
                  <a:solidFill>
                    <a:srgbClr val="C00000"/>
                  </a:solidFill>
                  <a:effectLst/>
                </a:rPr>
                <a:t>C</a:t>
              </a:r>
            </a:p>
          </xdr:txBody>
        </xdr:sp>
      </xdr:grpSp>
      <xdr:sp macro="" textlink="">
        <xdr:nvSpPr>
          <xdr:cNvPr id="6" name="TextBox 5">
            <a:extLst>
              <a:ext uri="{FF2B5EF4-FFF2-40B4-BE49-F238E27FC236}">
                <a16:creationId xmlns:a16="http://schemas.microsoft.com/office/drawing/2014/main" id="{1AC4E02B-0138-4E03-9747-D5A9D051AA9A}"/>
              </a:ext>
            </a:extLst>
          </xdr:cNvPr>
          <xdr:cNvSpPr txBox="1"/>
        </xdr:nvSpPr>
        <xdr:spPr>
          <a:xfrm>
            <a:off x="1318081" y="978192"/>
            <a:ext cx="1989667" cy="752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FFFFFF"/>
                </a:solidFill>
              </a:rPr>
              <a:t>Mediterranean Camera Company</a:t>
            </a:r>
            <a:endParaRPr lang="en-001" sz="1400">
              <a:solidFill>
                <a:srgbClr val="FFFFFF"/>
              </a:solidFill>
            </a:endParaRPr>
          </a:p>
        </xdr:txBody>
      </xdr:sp>
      <xdr:grpSp>
        <xdr:nvGrpSpPr>
          <xdr:cNvPr id="7" name="Group 6">
            <a:extLst>
              <a:ext uri="{FF2B5EF4-FFF2-40B4-BE49-F238E27FC236}">
                <a16:creationId xmlns:a16="http://schemas.microsoft.com/office/drawing/2014/main" id="{45037A19-7A9D-4A54-A689-D05B1288A46F}"/>
              </a:ext>
            </a:extLst>
          </xdr:cNvPr>
          <xdr:cNvGrpSpPr/>
        </xdr:nvGrpSpPr>
        <xdr:grpSpPr>
          <a:xfrm>
            <a:off x="1803077" y="2192471"/>
            <a:ext cx="1016000" cy="4723096"/>
            <a:chOff x="1811542" y="1983002"/>
            <a:chExt cx="1016000" cy="4120637"/>
          </a:xfrm>
        </xdr:grpSpPr>
        <xdr:sp macro="" textlink="">
          <xdr:nvSpPr>
            <xdr:cNvPr id="33" name="Rectangle: Rounded Corners 32">
              <a:extLst>
                <a:ext uri="{FF2B5EF4-FFF2-40B4-BE49-F238E27FC236}">
                  <a16:creationId xmlns:a16="http://schemas.microsoft.com/office/drawing/2014/main" id="{C3A0D6CD-2697-413D-9570-111E3319B674}"/>
                </a:ext>
              </a:extLst>
            </xdr:cNvPr>
            <xdr:cNvSpPr/>
          </xdr:nvSpPr>
          <xdr:spPr>
            <a:xfrm>
              <a:off x="1811542" y="1983002"/>
              <a:ext cx="1016000" cy="4120637"/>
            </a:xfrm>
            <a:prstGeom prst="roundRect">
              <a:avLst/>
            </a:prstGeom>
            <a:solidFill>
              <a:srgbClr val="3A3F4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pic>
          <xdr:nvPicPr>
            <xdr:cNvPr id="34" name="Graphic 33" descr="Bank with solid fill">
              <a:extLst>
                <a:ext uri="{FF2B5EF4-FFF2-40B4-BE49-F238E27FC236}">
                  <a16:creationId xmlns:a16="http://schemas.microsoft.com/office/drawing/2014/main" id="{1190294E-349F-446E-AB57-8915E6B4811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032663" y="2261297"/>
              <a:ext cx="558800" cy="558800"/>
            </a:xfrm>
            <a:prstGeom prst="rect">
              <a:avLst/>
            </a:prstGeom>
          </xdr:spPr>
        </xdr:pic>
        <xdr:pic>
          <xdr:nvPicPr>
            <xdr:cNvPr id="35" name="Graphic 34" descr="Bar graph with upward trend with solid fill">
              <a:extLst>
                <a:ext uri="{FF2B5EF4-FFF2-40B4-BE49-F238E27FC236}">
                  <a16:creationId xmlns:a16="http://schemas.microsoft.com/office/drawing/2014/main" id="{DB244E9E-3A97-44AB-A889-E2265E7D9EC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032658" y="3601796"/>
              <a:ext cx="558800" cy="558800"/>
            </a:xfrm>
            <a:prstGeom prst="rect">
              <a:avLst/>
            </a:prstGeom>
          </xdr:spPr>
        </xdr:pic>
        <xdr:pic>
          <xdr:nvPicPr>
            <xdr:cNvPr id="36" name="Graphic 35" descr="Back with solid fill">
              <a:extLst>
                <a:ext uri="{FF2B5EF4-FFF2-40B4-BE49-F238E27FC236}">
                  <a16:creationId xmlns:a16="http://schemas.microsoft.com/office/drawing/2014/main" id="{82219E3F-4A58-4DEF-A39B-8863BF128E3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032658" y="4994680"/>
              <a:ext cx="558800" cy="558800"/>
            </a:xfrm>
            <a:prstGeom prst="rect">
              <a:avLst/>
            </a:prstGeom>
          </xdr:spPr>
        </xdr:pic>
        <xdr:cxnSp macro="">
          <xdr:nvCxnSpPr>
            <xdr:cNvPr id="37" name="Straight Connector 36">
              <a:extLst>
                <a:ext uri="{FF2B5EF4-FFF2-40B4-BE49-F238E27FC236}">
                  <a16:creationId xmlns:a16="http://schemas.microsoft.com/office/drawing/2014/main" id="{5908C48A-325F-4DBA-AC17-68C684E85D83}"/>
                </a:ext>
              </a:extLst>
            </xdr:cNvPr>
            <xdr:cNvCxnSpPr/>
          </xdr:nvCxnSpPr>
          <xdr:spPr>
            <a:xfrm flipH="1" flipV="1">
              <a:off x="2302608" y="2978741"/>
              <a:ext cx="8467" cy="414867"/>
            </a:xfrm>
            <a:prstGeom prst="line">
              <a:avLst/>
            </a:prstGeom>
            <a:ln>
              <a:solidFill>
                <a:srgbClr val="FFFFFF"/>
              </a:solidFill>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a:extLst>
                <a:ext uri="{FF2B5EF4-FFF2-40B4-BE49-F238E27FC236}">
                  <a16:creationId xmlns:a16="http://schemas.microsoft.com/office/drawing/2014/main" id="{D7587A67-9EE4-446E-8848-F69EBEF4B6D3}"/>
                </a:ext>
              </a:extLst>
            </xdr:cNvPr>
            <xdr:cNvCxnSpPr/>
          </xdr:nvCxnSpPr>
          <xdr:spPr>
            <a:xfrm flipH="1" flipV="1">
              <a:off x="2336473" y="4347249"/>
              <a:ext cx="8467" cy="414867"/>
            </a:xfrm>
            <a:prstGeom prst="line">
              <a:avLst/>
            </a:prstGeom>
            <a:ln>
              <a:solidFill>
                <a:srgbClr val="FFFFFF"/>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2" name="Rectangle: Rounded Corners 11">
            <a:extLst>
              <a:ext uri="{FF2B5EF4-FFF2-40B4-BE49-F238E27FC236}">
                <a16:creationId xmlns:a16="http://schemas.microsoft.com/office/drawing/2014/main" id="{69ED592E-1005-45F6-8297-60CDA21CFF51}"/>
              </a:ext>
            </a:extLst>
          </xdr:cNvPr>
          <xdr:cNvSpPr/>
        </xdr:nvSpPr>
        <xdr:spPr>
          <a:xfrm>
            <a:off x="3151691" y="-78931"/>
            <a:ext cx="11477514" cy="1030559"/>
          </a:xfrm>
          <a:prstGeom prst="roundRect">
            <a:avLst>
              <a:gd name="adj" fmla="val 39744"/>
            </a:avLst>
          </a:prstGeom>
          <a:solidFill>
            <a:srgbClr val="2F34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pic>
        <xdr:nvPicPr>
          <xdr:cNvPr id="13" name="Graphic 12" descr="Daily calendar with solid fill">
            <a:extLst>
              <a:ext uri="{FF2B5EF4-FFF2-40B4-BE49-F238E27FC236}">
                <a16:creationId xmlns:a16="http://schemas.microsoft.com/office/drawing/2014/main" id="{13616BDB-4082-4535-BD91-B3DDC24AD18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1934961" y="180327"/>
            <a:ext cx="489036" cy="445829"/>
          </a:xfrm>
          <a:prstGeom prst="rect">
            <a:avLst/>
          </a:prstGeom>
        </xdr:spPr>
      </xdr:pic>
      <xdr:sp macro="" textlink="">
        <xdr:nvSpPr>
          <xdr:cNvPr id="14" name="TextBox 13">
            <a:extLst>
              <a:ext uri="{FF2B5EF4-FFF2-40B4-BE49-F238E27FC236}">
                <a16:creationId xmlns:a16="http://schemas.microsoft.com/office/drawing/2014/main" id="{02203453-4A45-4AE5-ACDC-4E13CA86E1F1}"/>
              </a:ext>
            </a:extLst>
          </xdr:cNvPr>
          <xdr:cNvSpPr txBox="1"/>
        </xdr:nvSpPr>
        <xdr:spPr>
          <a:xfrm>
            <a:off x="12435256" y="168231"/>
            <a:ext cx="2192565" cy="45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FFFF"/>
                </a:solidFill>
              </a:rPr>
              <a:t>Jan</a:t>
            </a:r>
            <a:r>
              <a:rPr lang="en-US" sz="1600" baseline="0">
                <a:solidFill>
                  <a:srgbClr val="FFFFFF"/>
                </a:solidFill>
              </a:rPr>
              <a:t> 2021, Dec 2021</a:t>
            </a:r>
            <a:endParaRPr lang="en-001" sz="1600">
              <a:solidFill>
                <a:srgbClr val="FFFFFF"/>
              </a:solidFill>
            </a:endParaRPr>
          </a:p>
        </xdr:txBody>
      </xdr:sp>
      <xdr:grpSp>
        <xdr:nvGrpSpPr>
          <xdr:cNvPr id="15" name="Group 14">
            <a:extLst>
              <a:ext uri="{FF2B5EF4-FFF2-40B4-BE49-F238E27FC236}">
                <a16:creationId xmlns:a16="http://schemas.microsoft.com/office/drawing/2014/main" id="{81EDC447-8001-4C84-83B3-8C8AB4CD60B5}"/>
              </a:ext>
            </a:extLst>
          </xdr:cNvPr>
          <xdr:cNvGrpSpPr/>
        </xdr:nvGrpSpPr>
        <xdr:grpSpPr>
          <a:xfrm>
            <a:off x="4573302" y="-174355"/>
            <a:ext cx="5588704" cy="1254327"/>
            <a:chOff x="3096927" y="-167578"/>
            <a:chExt cx="5588704" cy="1225097"/>
          </a:xfrm>
        </xdr:grpSpPr>
        <xdr:sp macro="" textlink="">
          <xdr:nvSpPr>
            <xdr:cNvPr id="27" name="TextBox 26">
              <a:extLst>
                <a:ext uri="{FF2B5EF4-FFF2-40B4-BE49-F238E27FC236}">
                  <a16:creationId xmlns:a16="http://schemas.microsoft.com/office/drawing/2014/main" id="{84BD4DBB-C02C-4779-BEA3-E5E287503AD4}"/>
                </a:ext>
              </a:extLst>
            </xdr:cNvPr>
            <xdr:cNvSpPr txBox="1"/>
          </xdr:nvSpPr>
          <xdr:spPr>
            <a:xfrm>
              <a:off x="3201710" y="-135250"/>
              <a:ext cx="1655007" cy="833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FFFFFF"/>
                  </a:solidFill>
                </a:rPr>
                <a:t>Net </a:t>
              </a:r>
              <a:r>
                <a:rPr lang="en-US" sz="1600">
                  <a:solidFill>
                    <a:srgbClr val="FFFFFF"/>
                  </a:solidFill>
                  <a:latin typeface="+mn-lt"/>
                  <a:ea typeface="+mn-ea"/>
                  <a:cs typeface="+mn-cs"/>
                </a:rPr>
                <a:t>Sales</a:t>
              </a:r>
            </a:p>
            <a:p>
              <a:pPr algn="ctr"/>
              <a:r>
                <a:rPr lang="en-US" sz="1600">
                  <a:solidFill>
                    <a:srgbClr val="C00000"/>
                  </a:solidFill>
                </a:rPr>
                <a:t>$92.31 M</a:t>
              </a:r>
            </a:p>
          </xdr:txBody>
        </xdr:sp>
        <xdr:sp macro="" textlink="">
          <xdr:nvSpPr>
            <xdr:cNvPr id="28" name="TextBox 27">
              <a:extLst>
                <a:ext uri="{FF2B5EF4-FFF2-40B4-BE49-F238E27FC236}">
                  <a16:creationId xmlns:a16="http://schemas.microsoft.com/office/drawing/2014/main" id="{A0122668-8125-4746-B72E-2C954020929A}"/>
                </a:ext>
              </a:extLst>
            </xdr:cNvPr>
            <xdr:cNvSpPr txBox="1"/>
          </xdr:nvSpPr>
          <xdr:spPr>
            <a:xfrm>
              <a:off x="3096927" y="421435"/>
              <a:ext cx="1861382" cy="636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01A4F6"/>
                  </a:solidFill>
                  <a:latin typeface="+mn-lt"/>
                  <a:ea typeface="+mn-ea"/>
                  <a:cs typeface="+mn-cs"/>
                </a:rPr>
                <a:t>$12 M | </a:t>
              </a:r>
              <a:r>
                <a:rPr lang="en-001" sz="1600">
                  <a:solidFill>
                    <a:srgbClr val="01A4F6"/>
                  </a:solidFill>
                  <a:latin typeface="+mn-lt"/>
                  <a:ea typeface="+mn-ea"/>
                  <a:cs typeface="+mn-cs"/>
                </a:rPr>
                <a:t>14.9% </a:t>
              </a:r>
              <a:endParaRPr lang="en-US" sz="1600">
                <a:solidFill>
                  <a:srgbClr val="01A4F6"/>
                </a:solidFill>
                <a:latin typeface="+mn-lt"/>
                <a:ea typeface="+mn-ea"/>
                <a:cs typeface="+mn-cs"/>
              </a:endParaRPr>
            </a:p>
          </xdr:txBody>
        </xdr:sp>
        <xdr:sp macro="" textlink="">
          <xdr:nvSpPr>
            <xdr:cNvPr id="29" name="TextBox 28">
              <a:extLst>
                <a:ext uri="{FF2B5EF4-FFF2-40B4-BE49-F238E27FC236}">
                  <a16:creationId xmlns:a16="http://schemas.microsoft.com/office/drawing/2014/main" id="{7D534185-81F0-4880-963F-2BE069295C80}"/>
                </a:ext>
              </a:extLst>
            </xdr:cNvPr>
            <xdr:cNvSpPr txBox="1"/>
          </xdr:nvSpPr>
          <xdr:spPr>
            <a:xfrm>
              <a:off x="4998162" y="-125500"/>
              <a:ext cx="1655008" cy="794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FFFFFF"/>
                  </a:solidFill>
                  <a:latin typeface="+mn-lt"/>
                  <a:ea typeface="+mn-ea"/>
                  <a:cs typeface="+mn-cs"/>
                </a:rPr>
                <a:t>Profit</a:t>
              </a:r>
            </a:p>
            <a:p>
              <a:pPr algn="ctr"/>
              <a:r>
                <a:rPr lang="en-US" sz="1600" b="0" i="0" u="none" strike="noStrike">
                  <a:solidFill>
                    <a:srgbClr val="C00000"/>
                  </a:solidFill>
                  <a:effectLst/>
                  <a:latin typeface="Calibri" panose="020F0502020204030204" pitchFamily="34" charset="0"/>
                </a:rPr>
                <a:t>$13 M</a:t>
              </a:r>
              <a:r>
                <a:rPr lang="en-US" sz="1600">
                  <a:solidFill>
                    <a:srgbClr val="C00000"/>
                  </a:solidFill>
                </a:rPr>
                <a:t> </a:t>
              </a:r>
            </a:p>
          </xdr:txBody>
        </xdr:sp>
        <xdr:sp macro="" textlink="">
          <xdr:nvSpPr>
            <xdr:cNvPr id="30" name="TextBox 29">
              <a:extLst>
                <a:ext uri="{FF2B5EF4-FFF2-40B4-BE49-F238E27FC236}">
                  <a16:creationId xmlns:a16="http://schemas.microsoft.com/office/drawing/2014/main" id="{14CAA15F-0314-4827-A81E-36E1AB6FD166}"/>
                </a:ext>
              </a:extLst>
            </xdr:cNvPr>
            <xdr:cNvSpPr txBox="1"/>
          </xdr:nvSpPr>
          <xdr:spPr>
            <a:xfrm>
              <a:off x="4758009" y="420107"/>
              <a:ext cx="2188285" cy="636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01A4F6"/>
                  </a:solidFill>
                  <a:latin typeface="+mn-lt"/>
                  <a:ea typeface="+mn-ea"/>
                  <a:cs typeface="+mn-cs"/>
                </a:rPr>
                <a:t>$2.03 M</a:t>
              </a:r>
              <a:r>
                <a:rPr lang="en-US" sz="1600" baseline="0">
                  <a:solidFill>
                    <a:srgbClr val="01A4F6"/>
                  </a:solidFill>
                  <a:latin typeface="+mn-lt"/>
                  <a:ea typeface="+mn-ea"/>
                  <a:cs typeface="+mn-cs"/>
                </a:rPr>
                <a:t> </a:t>
              </a:r>
              <a:r>
                <a:rPr lang="en-US" sz="1600">
                  <a:solidFill>
                    <a:srgbClr val="01A4F6"/>
                  </a:solidFill>
                  <a:latin typeface="+mn-lt"/>
                  <a:ea typeface="+mn-ea"/>
                  <a:cs typeface="+mn-cs"/>
                </a:rPr>
                <a:t>| </a:t>
              </a:r>
              <a:r>
                <a:rPr lang="en-001" sz="1600">
                  <a:solidFill>
                    <a:srgbClr val="01A4F6"/>
                  </a:solidFill>
                  <a:latin typeface="+mn-lt"/>
                  <a:ea typeface="+mn-ea"/>
                  <a:cs typeface="+mn-cs"/>
                </a:rPr>
                <a:t>18.43% </a:t>
              </a:r>
              <a:endParaRPr lang="en-US" sz="1600">
                <a:solidFill>
                  <a:srgbClr val="01A4F6"/>
                </a:solidFill>
                <a:latin typeface="+mn-lt"/>
                <a:ea typeface="+mn-ea"/>
                <a:cs typeface="+mn-cs"/>
              </a:endParaRPr>
            </a:p>
          </xdr:txBody>
        </xdr:sp>
        <xdr:sp macro="" textlink="">
          <xdr:nvSpPr>
            <xdr:cNvPr id="31" name="TextBox 30">
              <a:extLst>
                <a:ext uri="{FF2B5EF4-FFF2-40B4-BE49-F238E27FC236}">
                  <a16:creationId xmlns:a16="http://schemas.microsoft.com/office/drawing/2014/main" id="{2935B3B2-F427-4917-A68B-4C92984B3DD6}"/>
                </a:ext>
              </a:extLst>
            </xdr:cNvPr>
            <xdr:cNvSpPr txBox="1"/>
          </xdr:nvSpPr>
          <xdr:spPr>
            <a:xfrm>
              <a:off x="6900450" y="-167578"/>
              <a:ext cx="1655007" cy="847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FFFFFF"/>
                  </a:solidFill>
                  <a:latin typeface="+mn-lt"/>
                  <a:ea typeface="+mn-ea"/>
                  <a:cs typeface="+mn-cs"/>
                </a:rPr>
                <a:t>Cost</a:t>
              </a:r>
            </a:p>
            <a:p>
              <a:pPr algn="ctr"/>
              <a:r>
                <a:rPr lang="en-US" sz="1600" b="0" i="0" u="none" strike="noStrike">
                  <a:solidFill>
                    <a:srgbClr val="C00000"/>
                  </a:solidFill>
                  <a:effectLst/>
                  <a:latin typeface="Calibri" panose="020F0502020204030204" pitchFamily="34" charset="0"/>
                </a:rPr>
                <a:t>$79.30 M </a:t>
              </a:r>
              <a:endParaRPr lang="en-US" sz="1600">
                <a:solidFill>
                  <a:srgbClr val="C00000"/>
                </a:solidFill>
              </a:endParaRPr>
            </a:p>
          </xdr:txBody>
        </xdr:sp>
        <xdr:sp macro="" textlink="">
          <xdr:nvSpPr>
            <xdr:cNvPr id="32" name="TextBox 31">
              <a:extLst>
                <a:ext uri="{FF2B5EF4-FFF2-40B4-BE49-F238E27FC236}">
                  <a16:creationId xmlns:a16="http://schemas.microsoft.com/office/drawing/2014/main" id="{0A93F790-CDB9-4B32-A2D2-55CF159F8565}"/>
                </a:ext>
              </a:extLst>
            </xdr:cNvPr>
            <xdr:cNvSpPr txBox="1"/>
          </xdr:nvSpPr>
          <xdr:spPr>
            <a:xfrm>
              <a:off x="6824249" y="420110"/>
              <a:ext cx="1861382" cy="636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01A4F6"/>
                  </a:solidFill>
                  <a:latin typeface="+mn-lt"/>
                  <a:ea typeface="+mn-ea"/>
                  <a:cs typeface="+mn-cs"/>
                </a:rPr>
                <a:t>$9.97 M | </a:t>
              </a:r>
              <a:r>
                <a:rPr lang="en-001" sz="1600">
                  <a:solidFill>
                    <a:srgbClr val="01A4F6"/>
                  </a:solidFill>
                  <a:latin typeface="+mn-lt"/>
                  <a:ea typeface="+mn-ea"/>
                  <a:cs typeface="+mn-cs"/>
                </a:rPr>
                <a:t>1</a:t>
              </a:r>
              <a:r>
                <a:rPr lang="en-US" sz="1600">
                  <a:solidFill>
                    <a:srgbClr val="01A4F6"/>
                  </a:solidFill>
                  <a:latin typeface="+mn-lt"/>
                  <a:ea typeface="+mn-ea"/>
                  <a:cs typeface="+mn-cs"/>
                </a:rPr>
                <a:t>4</a:t>
              </a:r>
              <a:r>
                <a:rPr lang="en-001" sz="1600">
                  <a:solidFill>
                    <a:srgbClr val="01A4F6"/>
                  </a:solidFill>
                  <a:latin typeface="+mn-lt"/>
                  <a:ea typeface="+mn-ea"/>
                  <a:cs typeface="+mn-cs"/>
                </a:rPr>
                <a:t>.4% </a:t>
              </a:r>
              <a:endParaRPr lang="en-US" sz="1600">
                <a:solidFill>
                  <a:srgbClr val="01A4F6"/>
                </a:solidFill>
                <a:latin typeface="+mn-lt"/>
                <a:ea typeface="+mn-ea"/>
                <a:cs typeface="+mn-cs"/>
              </a:endParaRPr>
            </a:p>
          </xdr:txBody>
        </xdr:sp>
      </xdr:grpSp>
      <xdr:sp macro="" textlink="">
        <xdr:nvSpPr>
          <xdr:cNvPr id="16" name="TextBox 15">
            <a:extLst>
              <a:ext uri="{FF2B5EF4-FFF2-40B4-BE49-F238E27FC236}">
                <a16:creationId xmlns:a16="http://schemas.microsoft.com/office/drawing/2014/main" id="{A22F9694-1952-490E-9C26-1C88E3C64B5F}"/>
              </a:ext>
            </a:extLst>
          </xdr:cNvPr>
          <xdr:cNvSpPr txBox="1"/>
        </xdr:nvSpPr>
        <xdr:spPr>
          <a:xfrm>
            <a:off x="9901463" y="40640"/>
            <a:ext cx="1655007" cy="812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FFFFFF"/>
                </a:solidFill>
                <a:latin typeface="+mn-lt"/>
                <a:ea typeface="+mn-ea"/>
                <a:cs typeface="+mn-cs"/>
              </a:rPr>
              <a:t>Unit Sold</a:t>
            </a:r>
          </a:p>
          <a:p>
            <a:pPr algn="ctr"/>
            <a:r>
              <a:rPr lang="en-US" sz="1600" b="0" i="0" u="none" strike="noStrike">
                <a:solidFill>
                  <a:srgbClr val="C00000"/>
                </a:solidFill>
                <a:effectLst/>
                <a:latin typeface="Calibri" panose="020F0502020204030204" pitchFamily="34" charset="0"/>
              </a:rPr>
              <a:t>861,132 </a:t>
            </a:r>
            <a:endParaRPr lang="en-US" sz="1600">
              <a:solidFill>
                <a:srgbClr val="C00000"/>
              </a:solidFill>
            </a:endParaRPr>
          </a:p>
        </xdr:txBody>
      </xdr:sp>
      <xdr:sp macro="" textlink="">
        <xdr:nvSpPr>
          <xdr:cNvPr id="17" name="TextBox 16">
            <a:extLst>
              <a:ext uri="{FF2B5EF4-FFF2-40B4-BE49-F238E27FC236}">
                <a16:creationId xmlns:a16="http://schemas.microsoft.com/office/drawing/2014/main" id="{69631C6F-BDDF-4B76-A3D5-BF0CA6E9ACA5}"/>
              </a:ext>
            </a:extLst>
          </xdr:cNvPr>
          <xdr:cNvSpPr txBox="1"/>
        </xdr:nvSpPr>
        <xdr:spPr>
          <a:xfrm>
            <a:off x="3121358" y="48580"/>
            <a:ext cx="1655008" cy="804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FFFFFF"/>
                </a:solidFill>
                <a:latin typeface="+mn-lt"/>
                <a:ea typeface="+mn-ea"/>
                <a:cs typeface="+mn-cs"/>
              </a:rPr>
              <a:t>Profit Margin</a:t>
            </a:r>
          </a:p>
          <a:p>
            <a:pPr algn="ctr"/>
            <a:r>
              <a:rPr lang="en-US" sz="1600" b="0" i="0" u="none" strike="noStrike">
                <a:solidFill>
                  <a:srgbClr val="C00000"/>
                </a:solidFill>
                <a:effectLst/>
                <a:latin typeface="Calibri" panose="020F0502020204030204" pitchFamily="34" charset="0"/>
              </a:rPr>
              <a:t>14.10% </a:t>
            </a:r>
            <a:endParaRPr lang="en-US" sz="1600">
              <a:solidFill>
                <a:srgbClr val="C00000"/>
              </a:solidFill>
            </a:endParaRPr>
          </a:p>
        </xdr:txBody>
      </xdr:sp>
      <xdr:cxnSp macro="">
        <xdr:nvCxnSpPr>
          <xdr:cNvPr id="18" name="Straight Connector 17">
            <a:extLst>
              <a:ext uri="{FF2B5EF4-FFF2-40B4-BE49-F238E27FC236}">
                <a16:creationId xmlns:a16="http://schemas.microsoft.com/office/drawing/2014/main" id="{C4DBB308-2D22-4CD7-9351-51659D9821C4}"/>
              </a:ext>
            </a:extLst>
          </xdr:cNvPr>
          <xdr:cNvCxnSpPr/>
        </xdr:nvCxnSpPr>
        <xdr:spPr>
          <a:xfrm flipV="1">
            <a:off x="11576940" y="140643"/>
            <a:ext cx="1057" cy="563079"/>
          </a:xfrm>
          <a:prstGeom prst="line">
            <a:avLst/>
          </a:prstGeom>
          <a:ln>
            <a:solidFill>
              <a:srgbClr val="FFFFFF"/>
            </a:solidFill>
          </a:ln>
        </xdr:spPr>
        <xdr:style>
          <a:lnRef idx="1">
            <a:schemeClr val="accent1"/>
          </a:lnRef>
          <a:fillRef idx="0">
            <a:schemeClr val="accent1"/>
          </a:fillRef>
          <a:effectRef idx="0">
            <a:schemeClr val="accent1"/>
          </a:effectRef>
          <a:fontRef idx="minor">
            <a:schemeClr val="tx1"/>
          </a:fontRef>
        </xdr:style>
      </xdr:cxnSp>
      <xdr:sp macro="" textlink="">
        <xdr:nvSpPr>
          <xdr:cNvPr id="23" name="Rectangle 22">
            <a:extLst>
              <a:ext uri="{FF2B5EF4-FFF2-40B4-BE49-F238E27FC236}">
                <a16:creationId xmlns:a16="http://schemas.microsoft.com/office/drawing/2014/main" id="{97C74580-4CCA-4DA6-BA35-E9EF8EFA934C}"/>
              </a:ext>
            </a:extLst>
          </xdr:cNvPr>
          <xdr:cNvSpPr/>
        </xdr:nvSpPr>
        <xdr:spPr>
          <a:xfrm>
            <a:off x="12646133" y="999885"/>
            <a:ext cx="1906080" cy="6600028"/>
          </a:xfrm>
          <a:prstGeom prst="rect">
            <a:avLst/>
          </a:prstGeom>
          <a:solidFill>
            <a:srgbClr val="2F34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grpSp>
    <xdr:clientData/>
  </xdr:twoCellAnchor>
  <xdr:twoCellAnchor>
    <xdr:from>
      <xdr:col>11</xdr:col>
      <xdr:colOff>2316</xdr:colOff>
      <xdr:row>5</xdr:row>
      <xdr:rowOff>68494</xdr:rowOff>
    </xdr:from>
    <xdr:to>
      <xdr:col>16</xdr:col>
      <xdr:colOff>0</xdr:colOff>
      <xdr:row>17</xdr:row>
      <xdr:rowOff>4678</xdr:rowOff>
    </xdr:to>
    <xdr:graphicFrame macro="">
      <xdr:nvGraphicFramePr>
        <xdr:cNvPr id="42" name="Chart 41">
          <a:extLst>
            <a:ext uri="{FF2B5EF4-FFF2-40B4-BE49-F238E27FC236}">
              <a16:creationId xmlns:a16="http://schemas.microsoft.com/office/drawing/2014/main" id="{ADDABD13-0767-495E-8EFA-C07D77E48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462336</xdr:colOff>
      <xdr:row>5</xdr:row>
      <xdr:rowOff>68494</xdr:rowOff>
    </xdr:from>
    <xdr:to>
      <xdr:col>10</xdr:col>
      <xdr:colOff>410968</xdr:colOff>
      <xdr:row>17</xdr:row>
      <xdr:rowOff>1326</xdr:rowOff>
    </xdr:to>
    <xdr:graphicFrame macro="">
      <xdr:nvGraphicFramePr>
        <xdr:cNvPr id="43" name="Chart 42">
          <a:extLst>
            <a:ext uri="{FF2B5EF4-FFF2-40B4-BE49-F238E27FC236}">
              <a16:creationId xmlns:a16="http://schemas.microsoft.com/office/drawing/2014/main" id="{276B9B66-0A22-45DC-A61E-6503B28B2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615258</xdr:colOff>
      <xdr:row>5</xdr:row>
      <xdr:rowOff>136987</xdr:rowOff>
    </xdr:from>
    <xdr:to>
      <xdr:col>13</xdr:col>
      <xdr:colOff>393842</xdr:colOff>
      <xdr:row>6</xdr:row>
      <xdr:rowOff>162672</xdr:rowOff>
    </xdr:to>
    <xdr:sp macro="" textlink="">
      <xdr:nvSpPr>
        <xdr:cNvPr id="44" name="TextBox 43">
          <a:extLst>
            <a:ext uri="{FF2B5EF4-FFF2-40B4-BE49-F238E27FC236}">
              <a16:creationId xmlns:a16="http://schemas.microsoft.com/office/drawing/2014/main" id="{3D04115F-7287-4308-AA2C-2983A06F14E8}"/>
            </a:ext>
          </a:extLst>
        </xdr:cNvPr>
        <xdr:cNvSpPr txBox="1"/>
      </xdr:nvSpPr>
      <xdr:spPr>
        <a:xfrm>
          <a:off x="7122224" y="1035976"/>
          <a:ext cx="1585124" cy="205483"/>
        </a:xfrm>
        <a:prstGeom prst="rect">
          <a:avLst/>
        </a:prstGeom>
        <a:solidFill>
          <a:srgbClr val="3A3F4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defRPr sz="1400" b="0" i="0" u="none" strike="noStrike" kern="1200" spc="0" baseline="0">
              <a:solidFill>
                <a:srgbClr val="03071E">
                  <a:lumMod val="65000"/>
                  <a:lumOff val="35000"/>
                </a:srgbClr>
              </a:solidFill>
              <a:latin typeface="+mn-lt"/>
              <a:ea typeface="+mn-ea"/>
              <a:cs typeface="+mn-cs"/>
            </a:defRPr>
          </a:pPr>
          <a:r>
            <a:rPr lang="en-US" sz="1100" b="0" i="0" u="none" strike="noStrike" kern="1200" spc="0" baseline="0">
              <a:solidFill>
                <a:srgbClr val="FFFFFF"/>
              </a:solidFill>
              <a:latin typeface="+mn-lt"/>
              <a:ea typeface="+mn-ea"/>
              <a:cs typeface="+mn-cs"/>
            </a:rPr>
            <a:t>Trends by Product</a:t>
          </a:r>
          <a:endParaRPr lang="en-001" sz="1100" b="0" i="0" u="none" strike="noStrike" kern="1200" spc="0" baseline="0">
            <a:solidFill>
              <a:srgbClr val="FFFFFF"/>
            </a:solidFill>
            <a:latin typeface="+mn-lt"/>
            <a:ea typeface="+mn-ea"/>
            <a:cs typeface="+mn-cs"/>
          </a:endParaRPr>
        </a:p>
      </xdr:txBody>
    </xdr:sp>
    <xdr:clientData/>
  </xdr:twoCellAnchor>
  <xdr:twoCellAnchor>
    <xdr:from>
      <xdr:col>5</xdr:col>
      <xdr:colOff>479465</xdr:colOff>
      <xdr:row>5</xdr:row>
      <xdr:rowOff>140164</xdr:rowOff>
    </xdr:from>
    <xdr:to>
      <xdr:col>8</xdr:col>
      <xdr:colOff>579852</xdr:colOff>
      <xdr:row>6</xdr:row>
      <xdr:rowOff>179441</xdr:rowOff>
    </xdr:to>
    <xdr:sp macro="" textlink="">
      <xdr:nvSpPr>
        <xdr:cNvPr id="45" name="TextBox 44">
          <a:extLst>
            <a:ext uri="{FF2B5EF4-FFF2-40B4-BE49-F238E27FC236}">
              <a16:creationId xmlns:a16="http://schemas.microsoft.com/office/drawing/2014/main" id="{3B9BC05E-598B-4AE6-8AA5-295E6757B13C}"/>
            </a:ext>
          </a:extLst>
        </xdr:cNvPr>
        <xdr:cNvSpPr txBox="1"/>
      </xdr:nvSpPr>
      <xdr:spPr>
        <a:xfrm>
          <a:off x="3518903" y="1039153"/>
          <a:ext cx="1924050" cy="219075"/>
        </a:xfrm>
        <a:prstGeom prst="rect">
          <a:avLst/>
        </a:prstGeom>
        <a:solidFill>
          <a:srgbClr val="3A3F4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defRPr sz="1400" b="0" i="0" u="none" strike="noStrike" kern="1200" spc="0" baseline="0">
              <a:solidFill>
                <a:srgbClr val="03071E">
                  <a:lumMod val="65000"/>
                  <a:lumOff val="35000"/>
                </a:srgbClr>
              </a:solidFill>
              <a:latin typeface="+mn-lt"/>
              <a:ea typeface="+mn-ea"/>
              <a:cs typeface="+mn-cs"/>
            </a:defRPr>
          </a:pPr>
          <a:r>
            <a:rPr lang="en-US" sz="1100" b="0" i="0" u="none" strike="noStrike" kern="1200" spc="0" baseline="0">
              <a:solidFill>
                <a:srgbClr val="FFFFFF"/>
              </a:solidFill>
              <a:latin typeface="+mn-lt"/>
              <a:ea typeface="+mn-ea"/>
              <a:cs typeface="+mn-cs"/>
            </a:rPr>
            <a:t>Net Sales by Buyer Type</a:t>
          </a:r>
          <a:endParaRPr lang="en-001" sz="1100" b="0" i="0" u="none" strike="noStrike" kern="1200" spc="0" baseline="0">
            <a:solidFill>
              <a:srgbClr val="FFFFFF"/>
            </a:solidFill>
            <a:latin typeface="+mn-lt"/>
            <a:ea typeface="+mn-ea"/>
            <a:cs typeface="+mn-cs"/>
          </a:endParaRPr>
        </a:p>
      </xdr:txBody>
    </xdr:sp>
    <xdr:clientData/>
  </xdr:twoCellAnchor>
  <xdr:twoCellAnchor>
    <xdr:from>
      <xdr:col>3</xdr:col>
      <xdr:colOff>462335</xdr:colOff>
      <xdr:row>17</xdr:row>
      <xdr:rowOff>17123</xdr:rowOff>
    </xdr:from>
    <xdr:to>
      <xdr:col>10</xdr:col>
      <xdr:colOff>410967</xdr:colOff>
      <xdr:row>33</xdr:row>
      <xdr:rowOff>0</xdr:rowOff>
    </xdr:to>
    <xdr:graphicFrame macro="">
      <xdr:nvGraphicFramePr>
        <xdr:cNvPr id="46" name="Chart 45">
          <a:extLst>
            <a:ext uri="{FF2B5EF4-FFF2-40B4-BE49-F238E27FC236}">
              <a16:creationId xmlns:a16="http://schemas.microsoft.com/office/drawing/2014/main" id="{00E2D4DB-F496-4D6D-8FB7-B0FF30C85F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16</xdr:col>
      <xdr:colOff>72872</xdr:colOff>
      <xdr:row>21</xdr:row>
      <xdr:rowOff>179577</xdr:rowOff>
    </xdr:from>
    <xdr:to>
      <xdr:col>19</xdr:col>
      <xdr:colOff>593250</xdr:colOff>
      <xdr:row>32</xdr:row>
      <xdr:rowOff>161251</xdr:rowOff>
    </xdr:to>
    <mc:AlternateContent xmlns:mc="http://schemas.openxmlformats.org/markup-compatibility/2006">
      <mc:Choice xmlns:a14="http://schemas.microsoft.com/office/drawing/2010/main" Requires="a14">
        <xdr:graphicFrame macro="">
          <xdr:nvGraphicFramePr>
            <xdr:cNvPr id="47" name="Buyer Type 2">
              <a:extLst>
                <a:ext uri="{FF2B5EF4-FFF2-40B4-BE49-F238E27FC236}">
                  <a16:creationId xmlns:a16="http://schemas.microsoft.com/office/drawing/2014/main" id="{E63878EB-26D8-437D-BFC9-3C80B9FE4BA1}"/>
                </a:ext>
              </a:extLst>
            </xdr:cNvPr>
            <xdr:cNvGraphicFramePr/>
          </xdr:nvGraphicFramePr>
          <xdr:xfrm>
            <a:off x="0" y="0"/>
            <a:ext cx="0" cy="0"/>
          </xdr:xfrm>
          <a:graphic>
            <a:graphicData uri="http://schemas.microsoft.com/office/drawing/2010/slicer">
              <sle:slicer xmlns:sle="http://schemas.microsoft.com/office/drawing/2010/slicer" name="Buyer Type 2"/>
            </a:graphicData>
          </a:graphic>
        </xdr:graphicFrame>
      </mc:Choice>
      <mc:Fallback>
        <xdr:sp macro="" textlink="">
          <xdr:nvSpPr>
            <xdr:cNvPr id="0" name=""/>
            <xdr:cNvSpPr>
              <a:spLocks noTextEdit="1"/>
            </xdr:cNvSpPr>
          </xdr:nvSpPr>
          <xdr:spPr>
            <a:xfrm>
              <a:off x="10866264" y="4105324"/>
              <a:ext cx="1562100" cy="2209800"/>
            </a:xfrm>
            <a:prstGeom prst="rect">
              <a:avLst/>
            </a:prstGeom>
            <a:solidFill>
              <a:prstClr val="white"/>
            </a:solidFill>
            <a:ln w="1">
              <a:solidFill>
                <a:prstClr val="green"/>
              </a:solidFill>
            </a:ln>
          </xdr:spPr>
          <xdr:txBody>
            <a:bodyPr vertOverflow="clip" horzOverflow="clip"/>
            <a:lstStyle/>
            <a:p>
              <a:r>
                <a:rPr lang="en-001"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38582</xdr:colOff>
      <xdr:row>5</xdr:row>
      <xdr:rowOff>154330</xdr:rowOff>
    </xdr:from>
    <xdr:to>
      <xdr:col>20</xdr:col>
      <xdr:colOff>61779</xdr:colOff>
      <xdr:row>12</xdr:row>
      <xdr:rowOff>163059</xdr:rowOff>
    </xdr:to>
    <mc:AlternateContent xmlns:mc="http://schemas.openxmlformats.org/markup-compatibility/2006">
      <mc:Choice xmlns:a14="http://schemas.microsoft.com/office/drawing/2010/main" Requires="a14">
        <xdr:graphicFrame macro="">
          <xdr:nvGraphicFramePr>
            <xdr:cNvPr id="48" name="Product 2">
              <a:extLst>
                <a:ext uri="{FF2B5EF4-FFF2-40B4-BE49-F238E27FC236}">
                  <a16:creationId xmlns:a16="http://schemas.microsoft.com/office/drawing/2014/main" id="{99C332B5-B4B1-451D-9089-36E0D01CF8BE}"/>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dr:sp macro="" textlink="">
          <xdr:nvSpPr>
            <xdr:cNvPr id="0" name=""/>
            <xdr:cNvSpPr>
              <a:spLocks noTextEdit="1"/>
            </xdr:cNvSpPr>
          </xdr:nvSpPr>
          <xdr:spPr>
            <a:xfrm>
              <a:off x="10831974" y="1070659"/>
              <a:ext cx="1672590" cy="1291590"/>
            </a:xfrm>
            <a:prstGeom prst="rect">
              <a:avLst/>
            </a:prstGeom>
            <a:solidFill>
              <a:prstClr val="white"/>
            </a:solidFill>
            <a:ln w="1">
              <a:solidFill>
                <a:prstClr val="green"/>
              </a:solidFill>
            </a:ln>
          </xdr:spPr>
          <xdr:txBody>
            <a:bodyPr vertOverflow="clip" horzOverflow="clip"/>
            <a:lstStyle/>
            <a:p>
              <a:r>
                <a:rPr lang="en-001"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44297</xdr:colOff>
      <xdr:row>14</xdr:row>
      <xdr:rowOff>51797</xdr:rowOff>
    </xdr:from>
    <xdr:to>
      <xdr:col>20</xdr:col>
      <xdr:colOff>42729</xdr:colOff>
      <xdr:row>21</xdr:row>
      <xdr:rowOff>74802</xdr:rowOff>
    </xdr:to>
    <mc:AlternateContent xmlns:mc="http://schemas.openxmlformats.org/markup-compatibility/2006">
      <mc:Choice xmlns:a14="http://schemas.microsoft.com/office/drawing/2010/main" Requires="a14">
        <xdr:graphicFrame macro="">
          <xdr:nvGraphicFramePr>
            <xdr:cNvPr id="49" name="Quarter 1">
              <a:extLst>
                <a:ext uri="{FF2B5EF4-FFF2-40B4-BE49-F238E27FC236}">
                  <a16:creationId xmlns:a16="http://schemas.microsoft.com/office/drawing/2014/main" id="{05FAEFFC-07EA-45F4-B959-8004E5A406D2}"/>
                </a:ext>
              </a:extLst>
            </xdr:cNvPr>
            <xdr:cNvGraphicFramePr/>
          </xdr:nvGraphicFramePr>
          <xdr:xfrm>
            <a:off x="0" y="0"/>
            <a:ext cx="0" cy="0"/>
          </xdr:xfrm>
          <a:graphic>
            <a:graphicData uri="http://schemas.microsoft.com/office/drawing/2010/slicer">
              <sle:slicer xmlns:sle="http://schemas.microsoft.com/office/drawing/2010/slicer" name="Quarter 1"/>
            </a:graphicData>
          </a:graphic>
        </xdr:graphicFrame>
      </mc:Choice>
      <mc:Fallback>
        <xdr:sp macro="" textlink="">
          <xdr:nvSpPr>
            <xdr:cNvPr id="0" name=""/>
            <xdr:cNvSpPr>
              <a:spLocks noTextEdit="1"/>
            </xdr:cNvSpPr>
          </xdr:nvSpPr>
          <xdr:spPr>
            <a:xfrm>
              <a:off x="10837689" y="2617519"/>
              <a:ext cx="1647825" cy="1383030"/>
            </a:xfrm>
            <a:prstGeom prst="rect">
              <a:avLst/>
            </a:prstGeom>
            <a:solidFill>
              <a:prstClr val="white"/>
            </a:solidFill>
            <a:ln w="1">
              <a:solidFill>
                <a:prstClr val="green"/>
              </a:solidFill>
            </a:ln>
          </xdr:spPr>
          <xdr:txBody>
            <a:bodyPr vertOverflow="clip" horzOverflow="clip"/>
            <a:lstStyle/>
            <a:p>
              <a:r>
                <a:rPr lang="en-001"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sokary" refreshedDate="44983.715435416663" createdVersion="7" refreshedVersion="7" minRefreshableVersion="3" recordCount="525" xr:uid="{A798FEAD-3CDD-402F-ACBC-EA5E4AC70A1C}">
  <cacheSource type="worksheet">
    <worksheetSource ref="A1:N526" sheet="Data-Cleaned"/>
  </cacheSource>
  <cacheFields count="16">
    <cacheField name="Date" numFmtId="14">
      <sharedItems containsSemiMixedTypes="0" containsNonDate="0" containsDate="1" containsString="0" minDate="2021-01-01T00:00:00" maxDate="2021-12-02T00:00:00" count="12">
        <d v="2021-01-01T00:00:00"/>
        <d v="2021-02-01T00:00:00"/>
        <d v="2021-03-01T00:00:00"/>
        <d v="2021-04-01T00:00:00"/>
        <d v="2021-05-01T00:00:00"/>
        <d v="2021-06-01T00:00:00"/>
        <d v="2021-07-01T00:00:00"/>
        <d v="2021-08-01T00:00:00"/>
        <d v="2021-09-01T00:00:00"/>
        <d v="2021-10-01T00:00:00"/>
        <d v="2021-11-01T00:00:00"/>
        <d v="2021-12-01T00:00:00"/>
      </sharedItems>
      <fieldGroup par="14" base="0">
        <rangePr groupBy="days" startDate="2021-01-01T00:00:00" endDate="2021-12-02T00:00:00"/>
        <groupItems count="368">
          <s v="&lt;01/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12/2021"/>
        </groupItems>
      </fieldGroup>
    </cacheField>
    <cacheField name="Quarter" numFmtId="14">
      <sharedItems count="4">
        <s v="Q1"/>
        <s v="Q2"/>
        <s v="Q3"/>
        <s v="Q4"/>
      </sharedItems>
    </cacheField>
    <cacheField name="Buyer Type" numFmtId="0">
      <sharedItems count="5">
        <s v="Institutions"/>
        <s v="SuperMarkets"/>
        <s v="MiniMarkets"/>
        <s v="Resellers"/>
        <s v="Corporations"/>
      </sharedItems>
    </cacheField>
    <cacheField name="Country" numFmtId="0">
      <sharedItems count="6">
        <s v="Italy"/>
        <s v="France"/>
        <s v="UK"/>
        <s v="Germany"/>
        <s v="GR"/>
        <s v="Greece" u="1"/>
      </sharedItems>
    </cacheField>
    <cacheField name="Product" numFmtId="0">
      <sharedItems count="6">
        <s v="Camera 3"/>
        <s v="Camera 4"/>
        <s v="Camera 5"/>
        <s v="Camera 6"/>
        <s v="Camera 1"/>
        <s v="Camera 2"/>
      </sharedItems>
    </cacheField>
    <cacheField name="Discount Band" numFmtId="0">
      <sharedItems count="4">
        <s v="Low"/>
        <s v="High"/>
        <s v="Medium"/>
        <s v="None"/>
      </sharedItems>
    </cacheField>
    <cacheField name="Units Sold" numFmtId="0">
      <sharedItems containsSemiMixedTypes="0" containsString="0" containsNumber="1" minValue="200" maxValue="4492.5"/>
    </cacheField>
    <cacheField name="Unit Price" numFmtId="167">
      <sharedItems containsSemiMixedTypes="0" containsString="0" containsNumber="1" containsInteger="1" minValue="3" maxValue="260"/>
    </cacheField>
    <cacheField name="Sale Price" numFmtId="167">
      <sharedItems containsSemiMixedTypes="0" containsString="0" containsNumber="1" containsInteger="1" minValue="7" maxValue="350"/>
    </cacheField>
    <cacheField name="Gross Sales" numFmtId="167">
      <sharedItems containsSemiMixedTypes="0" containsString="0" containsNumber="1" minValue="1799" maxValue="1207500"/>
    </cacheField>
    <cacheField name="Discount Type" numFmtId="0">
      <sharedItems containsSemiMixedTypes="0" containsString="0" containsNumber="1" minValue="0" maxValue="149677.5"/>
    </cacheField>
    <cacheField name="Net Sales" numFmtId="167">
      <sharedItems containsSemiMixedTypes="0" containsString="0" containsNumber="1" minValue="1655.08" maxValue="1159200"/>
    </cacheField>
    <cacheField name="Cost" numFmtId="167">
      <sharedItems containsSemiMixedTypes="0" containsString="0" containsNumber="1" containsInteger="1" minValue="1101" maxValue="950625"/>
    </cacheField>
    <cacheField name="Profit" numFmtId="167">
      <sharedItems containsSemiMixedTypes="0" containsString="0" containsNumber="1" minValue="-38046.25" maxValue="262200"/>
    </cacheField>
    <cacheField name="Months" numFmtId="0" databaseField="0">
      <fieldGroup base="0">
        <rangePr groupBy="months" startDate="2021-01-01T00:00:00" endDate="2021-12-02T00:00:00"/>
        <groupItems count="14">
          <s v="&lt;01/01/2021"/>
          <s v="Jan"/>
          <s v="Feb"/>
          <s v="Mar"/>
          <s v="Apr"/>
          <s v="May"/>
          <s v="Jun"/>
          <s v="Jul"/>
          <s v="Aug"/>
          <s v="Sep"/>
          <s v="Oct"/>
          <s v="Nov"/>
          <s v="Dec"/>
          <s v="&gt;02/12/2021"/>
        </groupItems>
      </fieldGroup>
    </cacheField>
    <cacheField name="Profit Margin" numFmtId="0" formula=" ('Net Sales'-Cost)/'Net Sales'" databaseField="0"/>
  </cacheFields>
  <extLst>
    <ext xmlns:x14="http://schemas.microsoft.com/office/spreadsheetml/2009/9/main" uri="{725AE2AE-9491-48be-B2B4-4EB974FC3084}">
      <x14:pivotCacheDefinition pivotCacheId="20727714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5">
  <r>
    <x v="0"/>
    <x v="0"/>
    <x v="0"/>
    <x v="0"/>
    <x v="0"/>
    <x v="0"/>
    <n v="4251"/>
    <n v="10"/>
    <n v="7"/>
    <n v="29757"/>
    <n v="1190.28"/>
    <n v="28566.720000000001"/>
    <n v="21255"/>
    <n v="7311.7199999999993"/>
  </r>
  <r>
    <x v="0"/>
    <x v="0"/>
    <x v="1"/>
    <x v="1"/>
    <x v="1"/>
    <x v="1"/>
    <n v="3997.5"/>
    <n v="120"/>
    <n v="15"/>
    <n v="59962.5"/>
    <n v="7795.12"/>
    <n v="52167.375"/>
    <n v="39975"/>
    <n v="12192.375"/>
  </r>
  <r>
    <x v="0"/>
    <x v="0"/>
    <x v="0"/>
    <x v="1"/>
    <x v="0"/>
    <x v="0"/>
    <n v="3945"/>
    <n v="10"/>
    <n v="7"/>
    <n v="27615"/>
    <n v="276.14999999999998"/>
    <n v="27338.850000000002"/>
    <n v="19725"/>
    <n v="7613.8500000000022"/>
  </r>
  <r>
    <x v="0"/>
    <x v="0"/>
    <x v="2"/>
    <x v="2"/>
    <x v="0"/>
    <x v="1"/>
    <n v="3495"/>
    <n v="10"/>
    <n v="300"/>
    <n v="1048500"/>
    <n v="125820"/>
    <n v="922680"/>
    <n v="873750"/>
    <n v="48930"/>
  </r>
  <r>
    <x v="0"/>
    <x v="0"/>
    <x v="3"/>
    <x v="0"/>
    <x v="2"/>
    <x v="2"/>
    <n v="3244.5"/>
    <n v="250"/>
    <n v="12"/>
    <n v="38934"/>
    <n v="2725.38"/>
    <n v="36208.620000000003"/>
    <n v="9734"/>
    <n v="26475.120000000003"/>
  </r>
  <r>
    <x v="0"/>
    <x v="0"/>
    <x v="4"/>
    <x v="3"/>
    <x v="3"/>
    <x v="1"/>
    <n v="3165"/>
    <n v="260"/>
    <n v="125"/>
    <n v="395625"/>
    <n v="43518.75"/>
    <n v="352106.25"/>
    <n v="379800"/>
    <n v="-27693.75"/>
  </r>
  <r>
    <x v="0"/>
    <x v="0"/>
    <x v="1"/>
    <x v="4"/>
    <x v="1"/>
    <x v="2"/>
    <n v="2861"/>
    <n v="120"/>
    <n v="15"/>
    <n v="42915"/>
    <n v="2145.75"/>
    <n v="40769.25"/>
    <n v="28610"/>
    <n v="12159.25"/>
  </r>
  <r>
    <x v="0"/>
    <x v="0"/>
    <x v="0"/>
    <x v="4"/>
    <x v="3"/>
    <x v="1"/>
    <n v="2629"/>
    <n v="260"/>
    <n v="20"/>
    <n v="52580"/>
    <n v="5783.8"/>
    <n v="46796.2"/>
    <n v="26290"/>
    <n v="20506.199999999997"/>
  </r>
  <r>
    <x v="0"/>
    <x v="0"/>
    <x v="2"/>
    <x v="4"/>
    <x v="0"/>
    <x v="2"/>
    <n v="2565"/>
    <n v="10"/>
    <n v="300"/>
    <n v="769500"/>
    <n v="69255"/>
    <n v="700245"/>
    <n v="641250"/>
    <n v="58995"/>
  </r>
  <r>
    <x v="0"/>
    <x v="0"/>
    <x v="0"/>
    <x v="1"/>
    <x v="4"/>
    <x v="1"/>
    <n v="2521.5"/>
    <n v="3"/>
    <n v="20"/>
    <n v="50430"/>
    <n v="6051.6"/>
    <n v="44378.399999999994"/>
    <n v="25215"/>
    <n v="19163.399999999998"/>
  </r>
  <r>
    <x v="0"/>
    <x v="0"/>
    <x v="3"/>
    <x v="3"/>
    <x v="2"/>
    <x v="0"/>
    <n v="2479"/>
    <n v="250"/>
    <n v="12"/>
    <n v="29748"/>
    <n v="892.44"/>
    <n v="28855.56"/>
    <n v="7437"/>
    <n v="21418.560000000001"/>
  </r>
  <r>
    <x v="0"/>
    <x v="0"/>
    <x v="2"/>
    <x v="1"/>
    <x v="0"/>
    <x v="0"/>
    <n v="2434.5"/>
    <n v="10"/>
    <n v="300"/>
    <n v="730350"/>
    <n v="21910.5"/>
    <n v="708439.5"/>
    <n v="608625"/>
    <n v="99814.5"/>
  </r>
  <r>
    <x v="0"/>
    <x v="0"/>
    <x v="0"/>
    <x v="4"/>
    <x v="0"/>
    <x v="2"/>
    <n v="2417"/>
    <n v="10"/>
    <n v="350"/>
    <n v="845950"/>
    <n v="76135.5"/>
    <n v="769814.5"/>
    <n v="628420"/>
    <n v="141394.5"/>
  </r>
  <r>
    <x v="0"/>
    <x v="0"/>
    <x v="3"/>
    <x v="4"/>
    <x v="5"/>
    <x v="2"/>
    <n v="2340"/>
    <n v="5"/>
    <n v="12"/>
    <n v="28080"/>
    <n v="1965.6"/>
    <n v="26114.400000000001"/>
    <n v="7020"/>
    <n v="19094.400000000001"/>
  </r>
  <r>
    <x v="0"/>
    <x v="0"/>
    <x v="0"/>
    <x v="0"/>
    <x v="5"/>
    <x v="1"/>
    <n v="2227.5"/>
    <n v="5"/>
    <n v="350"/>
    <n v="779625"/>
    <n v="109147.5"/>
    <n v="670477.5"/>
    <n v="579150"/>
    <n v="91327.5"/>
  </r>
  <r>
    <x v="0"/>
    <x v="0"/>
    <x v="4"/>
    <x v="1"/>
    <x v="3"/>
    <x v="2"/>
    <n v="1987.5"/>
    <n v="260"/>
    <n v="125"/>
    <n v="248437.5"/>
    <n v="14906.25"/>
    <n v="233531.25"/>
    <n v="238500"/>
    <n v="-4968.75"/>
  </r>
  <r>
    <x v="0"/>
    <x v="0"/>
    <x v="3"/>
    <x v="2"/>
    <x v="2"/>
    <x v="2"/>
    <n v="1956"/>
    <n v="250"/>
    <n v="12"/>
    <n v="23472"/>
    <n v="2112.48"/>
    <n v="21359.52"/>
    <n v="5868"/>
    <n v="15491.52"/>
  </r>
  <r>
    <x v="0"/>
    <x v="0"/>
    <x v="3"/>
    <x v="1"/>
    <x v="2"/>
    <x v="1"/>
    <n v="1734"/>
    <n v="250"/>
    <n v="12"/>
    <n v="20808"/>
    <n v="2288.88"/>
    <n v="18519.12"/>
    <n v="5202"/>
    <n v="13317.119999999999"/>
  </r>
  <r>
    <x v="0"/>
    <x v="0"/>
    <x v="4"/>
    <x v="0"/>
    <x v="3"/>
    <x v="1"/>
    <n v="1659"/>
    <n v="260"/>
    <n v="125"/>
    <n v="207375"/>
    <n v="26958.75"/>
    <n v="180416.25"/>
    <n v="199080"/>
    <n v="-18663.75"/>
  </r>
  <r>
    <x v="0"/>
    <x v="0"/>
    <x v="0"/>
    <x v="0"/>
    <x v="4"/>
    <x v="3"/>
    <n v="1618.5"/>
    <n v="3"/>
    <n v="20"/>
    <n v="32370"/>
    <n v="0"/>
    <n v="32370"/>
    <n v="16185"/>
    <n v="16185"/>
  </r>
  <r>
    <x v="0"/>
    <x v="0"/>
    <x v="0"/>
    <x v="4"/>
    <x v="1"/>
    <x v="3"/>
    <n v="1493"/>
    <n v="120"/>
    <n v="7"/>
    <n v="10451"/>
    <n v="0"/>
    <n v="10451"/>
    <n v="7465"/>
    <n v="2986"/>
  </r>
  <r>
    <x v="0"/>
    <x v="0"/>
    <x v="0"/>
    <x v="2"/>
    <x v="0"/>
    <x v="1"/>
    <n v="1438.5"/>
    <n v="10"/>
    <n v="7"/>
    <n v="10069.5"/>
    <n v="1309.04"/>
    <n v="8760.4650000000001"/>
    <n v="7192"/>
    <n v="1567.9649999999992"/>
  </r>
  <r>
    <x v="0"/>
    <x v="0"/>
    <x v="0"/>
    <x v="1"/>
    <x v="5"/>
    <x v="2"/>
    <n v="1384.5"/>
    <n v="5"/>
    <n v="350"/>
    <n v="484575"/>
    <n v="24228.75"/>
    <n v="460346.25"/>
    <n v="359970"/>
    <n v="100376.25"/>
  </r>
  <r>
    <x v="0"/>
    <x v="0"/>
    <x v="0"/>
    <x v="3"/>
    <x v="0"/>
    <x v="2"/>
    <n v="1372"/>
    <n v="10"/>
    <n v="7"/>
    <n v="9604"/>
    <n v="480.2"/>
    <n v="9123.7999999999993"/>
    <n v="6860"/>
    <n v="2263.7999999999993"/>
  </r>
  <r>
    <x v="0"/>
    <x v="0"/>
    <x v="0"/>
    <x v="3"/>
    <x v="4"/>
    <x v="3"/>
    <n v="1321"/>
    <n v="3"/>
    <n v="20"/>
    <n v="26420"/>
    <n v="0"/>
    <n v="26420"/>
    <n v="13210"/>
    <n v="13210"/>
  </r>
  <r>
    <x v="0"/>
    <x v="0"/>
    <x v="0"/>
    <x v="2"/>
    <x v="4"/>
    <x v="2"/>
    <n v="1117.5"/>
    <n v="3"/>
    <n v="20"/>
    <n v="22350"/>
    <n v="1341"/>
    <n v="21009"/>
    <n v="11175"/>
    <n v="9834"/>
  </r>
  <r>
    <x v="0"/>
    <x v="0"/>
    <x v="0"/>
    <x v="2"/>
    <x v="5"/>
    <x v="1"/>
    <n v="982.5"/>
    <n v="5"/>
    <n v="350"/>
    <n v="343875"/>
    <n v="44703.75"/>
    <n v="299171.25"/>
    <n v="255450"/>
    <n v="43721.25"/>
  </r>
  <r>
    <x v="0"/>
    <x v="0"/>
    <x v="2"/>
    <x v="0"/>
    <x v="0"/>
    <x v="1"/>
    <n v="873"/>
    <n v="10"/>
    <n v="300"/>
    <n v="261900"/>
    <n v="28809"/>
    <n v="233091"/>
    <n v="218250"/>
    <n v="14841"/>
  </r>
  <r>
    <x v="0"/>
    <x v="0"/>
    <x v="2"/>
    <x v="3"/>
    <x v="0"/>
    <x v="1"/>
    <n v="807"/>
    <n v="10"/>
    <n v="300"/>
    <n v="242100"/>
    <n v="31473"/>
    <n v="210627"/>
    <n v="201750"/>
    <n v="8877"/>
  </r>
  <r>
    <x v="0"/>
    <x v="0"/>
    <x v="0"/>
    <x v="3"/>
    <x v="5"/>
    <x v="1"/>
    <n v="766"/>
    <n v="5"/>
    <n v="350"/>
    <n v="268100"/>
    <n v="29491"/>
    <n v="238609"/>
    <n v="199160"/>
    <n v="39449"/>
  </r>
  <r>
    <x v="0"/>
    <x v="0"/>
    <x v="1"/>
    <x v="3"/>
    <x v="1"/>
    <x v="1"/>
    <n v="681"/>
    <n v="120"/>
    <n v="15"/>
    <n v="10215"/>
    <n v="1021.5"/>
    <n v="9193.5"/>
    <n v="6810"/>
    <n v="2383.5"/>
  </r>
  <r>
    <x v="0"/>
    <x v="0"/>
    <x v="4"/>
    <x v="2"/>
    <x v="3"/>
    <x v="1"/>
    <n v="579"/>
    <n v="260"/>
    <n v="125"/>
    <n v="72375"/>
    <n v="7237.5"/>
    <n v="65137.5"/>
    <n v="69480"/>
    <n v="-4342.5"/>
  </r>
  <r>
    <x v="0"/>
    <x v="0"/>
    <x v="1"/>
    <x v="2"/>
    <x v="1"/>
    <x v="2"/>
    <n v="555"/>
    <n v="120"/>
    <n v="15"/>
    <n v="8325"/>
    <n v="416.25"/>
    <n v="7908.75"/>
    <n v="5550"/>
    <n v="2358.75"/>
  </r>
  <r>
    <x v="0"/>
    <x v="0"/>
    <x v="4"/>
    <x v="4"/>
    <x v="2"/>
    <x v="1"/>
    <n v="554"/>
    <n v="250"/>
    <n v="125"/>
    <n v="69250"/>
    <n v="7617.5"/>
    <n v="61632.5"/>
    <n v="66480"/>
    <n v="-4847.5"/>
  </r>
  <r>
    <x v="0"/>
    <x v="0"/>
    <x v="1"/>
    <x v="0"/>
    <x v="1"/>
    <x v="1"/>
    <n v="384"/>
    <n v="120"/>
    <n v="15"/>
    <n v="5760"/>
    <n v="633.6"/>
    <n v="5126.3999999999996"/>
    <n v="3840"/>
    <n v="1286.3999999999999"/>
  </r>
  <r>
    <x v="1"/>
    <x v="0"/>
    <x v="2"/>
    <x v="2"/>
    <x v="2"/>
    <x v="0"/>
    <n v="2844"/>
    <n v="250"/>
    <n v="300"/>
    <n v="853200"/>
    <n v="25596"/>
    <n v="827604"/>
    <n v="711000"/>
    <n v="116604"/>
  </r>
  <r>
    <x v="1"/>
    <x v="0"/>
    <x v="4"/>
    <x v="2"/>
    <x v="1"/>
    <x v="2"/>
    <n v="2755"/>
    <n v="120"/>
    <n v="125"/>
    <n v="344375"/>
    <n v="20662.5"/>
    <n v="323712.5"/>
    <n v="330600"/>
    <n v="-6887.5"/>
  </r>
  <r>
    <x v="1"/>
    <x v="0"/>
    <x v="0"/>
    <x v="1"/>
    <x v="3"/>
    <x v="3"/>
    <n v="2750"/>
    <n v="260"/>
    <n v="350"/>
    <n v="962500"/>
    <n v="0"/>
    <n v="962500"/>
    <n v="715000"/>
    <n v="247500"/>
  </r>
  <r>
    <x v="1"/>
    <x v="0"/>
    <x v="2"/>
    <x v="4"/>
    <x v="2"/>
    <x v="2"/>
    <n v="2747"/>
    <n v="250"/>
    <n v="300"/>
    <n v="824100"/>
    <n v="57687"/>
    <n v="766413"/>
    <n v="686750"/>
    <n v="79663"/>
  </r>
  <r>
    <x v="1"/>
    <x v="0"/>
    <x v="0"/>
    <x v="3"/>
    <x v="0"/>
    <x v="1"/>
    <n v="2708"/>
    <n v="10"/>
    <n v="20"/>
    <n v="54160"/>
    <n v="7040.8"/>
    <n v="47119.199999999997"/>
    <n v="27080"/>
    <n v="20039.199999999997"/>
  </r>
  <r>
    <x v="1"/>
    <x v="0"/>
    <x v="2"/>
    <x v="3"/>
    <x v="2"/>
    <x v="2"/>
    <n v="2659"/>
    <n v="250"/>
    <n v="300"/>
    <n v="797700"/>
    <n v="71793"/>
    <n v="725907"/>
    <n v="664750"/>
    <n v="61157"/>
  </r>
  <r>
    <x v="1"/>
    <x v="0"/>
    <x v="0"/>
    <x v="2"/>
    <x v="0"/>
    <x v="1"/>
    <n v="2641"/>
    <n v="10"/>
    <n v="20"/>
    <n v="52820"/>
    <n v="6866.6"/>
    <n v="45953.4"/>
    <n v="26410"/>
    <n v="19543.400000000001"/>
  </r>
  <r>
    <x v="1"/>
    <x v="0"/>
    <x v="1"/>
    <x v="0"/>
    <x v="0"/>
    <x v="0"/>
    <n v="2363"/>
    <n v="10"/>
    <n v="15"/>
    <n v="35445"/>
    <n v="708.9"/>
    <n v="34736.1"/>
    <n v="23630"/>
    <n v="11106.099999999999"/>
  </r>
  <r>
    <x v="1"/>
    <x v="0"/>
    <x v="1"/>
    <x v="1"/>
    <x v="0"/>
    <x v="0"/>
    <n v="2296"/>
    <n v="10"/>
    <n v="15"/>
    <n v="34440"/>
    <n v="344.4"/>
    <n v="34095.599999999999"/>
    <n v="22960"/>
    <n v="11135.599999999999"/>
  </r>
  <r>
    <x v="1"/>
    <x v="0"/>
    <x v="0"/>
    <x v="0"/>
    <x v="3"/>
    <x v="1"/>
    <n v="2240"/>
    <n v="260"/>
    <n v="350"/>
    <n v="784000"/>
    <n v="78400"/>
    <n v="705600"/>
    <n v="582400"/>
    <n v="123200"/>
  </r>
  <r>
    <x v="1"/>
    <x v="0"/>
    <x v="2"/>
    <x v="0"/>
    <x v="2"/>
    <x v="3"/>
    <n v="2001"/>
    <n v="250"/>
    <n v="300"/>
    <n v="600300"/>
    <n v="0"/>
    <n v="600300"/>
    <n v="500250"/>
    <n v="100050"/>
  </r>
  <r>
    <x v="1"/>
    <x v="0"/>
    <x v="0"/>
    <x v="3"/>
    <x v="5"/>
    <x v="0"/>
    <n v="1958"/>
    <n v="5"/>
    <n v="7"/>
    <n v="13706"/>
    <n v="411.18"/>
    <n v="13294.82"/>
    <n v="9790"/>
    <n v="3504.8199999999997"/>
  </r>
  <r>
    <x v="1"/>
    <x v="0"/>
    <x v="3"/>
    <x v="0"/>
    <x v="4"/>
    <x v="1"/>
    <n v="1937"/>
    <n v="3"/>
    <n v="12"/>
    <n v="23244"/>
    <n v="2556.84"/>
    <n v="20687.16"/>
    <n v="5811"/>
    <n v="14876.16"/>
  </r>
  <r>
    <x v="1"/>
    <x v="0"/>
    <x v="0"/>
    <x v="4"/>
    <x v="3"/>
    <x v="0"/>
    <n v="1865"/>
    <n v="260"/>
    <n v="350"/>
    <n v="652750"/>
    <n v="26110"/>
    <n v="626640"/>
    <n v="484900"/>
    <n v="141740"/>
  </r>
  <r>
    <x v="1"/>
    <x v="0"/>
    <x v="3"/>
    <x v="1"/>
    <x v="4"/>
    <x v="2"/>
    <n v="1865"/>
    <n v="3"/>
    <n v="12"/>
    <n v="22380"/>
    <n v="1119"/>
    <n v="21261"/>
    <n v="5595"/>
    <n v="15666"/>
  </r>
  <r>
    <x v="1"/>
    <x v="0"/>
    <x v="3"/>
    <x v="2"/>
    <x v="4"/>
    <x v="0"/>
    <n v="1858"/>
    <n v="3"/>
    <n v="12"/>
    <n v="22296"/>
    <n v="222.96"/>
    <n v="22073.040000000001"/>
    <n v="5574"/>
    <n v="16499.04"/>
  </r>
  <r>
    <x v="1"/>
    <x v="0"/>
    <x v="4"/>
    <x v="1"/>
    <x v="1"/>
    <x v="3"/>
    <n v="1804"/>
    <n v="120"/>
    <n v="125"/>
    <n v="225500"/>
    <n v="0"/>
    <n v="225500"/>
    <n v="216480"/>
    <n v="9020"/>
  </r>
  <r>
    <x v="1"/>
    <x v="0"/>
    <x v="4"/>
    <x v="4"/>
    <x v="1"/>
    <x v="1"/>
    <n v="1575"/>
    <n v="120"/>
    <n v="125"/>
    <n v="196875"/>
    <n v="27562.5"/>
    <n v="169312.5"/>
    <n v="189000"/>
    <n v="-19687.5"/>
  </r>
  <r>
    <x v="1"/>
    <x v="0"/>
    <x v="1"/>
    <x v="2"/>
    <x v="0"/>
    <x v="0"/>
    <n v="1514"/>
    <n v="10"/>
    <n v="15"/>
    <n v="22710"/>
    <n v="227.1"/>
    <n v="22482.9"/>
    <n v="15140"/>
    <n v="7342.9000000000015"/>
  </r>
  <r>
    <x v="1"/>
    <x v="0"/>
    <x v="0"/>
    <x v="4"/>
    <x v="5"/>
    <x v="1"/>
    <n v="1368"/>
    <n v="5"/>
    <n v="7"/>
    <n v="9576"/>
    <n v="1436.4"/>
    <n v="8139.6"/>
    <n v="6840"/>
    <n v="1299.6000000000004"/>
  </r>
  <r>
    <x v="1"/>
    <x v="0"/>
    <x v="0"/>
    <x v="3"/>
    <x v="3"/>
    <x v="2"/>
    <n v="1350"/>
    <n v="260"/>
    <n v="350"/>
    <n v="472500"/>
    <n v="23625"/>
    <n v="448875"/>
    <n v="351000"/>
    <n v="97875"/>
  </r>
  <r>
    <x v="1"/>
    <x v="0"/>
    <x v="0"/>
    <x v="1"/>
    <x v="0"/>
    <x v="2"/>
    <n v="1303"/>
    <n v="10"/>
    <n v="20"/>
    <n v="26060"/>
    <n v="1303"/>
    <n v="24757"/>
    <n v="13030"/>
    <n v="11727"/>
  </r>
  <r>
    <x v="1"/>
    <x v="0"/>
    <x v="0"/>
    <x v="2"/>
    <x v="5"/>
    <x v="1"/>
    <n v="1298"/>
    <n v="5"/>
    <n v="7"/>
    <n v="9086"/>
    <n v="1181.18"/>
    <n v="7904.82"/>
    <n v="6490"/>
    <n v="1414.8199999999997"/>
  </r>
  <r>
    <x v="1"/>
    <x v="0"/>
    <x v="3"/>
    <x v="3"/>
    <x v="4"/>
    <x v="2"/>
    <n v="1116"/>
    <n v="3"/>
    <n v="12"/>
    <n v="13392"/>
    <n v="669.6"/>
    <n v="12722.4"/>
    <n v="3348"/>
    <n v="9374.4"/>
  </r>
  <r>
    <x v="1"/>
    <x v="0"/>
    <x v="1"/>
    <x v="4"/>
    <x v="0"/>
    <x v="3"/>
    <n v="974"/>
    <n v="10"/>
    <n v="15"/>
    <n v="14610"/>
    <n v="0"/>
    <n v="14610"/>
    <n v="9740"/>
    <n v="4870"/>
  </r>
  <r>
    <x v="1"/>
    <x v="0"/>
    <x v="2"/>
    <x v="1"/>
    <x v="2"/>
    <x v="2"/>
    <n v="959"/>
    <n v="250"/>
    <n v="300"/>
    <n v="287700"/>
    <n v="20139"/>
    <n v="267561"/>
    <n v="239750"/>
    <n v="27811"/>
  </r>
  <r>
    <x v="1"/>
    <x v="0"/>
    <x v="4"/>
    <x v="0"/>
    <x v="1"/>
    <x v="2"/>
    <n v="952"/>
    <n v="120"/>
    <n v="125"/>
    <n v="119000"/>
    <n v="7140"/>
    <n v="111860"/>
    <n v="114240"/>
    <n v="-2380"/>
  </r>
  <r>
    <x v="1"/>
    <x v="0"/>
    <x v="4"/>
    <x v="3"/>
    <x v="1"/>
    <x v="2"/>
    <n v="807"/>
    <n v="120"/>
    <n v="125"/>
    <n v="100875"/>
    <n v="5043.75"/>
    <n v="95831.25"/>
    <n v="96840"/>
    <n v="-1008.75"/>
  </r>
  <r>
    <x v="1"/>
    <x v="0"/>
    <x v="3"/>
    <x v="4"/>
    <x v="4"/>
    <x v="2"/>
    <n v="727"/>
    <n v="3"/>
    <n v="12"/>
    <n v="8724"/>
    <n v="610.67999999999995"/>
    <n v="8113.32"/>
    <n v="2181"/>
    <n v="5932.32"/>
  </r>
  <r>
    <x v="1"/>
    <x v="0"/>
    <x v="0"/>
    <x v="0"/>
    <x v="5"/>
    <x v="2"/>
    <n v="488"/>
    <n v="5"/>
    <n v="7"/>
    <n v="3416"/>
    <n v="273.27999999999997"/>
    <n v="3142.7200000000003"/>
    <n v="2440"/>
    <n v="702.72000000000025"/>
  </r>
  <r>
    <x v="1"/>
    <x v="0"/>
    <x v="0"/>
    <x v="1"/>
    <x v="5"/>
    <x v="1"/>
    <n v="293"/>
    <n v="5"/>
    <n v="7"/>
    <n v="2051"/>
    <n v="287.14"/>
    <n v="1763.8600000000001"/>
    <n v="1465"/>
    <n v="298.86000000000013"/>
  </r>
  <r>
    <x v="1"/>
    <x v="0"/>
    <x v="0"/>
    <x v="0"/>
    <x v="0"/>
    <x v="3"/>
    <n v="292"/>
    <n v="10"/>
    <n v="20"/>
    <n v="5840"/>
    <n v="0"/>
    <n v="5840"/>
    <n v="2920"/>
    <n v="2920"/>
  </r>
  <r>
    <x v="1"/>
    <x v="0"/>
    <x v="1"/>
    <x v="3"/>
    <x v="0"/>
    <x v="1"/>
    <n v="278"/>
    <n v="10"/>
    <n v="15"/>
    <n v="4170"/>
    <n v="583.79999999999995"/>
    <n v="3586.2"/>
    <n v="2780"/>
    <n v="806.19999999999982"/>
  </r>
  <r>
    <x v="1"/>
    <x v="0"/>
    <x v="0"/>
    <x v="2"/>
    <x v="3"/>
    <x v="1"/>
    <n v="270"/>
    <n v="260"/>
    <n v="350"/>
    <n v="94500"/>
    <n v="11340"/>
    <n v="83160"/>
    <n v="70200"/>
    <n v="12960"/>
  </r>
  <r>
    <x v="1"/>
    <x v="0"/>
    <x v="0"/>
    <x v="4"/>
    <x v="0"/>
    <x v="1"/>
    <n v="260"/>
    <n v="10"/>
    <n v="20"/>
    <n v="5200"/>
    <n v="728"/>
    <n v="4472"/>
    <n v="2600"/>
    <n v="1872"/>
  </r>
  <r>
    <x v="2"/>
    <x v="0"/>
    <x v="2"/>
    <x v="2"/>
    <x v="3"/>
    <x v="1"/>
    <n v="2993"/>
    <n v="260"/>
    <n v="300"/>
    <n v="897900"/>
    <n v="89790"/>
    <n v="808110"/>
    <n v="748250"/>
    <n v="59860"/>
  </r>
  <r>
    <x v="2"/>
    <x v="0"/>
    <x v="4"/>
    <x v="2"/>
    <x v="0"/>
    <x v="2"/>
    <n v="2992"/>
    <n v="10"/>
    <n v="125"/>
    <n v="374000"/>
    <n v="18700"/>
    <n v="355300"/>
    <n v="359040"/>
    <n v="-3740"/>
  </r>
  <r>
    <x v="2"/>
    <x v="0"/>
    <x v="0"/>
    <x v="4"/>
    <x v="2"/>
    <x v="1"/>
    <n v="2903"/>
    <n v="250"/>
    <n v="7"/>
    <n v="20321"/>
    <n v="2844.94"/>
    <n v="17476.060000000001"/>
    <n v="14515"/>
    <n v="2961.0600000000013"/>
  </r>
  <r>
    <x v="2"/>
    <x v="0"/>
    <x v="1"/>
    <x v="1"/>
    <x v="5"/>
    <x v="2"/>
    <n v="2501"/>
    <n v="5"/>
    <n v="15"/>
    <n v="37515"/>
    <n v="3001.2"/>
    <n v="34513.800000000003"/>
    <n v="25010"/>
    <n v="9503.8000000000029"/>
  </r>
  <r>
    <x v="2"/>
    <x v="0"/>
    <x v="2"/>
    <x v="1"/>
    <x v="3"/>
    <x v="1"/>
    <n v="2475"/>
    <n v="260"/>
    <n v="300"/>
    <n v="742500"/>
    <n v="111375"/>
    <n v="631125"/>
    <n v="618750"/>
    <n v="12375"/>
  </r>
  <r>
    <x v="2"/>
    <x v="0"/>
    <x v="0"/>
    <x v="0"/>
    <x v="0"/>
    <x v="1"/>
    <n v="2428"/>
    <n v="10"/>
    <n v="20"/>
    <n v="48560"/>
    <n v="6798.4"/>
    <n v="41761.599999999999"/>
    <n v="24280"/>
    <n v="17481.599999999999"/>
  </r>
  <r>
    <x v="2"/>
    <x v="0"/>
    <x v="4"/>
    <x v="1"/>
    <x v="0"/>
    <x v="2"/>
    <n v="2385"/>
    <n v="10"/>
    <n v="125"/>
    <n v="298125"/>
    <n v="14906.25"/>
    <n v="283218.75"/>
    <n v="286200"/>
    <n v="-2981.25"/>
  </r>
  <r>
    <x v="2"/>
    <x v="0"/>
    <x v="1"/>
    <x v="4"/>
    <x v="5"/>
    <x v="0"/>
    <n v="2214"/>
    <n v="5"/>
    <n v="15"/>
    <n v="33210"/>
    <n v="332.1"/>
    <n v="32877.9"/>
    <n v="22140"/>
    <n v="10737.900000000001"/>
  </r>
  <r>
    <x v="2"/>
    <x v="0"/>
    <x v="3"/>
    <x v="3"/>
    <x v="1"/>
    <x v="3"/>
    <n v="2161"/>
    <n v="120"/>
    <n v="12"/>
    <n v="25932"/>
    <n v="0"/>
    <n v="25932"/>
    <n v="6483"/>
    <n v="19449"/>
  </r>
  <r>
    <x v="2"/>
    <x v="0"/>
    <x v="1"/>
    <x v="0"/>
    <x v="5"/>
    <x v="0"/>
    <n v="1967"/>
    <n v="5"/>
    <n v="15"/>
    <n v="29505"/>
    <n v="1180.2"/>
    <n v="28324.799999999999"/>
    <n v="19670"/>
    <n v="8654.7999999999993"/>
  </r>
  <r>
    <x v="2"/>
    <x v="0"/>
    <x v="3"/>
    <x v="1"/>
    <x v="1"/>
    <x v="2"/>
    <n v="1967"/>
    <n v="120"/>
    <n v="12"/>
    <n v="23604"/>
    <n v="2124.36"/>
    <n v="21479.64"/>
    <n v="5901"/>
    <n v="15578.64"/>
  </r>
  <r>
    <x v="2"/>
    <x v="0"/>
    <x v="0"/>
    <x v="1"/>
    <x v="0"/>
    <x v="1"/>
    <n v="1954"/>
    <n v="10"/>
    <n v="20"/>
    <n v="39080"/>
    <n v="3908"/>
    <n v="35172"/>
    <n v="19540"/>
    <n v="15632"/>
  </r>
  <r>
    <x v="2"/>
    <x v="0"/>
    <x v="0"/>
    <x v="1"/>
    <x v="4"/>
    <x v="1"/>
    <n v="1790"/>
    <n v="3"/>
    <n v="350"/>
    <n v="626500"/>
    <n v="81445"/>
    <n v="545055"/>
    <n v="465400"/>
    <n v="79655"/>
  </r>
  <r>
    <x v="2"/>
    <x v="0"/>
    <x v="4"/>
    <x v="0"/>
    <x v="0"/>
    <x v="0"/>
    <n v="1774"/>
    <n v="10"/>
    <n v="125"/>
    <n v="221750"/>
    <n v="6652.5"/>
    <n v="215097.5"/>
    <n v="212880"/>
    <n v="2217.5"/>
  </r>
  <r>
    <x v="2"/>
    <x v="0"/>
    <x v="0"/>
    <x v="2"/>
    <x v="4"/>
    <x v="2"/>
    <n v="1761"/>
    <n v="3"/>
    <n v="350"/>
    <n v="616350"/>
    <n v="43144.5"/>
    <n v="573205.5"/>
    <n v="457860"/>
    <n v="115345.5"/>
  </r>
  <r>
    <x v="2"/>
    <x v="0"/>
    <x v="0"/>
    <x v="2"/>
    <x v="2"/>
    <x v="1"/>
    <n v="1579"/>
    <n v="250"/>
    <n v="7"/>
    <n v="11053"/>
    <n v="1215.83"/>
    <n v="9837.17"/>
    <n v="7895"/>
    <n v="1942.17"/>
  </r>
  <r>
    <x v="2"/>
    <x v="0"/>
    <x v="0"/>
    <x v="1"/>
    <x v="2"/>
    <x v="1"/>
    <n v="1491"/>
    <n v="250"/>
    <n v="7"/>
    <n v="10437"/>
    <n v="1252.44"/>
    <n v="9184.56"/>
    <n v="7455"/>
    <n v="1729.5599999999995"/>
  </r>
  <r>
    <x v="2"/>
    <x v="0"/>
    <x v="3"/>
    <x v="2"/>
    <x v="1"/>
    <x v="0"/>
    <n v="1465"/>
    <n v="120"/>
    <n v="12"/>
    <n v="17580"/>
    <n v="703.2"/>
    <n v="16876.8"/>
    <n v="4395"/>
    <n v="12481.8"/>
  </r>
  <r>
    <x v="2"/>
    <x v="0"/>
    <x v="0"/>
    <x v="0"/>
    <x v="2"/>
    <x v="0"/>
    <n v="1326"/>
    <n v="250"/>
    <n v="7"/>
    <n v="9282"/>
    <n v="92.82"/>
    <n v="9189.18"/>
    <n v="6630"/>
    <n v="2559.1800000000003"/>
  </r>
  <r>
    <x v="2"/>
    <x v="0"/>
    <x v="0"/>
    <x v="4"/>
    <x v="4"/>
    <x v="0"/>
    <n v="1210"/>
    <n v="3"/>
    <n v="350"/>
    <n v="423500"/>
    <n v="4235"/>
    <n v="419265"/>
    <n v="314600"/>
    <n v="104665"/>
  </r>
  <r>
    <x v="2"/>
    <x v="0"/>
    <x v="0"/>
    <x v="3"/>
    <x v="0"/>
    <x v="1"/>
    <n v="1158"/>
    <n v="10"/>
    <n v="20"/>
    <n v="23160"/>
    <n v="3474"/>
    <n v="19686"/>
    <n v="11580"/>
    <n v="8106"/>
  </r>
  <r>
    <x v="2"/>
    <x v="0"/>
    <x v="0"/>
    <x v="4"/>
    <x v="0"/>
    <x v="1"/>
    <n v="1122"/>
    <n v="10"/>
    <n v="20"/>
    <n v="22440"/>
    <n v="2468.4"/>
    <n v="19971.599999999999"/>
    <n v="11220"/>
    <n v="8751.5999999999985"/>
  </r>
  <r>
    <x v="2"/>
    <x v="0"/>
    <x v="4"/>
    <x v="4"/>
    <x v="0"/>
    <x v="2"/>
    <n v="1114"/>
    <n v="10"/>
    <n v="125"/>
    <n v="139250"/>
    <n v="11140"/>
    <n v="128110"/>
    <n v="133680"/>
    <n v="-5570"/>
  </r>
  <r>
    <x v="2"/>
    <x v="0"/>
    <x v="2"/>
    <x v="4"/>
    <x v="3"/>
    <x v="0"/>
    <n v="1101"/>
    <n v="260"/>
    <n v="300"/>
    <n v="330300"/>
    <n v="6606"/>
    <n v="323694"/>
    <n v="275250"/>
    <n v="48444"/>
  </r>
  <r>
    <x v="2"/>
    <x v="0"/>
    <x v="0"/>
    <x v="2"/>
    <x v="0"/>
    <x v="2"/>
    <n v="973"/>
    <n v="10"/>
    <n v="20"/>
    <n v="19460"/>
    <n v="1751.4"/>
    <n v="17708.599999999999"/>
    <n v="9730"/>
    <n v="7978.5999999999985"/>
  </r>
  <r>
    <x v="2"/>
    <x v="0"/>
    <x v="0"/>
    <x v="0"/>
    <x v="4"/>
    <x v="1"/>
    <n v="923"/>
    <n v="3"/>
    <n v="350"/>
    <n v="323050"/>
    <n v="41996.5"/>
    <n v="281053.5"/>
    <n v="239980"/>
    <n v="41073.5"/>
  </r>
  <r>
    <x v="2"/>
    <x v="0"/>
    <x v="1"/>
    <x v="3"/>
    <x v="5"/>
    <x v="3"/>
    <n v="921"/>
    <n v="5"/>
    <n v="15"/>
    <n v="13815"/>
    <n v="0"/>
    <n v="13815"/>
    <n v="9210"/>
    <n v="4605"/>
  </r>
  <r>
    <x v="2"/>
    <x v="0"/>
    <x v="2"/>
    <x v="0"/>
    <x v="3"/>
    <x v="1"/>
    <n v="888"/>
    <n v="260"/>
    <n v="300"/>
    <n v="266400"/>
    <n v="37296"/>
    <n v="229104"/>
    <n v="222000"/>
    <n v="7104"/>
  </r>
  <r>
    <x v="2"/>
    <x v="0"/>
    <x v="4"/>
    <x v="3"/>
    <x v="0"/>
    <x v="0"/>
    <n v="795"/>
    <n v="10"/>
    <n v="125"/>
    <n v="99375"/>
    <n v="3975"/>
    <n v="95400"/>
    <n v="95400"/>
    <n v="0"/>
  </r>
  <r>
    <x v="2"/>
    <x v="0"/>
    <x v="0"/>
    <x v="3"/>
    <x v="4"/>
    <x v="1"/>
    <n v="792"/>
    <n v="3"/>
    <n v="350"/>
    <n v="277200"/>
    <n v="30492"/>
    <n v="246708"/>
    <n v="205920"/>
    <n v="40788"/>
  </r>
  <r>
    <x v="2"/>
    <x v="0"/>
    <x v="1"/>
    <x v="2"/>
    <x v="5"/>
    <x v="1"/>
    <n v="677"/>
    <n v="5"/>
    <n v="15"/>
    <n v="10155"/>
    <n v="1218.5999999999999"/>
    <n v="8936.4"/>
    <n v="6770"/>
    <n v="2166.3999999999996"/>
  </r>
  <r>
    <x v="2"/>
    <x v="0"/>
    <x v="3"/>
    <x v="0"/>
    <x v="1"/>
    <x v="2"/>
    <n v="598"/>
    <n v="120"/>
    <n v="12"/>
    <n v="7176"/>
    <n v="574.08000000000004"/>
    <n v="6601.92"/>
    <n v="1794"/>
    <n v="4807.92"/>
  </r>
  <r>
    <x v="2"/>
    <x v="0"/>
    <x v="3"/>
    <x v="4"/>
    <x v="1"/>
    <x v="1"/>
    <n v="500"/>
    <n v="120"/>
    <n v="12"/>
    <n v="6000"/>
    <n v="900"/>
    <n v="5100"/>
    <n v="1500"/>
    <n v="3600"/>
  </r>
  <r>
    <x v="2"/>
    <x v="0"/>
    <x v="0"/>
    <x v="3"/>
    <x v="2"/>
    <x v="0"/>
    <n v="263"/>
    <n v="250"/>
    <n v="7"/>
    <n v="1841"/>
    <n v="18.41"/>
    <n v="1822.59"/>
    <n v="1315"/>
    <n v="507.58999999999992"/>
  </r>
  <r>
    <x v="2"/>
    <x v="0"/>
    <x v="2"/>
    <x v="3"/>
    <x v="3"/>
    <x v="0"/>
    <n v="259"/>
    <n v="260"/>
    <n v="300"/>
    <n v="77700"/>
    <n v="1554"/>
    <n v="76146"/>
    <n v="64750"/>
    <n v="11396"/>
  </r>
  <r>
    <x v="3"/>
    <x v="1"/>
    <x v="0"/>
    <x v="2"/>
    <x v="0"/>
    <x v="0"/>
    <n v="4492.5"/>
    <n v="10"/>
    <n v="7"/>
    <n v="31447.5"/>
    <n v="314.48"/>
    <n v="31133.024999999998"/>
    <n v="22462"/>
    <n v="8670.5249999999978"/>
  </r>
  <r>
    <x v="3"/>
    <x v="1"/>
    <x v="4"/>
    <x v="1"/>
    <x v="4"/>
    <x v="0"/>
    <n v="4243.5"/>
    <n v="3"/>
    <n v="125"/>
    <n v="530437.5"/>
    <n v="15913.12"/>
    <n v="514524.375"/>
    <n v="509220"/>
    <n v="5304.375"/>
  </r>
  <r>
    <x v="3"/>
    <x v="1"/>
    <x v="4"/>
    <x v="3"/>
    <x v="3"/>
    <x v="3"/>
    <n v="4219.5"/>
    <n v="260"/>
    <n v="125"/>
    <n v="527437.5"/>
    <n v="0"/>
    <n v="527437.5"/>
    <n v="506340"/>
    <n v="21097.5"/>
  </r>
  <r>
    <x v="3"/>
    <x v="1"/>
    <x v="0"/>
    <x v="1"/>
    <x v="1"/>
    <x v="0"/>
    <n v="3864"/>
    <n v="120"/>
    <n v="20"/>
    <n v="77280"/>
    <n v="772.8"/>
    <n v="76507.200000000012"/>
    <n v="38640"/>
    <n v="37867.200000000004"/>
  </r>
  <r>
    <x v="3"/>
    <x v="1"/>
    <x v="0"/>
    <x v="0"/>
    <x v="1"/>
    <x v="0"/>
    <n v="3850.5"/>
    <n v="120"/>
    <n v="20"/>
    <n v="77010"/>
    <n v="2310.3000000000002"/>
    <n v="74699.700000000012"/>
    <n v="38505"/>
    <n v="36194.700000000004"/>
  </r>
  <r>
    <x v="3"/>
    <x v="1"/>
    <x v="2"/>
    <x v="0"/>
    <x v="5"/>
    <x v="2"/>
    <n v="3802.5"/>
    <n v="5"/>
    <n v="300"/>
    <n v="1140750"/>
    <n v="102667.5"/>
    <n v="1038082.5"/>
    <n v="950625"/>
    <n v="87457.5"/>
  </r>
  <r>
    <x v="3"/>
    <x v="1"/>
    <x v="1"/>
    <x v="1"/>
    <x v="0"/>
    <x v="2"/>
    <n v="3801"/>
    <n v="10"/>
    <n v="15"/>
    <n v="57015"/>
    <n v="3420.9"/>
    <n v="53594.100000000006"/>
    <n v="38010"/>
    <n v="15584.100000000002"/>
  </r>
  <r>
    <x v="3"/>
    <x v="1"/>
    <x v="1"/>
    <x v="2"/>
    <x v="0"/>
    <x v="2"/>
    <n v="3675"/>
    <n v="10"/>
    <n v="15"/>
    <n v="55125"/>
    <n v="4961.25"/>
    <n v="50163.75"/>
    <n v="36750"/>
    <n v="13413.75"/>
  </r>
  <r>
    <x v="3"/>
    <x v="1"/>
    <x v="3"/>
    <x v="0"/>
    <x v="3"/>
    <x v="1"/>
    <n v="3520.5"/>
    <n v="260"/>
    <n v="12"/>
    <n v="42246"/>
    <n v="4224.6000000000004"/>
    <n v="38021.399999999994"/>
    <n v="10562"/>
    <n v="27459.899999999998"/>
  </r>
  <r>
    <x v="3"/>
    <x v="1"/>
    <x v="4"/>
    <x v="2"/>
    <x v="4"/>
    <x v="1"/>
    <n v="3445.5"/>
    <n v="3"/>
    <n v="125"/>
    <n v="430687.5"/>
    <n v="43068.75"/>
    <n v="387618.75"/>
    <n v="413460"/>
    <n v="-25841.25"/>
  </r>
  <r>
    <x v="3"/>
    <x v="1"/>
    <x v="3"/>
    <x v="3"/>
    <x v="2"/>
    <x v="3"/>
    <n v="2838"/>
    <n v="250"/>
    <n v="12"/>
    <n v="34056"/>
    <n v="0"/>
    <n v="34056"/>
    <n v="8514"/>
    <n v="25542"/>
  </r>
  <r>
    <x v="3"/>
    <x v="1"/>
    <x v="1"/>
    <x v="4"/>
    <x v="1"/>
    <x v="2"/>
    <n v="2628"/>
    <n v="120"/>
    <n v="15"/>
    <n v="39420"/>
    <n v="3547.8"/>
    <n v="35872.199999999997"/>
    <n v="26280"/>
    <n v="9592.1999999999971"/>
  </r>
  <r>
    <x v="3"/>
    <x v="1"/>
    <x v="0"/>
    <x v="3"/>
    <x v="4"/>
    <x v="0"/>
    <n v="2580"/>
    <n v="3"/>
    <n v="20"/>
    <n v="51600"/>
    <n v="1548"/>
    <n v="50052"/>
    <n v="25800"/>
    <n v="24252"/>
  </r>
  <r>
    <x v="3"/>
    <x v="1"/>
    <x v="0"/>
    <x v="4"/>
    <x v="4"/>
    <x v="1"/>
    <n v="2579"/>
    <n v="3"/>
    <n v="20"/>
    <n v="51580"/>
    <n v="7221.2"/>
    <n v="44358.8"/>
    <n v="25790"/>
    <n v="18568.800000000003"/>
  </r>
  <r>
    <x v="3"/>
    <x v="1"/>
    <x v="0"/>
    <x v="4"/>
    <x v="0"/>
    <x v="1"/>
    <n v="2535"/>
    <n v="10"/>
    <n v="7"/>
    <n v="17745"/>
    <n v="2661.75"/>
    <n v="15083.25"/>
    <n v="12675"/>
    <n v="2408.25"/>
  </r>
  <r>
    <x v="3"/>
    <x v="1"/>
    <x v="0"/>
    <x v="1"/>
    <x v="0"/>
    <x v="1"/>
    <n v="2532"/>
    <n v="10"/>
    <n v="7"/>
    <n v="17724"/>
    <n v="1949.64"/>
    <n v="15774.36"/>
    <n v="12660"/>
    <n v="3114.3599999999997"/>
  </r>
  <r>
    <x v="3"/>
    <x v="1"/>
    <x v="2"/>
    <x v="2"/>
    <x v="5"/>
    <x v="0"/>
    <n v="2301"/>
    <n v="5"/>
    <n v="300"/>
    <n v="690300"/>
    <n v="6903"/>
    <n v="683397"/>
    <n v="575250"/>
    <n v="108147"/>
  </r>
  <r>
    <x v="3"/>
    <x v="1"/>
    <x v="3"/>
    <x v="2"/>
    <x v="3"/>
    <x v="3"/>
    <n v="1953"/>
    <n v="260"/>
    <n v="12"/>
    <n v="23436"/>
    <n v="0"/>
    <n v="23436"/>
    <n v="5859"/>
    <n v="17577"/>
  </r>
  <r>
    <x v="3"/>
    <x v="1"/>
    <x v="3"/>
    <x v="4"/>
    <x v="2"/>
    <x v="0"/>
    <n v="1916"/>
    <n v="250"/>
    <n v="12"/>
    <n v="22992"/>
    <n v="689.76"/>
    <n v="22302.240000000002"/>
    <n v="5748"/>
    <n v="16554.240000000002"/>
  </r>
  <r>
    <x v="3"/>
    <x v="1"/>
    <x v="2"/>
    <x v="1"/>
    <x v="5"/>
    <x v="1"/>
    <n v="1773"/>
    <n v="5"/>
    <n v="300"/>
    <n v="531900"/>
    <n v="63828"/>
    <n v="468072"/>
    <n v="443250"/>
    <n v="24822"/>
  </r>
  <r>
    <x v="3"/>
    <x v="1"/>
    <x v="3"/>
    <x v="1"/>
    <x v="2"/>
    <x v="2"/>
    <n v="1738.5"/>
    <n v="250"/>
    <n v="12"/>
    <n v="20862"/>
    <n v="1460.34"/>
    <n v="19401.66"/>
    <n v="5216"/>
    <n v="14186.16"/>
  </r>
  <r>
    <x v="3"/>
    <x v="1"/>
    <x v="1"/>
    <x v="0"/>
    <x v="0"/>
    <x v="1"/>
    <n v="1614"/>
    <n v="10"/>
    <n v="15"/>
    <n v="24210"/>
    <n v="3631.5"/>
    <n v="20578.5"/>
    <n v="16140"/>
    <n v="4438.5"/>
  </r>
  <r>
    <x v="3"/>
    <x v="1"/>
    <x v="2"/>
    <x v="4"/>
    <x v="0"/>
    <x v="2"/>
    <n v="1607"/>
    <n v="10"/>
    <n v="300"/>
    <n v="482100"/>
    <n v="24105"/>
    <n v="457995"/>
    <n v="401750"/>
    <n v="56245"/>
  </r>
  <r>
    <x v="3"/>
    <x v="1"/>
    <x v="2"/>
    <x v="3"/>
    <x v="0"/>
    <x v="0"/>
    <n v="1414.5"/>
    <n v="10"/>
    <n v="300"/>
    <n v="424350"/>
    <n v="16974"/>
    <n v="407376"/>
    <n v="353625"/>
    <n v="53751"/>
  </r>
  <r>
    <x v="3"/>
    <x v="1"/>
    <x v="0"/>
    <x v="2"/>
    <x v="2"/>
    <x v="2"/>
    <n v="1351.5"/>
    <n v="250"/>
    <n v="350"/>
    <n v="473025"/>
    <n v="42572.25"/>
    <n v="430452.75"/>
    <n v="351390"/>
    <n v="79062.75"/>
  </r>
  <r>
    <x v="3"/>
    <x v="1"/>
    <x v="0"/>
    <x v="3"/>
    <x v="0"/>
    <x v="2"/>
    <n v="1259"/>
    <n v="10"/>
    <n v="7"/>
    <n v="8813"/>
    <n v="705.04"/>
    <n v="8107.96"/>
    <n v="6295"/>
    <n v="1812.96"/>
  </r>
  <r>
    <x v="3"/>
    <x v="1"/>
    <x v="0"/>
    <x v="3"/>
    <x v="5"/>
    <x v="1"/>
    <n v="1199"/>
    <n v="5"/>
    <n v="350"/>
    <n v="419650"/>
    <n v="58751"/>
    <n v="360899"/>
    <n v="311740"/>
    <n v="49159"/>
  </r>
  <r>
    <x v="3"/>
    <x v="1"/>
    <x v="4"/>
    <x v="4"/>
    <x v="3"/>
    <x v="0"/>
    <n v="1074"/>
    <n v="260"/>
    <n v="125"/>
    <n v="134250"/>
    <n v="5370"/>
    <n v="128880"/>
    <n v="128880"/>
    <n v="0"/>
  </r>
  <r>
    <x v="3"/>
    <x v="1"/>
    <x v="0"/>
    <x v="4"/>
    <x v="5"/>
    <x v="2"/>
    <n v="980"/>
    <n v="5"/>
    <n v="350"/>
    <n v="343000"/>
    <n v="20580"/>
    <n v="322420"/>
    <n v="254800"/>
    <n v="67620"/>
  </r>
  <r>
    <x v="3"/>
    <x v="1"/>
    <x v="0"/>
    <x v="0"/>
    <x v="2"/>
    <x v="0"/>
    <n v="943.5"/>
    <n v="250"/>
    <n v="350"/>
    <n v="330225"/>
    <n v="3302.25"/>
    <n v="326922.75"/>
    <n v="245310"/>
    <n v="81612.75"/>
  </r>
  <r>
    <x v="3"/>
    <x v="1"/>
    <x v="4"/>
    <x v="0"/>
    <x v="4"/>
    <x v="0"/>
    <n v="742.5"/>
    <n v="3"/>
    <n v="125"/>
    <n v="92812.5"/>
    <n v="1856.25"/>
    <n v="90956.25"/>
    <n v="89100"/>
    <n v="1856.25"/>
  </r>
  <r>
    <x v="3"/>
    <x v="1"/>
    <x v="0"/>
    <x v="0"/>
    <x v="0"/>
    <x v="1"/>
    <n v="723"/>
    <n v="10"/>
    <n v="7"/>
    <n v="5061"/>
    <n v="759.15"/>
    <n v="4301.8500000000004"/>
    <n v="3615"/>
    <n v="686.85000000000014"/>
  </r>
  <r>
    <x v="3"/>
    <x v="1"/>
    <x v="0"/>
    <x v="2"/>
    <x v="1"/>
    <x v="1"/>
    <n v="606"/>
    <n v="120"/>
    <n v="20"/>
    <n v="12120"/>
    <n v="1696.8"/>
    <n v="10423.200000000001"/>
    <n v="6060"/>
    <n v="4363.2000000000007"/>
  </r>
  <r>
    <x v="3"/>
    <x v="1"/>
    <x v="0"/>
    <x v="1"/>
    <x v="2"/>
    <x v="2"/>
    <n v="574.5"/>
    <n v="250"/>
    <n v="350"/>
    <n v="201075"/>
    <n v="16086"/>
    <n v="184989"/>
    <n v="149370"/>
    <n v="35619"/>
  </r>
  <r>
    <x v="3"/>
    <x v="1"/>
    <x v="1"/>
    <x v="3"/>
    <x v="1"/>
    <x v="1"/>
    <n v="510"/>
    <n v="120"/>
    <n v="15"/>
    <n v="7650"/>
    <n v="765"/>
    <n v="6885"/>
    <n v="5100"/>
    <n v="1785"/>
  </r>
  <r>
    <x v="4"/>
    <x v="1"/>
    <x v="2"/>
    <x v="2"/>
    <x v="0"/>
    <x v="0"/>
    <n v="2918"/>
    <n v="10"/>
    <n v="300"/>
    <n v="875400"/>
    <n v="35016"/>
    <n v="840384"/>
    <n v="729500"/>
    <n v="110884"/>
  </r>
  <r>
    <x v="4"/>
    <x v="1"/>
    <x v="0"/>
    <x v="4"/>
    <x v="0"/>
    <x v="1"/>
    <n v="2851"/>
    <n v="10"/>
    <n v="350"/>
    <n v="997850"/>
    <n v="149677.5"/>
    <n v="848172.5"/>
    <n v="741260"/>
    <n v="106912.5"/>
  </r>
  <r>
    <x v="4"/>
    <x v="1"/>
    <x v="4"/>
    <x v="2"/>
    <x v="3"/>
    <x v="1"/>
    <n v="2844"/>
    <n v="260"/>
    <n v="125"/>
    <n v="355500"/>
    <n v="49770"/>
    <n v="305730"/>
    <n v="341280"/>
    <n v="-35550"/>
  </r>
  <r>
    <x v="4"/>
    <x v="1"/>
    <x v="1"/>
    <x v="1"/>
    <x v="1"/>
    <x v="1"/>
    <n v="2826"/>
    <n v="120"/>
    <n v="15"/>
    <n v="42390"/>
    <n v="6358.5"/>
    <n v="36031.5"/>
    <n v="28260"/>
    <n v="7771.5"/>
  </r>
  <r>
    <x v="4"/>
    <x v="1"/>
    <x v="3"/>
    <x v="4"/>
    <x v="5"/>
    <x v="1"/>
    <n v="2661"/>
    <n v="5"/>
    <n v="12"/>
    <n v="31932"/>
    <n v="3831.84"/>
    <n v="28100.16"/>
    <n v="7983"/>
    <n v="20117.16"/>
  </r>
  <r>
    <x v="4"/>
    <x v="1"/>
    <x v="0"/>
    <x v="2"/>
    <x v="0"/>
    <x v="2"/>
    <n v="2327"/>
    <n v="10"/>
    <n v="7"/>
    <n v="16289"/>
    <n v="814.45"/>
    <n v="15474.55"/>
    <n v="11635"/>
    <n v="3839.5499999999993"/>
  </r>
  <r>
    <x v="4"/>
    <x v="1"/>
    <x v="0"/>
    <x v="2"/>
    <x v="5"/>
    <x v="1"/>
    <n v="2313"/>
    <n v="5"/>
    <n v="350"/>
    <n v="809550"/>
    <n v="80955"/>
    <n v="728595"/>
    <n v="601380"/>
    <n v="127215"/>
  </r>
  <r>
    <x v="4"/>
    <x v="1"/>
    <x v="4"/>
    <x v="3"/>
    <x v="3"/>
    <x v="0"/>
    <n v="2276"/>
    <n v="260"/>
    <n v="125"/>
    <n v="284500"/>
    <n v="5690"/>
    <n v="278810"/>
    <n v="273120"/>
    <n v="5690"/>
  </r>
  <r>
    <x v="4"/>
    <x v="1"/>
    <x v="3"/>
    <x v="0"/>
    <x v="2"/>
    <x v="1"/>
    <n v="2109"/>
    <n v="250"/>
    <n v="12"/>
    <n v="25308"/>
    <n v="3036.96"/>
    <n v="22271.040000000001"/>
    <n v="6327"/>
    <n v="15944.04"/>
  </r>
  <r>
    <x v="4"/>
    <x v="1"/>
    <x v="0"/>
    <x v="4"/>
    <x v="3"/>
    <x v="1"/>
    <n v="2039"/>
    <n v="260"/>
    <n v="20"/>
    <n v="40780"/>
    <n v="4078"/>
    <n v="36702"/>
    <n v="20390"/>
    <n v="16312"/>
  </r>
  <r>
    <x v="4"/>
    <x v="1"/>
    <x v="3"/>
    <x v="2"/>
    <x v="2"/>
    <x v="1"/>
    <n v="1806"/>
    <n v="250"/>
    <n v="12"/>
    <n v="21672"/>
    <n v="3250.8"/>
    <n v="18421.2"/>
    <n v="5418"/>
    <n v="13003.2"/>
  </r>
  <r>
    <x v="4"/>
    <x v="1"/>
    <x v="0"/>
    <x v="2"/>
    <x v="4"/>
    <x v="1"/>
    <n v="1743"/>
    <n v="3"/>
    <n v="20"/>
    <n v="34860"/>
    <n v="4880.3999999999996"/>
    <n v="29979.599999999999"/>
    <n v="17430"/>
    <n v="12549.599999999999"/>
  </r>
  <r>
    <x v="4"/>
    <x v="1"/>
    <x v="2"/>
    <x v="3"/>
    <x v="0"/>
    <x v="0"/>
    <n v="1728"/>
    <n v="10"/>
    <n v="300"/>
    <n v="518400"/>
    <n v="10368"/>
    <n v="508032"/>
    <n v="432000"/>
    <n v="76032"/>
  </r>
  <r>
    <x v="4"/>
    <x v="1"/>
    <x v="2"/>
    <x v="0"/>
    <x v="0"/>
    <x v="2"/>
    <n v="1702"/>
    <n v="10"/>
    <n v="300"/>
    <n v="510600"/>
    <n v="35742"/>
    <n v="474858"/>
    <n v="425500"/>
    <n v="49358"/>
  </r>
  <r>
    <x v="4"/>
    <x v="1"/>
    <x v="0"/>
    <x v="1"/>
    <x v="5"/>
    <x v="2"/>
    <n v="1666"/>
    <n v="5"/>
    <n v="350"/>
    <n v="583100"/>
    <n v="52479"/>
    <n v="530621"/>
    <n v="433160"/>
    <n v="97461"/>
  </r>
  <r>
    <x v="4"/>
    <x v="1"/>
    <x v="4"/>
    <x v="0"/>
    <x v="3"/>
    <x v="2"/>
    <n v="1645"/>
    <n v="260"/>
    <n v="125"/>
    <n v="205625"/>
    <n v="14393.75"/>
    <n v="191231.25"/>
    <n v="197400"/>
    <n v="-6168.75"/>
  </r>
  <r>
    <x v="4"/>
    <x v="1"/>
    <x v="0"/>
    <x v="1"/>
    <x v="4"/>
    <x v="2"/>
    <n v="1563"/>
    <n v="3"/>
    <n v="20"/>
    <n v="31260"/>
    <n v="1563"/>
    <n v="29697"/>
    <n v="15630"/>
    <n v="14067"/>
  </r>
  <r>
    <x v="4"/>
    <x v="1"/>
    <x v="1"/>
    <x v="3"/>
    <x v="1"/>
    <x v="2"/>
    <n v="1530"/>
    <n v="120"/>
    <n v="15"/>
    <n v="22950"/>
    <n v="1377"/>
    <n v="21573"/>
    <n v="15300"/>
    <n v="6273"/>
  </r>
  <r>
    <x v="4"/>
    <x v="1"/>
    <x v="0"/>
    <x v="3"/>
    <x v="5"/>
    <x v="2"/>
    <n v="1460"/>
    <n v="5"/>
    <n v="350"/>
    <n v="511000"/>
    <n v="30660"/>
    <n v="480340"/>
    <n v="379600"/>
    <n v="100740"/>
  </r>
  <r>
    <x v="4"/>
    <x v="1"/>
    <x v="4"/>
    <x v="1"/>
    <x v="3"/>
    <x v="1"/>
    <n v="1433"/>
    <n v="260"/>
    <n v="125"/>
    <n v="179125"/>
    <n v="19703.75"/>
    <n v="159421.25"/>
    <n v="171960"/>
    <n v="-12538.75"/>
  </r>
  <r>
    <x v="4"/>
    <x v="1"/>
    <x v="1"/>
    <x v="0"/>
    <x v="1"/>
    <x v="2"/>
    <n v="1262"/>
    <n v="120"/>
    <n v="15"/>
    <n v="18930"/>
    <n v="1325.1"/>
    <n v="17604.900000000001"/>
    <n v="12620"/>
    <n v="4984.9000000000015"/>
  </r>
  <r>
    <x v="4"/>
    <x v="1"/>
    <x v="0"/>
    <x v="3"/>
    <x v="0"/>
    <x v="2"/>
    <n v="1095"/>
    <n v="10"/>
    <n v="7"/>
    <n v="7665"/>
    <n v="613.20000000000005"/>
    <n v="7051.8"/>
    <n v="5475"/>
    <n v="1576.8000000000002"/>
  </r>
  <r>
    <x v="4"/>
    <x v="1"/>
    <x v="0"/>
    <x v="1"/>
    <x v="0"/>
    <x v="0"/>
    <n v="1030"/>
    <n v="10"/>
    <n v="7"/>
    <n v="7210"/>
    <n v="72.099999999999994"/>
    <n v="7137.9"/>
    <n v="5150"/>
    <n v="1987.8999999999996"/>
  </r>
  <r>
    <x v="4"/>
    <x v="1"/>
    <x v="2"/>
    <x v="1"/>
    <x v="0"/>
    <x v="0"/>
    <n v="918"/>
    <n v="10"/>
    <n v="300"/>
    <n v="275400"/>
    <n v="5508"/>
    <n v="269892"/>
    <n v="229500"/>
    <n v="40392"/>
  </r>
  <r>
    <x v="4"/>
    <x v="1"/>
    <x v="3"/>
    <x v="3"/>
    <x v="2"/>
    <x v="2"/>
    <n v="880"/>
    <n v="250"/>
    <n v="12"/>
    <n v="10560"/>
    <n v="950.4"/>
    <n v="9609.6"/>
    <n v="2640"/>
    <n v="6969.6"/>
  </r>
  <r>
    <x v="4"/>
    <x v="1"/>
    <x v="3"/>
    <x v="1"/>
    <x v="2"/>
    <x v="0"/>
    <n v="866"/>
    <n v="250"/>
    <n v="12"/>
    <n v="10392"/>
    <n v="415.68"/>
    <n v="9976.32"/>
    <n v="2598"/>
    <n v="7378.32"/>
  </r>
  <r>
    <x v="4"/>
    <x v="1"/>
    <x v="0"/>
    <x v="0"/>
    <x v="4"/>
    <x v="0"/>
    <n v="831"/>
    <n v="3"/>
    <n v="20"/>
    <n v="16620"/>
    <n v="498.6"/>
    <n v="16121.4"/>
    <n v="8310"/>
    <n v="7811.4"/>
  </r>
  <r>
    <x v="4"/>
    <x v="1"/>
    <x v="1"/>
    <x v="2"/>
    <x v="1"/>
    <x v="1"/>
    <n v="790"/>
    <n v="120"/>
    <n v="15"/>
    <n v="11850"/>
    <n v="1185"/>
    <n v="10665"/>
    <n v="7900"/>
    <n v="2765"/>
  </r>
  <r>
    <x v="4"/>
    <x v="1"/>
    <x v="0"/>
    <x v="3"/>
    <x v="4"/>
    <x v="2"/>
    <n v="663"/>
    <n v="3"/>
    <n v="20"/>
    <n v="13260"/>
    <n v="1193.4000000000001"/>
    <n v="12066.6"/>
    <n v="6630"/>
    <n v="5436.6"/>
  </r>
  <r>
    <x v="4"/>
    <x v="1"/>
    <x v="2"/>
    <x v="4"/>
    <x v="0"/>
    <x v="1"/>
    <n v="591"/>
    <n v="10"/>
    <n v="300"/>
    <n v="177300"/>
    <n v="17730"/>
    <n v="159570"/>
    <n v="147750"/>
    <n v="11820"/>
  </r>
  <r>
    <x v="4"/>
    <x v="1"/>
    <x v="0"/>
    <x v="4"/>
    <x v="1"/>
    <x v="0"/>
    <n v="362"/>
    <n v="120"/>
    <n v="7"/>
    <n v="2534"/>
    <n v="25.34"/>
    <n v="2508.66"/>
    <n v="1810"/>
    <n v="698.65999999999985"/>
  </r>
  <r>
    <x v="4"/>
    <x v="1"/>
    <x v="4"/>
    <x v="4"/>
    <x v="2"/>
    <x v="1"/>
    <n v="341"/>
    <n v="250"/>
    <n v="125"/>
    <n v="42625"/>
    <n v="4262.5"/>
    <n v="38362.5"/>
    <n v="40920"/>
    <n v="-2557.5"/>
  </r>
  <r>
    <x v="4"/>
    <x v="1"/>
    <x v="0"/>
    <x v="0"/>
    <x v="0"/>
    <x v="2"/>
    <n v="257"/>
    <n v="10"/>
    <n v="7"/>
    <n v="1799"/>
    <n v="143.91999999999999"/>
    <n v="1655.08"/>
    <n v="1285"/>
    <n v="370.07999999999993"/>
  </r>
  <r>
    <x v="4"/>
    <x v="1"/>
    <x v="1"/>
    <x v="4"/>
    <x v="1"/>
    <x v="2"/>
    <n v="245"/>
    <n v="120"/>
    <n v="15"/>
    <n v="3675"/>
    <n v="330.75"/>
    <n v="3344.25"/>
    <n v="2450"/>
    <n v="894.25"/>
  </r>
  <r>
    <x v="4"/>
    <x v="1"/>
    <x v="0"/>
    <x v="0"/>
    <x v="5"/>
    <x v="1"/>
    <n v="200"/>
    <n v="5"/>
    <n v="350"/>
    <n v="70000"/>
    <n v="9800"/>
    <n v="60200"/>
    <n v="52000"/>
    <n v="8200"/>
  </r>
  <r>
    <x v="5"/>
    <x v="1"/>
    <x v="0"/>
    <x v="2"/>
    <x v="1"/>
    <x v="2"/>
    <n v="2907"/>
    <n v="120"/>
    <n v="7"/>
    <n v="20349"/>
    <n v="1627.92"/>
    <n v="18721.080000000002"/>
    <n v="14535"/>
    <n v="4186.0800000000017"/>
  </r>
  <r>
    <x v="5"/>
    <x v="1"/>
    <x v="0"/>
    <x v="2"/>
    <x v="3"/>
    <x v="2"/>
    <n v="2907"/>
    <n v="260"/>
    <n v="7"/>
    <n v="20349"/>
    <n v="1627.92"/>
    <n v="18721.080000000002"/>
    <n v="14535"/>
    <n v="4186.0800000000017"/>
  </r>
  <r>
    <x v="5"/>
    <x v="1"/>
    <x v="1"/>
    <x v="0"/>
    <x v="4"/>
    <x v="2"/>
    <n v="2844"/>
    <n v="3"/>
    <n v="15"/>
    <n v="42660"/>
    <n v="2559.6"/>
    <n v="40100.400000000001"/>
    <n v="28440"/>
    <n v="11660.400000000001"/>
  </r>
  <r>
    <x v="5"/>
    <x v="1"/>
    <x v="1"/>
    <x v="0"/>
    <x v="2"/>
    <x v="2"/>
    <n v="2844"/>
    <n v="250"/>
    <n v="15"/>
    <n v="42660"/>
    <n v="2559.6"/>
    <n v="40100.400000000001"/>
    <n v="28440"/>
    <n v="11660.400000000001"/>
  </r>
  <r>
    <x v="5"/>
    <x v="1"/>
    <x v="0"/>
    <x v="0"/>
    <x v="0"/>
    <x v="1"/>
    <n v="2632"/>
    <n v="10"/>
    <n v="350"/>
    <n v="921200"/>
    <n v="119756"/>
    <n v="801444"/>
    <n v="684320"/>
    <n v="117124"/>
  </r>
  <r>
    <x v="5"/>
    <x v="1"/>
    <x v="0"/>
    <x v="0"/>
    <x v="1"/>
    <x v="1"/>
    <n v="2632"/>
    <n v="120"/>
    <n v="350"/>
    <n v="921200"/>
    <n v="119756"/>
    <n v="801444"/>
    <n v="684320"/>
    <n v="117124"/>
  </r>
  <r>
    <x v="5"/>
    <x v="1"/>
    <x v="1"/>
    <x v="2"/>
    <x v="4"/>
    <x v="1"/>
    <n v="2567"/>
    <n v="3"/>
    <n v="15"/>
    <n v="38505"/>
    <n v="5005.6499999999996"/>
    <n v="33499.35"/>
    <n v="25670"/>
    <n v="7829.3499999999985"/>
  </r>
  <r>
    <x v="5"/>
    <x v="1"/>
    <x v="1"/>
    <x v="2"/>
    <x v="2"/>
    <x v="1"/>
    <n v="2567"/>
    <n v="250"/>
    <n v="15"/>
    <n v="38505"/>
    <n v="5005.6499999999996"/>
    <n v="33499.35"/>
    <n v="25670"/>
    <n v="7829.3499999999985"/>
  </r>
  <r>
    <x v="5"/>
    <x v="1"/>
    <x v="3"/>
    <x v="0"/>
    <x v="5"/>
    <x v="3"/>
    <n v="2518"/>
    <n v="5"/>
    <n v="12"/>
    <n v="30216"/>
    <n v="0"/>
    <n v="30216"/>
    <n v="7554"/>
    <n v="22662"/>
  </r>
  <r>
    <x v="5"/>
    <x v="1"/>
    <x v="3"/>
    <x v="0"/>
    <x v="0"/>
    <x v="3"/>
    <n v="2518"/>
    <n v="10"/>
    <n v="12"/>
    <n v="30216"/>
    <n v="0"/>
    <n v="30216"/>
    <n v="7554"/>
    <n v="22662"/>
  </r>
  <r>
    <x v="5"/>
    <x v="1"/>
    <x v="1"/>
    <x v="4"/>
    <x v="4"/>
    <x v="3"/>
    <n v="2470"/>
    <n v="3"/>
    <n v="15"/>
    <n v="37050"/>
    <n v="0"/>
    <n v="37050"/>
    <n v="24700"/>
    <n v="12350"/>
  </r>
  <r>
    <x v="5"/>
    <x v="1"/>
    <x v="1"/>
    <x v="4"/>
    <x v="5"/>
    <x v="3"/>
    <n v="2470"/>
    <n v="5"/>
    <n v="15"/>
    <n v="37050"/>
    <n v="0"/>
    <n v="37050"/>
    <n v="24700"/>
    <n v="12350"/>
  </r>
  <r>
    <x v="5"/>
    <x v="1"/>
    <x v="2"/>
    <x v="4"/>
    <x v="0"/>
    <x v="2"/>
    <n v="2460"/>
    <n v="10"/>
    <n v="300"/>
    <n v="738000"/>
    <n v="59040"/>
    <n v="678960"/>
    <n v="615000"/>
    <n v="63960"/>
  </r>
  <r>
    <x v="5"/>
    <x v="1"/>
    <x v="2"/>
    <x v="4"/>
    <x v="3"/>
    <x v="2"/>
    <n v="2460"/>
    <n v="260"/>
    <n v="300"/>
    <n v="738000"/>
    <n v="59040"/>
    <n v="678960"/>
    <n v="615000"/>
    <n v="63960"/>
  </r>
  <r>
    <x v="5"/>
    <x v="1"/>
    <x v="0"/>
    <x v="3"/>
    <x v="1"/>
    <x v="2"/>
    <n v="2338"/>
    <n v="120"/>
    <n v="7"/>
    <n v="16366"/>
    <n v="1309.28"/>
    <n v="15056.72"/>
    <n v="11690"/>
    <n v="3366.7199999999993"/>
  </r>
  <r>
    <x v="5"/>
    <x v="1"/>
    <x v="0"/>
    <x v="3"/>
    <x v="2"/>
    <x v="2"/>
    <n v="2338"/>
    <n v="250"/>
    <n v="7"/>
    <n v="16366"/>
    <n v="1309.28"/>
    <n v="15056.72"/>
    <n v="11690"/>
    <n v="3366.7199999999993"/>
  </r>
  <r>
    <x v="5"/>
    <x v="1"/>
    <x v="1"/>
    <x v="1"/>
    <x v="4"/>
    <x v="3"/>
    <n v="2178"/>
    <n v="3"/>
    <n v="15"/>
    <n v="32670"/>
    <n v="0"/>
    <n v="32670"/>
    <n v="21780"/>
    <n v="10890"/>
  </r>
  <r>
    <x v="5"/>
    <x v="1"/>
    <x v="1"/>
    <x v="1"/>
    <x v="2"/>
    <x v="3"/>
    <n v="2178"/>
    <n v="250"/>
    <n v="15"/>
    <n v="32670"/>
    <n v="0"/>
    <n v="32670"/>
    <n v="21780"/>
    <n v="10890"/>
  </r>
  <r>
    <x v="5"/>
    <x v="1"/>
    <x v="3"/>
    <x v="1"/>
    <x v="5"/>
    <x v="0"/>
    <n v="1901"/>
    <n v="5"/>
    <n v="12"/>
    <n v="22812"/>
    <n v="684.36"/>
    <n v="22127.64"/>
    <n v="5703"/>
    <n v="16424.64"/>
  </r>
  <r>
    <x v="5"/>
    <x v="1"/>
    <x v="3"/>
    <x v="1"/>
    <x v="0"/>
    <x v="0"/>
    <n v="1901"/>
    <n v="10"/>
    <n v="12"/>
    <n v="22812"/>
    <n v="684.36"/>
    <n v="22127.64"/>
    <n v="5703"/>
    <n v="16424.64"/>
  </r>
  <r>
    <x v="5"/>
    <x v="1"/>
    <x v="0"/>
    <x v="1"/>
    <x v="5"/>
    <x v="3"/>
    <n v="1899"/>
    <n v="5"/>
    <n v="20"/>
    <n v="37980"/>
    <n v="0"/>
    <n v="37980"/>
    <n v="18990"/>
    <n v="18990"/>
  </r>
  <r>
    <x v="5"/>
    <x v="1"/>
    <x v="0"/>
    <x v="1"/>
    <x v="3"/>
    <x v="3"/>
    <n v="1899"/>
    <n v="260"/>
    <n v="20"/>
    <n v="37980"/>
    <n v="0"/>
    <n v="37980"/>
    <n v="18990"/>
    <n v="18990"/>
  </r>
  <r>
    <x v="5"/>
    <x v="1"/>
    <x v="4"/>
    <x v="0"/>
    <x v="0"/>
    <x v="1"/>
    <n v="1583"/>
    <n v="10"/>
    <n v="125"/>
    <n v="197875"/>
    <n v="25723.75"/>
    <n v="172151.25"/>
    <n v="189960"/>
    <n v="-17808.75"/>
  </r>
  <r>
    <x v="5"/>
    <x v="1"/>
    <x v="4"/>
    <x v="0"/>
    <x v="2"/>
    <x v="1"/>
    <n v="1583"/>
    <n v="250"/>
    <n v="125"/>
    <n v="197875"/>
    <n v="25723.75"/>
    <n v="172151.25"/>
    <n v="189960"/>
    <n v="-17808.75"/>
  </r>
  <r>
    <x v="5"/>
    <x v="1"/>
    <x v="4"/>
    <x v="3"/>
    <x v="0"/>
    <x v="0"/>
    <n v="1570"/>
    <n v="10"/>
    <n v="125"/>
    <n v="196250"/>
    <n v="5887.5"/>
    <n v="190362.5"/>
    <n v="188400"/>
    <n v="1962.5"/>
  </r>
  <r>
    <x v="5"/>
    <x v="1"/>
    <x v="4"/>
    <x v="3"/>
    <x v="2"/>
    <x v="0"/>
    <n v="1570"/>
    <n v="250"/>
    <n v="125"/>
    <n v="196250"/>
    <n v="5887.5"/>
    <n v="190362.5"/>
    <n v="188400"/>
    <n v="1962.5"/>
  </r>
  <r>
    <x v="5"/>
    <x v="1"/>
    <x v="3"/>
    <x v="3"/>
    <x v="5"/>
    <x v="3"/>
    <n v="1545"/>
    <n v="5"/>
    <n v="12"/>
    <n v="18540"/>
    <n v="0"/>
    <n v="18540"/>
    <n v="4635"/>
    <n v="13905"/>
  </r>
  <r>
    <x v="5"/>
    <x v="1"/>
    <x v="3"/>
    <x v="3"/>
    <x v="1"/>
    <x v="3"/>
    <n v="1545"/>
    <n v="120"/>
    <n v="12"/>
    <n v="18540"/>
    <n v="0"/>
    <n v="18540"/>
    <n v="4635"/>
    <n v="13905"/>
  </r>
  <r>
    <x v="5"/>
    <x v="1"/>
    <x v="0"/>
    <x v="4"/>
    <x v="1"/>
    <x v="2"/>
    <n v="1498"/>
    <n v="120"/>
    <n v="7"/>
    <n v="10486"/>
    <n v="629.16"/>
    <n v="9856.84"/>
    <n v="7490"/>
    <n v="2366.84"/>
  </r>
  <r>
    <x v="5"/>
    <x v="1"/>
    <x v="0"/>
    <x v="4"/>
    <x v="2"/>
    <x v="2"/>
    <n v="1498"/>
    <n v="250"/>
    <n v="7"/>
    <n v="10486"/>
    <n v="629.16"/>
    <n v="9856.84"/>
    <n v="7490"/>
    <n v="2366.84"/>
  </r>
  <r>
    <x v="5"/>
    <x v="1"/>
    <x v="0"/>
    <x v="1"/>
    <x v="0"/>
    <x v="2"/>
    <n v="1496"/>
    <n v="10"/>
    <n v="350"/>
    <n v="523600"/>
    <n v="31416"/>
    <n v="492184"/>
    <n v="388960"/>
    <n v="103224"/>
  </r>
  <r>
    <x v="5"/>
    <x v="1"/>
    <x v="0"/>
    <x v="1"/>
    <x v="1"/>
    <x v="2"/>
    <n v="1496"/>
    <n v="120"/>
    <n v="350"/>
    <n v="523600"/>
    <n v="31416"/>
    <n v="492184"/>
    <n v="388960"/>
    <n v="103224"/>
  </r>
  <r>
    <x v="5"/>
    <x v="1"/>
    <x v="0"/>
    <x v="3"/>
    <x v="0"/>
    <x v="2"/>
    <n v="1366"/>
    <n v="10"/>
    <n v="20"/>
    <n v="27320"/>
    <n v="2185.6"/>
    <n v="25134.400000000001"/>
    <n v="13660"/>
    <n v="11474.400000000001"/>
  </r>
  <r>
    <x v="5"/>
    <x v="1"/>
    <x v="0"/>
    <x v="3"/>
    <x v="3"/>
    <x v="2"/>
    <n v="1366"/>
    <n v="260"/>
    <n v="20"/>
    <n v="27320"/>
    <n v="2185.6"/>
    <n v="25134.400000000001"/>
    <n v="13660"/>
    <n v="11474.400000000001"/>
  </r>
  <r>
    <x v="5"/>
    <x v="1"/>
    <x v="0"/>
    <x v="2"/>
    <x v="5"/>
    <x v="2"/>
    <n v="1282"/>
    <n v="5"/>
    <n v="20"/>
    <n v="25640"/>
    <n v="2051.1999999999998"/>
    <n v="23588.799999999999"/>
    <n v="12820"/>
    <n v="10768.8"/>
  </r>
  <r>
    <x v="5"/>
    <x v="1"/>
    <x v="0"/>
    <x v="2"/>
    <x v="3"/>
    <x v="2"/>
    <n v="1282"/>
    <n v="260"/>
    <n v="20"/>
    <n v="25640"/>
    <n v="2051.1999999999998"/>
    <n v="23588.799999999999"/>
    <n v="12820"/>
    <n v="10768.8"/>
  </r>
  <r>
    <x v="5"/>
    <x v="1"/>
    <x v="0"/>
    <x v="1"/>
    <x v="1"/>
    <x v="1"/>
    <n v="1190"/>
    <n v="120"/>
    <n v="7"/>
    <n v="8330"/>
    <n v="1082.9000000000001"/>
    <n v="7247.1"/>
    <n v="5950"/>
    <n v="1297.1000000000004"/>
  </r>
  <r>
    <x v="5"/>
    <x v="1"/>
    <x v="0"/>
    <x v="1"/>
    <x v="3"/>
    <x v="1"/>
    <n v="1190"/>
    <n v="260"/>
    <n v="7"/>
    <n v="8330"/>
    <n v="1082.9000000000001"/>
    <n v="7247.1"/>
    <n v="5950"/>
    <n v="1297.1000000000004"/>
  </r>
  <r>
    <x v="5"/>
    <x v="1"/>
    <x v="3"/>
    <x v="2"/>
    <x v="5"/>
    <x v="0"/>
    <n v="1142"/>
    <n v="5"/>
    <n v="12"/>
    <n v="13704"/>
    <n v="274.08"/>
    <n v="13429.92"/>
    <n v="3426"/>
    <n v="10003.92"/>
  </r>
  <r>
    <x v="5"/>
    <x v="1"/>
    <x v="3"/>
    <x v="2"/>
    <x v="0"/>
    <x v="0"/>
    <n v="1142"/>
    <n v="10"/>
    <n v="12"/>
    <n v="13704"/>
    <n v="274.08"/>
    <n v="13429.92"/>
    <n v="3426"/>
    <n v="10003.92"/>
  </r>
  <r>
    <x v="5"/>
    <x v="1"/>
    <x v="0"/>
    <x v="0"/>
    <x v="1"/>
    <x v="2"/>
    <n v="1135"/>
    <n v="120"/>
    <n v="7"/>
    <n v="7945"/>
    <n v="556.15"/>
    <n v="7388.85"/>
    <n v="5675"/>
    <n v="1713.8500000000004"/>
  </r>
  <r>
    <x v="5"/>
    <x v="1"/>
    <x v="0"/>
    <x v="0"/>
    <x v="3"/>
    <x v="2"/>
    <n v="1135"/>
    <n v="260"/>
    <n v="7"/>
    <n v="7945"/>
    <n v="556.15"/>
    <n v="7388.85"/>
    <n v="5675"/>
    <n v="1713.8500000000004"/>
  </r>
  <r>
    <x v="5"/>
    <x v="1"/>
    <x v="2"/>
    <x v="0"/>
    <x v="4"/>
    <x v="2"/>
    <n v="1094"/>
    <n v="3"/>
    <n v="300"/>
    <n v="328200"/>
    <n v="29538"/>
    <n v="298662"/>
    <n v="273500"/>
    <n v="25162"/>
  </r>
  <r>
    <x v="5"/>
    <x v="1"/>
    <x v="2"/>
    <x v="0"/>
    <x v="0"/>
    <x v="2"/>
    <n v="1094"/>
    <n v="10"/>
    <n v="300"/>
    <n v="328200"/>
    <n v="29538"/>
    <n v="298662"/>
    <n v="273500"/>
    <n v="25162"/>
  </r>
  <r>
    <x v="5"/>
    <x v="1"/>
    <x v="0"/>
    <x v="4"/>
    <x v="0"/>
    <x v="2"/>
    <n v="1038"/>
    <n v="10"/>
    <n v="20"/>
    <n v="20760"/>
    <n v="1868.4"/>
    <n v="18891.599999999999"/>
    <n v="10380"/>
    <n v="8511.5999999999985"/>
  </r>
  <r>
    <x v="5"/>
    <x v="1"/>
    <x v="0"/>
    <x v="4"/>
    <x v="3"/>
    <x v="2"/>
    <n v="1038"/>
    <n v="260"/>
    <n v="20"/>
    <n v="20760"/>
    <n v="1868.4"/>
    <n v="18891.599999999999"/>
    <n v="10380"/>
    <n v="8511.5999999999985"/>
  </r>
  <r>
    <x v="5"/>
    <x v="1"/>
    <x v="0"/>
    <x v="3"/>
    <x v="0"/>
    <x v="3"/>
    <n v="1006"/>
    <n v="10"/>
    <n v="350"/>
    <n v="352100"/>
    <n v="0"/>
    <n v="352100"/>
    <n v="261560"/>
    <n v="90540"/>
  </r>
  <r>
    <x v="5"/>
    <x v="1"/>
    <x v="0"/>
    <x v="3"/>
    <x v="1"/>
    <x v="3"/>
    <n v="1006"/>
    <n v="120"/>
    <n v="350"/>
    <n v="352100"/>
    <n v="0"/>
    <n v="352100"/>
    <n v="261560"/>
    <n v="90540"/>
  </r>
  <r>
    <x v="5"/>
    <x v="1"/>
    <x v="2"/>
    <x v="2"/>
    <x v="4"/>
    <x v="2"/>
    <n v="991"/>
    <n v="3"/>
    <n v="300"/>
    <n v="297300"/>
    <n v="14865"/>
    <n v="282435"/>
    <n v="247750"/>
    <n v="34685"/>
  </r>
  <r>
    <x v="5"/>
    <x v="1"/>
    <x v="2"/>
    <x v="2"/>
    <x v="0"/>
    <x v="2"/>
    <n v="991"/>
    <n v="10"/>
    <n v="300"/>
    <n v="297300"/>
    <n v="14865"/>
    <n v="282435"/>
    <n v="247750"/>
    <n v="34685"/>
  </r>
  <r>
    <x v="5"/>
    <x v="1"/>
    <x v="1"/>
    <x v="3"/>
    <x v="4"/>
    <x v="3"/>
    <n v="888"/>
    <n v="3"/>
    <n v="15"/>
    <n v="13320"/>
    <n v="0"/>
    <n v="13320"/>
    <n v="8880"/>
    <n v="4440"/>
  </r>
  <r>
    <x v="5"/>
    <x v="1"/>
    <x v="1"/>
    <x v="3"/>
    <x v="2"/>
    <x v="3"/>
    <n v="888"/>
    <n v="250"/>
    <n v="15"/>
    <n v="13320"/>
    <n v="0"/>
    <n v="13320"/>
    <n v="8880"/>
    <n v="4440"/>
  </r>
  <r>
    <x v="5"/>
    <x v="1"/>
    <x v="0"/>
    <x v="4"/>
    <x v="4"/>
    <x v="1"/>
    <n v="886"/>
    <n v="3"/>
    <n v="350"/>
    <n v="310100"/>
    <n v="37212"/>
    <n v="272888"/>
    <n v="230360"/>
    <n v="42528"/>
  </r>
  <r>
    <x v="5"/>
    <x v="1"/>
    <x v="0"/>
    <x v="4"/>
    <x v="0"/>
    <x v="1"/>
    <n v="886"/>
    <n v="10"/>
    <n v="350"/>
    <n v="310100"/>
    <n v="37212"/>
    <n v="272888"/>
    <n v="230360"/>
    <n v="42528"/>
  </r>
  <r>
    <x v="5"/>
    <x v="1"/>
    <x v="4"/>
    <x v="1"/>
    <x v="0"/>
    <x v="0"/>
    <n v="787"/>
    <n v="10"/>
    <n v="125"/>
    <n v="98375"/>
    <n v="983.75"/>
    <n v="97391.25"/>
    <n v="94440"/>
    <n v="2951.25"/>
  </r>
  <r>
    <x v="5"/>
    <x v="1"/>
    <x v="4"/>
    <x v="1"/>
    <x v="2"/>
    <x v="0"/>
    <n v="787"/>
    <n v="250"/>
    <n v="125"/>
    <n v="98375"/>
    <n v="983.75"/>
    <n v="97391.25"/>
    <n v="94440"/>
    <n v="2951.25"/>
  </r>
  <r>
    <x v="5"/>
    <x v="1"/>
    <x v="4"/>
    <x v="2"/>
    <x v="0"/>
    <x v="0"/>
    <n v="727"/>
    <n v="10"/>
    <n v="125"/>
    <n v="90875"/>
    <n v="908.75"/>
    <n v="89966.25"/>
    <n v="87240"/>
    <n v="2726.25"/>
  </r>
  <r>
    <x v="5"/>
    <x v="1"/>
    <x v="4"/>
    <x v="2"/>
    <x v="2"/>
    <x v="0"/>
    <n v="727"/>
    <n v="250"/>
    <n v="125"/>
    <n v="90875"/>
    <n v="908.75"/>
    <n v="89966.25"/>
    <n v="87240"/>
    <n v="2726.25"/>
  </r>
  <r>
    <x v="5"/>
    <x v="1"/>
    <x v="0"/>
    <x v="0"/>
    <x v="5"/>
    <x v="2"/>
    <n v="708"/>
    <n v="5"/>
    <n v="20"/>
    <n v="14160"/>
    <n v="1132.8"/>
    <n v="13027.2"/>
    <n v="7080"/>
    <n v="5947.2000000000007"/>
  </r>
  <r>
    <x v="5"/>
    <x v="1"/>
    <x v="0"/>
    <x v="0"/>
    <x v="3"/>
    <x v="2"/>
    <n v="708"/>
    <n v="260"/>
    <n v="20"/>
    <n v="14160"/>
    <n v="1132.8"/>
    <n v="13027.2"/>
    <n v="7080"/>
    <n v="5947.2000000000007"/>
  </r>
  <r>
    <x v="5"/>
    <x v="1"/>
    <x v="2"/>
    <x v="3"/>
    <x v="4"/>
    <x v="0"/>
    <n v="689"/>
    <n v="3"/>
    <n v="300"/>
    <n v="206700"/>
    <n v="6201"/>
    <n v="200499"/>
    <n v="172250"/>
    <n v="28249"/>
  </r>
  <r>
    <x v="5"/>
    <x v="1"/>
    <x v="2"/>
    <x v="3"/>
    <x v="0"/>
    <x v="0"/>
    <n v="689"/>
    <n v="10"/>
    <n v="300"/>
    <n v="206700"/>
    <n v="6201"/>
    <n v="200499"/>
    <n v="172250"/>
    <n v="28249"/>
  </r>
  <r>
    <x v="5"/>
    <x v="1"/>
    <x v="4"/>
    <x v="4"/>
    <x v="0"/>
    <x v="0"/>
    <n v="662"/>
    <n v="10"/>
    <n v="125"/>
    <n v="82750"/>
    <n v="1655"/>
    <n v="81095"/>
    <n v="79440"/>
    <n v="1655"/>
  </r>
  <r>
    <x v="5"/>
    <x v="1"/>
    <x v="4"/>
    <x v="4"/>
    <x v="2"/>
    <x v="0"/>
    <n v="662"/>
    <n v="250"/>
    <n v="125"/>
    <n v="82750"/>
    <n v="1655"/>
    <n v="81095"/>
    <n v="79440"/>
    <n v="1655"/>
  </r>
  <r>
    <x v="5"/>
    <x v="1"/>
    <x v="3"/>
    <x v="4"/>
    <x v="5"/>
    <x v="1"/>
    <n v="604"/>
    <n v="5"/>
    <n v="12"/>
    <n v="7248"/>
    <n v="942.24"/>
    <n v="6305.76"/>
    <n v="1812"/>
    <n v="4493.76"/>
  </r>
  <r>
    <x v="5"/>
    <x v="1"/>
    <x v="3"/>
    <x v="4"/>
    <x v="1"/>
    <x v="1"/>
    <n v="604"/>
    <n v="120"/>
    <n v="12"/>
    <n v="7248"/>
    <n v="942.24"/>
    <n v="6305.76"/>
    <n v="1812"/>
    <n v="4493.76"/>
  </r>
  <r>
    <x v="5"/>
    <x v="1"/>
    <x v="0"/>
    <x v="2"/>
    <x v="0"/>
    <x v="2"/>
    <n v="602"/>
    <n v="10"/>
    <n v="350"/>
    <n v="210700"/>
    <n v="10535"/>
    <n v="200165"/>
    <n v="156520"/>
    <n v="43645"/>
  </r>
  <r>
    <x v="5"/>
    <x v="1"/>
    <x v="0"/>
    <x v="2"/>
    <x v="1"/>
    <x v="2"/>
    <n v="602"/>
    <n v="120"/>
    <n v="350"/>
    <n v="210700"/>
    <n v="10535"/>
    <n v="200165"/>
    <n v="156520"/>
    <n v="43645"/>
  </r>
  <r>
    <x v="5"/>
    <x v="1"/>
    <x v="2"/>
    <x v="1"/>
    <x v="4"/>
    <x v="2"/>
    <n v="448"/>
    <n v="3"/>
    <n v="300"/>
    <n v="134400"/>
    <n v="9408"/>
    <n v="124992"/>
    <n v="112000"/>
    <n v="12992"/>
  </r>
  <r>
    <x v="5"/>
    <x v="1"/>
    <x v="2"/>
    <x v="1"/>
    <x v="0"/>
    <x v="2"/>
    <n v="448"/>
    <n v="10"/>
    <n v="300"/>
    <n v="134400"/>
    <n v="9408"/>
    <n v="124992"/>
    <n v="112000"/>
    <n v="12992"/>
  </r>
  <r>
    <x v="6"/>
    <x v="2"/>
    <x v="3"/>
    <x v="0"/>
    <x v="0"/>
    <x v="1"/>
    <n v="4026"/>
    <n v="10"/>
    <n v="12"/>
    <n v="48312"/>
    <n v="5314.32"/>
    <n v="42997.68"/>
    <n v="12078"/>
    <n v="30919.68"/>
  </r>
  <r>
    <x v="6"/>
    <x v="2"/>
    <x v="1"/>
    <x v="1"/>
    <x v="2"/>
    <x v="1"/>
    <n v="3874.5"/>
    <n v="250"/>
    <n v="15"/>
    <n v="58117.5"/>
    <n v="6974.1"/>
    <n v="51143.399999999994"/>
    <n v="38745"/>
    <n v="12398.399999999998"/>
  </r>
  <r>
    <x v="6"/>
    <x v="2"/>
    <x v="2"/>
    <x v="0"/>
    <x v="1"/>
    <x v="2"/>
    <n v="3793.5"/>
    <n v="120"/>
    <n v="300"/>
    <n v="1138050"/>
    <n v="102424.5"/>
    <n v="1035625.5"/>
    <n v="948375"/>
    <n v="87250.5"/>
  </r>
  <r>
    <x v="6"/>
    <x v="2"/>
    <x v="4"/>
    <x v="2"/>
    <x v="5"/>
    <x v="2"/>
    <n v="3627"/>
    <n v="5"/>
    <n v="125"/>
    <n v="453375"/>
    <n v="22668.75"/>
    <n v="430706.25"/>
    <n v="435240"/>
    <n v="-4533.75"/>
  </r>
  <r>
    <x v="6"/>
    <x v="2"/>
    <x v="4"/>
    <x v="3"/>
    <x v="0"/>
    <x v="2"/>
    <n v="3513"/>
    <n v="10"/>
    <n v="125"/>
    <n v="439125"/>
    <n v="30738.75"/>
    <n v="408386.25"/>
    <n v="421560"/>
    <n v="-13173.75"/>
  </r>
  <r>
    <x v="6"/>
    <x v="2"/>
    <x v="0"/>
    <x v="2"/>
    <x v="0"/>
    <x v="0"/>
    <n v="3450"/>
    <n v="10"/>
    <n v="350"/>
    <n v="1207500"/>
    <n v="48300"/>
    <n v="1159200"/>
    <n v="897000"/>
    <n v="262200"/>
  </r>
  <r>
    <x v="6"/>
    <x v="2"/>
    <x v="0"/>
    <x v="1"/>
    <x v="3"/>
    <x v="1"/>
    <n v="3421.5"/>
    <n v="260"/>
    <n v="7"/>
    <n v="23950.5"/>
    <n v="2874.06"/>
    <n v="21076.44"/>
    <n v="17108"/>
    <n v="3968.9399999999987"/>
  </r>
  <r>
    <x v="6"/>
    <x v="2"/>
    <x v="1"/>
    <x v="2"/>
    <x v="3"/>
    <x v="1"/>
    <n v="3199.5"/>
    <n v="260"/>
    <n v="15"/>
    <n v="47992.5"/>
    <n v="5279.17"/>
    <n v="42713.324999999997"/>
    <n v="31995"/>
    <n v="10718.324999999999"/>
  </r>
  <r>
    <x v="6"/>
    <x v="2"/>
    <x v="4"/>
    <x v="1"/>
    <x v="0"/>
    <x v="0"/>
    <n v="2988"/>
    <n v="10"/>
    <n v="125"/>
    <n v="373500"/>
    <n v="14940"/>
    <n v="358560"/>
    <n v="358560"/>
    <n v="0"/>
  </r>
  <r>
    <x v="6"/>
    <x v="2"/>
    <x v="2"/>
    <x v="3"/>
    <x v="4"/>
    <x v="1"/>
    <n v="2811"/>
    <n v="3"/>
    <n v="300"/>
    <n v="843300"/>
    <n v="92763"/>
    <n v="750537"/>
    <n v="702750"/>
    <n v="47787"/>
  </r>
  <r>
    <x v="6"/>
    <x v="2"/>
    <x v="4"/>
    <x v="0"/>
    <x v="5"/>
    <x v="3"/>
    <n v="2665.5"/>
    <n v="5"/>
    <n v="125"/>
    <n v="333187.5"/>
    <n v="0"/>
    <n v="333187.5"/>
    <n v="319860"/>
    <n v="13327.5"/>
  </r>
  <r>
    <x v="6"/>
    <x v="2"/>
    <x v="0"/>
    <x v="2"/>
    <x v="4"/>
    <x v="0"/>
    <n v="2529"/>
    <n v="3"/>
    <n v="7"/>
    <n v="17703"/>
    <n v="177.03"/>
    <n v="17525.97"/>
    <n v="12645"/>
    <n v="4880.9699999999993"/>
  </r>
  <r>
    <x v="6"/>
    <x v="2"/>
    <x v="2"/>
    <x v="2"/>
    <x v="1"/>
    <x v="1"/>
    <n v="2460"/>
    <n v="120"/>
    <n v="300"/>
    <n v="738000"/>
    <n v="103320"/>
    <n v="634680"/>
    <n v="615000"/>
    <n v="19680"/>
  </r>
  <r>
    <x v="6"/>
    <x v="2"/>
    <x v="3"/>
    <x v="1"/>
    <x v="0"/>
    <x v="1"/>
    <n v="2425.5"/>
    <n v="10"/>
    <n v="12"/>
    <n v="29106"/>
    <n v="3201.66"/>
    <n v="25904.340000000004"/>
    <n v="7276"/>
    <n v="18627.840000000004"/>
  </r>
  <r>
    <x v="6"/>
    <x v="2"/>
    <x v="0"/>
    <x v="4"/>
    <x v="5"/>
    <x v="1"/>
    <n v="2255"/>
    <n v="5"/>
    <n v="20"/>
    <n v="45100"/>
    <n v="5863"/>
    <n v="39237"/>
    <n v="22550"/>
    <n v="16687"/>
  </r>
  <r>
    <x v="6"/>
    <x v="2"/>
    <x v="0"/>
    <x v="0"/>
    <x v="0"/>
    <x v="1"/>
    <n v="2104.5"/>
    <n v="10"/>
    <n v="350"/>
    <n v="736575"/>
    <n v="81023.25"/>
    <n v="655551.75"/>
    <n v="547170"/>
    <n v="108381.75"/>
  </r>
  <r>
    <x v="6"/>
    <x v="2"/>
    <x v="4"/>
    <x v="4"/>
    <x v="0"/>
    <x v="0"/>
    <n v="1823"/>
    <n v="10"/>
    <n v="125"/>
    <n v="227875"/>
    <n v="2278.75"/>
    <n v="225596.25"/>
    <n v="218760"/>
    <n v="6836.25"/>
  </r>
  <r>
    <x v="6"/>
    <x v="2"/>
    <x v="0"/>
    <x v="3"/>
    <x v="3"/>
    <x v="3"/>
    <n v="1686"/>
    <n v="260"/>
    <n v="7"/>
    <n v="11802"/>
    <n v="0"/>
    <n v="11802"/>
    <n v="8430"/>
    <n v="3372"/>
  </r>
  <r>
    <x v="6"/>
    <x v="2"/>
    <x v="0"/>
    <x v="4"/>
    <x v="3"/>
    <x v="2"/>
    <n v="1683"/>
    <n v="260"/>
    <n v="7"/>
    <n v="11781"/>
    <n v="589.04999999999995"/>
    <n v="11191.95"/>
    <n v="8415"/>
    <n v="2776.9500000000007"/>
  </r>
  <r>
    <x v="6"/>
    <x v="2"/>
    <x v="2"/>
    <x v="1"/>
    <x v="1"/>
    <x v="2"/>
    <n v="1659"/>
    <n v="120"/>
    <n v="300"/>
    <n v="497700"/>
    <n v="34839"/>
    <n v="462861"/>
    <n v="414750"/>
    <n v="48111"/>
  </r>
  <r>
    <x v="6"/>
    <x v="2"/>
    <x v="1"/>
    <x v="0"/>
    <x v="3"/>
    <x v="2"/>
    <n v="1630.5"/>
    <n v="260"/>
    <n v="15"/>
    <n v="24457.5"/>
    <n v="2201.1799999999998"/>
    <n v="22256.324999999997"/>
    <n v="16305"/>
    <n v="5951.3249999999989"/>
  </r>
  <r>
    <x v="6"/>
    <x v="2"/>
    <x v="0"/>
    <x v="4"/>
    <x v="1"/>
    <x v="1"/>
    <n v="1395"/>
    <n v="120"/>
    <n v="350"/>
    <n v="488250"/>
    <n v="58590"/>
    <n v="429660"/>
    <n v="362700"/>
    <n v="66960"/>
  </r>
  <r>
    <x v="6"/>
    <x v="2"/>
    <x v="0"/>
    <x v="1"/>
    <x v="5"/>
    <x v="0"/>
    <n v="1375.5"/>
    <n v="5"/>
    <n v="20"/>
    <n v="27510"/>
    <n v="275.10000000000002"/>
    <n v="27234.899999999998"/>
    <n v="13755"/>
    <n v="13479.899999999998"/>
  </r>
  <r>
    <x v="6"/>
    <x v="2"/>
    <x v="3"/>
    <x v="2"/>
    <x v="0"/>
    <x v="0"/>
    <n v="1369.5"/>
    <n v="10"/>
    <n v="12"/>
    <n v="16434"/>
    <n v="493.02"/>
    <n v="15940.98"/>
    <n v="4108"/>
    <n v="11832.48"/>
  </r>
  <r>
    <x v="6"/>
    <x v="2"/>
    <x v="0"/>
    <x v="3"/>
    <x v="1"/>
    <x v="2"/>
    <n v="1307"/>
    <n v="120"/>
    <n v="350"/>
    <n v="457450"/>
    <n v="41170.5"/>
    <n v="416279.5"/>
    <n v="339820"/>
    <n v="76459.5"/>
  </r>
  <r>
    <x v="6"/>
    <x v="2"/>
    <x v="0"/>
    <x v="0"/>
    <x v="2"/>
    <x v="1"/>
    <n v="865.5"/>
    <n v="250"/>
    <n v="20"/>
    <n v="17310"/>
    <n v="2596.5"/>
    <n v="14713.5"/>
    <n v="8655"/>
    <n v="6058.5"/>
  </r>
  <r>
    <x v="6"/>
    <x v="2"/>
    <x v="0"/>
    <x v="0"/>
    <x v="4"/>
    <x v="2"/>
    <n v="819"/>
    <n v="3"/>
    <n v="7"/>
    <n v="5733"/>
    <n v="515.97"/>
    <n v="5217.03"/>
    <n v="4095"/>
    <n v="1122.03"/>
  </r>
  <r>
    <x v="6"/>
    <x v="2"/>
    <x v="2"/>
    <x v="4"/>
    <x v="4"/>
    <x v="1"/>
    <n v="801"/>
    <n v="3"/>
    <n v="300"/>
    <n v="240300"/>
    <n v="33642"/>
    <n v="206658"/>
    <n v="200250"/>
    <n v="6408"/>
  </r>
  <r>
    <x v="6"/>
    <x v="2"/>
    <x v="0"/>
    <x v="3"/>
    <x v="5"/>
    <x v="2"/>
    <n v="645"/>
    <n v="5"/>
    <n v="20"/>
    <n v="12900"/>
    <n v="1032"/>
    <n v="11868"/>
    <n v="6450"/>
    <n v="5418"/>
  </r>
  <r>
    <x v="6"/>
    <x v="2"/>
    <x v="1"/>
    <x v="4"/>
    <x v="2"/>
    <x v="1"/>
    <n v="641"/>
    <n v="250"/>
    <n v="15"/>
    <n v="9615"/>
    <n v="961.5"/>
    <n v="8653.5"/>
    <n v="6410"/>
    <n v="2243.5"/>
  </r>
  <r>
    <x v="6"/>
    <x v="2"/>
    <x v="0"/>
    <x v="1"/>
    <x v="1"/>
    <x v="1"/>
    <n v="639"/>
    <n v="120"/>
    <n v="350"/>
    <n v="223650"/>
    <n v="22365"/>
    <n v="201285"/>
    <n v="166140"/>
    <n v="35145"/>
  </r>
  <r>
    <x v="6"/>
    <x v="2"/>
    <x v="3"/>
    <x v="4"/>
    <x v="0"/>
    <x v="1"/>
    <n v="571"/>
    <n v="10"/>
    <n v="12"/>
    <n v="6852"/>
    <n v="890.76"/>
    <n v="5961.24"/>
    <n v="1713"/>
    <n v="4248.24"/>
  </r>
  <r>
    <x v="6"/>
    <x v="2"/>
    <x v="1"/>
    <x v="3"/>
    <x v="2"/>
    <x v="1"/>
    <n v="492"/>
    <n v="250"/>
    <n v="15"/>
    <n v="7380"/>
    <n v="1107"/>
    <n v="6273"/>
    <n v="4920"/>
    <n v="1353"/>
  </r>
  <r>
    <x v="6"/>
    <x v="2"/>
    <x v="0"/>
    <x v="2"/>
    <x v="2"/>
    <x v="2"/>
    <n v="436.5"/>
    <n v="250"/>
    <n v="20"/>
    <n v="8730"/>
    <n v="698.4"/>
    <n v="8031.5999999999995"/>
    <n v="4365"/>
    <n v="3666.5999999999995"/>
  </r>
  <r>
    <x v="6"/>
    <x v="2"/>
    <x v="3"/>
    <x v="3"/>
    <x v="0"/>
    <x v="3"/>
    <n v="367"/>
    <n v="10"/>
    <n v="12"/>
    <n v="4404"/>
    <n v="0"/>
    <n v="4404"/>
    <n v="1101"/>
    <n v="3303"/>
  </r>
  <r>
    <x v="7"/>
    <x v="2"/>
    <x v="0"/>
    <x v="2"/>
    <x v="1"/>
    <x v="2"/>
    <n v="2832"/>
    <n v="120"/>
    <n v="20"/>
    <n v="56640"/>
    <n v="2832"/>
    <n v="53808"/>
    <n v="28320"/>
    <n v="25488"/>
  </r>
  <r>
    <x v="7"/>
    <x v="2"/>
    <x v="4"/>
    <x v="2"/>
    <x v="1"/>
    <x v="3"/>
    <n v="2821"/>
    <n v="120"/>
    <n v="125"/>
    <n v="352625"/>
    <n v="0"/>
    <n v="352625"/>
    <n v="338520"/>
    <n v="14105"/>
  </r>
  <r>
    <x v="7"/>
    <x v="2"/>
    <x v="0"/>
    <x v="2"/>
    <x v="2"/>
    <x v="1"/>
    <n v="2807"/>
    <n v="250"/>
    <n v="350"/>
    <n v="982450"/>
    <n v="98245"/>
    <n v="884205"/>
    <n v="729820"/>
    <n v="154385"/>
  </r>
  <r>
    <x v="7"/>
    <x v="2"/>
    <x v="4"/>
    <x v="3"/>
    <x v="4"/>
    <x v="1"/>
    <n v="2767"/>
    <n v="3"/>
    <n v="125"/>
    <n v="345875"/>
    <n v="51881.25"/>
    <n v="293993.75"/>
    <n v="332040"/>
    <n v="-38046.25"/>
  </r>
  <r>
    <x v="7"/>
    <x v="2"/>
    <x v="0"/>
    <x v="1"/>
    <x v="0"/>
    <x v="1"/>
    <n v="2696"/>
    <n v="10"/>
    <n v="7"/>
    <n v="18872"/>
    <n v="2453.36"/>
    <n v="16418.64"/>
    <n v="13480"/>
    <n v="2938.6399999999994"/>
  </r>
  <r>
    <x v="7"/>
    <x v="2"/>
    <x v="3"/>
    <x v="3"/>
    <x v="3"/>
    <x v="1"/>
    <n v="2574"/>
    <n v="260"/>
    <n v="12"/>
    <n v="30888"/>
    <n v="3088.8"/>
    <n v="27799.200000000001"/>
    <n v="7722"/>
    <n v="20077.2"/>
  </r>
  <r>
    <x v="7"/>
    <x v="2"/>
    <x v="1"/>
    <x v="0"/>
    <x v="0"/>
    <x v="1"/>
    <n v="2559"/>
    <n v="10"/>
    <n v="15"/>
    <n v="38385"/>
    <n v="5757.75"/>
    <n v="32627.25"/>
    <n v="25590"/>
    <n v="7037.25"/>
  </r>
  <r>
    <x v="7"/>
    <x v="2"/>
    <x v="2"/>
    <x v="2"/>
    <x v="2"/>
    <x v="1"/>
    <n v="2541"/>
    <n v="250"/>
    <n v="300"/>
    <n v="762300"/>
    <n v="106722"/>
    <n v="655578"/>
    <n v="635250"/>
    <n v="20328"/>
  </r>
  <r>
    <x v="7"/>
    <x v="2"/>
    <x v="3"/>
    <x v="1"/>
    <x v="3"/>
    <x v="1"/>
    <n v="2475"/>
    <n v="260"/>
    <n v="12"/>
    <n v="29700"/>
    <n v="4158"/>
    <n v="25542"/>
    <n v="7425"/>
    <n v="18117"/>
  </r>
  <r>
    <x v="7"/>
    <x v="2"/>
    <x v="0"/>
    <x v="0"/>
    <x v="0"/>
    <x v="1"/>
    <n v="2394"/>
    <n v="10"/>
    <n v="20"/>
    <n v="47880"/>
    <n v="5266.8"/>
    <n v="42613.2"/>
    <n v="23940"/>
    <n v="18673.199999999997"/>
  </r>
  <r>
    <x v="7"/>
    <x v="2"/>
    <x v="1"/>
    <x v="2"/>
    <x v="0"/>
    <x v="2"/>
    <n v="2198"/>
    <n v="10"/>
    <n v="15"/>
    <n v="32970"/>
    <n v="1978.2"/>
    <n v="30991.8"/>
    <n v="21980"/>
    <n v="9011.7999999999993"/>
  </r>
  <r>
    <x v="7"/>
    <x v="2"/>
    <x v="3"/>
    <x v="2"/>
    <x v="3"/>
    <x v="3"/>
    <n v="2141"/>
    <n v="260"/>
    <n v="12"/>
    <n v="25692"/>
    <n v="0"/>
    <n v="25692"/>
    <n v="6423"/>
    <n v="19269"/>
  </r>
  <r>
    <x v="7"/>
    <x v="2"/>
    <x v="1"/>
    <x v="1"/>
    <x v="0"/>
    <x v="2"/>
    <n v="2101"/>
    <n v="10"/>
    <n v="15"/>
    <n v="31515"/>
    <n v="2206.0500000000002"/>
    <n v="29308.95"/>
    <n v="21010"/>
    <n v="8298.9500000000007"/>
  </r>
  <r>
    <x v="7"/>
    <x v="2"/>
    <x v="1"/>
    <x v="4"/>
    <x v="0"/>
    <x v="1"/>
    <n v="1984"/>
    <n v="10"/>
    <n v="15"/>
    <n v="29760"/>
    <n v="3273.6"/>
    <n v="26486.400000000001"/>
    <n v="19840"/>
    <n v="6646.4000000000015"/>
  </r>
  <r>
    <x v="7"/>
    <x v="2"/>
    <x v="3"/>
    <x v="0"/>
    <x v="4"/>
    <x v="2"/>
    <n v="1884"/>
    <n v="3"/>
    <n v="12"/>
    <n v="22608"/>
    <n v="1582.56"/>
    <n v="21025.439999999999"/>
    <n v="5652"/>
    <n v="15373.439999999999"/>
  </r>
  <r>
    <x v="7"/>
    <x v="2"/>
    <x v="2"/>
    <x v="0"/>
    <x v="2"/>
    <x v="0"/>
    <n v="1874"/>
    <n v="250"/>
    <n v="300"/>
    <n v="562200"/>
    <n v="16866"/>
    <n v="545334"/>
    <n v="468500"/>
    <n v="76834"/>
  </r>
  <r>
    <x v="7"/>
    <x v="2"/>
    <x v="2"/>
    <x v="3"/>
    <x v="5"/>
    <x v="0"/>
    <n v="1859"/>
    <n v="5"/>
    <n v="300"/>
    <n v="557700"/>
    <n v="22308"/>
    <n v="535392"/>
    <n v="464750"/>
    <n v="70642"/>
  </r>
  <r>
    <x v="7"/>
    <x v="2"/>
    <x v="0"/>
    <x v="0"/>
    <x v="5"/>
    <x v="0"/>
    <n v="1830"/>
    <n v="5"/>
    <n v="7"/>
    <n v="12810"/>
    <n v="128.1"/>
    <n v="12681.9"/>
    <n v="9150"/>
    <n v="3531.8999999999996"/>
  </r>
  <r>
    <x v="7"/>
    <x v="2"/>
    <x v="1"/>
    <x v="3"/>
    <x v="0"/>
    <x v="2"/>
    <n v="1743"/>
    <n v="10"/>
    <n v="15"/>
    <n v="26145"/>
    <n v="1568.7"/>
    <n v="24576.3"/>
    <n v="17430"/>
    <n v="7146.2999999999993"/>
  </r>
  <r>
    <x v="7"/>
    <x v="2"/>
    <x v="0"/>
    <x v="4"/>
    <x v="2"/>
    <x v="0"/>
    <n v="1642"/>
    <n v="250"/>
    <n v="350"/>
    <n v="574700"/>
    <n v="17241"/>
    <n v="557459"/>
    <n v="426920"/>
    <n v="130539"/>
  </r>
  <r>
    <x v="7"/>
    <x v="2"/>
    <x v="0"/>
    <x v="3"/>
    <x v="0"/>
    <x v="2"/>
    <n v="1598"/>
    <n v="10"/>
    <n v="7"/>
    <n v="11186"/>
    <n v="894.88"/>
    <n v="10291.120000000001"/>
    <n v="7990"/>
    <n v="2301.1200000000008"/>
  </r>
  <r>
    <x v="7"/>
    <x v="2"/>
    <x v="0"/>
    <x v="1"/>
    <x v="1"/>
    <x v="2"/>
    <n v="1579"/>
    <n v="120"/>
    <n v="20"/>
    <n v="31580"/>
    <n v="1579"/>
    <n v="30001"/>
    <n v="15790"/>
    <n v="14211"/>
  </r>
  <r>
    <x v="7"/>
    <x v="2"/>
    <x v="2"/>
    <x v="1"/>
    <x v="5"/>
    <x v="2"/>
    <n v="1562"/>
    <n v="5"/>
    <n v="300"/>
    <n v="468600"/>
    <n v="37488"/>
    <n v="431112"/>
    <n v="390500"/>
    <n v="40612"/>
  </r>
  <r>
    <x v="7"/>
    <x v="2"/>
    <x v="4"/>
    <x v="4"/>
    <x v="4"/>
    <x v="2"/>
    <n v="1540"/>
    <n v="3"/>
    <n v="125"/>
    <n v="192500"/>
    <n v="15400"/>
    <n v="177100"/>
    <n v="184800"/>
    <n v="-7700"/>
  </r>
  <r>
    <x v="7"/>
    <x v="2"/>
    <x v="4"/>
    <x v="1"/>
    <x v="4"/>
    <x v="1"/>
    <n v="1174"/>
    <n v="3"/>
    <n v="125"/>
    <n v="146750"/>
    <n v="22012.5"/>
    <n v="124737.5"/>
    <n v="140880"/>
    <n v="-16142.5"/>
  </r>
  <r>
    <x v="7"/>
    <x v="2"/>
    <x v="3"/>
    <x v="4"/>
    <x v="3"/>
    <x v="2"/>
    <n v="1123"/>
    <n v="260"/>
    <n v="12"/>
    <n v="13476"/>
    <n v="673.8"/>
    <n v="12802.2"/>
    <n v="3369"/>
    <n v="9433.2000000000007"/>
  </r>
  <r>
    <x v="7"/>
    <x v="2"/>
    <x v="0"/>
    <x v="3"/>
    <x v="1"/>
    <x v="2"/>
    <n v="1001"/>
    <n v="120"/>
    <n v="20"/>
    <n v="20020"/>
    <n v="1201.2"/>
    <n v="18818.8"/>
    <n v="10010"/>
    <n v="8808.7999999999993"/>
  </r>
  <r>
    <x v="7"/>
    <x v="2"/>
    <x v="2"/>
    <x v="4"/>
    <x v="5"/>
    <x v="3"/>
    <n v="958"/>
    <n v="5"/>
    <n v="300"/>
    <n v="287400"/>
    <n v="0"/>
    <n v="287400"/>
    <n v="239500"/>
    <n v="47900"/>
  </r>
  <r>
    <x v="7"/>
    <x v="2"/>
    <x v="4"/>
    <x v="0"/>
    <x v="1"/>
    <x v="0"/>
    <n v="923"/>
    <n v="120"/>
    <n v="125"/>
    <n v="115375"/>
    <n v="1153.75"/>
    <n v="114221.25"/>
    <n v="110760"/>
    <n v="3461.25"/>
  </r>
  <r>
    <x v="7"/>
    <x v="2"/>
    <x v="0"/>
    <x v="4"/>
    <x v="0"/>
    <x v="3"/>
    <n v="883"/>
    <n v="10"/>
    <n v="7"/>
    <n v="6181"/>
    <n v="0"/>
    <n v="6181"/>
    <n v="4415"/>
    <n v="1766"/>
  </r>
  <r>
    <x v="7"/>
    <x v="2"/>
    <x v="0"/>
    <x v="2"/>
    <x v="0"/>
    <x v="2"/>
    <n v="678"/>
    <n v="10"/>
    <n v="7"/>
    <n v="4746"/>
    <n v="379.68"/>
    <n v="4366.32"/>
    <n v="3390"/>
    <n v="976.31999999999971"/>
  </r>
  <r>
    <x v="7"/>
    <x v="2"/>
    <x v="0"/>
    <x v="4"/>
    <x v="1"/>
    <x v="2"/>
    <n v="609"/>
    <n v="120"/>
    <n v="20"/>
    <n v="12180"/>
    <n v="852.6"/>
    <n v="11327.4"/>
    <n v="6090"/>
    <n v="5237.3999999999996"/>
  </r>
  <r>
    <x v="7"/>
    <x v="2"/>
    <x v="0"/>
    <x v="0"/>
    <x v="3"/>
    <x v="2"/>
    <n v="552"/>
    <n v="260"/>
    <n v="350"/>
    <n v="193200"/>
    <n v="9660"/>
    <n v="183540"/>
    <n v="143520"/>
    <n v="40020"/>
  </r>
  <r>
    <x v="7"/>
    <x v="2"/>
    <x v="0"/>
    <x v="3"/>
    <x v="2"/>
    <x v="2"/>
    <n v="422"/>
    <n v="250"/>
    <n v="350"/>
    <n v="147700"/>
    <n v="11816"/>
    <n v="135884"/>
    <n v="109720"/>
    <n v="26164"/>
  </r>
  <r>
    <x v="7"/>
    <x v="2"/>
    <x v="0"/>
    <x v="1"/>
    <x v="2"/>
    <x v="2"/>
    <n v="381"/>
    <n v="250"/>
    <n v="350"/>
    <n v="133350"/>
    <n v="10668"/>
    <n v="122682"/>
    <n v="99060"/>
    <n v="23622"/>
  </r>
  <r>
    <x v="8"/>
    <x v="2"/>
    <x v="0"/>
    <x v="4"/>
    <x v="0"/>
    <x v="2"/>
    <n v="2993"/>
    <n v="10"/>
    <n v="20"/>
    <n v="59860"/>
    <n v="4788.8"/>
    <n v="55071.199999999997"/>
    <n v="29930"/>
    <n v="25141.199999999997"/>
  </r>
  <r>
    <x v="8"/>
    <x v="2"/>
    <x v="0"/>
    <x v="1"/>
    <x v="3"/>
    <x v="2"/>
    <n v="2876"/>
    <n v="260"/>
    <n v="350"/>
    <n v="1006600"/>
    <n v="70462"/>
    <n v="936138"/>
    <n v="747760"/>
    <n v="188378"/>
  </r>
  <r>
    <x v="8"/>
    <x v="2"/>
    <x v="3"/>
    <x v="1"/>
    <x v="4"/>
    <x v="0"/>
    <n v="2671"/>
    <n v="3"/>
    <n v="12"/>
    <n v="32052"/>
    <n v="320.52"/>
    <n v="31731.48"/>
    <n v="8013"/>
    <n v="23718.48"/>
  </r>
  <r>
    <x v="8"/>
    <x v="2"/>
    <x v="1"/>
    <x v="1"/>
    <x v="0"/>
    <x v="2"/>
    <n v="2620"/>
    <n v="10"/>
    <n v="15"/>
    <n v="39300"/>
    <n v="1965"/>
    <n v="37335"/>
    <n v="26200"/>
    <n v="11135"/>
  </r>
  <r>
    <x v="8"/>
    <x v="2"/>
    <x v="1"/>
    <x v="4"/>
    <x v="0"/>
    <x v="3"/>
    <n v="2472"/>
    <n v="10"/>
    <n v="15"/>
    <n v="37080"/>
    <n v="0"/>
    <n v="37080"/>
    <n v="24720"/>
    <n v="12360"/>
  </r>
  <r>
    <x v="8"/>
    <x v="2"/>
    <x v="0"/>
    <x v="4"/>
    <x v="5"/>
    <x v="1"/>
    <n v="2420"/>
    <n v="5"/>
    <n v="7"/>
    <n v="16940"/>
    <n v="2032.8"/>
    <n v="14907.2"/>
    <n v="12100"/>
    <n v="2807.2000000000007"/>
  </r>
  <r>
    <x v="8"/>
    <x v="2"/>
    <x v="0"/>
    <x v="2"/>
    <x v="5"/>
    <x v="1"/>
    <n v="2328"/>
    <n v="5"/>
    <n v="7"/>
    <n v="16296"/>
    <n v="1629.6"/>
    <n v="14666.4"/>
    <n v="11640"/>
    <n v="3026.3999999999996"/>
  </r>
  <r>
    <x v="8"/>
    <x v="2"/>
    <x v="2"/>
    <x v="1"/>
    <x v="2"/>
    <x v="3"/>
    <n v="2151"/>
    <n v="250"/>
    <n v="300"/>
    <n v="645300"/>
    <n v="0"/>
    <n v="645300"/>
    <n v="537750"/>
    <n v="107550"/>
  </r>
  <r>
    <x v="8"/>
    <x v="2"/>
    <x v="0"/>
    <x v="3"/>
    <x v="5"/>
    <x v="3"/>
    <n v="2146"/>
    <n v="5"/>
    <n v="7"/>
    <n v="15022"/>
    <n v="0"/>
    <n v="15022"/>
    <n v="10730"/>
    <n v="4292"/>
  </r>
  <r>
    <x v="8"/>
    <x v="2"/>
    <x v="2"/>
    <x v="0"/>
    <x v="2"/>
    <x v="2"/>
    <n v="2134"/>
    <n v="250"/>
    <n v="300"/>
    <n v="640200"/>
    <n v="51216"/>
    <n v="588984"/>
    <n v="533500"/>
    <n v="55484"/>
  </r>
  <r>
    <x v="8"/>
    <x v="2"/>
    <x v="4"/>
    <x v="4"/>
    <x v="1"/>
    <x v="2"/>
    <n v="2110"/>
    <n v="120"/>
    <n v="125"/>
    <n v="263750"/>
    <n v="23737.5"/>
    <n v="240012.5"/>
    <n v="253200"/>
    <n v="-13187.5"/>
  </r>
  <r>
    <x v="8"/>
    <x v="2"/>
    <x v="4"/>
    <x v="3"/>
    <x v="1"/>
    <x v="2"/>
    <n v="2087"/>
    <n v="120"/>
    <n v="125"/>
    <n v="260875"/>
    <n v="18261.25"/>
    <n v="242613.75"/>
    <n v="250440"/>
    <n v="-7826.25"/>
  </r>
  <r>
    <x v="8"/>
    <x v="2"/>
    <x v="0"/>
    <x v="0"/>
    <x v="0"/>
    <x v="0"/>
    <n v="2074"/>
    <n v="10"/>
    <n v="20"/>
    <n v="41480"/>
    <n v="1659.2"/>
    <n v="39820.800000000003"/>
    <n v="20740"/>
    <n v="19080.800000000003"/>
  </r>
  <r>
    <x v="8"/>
    <x v="2"/>
    <x v="0"/>
    <x v="2"/>
    <x v="3"/>
    <x v="2"/>
    <n v="2071"/>
    <n v="260"/>
    <n v="350"/>
    <n v="724850"/>
    <n v="65236.5"/>
    <n v="659613.5"/>
    <n v="538460"/>
    <n v="121153.5"/>
  </r>
  <r>
    <x v="8"/>
    <x v="2"/>
    <x v="3"/>
    <x v="2"/>
    <x v="4"/>
    <x v="0"/>
    <n v="1947"/>
    <n v="3"/>
    <n v="12"/>
    <n v="23364"/>
    <n v="700.92"/>
    <n v="22663.08"/>
    <n v="5841"/>
    <n v="16822.080000000002"/>
  </r>
  <r>
    <x v="8"/>
    <x v="2"/>
    <x v="0"/>
    <x v="3"/>
    <x v="0"/>
    <x v="2"/>
    <n v="1934"/>
    <n v="10"/>
    <n v="20"/>
    <n v="38680"/>
    <n v="3094.4"/>
    <n v="35585.599999999999"/>
    <n v="19340"/>
    <n v="16245.599999999999"/>
  </r>
  <r>
    <x v="8"/>
    <x v="2"/>
    <x v="0"/>
    <x v="3"/>
    <x v="3"/>
    <x v="0"/>
    <n v="1907"/>
    <n v="260"/>
    <n v="350"/>
    <n v="667450"/>
    <n v="26698"/>
    <n v="640752"/>
    <n v="495820"/>
    <n v="144932"/>
  </r>
  <r>
    <x v="8"/>
    <x v="2"/>
    <x v="2"/>
    <x v="2"/>
    <x v="2"/>
    <x v="2"/>
    <n v="1867"/>
    <n v="250"/>
    <n v="300"/>
    <n v="560100"/>
    <n v="50409"/>
    <n v="509691"/>
    <n v="466750"/>
    <n v="42941"/>
  </r>
  <r>
    <x v="8"/>
    <x v="2"/>
    <x v="1"/>
    <x v="2"/>
    <x v="0"/>
    <x v="1"/>
    <n v="1767"/>
    <n v="10"/>
    <n v="15"/>
    <n v="26505"/>
    <n v="3710.7"/>
    <n v="22794.3"/>
    <n v="17670"/>
    <n v="5124.2999999999993"/>
  </r>
  <r>
    <x v="8"/>
    <x v="2"/>
    <x v="0"/>
    <x v="4"/>
    <x v="3"/>
    <x v="2"/>
    <n v="1679"/>
    <n v="260"/>
    <n v="350"/>
    <n v="587650"/>
    <n v="35259"/>
    <n v="552391"/>
    <n v="436540"/>
    <n v="115851"/>
  </r>
  <r>
    <x v="8"/>
    <x v="2"/>
    <x v="4"/>
    <x v="2"/>
    <x v="1"/>
    <x v="1"/>
    <n v="1596"/>
    <n v="120"/>
    <n v="125"/>
    <n v="199500"/>
    <n v="19950"/>
    <n v="179550"/>
    <n v="191520"/>
    <n v="-11970"/>
  </r>
  <r>
    <x v="8"/>
    <x v="2"/>
    <x v="3"/>
    <x v="3"/>
    <x v="4"/>
    <x v="2"/>
    <n v="1580"/>
    <n v="3"/>
    <n v="12"/>
    <n v="18960"/>
    <n v="1706.4"/>
    <n v="17253.599999999999"/>
    <n v="4740"/>
    <n v="12513.599999999999"/>
  </r>
  <r>
    <x v="8"/>
    <x v="2"/>
    <x v="0"/>
    <x v="1"/>
    <x v="0"/>
    <x v="2"/>
    <n v="1535"/>
    <n v="10"/>
    <n v="20"/>
    <n v="30700"/>
    <n v="2149"/>
    <n v="28551"/>
    <n v="15350"/>
    <n v="13201"/>
  </r>
  <r>
    <x v="8"/>
    <x v="2"/>
    <x v="3"/>
    <x v="0"/>
    <x v="4"/>
    <x v="0"/>
    <n v="1445"/>
    <n v="3"/>
    <n v="12"/>
    <n v="17340"/>
    <n v="173.4"/>
    <n v="17166.599999999999"/>
    <n v="4335"/>
    <n v="12831.599999999999"/>
  </r>
  <r>
    <x v="8"/>
    <x v="2"/>
    <x v="0"/>
    <x v="2"/>
    <x v="0"/>
    <x v="0"/>
    <n v="1056"/>
    <n v="10"/>
    <n v="20"/>
    <n v="21120"/>
    <n v="844.8"/>
    <n v="20275.2"/>
    <n v="10560"/>
    <n v="9715.2000000000007"/>
  </r>
  <r>
    <x v="8"/>
    <x v="2"/>
    <x v="2"/>
    <x v="3"/>
    <x v="2"/>
    <x v="0"/>
    <n v="986"/>
    <n v="250"/>
    <n v="300"/>
    <n v="295800"/>
    <n v="2958"/>
    <n v="292842"/>
    <n v="246500"/>
    <n v="46342"/>
  </r>
  <r>
    <x v="8"/>
    <x v="2"/>
    <x v="1"/>
    <x v="3"/>
    <x v="0"/>
    <x v="0"/>
    <n v="747"/>
    <n v="10"/>
    <n v="15"/>
    <n v="11205"/>
    <n v="112.05"/>
    <n v="11092.95"/>
    <n v="7470"/>
    <n v="3622.9500000000007"/>
  </r>
  <r>
    <x v="8"/>
    <x v="2"/>
    <x v="0"/>
    <x v="0"/>
    <x v="3"/>
    <x v="1"/>
    <n v="707"/>
    <n v="260"/>
    <n v="350"/>
    <n v="247450"/>
    <n v="24745"/>
    <n v="222705"/>
    <n v="183820"/>
    <n v="38885"/>
  </r>
  <r>
    <x v="8"/>
    <x v="2"/>
    <x v="4"/>
    <x v="1"/>
    <x v="1"/>
    <x v="1"/>
    <n v="663"/>
    <n v="120"/>
    <n v="125"/>
    <n v="82875"/>
    <n v="12431.25"/>
    <n v="70443.75"/>
    <n v="79560"/>
    <n v="-9116.25"/>
  </r>
  <r>
    <x v="8"/>
    <x v="2"/>
    <x v="4"/>
    <x v="0"/>
    <x v="1"/>
    <x v="2"/>
    <n v="567"/>
    <n v="120"/>
    <n v="125"/>
    <n v="70875"/>
    <n v="6378.75"/>
    <n v="64496.25"/>
    <n v="68040"/>
    <n v="-3543.75"/>
  </r>
  <r>
    <x v="8"/>
    <x v="2"/>
    <x v="3"/>
    <x v="4"/>
    <x v="4"/>
    <x v="2"/>
    <n v="562"/>
    <n v="3"/>
    <n v="12"/>
    <n v="6744"/>
    <n v="404.64"/>
    <n v="6339.36"/>
    <n v="1686"/>
    <n v="4653.3599999999997"/>
  </r>
  <r>
    <x v="8"/>
    <x v="2"/>
    <x v="0"/>
    <x v="1"/>
    <x v="5"/>
    <x v="0"/>
    <n v="544"/>
    <n v="5"/>
    <n v="7"/>
    <n v="3808"/>
    <n v="114.24"/>
    <n v="3693.76"/>
    <n v="2720"/>
    <n v="973.76000000000022"/>
  </r>
  <r>
    <x v="8"/>
    <x v="2"/>
    <x v="2"/>
    <x v="4"/>
    <x v="2"/>
    <x v="1"/>
    <n v="432"/>
    <n v="250"/>
    <n v="300"/>
    <n v="129600"/>
    <n v="12960"/>
    <n v="116640"/>
    <n v="108000"/>
    <n v="8640"/>
  </r>
  <r>
    <x v="8"/>
    <x v="2"/>
    <x v="0"/>
    <x v="0"/>
    <x v="5"/>
    <x v="1"/>
    <n v="388"/>
    <n v="5"/>
    <n v="7"/>
    <n v="2716"/>
    <n v="380.24"/>
    <n v="2335.7600000000002"/>
    <n v="1940"/>
    <n v="395.76000000000022"/>
  </r>
  <r>
    <x v="8"/>
    <x v="2"/>
    <x v="1"/>
    <x v="0"/>
    <x v="0"/>
    <x v="0"/>
    <n v="218"/>
    <n v="10"/>
    <n v="15"/>
    <n v="3270"/>
    <n v="130.80000000000001"/>
    <n v="3139.2"/>
    <n v="2180"/>
    <n v="959.19999999999982"/>
  </r>
  <r>
    <x v="9"/>
    <x v="3"/>
    <x v="3"/>
    <x v="2"/>
    <x v="0"/>
    <x v="1"/>
    <n v="2914"/>
    <n v="10"/>
    <n v="12"/>
    <n v="34968"/>
    <n v="4895.5200000000004"/>
    <n v="30072.48"/>
    <n v="8742"/>
    <n v="21330.48"/>
  </r>
  <r>
    <x v="9"/>
    <x v="3"/>
    <x v="3"/>
    <x v="2"/>
    <x v="3"/>
    <x v="1"/>
    <n v="2914"/>
    <n v="260"/>
    <n v="12"/>
    <n v="34968"/>
    <n v="4895.5200000000004"/>
    <n v="30072.48"/>
    <n v="8742"/>
    <n v="21330.48"/>
  </r>
  <r>
    <x v="9"/>
    <x v="3"/>
    <x v="0"/>
    <x v="3"/>
    <x v="1"/>
    <x v="0"/>
    <n v="2877"/>
    <n v="120"/>
    <n v="350"/>
    <n v="1006950"/>
    <n v="20139"/>
    <n v="986811"/>
    <n v="748020"/>
    <n v="238791"/>
  </r>
  <r>
    <x v="9"/>
    <x v="3"/>
    <x v="0"/>
    <x v="3"/>
    <x v="2"/>
    <x v="0"/>
    <n v="2877"/>
    <n v="250"/>
    <n v="350"/>
    <n v="1006950"/>
    <n v="20139"/>
    <n v="986811"/>
    <n v="748020"/>
    <n v="238791"/>
  </r>
  <r>
    <x v="9"/>
    <x v="3"/>
    <x v="0"/>
    <x v="0"/>
    <x v="5"/>
    <x v="1"/>
    <n v="2734"/>
    <n v="5"/>
    <n v="7"/>
    <n v="19138"/>
    <n v="2296.56"/>
    <n v="16841.439999999999"/>
    <n v="13670"/>
    <n v="3171.4399999999987"/>
  </r>
  <r>
    <x v="9"/>
    <x v="3"/>
    <x v="0"/>
    <x v="0"/>
    <x v="3"/>
    <x v="1"/>
    <n v="2734"/>
    <n v="260"/>
    <n v="7"/>
    <n v="19138"/>
    <n v="2296.56"/>
    <n v="16841.439999999999"/>
    <n v="13670"/>
    <n v="3171.4399999999987"/>
  </r>
  <r>
    <x v="9"/>
    <x v="3"/>
    <x v="0"/>
    <x v="4"/>
    <x v="0"/>
    <x v="2"/>
    <n v="2689"/>
    <n v="10"/>
    <n v="7"/>
    <n v="18823"/>
    <n v="941.15"/>
    <n v="17881.849999999999"/>
    <n v="13445"/>
    <n v="4436.8499999999985"/>
  </r>
  <r>
    <x v="9"/>
    <x v="3"/>
    <x v="0"/>
    <x v="4"/>
    <x v="2"/>
    <x v="2"/>
    <n v="2689"/>
    <n v="250"/>
    <n v="7"/>
    <n v="18823"/>
    <n v="941.15"/>
    <n v="17881.849999999999"/>
    <n v="13445"/>
    <n v="4436.8499999999985"/>
  </r>
  <r>
    <x v="9"/>
    <x v="3"/>
    <x v="4"/>
    <x v="1"/>
    <x v="4"/>
    <x v="1"/>
    <n v="2441"/>
    <n v="3"/>
    <n v="125"/>
    <n v="305125"/>
    <n v="33563.75"/>
    <n v="271561.25"/>
    <n v="292920"/>
    <n v="-21358.75"/>
  </r>
  <r>
    <x v="9"/>
    <x v="3"/>
    <x v="4"/>
    <x v="1"/>
    <x v="0"/>
    <x v="1"/>
    <n v="2441"/>
    <n v="10"/>
    <n v="125"/>
    <n v="305125"/>
    <n v="33563.75"/>
    <n v="271561.25"/>
    <n v="292920"/>
    <n v="-21358.75"/>
  </r>
  <r>
    <x v="9"/>
    <x v="3"/>
    <x v="2"/>
    <x v="1"/>
    <x v="4"/>
    <x v="2"/>
    <n v="2181"/>
    <n v="3"/>
    <n v="300"/>
    <n v="654300"/>
    <n v="45801"/>
    <n v="608499"/>
    <n v="545250"/>
    <n v="63249"/>
  </r>
  <r>
    <x v="9"/>
    <x v="3"/>
    <x v="2"/>
    <x v="1"/>
    <x v="5"/>
    <x v="2"/>
    <n v="2181"/>
    <n v="5"/>
    <n v="300"/>
    <n v="654300"/>
    <n v="45801"/>
    <n v="608499"/>
    <n v="545250"/>
    <n v="63249"/>
  </r>
  <r>
    <x v="9"/>
    <x v="3"/>
    <x v="0"/>
    <x v="1"/>
    <x v="1"/>
    <x v="0"/>
    <n v="2177"/>
    <n v="120"/>
    <n v="350"/>
    <n v="761950"/>
    <n v="30478"/>
    <n v="731472"/>
    <n v="566020"/>
    <n v="165452"/>
  </r>
  <r>
    <x v="9"/>
    <x v="3"/>
    <x v="0"/>
    <x v="1"/>
    <x v="2"/>
    <x v="0"/>
    <n v="2177"/>
    <n v="250"/>
    <n v="350"/>
    <n v="761950"/>
    <n v="30478"/>
    <n v="731472"/>
    <n v="566020"/>
    <n v="165452"/>
  </r>
  <r>
    <x v="9"/>
    <x v="3"/>
    <x v="4"/>
    <x v="4"/>
    <x v="4"/>
    <x v="1"/>
    <n v="2156"/>
    <n v="3"/>
    <n v="125"/>
    <n v="269500"/>
    <n v="32340"/>
    <n v="237160"/>
    <n v="258720"/>
    <n v="-21560"/>
  </r>
  <r>
    <x v="9"/>
    <x v="3"/>
    <x v="4"/>
    <x v="4"/>
    <x v="0"/>
    <x v="1"/>
    <n v="2156"/>
    <n v="10"/>
    <n v="125"/>
    <n v="269500"/>
    <n v="32340"/>
    <n v="237160"/>
    <n v="258720"/>
    <n v="-21560"/>
  </r>
  <r>
    <x v="9"/>
    <x v="3"/>
    <x v="1"/>
    <x v="4"/>
    <x v="5"/>
    <x v="0"/>
    <n v="2031"/>
    <n v="5"/>
    <n v="15"/>
    <n v="30465"/>
    <n v="1218.5999999999999"/>
    <n v="29246.400000000001"/>
    <n v="20310"/>
    <n v="8936.4000000000015"/>
  </r>
  <r>
    <x v="9"/>
    <x v="3"/>
    <x v="1"/>
    <x v="4"/>
    <x v="0"/>
    <x v="0"/>
    <n v="2031"/>
    <n v="10"/>
    <n v="15"/>
    <n v="30465"/>
    <n v="1218.5999999999999"/>
    <n v="29246.400000000001"/>
    <n v="20310"/>
    <n v="8936.4000000000015"/>
  </r>
  <r>
    <x v="9"/>
    <x v="3"/>
    <x v="2"/>
    <x v="3"/>
    <x v="4"/>
    <x v="0"/>
    <n v="2021"/>
    <n v="3"/>
    <n v="300"/>
    <n v="606300"/>
    <n v="24252"/>
    <n v="582048"/>
    <n v="505250"/>
    <n v="76798"/>
  </r>
  <r>
    <x v="9"/>
    <x v="3"/>
    <x v="2"/>
    <x v="3"/>
    <x v="5"/>
    <x v="0"/>
    <n v="2021"/>
    <n v="5"/>
    <n v="300"/>
    <n v="606300"/>
    <n v="24252"/>
    <n v="582048"/>
    <n v="505250"/>
    <n v="76798"/>
  </r>
  <r>
    <x v="9"/>
    <x v="3"/>
    <x v="4"/>
    <x v="0"/>
    <x v="0"/>
    <x v="0"/>
    <n v="2009"/>
    <n v="10"/>
    <n v="125"/>
    <n v="251125"/>
    <n v="7533.75"/>
    <n v="243591.25"/>
    <n v="241080"/>
    <n v="2511.25"/>
  </r>
  <r>
    <x v="9"/>
    <x v="3"/>
    <x v="4"/>
    <x v="0"/>
    <x v="1"/>
    <x v="0"/>
    <n v="2009"/>
    <n v="120"/>
    <n v="125"/>
    <n v="251125"/>
    <n v="7533.75"/>
    <n v="243591.25"/>
    <n v="241080"/>
    <n v="2511.25"/>
  </r>
  <r>
    <x v="9"/>
    <x v="3"/>
    <x v="0"/>
    <x v="1"/>
    <x v="5"/>
    <x v="2"/>
    <n v="1976"/>
    <n v="5"/>
    <n v="20"/>
    <n v="39520"/>
    <n v="2766.4"/>
    <n v="36753.599999999999"/>
    <n v="19760"/>
    <n v="16993.599999999999"/>
  </r>
  <r>
    <x v="9"/>
    <x v="3"/>
    <x v="0"/>
    <x v="1"/>
    <x v="1"/>
    <x v="2"/>
    <n v="1976"/>
    <n v="120"/>
    <n v="20"/>
    <n v="39520"/>
    <n v="2766.4"/>
    <n v="36753.599999999999"/>
    <n v="19760"/>
    <n v="16993.599999999999"/>
  </r>
  <r>
    <x v="9"/>
    <x v="3"/>
    <x v="0"/>
    <x v="1"/>
    <x v="0"/>
    <x v="1"/>
    <n v="1731"/>
    <n v="10"/>
    <n v="7"/>
    <n v="12117"/>
    <n v="1696.38"/>
    <n v="10420.619999999999"/>
    <n v="8655"/>
    <n v="1765.619999999999"/>
  </r>
  <r>
    <x v="9"/>
    <x v="3"/>
    <x v="0"/>
    <x v="1"/>
    <x v="3"/>
    <x v="1"/>
    <n v="1731"/>
    <n v="260"/>
    <n v="7"/>
    <n v="12117"/>
    <n v="1696.38"/>
    <n v="10420.619999999999"/>
    <n v="8655"/>
    <n v="1765.619999999999"/>
  </r>
  <r>
    <x v="9"/>
    <x v="3"/>
    <x v="0"/>
    <x v="2"/>
    <x v="5"/>
    <x v="0"/>
    <n v="1566"/>
    <n v="5"/>
    <n v="20"/>
    <n v="31320"/>
    <n v="626.4"/>
    <n v="30693.599999999999"/>
    <n v="15660"/>
    <n v="15033.599999999999"/>
  </r>
  <r>
    <x v="9"/>
    <x v="3"/>
    <x v="0"/>
    <x v="2"/>
    <x v="1"/>
    <x v="0"/>
    <n v="1566"/>
    <n v="120"/>
    <n v="20"/>
    <n v="31320"/>
    <n v="626.4"/>
    <n v="30693.599999999999"/>
    <n v="15660"/>
    <n v="15033.599999999999"/>
  </r>
  <r>
    <x v="9"/>
    <x v="3"/>
    <x v="1"/>
    <x v="0"/>
    <x v="0"/>
    <x v="1"/>
    <n v="1565"/>
    <n v="10"/>
    <n v="15"/>
    <n v="23475"/>
    <n v="3051.75"/>
    <n v="20423.25"/>
    <n v="15650"/>
    <n v="4773.25"/>
  </r>
  <r>
    <x v="9"/>
    <x v="3"/>
    <x v="1"/>
    <x v="0"/>
    <x v="2"/>
    <x v="1"/>
    <n v="1565"/>
    <n v="250"/>
    <n v="15"/>
    <n v="23475"/>
    <n v="3051.75"/>
    <n v="20423.25"/>
    <n v="15650"/>
    <n v="4773.25"/>
  </r>
  <r>
    <x v="9"/>
    <x v="3"/>
    <x v="2"/>
    <x v="0"/>
    <x v="4"/>
    <x v="1"/>
    <n v="1496"/>
    <n v="3"/>
    <n v="300"/>
    <n v="448800"/>
    <n v="62832"/>
    <n v="385968"/>
    <n v="374000"/>
    <n v="11968"/>
  </r>
  <r>
    <x v="9"/>
    <x v="3"/>
    <x v="2"/>
    <x v="0"/>
    <x v="2"/>
    <x v="1"/>
    <n v="1496"/>
    <n v="250"/>
    <n v="300"/>
    <n v="448800"/>
    <n v="62832"/>
    <n v="385968"/>
    <n v="374000"/>
    <n v="11968"/>
  </r>
  <r>
    <x v="9"/>
    <x v="3"/>
    <x v="0"/>
    <x v="4"/>
    <x v="4"/>
    <x v="0"/>
    <n v="1397"/>
    <n v="3"/>
    <n v="350"/>
    <n v="488950"/>
    <n v="4889.5"/>
    <n v="484060.5"/>
    <n v="363220"/>
    <n v="120840.5"/>
  </r>
  <r>
    <x v="9"/>
    <x v="3"/>
    <x v="0"/>
    <x v="4"/>
    <x v="2"/>
    <x v="0"/>
    <n v="1397"/>
    <n v="250"/>
    <n v="350"/>
    <n v="488950"/>
    <n v="4889.5"/>
    <n v="484060.5"/>
    <n v="363220"/>
    <n v="120840.5"/>
  </r>
  <r>
    <x v="9"/>
    <x v="3"/>
    <x v="3"/>
    <x v="1"/>
    <x v="0"/>
    <x v="1"/>
    <n v="1393"/>
    <n v="10"/>
    <n v="12"/>
    <n v="16716"/>
    <n v="2340.2399999999998"/>
    <n v="14375.76"/>
    <n v="4179"/>
    <n v="10196.76"/>
  </r>
  <r>
    <x v="9"/>
    <x v="3"/>
    <x v="3"/>
    <x v="1"/>
    <x v="3"/>
    <x v="1"/>
    <n v="1393"/>
    <n v="260"/>
    <n v="12"/>
    <n v="16716"/>
    <n v="2340.2399999999998"/>
    <n v="14375.76"/>
    <n v="4179"/>
    <n v="10196.76"/>
  </r>
  <r>
    <x v="9"/>
    <x v="3"/>
    <x v="3"/>
    <x v="0"/>
    <x v="4"/>
    <x v="0"/>
    <n v="1295"/>
    <n v="3"/>
    <n v="12"/>
    <n v="15540"/>
    <n v="310.8"/>
    <n v="15229.2"/>
    <n v="3885"/>
    <n v="11344.2"/>
  </r>
  <r>
    <x v="9"/>
    <x v="3"/>
    <x v="3"/>
    <x v="0"/>
    <x v="0"/>
    <x v="0"/>
    <n v="1295"/>
    <n v="10"/>
    <n v="12"/>
    <n v="15540"/>
    <n v="310.8"/>
    <n v="15229.2"/>
    <n v="3885"/>
    <n v="11344.2"/>
  </r>
  <r>
    <x v="9"/>
    <x v="3"/>
    <x v="0"/>
    <x v="0"/>
    <x v="1"/>
    <x v="2"/>
    <n v="1269"/>
    <n v="120"/>
    <n v="350"/>
    <n v="444150"/>
    <n v="39973.5"/>
    <n v="404176.5"/>
    <n v="329940"/>
    <n v="74236.5"/>
  </r>
  <r>
    <x v="9"/>
    <x v="3"/>
    <x v="0"/>
    <x v="0"/>
    <x v="3"/>
    <x v="2"/>
    <n v="1269"/>
    <n v="260"/>
    <n v="350"/>
    <n v="444150"/>
    <n v="39973.5"/>
    <n v="404176.5"/>
    <n v="329940"/>
    <n v="74236.5"/>
  </r>
  <r>
    <x v="9"/>
    <x v="3"/>
    <x v="0"/>
    <x v="0"/>
    <x v="5"/>
    <x v="1"/>
    <n v="1249"/>
    <n v="5"/>
    <n v="20"/>
    <n v="24980"/>
    <n v="3247.4"/>
    <n v="21732.6"/>
    <n v="12490"/>
    <n v="9242.5999999999985"/>
  </r>
  <r>
    <x v="9"/>
    <x v="3"/>
    <x v="0"/>
    <x v="0"/>
    <x v="0"/>
    <x v="1"/>
    <n v="1249"/>
    <n v="10"/>
    <n v="20"/>
    <n v="24980"/>
    <n v="3247.4"/>
    <n v="21732.6"/>
    <n v="12490"/>
    <n v="9242.5999999999985"/>
  </r>
  <r>
    <x v="9"/>
    <x v="3"/>
    <x v="1"/>
    <x v="1"/>
    <x v="0"/>
    <x v="2"/>
    <n v="1227"/>
    <n v="10"/>
    <n v="15"/>
    <n v="18405"/>
    <n v="1656.45"/>
    <n v="16748.55"/>
    <n v="12270"/>
    <n v="4478.5499999999993"/>
  </r>
  <r>
    <x v="9"/>
    <x v="3"/>
    <x v="1"/>
    <x v="1"/>
    <x v="2"/>
    <x v="2"/>
    <n v="1227"/>
    <n v="250"/>
    <n v="15"/>
    <n v="18405"/>
    <n v="1656.45"/>
    <n v="16748.55"/>
    <n v="12270"/>
    <n v="4478.5499999999993"/>
  </r>
  <r>
    <x v="9"/>
    <x v="3"/>
    <x v="1"/>
    <x v="3"/>
    <x v="0"/>
    <x v="1"/>
    <n v="1175"/>
    <n v="10"/>
    <n v="15"/>
    <n v="17625"/>
    <n v="2643.75"/>
    <n v="14981.25"/>
    <n v="11750"/>
    <n v="3231.25"/>
  </r>
  <r>
    <x v="9"/>
    <x v="3"/>
    <x v="1"/>
    <x v="3"/>
    <x v="2"/>
    <x v="1"/>
    <n v="1175"/>
    <n v="250"/>
    <n v="15"/>
    <n v="17625"/>
    <n v="2643.75"/>
    <n v="14981.25"/>
    <n v="11750"/>
    <n v="3231.25"/>
  </r>
  <r>
    <x v="9"/>
    <x v="3"/>
    <x v="1"/>
    <x v="2"/>
    <x v="0"/>
    <x v="2"/>
    <n v="1153"/>
    <n v="10"/>
    <n v="15"/>
    <n v="17295"/>
    <n v="1037.7"/>
    <n v="16257.3"/>
    <n v="11530"/>
    <n v="4727.2999999999993"/>
  </r>
  <r>
    <x v="9"/>
    <x v="3"/>
    <x v="1"/>
    <x v="2"/>
    <x v="2"/>
    <x v="2"/>
    <n v="1153"/>
    <n v="250"/>
    <n v="15"/>
    <n v="17295"/>
    <n v="1037.7"/>
    <n v="16257.3"/>
    <n v="11530"/>
    <n v="4727.2999999999993"/>
  </r>
  <r>
    <x v="9"/>
    <x v="3"/>
    <x v="0"/>
    <x v="2"/>
    <x v="0"/>
    <x v="3"/>
    <n v="1143"/>
    <n v="10"/>
    <n v="7"/>
    <n v="8001"/>
    <n v="0"/>
    <n v="8001"/>
    <n v="5715"/>
    <n v="2286"/>
  </r>
  <r>
    <x v="9"/>
    <x v="3"/>
    <x v="0"/>
    <x v="2"/>
    <x v="3"/>
    <x v="3"/>
    <n v="1143"/>
    <n v="260"/>
    <n v="7"/>
    <n v="8001"/>
    <n v="0"/>
    <n v="8001"/>
    <n v="5715"/>
    <n v="2286"/>
  </r>
  <r>
    <x v="9"/>
    <x v="3"/>
    <x v="4"/>
    <x v="3"/>
    <x v="4"/>
    <x v="1"/>
    <n v="1085"/>
    <n v="3"/>
    <n v="125"/>
    <n v="135625"/>
    <n v="20343.75"/>
    <n v="115281.25"/>
    <n v="130200"/>
    <n v="-14918.75"/>
  </r>
  <r>
    <x v="9"/>
    <x v="3"/>
    <x v="4"/>
    <x v="3"/>
    <x v="0"/>
    <x v="1"/>
    <n v="1085"/>
    <n v="10"/>
    <n v="125"/>
    <n v="135625"/>
    <n v="20343.75"/>
    <n v="115281.25"/>
    <n v="130200"/>
    <n v="-14918.75"/>
  </r>
  <r>
    <x v="9"/>
    <x v="3"/>
    <x v="2"/>
    <x v="2"/>
    <x v="4"/>
    <x v="1"/>
    <n v="1010"/>
    <n v="3"/>
    <n v="300"/>
    <n v="303000"/>
    <n v="42420"/>
    <n v="260580"/>
    <n v="252500"/>
    <n v="8080"/>
  </r>
  <r>
    <x v="9"/>
    <x v="3"/>
    <x v="2"/>
    <x v="2"/>
    <x v="2"/>
    <x v="1"/>
    <n v="1010"/>
    <n v="250"/>
    <n v="300"/>
    <n v="303000"/>
    <n v="42420"/>
    <n v="260580"/>
    <n v="252500"/>
    <n v="8080"/>
  </r>
  <r>
    <x v="9"/>
    <x v="3"/>
    <x v="0"/>
    <x v="2"/>
    <x v="1"/>
    <x v="1"/>
    <n v="986"/>
    <n v="120"/>
    <n v="350"/>
    <n v="345100"/>
    <n v="41412"/>
    <n v="303688"/>
    <n v="256360"/>
    <n v="47328"/>
  </r>
  <r>
    <x v="9"/>
    <x v="3"/>
    <x v="0"/>
    <x v="2"/>
    <x v="2"/>
    <x v="1"/>
    <n v="986"/>
    <n v="250"/>
    <n v="350"/>
    <n v="345100"/>
    <n v="41412"/>
    <n v="303688"/>
    <n v="256360"/>
    <n v="47328"/>
  </r>
  <r>
    <x v="9"/>
    <x v="3"/>
    <x v="0"/>
    <x v="4"/>
    <x v="0"/>
    <x v="1"/>
    <n v="905"/>
    <n v="10"/>
    <n v="20"/>
    <n v="18100"/>
    <n v="2172"/>
    <n v="15928"/>
    <n v="9050"/>
    <n v="6878"/>
  </r>
  <r>
    <x v="9"/>
    <x v="3"/>
    <x v="0"/>
    <x v="4"/>
    <x v="1"/>
    <x v="1"/>
    <n v="905"/>
    <n v="120"/>
    <n v="20"/>
    <n v="18100"/>
    <n v="2172"/>
    <n v="15928"/>
    <n v="9050"/>
    <n v="6878"/>
  </r>
  <r>
    <x v="9"/>
    <x v="3"/>
    <x v="4"/>
    <x v="2"/>
    <x v="0"/>
    <x v="2"/>
    <n v="861"/>
    <n v="10"/>
    <n v="125"/>
    <n v="107625"/>
    <n v="5381.25"/>
    <n v="102243.75"/>
    <n v="103320"/>
    <n v="-1076.25"/>
  </r>
  <r>
    <x v="9"/>
    <x v="3"/>
    <x v="4"/>
    <x v="2"/>
    <x v="1"/>
    <x v="2"/>
    <n v="861"/>
    <n v="120"/>
    <n v="125"/>
    <n v="107625"/>
    <n v="5381.25"/>
    <n v="102243.75"/>
    <n v="103320"/>
    <n v="-1076.25"/>
  </r>
  <r>
    <x v="9"/>
    <x v="3"/>
    <x v="2"/>
    <x v="4"/>
    <x v="5"/>
    <x v="1"/>
    <n v="546"/>
    <n v="5"/>
    <n v="300"/>
    <n v="163800"/>
    <n v="24570"/>
    <n v="139230"/>
    <n v="136500"/>
    <n v="2730"/>
  </r>
  <r>
    <x v="9"/>
    <x v="3"/>
    <x v="2"/>
    <x v="4"/>
    <x v="3"/>
    <x v="1"/>
    <n v="546"/>
    <n v="260"/>
    <n v="300"/>
    <n v="163800"/>
    <n v="24570"/>
    <n v="139230"/>
    <n v="136500"/>
    <n v="2730"/>
  </r>
  <r>
    <x v="9"/>
    <x v="3"/>
    <x v="3"/>
    <x v="3"/>
    <x v="1"/>
    <x v="1"/>
    <n v="472"/>
    <n v="120"/>
    <n v="12"/>
    <n v="5664"/>
    <n v="623.04"/>
    <n v="5040.96"/>
    <n v="1416"/>
    <n v="3624.96"/>
  </r>
  <r>
    <x v="9"/>
    <x v="3"/>
    <x v="3"/>
    <x v="3"/>
    <x v="3"/>
    <x v="1"/>
    <n v="472"/>
    <n v="260"/>
    <n v="12"/>
    <n v="5664"/>
    <n v="623.04"/>
    <n v="5040.96"/>
    <n v="1416"/>
    <n v="3624.96"/>
  </r>
  <r>
    <x v="9"/>
    <x v="3"/>
    <x v="3"/>
    <x v="4"/>
    <x v="1"/>
    <x v="1"/>
    <n v="410"/>
    <n v="120"/>
    <n v="12"/>
    <n v="4920"/>
    <n v="639.6"/>
    <n v="4280.3999999999996"/>
    <n v="1230"/>
    <n v="3050.3999999999996"/>
  </r>
  <r>
    <x v="9"/>
    <x v="3"/>
    <x v="3"/>
    <x v="4"/>
    <x v="3"/>
    <x v="1"/>
    <n v="410"/>
    <n v="260"/>
    <n v="12"/>
    <n v="4920"/>
    <n v="639.6"/>
    <n v="4280.3999999999996"/>
    <n v="1230"/>
    <n v="3050.3999999999996"/>
  </r>
  <r>
    <x v="9"/>
    <x v="3"/>
    <x v="0"/>
    <x v="3"/>
    <x v="0"/>
    <x v="2"/>
    <n v="360"/>
    <n v="10"/>
    <n v="7"/>
    <n v="2520"/>
    <n v="226.8"/>
    <n v="2293.1999999999998"/>
    <n v="1800"/>
    <n v="493.19999999999982"/>
  </r>
  <r>
    <x v="9"/>
    <x v="3"/>
    <x v="0"/>
    <x v="3"/>
    <x v="2"/>
    <x v="2"/>
    <n v="360"/>
    <n v="250"/>
    <n v="7"/>
    <n v="2520"/>
    <n v="226.8"/>
    <n v="2293.1999999999998"/>
    <n v="1800"/>
    <n v="493.19999999999982"/>
  </r>
  <r>
    <x v="9"/>
    <x v="3"/>
    <x v="0"/>
    <x v="3"/>
    <x v="0"/>
    <x v="1"/>
    <n v="241"/>
    <n v="10"/>
    <n v="20"/>
    <n v="4820"/>
    <n v="482"/>
    <n v="4338"/>
    <n v="2410"/>
    <n v="1928"/>
  </r>
  <r>
    <x v="9"/>
    <x v="3"/>
    <x v="0"/>
    <x v="3"/>
    <x v="1"/>
    <x v="1"/>
    <n v="241"/>
    <n v="120"/>
    <n v="20"/>
    <n v="4820"/>
    <n v="482"/>
    <n v="4338"/>
    <n v="2410"/>
    <n v="1928"/>
  </r>
  <r>
    <x v="10"/>
    <x v="3"/>
    <x v="2"/>
    <x v="2"/>
    <x v="0"/>
    <x v="0"/>
    <n v="2905"/>
    <n v="10"/>
    <n v="300"/>
    <n v="871500"/>
    <n v="8715"/>
    <n v="862785"/>
    <n v="726250"/>
    <n v="136535"/>
  </r>
  <r>
    <x v="10"/>
    <x v="3"/>
    <x v="1"/>
    <x v="4"/>
    <x v="4"/>
    <x v="2"/>
    <n v="2791"/>
    <n v="3"/>
    <n v="15"/>
    <n v="41865"/>
    <n v="2093.25"/>
    <n v="39771.75"/>
    <n v="27910"/>
    <n v="11861.75"/>
  </r>
  <r>
    <x v="10"/>
    <x v="3"/>
    <x v="3"/>
    <x v="2"/>
    <x v="5"/>
    <x v="2"/>
    <n v="2723"/>
    <n v="5"/>
    <n v="12"/>
    <n v="32676"/>
    <n v="1960.56"/>
    <n v="30715.439999999999"/>
    <n v="8169"/>
    <n v="22546.44"/>
  </r>
  <r>
    <x v="10"/>
    <x v="3"/>
    <x v="1"/>
    <x v="0"/>
    <x v="4"/>
    <x v="1"/>
    <n v="2689"/>
    <n v="3"/>
    <n v="15"/>
    <n v="40335"/>
    <n v="4840.2"/>
    <n v="35494.800000000003"/>
    <n v="26890"/>
    <n v="8604.8000000000029"/>
  </r>
  <r>
    <x v="10"/>
    <x v="3"/>
    <x v="0"/>
    <x v="3"/>
    <x v="1"/>
    <x v="1"/>
    <n v="2665"/>
    <n v="120"/>
    <n v="7"/>
    <n v="18655"/>
    <n v="1865.5"/>
    <n v="16789.5"/>
    <n v="13325"/>
    <n v="3464.5"/>
  </r>
  <r>
    <x v="10"/>
    <x v="3"/>
    <x v="4"/>
    <x v="0"/>
    <x v="2"/>
    <x v="1"/>
    <n v="2529"/>
    <n v="250"/>
    <n v="125"/>
    <n v="316125"/>
    <n v="31612.5"/>
    <n v="284512.5"/>
    <n v="303480"/>
    <n v="-18967.5"/>
  </r>
  <r>
    <x v="10"/>
    <x v="3"/>
    <x v="4"/>
    <x v="2"/>
    <x v="2"/>
    <x v="1"/>
    <n v="2387"/>
    <n v="250"/>
    <n v="125"/>
    <n v="298375"/>
    <n v="35805"/>
    <n v="262570"/>
    <n v="286440"/>
    <n v="-23870"/>
  </r>
  <r>
    <x v="10"/>
    <x v="3"/>
    <x v="3"/>
    <x v="3"/>
    <x v="5"/>
    <x v="2"/>
    <n v="2342"/>
    <n v="5"/>
    <n v="12"/>
    <n v="28104"/>
    <n v="1405.2"/>
    <n v="26698.799999999999"/>
    <n v="7026"/>
    <n v="19672.8"/>
  </r>
  <r>
    <x v="10"/>
    <x v="3"/>
    <x v="3"/>
    <x v="1"/>
    <x v="5"/>
    <x v="2"/>
    <n v="2342"/>
    <n v="5"/>
    <n v="12"/>
    <n v="28104"/>
    <n v="1967.28"/>
    <n v="26136.720000000001"/>
    <n v="7026"/>
    <n v="19110.72"/>
  </r>
  <r>
    <x v="10"/>
    <x v="3"/>
    <x v="3"/>
    <x v="0"/>
    <x v="5"/>
    <x v="2"/>
    <n v="2321"/>
    <n v="5"/>
    <n v="12"/>
    <n v="27852"/>
    <n v="2506.6799999999998"/>
    <n v="25345.32"/>
    <n v="6963"/>
    <n v="18382.32"/>
  </r>
  <r>
    <x v="10"/>
    <x v="3"/>
    <x v="2"/>
    <x v="4"/>
    <x v="0"/>
    <x v="1"/>
    <n v="2150"/>
    <n v="10"/>
    <n v="300"/>
    <n v="645000"/>
    <n v="77400"/>
    <n v="567600"/>
    <n v="537500"/>
    <n v="30100"/>
  </r>
  <r>
    <x v="10"/>
    <x v="3"/>
    <x v="1"/>
    <x v="2"/>
    <x v="4"/>
    <x v="2"/>
    <n v="2030"/>
    <n v="3"/>
    <n v="15"/>
    <n v="30450"/>
    <n v="1827"/>
    <n v="28623"/>
    <n v="20300"/>
    <n v="8323"/>
  </r>
  <r>
    <x v="10"/>
    <x v="3"/>
    <x v="0"/>
    <x v="0"/>
    <x v="1"/>
    <x v="1"/>
    <n v="1808"/>
    <n v="120"/>
    <n v="7"/>
    <n v="12656"/>
    <n v="1392.16"/>
    <n v="11263.84"/>
    <n v="9040"/>
    <n v="2223.84"/>
  </r>
  <r>
    <x v="10"/>
    <x v="3"/>
    <x v="4"/>
    <x v="1"/>
    <x v="2"/>
    <x v="0"/>
    <n v="1744"/>
    <n v="250"/>
    <n v="125"/>
    <n v="218000"/>
    <n v="2180"/>
    <n v="215820"/>
    <n v="209280"/>
    <n v="6540"/>
  </r>
  <r>
    <x v="10"/>
    <x v="3"/>
    <x v="0"/>
    <x v="4"/>
    <x v="3"/>
    <x v="2"/>
    <n v="1694"/>
    <n v="260"/>
    <n v="20"/>
    <n v="33880"/>
    <n v="3049.2"/>
    <n v="30830.799999999999"/>
    <n v="16940"/>
    <n v="13890.8"/>
  </r>
  <r>
    <x v="10"/>
    <x v="3"/>
    <x v="0"/>
    <x v="1"/>
    <x v="0"/>
    <x v="1"/>
    <n v="1594"/>
    <n v="10"/>
    <n v="350"/>
    <n v="557900"/>
    <n v="66948"/>
    <n v="490952"/>
    <n v="414440"/>
    <n v="76512"/>
  </r>
  <r>
    <x v="10"/>
    <x v="3"/>
    <x v="0"/>
    <x v="3"/>
    <x v="3"/>
    <x v="2"/>
    <n v="1520"/>
    <n v="260"/>
    <n v="20"/>
    <n v="30400"/>
    <n v="2432"/>
    <n v="27968"/>
    <n v="15200"/>
    <n v="12768"/>
  </r>
  <r>
    <x v="10"/>
    <x v="3"/>
    <x v="1"/>
    <x v="3"/>
    <x v="4"/>
    <x v="1"/>
    <n v="1513"/>
    <n v="3"/>
    <n v="15"/>
    <n v="22695"/>
    <n v="3177.3"/>
    <n v="19517.7"/>
    <n v="15130"/>
    <n v="4387.7000000000007"/>
  </r>
  <r>
    <x v="10"/>
    <x v="3"/>
    <x v="2"/>
    <x v="0"/>
    <x v="0"/>
    <x v="1"/>
    <n v="1366"/>
    <n v="10"/>
    <n v="300"/>
    <n v="409800"/>
    <n v="45078"/>
    <n v="364722"/>
    <n v="341500"/>
    <n v="23222"/>
  </r>
  <r>
    <x v="10"/>
    <x v="3"/>
    <x v="2"/>
    <x v="3"/>
    <x v="0"/>
    <x v="1"/>
    <n v="1359"/>
    <n v="10"/>
    <n v="300"/>
    <n v="407700"/>
    <n v="48924"/>
    <n v="358776"/>
    <n v="339750"/>
    <n v="19026"/>
  </r>
  <r>
    <x v="10"/>
    <x v="3"/>
    <x v="0"/>
    <x v="4"/>
    <x v="1"/>
    <x v="2"/>
    <n v="1333"/>
    <n v="120"/>
    <n v="7"/>
    <n v="9331"/>
    <n v="559.86"/>
    <n v="8771.14"/>
    <n v="6665"/>
    <n v="2106.1399999999994"/>
  </r>
  <r>
    <x v="10"/>
    <x v="3"/>
    <x v="2"/>
    <x v="1"/>
    <x v="0"/>
    <x v="2"/>
    <n v="1324"/>
    <n v="10"/>
    <n v="300"/>
    <n v="397200"/>
    <n v="35748"/>
    <n v="361452"/>
    <n v="331000"/>
    <n v="30452"/>
  </r>
  <r>
    <x v="10"/>
    <x v="3"/>
    <x v="0"/>
    <x v="2"/>
    <x v="3"/>
    <x v="0"/>
    <n v="1236"/>
    <n v="260"/>
    <n v="20"/>
    <n v="24720"/>
    <n v="494.4"/>
    <n v="24225.599999999999"/>
    <n v="12360"/>
    <n v="11865.599999999999"/>
  </r>
  <r>
    <x v="10"/>
    <x v="3"/>
    <x v="0"/>
    <x v="4"/>
    <x v="0"/>
    <x v="1"/>
    <n v="1197"/>
    <n v="10"/>
    <n v="350"/>
    <n v="418950"/>
    <n v="50274"/>
    <n v="368676"/>
    <n v="311220"/>
    <n v="57456"/>
  </r>
  <r>
    <x v="10"/>
    <x v="3"/>
    <x v="0"/>
    <x v="2"/>
    <x v="0"/>
    <x v="1"/>
    <n v="1177"/>
    <n v="10"/>
    <n v="350"/>
    <n v="411950"/>
    <n v="57673"/>
    <n v="354277"/>
    <n v="306020"/>
    <n v="48257"/>
  </r>
  <r>
    <x v="10"/>
    <x v="3"/>
    <x v="0"/>
    <x v="0"/>
    <x v="3"/>
    <x v="2"/>
    <n v="1118"/>
    <n v="260"/>
    <n v="20"/>
    <n v="22360"/>
    <n v="1565.2"/>
    <n v="20794.8"/>
    <n v="11180"/>
    <n v="9614.7999999999993"/>
  </r>
  <r>
    <x v="10"/>
    <x v="3"/>
    <x v="0"/>
    <x v="1"/>
    <x v="3"/>
    <x v="0"/>
    <n v="941"/>
    <n v="260"/>
    <n v="20"/>
    <n v="18820"/>
    <n v="376.4"/>
    <n v="18443.599999999999"/>
    <n v="9410"/>
    <n v="9033.5999999999985"/>
  </r>
  <r>
    <x v="10"/>
    <x v="3"/>
    <x v="4"/>
    <x v="4"/>
    <x v="2"/>
    <x v="2"/>
    <n v="877"/>
    <n v="250"/>
    <n v="125"/>
    <n v="109625"/>
    <n v="9866.25"/>
    <n v="99758.75"/>
    <n v="105240"/>
    <n v="-5481.25"/>
  </r>
  <r>
    <x v="10"/>
    <x v="3"/>
    <x v="0"/>
    <x v="0"/>
    <x v="0"/>
    <x v="1"/>
    <n v="700"/>
    <n v="10"/>
    <n v="350"/>
    <n v="245000"/>
    <n v="34300"/>
    <n v="210700"/>
    <n v="182000"/>
    <n v="28700"/>
  </r>
  <r>
    <x v="10"/>
    <x v="3"/>
    <x v="3"/>
    <x v="4"/>
    <x v="5"/>
    <x v="0"/>
    <n v="690"/>
    <n v="5"/>
    <n v="12"/>
    <n v="8280"/>
    <n v="165.6"/>
    <n v="8114.4"/>
    <n v="2070"/>
    <n v="6044.4"/>
  </r>
  <r>
    <x v="10"/>
    <x v="3"/>
    <x v="0"/>
    <x v="1"/>
    <x v="1"/>
    <x v="0"/>
    <n v="639"/>
    <n v="120"/>
    <n v="7"/>
    <n v="4473"/>
    <n v="44.73"/>
    <n v="4428.2700000000004"/>
    <n v="3195"/>
    <n v="1233.2700000000004"/>
  </r>
  <r>
    <x v="10"/>
    <x v="3"/>
    <x v="4"/>
    <x v="3"/>
    <x v="2"/>
    <x v="1"/>
    <n v="552"/>
    <n v="250"/>
    <n v="125"/>
    <n v="69000"/>
    <n v="10350"/>
    <n v="58650"/>
    <n v="66240"/>
    <n v="-7590"/>
  </r>
  <r>
    <x v="10"/>
    <x v="3"/>
    <x v="0"/>
    <x v="2"/>
    <x v="1"/>
    <x v="2"/>
    <n v="547"/>
    <n v="120"/>
    <n v="7"/>
    <n v="3829"/>
    <n v="268.02999999999997"/>
    <n v="3560.9700000000003"/>
    <n v="2735"/>
    <n v="825.97000000000025"/>
  </r>
  <r>
    <x v="10"/>
    <x v="3"/>
    <x v="1"/>
    <x v="1"/>
    <x v="4"/>
    <x v="2"/>
    <n v="490"/>
    <n v="3"/>
    <n v="15"/>
    <n v="7350"/>
    <n v="588"/>
    <n v="6762"/>
    <n v="4900"/>
    <n v="1862"/>
  </r>
  <r>
    <x v="10"/>
    <x v="3"/>
    <x v="0"/>
    <x v="3"/>
    <x v="0"/>
    <x v="1"/>
    <n v="357"/>
    <n v="10"/>
    <n v="350"/>
    <n v="124950"/>
    <n v="16243.5"/>
    <n v="108706.5"/>
    <n v="92820"/>
    <n v="15886.5"/>
  </r>
  <r>
    <x v="11"/>
    <x v="3"/>
    <x v="0"/>
    <x v="0"/>
    <x v="4"/>
    <x v="0"/>
    <n v="2852"/>
    <n v="3"/>
    <n v="350"/>
    <n v="998200"/>
    <n v="19964"/>
    <n v="978236"/>
    <n v="741520"/>
    <n v="236716"/>
  </r>
  <r>
    <x v="11"/>
    <x v="3"/>
    <x v="0"/>
    <x v="0"/>
    <x v="0"/>
    <x v="0"/>
    <n v="2852"/>
    <n v="10"/>
    <n v="350"/>
    <n v="998200"/>
    <n v="19964"/>
    <n v="978236"/>
    <n v="741520"/>
    <n v="236716"/>
  </r>
  <r>
    <x v="11"/>
    <x v="3"/>
    <x v="4"/>
    <x v="2"/>
    <x v="5"/>
    <x v="2"/>
    <n v="2797"/>
    <n v="5"/>
    <n v="125"/>
    <n v="349625"/>
    <n v="31466.25"/>
    <n v="318158.75"/>
    <n v="335640"/>
    <n v="-17481.25"/>
  </r>
  <r>
    <x v="11"/>
    <x v="3"/>
    <x v="4"/>
    <x v="2"/>
    <x v="0"/>
    <x v="2"/>
    <n v="2797"/>
    <n v="10"/>
    <n v="125"/>
    <n v="349625"/>
    <n v="31466.25"/>
    <n v="318158.75"/>
    <n v="335640"/>
    <n v="-17481.25"/>
  </r>
  <r>
    <x v="11"/>
    <x v="3"/>
    <x v="4"/>
    <x v="0"/>
    <x v="0"/>
    <x v="0"/>
    <n v="2729"/>
    <n v="10"/>
    <n v="125"/>
    <n v="341125"/>
    <n v="6822.5"/>
    <n v="334302.5"/>
    <n v="327480"/>
    <n v="6822.5"/>
  </r>
  <r>
    <x v="11"/>
    <x v="3"/>
    <x v="4"/>
    <x v="0"/>
    <x v="2"/>
    <x v="0"/>
    <n v="2729"/>
    <n v="250"/>
    <n v="125"/>
    <n v="341125"/>
    <n v="6822.5"/>
    <n v="334302.5"/>
    <n v="327480"/>
    <n v="6822.5"/>
  </r>
  <r>
    <x v="11"/>
    <x v="3"/>
    <x v="0"/>
    <x v="2"/>
    <x v="0"/>
    <x v="2"/>
    <n v="2663"/>
    <n v="10"/>
    <n v="20"/>
    <n v="53260"/>
    <n v="2663"/>
    <n v="50597"/>
    <n v="26630"/>
    <n v="23967"/>
  </r>
  <r>
    <x v="11"/>
    <x v="3"/>
    <x v="0"/>
    <x v="2"/>
    <x v="2"/>
    <x v="2"/>
    <n v="2663"/>
    <n v="250"/>
    <n v="20"/>
    <n v="53260"/>
    <n v="2663"/>
    <n v="50597"/>
    <n v="26630"/>
    <n v="23967"/>
  </r>
  <r>
    <x v="11"/>
    <x v="3"/>
    <x v="0"/>
    <x v="1"/>
    <x v="4"/>
    <x v="2"/>
    <n v="2487"/>
    <n v="3"/>
    <n v="7"/>
    <n v="17409"/>
    <n v="870.45"/>
    <n v="16538.55"/>
    <n v="12435"/>
    <n v="4103.5499999999993"/>
  </r>
  <r>
    <x v="11"/>
    <x v="3"/>
    <x v="0"/>
    <x v="1"/>
    <x v="2"/>
    <x v="2"/>
    <n v="2487"/>
    <n v="250"/>
    <n v="7"/>
    <n v="17409"/>
    <n v="870.45"/>
    <n v="16538.55"/>
    <n v="12435"/>
    <n v="4103.5499999999993"/>
  </r>
  <r>
    <x v="11"/>
    <x v="3"/>
    <x v="3"/>
    <x v="0"/>
    <x v="0"/>
    <x v="2"/>
    <n v="2431"/>
    <n v="10"/>
    <n v="12"/>
    <n v="29172"/>
    <n v="1458.6"/>
    <n v="27713.4"/>
    <n v="7293"/>
    <n v="20420.400000000001"/>
  </r>
  <r>
    <x v="11"/>
    <x v="3"/>
    <x v="3"/>
    <x v="0"/>
    <x v="1"/>
    <x v="2"/>
    <n v="2431"/>
    <n v="120"/>
    <n v="12"/>
    <n v="29172"/>
    <n v="1458.6"/>
    <n v="27713.4"/>
    <n v="7293"/>
    <n v="20420.400000000001"/>
  </r>
  <r>
    <x v="11"/>
    <x v="3"/>
    <x v="1"/>
    <x v="0"/>
    <x v="4"/>
    <x v="1"/>
    <n v="2300"/>
    <n v="3"/>
    <n v="15"/>
    <n v="34500"/>
    <n v="4830"/>
    <n v="29670"/>
    <n v="23000"/>
    <n v="6670"/>
  </r>
  <r>
    <x v="11"/>
    <x v="3"/>
    <x v="1"/>
    <x v="0"/>
    <x v="5"/>
    <x v="1"/>
    <n v="2300"/>
    <n v="5"/>
    <n v="15"/>
    <n v="34500"/>
    <n v="4830"/>
    <n v="29670"/>
    <n v="23000"/>
    <n v="6670"/>
  </r>
  <r>
    <x v="11"/>
    <x v="3"/>
    <x v="1"/>
    <x v="4"/>
    <x v="5"/>
    <x v="1"/>
    <n v="2157"/>
    <n v="5"/>
    <n v="15"/>
    <n v="32355"/>
    <n v="3559.05"/>
    <n v="28795.95"/>
    <n v="21570"/>
    <n v="7225.9500000000007"/>
  </r>
  <r>
    <x v="11"/>
    <x v="3"/>
    <x v="1"/>
    <x v="4"/>
    <x v="3"/>
    <x v="1"/>
    <n v="2157"/>
    <n v="260"/>
    <n v="15"/>
    <n v="32355"/>
    <n v="3559.05"/>
    <n v="28795.95"/>
    <n v="21570"/>
    <n v="7225.9500000000007"/>
  </r>
  <r>
    <x v="11"/>
    <x v="3"/>
    <x v="0"/>
    <x v="1"/>
    <x v="4"/>
    <x v="0"/>
    <n v="2155"/>
    <n v="3"/>
    <n v="350"/>
    <n v="754250"/>
    <n v="7542.5"/>
    <n v="746707.5"/>
    <n v="560300"/>
    <n v="186407.5"/>
  </r>
  <r>
    <x v="11"/>
    <x v="3"/>
    <x v="0"/>
    <x v="1"/>
    <x v="0"/>
    <x v="0"/>
    <n v="2155"/>
    <n v="10"/>
    <n v="350"/>
    <n v="754250"/>
    <n v="7542.5"/>
    <n v="746707.5"/>
    <n v="560300"/>
    <n v="186407.5"/>
  </r>
  <r>
    <x v="11"/>
    <x v="3"/>
    <x v="1"/>
    <x v="1"/>
    <x v="5"/>
    <x v="1"/>
    <n v="2072"/>
    <n v="5"/>
    <n v="15"/>
    <n v="31080"/>
    <n v="3108"/>
    <n v="27972"/>
    <n v="20720"/>
    <n v="7252"/>
  </r>
  <r>
    <x v="11"/>
    <x v="3"/>
    <x v="1"/>
    <x v="1"/>
    <x v="3"/>
    <x v="1"/>
    <n v="2072"/>
    <n v="260"/>
    <n v="15"/>
    <n v="31080"/>
    <n v="3108"/>
    <n v="27972"/>
    <n v="20720"/>
    <n v="7252"/>
  </r>
  <r>
    <x v="11"/>
    <x v="3"/>
    <x v="2"/>
    <x v="0"/>
    <x v="0"/>
    <x v="0"/>
    <n v="1916"/>
    <n v="10"/>
    <n v="300"/>
    <n v="574800"/>
    <n v="11496"/>
    <n v="563304"/>
    <n v="479000"/>
    <n v="84304"/>
  </r>
  <r>
    <x v="11"/>
    <x v="3"/>
    <x v="2"/>
    <x v="0"/>
    <x v="3"/>
    <x v="0"/>
    <n v="1916"/>
    <n v="260"/>
    <n v="300"/>
    <n v="574800"/>
    <n v="11496"/>
    <n v="563304"/>
    <n v="479000"/>
    <n v="84304"/>
  </r>
  <r>
    <x v="11"/>
    <x v="3"/>
    <x v="0"/>
    <x v="0"/>
    <x v="0"/>
    <x v="3"/>
    <n v="1817"/>
    <n v="10"/>
    <n v="20"/>
    <n v="36340"/>
    <n v="0"/>
    <n v="36340"/>
    <n v="18170"/>
    <n v="18170"/>
  </r>
  <r>
    <x v="11"/>
    <x v="3"/>
    <x v="0"/>
    <x v="0"/>
    <x v="2"/>
    <x v="3"/>
    <n v="1817"/>
    <n v="250"/>
    <n v="20"/>
    <n v="36340"/>
    <n v="0"/>
    <n v="36340"/>
    <n v="18170"/>
    <n v="18170"/>
  </r>
  <r>
    <x v="11"/>
    <x v="3"/>
    <x v="4"/>
    <x v="3"/>
    <x v="5"/>
    <x v="0"/>
    <n v="1706"/>
    <n v="5"/>
    <n v="125"/>
    <n v="213250"/>
    <n v="6397.5"/>
    <n v="206852.5"/>
    <n v="204720"/>
    <n v="2132.5"/>
  </r>
  <r>
    <x v="11"/>
    <x v="3"/>
    <x v="4"/>
    <x v="3"/>
    <x v="0"/>
    <x v="0"/>
    <n v="1706"/>
    <n v="10"/>
    <n v="125"/>
    <n v="213250"/>
    <n v="6397.5"/>
    <n v="206852.5"/>
    <n v="204720"/>
    <n v="2132.5"/>
  </r>
  <r>
    <x v="11"/>
    <x v="3"/>
    <x v="0"/>
    <x v="0"/>
    <x v="1"/>
    <x v="2"/>
    <n v="1582"/>
    <n v="120"/>
    <n v="7"/>
    <n v="11074"/>
    <n v="775.18"/>
    <n v="10298.82"/>
    <n v="7910"/>
    <n v="2388.8199999999997"/>
  </r>
  <r>
    <x v="11"/>
    <x v="3"/>
    <x v="0"/>
    <x v="0"/>
    <x v="2"/>
    <x v="2"/>
    <n v="1582"/>
    <n v="250"/>
    <n v="7"/>
    <n v="11074"/>
    <n v="775.18"/>
    <n v="10298.82"/>
    <n v="7910"/>
    <n v="2388.8199999999997"/>
  </r>
  <r>
    <x v="11"/>
    <x v="3"/>
    <x v="0"/>
    <x v="3"/>
    <x v="0"/>
    <x v="1"/>
    <n v="1531"/>
    <n v="10"/>
    <n v="20"/>
    <n v="30620"/>
    <n v="3674.4"/>
    <n v="26945.599999999999"/>
    <n v="15310"/>
    <n v="11635.599999999999"/>
  </r>
  <r>
    <x v="11"/>
    <x v="3"/>
    <x v="0"/>
    <x v="3"/>
    <x v="2"/>
    <x v="1"/>
    <n v="1531"/>
    <n v="250"/>
    <n v="20"/>
    <n v="30620"/>
    <n v="3674.4"/>
    <n v="26945.599999999999"/>
    <n v="15310"/>
    <n v="11635.599999999999"/>
  </r>
  <r>
    <x v="11"/>
    <x v="3"/>
    <x v="0"/>
    <x v="3"/>
    <x v="4"/>
    <x v="3"/>
    <n v="1513"/>
    <n v="3"/>
    <n v="350"/>
    <n v="529550"/>
    <n v="0"/>
    <n v="529550"/>
    <n v="393380"/>
    <n v="136170"/>
  </r>
  <r>
    <x v="11"/>
    <x v="3"/>
    <x v="0"/>
    <x v="3"/>
    <x v="0"/>
    <x v="3"/>
    <n v="1513"/>
    <n v="10"/>
    <n v="350"/>
    <n v="529550"/>
    <n v="0"/>
    <n v="529550"/>
    <n v="393380"/>
    <n v="136170"/>
  </r>
  <r>
    <x v="11"/>
    <x v="3"/>
    <x v="2"/>
    <x v="2"/>
    <x v="1"/>
    <x v="2"/>
    <n v="1372"/>
    <n v="120"/>
    <n v="300"/>
    <n v="411600"/>
    <n v="28812"/>
    <n v="382788"/>
    <n v="343000"/>
    <n v="39788"/>
  </r>
  <r>
    <x v="11"/>
    <x v="3"/>
    <x v="2"/>
    <x v="2"/>
    <x v="3"/>
    <x v="2"/>
    <n v="1372"/>
    <n v="260"/>
    <n v="300"/>
    <n v="411600"/>
    <n v="28812"/>
    <n v="382788"/>
    <n v="343000"/>
    <n v="39788"/>
  </r>
  <r>
    <x v="11"/>
    <x v="3"/>
    <x v="0"/>
    <x v="4"/>
    <x v="4"/>
    <x v="2"/>
    <n v="1362"/>
    <n v="3"/>
    <n v="350"/>
    <n v="476700"/>
    <n v="38136"/>
    <n v="438564"/>
    <n v="354120"/>
    <n v="84444"/>
  </r>
  <r>
    <x v="11"/>
    <x v="3"/>
    <x v="0"/>
    <x v="4"/>
    <x v="0"/>
    <x v="2"/>
    <n v="1362"/>
    <n v="10"/>
    <n v="350"/>
    <n v="476700"/>
    <n v="38136"/>
    <n v="438564"/>
    <n v="354120"/>
    <n v="84444"/>
  </r>
  <r>
    <x v="11"/>
    <x v="3"/>
    <x v="4"/>
    <x v="1"/>
    <x v="5"/>
    <x v="0"/>
    <n v="1287"/>
    <n v="5"/>
    <n v="125"/>
    <n v="160875"/>
    <n v="4826.25"/>
    <n v="156048.75"/>
    <n v="154440"/>
    <n v="1608.75"/>
  </r>
  <r>
    <x v="11"/>
    <x v="3"/>
    <x v="4"/>
    <x v="1"/>
    <x v="0"/>
    <x v="0"/>
    <n v="1287"/>
    <n v="10"/>
    <n v="125"/>
    <n v="160875"/>
    <n v="4826.25"/>
    <n v="156048.75"/>
    <n v="154440"/>
    <n v="1608.75"/>
  </r>
  <r>
    <x v="11"/>
    <x v="3"/>
    <x v="2"/>
    <x v="3"/>
    <x v="1"/>
    <x v="2"/>
    <n v="1250"/>
    <n v="120"/>
    <n v="300"/>
    <n v="375000"/>
    <n v="18750"/>
    <n v="356250"/>
    <n v="312500"/>
    <n v="43750"/>
  </r>
  <r>
    <x v="11"/>
    <x v="3"/>
    <x v="2"/>
    <x v="3"/>
    <x v="3"/>
    <x v="2"/>
    <n v="1250"/>
    <n v="260"/>
    <n v="300"/>
    <n v="375000"/>
    <n v="18750"/>
    <n v="356250"/>
    <n v="312500"/>
    <n v="43750"/>
  </r>
  <r>
    <x v="11"/>
    <x v="3"/>
    <x v="0"/>
    <x v="4"/>
    <x v="0"/>
    <x v="1"/>
    <n v="1233"/>
    <n v="10"/>
    <n v="20"/>
    <n v="24660"/>
    <n v="2959.2"/>
    <n v="21700.799999999999"/>
    <n v="12330"/>
    <n v="9370.7999999999993"/>
  </r>
  <r>
    <x v="11"/>
    <x v="3"/>
    <x v="0"/>
    <x v="4"/>
    <x v="2"/>
    <x v="1"/>
    <n v="1233"/>
    <n v="250"/>
    <n v="20"/>
    <n v="24660"/>
    <n v="2959.2"/>
    <n v="21700.799999999999"/>
    <n v="12330"/>
    <n v="9370.7999999999993"/>
  </r>
  <r>
    <x v="11"/>
    <x v="3"/>
    <x v="4"/>
    <x v="4"/>
    <x v="5"/>
    <x v="0"/>
    <n v="1138"/>
    <n v="5"/>
    <n v="125"/>
    <n v="142250"/>
    <n v="5690"/>
    <n v="136560"/>
    <n v="136560"/>
    <n v="0"/>
  </r>
  <r>
    <x v="11"/>
    <x v="3"/>
    <x v="4"/>
    <x v="4"/>
    <x v="0"/>
    <x v="0"/>
    <n v="1138"/>
    <n v="10"/>
    <n v="125"/>
    <n v="142250"/>
    <n v="5690"/>
    <n v="136560"/>
    <n v="136560"/>
    <n v="0"/>
  </r>
  <r>
    <x v="11"/>
    <x v="3"/>
    <x v="3"/>
    <x v="4"/>
    <x v="0"/>
    <x v="0"/>
    <n v="1084"/>
    <n v="10"/>
    <n v="12"/>
    <n v="13008"/>
    <n v="260.16000000000003"/>
    <n v="12747.84"/>
    <n v="3252"/>
    <n v="9495.84"/>
  </r>
  <r>
    <x v="11"/>
    <x v="3"/>
    <x v="3"/>
    <x v="4"/>
    <x v="1"/>
    <x v="0"/>
    <n v="1084"/>
    <n v="120"/>
    <n v="12"/>
    <n v="13008"/>
    <n v="260.16000000000003"/>
    <n v="12747.84"/>
    <n v="3252"/>
    <n v="9495.84"/>
  </r>
  <r>
    <x v="11"/>
    <x v="3"/>
    <x v="3"/>
    <x v="1"/>
    <x v="0"/>
    <x v="0"/>
    <n v="1055"/>
    <n v="10"/>
    <n v="12"/>
    <n v="12660"/>
    <n v="253.2"/>
    <n v="12406.8"/>
    <n v="3165"/>
    <n v="9241.7999999999993"/>
  </r>
  <r>
    <x v="11"/>
    <x v="3"/>
    <x v="3"/>
    <x v="1"/>
    <x v="1"/>
    <x v="0"/>
    <n v="1055"/>
    <n v="120"/>
    <n v="12"/>
    <n v="12660"/>
    <n v="253.2"/>
    <n v="12406.8"/>
    <n v="3165"/>
    <n v="9241.7999999999993"/>
  </r>
  <r>
    <x v="11"/>
    <x v="3"/>
    <x v="3"/>
    <x v="3"/>
    <x v="0"/>
    <x v="1"/>
    <n v="1013"/>
    <n v="10"/>
    <n v="12"/>
    <n v="12156"/>
    <n v="1580.28"/>
    <n v="10575.72"/>
    <n v="3039"/>
    <n v="7536.7199999999993"/>
  </r>
  <r>
    <x v="11"/>
    <x v="3"/>
    <x v="3"/>
    <x v="3"/>
    <x v="1"/>
    <x v="1"/>
    <n v="1013"/>
    <n v="120"/>
    <n v="12"/>
    <n v="12156"/>
    <n v="1580.28"/>
    <n v="10575.72"/>
    <n v="3039"/>
    <n v="7536.7199999999993"/>
  </r>
  <r>
    <x v="11"/>
    <x v="3"/>
    <x v="3"/>
    <x v="2"/>
    <x v="0"/>
    <x v="1"/>
    <n v="914"/>
    <n v="10"/>
    <n v="12"/>
    <n v="10968"/>
    <n v="1645.2"/>
    <n v="9322.7999999999993"/>
    <n v="2742"/>
    <n v="6580.7999999999993"/>
  </r>
  <r>
    <x v="11"/>
    <x v="3"/>
    <x v="3"/>
    <x v="2"/>
    <x v="1"/>
    <x v="1"/>
    <n v="914"/>
    <n v="120"/>
    <n v="12"/>
    <n v="10968"/>
    <n v="1645.2"/>
    <n v="9322.7999999999993"/>
    <n v="2742"/>
    <n v="6580.7999999999993"/>
  </r>
  <r>
    <x v="11"/>
    <x v="3"/>
    <x v="2"/>
    <x v="1"/>
    <x v="1"/>
    <x v="1"/>
    <n v="853"/>
    <n v="120"/>
    <n v="300"/>
    <n v="255900"/>
    <n v="25590"/>
    <n v="230310"/>
    <n v="213250"/>
    <n v="17060"/>
  </r>
  <r>
    <x v="11"/>
    <x v="3"/>
    <x v="2"/>
    <x v="1"/>
    <x v="3"/>
    <x v="1"/>
    <n v="853"/>
    <n v="260"/>
    <n v="300"/>
    <n v="255900"/>
    <n v="25590"/>
    <n v="230310"/>
    <n v="213250"/>
    <n v="17060"/>
  </r>
  <r>
    <x v="11"/>
    <x v="3"/>
    <x v="1"/>
    <x v="3"/>
    <x v="5"/>
    <x v="2"/>
    <n v="711"/>
    <n v="5"/>
    <n v="15"/>
    <n v="10665"/>
    <n v="853.2"/>
    <n v="9811.7999999999993"/>
    <n v="7110"/>
    <n v="2701.7999999999993"/>
  </r>
  <r>
    <x v="11"/>
    <x v="3"/>
    <x v="1"/>
    <x v="3"/>
    <x v="3"/>
    <x v="2"/>
    <n v="711"/>
    <n v="260"/>
    <n v="15"/>
    <n v="10665"/>
    <n v="853.2"/>
    <n v="9811.7999999999993"/>
    <n v="7110"/>
    <n v="2701.7999999999993"/>
  </r>
  <r>
    <x v="11"/>
    <x v="3"/>
    <x v="2"/>
    <x v="4"/>
    <x v="1"/>
    <x v="2"/>
    <n v="635"/>
    <n v="120"/>
    <n v="300"/>
    <n v="190500"/>
    <n v="15240"/>
    <n v="175260"/>
    <n v="158750"/>
    <n v="16510"/>
  </r>
  <r>
    <x v="11"/>
    <x v="3"/>
    <x v="2"/>
    <x v="4"/>
    <x v="3"/>
    <x v="2"/>
    <n v="635"/>
    <n v="260"/>
    <n v="300"/>
    <n v="190500"/>
    <n v="15240"/>
    <n v="175260"/>
    <n v="158750"/>
    <n v="16510"/>
  </r>
  <r>
    <x v="11"/>
    <x v="3"/>
    <x v="1"/>
    <x v="2"/>
    <x v="5"/>
    <x v="3"/>
    <n v="615"/>
    <n v="5"/>
    <n v="15"/>
    <n v="9225"/>
    <n v="0"/>
    <n v="9225"/>
    <n v="6150"/>
    <n v="3075"/>
  </r>
  <r>
    <x v="11"/>
    <x v="3"/>
    <x v="1"/>
    <x v="2"/>
    <x v="3"/>
    <x v="3"/>
    <n v="615"/>
    <n v="260"/>
    <n v="15"/>
    <n v="9225"/>
    <n v="0"/>
    <n v="9225"/>
    <n v="6150"/>
    <n v="3075"/>
  </r>
  <r>
    <x v="11"/>
    <x v="3"/>
    <x v="0"/>
    <x v="2"/>
    <x v="4"/>
    <x v="2"/>
    <n v="570"/>
    <n v="3"/>
    <n v="7"/>
    <n v="3990"/>
    <n v="199.5"/>
    <n v="3790.5"/>
    <n v="2850"/>
    <n v="940.5"/>
  </r>
  <r>
    <x v="11"/>
    <x v="3"/>
    <x v="0"/>
    <x v="2"/>
    <x v="2"/>
    <x v="2"/>
    <n v="570"/>
    <n v="250"/>
    <n v="7"/>
    <n v="3990"/>
    <n v="199.5"/>
    <n v="3790.5"/>
    <n v="2850"/>
    <n v="940.5"/>
  </r>
  <r>
    <x v="11"/>
    <x v="3"/>
    <x v="0"/>
    <x v="4"/>
    <x v="4"/>
    <x v="2"/>
    <n v="521"/>
    <n v="3"/>
    <n v="7"/>
    <n v="3647"/>
    <n v="328.23"/>
    <n v="3318.77"/>
    <n v="2605"/>
    <n v="713.77"/>
  </r>
  <r>
    <x v="11"/>
    <x v="3"/>
    <x v="0"/>
    <x v="4"/>
    <x v="2"/>
    <x v="2"/>
    <n v="521"/>
    <n v="250"/>
    <n v="7"/>
    <n v="3647"/>
    <n v="328.23"/>
    <n v="3318.77"/>
    <n v="2605"/>
    <n v="713.77"/>
  </r>
  <r>
    <x v="11"/>
    <x v="3"/>
    <x v="0"/>
    <x v="1"/>
    <x v="0"/>
    <x v="1"/>
    <n v="293"/>
    <n v="10"/>
    <n v="20"/>
    <n v="5860"/>
    <n v="879"/>
    <n v="4981"/>
    <n v="2930"/>
    <n v="2051"/>
  </r>
  <r>
    <x v="11"/>
    <x v="3"/>
    <x v="0"/>
    <x v="1"/>
    <x v="2"/>
    <x v="1"/>
    <n v="293"/>
    <n v="250"/>
    <n v="20"/>
    <n v="5860"/>
    <n v="879"/>
    <n v="4981"/>
    <n v="2930"/>
    <n v="2051"/>
  </r>
  <r>
    <x v="11"/>
    <x v="3"/>
    <x v="0"/>
    <x v="3"/>
    <x v="4"/>
    <x v="1"/>
    <n v="280"/>
    <n v="3"/>
    <n v="7"/>
    <n v="1960"/>
    <n v="274.39999999999998"/>
    <n v="1685.6"/>
    <n v="1400"/>
    <n v="285.59999999999991"/>
  </r>
  <r>
    <x v="11"/>
    <x v="3"/>
    <x v="0"/>
    <x v="3"/>
    <x v="2"/>
    <x v="1"/>
    <n v="280"/>
    <n v="250"/>
    <n v="7"/>
    <n v="1960"/>
    <n v="274.39999999999998"/>
    <n v="1685.6"/>
    <n v="1400"/>
    <n v="285.59999999999991"/>
  </r>
  <r>
    <x v="11"/>
    <x v="3"/>
    <x v="0"/>
    <x v="2"/>
    <x v="4"/>
    <x v="0"/>
    <n v="274"/>
    <n v="3"/>
    <n v="350"/>
    <n v="95900"/>
    <n v="3836"/>
    <n v="92064"/>
    <n v="71240"/>
    <n v="20824"/>
  </r>
  <r>
    <x v="11"/>
    <x v="3"/>
    <x v="0"/>
    <x v="2"/>
    <x v="0"/>
    <x v="0"/>
    <n v="274"/>
    <n v="10"/>
    <n v="350"/>
    <n v="95900"/>
    <n v="3836"/>
    <n v="92064"/>
    <n v="71240"/>
    <n v="208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FB69AA-007D-4358-900A-3B5FCCF72290}" name="PivotTable3" cacheId="0" applyNumberFormats="0" applyBorderFormats="0" applyFontFormats="0" applyPatternFormats="0" applyAlignmentFormats="0" applyWidthHeightFormats="1" dataCaption="Values" missingCaption="0" updatedVersion="7" minRefreshableVersion="3" useAutoFormatting="1" itemPrintTitles="1" createdVersion="7" indent="0" outline="1" outlineData="1" multipleFieldFilters="0" chartFormat="16">
  <location ref="B31:G45" firstHeaderRow="1" firstDataRow="2" firstDataCol="1"/>
  <pivotFields count="16">
    <pivotField numFmtId="14" showAll="0"/>
    <pivotField showAll="0">
      <items count="5">
        <item x="0"/>
        <item x="1"/>
        <item x="2"/>
        <item x="3"/>
        <item t="default"/>
      </items>
    </pivotField>
    <pivotField showAll="0">
      <items count="6">
        <item x="4"/>
        <item x="0"/>
        <item x="2"/>
        <item x="3"/>
        <item x="1"/>
        <item t="default"/>
      </items>
    </pivotField>
    <pivotField showAll="0">
      <items count="7">
        <item x="1"/>
        <item x="3"/>
        <item x="4"/>
        <item m="1" x="5"/>
        <item x="0"/>
        <item x="2"/>
        <item t="default"/>
      </items>
    </pivotField>
    <pivotField showAll="0">
      <items count="7">
        <item x="4"/>
        <item x="5"/>
        <item x="0"/>
        <item x="1"/>
        <item x="2"/>
        <item x="3"/>
        <item t="default"/>
      </items>
    </pivotField>
    <pivotField axis="axisCol" showAll="0" sortType="descending">
      <items count="5">
        <item x="1"/>
        <item x="0"/>
        <item x="2"/>
        <item x="3"/>
        <item t="default"/>
      </items>
      <autoSortScope>
        <pivotArea dataOnly="0" outline="0" fieldPosition="0">
          <references count="1">
            <reference field="4294967294" count="1" selected="0">
              <x v="0"/>
            </reference>
          </references>
        </pivotArea>
      </autoSortScope>
    </pivotField>
    <pivotField showAll="0"/>
    <pivotField numFmtId="167" showAll="0"/>
    <pivotField numFmtId="167" showAll="0"/>
    <pivotField numFmtId="167" showAll="0"/>
    <pivotField showAll="0"/>
    <pivotField dataField="1" numFmtId="167" showAll="0"/>
    <pivotField numFmtId="167" showAll="0"/>
    <pivotField numFmtId="167" showAll="0"/>
    <pivotField axis="axisRow" showAll="0" defaultSubtotal="0">
      <items count="14">
        <item x="0"/>
        <item x="1"/>
        <item x="2"/>
        <item x="3"/>
        <item x="4"/>
        <item x="5"/>
        <item x="6"/>
        <item x="7"/>
        <item x="8"/>
        <item x="9"/>
        <item x="10"/>
        <item x="11"/>
        <item x="12"/>
        <item x="13"/>
      </items>
    </pivotField>
    <pivotField dragToRow="0" dragToCol="0" dragToPage="0" showAll="0" defaultSubtotal="0"/>
  </pivotFields>
  <rowFields count="1">
    <field x="14"/>
  </rowFields>
  <rowItems count="13">
    <i>
      <x v="1"/>
    </i>
    <i>
      <x v="2"/>
    </i>
    <i>
      <x v="3"/>
    </i>
    <i>
      <x v="4"/>
    </i>
    <i>
      <x v="5"/>
    </i>
    <i>
      <x v="6"/>
    </i>
    <i>
      <x v="7"/>
    </i>
    <i>
      <x v="8"/>
    </i>
    <i>
      <x v="9"/>
    </i>
    <i>
      <x v="10"/>
    </i>
    <i>
      <x v="11"/>
    </i>
    <i>
      <x v="12"/>
    </i>
    <i t="grand">
      <x/>
    </i>
  </rowItems>
  <colFields count="1">
    <field x="5"/>
  </colFields>
  <colItems count="5">
    <i>
      <x v="2"/>
    </i>
    <i>
      <x/>
    </i>
    <i>
      <x v="1"/>
    </i>
    <i>
      <x v="3"/>
    </i>
    <i t="grand">
      <x/>
    </i>
  </colItems>
  <dataFields count="1">
    <dataField name="Sum of Net Sales" fld="11" baseField="0" baseItem="0"/>
  </dataFields>
  <formats count="13">
    <format dxfId="69">
      <pivotArea collapsedLevelsAreSubtotals="1" fieldPosition="0">
        <references count="2">
          <reference field="5" count="3" selected="0">
            <x v="0"/>
            <x v="1"/>
            <x v="2"/>
          </reference>
          <reference field="14" count="12">
            <x v="1"/>
            <x v="2"/>
            <x v="3"/>
            <x v="4"/>
            <x v="5"/>
            <x v="6"/>
            <x v="7"/>
            <x v="8"/>
            <x v="9"/>
            <x v="10"/>
            <x v="11"/>
            <x v="12"/>
          </reference>
        </references>
      </pivotArea>
    </format>
    <format dxfId="68">
      <pivotArea field="14" grandCol="1" collapsedLevelsAreSubtotals="1" axis="axisRow" fieldPosition="0">
        <references count="1">
          <reference field="14" count="12">
            <x v="1"/>
            <x v="2"/>
            <x v="3"/>
            <x v="4"/>
            <x v="5"/>
            <x v="6"/>
            <x v="7"/>
            <x v="8"/>
            <x v="9"/>
            <x v="10"/>
            <x v="11"/>
            <x v="12"/>
          </reference>
        </references>
      </pivotArea>
    </format>
    <format dxfId="67">
      <pivotArea grandRow="1" outline="0" collapsedLevelsAreSubtotals="1" fieldPosition="0"/>
    </format>
    <format dxfId="66">
      <pivotArea collapsedLevelsAreSubtotals="1" fieldPosition="0">
        <references count="2">
          <reference field="5" count="1" selected="0">
            <x v="3"/>
          </reference>
          <reference field="14" count="1">
            <x v="2"/>
          </reference>
        </references>
      </pivotArea>
    </format>
    <format dxfId="65">
      <pivotArea collapsedLevelsAreSubtotals="1" fieldPosition="0">
        <references count="2">
          <reference field="5" count="1" selected="0">
            <x v="3"/>
          </reference>
          <reference field="14" count="1">
            <x v="4"/>
          </reference>
        </references>
      </pivotArea>
    </format>
    <format dxfId="64">
      <pivotArea collapsedLevelsAreSubtotals="1" fieldPosition="0">
        <references count="2">
          <reference field="5" count="1" selected="0">
            <x v="3"/>
          </reference>
          <reference field="14" count="1">
            <x v="7"/>
          </reference>
        </references>
      </pivotArea>
    </format>
    <format dxfId="63">
      <pivotArea collapsedLevelsAreSubtotals="1" fieldPosition="0">
        <references count="2">
          <reference field="5" count="1" selected="0">
            <x v="3"/>
          </reference>
          <reference field="14" count="1">
            <x v="6"/>
          </reference>
        </references>
      </pivotArea>
    </format>
    <format dxfId="62">
      <pivotArea collapsedLevelsAreSubtotals="1" fieldPosition="0">
        <references count="2">
          <reference field="5" count="1" selected="0">
            <x v="3"/>
          </reference>
          <reference field="14" count="1">
            <x v="9"/>
          </reference>
        </references>
      </pivotArea>
    </format>
    <format dxfId="61">
      <pivotArea collapsedLevelsAreSubtotals="1" fieldPosition="0">
        <references count="2">
          <reference field="5" count="1" selected="0">
            <x v="3"/>
          </reference>
          <reference field="14" count="1">
            <x v="8"/>
          </reference>
        </references>
      </pivotArea>
    </format>
    <format dxfId="60">
      <pivotArea collapsedLevelsAreSubtotals="1" fieldPosition="0">
        <references count="2">
          <reference field="5" count="1" selected="0">
            <x v="3"/>
          </reference>
          <reference field="14" count="1">
            <x v="12"/>
          </reference>
        </references>
      </pivotArea>
    </format>
    <format dxfId="59">
      <pivotArea collapsedLevelsAreSubtotals="1" fieldPosition="0">
        <references count="2">
          <reference field="5" count="1" selected="0">
            <x v="3"/>
          </reference>
          <reference field="14" count="1">
            <x v="1"/>
          </reference>
        </references>
      </pivotArea>
    </format>
    <format dxfId="58">
      <pivotArea collapsedLevelsAreSubtotals="1" fieldPosition="0">
        <references count="2">
          <reference field="5" count="1" selected="0">
            <x v="3"/>
          </reference>
          <reference field="14" count="1">
            <x v="3"/>
          </reference>
        </references>
      </pivotArea>
    </format>
    <format dxfId="57">
      <pivotArea collapsedLevelsAreSubtotals="1" fieldPosition="0">
        <references count="2">
          <reference field="5" count="1" selected="0">
            <x v="3"/>
          </reference>
          <reference field="14" count="1">
            <x v="10"/>
          </reference>
        </references>
      </pivotArea>
    </format>
  </formats>
  <chartFormats count="18">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5" count="1" selected="0">
            <x v="2"/>
          </reference>
        </references>
      </pivotArea>
    </chartFormat>
    <chartFormat chart="2" format="7" series="1">
      <pivotArea type="data" outline="0" fieldPosition="0">
        <references count="2">
          <reference field="4294967294" count="1" selected="0">
            <x v="0"/>
          </reference>
          <reference field="5" count="1" selected="0">
            <x v="3"/>
          </reference>
        </references>
      </pivotArea>
    </chartFormat>
    <chartFormat chart="3" format="8" series="1">
      <pivotArea type="data" outline="0" fieldPosition="0">
        <references count="2">
          <reference field="4294967294" count="1" selected="0">
            <x v="0"/>
          </reference>
          <reference field="5" count="1" selected="0">
            <x v="0"/>
          </reference>
        </references>
      </pivotArea>
    </chartFormat>
    <chartFormat chart="3" format="9" series="1">
      <pivotArea type="data" outline="0" fieldPosition="0">
        <references count="2">
          <reference field="4294967294" count="1" selected="0">
            <x v="0"/>
          </reference>
          <reference field="5" count="1" selected="0">
            <x v="1"/>
          </reference>
        </references>
      </pivotArea>
    </chartFormat>
    <chartFormat chart="3" format="10" series="1">
      <pivotArea type="data" outline="0" fieldPosition="0">
        <references count="2">
          <reference field="4294967294" count="1" selected="0">
            <x v="0"/>
          </reference>
          <reference field="5" count="1" selected="0">
            <x v="2"/>
          </reference>
        </references>
      </pivotArea>
    </chartFormat>
    <chartFormat chart="3" format="11" series="1">
      <pivotArea type="data" outline="0" fieldPosition="0">
        <references count="2">
          <reference field="4294967294" count="1" selected="0">
            <x v="0"/>
          </reference>
          <reference field="5" count="1" selected="0">
            <x v="3"/>
          </reference>
        </references>
      </pivotArea>
    </chartFormat>
    <chartFormat chart="4" format="8" series="1">
      <pivotArea type="data" outline="0" fieldPosition="0">
        <references count="2">
          <reference field="4294967294" count="1" selected="0">
            <x v="0"/>
          </reference>
          <reference field="5" count="1" selected="0">
            <x v="0"/>
          </reference>
        </references>
      </pivotArea>
    </chartFormat>
    <chartFormat chart="4" format="9" series="1">
      <pivotArea type="data" outline="0" fieldPosition="0">
        <references count="2">
          <reference field="4294967294" count="1" selected="0">
            <x v="0"/>
          </reference>
          <reference field="5" count="1" selected="0">
            <x v="1"/>
          </reference>
        </references>
      </pivotArea>
    </chartFormat>
    <chartFormat chart="4" format="10" series="1">
      <pivotArea type="data" outline="0" fieldPosition="0">
        <references count="2">
          <reference field="4294967294" count="1" selected="0">
            <x v="0"/>
          </reference>
          <reference field="5" count="1" selected="0">
            <x v="2"/>
          </reference>
        </references>
      </pivotArea>
    </chartFormat>
    <chartFormat chart="4" format="11" series="1">
      <pivotArea type="data" outline="0" fieldPosition="0">
        <references count="2">
          <reference field="4294967294" count="1" selected="0">
            <x v="0"/>
          </reference>
          <reference field="5" count="1" selected="0">
            <x v="3"/>
          </reference>
        </references>
      </pivotArea>
    </chartFormat>
    <chartFormat chart="9" format="16" series="1">
      <pivotArea type="data" outline="0" fieldPosition="0">
        <references count="2">
          <reference field="4294967294" count="1" selected="0">
            <x v="0"/>
          </reference>
          <reference field="5" count="1" selected="0">
            <x v="0"/>
          </reference>
        </references>
      </pivotArea>
    </chartFormat>
    <chartFormat chart="9" format="17" series="1">
      <pivotArea type="data" outline="0" fieldPosition="0">
        <references count="2">
          <reference field="4294967294" count="1" selected="0">
            <x v="0"/>
          </reference>
          <reference field="5" count="1" selected="0">
            <x v="1"/>
          </reference>
        </references>
      </pivotArea>
    </chartFormat>
    <chartFormat chart="9" format="18" series="1">
      <pivotArea type="data" outline="0" fieldPosition="0">
        <references count="2">
          <reference field="4294967294" count="1" selected="0">
            <x v="0"/>
          </reference>
          <reference field="5" count="1" selected="0">
            <x v="2"/>
          </reference>
        </references>
      </pivotArea>
    </chartFormat>
    <chartFormat chart="9" format="19" series="1">
      <pivotArea type="data" outline="0" fieldPosition="0">
        <references count="2">
          <reference field="4294967294" count="1" selected="0">
            <x v="0"/>
          </reference>
          <reference field="5" count="1" selected="0">
            <x v="3"/>
          </reference>
        </references>
      </pivotArea>
    </chartFormat>
    <chartFormat chart="9" format="20"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84EDEC-1685-4DAB-A334-7E82F2439308}"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9:C22" firstHeaderRow="1" firstDataRow="1" firstDataCol="1"/>
  <pivotFields count="16">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numFmtId="167" showAll="0"/>
    <pivotField numFmtId="167" showAll="0"/>
    <pivotField numFmtId="167" showAll="0"/>
    <pivotField showAll="0"/>
    <pivotField dataField="1" numFmtId="167" showAll="0"/>
    <pivotField numFmtId="167" showAll="0"/>
    <pivotField numFmtId="167" showAll="0"/>
    <pivotField axis="axisRow"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s>
  <rowFields count="1">
    <field x="14"/>
  </rowFields>
  <rowItems count="13">
    <i>
      <x v="1"/>
    </i>
    <i>
      <x v="2"/>
    </i>
    <i>
      <x v="3"/>
    </i>
    <i>
      <x v="4"/>
    </i>
    <i>
      <x v="5"/>
    </i>
    <i>
      <x v="6"/>
    </i>
    <i>
      <x v="7"/>
    </i>
    <i>
      <x v="8"/>
    </i>
    <i>
      <x v="9"/>
    </i>
    <i>
      <x v="10"/>
    </i>
    <i>
      <x v="11"/>
    </i>
    <i>
      <x v="12"/>
    </i>
    <i t="grand">
      <x/>
    </i>
  </rowItems>
  <colItems count="1">
    <i/>
  </colItems>
  <dataFields count="1">
    <dataField name="Sum of Net Sales" fld="11" baseField="0" baseItem="0" numFmtId="169"/>
  </dataFields>
  <formats count="1">
    <format dxfId="7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23DED8-BC55-4D45-8F96-E47C92669424}"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9">
  <location ref="H48:K55" firstHeaderRow="0" firstDataRow="1" firstDataCol="1"/>
  <pivotFields count="16">
    <pivotField numFmtId="14" showAll="0"/>
    <pivotField showAll="0">
      <items count="5">
        <item x="0"/>
        <item x="1"/>
        <item x="2"/>
        <item x="3"/>
        <item t="default"/>
      </items>
    </pivotField>
    <pivotField showAll="0">
      <items count="6">
        <item x="4"/>
        <item x="0"/>
        <item x="2"/>
        <item x="3"/>
        <item x="1"/>
        <item t="default"/>
      </items>
    </pivotField>
    <pivotField showAll="0">
      <items count="7">
        <item x="1"/>
        <item x="3"/>
        <item x="4"/>
        <item m="1" x="5"/>
        <item x="0"/>
        <item x="2"/>
        <item t="default"/>
      </items>
    </pivotField>
    <pivotField axis="axisRow" showAll="0">
      <items count="7">
        <item x="4"/>
        <item x="5"/>
        <item x="0"/>
        <item x="1"/>
        <item x="2"/>
        <item x="3"/>
        <item t="default"/>
      </items>
    </pivotField>
    <pivotField showAll="0"/>
    <pivotField showAll="0"/>
    <pivotField numFmtId="167" showAll="0"/>
    <pivotField numFmtId="167" showAll="0"/>
    <pivotField numFmtId="167" showAll="0"/>
    <pivotField dataField="1" showAll="0"/>
    <pivotField dataField="1" numFmtId="167" showAll="0"/>
    <pivotField dataField="1" numFmtId="167" showAll="0"/>
    <pivotField numFmtId="167" showAll="0"/>
    <pivotField showAll="0" defaultSubtotal="0">
      <items count="14">
        <item x="0"/>
        <item x="1"/>
        <item x="2"/>
        <item x="3"/>
        <item x="4"/>
        <item x="5"/>
        <item x="6"/>
        <item x="7"/>
        <item x="8"/>
        <item x="9"/>
        <item x="10"/>
        <item x="11"/>
        <item x="12"/>
        <item x="13"/>
      </items>
    </pivotField>
    <pivotField dragToRow="0" dragToCol="0" dragToPage="0" showAll="0" defaultSubtotal="0"/>
  </pivotFields>
  <rowFields count="1">
    <field x="4"/>
  </rowFields>
  <rowItems count="7">
    <i>
      <x/>
    </i>
    <i>
      <x v="1"/>
    </i>
    <i>
      <x v="2"/>
    </i>
    <i>
      <x v="3"/>
    </i>
    <i>
      <x v="4"/>
    </i>
    <i>
      <x v="5"/>
    </i>
    <i t="grand">
      <x/>
    </i>
  </rowItems>
  <colFields count="1">
    <field x="-2"/>
  </colFields>
  <colItems count="3">
    <i>
      <x/>
    </i>
    <i i="1">
      <x v="1"/>
    </i>
    <i i="2">
      <x v="2"/>
    </i>
  </colItems>
  <dataFields count="3">
    <dataField name="Net Sales " fld="11" baseField="4" baseItem="0"/>
    <dataField name="C.O.G.S" fld="12" baseField="4" baseItem="0"/>
    <dataField name="Discounts" fld="10" baseField="4" baseItem="0"/>
  </dataFields>
  <formats count="1">
    <format dxfId="71">
      <pivotArea outline="0" collapsedLevelsAreSubtotals="1" fieldPosition="0"/>
    </format>
  </formats>
  <chartFormats count="15">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2"/>
          </reference>
        </references>
      </pivotArea>
    </chartFormat>
    <chartFormat chart="11"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2"/>
          </reference>
        </references>
      </pivotArea>
    </chartFormat>
    <chartFormat chart="13" format="12" series="1">
      <pivotArea type="data" outline="0" fieldPosition="0">
        <references count="1">
          <reference field="4294967294" count="1" selected="0">
            <x v="0"/>
          </reference>
        </references>
      </pivotArea>
    </chartFormat>
    <chartFormat chart="13" format="13" series="1">
      <pivotArea type="data" outline="0" fieldPosition="0">
        <references count="1">
          <reference field="4294967294" count="1" selected="0">
            <x v="1"/>
          </reference>
        </references>
      </pivotArea>
    </chartFormat>
    <chartFormat chart="13" format="14" series="1">
      <pivotArea type="data" outline="0" fieldPosition="0">
        <references count="1">
          <reference field="4294967294" count="1" selected="0">
            <x v="2"/>
          </reference>
        </references>
      </pivotArea>
    </chartFormat>
    <chartFormat chart="17" format="6" series="1">
      <pivotArea type="data" outline="0" fieldPosition="0">
        <references count="1">
          <reference field="4294967294" count="1" selected="0">
            <x v="0"/>
          </reference>
        </references>
      </pivotArea>
    </chartFormat>
    <chartFormat chart="17" format="7" series="1">
      <pivotArea type="data" outline="0" fieldPosition="0">
        <references count="1">
          <reference field="4294967294" count="1" selected="0">
            <x v="1"/>
          </reference>
        </references>
      </pivotArea>
    </chartFormat>
    <chartFormat chart="17" format="8" series="1">
      <pivotArea type="data" outline="0" fieldPosition="0">
        <references count="1">
          <reference field="4294967294" count="1" selected="0">
            <x v="2"/>
          </reference>
        </references>
      </pivotArea>
    </chartFormat>
    <chartFormat chart="25" format="18" series="1">
      <pivotArea type="data" outline="0" fieldPosition="0">
        <references count="1">
          <reference field="4294967294" count="1" selected="0">
            <x v="0"/>
          </reference>
        </references>
      </pivotArea>
    </chartFormat>
    <chartFormat chart="25" format="19" series="1">
      <pivotArea type="data" outline="0" fieldPosition="0">
        <references count="1">
          <reference field="4294967294" count="1" selected="0">
            <x v="1"/>
          </reference>
        </references>
      </pivotArea>
    </chartFormat>
    <chartFormat chart="25" format="2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AA0E19-9F95-4C43-BF1C-CB9A0A3757A2}"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B56:C62" firstHeaderRow="1" firstDataRow="1" firstDataCol="1"/>
  <pivotFields count="16">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0"/>
        <item x="1"/>
        <item x="2"/>
        <item x="3"/>
        <item t="default"/>
      </items>
    </pivotField>
    <pivotField axis="axisRow" showAll="0">
      <items count="6">
        <item x="0"/>
        <item x="4"/>
        <item x="2"/>
        <item x="3"/>
        <item x="1"/>
        <item t="default"/>
      </items>
    </pivotField>
    <pivotField showAll="0"/>
    <pivotField showAll="0">
      <items count="7">
        <item x="4"/>
        <item x="5"/>
        <item x="0"/>
        <item x="1"/>
        <item x="2"/>
        <item x="3"/>
        <item t="default"/>
      </items>
    </pivotField>
    <pivotField showAll="0"/>
    <pivotField showAll="0"/>
    <pivotField numFmtId="167" showAll="0"/>
    <pivotField numFmtId="167" showAll="0"/>
    <pivotField numFmtId="167" showAll="0"/>
    <pivotField showAll="0"/>
    <pivotField dataField="1" numFmtId="167" showAll="0"/>
    <pivotField numFmtId="167" showAll="0"/>
    <pivotField numFmtId="167" showAll="0"/>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s>
  <rowFields count="1">
    <field x="2"/>
  </rowFields>
  <rowItems count="6">
    <i>
      <x/>
    </i>
    <i>
      <x v="1"/>
    </i>
    <i>
      <x v="2"/>
    </i>
    <i>
      <x v="3"/>
    </i>
    <i>
      <x v="4"/>
    </i>
    <i t="grand">
      <x/>
    </i>
  </rowItems>
  <colItems count="1">
    <i/>
  </colItems>
  <dataFields count="1">
    <dataField name="Sum of Net Sales" fld="11" baseField="0" baseItem="0" numFmtId="169"/>
  </dataFields>
  <formats count="1">
    <format dxfId="72">
      <pivotArea outline="0" collapsedLevelsAreSubtotals="1" fieldPosition="0">
        <references count="1">
          <reference field="4294967294" count="1" selected="0">
            <x v="0"/>
          </reference>
        </references>
      </pivotArea>
    </format>
  </formats>
  <chartFormats count="2">
    <chartFormat chart="8" format="2"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929F5F-3259-4DE0-8B6E-F9B81D23970B}"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5">
  <location ref="B48:E53" firstHeaderRow="0" firstDataRow="1" firstDataCol="1"/>
  <pivotFields count="16">
    <pivotField numFmtId="14" showAll="0"/>
    <pivotField axis="axisRow" showAll="0">
      <items count="5">
        <item x="0"/>
        <item x="1"/>
        <item x="2"/>
        <item x="3"/>
        <item t="default"/>
      </items>
    </pivotField>
    <pivotField showAll="0">
      <items count="6">
        <item x="4"/>
        <item x="0"/>
        <item x="2"/>
        <item x="3"/>
        <item x="1"/>
        <item t="default"/>
      </items>
    </pivotField>
    <pivotField showAll="0">
      <items count="7">
        <item x="1"/>
        <item x="3"/>
        <item x="4"/>
        <item m="1" x="5"/>
        <item x="0"/>
        <item x="2"/>
        <item t="default"/>
      </items>
    </pivotField>
    <pivotField showAll="0">
      <items count="7">
        <item x="4"/>
        <item x="5"/>
        <item x="0"/>
        <item x="1"/>
        <item x="2"/>
        <item x="3"/>
        <item t="default"/>
      </items>
    </pivotField>
    <pivotField showAll="0"/>
    <pivotField showAll="0"/>
    <pivotField numFmtId="167" showAll="0"/>
    <pivotField numFmtId="167" showAll="0"/>
    <pivotField numFmtId="167" showAll="0"/>
    <pivotField dataField="1" showAll="0"/>
    <pivotField dataField="1" numFmtId="167" showAll="0"/>
    <pivotField dataField="1" numFmtId="167" showAll="0"/>
    <pivotField numFmtId="167" showAll="0"/>
    <pivotField showAll="0" defaultSubtotal="0">
      <items count="14">
        <item x="0"/>
        <item x="1"/>
        <item x="2"/>
        <item x="3"/>
        <item x="4"/>
        <item x="5"/>
        <item x="6"/>
        <item x="7"/>
        <item x="8"/>
        <item x="9"/>
        <item x="10"/>
        <item x="11"/>
        <item x="12"/>
        <item x="13"/>
      </items>
    </pivotField>
    <pivotField dragToRow="0" dragToCol="0" dragToPage="0" showAll="0" defaultSubtotal="0"/>
  </pivotFields>
  <rowFields count="1">
    <field x="1"/>
  </rowFields>
  <rowItems count="5">
    <i>
      <x/>
    </i>
    <i>
      <x v="1"/>
    </i>
    <i>
      <x v="2"/>
    </i>
    <i>
      <x v="3"/>
    </i>
    <i t="grand">
      <x/>
    </i>
  </rowItems>
  <colFields count="1">
    <field x="-2"/>
  </colFields>
  <colItems count="3">
    <i>
      <x/>
    </i>
    <i i="1">
      <x v="1"/>
    </i>
    <i i="2">
      <x v="2"/>
    </i>
  </colItems>
  <dataFields count="3">
    <dataField name="Net Sales " fld="11" baseField="14" baseItem="1"/>
    <dataField name="C.O.G.S" fld="12" baseField="14" baseItem="1"/>
    <dataField name="Discounts" fld="10" baseField="14" baseItem="1"/>
  </dataFields>
  <formats count="1">
    <format dxfId="73">
      <pivotArea outline="0" collapsedLevelsAreSubtotals="1" fieldPosition="0"/>
    </format>
  </formats>
  <chartFormats count="18">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2"/>
          </reference>
        </references>
      </pivotArea>
    </chartFormat>
    <chartFormat chart="11"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2"/>
          </reference>
        </references>
      </pivotArea>
    </chartFormat>
    <chartFormat chart="13" format="12" series="1">
      <pivotArea type="data" outline="0" fieldPosition="0">
        <references count="1">
          <reference field="4294967294" count="1" selected="0">
            <x v="0"/>
          </reference>
        </references>
      </pivotArea>
    </chartFormat>
    <chartFormat chart="13" format="13" series="1">
      <pivotArea type="data" outline="0" fieldPosition="0">
        <references count="1">
          <reference field="4294967294" count="1" selected="0">
            <x v="1"/>
          </reference>
        </references>
      </pivotArea>
    </chartFormat>
    <chartFormat chart="13" format="14" series="1">
      <pivotArea type="data" outline="0" fieldPosition="0">
        <references count="1">
          <reference field="4294967294" count="1" selected="0">
            <x v="2"/>
          </reference>
        </references>
      </pivotArea>
    </chartFormat>
    <chartFormat chart="19" format="9" series="1">
      <pivotArea type="data" outline="0" fieldPosition="0">
        <references count="1">
          <reference field="4294967294" count="1" selected="0">
            <x v="0"/>
          </reference>
        </references>
      </pivotArea>
    </chartFormat>
    <chartFormat chart="19" format="10" series="1">
      <pivotArea type="data" outline="0" fieldPosition="0">
        <references count="1">
          <reference field="4294967294" count="1" selected="0">
            <x v="1"/>
          </reference>
        </references>
      </pivotArea>
    </chartFormat>
    <chartFormat chart="19" format="11" series="1">
      <pivotArea type="data" outline="0" fieldPosition="0">
        <references count="1">
          <reference field="4294967294" count="1" selected="0">
            <x v="2"/>
          </reference>
        </references>
      </pivotArea>
    </chartFormat>
    <chartFormat chart="20" format="12" series="1">
      <pivotArea type="data" outline="0" fieldPosition="0">
        <references count="1">
          <reference field="4294967294" count="1" selected="0">
            <x v="0"/>
          </reference>
        </references>
      </pivotArea>
    </chartFormat>
    <chartFormat chart="20" format="13" series="1">
      <pivotArea type="data" outline="0" fieldPosition="0">
        <references count="1">
          <reference field="4294967294" count="1" selected="0">
            <x v="1"/>
          </reference>
        </references>
      </pivotArea>
    </chartFormat>
    <chartFormat chart="20" format="14" series="1">
      <pivotArea type="data" outline="0" fieldPosition="0">
        <references count="1">
          <reference field="4294967294" count="1" selected="0">
            <x v="2"/>
          </reference>
        </references>
      </pivotArea>
    </chartFormat>
    <chartFormat chart="24" format="18" series="1">
      <pivotArea type="data" outline="0" fieldPosition="0">
        <references count="1">
          <reference field="4294967294" count="1" selected="0">
            <x v="0"/>
          </reference>
        </references>
      </pivotArea>
    </chartFormat>
    <chartFormat chart="24" format="19" series="1">
      <pivotArea type="data" outline="0" fieldPosition="0">
        <references count="1">
          <reference field="4294967294" count="1" selected="0">
            <x v="1"/>
          </reference>
        </references>
      </pivotArea>
    </chartFormat>
    <chartFormat chart="24" format="2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7CA80F5-F3F6-42DC-90D2-7E964DC3357A}"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2:G8" firstHeaderRow="1" firstDataRow="1" firstDataCol="1"/>
  <pivotFields count="16">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axis="axisRow" showAll="0">
      <items count="7">
        <item x="1"/>
        <item x="3"/>
        <item m="1" x="5"/>
        <item x="0"/>
        <item x="2"/>
        <item x="4"/>
        <item t="default"/>
      </items>
    </pivotField>
    <pivotField showAll="0"/>
    <pivotField showAll="0"/>
    <pivotField showAll="0"/>
    <pivotField numFmtId="167" showAll="0"/>
    <pivotField numFmtId="167" showAll="0"/>
    <pivotField numFmtId="167" showAll="0"/>
    <pivotField showAll="0"/>
    <pivotField dataField="1" numFmtId="167" showAll="0"/>
    <pivotField numFmtId="167" showAll="0"/>
    <pivotField numFmtId="167" showAll="0"/>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s>
  <rowFields count="1">
    <field x="3"/>
  </rowFields>
  <rowItems count="6">
    <i>
      <x/>
    </i>
    <i>
      <x v="1"/>
    </i>
    <i>
      <x v="3"/>
    </i>
    <i>
      <x v="4"/>
    </i>
    <i>
      <x v="5"/>
    </i>
    <i t="grand">
      <x/>
    </i>
  </rowItems>
  <colItems count="1">
    <i/>
  </colItems>
  <dataFields count="1">
    <dataField name="Sum of Net Sales" fld="11" baseField="0" baseItem="0" numFmtId="169"/>
  </dataFields>
  <formats count="1">
    <format dxfId="74">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5954521-39B6-44E3-AD29-C8DAEFBE907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5:D26" firstHeaderRow="0" firstDataRow="1" firstDataCol="0"/>
  <pivotFields count="16">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dataField="1" showAll="0"/>
    <pivotField numFmtId="167" showAll="0"/>
    <pivotField numFmtId="167" showAll="0"/>
    <pivotField numFmtId="167" showAll="0"/>
    <pivotField showAll="0"/>
    <pivotField dataField="1" numFmtId="167" showAll="0"/>
    <pivotField dataField="1" numFmtId="167" showAll="0"/>
    <pivotField numFmtId="167" showAll="0"/>
    <pivotField showAll="0">
      <items count="15">
        <item x="0"/>
        <item x="1"/>
        <item x="2"/>
        <item x="3"/>
        <item x="4"/>
        <item x="5"/>
        <item x="6"/>
        <item x="7"/>
        <item x="8"/>
        <item x="9"/>
        <item x="10"/>
        <item x="11"/>
        <item x="12"/>
        <item x="13"/>
        <item t="default"/>
      </items>
    </pivotField>
    <pivotField dragToRow="0" dragToCol="0" dragToPage="0" showAll="0" defaultSubtotal="0"/>
  </pivotFields>
  <rowItems count="1">
    <i/>
  </rowItems>
  <colFields count="1">
    <field x="-2"/>
  </colFields>
  <colItems count="3">
    <i>
      <x/>
    </i>
    <i i="1">
      <x v="1"/>
    </i>
    <i i="2">
      <x v="2"/>
    </i>
  </colItems>
  <dataFields count="3">
    <dataField name="Sum of Net Sales" fld="11" baseField="0" baseItem="0" numFmtId="174"/>
    <dataField name="Sum of Cost" fld="12" baseField="0" baseItem="0" numFmtId="174"/>
    <dataField name="Sum of Units Sold" fld="6" baseField="0" baseItem="0" numFmtId="173"/>
  </dataFields>
  <formats count="4">
    <format dxfId="78">
      <pivotArea outline="0" collapsedLevelsAreSubtotals="1" fieldPosition="0">
        <references count="1">
          <reference field="4294967294" count="1" selected="0">
            <x v="0"/>
          </reference>
        </references>
      </pivotArea>
    </format>
    <format dxfId="77">
      <pivotArea outline="0" collapsedLevelsAreSubtotals="1" fieldPosition="0">
        <references count="1">
          <reference field="4294967294" count="1" selected="0">
            <x v="2"/>
          </reference>
        </references>
      </pivotArea>
    </format>
    <format dxfId="76">
      <pivotArea outline="0" fieldPosition="0">
        <references count="1">
          <reference field="4294967294" count="1">
            <x v="0"/>
          </reference>
        </references>
      </pivotArea>
    </format>
    <format dxfId="75">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79CD8AF-C335-4420-A31B-E60694C0ABBD}"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H9:K22" firstHeaderRow="0" firstDataRow="1" firstDataCol="1"/>
  <pivotFields count="16">
    <pivotField numFmtId="14" showAll="0"/>
    <pivotField showAll="0"/>
    <pivotField showAll="0">
      <items count="6">
        <item x="4"/>
        <item x="0"/>
        <item x="2"/>
        <item x="3"/>
        <item x="1"/>
        <item t="default"/>
      </items>
    </pivotField>
    <pivotField showAll="0">
      <items count="7">
        <item x="1"/>
        <item x="3"/>
        <item x="4"/>
        <item m="1" x="5"/>
        <item x="0"/>
        <item x="2"/>
        <item t="default"/>
      </items>
    </pivotField>
    <pivotField showAll="0">
      <items count="7">
        <item x="4"/>
        <item x="5"/>
        <item x="0"/>
        <item x="1"/>
        <item x="2"/>
        <item x="3"/>
        <item t="default"/>
      </items>
    </pivotField>
    <pivotField showAll="0"/>
    <pivotField showAll="0"/>
    <pivotField numFmtId="167" showAll="0"/>
    <pivotField numFmtId="167" showAll="0"/>
    <pivotField numFmtId="167" showAll="0"/>
    <pivotField dataField="1" showAll="0"/>
    <pivotField dataField="1" numFmtId="167" showAll="0"/>
    <pivotField dataField="1" numFmtId="167" showAll="0"/>
    <pivotField numFmtId="167" showAll="0"/>
    <pivotField axis="axisRow" showAll="0" defaultSubtotal="0">
      <items count="14">
        <item x="0"/>
        <item x="1"/>
        <item x="2"/>
        <item x="3"/>
        <item x="4"/>
        <item x="5"/>
        <item x="6"/>
        <item x="7"/>
        <item x="8"/>
        <item x="9"/>
        <item x="10"/>
        <item x="11"/>
        <item x="12"/>
        <item x="13"/>
      </items>
    </pivotField>
    <pivotField dragToRow="0" dragToCol="0" dragToPage="0" showAll="0" defaultSubtotal="0"/>
  </pivotFields>
  <rowFields count="1">
    <field x="14"/>
  </rowFields>
  <rowItems count="13">
    <i>
      <x v="1"/>
    </i>
    <i>
      <x v="2"/>
    </i>
    <i>
      <x v="3"/>
    </i>
    <i>
      <x v="4"/>
    </i>
    <i>
      <x v="5"/>
    </i>
    <i>
      <x v="6"/>
    </i>
    <i>
      <x v="7"/>
    </i>
    <i>
      <x v="8"/>
    </i>
    <i>
      <x v="9"/>
    </i>
    <i>
      <x v="10"/>
    </i>
    <i>
      <x v="11"/>
    </i>
    <i>
      <x v="12"/>
    </i>
    <i t="grand">
      <x/>
    </i>
  </rowItems>
  <colFields count="1">
    <field x="-2"/>
  </colFields>
  <colItems count="3">
    <i>
      <x/>
    </i>
    <i i="1">
      <x v="1"/>
    </i>
    <i i="2">
      <x v="2"/>
    </i>
  </colItems>
  <dataFields count="3">
    <dataField name="Net Sales " fld="11" baseField="14" baseItem="1"/>
    <dataField name="C.O.G.S" fld="12" baseField="14" baseItem="1"/>
    <dataField name="Discounts" fld="10" baseField="14" baseItem="1"/>
  </dataFields>
  <formats count="1">
    <format dxfId="79">
      <pivotArea outline="0" collapsedLevelsAreSubtotals="1" fieldPosition="0"/>
    </format>
  </formats>
  <chartFormats count="6">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2"/>
          </reference>
        </references>
      </pivotArea>
    </chartFormat>
    <chartFormat chart="11"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E843F9-0997-443C-8185-E5A8CA3398FD}"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3">
  <location ref="L26:P33" firstHeaderRow="0" firstDataRow="1" firstDataCol="1"/>
  <pivotFields count="16">
    <pivotField numFmtId="14" showAll="0"/>
    <pivotField showAll="0"/>
    <pivotField showAll="0">
      <items count="6">
        <item x="4"/>
        <item x="0"/>
        <item x="2"/>
        <item x="3"/>
        <item x="1"/>
        <item t="default"/>
      </items>
    </pivotField>
    <pivotField showAll="0">
      <items count="7">
        <item x="1"/>
        <item x="3"/>
        <item x="4"/>
        <item m="1" x="5"/>
        <item x="0"/>
        <item x="2"/>
        <item t="default"/>
      </items>
    </pivotField>
    <pivotField axis="axisRow" showAll="0">
      <items count="7">
        <item x="4"/>
        <item x="5"/>
        <item x="0"/>
        <item x="1"/>
        <item x="2"/>
        <item x="3"/>
        <item t="default"/>
      </items>
    </pivotField>
    <pivotField showAll="0"/>
    <pivotField dataField="1" showAll="0"/>
    <pivotField numFmtId="167" showAll="0"/>
    <pivotField numFmtId="167" showAll="0"/>
    <pivotField numFmtId="167" showAll="0"/>
    <pivotField showAll="0"/>
    <pivotField dataField="1" numFmtId="167" showAll="0"/>
    <pivotField dataField="1" numFmtId="167" showAll="0"/>
    <pivotField numFmtId="167" showAll="0"/>
    <pivotField showAll="0" defaultSubtotal="0">
      <items count="14">
        <item x="0"/>
        <item x="1"/>
        <item x="2"/>
        <item x="3"/>
        <item x="4"/>
        <item x="5"/>
        <item x="6"/>
        <item x="7"/>
        <item x="8"/>
        <item x="9"/>
        <item x="10"/>
        <item x="11"/>
        <item x="12"/>
        <item x="13"/>
      </items>
    </pivotField>
    <pivotField dataField="1" dragToRow="0" dragToCol="0" dragToPage="0" showAll="0" defaultSubtotal="0"/>
  </pivotFields>
  <rowFields count="1">
    <field x="4"/>
  </rowFields>
  <rowItems count="7">
    <i>
      <x/>
    </i>
    <i>
      <x v="1"/>
    </i>
    <i>
      <x v="2"/>
    </i>
    <i>
      <x v="3"/>
    </i>
    <i>
      <x v="4"/>
    </i>
    <i>
      <x v="5"/>
    </i>
    <i t="grand">
      <x/>
    </i>
  </rowItems>
  <colFields count="1">
    <field x="-2"/>
  </colFields>
  <colItems count="4">
    <i>
      <x/>
    </i>
    <i i="1">
      <x v="1"/>
    </i>
    <i i="2">
      <x v="2"/>
    </i>
    <i i="3">
      <x v="3"/>
    </i>
  </colItems>
  <dataFields count="4">
    <dataField name="Net Sales " fld="11" baseField="4" baseItem="0"/>
    <dataField name="C.O.G.S" fld="12" baseField="4" baseItem="0"/>
    <dataField name="Units Sold " fld="6" baseField="4" baseItem="0"/>
    <dataField name="Profit Margin " fld="15" baseField="4" baseItem="0" numFmtId="167"/>
  </dataFields>
  <formats count="30">
    <format dxfId="0">
      <pivotArea outline="0" collapsedLevelsAreSubtotals="1" fieldPosition="0"/>
    </format>
    <format dxfId="1">
      <pivotArea collapsedLevelsAreSubtotals="1" fieldPosition="0">
        <references count="2">
          <reference field="4294967294" count="1" selected="0">
            <x v="3"/>
          </reference>
          <reference field="4" count="1">
            <x v="0"/>
          </reference>
        </references>
      </pivotArea>
    </format>
    <format dxfId="2">
      <pivotArea collapsedLevelsAreSubtotals="1" fieldPosition="0">
        <references count="2">
          <reference field="4294967294" count="1" selected="0">
            <x v="3"/>
          </reference>
          <reference field="4" count="5">
            <x v="1"/>
            <x v="2"/>
            <x v="3"/>
            <x v="4"/>
            <x v="5"/>
          </reference>
        </references>
      </pivotArea>
    </format>
    <format dxfId="3">
      <pivotArea field="4" grandRow="1" outline="0" collapsedLevelsAreSubtotals="1" axis="axisRow" fieldPosition="0">
        <references count="1">
          <reference field="4294967294" count="1" selected="0">
            <x v="3"/>
          </reference>
        </references>
      </pivotArea>
    </format>
    <format dxfId="4">
      <pivotArea type="all" dataOnly="0" outline="0" fieldPosition="0"/>
    </format>
    <format dxfId="5">
      <pivotArea outline="0" collapsedLevelsAreSubtotals="1" fieldPosition="0"/>
    </format>
    <format dxfId="6">
      <pivotArea field="4" type="button" dataOnly="0" labelOnly="1" outline="0" axis="axisRow" fieldPosition="0"/>
    </format>
    <format dxfId="7">
      <pivotArea dataOnly="0" labelOnly="1" fieldPosition="0">
        <references count="1">
          <reference field="4" count="0"/>
        </references>
      </pivotArea>
    </format>
    <format dxfId="8">
      <pivotArea dataOnly="0" labelOnly="1" grandRow="1" outline="0" fieldPosition="0"/>
    </format>
    <format dxfId="9">
      <pivotArea dataOnly="0" labelOnly="1" outline="0" fieldPosition="0">
        <references count="1">
          <reference field="4294967294" count="4">
            <x v="0"/>
            <x v="1"/>
            <x v="2"/>
            <x v="3"/>
          </reference>
        </references>
      </pivotArea>
    </format>
    <format dxfId="10">
      <pivotArea field="4" type="button" dataOnly="0" labelOnly="1" outline="0" axis="axisRow" fieldPosition="0"/>
    </format>
    <format dxfId="11">
      <pivotArea dataOnly="0" labelOnly="1" outline="0" fieldPosition="0">
        <references count="1">
          <reference field="4294967294" count="4">
            <x v="0"/>
            <x v="1"/>
            <x v="2"/>
            <x v="3"/>
          </reference>
        </references>
      </pivotArea>
    </format>
    <format dxfId="12">
      <pivotArea field="4" type="button" dataOnly="0" labelOnly="1" outline="0" axis="axisRow" fieldPosition="0"/>
    </format>
    <format dxfId="13">
      <pivotArea dataOnly="0" labelOnly="1" outline="0" fieldPosition="0">
        <references count="1">
          <reference field="4294967294" count="4">
            <x v="0"/>
            <x v="1"/>
            <x v="2"/>
            <x v="3"/>
          </reference>
        </references>
      </pivotArea>
    </format>
    <format dxfId="14">
      <pivotArea dataOnly="0" fieldPosition="0">
        <references count="1">
          <reference field="4" count="0"/>
        </references>
      </pivotArea>
    </format>
    <format dxfId="15">
      <pivotArea grandRow="1" outline="0" collapsedLevelsAreSubtotals="1" fieldPosition="0"/>
    </format>
    <format dxfId="16">
      <pivotArea dataOnly="0" labelOnly="1" grandRow="1" outline="0" fieldPosition="0"/>
    </format>
    <format dxfId="17">
      <pivotArea field="4" type="button" dataOnly="0" labelOnly="1" outline="0" axis="axisRow" fieldPosition="0"/>
    </format>
    <format dxfId="18">
      <pivotArea field="4" type="button" dataOnly="0" labelOnly="1" outline="0" axis="axisRow" fieldPosition="0"/>
    </format>
    <format dxfId="19">
      <pivotArea field="4" type="button" dataOnly="0" labelOnly="1" outline="0" axis="axisRow" fieldPosition="0"/>
    </format>
    <format dxfId="20">
      <pivotArea dataOnly="0" labelOnly="1" outline="0" fieldPosition="0">
        <references count="1">
          <reference field="4294967294" count="4">
            <x v="0"/>
            <x v="1"/>
            <x v="2"/>
            <x v="3"/>
          </reference>
        </references>
      </pivotArea>
    </format>
    <format dxfId="21">
      <pivotArea dataOnly="0" fieldPosition="0">
        <references count="1">
          <reference field="4" count="0"/>
        </references>
      </pivotArea>
    </format>
    <format dxfId="22">
      <pivotArea type="all" dataOnly="0" outline="0" fieldPosition="0"/>
    </format>
    <format dxfId="23">
      <pivotArea outline="0" collapsedLevelsAreSubtotals="1" fieldPosition="0"/>
    </format>
    <format dxfId="24">
      <pivotArea field="4" type="button" dataOnly="0" labelOnly="1" outline="0" axis="axisRow" fieldPosition="0"/>
    </format>
    <format dxfId="25">
      <pivotArea dataOnly="0" labelOnly="1" fieldPosition="0">
        <references count="1">
          <reference field="4" count="0"/>
        </references>
      </pivotArea>
    </format>
    <format dxfId="26">
      <pivotArea dataOnly="0" labelOnly="1" grandRow="1" outline="0" fieldPosition="0"/>
    </format>
    <format dxfId="27">
      <pivotArea dataOnly="0" labelOnly="1" outline="0" fieldPosition="0">
        <references count="1">
          <reference field="4294967294" count="4">
            <x v="0"/>
            <x v="1"/>
            <x v="2"/>
            <x v="3"/>
          </reference>
        </references>
      </pivotArea>
    </format>
    <format dxfId="28">
      <pivotArea dataOnly="0" labelOnly="1" fieldPosition="0">
        <references count="1">
          <reference field="4" count="0"/>
        </references>
      </pivotArea>
    </format>
    <format dxfId="29">
      <pivotArea collapsedLevelsAreSubtotals="1" fieldPosition="0">
        <references count="2">
          <reference field="4294967294" count="1" selected="0">
            <x v="3"/>
          </reference>
          <reference field="4" count="0"/>
        </references>
      </pivotArea>
    </format>
  </formats>
  <chartFormats count="10">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3" format="12" series="1">
      <pivotArea type="data" outline="0" fieldPosition="0">
        <references count="1">
          <reference field="4294967294" count="1" selected="0">
            <x v="0"/>
          </reference>
        </references>
      </pivotArea>
    </chartFormat>
    <chartFormat chart="13" format="13" series="1">
      <pivotArea type="data" outline="0" fieldPosition="0">
        <references count="1">
          <reference field="4294967294" count="1" selected="0">
            <x v="1"/>
          </reference>
        </references>
      </pivotArea>
    </chartFormat>
    <chartFormat chart="17" format="6" series="1">
      <pivotArea type="data" outline="0" fieldPosition="0">
        <references count="1">
          <reference field="4294967294" count="1" selected="0">
            <x v="0"/>
          </reference>
        </references>
      </pivotArea>
    </chartFormat>
    <chartFormat chart="17" format="7" series="1">
      <pivotArea type="data" outline="0" fieldPosition="0">
        <references count="1">
          <reference field="4294967294" count="1" selected="0">
            <x v="1"/>
          </reference>
        </references>
      </pivotArea>
    </chartFormat>
    <chartFormat chart="22" format="12" series="1">
      <pivotArea type="data" outline="0" fieldPosition="0">
        <references count="1">
          <reference field="4294967294" count="1" selected="0">
            <x v="0"/>
          </reference>
        </references>
      </pivotArea>
    </chartFormat>
    <chartFormat chart="22"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BE35AD7-87D6-4DE6-B2C0-A7786B255B4C}"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3">
  <location ref="L18:P24" firstHeaderRow="0" firstDataRow="1" firstDataCol="1"/>
  <pivotFields count="16">
    <pivotField numFmtId="14" showAll="0"/>
    <pivotField showAll="0"/>
    <pivotField axis="axisRow" showAll="0">
      <items count="6">
        <item x="4"/>
        <item x="0"/>
        <item x="2"/>
        <item x="3"/>
        <item x="1"/>
        <item t="default"/>
      </items>
    </pivotField>
    <pivotField showAll="0">
      <items count="7">
        <item x="1"/>
        <item x="3"/>
        <item x="4"/>
        <item m="1" x="5"/>
        <item x="0"/>
        <item x="2"/>
        <item t="default"/>
      </items>
    </pivotField>
    <pivotField showAll="0">
      <items count="7">
        <item x="4"/>
        <item x="5"/>
        <item x="0"/>
        <item x="1"/>
        <item x="2"/>
        <item x="3"/>
        <item t="default"/>
      </items>
    </pivotField>
    <pivotField showAll="0"/>
    <pivotField dataField="1" showAll="0"/>
    <pivotField numFmtId="167" showAll="0"/>
    <pivotField numFmtId="167" showAll="0"/>
    <pivotField numFmtId="167" showAll="0"/>
    <pivotField showAll="0"/>
    <pivotField dataField="1" numFmtId="167" showAll="0"/>
    <pivotField dataField="1" numFmtId="167" showAll="0"/>
    <pivotField numFmtId="167" showAll="0"/>
    <pivotField showAll="0" defaultSubtotal="0">
      <items count="14">
        <item x="0"/>
        <item x="1"/>
        <item x="2"/>
        <item x="3"/>
        <item x="4"/>
        <item x="5"/>
        <item x="6"/>
        <item x="7"/>
        <item x="8"/>
        <item x="9"/>
        <item x="10"/>
        <item x="11"/>
        <item x="12"/>
        <item x="13"/>
      </items>
    </pivotField>
    <pivotField dataField="1" dragToRow="0" dragToCol="0" dragToPage="0" showAll="0" defaultSubtotal="0"/>
  </pivotFields>
  <rowFields count="1">
    <field x="2"/>
  </rowFields>
  <rowItems count="6">
    <i>
      <x/>
    </i>
    <i>
      <x v="1"/>
    </i>
    <i>
      <x v="2"/>
    </i>
    <i>
      <x v="3"/>
    </i>
    <i>
      <x v="4"/>
    </i>
    <i t="grand">
      <x/>
    </i>
  </rowItems>
  <colFields count="1">
    <field x="-2"/>
  </colFields>
  <colItems count="4">
    <i>
      <x/>
    </i>
    <i i="1">
      <x v="1"/>
    </i>
    <i i="2">
      <x v="2"/>
    </i>
    <i i="3">
      <x v="3"/>
    </i>
  </colItems>
  <dataFields count="4">
    <dataField name="Net Sales " fld="11" baseField="4" baseItem="0"/>
    <dataField name="C.O.G.S" fld="12" baseField="4" baseItem="0"/>
    <dataField name="Units Sold " fld="6" baseField="4" baseItem="0"/>
    <dataField name="Profit Margin " fld="15" baseField="4" baseItem="0" numFmtId="167"/>
  </dataFields>
  <formats count="27">
    <format dxfId="30">
      <pivotArea outline="0" collapsedLevelsAreSubtotals="1" fieldPosition="0"/>
    </format>
    <format dxfId="31">
      <pivotArea field="4" grandRow="1" outline="0" collapsedLevelsAreSubtotals="1">
        <references count="1">
          <reference field="4294967294" count="1" selected="0">
            <x v="3"/>
          </reference>
        </references>
      </pivotArea>
    </format>
    <format dxfId="32">
      <pivotArea type="all" dataOnly="0" outline="0" fieldPosition="0"/>
    </format>
    <format dxfId="33">
      <pivotArea outline="0" collapsedLevelsAreSubtotals="1" fieldPosition="0"/>
    </format>
    <format dxfId="34">
      <pivotArea field="4" type="button" dataOnly="0" labelOnly="1" outline="0"/>
    </format>
    <format dxfId="35">
      <pivotArea dataOnly="0" labelOnly="1" grandRow="1" outline="0" fieldPosition="0"/>
    </format>
    <format dxfId="36">
      <pivotArea dataOnly="0" labelOnly="1" outline="0" fieldPosition="0">
        <references count="1">
          <reference field="4294967294" count="4">
            <x v="0"/>
            <x v="1"/>
            <x v="2"/>
            <x v="3"/>
          </reference>
        </references>
      </pivotArea>
    </format>
    <format dxfId="37">
      <pivotArea field="4" type="button" dataOnly="0" labelOnly="1" outline="0"/>
    </format>
    <format dxfId="38">
      <pivotArea dataOnly="0" labelOnly="1" outline="0" fieldPosition="0">
        <references count="1">
          <reference field="4294967294" count="4">
            <x v="0"/>
            <x v="1"/>
            <x v="2"/>
            <x v="3"/>
          </reference>
        </references>
      </pivotArea>
    </format>
    <format dxfId="39">
      <pivotArea field="4" type="button" dataOnly="0" labelOnly="1" outline="0"/>
    </format>
    <format dxfId="40">
      <pivotArea dataOnly="0" labelOnly="1" outline="0" fieldPosition="0">
        <references count="1">
          <reference field="4294967294" count="4">
            <x v="0"/>
            <x v="1"/>
            <x v="2"/>
            <x v="3"/>
          </reference>
        </references>
      </pivotArea>
    </format>
    <format dxfId="41">
      <pivotArea grandRow="1" outline="0" collapsedLevelsAreSubtotals="1" fieldPosition="0"/>
    </format>
    <format dxfId="42">
      <pivotArea dataOnly="0" labelOnly="1" grandRow="1" outline="0" fieldPosition="0"/>
    </format>
    <format dxfId="43">
      <pivotArea field="4" type="button" dataOnly="0" labelOnly="1" outline="0"/>
    </format>
    <format dxfId="44">
      <pivotArea field="4" type="button" dataOnly="0" labelOnly="1" outline="0"/>
    </format>
    <format dxfId="45">
      <pivotArea field="4" type="button" dataOnly="0" labelOnly="1" outline="0"/>
    </format>
    <format dxfId="46">
      <pivotArea dataOnly="0" labelOnly="1" outline="0" fieldPosition="0">
        <references count="1">
          <reference field="4294967294" count="4">
            <x v="0"/>
            <x v="1"/>
            <x v="2"/>
            <x v="3"/>
          </reference>
        </references>
      </pivotArea>
    </format>
    <format dxfId="47">
      <pivotArea type="all" dataOnly="0" outline="0" fieldPosition="0"/>
    </format>
    <format dxfId="48">
      <pivotArea field="4" type="button" dataOnly="0" labelOnly="1" outline="0"/>
    </format>
    <format dxfId="49">
      <pivotArea dataOnly="0" labelOnly="1" outline="0" fieldPosition="0">
        <references count="1">
          <reference field="4294967294" count="4">
            <x v="0"/>
            <x v="1"/>
            <x v="2"/>
            <x v="3"/>
          </reference>
        </references>
      </pivotArea>
    </format>
    <format dxfId="50">
      <pivotArea field="2" type="button" dataOnly="0" labelOnly="1" outline="0" axis="axisRow" fieldPosition="0"/>
    </format>
    <format dxfId="51">
      <pivotArea dataOnly="0" labelOnly="1" outline="0" fieldPosition="0">
        <references count="1">
          <reference field="4294967294" count="4">
            <x v="0"/>
            <x v="1"/>
            <x v="2"/>
            <x v="3"/>
          </reference>
        </references>
      </pivotArea>
    </format>
    <format dxfId="52">
      <pivotArea collapsedLevelsAreSubtotals="1" fieldPosition="0">
        <references count="1">
          <reference field="2" count="0"/>
        </references>
      </pivotArea>
    </format>
    <format dxfId="53">
      <pivotArea dataOnly="0" labelOnly="1" fieldPosition="0">
        <references count="1">
          <reference field="2" count="0"/>
        </references>
      </pivotArea>
    </format>
    <format dxfId="54">
      <pivotArea collapsedLevelsAreSubtotals="1" fieldPosition="0">
        <references count="2">
          <reference field="4294967294" count="1" selected="0">
            <x v="3"/>
          </reference>
          <reference field="2" count="1">
            <x v="0"/>
          </reference>
        </references>
      </pivotArea>
    </format>
    <format dxfId="55">
      <pivotArea type="all" dataOnly="0" outline="0" fieldPosition="0"/>
    </format>
    <format dxfId="56">
      <pivotArea collapsedLevelsAreSubtotals="1" fieldPosition="0">
        <references count="2">
          <reference field="4294967294" count="1" selected="0">
            <x v="3"/>
          </reference>
          <reference field="2" count="1">
            <x v="0"/>
          </reference>
        </references>
      </pivotArea>
    </format>
  </formats>
  <chartFormats count="10">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3" format="12" series="1">
      <pivotArea type="data" outline="0" fieldPosition="0">
        <references count="1">
          <reference field="4294967294" count="1" selected="0">
            <x v="0"/>
          </reference>
        </references>
      </pivotArea>
    </chartFormat>
    <chartFormat chart="13" format="13" series="1">
      <pivotArea type="data" outline="0" fieldPosition="0">
        <references count="1">
          <reference field="4294967294" count="1" selected="0">
            <x v="1"/>
          </reference>
        </references>
      </pivotArea>
    </chartFormat>
    <chartFormat chart="17" format="6" series="1">
      <pivotArea type="data" outline="0" fieldPosition="0">
        <references count="1">
          <reference field="4294967294" count="1" selected="0">
            <x v="0"/>
          </reference>
        </references>
      </pivotArea>
    </chartFormat>
    <chartFormat chart="17" format="7" series="1">
      <pivotArea type="data" outline="0" fieldPosition="0">
        <references count="1">
          <reference field="4294967294" count="1" selected="0">
            <x v="1"/>
          </reference>
        </references>
      </pivotArea>
    </chartFormat>
    <chartFormat chart="22" format="12" series="1">
      <pivotArea type="data" outline="0" fieldPosition="0">
        <references count="1">
          <reference field="4294967294" count="1" selected="0">
            <x v="0"/>
          </reference>
        </references>
      </pivotArea>
    </chartFormat>
    <chartFormat chart="22"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yer_Type" xr10:uid="{05085F55-77C9-428D-934B-B714170D1D29}" sourceName="Buyer Type">
  <pivotTables>
    <pivotTable tabId="10" name="PivotTable3"/>
    <pivotTable tabId="10" name="PivotTable5"/>
  </pivotTables>
  <data>
    <tabular pivotCacheId="2072771498">
      <items count="5">
        <i x="4" s="1"/>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584FDCB-5B70-48C6-AC0B-D54C9979966E}" sourceName="Country">
  <pivotTables>
    <pivotTable tabId="10" name="PivotTable3"/>
    <pivotTable tabId="10" name="PivotTable5"/>
  </pivotTables>
  <data>
    <tabular pivotCacheId="2072771498">
      <items count="6">
        <i x="1" s="1"/>
        <i x="3" s="1"/>
        <i x="4" s="1"/>
        <i x="0" s="1"/>
        <i x="2"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178A000A-A88F-49C5-A196-04D9E5683A6E}" sourceName="Product">
  <pivotTables>
    <pivotTable tabId="10" name="PivotTable3"/>
    <pivotTable tabId="10" name="PivotTable5"/>
  </pivotTables>
  <data>
    <tabular pivotCacheId="2072771498">
      <items count="6">
        <i x="4" s="1"/>
        <i x="5" s="1"/>
        <i x="0" s="1"/>
        <i x="1" s="1"/>
        <i x="2" s="1"/>
        <i x="3"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yer_Type1" xr10:uid="{EA4C75A3-4319-47F7-B7A5-DD5EAFA0DEF0}" sourceName="Buyer Type">
  <pivotTables>
    <pivotTable tabId="10" name="PivotTable7"/>
    <pivotTable tabId="10" name="PivotTable6"/>
  </pivotTables>
  <data>
    <tabular pivotCacheId="2072771498">
      <items count="5">
        <i x="4" s="1"/>
        <i x="0" s="1"/>
        <i x="2" s="1"/>
        <i x="3"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F40DAD15-FEF6-4B75-BE2C-0CDA291DDF0A}" sourceName="Product">
  <pivotTables>
    <pivotTable tabId="10" name="PivotTable7"/>
    <pivotTable tabId="10" name="PivotTable8"/>
  </pivotTables>
  <data>
    <tabular pivotCacheId="2072771498">
      <items count="6">
        <i x="4" s="1"/>
        <i x="5" s="1"/>
        <i x="0" s="1"/>
        <i x="1" s="1"/>
        <i x="2"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DD2C3B11-A9F6-495E-8C99-5EB8A3D166E5}" sourceName="Quarter">
  <pivotTables>
    <pivotTable tabId="10" name="PivotTable6"/>
    <pivotTable tabId="10" name="PivotTable8"/>
  </pivotTables>
  <data>
    <tabular pivotCacheId="2072771498">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yer Type" xr10:uid="{C301CEF2-0991-4D96-BE0D-9D6F90DC3985}" cache="Slicer_Buyer_Type" caption="Buyer Type" style="Slicer Style 1" rowHeight="234950"/>
  <slicer name="Country" xr10:uid="{FB8737F5-BFA7-4160-A80F-D53967F46CB2}" cache="Slicer_Country" caption="Country" columnCount="2" style="Slicer Style 1" rowHeight="234950"/>
  <slicer name="Product" xr10:uid="{12D57F25-19C1-4E6E-8C23-1BF762A99C3C}" cache="Slicer_Product" caption="Product" columnCount="2" style="Slicer Style 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yer Type 2" xr10:uid="{BF564F9A-AAA5-4C00-A152-0527BA802CA9}" cache="Slicer_Buyer_Type1" caption="Buyer Type" style="Slicer Style 1" rowHeight="234950"/>
  <slicer name="Product 2" xr10:uid="{3285A939-1DCA-4BE6-9296-3D224FF76195}" cache="Slicer_Product1" caption="Product" columnCount="2" style="Slicer Style 1" rowHeight="234950"/>
  <slicer name="Quarter 1" xr10:uid="{9E55DD93-DDF7-4AD6-9622-259AAA3BD099}" cache="Slicer_Quarter" caption="Quarter" columnCount="2" style="Slicer Style 1" rowHeight="234950"/>
</slicers>
</file>

<file path=xl/theme/theme1.xml><?xml version="1.0" encoding="utf-8"?>
<a:theme xmlns:a="http://schemas.openxmlformats.org/drawingml/2006/main" name="Office Theme">
  <a:themeElements>
    <a:clrScheme name="Custom 1">
      <a:dk1>
        <a:srgbClr val="03071E"/>
      </a:dk1>
      <a:lt1>
        <a:srgbClr val="370617"/>
      </a:lt1>
      <a:dk2>
        <a:srgbClr val="6A040F"/>
      </a:dk2>
      <a:lt2>
        <a:srgbClr val="9D0208"/>
      </a:lt2>
      <a:accent1>
        <a:srgbClr val="D00000"/>
      </a:accent1>
      <a:accent2>
        <a:srgbClr val="DC2F02"/>
      </a:accent2>
      <a:accent3>
        <a:srgbClr val="E85D04"/>
      </a:accent3>
      <a:accent4>
        <a:srgbClr val="F48C06"/>
      </a:accent4>
      <a:accent5>
        <a:srgbClr val="FAA307"/>
      </a:accent5>
      <a:accent6>
        <a:srgbClr val="FFBA08"/>
      </a:accent6>
      <a:hlink>
        <a:srgbClr val="FFFFF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39997558519241921"/>
  </sheetPr>
  <dimension ref="A1:K366"/>
  <sheetViews>
    <sheetView workbookViewId="0">
      <pane ySplit="1" topLeftCell="A2" activePane="bottomLeft" state="frozen"/>
      <selection activeCell="D1" sqref="D1"/>
      <selection pane="bottomLeft" activeCell="F15" sqref="F15"/>
    </sheetView>
  </sheetViews>
  <sheetFormatPr defaultColWidth="9.109375" defaultRowHeight="14.4" x14ac:dyDescent="0.3"/>
  <cols>
    <col min="1" max="1" width="11.44140625" style="1" bestFit="1" customWidth="1"/>
    <col min="2" max="2" width="7.44140625" bestFit="1" customWidth="1"/>
    <col min="3" max="3" width="10.44140625" bestFit="1" customWidth="1"/>
    <col min="4" max="4" width="13.6640625" bestFit="1" customWidth="1"/>
    <col min="5" max="5" width="9.44140625" bestFit="1" customWidth="1"/>
    <col min="6" max="6" width="15.33203125" bestFit="1" customWidth="1"/>
    <col min="7" max="7" width="17.44140625" bestFit="1" customWidth="1"/>
    <col min="8" max="8" width="14.6640625" bestFit="1" customWidth="1"/>
    <col min="9" max="9" width="12.5546875" bestFit="1" customWidth="1"/>
    <col min="10" max="10" width="15.5546875" bestFit="1" customWidth="1"/>
    <col min="11" max="11" width="22.109375" bestFit="1" customWidth="1"/>
  </cols>
  <sheetData>
    <row r="1" spans="1:11" x14ac:dyDescent="0.3">
      <c r="A1" s="2" t="s">
        <v>0</v>
      </c>
      <c r="B1" s="3" t="s">
        <v>1</v>
      </c>
      <c r="C1" s="3" t="s">
        <v>2</v>
      </c>
      <c r="D1" s="3" t="s">
        <v>3</v>
      </c>
      <c r="E1" s="3" t="s">
        <v>4</v>
      </c>
      <c r="F1" s="3" t="s">
        <v>5</v>
      </c>
      <c r="G1" s="3" t="s">
        <v>6</v>
      </c>
      <c r="H1" s="3" t="s">
        <v>7</v>
      </c>
      <c r="I1" s="3" t="s">
        <v>8</v>
      </c>
      <c r="J1" s="3" t="s">
        <v>9</v>
      </c>
      <c r="K1" s="3" t="s">
        <v>10</v>
      </c>
    </row>
    <row r="2" spans="1:11" x14ac:dyDescent="0.3">
      <c r="A2" s="1">
        <v>44197</v>
      </c>
      <c r="B2">
        <v>2021</v>
      </c>
      <c r="C2">
        <v>1</v>
      </c>
      <c r="D2" t="s">
        <v>11</v>
      </c>
      <c r="E2">
        <v>1</v>
      </c>
      <c r="F2" t="s">
        <v>12</v>
      </c>
      <c r="G2" t="s">
        <v>13</v>
      </c>
      <c r="H2">
        <v>4</v>
      </c>
      <c r="I2" t="s">
        <v>14</v>
      </c>
      <c r="J2" t="s">
        <v>15</v>
      </c>
      <c r="K2" t="s">
        <v>16</v>
      </c>
    </row>
    <row r="3" spans="1:11" x14ac:dyDescent="0.3">
      <c r="A3" s="1">
        <v>44198</v>
      </c>
      <c r="B3">
        <v>2021</v>
      </c>
      <c r="C3">
        <v>1</v>
      </c>
      <c r="D3" t="s">
        <v>11</v>
      </c>
      <c r="E3">
        <v>1</v>
      </c>
      <c r="F3" t="s">
        <v>12</v>
      </c>
      <c r="G3" t="s">
        <v>13</v>
      </c>
      <c r="H3">
        <v>5</v>
      </c>
      <c r="I3" t="s">
        <v>17</v>
      </c>
      <c r="J3" t="s">
        <v>18</v>
      </c>
      <c r="K3" t="s">
        <v>16</v>
      </c>
    </row>
    <row r="4" spans="1:11" x14ac:dyDescent="0.3">
      <c r="A4" s="1">
        <v>44201</v>
      </c>
      <c r="B4">
        <v>2021</v>
      </c>
      <c r="C4">
        <v>1</v>
      </c>
      <c r="D4" t="s">
        <v>11</v>
      </c>
      <c r="E4">
        <v>1</v>
      </c>
      <c r="F4" t="s">
        <v>12</v>
      </c>
      <c r="G4" t="s">
        <v>13</v>
      </c>
      <c r="H4">
        <v>1</v>
      </c>
      <c r="I4" t="s">
        <v>19</v>
      </c>
      <c r="J4" t="s">
        <v>20</v>
      </c>
      <c r="K4" t="s">
        <v>16</v>
      </c>
    </row>
    <row r="5" spans="1:11" x14ac:dyDescent="0.3">
      <c r="A5" s="1">
        <v>44202</v>
      </c>
      <c r="B5">
        <v>2021</v>
      </c>
      <c r="C5">
        <v>1</v>
      </c>
      <c r="D5" t="s">
        <v>11</v>
      </c>
      <c r="E5">
        <v>1</v>
      </c>
      <c r="F5" t="s">
        <v>12</v>
      </c>
      <c r="G5" t="s">
        <v>13</v>
      </c>
      <c r="H5">
        <v>2</v>
      </c>
      <c r="I5" t="s">
        <v>21</v>
      </c>
      <c r="J5" t="s">
        <v>22</v>
      </c>
      <c r="K5" t="s">
        <v>16</v>
      </c>
    </row>
    <row r="6" spans="1:11" x14ac:dyDescent="0.3">
      <c r="A6" s="1">
        <v>44203</v>
      </c>
      <c r="B6">
        <v>2021</v>
      </c>
      <c r="C6">
        <v>1</v>
      </c>
      <c r="D6" t="s">
        <v>11</v>
      </c>
      <c r="E6">
        <v>1</v>
      </c>
      <c r="F6" t="s">
        <v>12</v>
      </c>
      <c r="G6" t="s">
        <v>13</v>
      </c>
      <c r="H6">
        <v>3</v>
      </c>
      <c r="I6" t="s">
        <v>23</v>
      </c>
      <c r="J6" t="s">
        <v>24</v>
      </c>
      <c r="K6" t="s">
        <v>16</v>
      </c>
    </row>
    <row r="7" spans="1:11" x14ac:dyDescent="0.3">
      <c r="A7" s="1">
        <v>44204</v>
      </c>
      <c r="B7">
        <v>2021</v>
      </c>
      <c r="C7">
        <v>1</v>
      </c>
      <c r="D7" t="s">
        <v>11</v>
      </c>
      <c r="E7">
        <v>1</v>
      </c>
      <c r="F7" t="s">
        <v>12</v>
      </c>
      <c r="G7" t="s">
        <v>13</v>
      </c>
      <c r="H7">
        <v>4</v>
      </c>
      <c r="I7" t="s">
        <v>14</v>
      </c>
      <c r="J7" t="s">
        <v>15</v>
      </c>
      <c r="K7" t="s">
        <v>16</v>
      </c>
    </row>
    <row r="8" spans="1:11" x14ac:dyDescent="0.3">
      <c r="A8" s="1">
        <v>44205</v>
      </c>
      <c r="B8">
        <v>2021</v>
      </c>
      <c r="C8">
        <v>1</v>
      </c>
      <c r="D8" t="s">
        <v>11</v>
      </c>
      <c r="E8">
        <v>1</v>
      </c>
      <c r="F8" t="s">
        <v>12</v>
      </c>
      <c r="G8" t="s">
        <v>13</v>
      </c>
      <c r="H8">
        <v>5</v>
      </c>
      <c r="I8" t="s">
        <v>17</v>
      </c>
      <c r="J8" t="s">
        <v>18</v>
      </c>
      <c r="K8" t="s">
        <v>16</v>
      </c>
    </row>
    <row r="9" spans="1:11" x14ac:dyDescent="0.3">
      <c r="A9" s="1">
        <v>44208</v>
      </c>
      <c r="B9">
        <v>2021</v>
      </c>
      <c r="C9">
        <v>1</v>
      </c>
      <c r="D9" t="s">
        <v>11</v>
      </c>
      <c r="E9">
        <v>1</v>
      </c>
      <c r="F9" t="s">
        <v>12</v>
      </c>
      <c r="G9" t="s">
        <v>13</v>
      </c>
      <c r="H9">
        <v>1</v>
      </c>
      <c r="I9" t="s">
        <v>19</v>
      </c>
      <c r="J9" t="s">
        <v>20</v>
      </c>
      <c r="K9" t="s">
        <v>16</v>
      </c>
    </row>
    <row r="10" spans="1:11" x14ac:dyDescent="0.3">
      <c r="A10" s="1">
        <v>44209</v>
      </c>
      <c r="B10">
        <v>2021</v>
      </c>
      <c r="C10">
        <v>1</v>
      </c>
      <c r="D10" t="s">
        <v>11</v>
      </c>
      <c r="E10">
        <v>1</v>
      </c>
      <c r="F10" t="s">
        <v>12</v>
      </c>
      <c r="G10" t="s">
        <v>13</v>
      </c>
      <c r="H10">
        <v>2</v>
      </c>
      <c r="I10" t="s">
        <v>21</v>
      </c>
      <c r="J10" t="s">
        <v>22</v>
      </c>
      <c r="K10" t="s">
        <v>16</v>
      </c>
    </row>
    <row r="11" spans="1:11" x14ac:dyDescent="0.3">
      <c r="A11" s="1">
        <v>44210</v>
      </c>
      <c r="B11">
        <v>2021</v>
      </c>
      <c r="C11">
        <v>1</v>
      </c>
      <c r="D11" t="s">
        <v>11</v>
      </c>
      <c r="E11">
        <v>1</v>
      </c>
      <c r="F11" t="s">
        <v>12</v>
      </c>
      <c r="G11" t="s">
        <v>13</v>
      </c>
      <c r="H11">
        <v>3</v>
      </c>
      <c r="I11" t="s">
        <v>23</v>
      </c>
      <c r="J11" t="s">
        <v>24</v>
      </c>
      <c r="K11" t="s">
        <v>16</v>
      </c>
    </row>
    <row r="12" spans="1:11" x14ac:dyDescent="0.3">
      <c r="A12" s="1">
        <v>44211</v>
      </c>
      <c r="B12">
        <v>2021</v>
      </c>
      <c r="C12">
        <v>1</v>
      </c>
      <c r="D12" t="s">
        <v>11</v>
      </c>
      <c r="E12">
        <v>1</v>
      </c>
      <c r="F12" t="s">
        <v>12</v>
      </c>
      <c r="G12" t="s">
        <v>13</v>
      </c>
      <c r="H12">
        <v>4</v>
      </c>
      <c r="I12" t="s">
        <v>14</v>
      </c>
      <c r="J12" t="s">
        <v>15</v>
      </c>
      <c r="K12" t="s">
        <v>16</v>
      </c>
    </row>
    <row r="13" spans="1:11" x14ac:dyDescent="0.3">
      <c r="A13" s="1">
        <v>44212</v>
      </c>
      <c r="B13">
        <v>2021</v>
      </c>
      <c r="C13">
        <v>1</v>
      </c>
      <c r="D13" t="s">
        <v>11</v>
      </c>
      <c r="E13">
        <v>1</v>
      </c>
      <c r="F13" t="s">
        <v>12</v>
      </c>
      <c r="G13" t="s">
        <v>13</v>
      </c>
      <c r="H13">
        <v>5</v>
      </c>
      <c r="I13" t="s">
        <v>17</v>
      </c>
      <c r="J13" t="s">
        <v>18</v>
      </c>
      <c r="K13" t="s">
        <v>16</v>
      </c>
    </row>
    <row r="14" spans="1:11" x14ac:dyDescent="0.3">
      <c r="A14" s="1">
        <v>44215</v>
      </c>
      <c r="B14">
        <v>2021</v>
      </c>
      <c r="C14">
        <v>1</v>
      </c>
      <c r="D14" t="s">
        <v>11</v>
      </c>
      <c r="E14">
        <v>1</v>
      </c>
      <c r="F14" t="s">
        <v>12</v>
      </c>
      <c r="G14" t="s">
        <v>13</v>
      </c>
      <c r="H14">
        <v>1</v>
      </c>
      <c r="I14" t="s">
        <v>19</v>
      </c>
      <c r="J14" t="s">
        <v>20</v>
      </c>
      <c r="K14" t="s">
        <v>16</v>
      </c>
    </row>
    <row r="15" spans="1:11" x14ac:dyDescent="0.3">
      <c r="A15" s="1">
        <v>44216</v>
      </c>
      <c r="B15">
        <v>2021</v>
      </c>
      <c r="C15">
        <v>1</v>
      </c>
      <c r="D15" t="s">
        <v>11</v>
      </c>
      <c r="E15">
        <v>1</v>
      </c>
      <c r="F15" t="s">
        <v>12</v>
      </c>
      <c r="G15" t="s">
        <v>13</v>
      </c>
      <c r="H15">
        <v>2</v>
      </c>
      <c r="I15" t="s">
        <v>21</v>
      </c>
      <c r="J15" t="s">
        <v>22</v>
      </c>
      <c r="K15" t="s">
        <v>16</v>
      </c>
    </row>
    <row r="16" spans="1:11" x14ac:dyDescent="0.3">
      <c r="A16" s="1">
        <v>44217</v>
      </c>
      <c r="B16">
        <v>2021</v>
      </c>
      <c r="C16">
        <v>1</v>
      </c>
      <c r="D16" t="s">
        <v>11</v>
      </c>
      <c r="E16">
        <v>1</v>
      </c>
      <c r="F16" t="s">
        <v>12</v>
      </c>
      <c r="G16" t="s">
        <v>13</v>
      </c>
      <c r="H16">
        <v>3</v>
      </c>
      <c r="I16" t="s">
        <v>23</v>
      </c>
      <c r="J16" t="s">
        <v>24</v>
      </c>
      <c r="K16" t="s">
        <v>16</v>
      </c>
    </row>
    <row r="17" spans="1:11" x14ac:dyDescent="0.3">
      <c r="A17" s="1">
        <v>44218</v>
      </c>
      <c r="B17">
        <v>2021</v>
      </c>
      <c r="C17">
        <v>1</v>
      </c>
      <c r="D17" t="s">
        <v>11</v>
      </c>
      <c r="E17">
        <v>1</v>
      </c>
      <c r="F17" t="s">
        <v>12</v>
      </c>
      <c r="G17" t="s">
        <v>13</v>
      </c>
      <c r="H17">
        <v>4</v>
      </c>
      <c r="I17" t="s">
        <v>14</v>
      </c>
      <c r="J17" t="s">
        <v>15</v>
      </c>
      <c r="K17" t="s">
        <v>16</v>
      </c>
    </row>
    <row r="18" spans="1:11" x14ac:dyDescent="0.3">
      <c r="A18" s="1">
        <v>44219</v>
      </c>
      <c r="B18">
        <v>2021</v>
      </c>
      <c r="C18">
        <v>1</v>
      </c>
      <c r="D18" t="s">
        <v>11</v>
      </c>
      <c r="E18">
        <v>1</v>
      </c>
      <c r="F18" t="s">
        <v>12</v>
      </c>
      <c r="G18" t="s">
        <v>13</v>
      </c>
      <c r="H18">
        <v>5</v>
      </c>
      <c r="I18" t="s">
        <v>17</v>
      </c>
      <c r="J18" t="s">
        <v>18</v>
      </c>
      <c r="K18" t="s">
        <v>16</v>
      </c>
    </row>
    <row r="19" spans="1:11" x14ac:dyDescent="0.3">
      <c r="A19" s="1">
        <v>44222</v>
      </c>
      <c r="B19">
        <v>2021</v>
      </c>
      <c r="C19">
        <v>1</v>
      </c>
      <c r="D19" t="s">
        <v>11</v>
      </c>
      <c r="E19">
        <v>1</v>
      </c>
      <c r="F19" t="s">
        <v>12</v>
      </c>
      <c r="G19" t="s">
        <v>13</v>
      </c>
      <c r="H19">
        <v>1</v>
      </c>
      <c r="I19" t="s">
        <v>19</v>
      </c>
      <c r="J19" t="s">
        <v>20</v>
      </c>
      <c r="K19" t="s">
        <v>16</v>
      </c>
    </row>
    <row r="20" spans="1:11" x14ac:dyDescent="0.3">
      <c r="A20" s="1">
        <v>44223</v>
      </c>
      <c r="B20">
        <v>2021</v>
      </c>
      <c r="C20">
        <v>1</v>
      </c>
      <c r="D20" t="s">
        <v>11</v>
      </c>
      <c r="E20">
        <v>1</v>
      </c>
      <c r="F20" t="s">
        <v>12</v>
      </c>
      <c r="G20" t="s">
        <v>13</v>
      </c>
      <c r="H20">
        <v>2</v>
      </c>
      <c r="I20" t="s">
        <v>21</v>
      </c>
      <c r="J20" t="s">
        <v>22</v>
      </c>
      <c r="K20" t="s">
        <v>16</v>
      </c>
    </row>
    <row r="21" spans="1:11" x14ac:dyDescent="0.3">
      <c r="A21" s="1">
        <v>44224</v>
      </c>
      <c r="B21">
        <v>2021</v>
      </c>
      <c r="C21">
        <v>1</v>
      </c>
      <c r="D21" t="s">
        <v>11</v>
      </c>
      <c r="E21">
        <v>1</v>
      </c>
      <c r="F21" t="s">
        <v>12</v>
      </c>
      <c r="G21" t="s">
        <v>13</v>
      </c>
      <c r="H21">
        <v>3</v>
      </c>
      <c r="I21" t="s">
        <v>23</v>
      </c>
      <c r="J21" t="s">
        <v>24</v>
      </c>
      <c r="K21" t="s">
        <v>16</v>
      </c>
    </row>
    <row r="22" spans="1:11" x14ac:dyDescent="0.3">
      <c r="A22" s="1">
        <v>44225</v>
      </c>
      <c r="B22">
        <v>2021</v>
      </c>
      <c r="C22">
        <v>1</v>
      </c>
      <c r="D22" t="s">
        <v>11</v>
      </c>
      <c r="E22">
        <v>1</v>
      </c>
      <c r="F22" t="s">
        <v>12</v>
      </c>
      <c r="G22" t="s">
        <v>13</v>
      </c>
      <c r="H22">
        <v>4</v>
      </c>
      <c r="I22" t="s">
        <v>14</v>
      </c>
      <c r="J22" t="s">
        <v>15</v>
      </c>
      <c r="K22" t="s">
        <v>16</v>
      </c>
    </row>
    <row r="23" spans="1:11" x14ac:dyDescent="0.3">
      <c r="A23" s="1">
        <v>44226</v>
      </c>
      <c r="B23">
        <v>2021</v>
      </c>
      <c r="C23">
        <v>1</v>
      </c>
      <c r="D23" t="s">
        <v>11</v>
      </c>
      <c r="E23">
        <v>1</v>
      </c>
      <c r="F23" t="s">
        <v>12</v>
      </c>
      <c r="G23" t="s">
        <v>13</v>
      </c>
      <c r="H23">
        <v>5</v>
      </c>
      <c r="I23" t="s">
        <v>17</v>
      </c>
      <c r="J23" t="s">
        <v>18</v>
      </c>
      <c r="K23" t="s">
        <v>16</v>
      </c>
    </row>
    <row r="24" spans="1:11" x14ac:dyDescent="0.3">
      <c r="A24" s="1">
        <v>44229</v>
      </c>
      <c r="B24">
        <v>2021</v>
      </c>
      <c r="C24">
        <v>1</v>
      </c>
      <c r="D24" t="s">
        <v>11</v>
      </c>
      <c r="E24">
        <v>2</v>
      </c>
      <c r="F24" t="s">
        <v>25</v>
      </c>
      <c r="G24" t="s">
        <v>26</v>
      </c>
      <c r="H24">
        <v>1</v>
      </c>
      <c r="I24" t="s">
        <v>19</v>
      </c>
      <c r="J24" t="s">
        <v>20</v>
      </c>
      <c r="K24" t="s">
        <v>16</v>
      </c>
    </row>
    <row r="25" spans="1:11" x14ac:dyDescent="0.3">
      <c r="A25" s="1">
        <v>44230</v>
      </c>
      <c r="B25">
        <v>2021</v>
      </c>
      <c r="C25">
        <v>1</v>
      </c>
      <c r="D25" t="s">
        <v>11</v>
      </c>
      <c r="E25">
        <v>2</v>
      </c>
      <c r="F25" t="s">
        <v>25</v>
      </c>
      <c r="G25" t="s">
        <v>26</v>
      </c>
      <c r="H25">
        <v>2</v>
      </c>
      <c r="I25" t="s">
        <v>21</v>
      </c>
      <c r="J25" t="s">
        <v>22</v>
      </c>
      <c r="K25" t="s">
        <v>16</v>
      </c>
    </row>
    <row r="26" spans="1:11" x14ac:dyDescent="0.3">
      <c r="A26" s="1">
        <v>44231</v>
      </c>
      <c r="B26">
        <v>2021</v>
      </c>
      <c r="C26">
        <v>1</v>
      </c>
      <c r="D26" t="s">
        <v>11</v>
      </c>
      <c r="E26">
        <v>2</v>
      </c>
      <c r="F26" t="s">
        <v>25</v>
      </c>
      <c r="G26" t="s">
        <v>26</v>
      </c>
      <c r="H26">
        <v>3</v>
      </c>
      <c r="I26" t="s">
        <v>23</v>
      </c>
      <c r="J26" t="s">
        <v>24</v>
      </c>
      <c r="K26" t="s">
        <v>16</v>
      </c>
    </row>
    <row r="27" spans="1:11" x14ac:dyDescent="0.3">
      <c r="A27" s="1">
        <v>44232</v>
      </c>
      <c r="B27">
        <v>2021</v>
      </c>
      <c r="C27">
        <v>1</v>
      </c>
      <c r="D27" t="s">
        <v>11</v>
      </c>
      <c r="E27">
        <v>2</v>
      </c>
      <c r="F27" t="s">
        <v>25</v>
      </c>
      <c r="G27" t="s">
        <v>26</v>
      </c>
      <c r="H27">
        <v>4</v>
      </c>
      <c r="I27" t="s">
        <v>14</v>
      </c>
      <c r="J27" t="s">
        <v>15</v>
      </c>
      <c r="K27" t="s">
        <v>16</v>
      </c>
    </row>
    <row r="28" spans="1:11" x14ac:dyDescent="0.3">
      <c r="A28" s="1">
        <v>44233</v>
      </c>
      <c r="B28">
        <v>2021</v>
      </c>
      <c r="C28">
        <v>1</v>
      </c>
      <c r="D28" t="s">
        <v>11</v>
      </c>
      <c r="E28">
        <v>2</v>
      </c>
      <c r="F28" t="s">
        <v>25</v>
      </c>
      <c r="G28" t="s">
        <v>26</v>
      </c>
      <c r="H28">
        <v>5</v>
      </c>
      <c r="I28" t="s">
        <v>17</v>
      </c>
      <c r="J28" t="s">
        <v>18</v>
      </c>
      <c r="K28" t="s">
        <v>16</v>
      </c>
    </row>
    <row r="29" spans="1:11" x14ac:dyDescent="0.3">
      <c r="A29" s="1">
        <v>44236</v>
      </c>
      <c r="B29">
        <v>2021</v>
      </c>
      <c r="C29">
        <v>1</v>
      </c>
      <c r="D29" t="s">
        <v>11</v>
      </c>
      <c r="E29">
        <v>2</v>
      </c>
      <c r="F29" t="s">
        <v>25</v>
      </c>
      <c r="G29" t="s">
        <v>26</v>
      </c>
      <c r="H29">
        <v>1</v>
      </c>
      <c r="I29" t="s">
        <v>19</v>
      </c>
      <c r="J29" t="s">
        <v>20</v>
      </c>
      <c r="K29" t="s">
        <v>16</v>
      </c>
    </row>
    <row r="30" spans="1:11" x14ac:dyDescent="0.3">
      <c r="A30" s="1">
        <v>44237</v>
      </c>
      <c r="B30">
        <v>2021</v>
      </c>
      <c r="C30">
        <v>1</v>
      </c>
      <c r="D30" t="s">
        <v>11</v>
      </c>
      <c r="E30">
        <v>2</v>
      </c>
      <c r="F30" t="s">
        <v>25</v>
      </c>
      <c r="G30" t="s">
        <v>26</v>
      </c>
      <c r="H30">
        <v>2</v>
      </c>
      <c r="I30" t="s">
        <v>21</v>
      </c>
      <c r="J30" t="s">
        <v>22</v>
      </c>
      <c r="K30" t="s">
        <v>16</v>
      </c>
    </row>
    <row r="31" spans="1:11" x14ac:dyDescent="0.3">
      <c r="A31" s="1">
        <v>44238</v>
      </c>
      <c r="B31">
        <v>2021</v>
      </c>
      <c r="C31">
        <v>1</v>
      </c>
      <c r="D31" t="s">
        <v>11</v>
      </c>
      <c r="E31">
        <v>2</v>
      </c>
      <c r="F31" t="s">
        <v>25</v>
      </c>
      <c r="G31" t="s">
        <v>26</v>
      </c>
      <c r="H31">
        <v>3</v>
      </c>
      <c r="I31" t="s">
        <v>23</v>
      </c>
      <c r="J31" t="s">
        <v>24</v>
      </c>
      <c r="K31" t="s">
        <v>16</v>
      </c>
    </row>
    <row r="32" spans="1:11" x14ac:dyDescent="0.3">
      <c r="A32" s="1">
        <v>44239</v>
      </c>
      <c r="B32">
        <v>2021</v>
      </c>
      <c r="C32">
        <v>1</v>
      </c>
      <c r="D32" t="s">
        <v>11</v>
      </c>
      <c r="E32">
        <v>2</v>
      </c>
      <c r="F32" t="s">
        <v>25</v>
      </c>
      <c r="G32" t="s">
        <v>26</v>
      </c>
      <c r="H32">
        <v>4</v>
      </c>
      <c r="I32" t="s">
        <v>14</v>
      </c>
      <c r="J32" t="s">
        <v>15</v>
      </c>
      <c r="K32" t="s">
        <v>16</v>
      </c>
    </row>
    <row r="33" spans="1:11" x14ac:dyDescent="0.3">
      <c r="A33" s="1">
        <v>44240</v>
      </c>
      <c r="B33">
        <v>2021</v>
      </c>
      <c r="C33">
        <v>1</v>
      </c>
      <c r="D33" t="s">
        <v>11</v>
      </c>
      <c r="E33">
        <v>2</v>
      </c>
      <c r="F33" t="s">
        <v>25</v>
      </c>
      <c r="G33" t="s">
        <v>26</v>
      </c>
      <c r="H33">
        <v>5</v>
      </c>
      <c r="I33" t="s">
        <v>17</v>
      </c>
      <c r="J33" t="s">
        <v>18</v>
      </c>
      <c r="K33" t="s">
        <v>16</v>
      </c>
    </row>
    <row r="34" spans="1:11" x14ac:dyDescent="0.3">
      <c r="A34" s="1">
        <v>44243</v>
      </c>
      <c r="B34">
        <v>2021</v>
      </c>
      <c r="C34">
        <v>1</v>
      </c>
      <c r="D34" t="s">
        <v>11</v>
      </c>
      <c r="E34">
        <v>2</v>
      </c>
      <c r="F34" t="s">
        <v>25</v>
      </c>
      <c r="G34" t="s">
        <v>26</v>
      </c>
      <c r="H34">
        <v>1</v>
      </c>
      <c r="I34" t="s">
        <v>19</v>
      </c>
      <c r="J34" t="s">
        <v>20</v>
      </c>
      <c r="K34" t="s">
        <v>16</v>
      </c>
    </row>
    <row r="35" spans="1:11" x14ac:dyDescent="0.3">
      <c r="A35" s="1">
        <v>44244</v>
      </c>
      <c r="B35">
        <v>2021</v>
      </c>
      <c r="C35">
        <v>1</v>
      </c>
      <c r="D35" t="s">
        <v>11</v>
      </c>
      <c r="E35">
        <v>2</v>
      </c>
      <c r="F35" t="s">
        <v>25</v>
      </c>
      <c r="G35" t="s">
        <v>26</v>
      </c>
      <c r="H35">
        <v>2</v>
      </c>
      <c r="I35" t="s">
        <v>21</v>
      </c>
      <c r="J35" t="s">
        <v>22</v>
      </c>
      <c r="K35" t="s">
        <v>16</v>
      </c>
    </row>
    <row r="36" spans="1:11" x14ac:dyDescent="0.3">
      <c r="A36" s="1">
        <v>44245</v>
      </c>
      <c r="B36">
        <v>2021</v>
      </c>
      <c r="C36">
        <v>1</v>
      </c>
      <c r="D36" t="s">
        <v>11</v>
      </c>
      <c r="E36">
        <v>2</v>
      </c>
      <c r="F36" t="s">
        <v>25</v>
      </c>
      <c r="G36" t="s">
        <v>26</v>
      </c>
      <c r="H36">
        <v>3</v>
      </c>
      <c r="I36" t="s">
        <v>23</v>
      </c>
      <c r="J36" t="s">
        <v>24</v>
      </c>
      <c r="K36" t="s">
        <v>16</v>
      </c>
    </row>
    <row r="37" spans="1:11" x14ac:dyDescent="0.3">
      <c r="A37" s="1">
        <v>44246</v>
      </c>
      <c r="B37">
        <v>2021</v>
      </c>
      <c r="C37">
        <v>1</v>
      </c>
      <c r="D37" t="s">
        <v>11</v>
      </c>
      <c r="E37">
        <v>2</v>
      </c>
      <c r="F37" t="s">
        <v>25</v>
      </c>
      <c r="G37" t="s">
        <v>26</v>
      </c>
      <c r="H37">
        <v>4</v>
      </c>
      <c r="I37" t="s">
        <v>14</v>
      </c>
      <c r="J37" t="s">
        <v>15</v>
      </c>
      <c r="K37" t="s">
        <v>16</v>
      </c>
    </row>
    <row r="38" spans="1:11" x14ac:dyDescent="0.3">
      <c r="A38" s="1">
        <v>44247</v>
      </c>
      <c r="B38">
        <v>2021</v>
      </c>
      <c r="C38">
        <v>1</v>
      </c>
      <c r="D38" t="s">
        <v>11</v>
      </c>
      <c r="E38">
        <v>2</v>
      </c>
      <c r="F38" t="s">
        <v>25</v>
      </c>
      <c r="G38" t="s">
        <v>26</v>
      </c>
      <c r="H38">
        <v>5</v>
      </c>
      <c r="I38" t="s">
        <v>17</v>
      </c>
      <c r="J38" t="s">
        <v>18</v>
      </c>
      <c r="K38" t="s">
        <v>16</v>
      </c>
    </row>
    <row r="39" spans="1:11" x14ac:dyDescent="0.3">
      <c r="A39" s="1">
        <v>44250</v>
      </c>
      <c r="B39">
        <v>2021</v>
      </c>
      <c r="C39">
        <v>1</v>
      </c>
      <c r="D39" t="s">
        <v>11</v>
      </c>
      <c r="E39">
        <v>2</v>
      </c>
      <c r="F39" t="s">
        <v>25</v>
      </c>
      <c r="G39" t="s">
        <v>26</v>
      </c>
      <c r="H39">
        <v>1</v>
      </c>
      <c r="I39" t="s">
        <v>19</v>
      </c>
      <c r="J39" t="s">
        <v>20</v>
      </c>
      <c r="K39" t="s">
        <v>16</v>
      </c>
    </row>
    <row r="40" spans="1:11" x14ac:dyDescent="0.3">
      <c r="A40" s="1">
        <v>44251</v>
      </c>
      <c r="B40">
        <v>2021</v>
      </c>
      <c r="C40">
        <v>1</v>
      </c>
      <c r="D40" t="s">
        <v>11</v>
      </c>
      <c r="E40">
        <v>2</v>
      </c>
      <c r="F40" t="s">
        <v>25</v>
      </c>
      <c r="G40" t="s">
        <v>26</v>
      </c>
      <c r="H40">
        <v>2</v>
      </c>
      <c r="I40" t="s">
        <v>21</v>
      </c>
      <c r="J40" t="s">
        <v>22</v>
      </c>
      <c r="K40" t="s">
        <v>16</v>
      </c>
    </row>
    <row r="41" spans="1:11" x14ac:dyDescent="0.3">
      <c r="A41" s="1">
        <v>44252</v>
      </c>
      <c r="B41">
        <v>2021</v>
      </c>
      <c r="C41">
        <v>1</v>
      </c>
      <c r="D41" t="s">
        <v>11</v>
      </c>
      <c r="E41">
        <v>2</v>
      </c>
      <c r="F41" t="s">
        <v>25</v>
      </c>
      <c r="G41" t="s">
        <v>26</v>
      </c>
      <c r="H41">
        <v>3</v>
      </c>
      <c r="I41" t="s">
        <v>23</v>
      </c>
      <c r="J41" t="s">
        <v>24</v>
      </c>
      <c r="K41" t="s">
        <v>16</v>
      </c>
    </row>
    <row r="42" spans="1:11" x14ac:dyDescent="0.3">
      <c r="A42" s="1">
        <v>44253</v>
      </c>
      <c r="B42">
        <v>2021</v>
      </c>
      <c r="C42">
        <v>1</v>
      </c>
      <c r="D42" t="s">
        <v>11</v>
      </c>
      <c r="E42">
        <v>2</v>
      </c>
      <c r="F42" t="s">
        <v>25</v>
      </c>
      <c r="G42" t="s">
        <v>26</v>
      </c>
      <c r="H42">
        <v>4</v>
      </c>
      <c r="I42" t="s">
        <v>14</v>
      </c>
      <c r="J42" t="s">
        <v>15</v>
      </c>
      <c r="K42" t="s">
        <v>16</v>
      </c>
    </row>
    <row r="43" spans="1:11" x14ac:dyDescent="0.3">
      <c r="A43" s="1">
        <v>44254</v>
      </c>
      <c r="B43">
        <v>2021</v>
      </c>
      <c r="C43">
        <v>1</v>
      </c>
      <c r="D43" t="s">
        <v>11</v>
      </c>
      <c r="E43">
        <v>2</v>
      </c>
      <c r="F43" t="s">
        <v>25</v>
      </c>
      <c r="G43" t="s">
        <v>26</v>
      </c>
      <c r="H43">
        <v>5</v>
      </c>
      <c r="I43" t="s">
        <v>17</v>
      </c>
      <c r="J43" t="s">
        <v>18</v>
      </c>
      <c r="K43" t="s">
        <v>16</v>
      </c>
    </row>
    <row r="44" spans="1:11" x14ac:dyDescent="0.3">
      <c r="A44" s="1">
        <v>44257</v>
      </c>
      <c r="B44">
        <v>2021</v>
      </c>
      <c r="C44">
        <v>1</v>
      </c>
      <c r="D44" t="s">
        <v>11</v>
      </c>
      <c r="E44">
        <v>3</v>
      </c>
      <c r="F44" t="s">
        <v>27</v>
      </c>
      <c r="G44" t="s">
        <v>28</v>
      </c>
      <c r="H44">
        <v>1</v>
      </c>
      <c r="I44" t="s">
        <v>19</v>
      </c>
      <c r="J44" t="s">
        <v>20</v>
      </c>
      <c r="K44" t="s">
        <v>16</v>
      </c>
    </row>
    <row r="45" spans="1:11" x14ac:dyDescent="0.3">
      <c r="A45" s="1">
        <v>44258</v>
      </c>
      <c r="B45">
        <v>2021</v>
      </c>
      <c r="C45">
        <v>1</v>
      </c>
      <c r="D45" t="s">
        <v>11</v>
      </c>
      <c r="E45">
        <v>3</v>
      </c>
      <c r="F45" t="s">
        <v>27</v>
      </c>
      <c r="G45" t="s">
        <v>28</v>
      </c>
      <c r="H45">
        <v>2</v>
      </c>
      <c r="I45" t="s">
        <v>21</v>
      </c>
      <c r="J45" t="s">
        <v>22</v>
      </c>
      <c r="K45" t="s">
        <v>16</v>
      </c>
    </row>
    <row r="46" spans="1:11" x14ac:dyDescent="0.3">
      <c r="A46" s="1">
        <v>44259</v>
      </c>
      <c r="B46">
        <v>2021</v>
      </c>
      <c r="C46">
        <v>1</v>
      </c>
      <c r="D46" t="s">
        <v>11</v>
      </c>
      <c r="E46">
        <v>3</v>
      </c>
      <c r="F46" t="s">
        <v>27</v>
      </c>
      <c r="G46" t="s">
        <v>28</v>
      </c>
      <c r="H46">
        <v>3</v>
      </c>
      <c r="I46" t="s">
        <v>23</v>
      </c>
      <c r="J46" t="s">
        <v>24</v>
      </c>
      <c r="K46" t="s">
        <v>16</v>
      </c>
    </row>
    <row r="47" spans="1:11" x14ac:dyDescent="0.3">
      <c r="A47" s="1">
        <v>44260</v>
      </c>
      <c r="B47">
        <v>2021</v>
      </c>
      <c r="C47">
        <v>1</v>
      </c>
      <c r="D47" t="s">
        <v>11</v>
      </c>
      <c r="E47">
        <v>3</v>
      </c>
      <c r="F47" t="s">
        <v>27</v>
      </c>
      <c r="G47" t="s">
        <v>28</v>
      </c>
      <c r="H47">
        <v>4</v>
      </c>
      <c r="I47" t="s">
        <v>14</v>
      </c>
      <c r="J47" t="s">
        <v>15</v>
      </c>
      <c r="K47" t="s">
        <v>16</v>
      </c>
    </row>
    <row r="48" spans="1:11" x14ac:dyDescent="0.3">
      <c r="A48" s="1">
        <v>44261</v>
      </c>
      <c r="B48">
        <v>2021</v>
      </c>
      <c r="C48">
        <v>1</v>
      </c>
      <c r="D48" t="s">
        <v>11</v>
      </c>
      <c r="E48">
        <v>3</v>
      </c>
      <c r="F48" t="s">
        <v>27</v>
      </c>
      <c r="G48" t="s">
        <v>28</v>
      </c>
      <c r="H48">
        <v>5</v>
      </c>
      <c r="I48" t="s">
        <v>17</v>
      </c>
      <c r="J48" t="s">
        <v>18</v>
      </c>
      <c r="K48" t="s">
        <v>16</v>
      </c>
    </row>
    <row r="49" spans="1:11" x14ac:dyDescent="0.3">
      <c r="A49" s="1">
        <v>44264</v>
      </c>
      <c r="B49">
        <v>2021</v>
      </c>
      <c r="C49">
        <v>1</v>
      </c>
      <c r="D49" t="s">
        <v>11</v>
      </c>
      <c r="E49">
        <v>3</v>
      </c>
      <c r="F49" t="s">
        <v>27</v>
      </c>
      <c r="G49" t="s">
        <v>28</v>
      </c>
      <c r="H49">
        <v>1</v>
      </c>
      <c r="I49" t="s">
        <v>19</v>
      </c>
      <c r="J49" t="s">
        <v>20</v>
      </c>
      <c r="K49" t="s">
        <v>16</v>
      </c>
    </row>
    <row r="50" spans="1:11" x14ac:dyDescent="0.3">
      <c r="A50" s="1">
        <v>44265</v>
      </c>
      <c r="B50">
        <v>2021</v>
      </c>
      <c r="C50">
        <v>1</v>
      </c>
      <c r="D50" t="s">
        <v>11</v>
      </c>
      <c r="E50">
        <v>3</v>
      </c>
      <c r="F50" t="s">
        <v>27</v>
      </c>
      <c r="G50" t="s">
        <v>28</v>
      </c>
      <c r="H50">
        <v>2</v>
      </c>
      <c r="I50" t="s">
        <v>21</v>
      </c>
      <c r="J50" t="s">
        <v>22</v>
      </c>
      <c r="K50" t="s">
        <v>16</v>
      </c>
    </row>
    <row r="51" spans="1:11" x14ac:dyDescent="0.3">
      <c r="A51" s="1">
        <v>44266</v>
      </c>
      <c r="B51">
        <v>2021</v>
      </c>
      <c r="C51">
        <v>1</v>
      </c>
      <c r="D51" t="s">
        <v>11</v>
      </c>
      <c r="E51">
        <v>3</v>
      </c>
      <c r="F51" t="s">
        <v>27</v>
      </c>
      <c r="G51" t="s">
        <v>28</v>
      </c>
      <c r="H51">
        <v>3</v>
      </c>
      <c r="I51" t="s">
        <v>23</v>
      </c>
      <c r="J51" t="s">
        <v>24</v>
      </c>
      <c r="K51" t="s">
        <v>16</v>
      </c>
    </row>
    <row r="52" spans="1:11" x14ac:dyDescent="0.3">
      <c r="A52" s="1">
        <v>44267</v>
      </c>
      <c r="B52">
        <v>2021</v>
      </c>
      <c r="C52">
        <v>1</v>
      </c>
      <c r="D52" t="s">
        <v>11</v>
      </c>
      <c r="E52">
        <v>3</v>
      </c>
      <c r="F52" t="s">
        <v>27</v>
      </c>
      <c r="G52" t="s">
        <v>28</v>
      </c>
      <c r="H52">
        <v>4</v>
      </c>
      <c r="I52" t="s">
        <v>14</v>
      </c>
      <c r="J52" t="s">
        <v>15</v>
      </c>
      <c r="K52" t="s">
        <v>16</v>
      </c>
    </row>
    <row r="53" spans="1:11" x14ac:dyDescent="0.3">
      <c r="A53" s="1">
        <v>44268</v>
      </c>
      <c r="B53">
        <v>2021</v>
      </c>
      <c r="C53">
        <v>1</v>
      </c>
      <c r="D53" t="s">
        <v>11</v>
      </c>
      <c r="E53">
        <v>3</v>
      </c>
      <c r="F53" t="s">
        <v>27</v>
      </c>
      <c r="G53" t="s">
        <v>28</v>
      </c>
      <c r="H53">
        <v>5</v>
      </c>
      <c r="I53" t="s">
        <v>17</v>
      </c>
      <c r="J53" t="s">
        <v>18</v>
      </c>
      <c r="K53" t="s">
        <v>16</v>
      </c>
    </row>
    <row r="54" spans="1:11" x14ac:dyDescent="0.3">
      <c r="A54" s="1">
        <v>44271</v>
      </c>
      <c r="B54">
        <v>2021</v>
      </c>
      <c r="C54">
        <v>1</v>
      </c>
      <c r="D54" t="s">
        <v>11</v>
      </c>
      <c r="E54">
        <v>3</v>
      </c>
      <c r="F54" t="s">
        <v>27</v>
      </c>
      <c r="G54" t="s">
        <v>28</v>
      </c>
      <c r="H54">
        <v>1</v>
      </c>
      <c r="I54" t="s">
        <v>19</v>
      </c>
      <c r="J54" t="s">
        <v>20</v>
      </c>
      <c r="K54" t="s">
        <v>16</v>
      </c>
    </row>
    <row r="55" spans="1:11" x14ac:dyDescent="0.3">
      <c r="A55" s="1">
        <v>44272</v>
      </c>
      <c r="B55">
        <v>2021</v>
      </c>
      <c r="C55">
        <v>1</v>
      </c>
      <c r="D55" t="s">
        <v>11</v>
      </c>
      <c r="E55">
        <v>3</v>
      </c>
      <c r="F55" t="s">
        <v>27</v>
      </c>
      <c r="G55" t="s">
        <v>28</v>
      </c>
      <c r="H55">
        <v>2</v>
      </c>
      <c r="I55" t="s">
        <v>21</v>
      </c>
      <c r="J55" t="s">
        <v>22</v>
      </c>
      <c r="K55" t="s">
        <v>16</v>
      </c>
    </row>
    <row r="56" spans="1:11" x14ac:dyDescent="0.3">
      <c r="A56" s="1">
        <v>44273</v>
      </c>
      <c r="B56">
        <v>2021</v>
      </c>
      <c r="C56">
        <v>1</v>
      </c>
      <c r="D56" t="s">
        <v>11</v>
      </c>
      <c r="E56">
        <v>3</v>
      </c>
      <c r="F56" t="s">
        <v>27</v>
      </c>
      <c r="G56" t="s">
        <v>28</v>
      </c>
      <c r="H56">
        <v>3</v>
      </c>
      <c r="I56" t="s">
        <v>23</v>
      </c>
      <c r="J56" t="s">
        <v>24</v>
      </c>
      <c r="K56" t="s">
        <v>16</v>
      </c>
    </row>
    <row r="57" spans="1:11" x14ac:dyDescent="0.3">
      <c r="A57" s="1">
        <v>44274</v>
      </c>
      <c r="B57">
        <v>2021</v>
      </c>
      <c r="C57">
        <v>1</v>
      </c>
      <c r="D57" t="s">
        <v>11</v>
      </c>
      <c r="E57">
        <v>3</v>
      </c>
      <c r="F57" t="s">
        <v>27</v>
      </c>
      <c r="G57" t="s">
        <v>28</v>
      </c>
      <c r="H57">
        <v>4</v>
      </c>
      <c r="I57" t="s">
        <v>14</v>
      </c>
      <c r="J57" t="s">
        <v>15</v>
      </c>
      <c r="K57" t="s">
        <v>16</v>
      </c>
    </row>
    <row r="58" spans="1:11" x14ac:dyDescent="0.3">
      <c r="A58" s="1">
        <v>44275</v>
      </c>
      <c r="B58">
        <v>2021</v>
      </c>
      <c r="C58">
        <v>1</v>
      </c>
      <c r="D58" t="s">
        <v>11</v>
      </c>
      <c r="E58">
        <v>3</v>
      </c>
      <c r="F58" t="s">
        <v>27</v>
      </c>
      <c r="G58" t="s">
        <v>28</v>
      </c>
      <c r="H58">
        <v>5</v>
      </c>
      <c r="I58" t="s">
        <v>17</v>
      </c>
      <c r="J58" t="s">
        <v>18</v>
      </c>
      <c r="K58" t="s">
        <v>16</v>
      </c>
    </row>
    <row r="59" spans="1:11" x14ac:dyDescent="0.3">
      <c r="A59" s="1">
        <v>44278</v>
      </c>
      <c r="B59">
        <v>2021</v>
      </c>
      <c r="C59">
        <v>1</v>
      </c>
      <c r="D59" t="s">
        <v>11</v>
      </c>
      <c r="E59">
        <v>3</v>
      </c>
      <c r="F59" t="s">
        <v>27</v>
      </c>
      <c r="G59" t="s">
        <v>28</v>
      </c>
      <c r="H59">
        <v>1</v>
      </c>
      <c r="I59" t="s">
        <v>19</v>
      </c>
      <c r="J59" t="s">
        <v>20</v>
      </c>
      <c r="K59" t="s">
        <v>16</v>
      </c>
    </row>
    <row r="60" spans="1:11" x14ac:dyDescent="0.3">
      <c r="A60" s="1">
        <v>44279</v>
      </c>
      <c r="B60">
        <v>2021</v>
      </c>
      <c r="C60">
        <v>1</v>
      </c>
      <c r="D60" t="s">
        <v>11</v>
      </c>
      <c r="E60">
        <v>3</v>
      </c>
      <c r="F60" t="s">
        <v>27</v>
      </c>
      <c r="G60" t="s">
        <v>28</v>
      </c>
      <c r="H60">
        <v>2</v>
      </c>
      <c r="I60" t="s">
        <v>21</v>
      </c>
      <c r="J60" t="s">
        <v>22</v>
      </c>
      <c r="K60" t="s">
        <v>16</v>
      </c>
    </row>
    <row r="61" spans="1:11" x14ac:dyDescent="0.3">
      <c r="A61" s="1">
        <v>44280</v>
      </c>
      <c r="B61">
        <v>2021</v>
      </c>
      <c r="C61">
        <v>1</v>
      </c>
      <c r="D61" t="s">
        <v>11</v>
      </c>
      <c r="E61">
        <v>3</v>
      </c>
      <c r="F61" t="s">
        <v>27</v>
      </c>
      <c r="G61" t="s">
        <v>28</v>
      </c>
      <c r="H61">
        <v>3</v>
      </c>
      <c r="I61" t="s">
        <v>23</v>
      </c>
      <c r="J61" t="s">
        <v>24</v>
      </c>
      <c r="K61" t="s">
        <v>16</v>
      </c>
    </row>
    <row r="62" spans="1:11" x14ac:dyDescent="0.3">
      <c r="A62" s="1">
        <v>44281</v>
      </c>
      <c r="B62">
        <v>2021</v>
      </c>
      <c r="C62">
        <v>1</v>
      </c>
      <c r="D62" t="s">
        <v>11</v>
      </c>
      <c r="E62">
        <v>3</v>
      </c>
      <c r="F62" t="s">
        <v>27</v>
      </c>
      <c r="G62" t="s">
        <v>28</v>
      </c>
      <c r="H62">
        <v>4</v>
      </c>
      <c r="I62" t="s">
        <v>14</v>
      </c>
      <c r="J62" t="s">
        <v>15</v>
      </c>
      <c r="K62" t="s">
        <v>16</v>
      </c>
    </row>
    <row r="63" spans="1:11" x14ac:dyDescent="0.3">
      <c r="A63" s="1">
        <v>44282</v>
      </c>
      <c r="B63">
        <v>2021</v>
      </c>
      <c r="C63">
        <v>1</v>
      </c>
      <c r="D63" t="s">
        <v>11</v>
      </c>
      <c r="E63">
        <v>3</v>
      </c>
      <c r="F63" t="s">
        <v>27</v>
      </c>
      <c r="G63" t="s">
        <v>28</v>
      </c>
      <c r="H63">
        <v>5</v>
      </c>
      <c r="I63" t="s">
        <v>17</v>
      </c>
      <c r="J63" t="s">
        <v>18</v>
      </c>
      <c r="K63" t="s">
        <v>16</v>
      </c>
    </row>
    <row r="64" spans="1:11" x14ac:dyDescent="0.3">
      <c r="A64" s="1">
        <v>44285</v>
      </c>
      <c r="B64">
        <v>2021</v>
      </c>
      <c r="C64">
        <v>1</v>
      </c>
      <c r="D64" t="s">
        <v>11</v>
      </c>
      <c r="E64">
        <v>3</v>
      </c>
      <c r="F64" t="s">
        <v>27</v>
      </c>
      <c r="G64" t="s">
        <v>28</v>
      </c>
      <c r="H64">
        <v>1</v>
      </c>
      <c r="I64" t="s">
        <v>19</v>
      </c>
      <c r="J64" t="s">
        <v>20</v>
      </c>
      <c r="K64" t="s">
        <v>16</v>
      </c>
    </row>
    <row r="65" spans="1:11" x14ac:dyDescent="0.3">
      <c r="A65" s="1">
        <v>44286</v>
      </c>
      <c r="B65">
        <v>2021</v>
      </c>
      <c r="C65">
        <v>1</v>
      </c>
      <c r="D65" t="s">
        <v>11</v>
      </c>
      <c r="E65">
        <v>3</v>
      </c>
      <c r="F65" t="s">
        <v>27</v>
      </c>
      <c r="G65" t="s">
        <v>28</v>
      </c>
      <c r="H65">
        <v>2</v>
      </c>
      <c r="I65" t="s">
        <v>21</v>
      </c>
      <c r="J65" t="s">
        <v>22</v>
      </c>
      <c r="K65" t="s">
        <v>16</v>
      </c>
    </row>
    <row r="66" spans="1:11" x14ac:dyDescent="0.3">
      <c r="A66" s="1">
        <v>44287</v>
      </c>
      <c r="B66">
        <v>2021</v>
      </c>
      <c r="C66">
        <v>2</v>
      </c>
      <c r="D66" t="s">
        <v>29</v>
      </c>
      <c r="E66">
        <v>4</v>
      </c>
      <c r="F66" t="s">
        <v>30</v>
      </c>
      <c r="G66" t="s">
        <v>31</v>
      </c>
      <c r="H66">
        <v>3</v>
      </c>
      <c r="I66" t="s">
        <v>23</v>
      </c>
      <c r="J66" t="s">
        <v>24</v>
      </c>
      <c r="K66" t="s">
        <v>16</v>
      </c>
    </row>
    <row r="67" spans="1:11" x14ac:dyDescent="0.3">
      <c r="A67" s="1">
        <v>44288</v>
      </c>
      <c r="B67">
        <v>2021</v>
      </c>
      <c r="C67">
        <v>2</v>
      </c>
      <c r="D67" t="s">
        <v>29</v>
      </c>
      <c r="E67">
        <v>4</v>
      </c>
      <c r="F67" t="s">
        <v>30</v>
      </c>
      <c r="G67" t="s">
        <v>31</v>
      </c>
      <c r="H67">
        <v>4</v>
      </c>
      <c r="I67" t="s">
        <v>14</v>
      </c>
      <c r="J67" t="s">
        <v>15</v>
      </c>
      <c r="K67" t="s">
        <v>16</v>
      </c>
    </row>
    <row r="68" spans="1:11" x14ac:dyDescent="0.3">
      <c r="A68" s="1">
        <v>44289</v>
      </c>
      <c r="B68">
        <v>2021</v>
      </c>
      <c r="C68">
        <v>2</v>
      </c>
      <c r="D68" t="s">
        <v>29</v>
      </c>
      <c r="E68">
        <v>4</v>
      </c>
      <c r="F68" t="s">
        <v>30</v>
      </c>
      <c r="G68" t="s">
        <v>31</v>
      </c>
      <c r="H68">
        <v>5</v>
      </c>
      <c r="I68" t="s">
        <v>17</v>
      </c>
      <c r="J68" t="s">
        <v>18</v>
      </c>
      <c r="K68" t="s">
        <v>16</v>
      </c>
    </row>
    <row r="69" spans="1:11" x14ac:dyDescent="0.3">
      <c r="A69" s="1">
        <v>44292</v>
      </c>
      <c r="B69">
        <v>2021</v>
      </c>
      <c r="C69">
        <v>2</v>
      </c>
      <c r="D69" t="s">
        <v>29</v>
      </c>
      <c r="E69">
        <v>4</v>
      </c>
      <c r="F69" t="s">
        <v>30</v>
      </c>
      <c r="G69" t="s">
        <v>31</v>
      </c>
      <c r="H69">
        <v>1</v>
      </c>
      <c r="I69" t="s">
        <v>19</v>
      </c>
      <c r="J69" t="s">
        <v>20</v>
      </c>
      <c r="K69" t="s">
        <v>16</v>
      </c>
    </row>
    <row r="70" spans="1:11" x14ac:dyDescent="0.3">
      <c r="A70" s="1">
        <v>44293</v>
      </c>
      <c r="B70">
        <v>2021</v>
      </c>
      <c r="C70">
        <v>2</v>
      </c>
      <c r="D70" t="s">
        <v>29</v>
      </c>
      <c r="E70">
        <v>4</v>
      </c>
      <c r="F70" t="s">
        <v>30</v>
      </c>
      <c r="G70" t="s">
        <v>31</v>
      </c>
      <c r="H70">
        <v>2</v>
      </c>
      <c r="I70" t="s">
        <v>21</v>
      </c>
      <c r="J70" t="s">
        <v>22</v>
      </c>
      <c r="K70" t="s">
        <v>16</v>
      </c>
    </row>
    <row r="71" spans="1:11" x14ac:dyDescent="0.3">
      <c r="A71" s="1">
        <v>44294</v>
      </c>
      <c r="B71">
        <v>2021</v>
      </c>
      <c r="C71">
        <v>2</v>
      </c>
      <c r="D71" t="s">
        <v>29</v>
      </c>
      <c r="E71">
        <v>4</v>
      </c>
      <c r="F71" t="s">
        <v>30</v>
      </c>
      <c r="G71" t="s">
        <v>31</v>
      </c>
      <c r="H71">
        <v>3</v>
      </c>
      <c r="I71" t="s">
        <v>23</v>
      </c>
      <c r="J71" t="s">
        <v>24</v>
      </c>
      <c r="K71" t="s">
        <v>16</v>
      </c>
    </row>
    <row r="72" spans="1:11" x14ac:dyDescent="0.3">
      <c r="A72" s="1">
        <v>44295</v>
      </c>
      <c r="B72">
        <v>2021</v>
      </c>
      <c r="C72">
        <v>2</v>
      </c>
      <c r="D72" t="s">
        <v>29</v>
      </c>
      <c r="E72">
        <v>4</v>
      </c>
      <c r="F72" t="s">
        <v>30</v>
      </c>
      <c r="G72" t="s">
        <v>31</v>
      </c>
      <c r="H72">
        <v>4</v>
      </c>
      <c r="I72" t="s">
        <v>14</v>
      </c>
      <c r="J72" t="s">
        <v>15</v>
      </c>
      <c r="K72" t="s">
        <v>16</v>
      </c>
    </row>
    <row r="73" spans="1:11" x14ac:dyDescent="0.3">
      <c r="A73" s="1">
        <v>44296</v>
      </c>
      <c r="B73">
        <v>2021</v>
      </c>
      <c r="C73">
        <v>2</v>
      </c>
      <c r="D73" t="s">
        <v>29</v>
      </c>
      <c r="E73">
        <v>4</v>
      </c>
      <c r="F73" t="s">
        <v>30</v>
      </c>
      <c r="G73" t="s">
        <v>31</v>
      </c>
      <c r="H73">
        <v>5</v>
      </c>
      <c r="I73" t="s">
        <v>17</v>
      </c>
      <c r="J73" t="s">
        <v>18</v>
      </c>
      <c r="K73" t="s">
        <v>16</v>
      </c>
    </row>
    <row r="74" spans="1:11" x14ac:dyDescent="0.3">
      <c r="A74" s="1">
        <v>44299</v>
      </c>
      <c r="B74">
        <v>2021</v>
      </c>
      <c r="C74">
        <v>2</v>
      </c>
      <c r="D74" t="s">
        <v>29</v>
      </c>
      <c r="E74">
        <v>4</v>
      </c>
      <c r="F74" t="s">
        <v>30</v>
      </c>
      <c r="G74" t="s">
        <v>31</v>
      </c>
      <c r="H74">
        <v>1</v>
      </c>
      <c r="I74" t="s">
        <v>19</v>
      </c>
      <c r="J74" t="s">
        <v>20</v>
      </c>
      <c r="K74" t="s">
        <v>16</v>
      </c>
    </row>
    <row r="75" spans="1:11" x14ac:dyDescent="0.3">
      <c r="A75" s="1">
        <v>44300</v>
      </c>
      <c r="B75">
        <v>2021</v>
      </c>
      <c r="C75">
        <v>2</v>
      </c>
      <c r="D75" t="s">
        <v>29</v>
      </c>
      <c r="E75">
        <v>4</v>
      </c>
      <c r="F75" t="s">
        <v>30</v>
      </c>
      <c r="G75" t="s">
        <v>31</v>
      </c>
      <c r="H75">
        <v>2</v>
      </c>
      <c r="I75" t="s">
        <v>21</v>
      </c>
      <c r="J75" t="s">
        <v>22</v>
      </c>
      <c r="K75" t="s">
        <v>16</v>
      </c>
    </row>
    <row r="76" spans="1:11" x14ac:dyDescent="0.3">
      <c r="A76" s="1">
        <v>44301</v>
      </c>
      <c r="B76">
        <v>2021</v>
      </c>
      <c r="C76">
        <v>2</v>
      </c>
      <c r="D76" t="s">
        <v>29</v>
      </c>
      <c r="E76">
        <v>4</v>
      </c>
      <c r="F76" t="s">
        <v>30</v>
      </c>
      <c r="G76" t="s">
        <v>31</v>
      </c>
      <c r="H76">
        <v>3</v>
      </c>
      <c r="I76" t="s">
        <v>23</v>
      </c>
      <c r="J76" t="s">
        <v>24</v>
      </c>
      <c r="K76" t="s">
        <v>16</v>
      </c>
    </row>
    <row r="77" spans="1:11" x14ac:dyDescent="0.3">
      <c r="A77" s="1">
        <v>44302</v>
      </c>
      <c r="B77">
        <v>2021</v>
      </c>
      <c r="C77">
        <v>2</v>
      </c>
      <c r="D77" t="s">
        <v>29</v>
      </c>
      <c r="E77">
        <v>4</v>
      </c>
      <c r="F77" t="s">
        <v>30</v>
      </c>
      <c r="G77" t="s">
        <v>31</v>
      </c>
      <c r="H77">
        <v>4</v>
      </c>
      <c r="I77" t="s">
        <v>14</v>
      </c>
      <c r="J77" t="s">
        <v>15</v>
      </c>
      <c r="K77" t="s">
        <v>16</v>
      </c>
    </row>
    <row r="78" spans="1:11" x14ac:dyDescent="0.3">
      <c r="A78" s="1">
        <v>44303</v>
      </c>
      <c r="B78">
        <v>2021</v>
      </c>
      <c r="C78">
        <v>2</v>
      </c>
      <c r="D78" t="s">
        <v>29</v>
      </c>
      <c r="E78">
        <v>4</v>
      </c>
      <c r="F78" t="s">
        <v>30</v>
      </c>
      <c r="G78" t="s">
        <v>31</v>
      </c>
      <c r="H78">
        <v>5</v>
      </c>
      <c r="I78" t="s">
        <v>17</v>
      </c>
      <c r="J78" t="s">
        <v>18</v>
      </c>
      <c r="K78" t="s">
        <v>16</v>
      </c>
    </row>
    <row r="79" spans="1:11" x14ac:dyDescent="0.3">
      <c r="A79" s="1">
        <v>44306</v>
      </c>
      <c r="B79">
        <v>2021</v>
      </c>
      <c r="C79">
        <v>2</v>
      </c>
      <c r="D79" t="s">
        <v>29</v>
      </c>
      <c r="E79">
        <v>4</v>
      </c>
      <c r="F79" t="s">
        <v>30</v>
      </c>
      <c r="G79" t="s">
        <v>31</v>
      </c>
      <c r="H79">
        <v>1</v>
      </c>
      <c r="I79" t="s">
        <v>19</v>
      </c>
      <c r="J79" t="s">
        <v>20</v>
      </c>
      <c r="K79" t="s">
        <v>16</v>
      </c>
    </row>
    <row r="80" spans="1:11" x14ac:dyDescent="0.3">
      <c r="A80" s="1">
        <v>44307</v>
      </c>
      <c r="B80">
        <v>2021</v>
      </c>
      <c r="C80">
        <v>2</v>
      </c>
      <c r="D80" t="s">
        <v>29</v>
      </c>
      <c r="E80">
        <v>4</v>
      </c>
      <c r="F80" t="s">
        <v>30</v>
      </c>
      <c r="G80" t="s">
        <v>31</v>
      </c>
      <c r="H80">
        <v>2</v>
      </c>
      <c r="I80" t="s">
        <v>21</v>
      </c>
      <c r="J80" t="s">
        <v>22</v>
      </c>
      <c r="K80" t="s">
        <v>16</v>
      </c>
    </row>
    <row r="81" spans="1:11" x14ac:dyDescent="0.3">
      <c r="A81" s="1">
        <v>44308</v>
      </c>
      <c r="B81">
        <v>2021</v>
      </c>
      <c r="C81">
        <v>2</v>
      </c>
      <c r="D81" t="s">
        <v>29</v>
      </c>
      <c r="E81">
        <v>4</v>
      </c>
      <c r="F81" t="s">
        <v>30</v>
      </c>
      <c r="G81" t="s">
        <v>31</v>
      </c>
      <c r="H81">
        <v>3</v>
      </c>
      <c r="I81" t="s">
        <v>23</v>
      </c>
      <c r="J81" t="s">
        <v>24</v>
      </c>
      <c r="K81" t="s">
        <v>16</v>
      </c>
    </row>
    <row r="82" spans="1:11" x14ac:dyDescent="0.3">
      <c r="A82" s="1">
        <v>44309</v>
      </c>
      <c r="B82">
        <v>2021</v>
      </c>
      <c r="C82">
        <v>2</v>
      </c>
      <c r="D82" t="s">
        <v>29</v>
      </c>
      <c r="E82">
        <v>4</v>
      </c>
      <c r="F82" t="s">
        <v>30</v>
      </c>
      <c r="G82" t="s">
        <v>31</v>
      </c>
      <c r="H82">
        <v>4</v>
      </c>
      <c r="I82" t="s">
        <v>14</v>
      </c>
      <c r="J82" t="s">
        <v>15</v>
      </c>
      <c r="K82" t="s">
        <v>16</v>
      </c>
    </row>
    <row r="83" spans="1:11" x14ac:dyDescent="0.3">
      <c r="A83" s="1">
        <v>44310</v>
      </c>
      <c r="B83">
        <v>2021</v>
      </c>
      <c r="C83">
        <v>2</v>
      </c>
      <c r="D83" t="s">
        <v>29</v>
      </c>
      <c r="E83">
        <v>4</v>
      </c>
      <c r="F83" t="s">
        <v>30</v>
      </c>
      <c r="G83" t="s">
        <v>31</v>
      </c>
      <c r="H83">
        <v>5</v>
      </c>
      <c r="I83" t="s">
        <v>17</v>
      </c>
      <c r="J83" t="s">
        <v>18</v>
      </c>
      <c r="K83" t="s">
        <v>16</v>
      </c>
    </row>
    <row r="84" spans="1:11" x14ac:dyDescent="0.3">
      <c r="A84" s="1">
        <v>44313</v>
      </c>
      <c r="B84">
        <v>2021</v>
      </c>
      <c r="C84">
        <v>2</v>
      </c>
      <c r="D84" t="s">
        <v>29</v>
      </c>
      <c r="E84">
        <v>4</v>
      </c>
      <c r="F84" t="s">
        <v>30</v>
      </c>
      <c r="G84" t="s">
        <v>31</v>
      </c>
      <c r="H84">
        <v>1</v>
      </c>
      <c r="I84" t="s">
        <v>19</v>
      </c>
      <c r="J84" t="s">
        <v>20</v>
      </c>
      <c r="K84" t="s">
        <v>16</v>
      </c>
    </row>
    <row r="85" spans="1:11" x14ac:dyDescent="0.3">
      <c r="A85" s="1">
        <v>44314</v>
      </c>
      <c r="B85">
        <v>2021</v>
      </c>
      <c r="C85">
        <v>2</v>
      </c>
      <c r="D85" t="s">
        <v>29</v>
      </c>
      <c r="E85">
        <v>4</v>
      </c>
      <c r="F85" t="s">
        <v>30</v>
      </c>
      <c r="G85" t="s">
        <v>31</v>
      </c>
      <c r="H85">
        <v>2</v>
      </c>
      <c r="I85" t="s">
        <v>21</v>
      </c>
      <c r="J85" t="s">
        <v>22</v>
      </c>
      <c r="K85" t="s">
        <v>16</v>
      </c>
    </row>
    <row r="86" spans="1:11" x14ac:dyDescent="0.3">
      <c r="A86" s="1">
        <v>44315</v>
      </c>
      <c r="B86">
        <v>2021</v>
      </c>
      <c r="C86">
        <v>2</v>
      </c>
      <c r="D86" t="s">
        <v>29</v>
      </c>
      <c r="E86">
        <v>4</v>
      </c>
      <c r="F86" t="s">
        <v>30</v>
      </c>
      <c r="G86" t="s">
        <v>31</v>
      </c>
      <c r="H86">
        <v>3</v>
      </c>
      <c r="I86" t="s">
        <v>23</v>
      </c>
      <c r="J86" t="s">
        <v>24</v>
      </c>
      <c r="K86" t="s">
        <v>16</v>
      </c>
    </row>
    <row r="87" spans="1:11" x14ac:dyDescent="0.3">
      <c r="A87" s="1">
        <v>44316</v>
      </c>
      <c r="B87">
        <v>2021</v>
      </c>
      <c r="C87">
        <v>2</v>
      </c>
      <c r="D87" t="s">
        <v>29</v>
      </c>
      <c r="E87">
        <v>4</v>
      </c>
      <c r="F87" t="s">
        <v>30</v>
      </c>
      <c r="G87" t="s">
        <v>31</v>
      </c>
      <c r="H87">
        <v>4</v>
      </c>
      <c r="I87" t="s">
        <v>14</v>
      </c>
      <c r="J87" t="s">
        <v>15</v>
      </c>
      <c r="K87" t="s">
        <v>16</v>
      </c>
    </row>
    <row r="88" spans="1:11" x14ac:dyDescent="0.3">
      <c r="A88" s="1">
        <v>44317</v>
      </c>
      <c r="B88">
        <v>2021</v>
      </c>
      <c r="C88">
        <v>2</v>
      </c>
      <c r="D88" t="s">
        <v>29</v>
      </c>
      <c r="E88">
        <v>5</v>
      </c>
      <c r="F88" t="s">
        <v>32</v>
      </c>
      <c r="G88" t="s">
        <v>32</v>
      </c>
      <c r="H88">
        <v>5</v>
      </c>
      <c r="I88" t="s">
        <v>17</v>
      </c>
      <c r="J88" t="s">
        <v>18</v>
      </c>
      <c r="K88" t="s">
        <v>16</v>
      </c>
    </row>
    <row r="89" spans="1:11" x14ac:dyDescent="0.3">
      <c r="A89" s="1">
        <v>44320</v>
      </c>
      <c r="B89">
        <v>2021</v>
      </c>
      <c r="C89">
        <v>2</v>
      </c>
      <c r="D89" t="s">
        <v>29</v>
      </c>
      <c r="E89">
        <v>5</v>
      </c>
      <c r="F89" t="s">
        <v>32</v>
      </c>
      <c r="G89" t="s">
        <v>32</v>
      </c>
      <c r="H89">
        <v>1</v>
      </c>
      <c r="I89" t="s">
        <v>19</v>
      </c>
      <c r="J89" t="s">
        <v>20</v>
      </c>
      <c r="K89" t="s">
        <v>16</v>
      </c>
    </row>
    <row r="90" spans="1:11" x14ac:dyDescent="0.3">
      <c r="A90" s="1">
        <v>44321</v>
      </c>
      <c r="B90">
        <v>2021</v>
      </c>
      <c r="C90">
        <v>2</v>
      </c>
      <c r="D90" t="s">
        <v>29</v>
      </c>
      <c r="E90">
        <v>5</v>
      </c>
      <c r="F90" t="s">
        <v>32</v>
      </c>
      <c r="G90" t="s">
        <v>32</v>
      </c>
      <c r="H90">
        <v>2</v>
      </c>
      <c r="I90" t="s">
        <v>21</v>
      </c>
      <c r="J90" t="s">
        <v>22</v>
      </c>
      <c r="K90" t="s">
        <v>16</v>
      </c>
    </row>
    <row r="91" spans="1:11" x14ac:dyDescent="0.3">
      <c r="A91" s="1">
        <v>44322</v>
      </c>
      <c r="B91">
        <v>2021</v>
      </c>
      <c r="C91">
        <v>2</v>
      </c>
      <c r="D91" t="s">
        <v>29</v>
      </c>
      <c r="E91">
        <v>5</v>
      </c>
      <c r="F91" t="s">
        <v>32</v>
      </c>
      <c r="G91" t="s">
        <v>32</v>
      </c>
      <c r="H91">
        <v>3</v>
      </c>
      <c r="I91" t="s">
        <v>23</v>
      </c>
      <c r="J91" t="s">
        <v>24</v>
      </c>
      <c r="K91" t="s">
        <v>16</v>
      </c>
    </row>
    <row r="92" spans="1:11" x14ac:dyDescent="0.3">
      <c r="A92" s="1">
        <v>44323</v>
      </c>
      <c r="B92">
        <v>2021</v>
      </c>
      <c r="C92">
        <v>2</v>
      </c>
      <c r="D92" t="s">
        <v>29</v>
      </c>
      <c r="E92">
        <v>5</v>
      </c>
      <c r="F92" t="s">
        <v>32</v>
      </c>
      <c r="G92" t="s">
        <v>32</v>
      </c>
      <c r="H92">
        <v>4</v>
      </c>
      <c r="I92" t="s">
        <v>14</v>
      </c>
      <c r="J92" t="s">
        <v>15</v>
      </c>
      <c r="K92" t="s">
        <v>16</v>
      </c>
    </row>
    <row r="93" spans="1:11" x14ac:dyDescent="0.3">
      <c r="A93" s="1">
        <v>44324</v>
      </c>
      <c r="B93">
        <v>2021</v>
      </c>
      <c r="C93">
        <v>2</v>
      </c>
      <c r="D93" t="s">
        <v>29</v>
      </c>
      <c r="E93">
        <v>5</v>
      </c>
      <c r="F93" t="s">
        <v>32</v>
      </c>
      <c r="G93" t="s">
        <v>32</v>
      </c>
      <c r="H93">
        <v>5</v>
      </c>
      <c r="I93" t="s">
        <v>17</v>
      </c>
      <c r="J93" t="s">
        <v>18</v>
      </c>
      <c r="K93" t="s">
        <v>16</v>
      </c>
    </row>
    <row r="94" spans="1:11" x14ac:dyDescent="0.3">
      <c r="A94" s="1">
        <v>44327</v>
      </c>
      <c r="B94">
        <v>2021</v>
      </c>
      <c r="C94">
        <v>2</v>
      </c>
      <c r="D94" t="s">
        <v>29</v>
      </c>
      <c r="E94">
        <v>5</v>
      </c>
      <c r="F94" t="s">
        <v>32</v>
      </c>
      <c r="G94" t="s">
        <v>32</v>
      </c>
      <c r="H94">
        <v>1</v>
      </c>
      <c r="I94" t="s">
        <v>19</v>
      </c>
      <c r="J94" t="s">
        <v>20</v>
      </c>
      <c r="K94" t="s">
        <v>16</v>
      </c>
    </row>
    <row r="95" spans="1:11" x14ac:dyDescent="0.3">
      <c r="A95" s="1">
        <v>44328</v>
      </c>
      <c r="B95">
        <v>2021</v>
      </c>
      <c r="C95">
        <v>2</v>
      </c>
      <c r="D95" t="s">
        <v>29</v>
      </c>
      <c r="E95">
        <v>5</v>
      </c>
      <c r="F95" t="s">
        <v>32</v>
      </c>
      <c r="G95" t="s">
        <v>32</v>
      </c>
      <c r="H95">
        <v>2</v>
      </c>
      <c r="I95" t="s">
        <v>21</v>
      </c>
      <c r="J95" t="s">
        <v>22</v>
      </c>
      <c r="K95" t="s">
        <v>16</v>
      </c>
    </row>
    <row r="96" spans="1:11" x14ac:dyDescent="0.3">
      <c r="A96" s="1">
        <v>44329</v>
      </c>
      <c r="B96">
        <v>2021</v>
      </c>
      <c r="C96">
        <v>2</v>
      </c>
      <c r="D96" t="s">
        <v>29</v>
      </c>
      <c r="E96">
        <v>5</v>
      </c>
      <c r="F96" t="s">
        <v>32</v>
      </c>
      <c r="G96" t="s">
        <v>32</v>
      </c>
      <c r="H96">
        <v>3</v>
      </c>
      <c r="I96" t="s">
        <v>23</v>
      </c>
      <c r="J96" t="s">
        <v>24</v>
      </c>
      <c r="K96" t="s">
        <v>16</v>
      </c>
    </row>
    <row r="97" spans="1:11" x14ac:dyDescent="0.3">
      <c r="A97" s="1">
        <v>44330</v>
      </c>
      <c r="B97">
        <v>2021</v>
      </c>
      <c r="C97">
        <v>2</v>
      </c>
      <c r="D97" t="s">
        <v>29</v>
      </c>
      <c r="E97">
        <v>5</v>
      </c>
      <c r="F97" t="s">
        <v>32</v>
      </c>
      <c r="G97" t="s">
        <v>32</v>
      </c>
      <c r="H97">
        <v>4</v>
      </c>
      <c r="I97" t="s">
        <v>14</v>
      </c>
      <c r="J97" t="s">
        <v>15</v>
      </c>
      <c r="K97" t="s">
        <v>16</v>
      </c>
    </row>
    <row r="98" spans="1:11" x14ac:dyDescent="0.3">
      <c r="A98" s="1">
        <v>44331</v>
      </c>
      <c r="B98">
        <v>2021</v>
      </c>
      <c r="C98">
        <v>2</v>
      </c>
      <c r="D98" t="s">
        <v>29</v>
      </c>
      <c r="E98">
        <v>5</v>
      </c>
      <c r="F98" t="s">
        <v>32</v>
      </c>
      <c r="G98" t="s">
        <v>32</v>
      </c>
      <c r="H98">
        <v>5</v>
      </c>
      <c r="I98" t="s">
        <v>17</v>
      </c>
      <c r="J98" t="s">
        <v>18</v>
      </c>
      <c r="K98" t="s">
        <v>16</v>
      </c>
    </row>
    <row r="99" spans="1:11" x14ac:dyDescent="0.3">
      <c r="A99" s="1">
        <v>44334</v>
      </c>
      <c r="B99">
        <v>2021</v>
      </c>
      <c r="C99">
        <v>2</v>
      </c>
      <c r="D99" t="s">
        <v>29</v>
      </c>
      <c r="E99">
        <v>5</v>
      </c>
      <c r="F99" t="s">
        <v>32</v>
      </c>
      <c r="G99" t="s">
        <v>32</v>
      </c>
      <c r="H99">
        <v>1</v>
      </c>
      <c r="I99" t="s">
        <v>19</v>
      </c>
      <c r="J99" t="s">
        <v>20</v>
      </c>
      <c r="K99" t="s">
        <v>16</v>
      </c>
    </row>
    <row r="100" spans="1:11" x14ac:dyDescent="0.3">
      <c r="A100" s="1">
        <v>44335</v>
      </c>
      <c r="B100">
        <v>2021</v>
      </c>
      <c r="C100">
        <v>2</v>
      </c>
      <c r="D100" t="s">
        <v>29</v>
      </c>
      <c r="E100">
        <v>5</v>
      </c>
      <c r="F100" t="s">
        <v>32</v>
      </c>
      <c r="G100" t="s">
        <v>32</v>
      </c>
      <c r="H100">
        <v>2</v>
      </c>
      <c r="I100" t="s">
        <v>21</v>
      </c>
      <c r="J100" t="s">
        <v>22</v>
      </c>
      <c r="K100" t="s">
        <v>16</v>
      </c>
    </row>
    <row r="101" spans="1:11" x14ac:dyDescent="0.3">
      <c r="A101" s="1">
        <v>44336</v>
      </c>
      <c r="B101">
        <v>2021</v>
      </c>
      <c r="C101">
        <v>2</v>
      </c>
      <c r="D101" t="s">
        <v>29</v>
      </c>
      <c r="E101">
        <v>5</v>
      </c>
      <c r="F101" t="s">
        <v>32</v>
      </c>
      <c r="G101" t="s">
        <v>32</v>
      </c>
      <c r="H101">
        <v>3</v>
      </c>
      <c r="I101" t="s">
        <v>23</v>
      </c>
      <c r="J101" t="s">
        <v>24</v>
      </c>
      <c r="K101" t="s">
        <v>16</v>
      </c>
    </row>
    <row r="102" spans="1:11" x14ac:dyDescent="0.3">
      <c r="A102" s="1">
        <v>44337</v>
      </c>
      <c r="B102">
        <v>2021</v>
      </c>
      <c r="C102">
        <v>2</v>
      </c>
      <c r="D102" t="s">
        <v>29</v>
      </c>
      <c r="E102">
        <v>5</v>
      </c>
      <c r="F102" t="s">
        <v>32</v>
      </c>
      <c r="G102" t="s">
        <v>32</v>
      </c>
      <c r="H102">
        <v>4</v>
      </c>
      <c r="I102" t="s">
        <v>14</v>
      </c>
      <c r="J102" t="s">
        <v>15</v>
      </c>
      <c r="K102" t="s">
        <v>16</v>
      </c>
    </row>
    <row r="103" spans="1:11" x14ac:dyDescent="0.3">
      <c r="A103" s="1">
        <v>44338</v>
      </c>
      <c r="B103">
        <v>2021</v>
      </c>
      <c r="C103">
        <v>2</v>
      </c>
      <c r="D103" t="s">
        <v>29</v>
      </c>
      <c r="E103">
        <v>5</v>
      </c>
      <c r="F103" t="s">
        <v>32</v>
      </c>
      <c r="G103" t="s">
        <v>32</v>
      </c>
      <c r="H103">
        <v>5</v>
      </c>
      <c r="I103" t="s">
        <v>17</v>
      </c>
      <c r="J103" t="s">
        <v>18</v>
      </c>
      <c r="K103" t="s">
        <v>16</v>
      </c>
    </row>
    <row r="104" spans="1:11" x14ac:dyDescent="0.3">
      <c r="A104" s="1">
        <v>44341</v>
      </c>
      <c r="B104">
        <v>2021</v>
      </c>
      <c r="C104">
        <v>2</v>
      </c>
      <c r="D104" t="s">
        <v>29</v>
      </c>
      <c r="E104">
        <v>5</v>
      </c>
      <c r="F104" t="s">
        <v>32</v>
      </c>
      <c r="G104" t="s">
        <v>32</v>
      </c>
      <c r="H104">
        <v>1</v>
      </c>
      <c r="I104" t="s">
        <v>19</v>
      </c>
      <c r="J104" t="s">
        <v>20</v>
      </c>
      <c r="K104" t="s">
        <v>16</v>
      </c>
    </row>
    <row r="105" spans="1:11" x14ac:dyDescent="0.3">
      <c r="A105" s="1">
        <v>44342</v>
      </c>
      <c r="B105">
        <v>2021</v>
      </c>
      <c r="C105">
        <v>2</v>
      </c>
      <c r="D105" t="s">
        <v>29</v>
      </c>
      <c r="E105">
        <v>5</v>
      </c>
      <c r="F105" t="s">
        <v>32</v>
      </c>
      <c r="G105" t="s">
        <v>32</v>
      </c>
      <c r="H105">
        <v>2</v>
      </c>
      <c r="I105" t="s">
        <v>21</v>
      </c>
      <c r="J105" t="s">
        <v>22</v>
      </c>
      <c r="K105" t="s">
        <v>16</v>
      </c>
    </row>
    <row r="106" spans="1:11" x14ac:dyDescent="0.3">
      <c r="A106" s="1">
        <v>44343</v>
      </c>
      <c r="B106">
        <v>2021</v>
      </c>
      <c r="C106">
        <v>2</v>
      </c>
      <c r="D106" t="s">
        <v>29</v>
      </c>
      <c r="E106">
        <v>5</v>
      </c>
      <c r="F106" t="s">
        <v>32</v>
      </c>
      <c r="G106" t="s">
        <v>32</v>
      </c>
      <c r="H106">
        <v>3</v>
      </c>
      <c r="I106" t="s">
        <v>23</v>
      </c>
      <c r="J106" t="s">
        <v>24</v>
      </c>
      <c r="K106" t="s">
        <v>16</v>
      </c>
    </row>
    <row r="107" spans="1:11" x14ac:dyDescent="0.3">
      <c r="A107" s="1">
        <v>44344</v>
      </c>
      <c r="B107">
        <v>2021</v>
      </c>
      <c r="C107">
        <v>2</v>
      </c>
      <c r="D107" t="s">
        <v>29</v>
      </c>
      <c r="E107">
        <v>5</v>
      </c>
      <c r="F107" t="s">
        <v>32</v>
      </c>
      <c r="G107" t="s">
        <v>32</v>
      </c>
      <c r="H107">
        <v>4</v>
      </c>
      <c r="I107" t="s">
        <v>14</v>
      </c>
      <c r="J107" t="s">
        <v>15</v>
      </c>
      <c r="K107" t="s">
        <v>16</v>
      </c>
    </row>
    <row r="108" spans="1:11" x14ac:dyDescent="0.3">
      <c r="A108" s="1">
        <v>44345</v>
      </c>
      <c r="B108">
        <v>2021</v>
      </c>
      <c r="C108">
        <v>2</v>
      </c>
      <c r="D108" t="s">
        <v>29</v>
      </c>
      <c r="E108">
        <v>5</v>
      </c>
      <c r="F108" t="s">
        <v>32</v>
      </c>
      <c r="G108" t="s">
        <v>32</v>
      </c>
      <c r="H108">
        <v>5</v>
      </c>
      <c r="I108" t="s">
        <v>17</v>
      </c>
      <c r="J108" t="s">
        <v>18</v>
      </c>
      <c r="K108" t="s">
        <v>16</v>
      </c>
    </row>
    <row r="109" spans="1:11" x14ac:dyDescent="0.3">
      <c r="A109" s="1">
        <v>44348</v>
      </c>
      <c r="B109">
        <v>2021</v>
      </c>
      <c r="C109">
        <v>2</v>
      </c>
      <c r="D109" t="s">
        <v>29</v>
      </c>
      <c r="E109">
        <v>6</v>
      </c>
      <c r="F109" t="s">
        <v>33</v>
      </c>
      <c r="G109" t="s">
        <v>34</v>
      </c>
      <c r="H109">
        <v>1</v>
      </c>
      <c r="I109" t="s">
        <v>19</v>
      </c>
      <c r="J109" t="s">
        <v>20</v>
      </c>
      <c r="K109" t="s">
        <v>16</v>
      </c>
    </row>
    <row r="110" spans="1:11" x14ac:dyDescent="0.3">
      <c r="A110" s="1">
        <v>44349</v>
      </c>
      <c r="B110">
        <v>2021</v>
      </c>
      <c r="C110">
        <v>2</v>
      </c>
      <c r="D110" t="s">
        <v>29</v>
      </c>
      <c r="E110">
        <v>6</v>
      </c>
      <c r="F110" t="s">
        <v>33</v>
      </c>
      <c r="G110" t="s">
        <v>34</v>
      </c>
      <c r="H110">
        <v>2</v>
      </c>
      <c r="I110" t="s">
        <v>21</v>
      </c>
      <c r="J110" t="s">
        <v>22</v>
      </c>
      <c r="K110" t="s">
        <v>16</v>
      </c>
    </row>
    <row r="111" spans="1:11" x14ac:dyDescent="0.3">
      <c r="A111" s="1">
        <v>44350</v>
      </c>
      <c r="B111">
        <v>2021</v>
      </c>
      <c r="C111">
        <v>2</v>
      </c>
      <c r="D111" t="s">
        <v>29</v>
      </c>
      <c r="E111">
        <v>6</v>
      </c>
      <c r="F111" t="s">
        <v>33</v>
      </c>
      <c r="G111" t="s">
        <v>34</v>
      </c>
      <c r="H111">
        <v>3</v>
      </c>
      <c r="I111" t="s">
        <v>23</v>
      </c>
      <c r="J111" t="s">
        <v>24</v>
      </c>
      <c r="K111" t="s">
        <v>16</v>
      </c>
    </row>
    <row r="112" spans="1:11" x14ac:dyDescent="0.3">
      <c r="A112" s="1">
        <v>44351</v>
      </c>
      <c r="B112">
        <v>2021</v>
      </c>
      <c r="C112">
        <v>2</v>
      </c>
      <c r="D112" t="s">
        <v>29</v>
      </c>
      <c r="E112">
        <v>6</v>
      </c>
      <c r="F112" t="s">
        <v>33</v>
      </c>
      <c r="G112" t="s">
        <v>34</v>
      </c>
      <c r="H112">
        <v>4</v>
      </c>
      <c r="I112" t="s">
        <v>14</v>
      </c>
      <c r="J112" t="s">
        <v>15</v>
      </c>
      <c r="K112" t="s">
        <v>16</v>
      </c>
    </row>
    <row r="113" spans="1:11" x14ac:dyDescent="0.3">
      <c r="A113" s="1">
        <v>44352</v>
      </c>
      <c r="B113">
        <v>2021</v>
      </c>
      <c r="C113">
        <v>2</v>
      </c>
      <c r="D113" t="s">
        <v>29</v>
      </c>
      <c r="E113">
        <v>6</v>
      </c>
      <c r="F113" t="s">
        <v>33</v>
      </c>
      <c r="G113" t="s">
        <v>34</v>
      </c>
      <c r="H113">
        <v>5</v>
      </c>
      <c r="I113" t="s">
        <v>17</v>
      </c>
      <c r="J113" t="s">
        <v>18</v>
      </c>
      <c r="K113" t="s">
        <v>16</v>
      </c>
    </row>
    <row r="114" spans="1:11" x14ac:dyDescent="0.3">
      <c r="A114" s="1">
        <v>44355</v>
      </c>
      <c r="B114">
        <v>2021</v>
      </c>
      <c r="C114">
        <v>2</v>
      </c>
      <c r="D114" t="s">
        <v>29</v>
      </c>
      <c r="E114">
        <v>6</v>
      </c>
      <c r="F114" t="s">
        <v>33</v>
      </c>
      <c r="G114" t="s">
        <v>34</v>
      </c>
      <c r="H114">
        <v>1</v>
      </c>
      <c r="I114" t="s">
        <v>19</v>
      </c>
      <c r="J114" t="s">
        <v>20</v>
      </c>
      <c r="K114" t="s">
        <v>16</v>
      </c>
    </row>
    <row r="115" spans="1:11" x14ac:dyDescent="0.3">
      <c r="A115" s="1">
        <v>44356</v>
      </c>
      <c r="B115">
        <v>2021</v>
      </c>
      <c r="C115">
        <v>2</v>
      </c>
      <c r="D115" t="s">
        <v>29</v>
      </c>
      <c r="E115">
        <v>6</v>
      </c>
      <c r="F115" t="s">
        <v>33</v>
      </c>
      <c r="G115" t="s">
        <v>34</v>
      </c>
      <c r="H115">
        <v>2</v>
      </c>
      <c r="I115" t="s">
        <v>21</v>
      </c>
      <c r="J115" t="s">
        <v>22</v>
      </c>
      <c r="K115" t="s">
        <v>16</v>
      </c>
    </row>
    <row r="116" spans="1:11" x14ac:dyDescent="0.3">
      <c r="A116" s="1">
        <v>44357</v>
      </c>
      <c r="B116">
        <v>2021</v>
      </c>
      <c r="C116">
        <v>2</v>
      </c>
      <c r="D116" t="s">
        <v>29</v>
      </c>
      <c r="E116">
        <v>6</v>
      </c>
      <c r="F116" t="s">
        <v>33</v>
      </c>
      <c r="G116" t="s">
        <v>34</v>
      </c>
      <c r="H116">
        <v>3</v>
      </c>
      <c r="I116" t="s">
        <v>23</v>
      </c>
      <c r="J116" t="s">
        <v>24</v>
      </c>
      <c r="K116" t="s">
        <v>16</v>
      </c>
    </row>
    <row r="117" spans="1:11" x14ac:dyDescent="0.3">
      <c r="A117" s="1">
        <v>44358</v>
      </c>
      <c r="B117">
        <v>2021</v>
      </c>
      <c r="C117">
        <v>2</v>
      </c>
      <c r="D117" t="s">
        <v>29</v>
      </c>
      <c r="E117">
        <v>6</v>
      </c>
      <c r="F117" t="s">
        <v>33</v>
      </c>
      <c r="G117" t="s">
        <v>34</v>
      </c>
      <c r="H117">
        <v>4</v>
      </c>
      <c r="I117" t="s">
        <v>14</v>
      </c>
      <c r="J117" t="s">
        <v>15</v>
      </c>
      <c r="K117" t="s">
        <v>16</v>
      </c>
    </row>
    <row r="118" spans="1:11" x14ac:dyDescent="0.3">
      <c r="A118" s="1">
        <v>44359</v>
      </c>
      <c r="B118">
        <v>2021</v>
      </c>
      <c r="C118">
        <v>2</v>
      </c>
      <c r="D118" t="s">
        <v>29</v>
      </c>
      <c r="E118">
        <v>6</v>
      </c>
      <c r="F118" t="s">
        <v>33</v>
      </c>
      <c r="G118" t="s">
        <v>34</v>
      </c>
      <c r="H118">
        <v>5</v>
      </c>
      <c r="I118" t="s">
        <v>17</v>
      </c>
      <c r="J118" t="s">
        <v>18</v>
      </c>
      <c r="K118" t="s">
        <v>16</v>
      </c>
    </row>
    <row r="119" spans="1:11" x14ac:dyDescent="0.3">
      <c r="A119" s="1">
        <v>44362</v>
      </c>
      <c r="B119">
        <v>2021</v>
      </c>
      <c r="C119">
        <v>2</v>
      </c>
      <c r="D119" t="s">
        <v>29</v>
      </c>
      <c r="E119">
        <v>6</v>
      </c>
      <c r="F119" t="s">
        <v>33</v>
      </c>
      <c r="G119" t="s">
        <v>34</v>
      </c>
      <c r="H119">
        <v>1</v>
      </c>
      <c r="I119" t="s">
        <v>19</v>
      </c>
      <c r="J119" t="s">
        <v>20</v>
      </c>
      <c r="K119" t="s">
        <v>16</v>
      </c>
    </row>
    <row r="120" spans="1:11" x14ac:dyDescent="0.3">
      <c r="A120" s="1">
        <v>44363</v>
      </c>
      <c r="B120">
        <v>2021</v>
      </c>
      <c r="C120">
        <v>2</v>
      </c>
      <c r="D120" t="s">
        <v>29</v>
      </c>
      <c r="E120">
        <v>6</v>
      </c>
      <c r="F120" t="s">
        <v>33</v>
      </c>
      <c r="G120" t="s">
        <v>34</v>
      </c>
      <c r="H120">
        <v>2</v>
      </c>
      <c r="I120" t="s">
        <v>21</v>
      </c>
      <c r="J120" t="s">
        <v>22</v>
      </c>
      <c r="K120" t="s">
        <v>16</v>
      </c>
    </row>
    <row r="121" spans="1:11" x14ac:dyDescent="0.3">
      <c r="A121" s="1">
        <v>44364</v>
      </c>
      <c r="B121">
        <v>2021</v>
      </c>
      <c r="C121">
        <v>2</v>
      </c>
      <c r="D121" t="s">
        <v>29</v>
      </c>
      <c r="E121">
        <v>6</v>
      </c>
      <c r="F121" t="s">
        <v>33</v>
      </c>
      <c r="G121" t="s">
        <v>34</v>
      </c>
      <c r="H121">
        <v>3</v>
      </c>
      <c r="I121" t="s">
        <v>23</v>
      </c>
      <c r="J121" t="s">
        <v>24</v>
      </c>
      <c r="K121" t="s">
        <v>16</v>
      </c>
    </row>
    <row r="122" spans="1:11" x14ac:dyDescent="0.3">
      <c r="A122" s="1">
        <v>44365</v>
      </c>
      <c r="B122">
        <v>2021</v>
      </c>
      <c r="C122">
        <v>2</v>
      </c>
      <c r="D122" t="s">
        <v>29</v>
      </c>
      <c r="E122">
        <v>6</v>
      </c>
      <c r="F122" t="s">
        <v>33</v>
      </c>
      <c r="G122" t="s">
        <v>34</v>
      </c>
      <c r="H122">
        <v>4</v>
      </c>
      <c r="I122" t="s">
        <v>14</v>
      </c>
      <c r="J122" t="s">
        <v>15</v>
      </c>
      <c r="K122" t="s">
        <v>16</v>
      </c>
    </row>
    <row r="123" spans="1:11" x14ac:dyDescent="0.3">
      <c r="A123" s="1">
        <v>44366</v>
      </c>
      <c r="B123">
        <v>2021</v>
      </c>
      <c r="C123">
        <v>2</v>
      </c>
      <c r="D123" t="s">
        <v>29</v>
      </c>
      <c r="E123">
        <v>6</v>
      </c>
      <c r="F123" t="s">
        <v>33</v>
      </c>
      <c r="G123" t="s">
        <v>34</v>
      </c>
      <c r="H123">
        <v>5</v>
      </c>
      <c r="I123" t="s">
        <v>17</v>
      </c>
      <c r="J123" t="s">
        <v>18</v>
      </c>
      <c r="K123" t="s">
        <v>16</v>
      </c>
    </row>
    <row r="124" spans="1:11" x14ac:dyDescent="0.3">
      <c r="A124" s="1">
        <v>44369</v>
      </c>
      <c r="B124">
        <v>2021</v>
      </c>
      <c r="C124">
        <v>2</v>
      </c>
      <c r="D124" t="s">
        <v>29</v>
      </c>
      <c r="E124">
        <v>6</v>
      </c>
      <c r="F124" t="s">
        <v>33</v>
      </c>
      <c r="G124" t="s">
        <v>34</v>
      </c>
      <c r="H124">
        <v>1</v>
      </c>
      <c r="I124" t="s">
        <v>19</v>
      </c>
      <c r="J124" t="s">
        <v>20</v>
      </c>
      <c r="K124" t="s">
        <v>16</v>
      </c>
    </row>
    <row r="125" spans="1:11" x14ac:dyDescent="0.3">
      <c r="A125" s="1">
        <v>44370</v>
      </c>
      <c r="B125">
        <v>2021</v>
      </c>
      <c r="C125">
        <v>2</v>
      </c>
      <c r="D125" t="s">
        <v>29</v>
      </c>
      <c r="E125">
        <v>6</v>
      </c>
      <c r="F125" t="s">
        <v>33</v>
      </c>
      <c r="G125" t="s">
        <v>34</v>
      </c>
      <c r="H125">
        <v>2</v>
      </c>
      <c r="I125" t="s">
        <v>21</v>
      </c>
      <c r="J125" t="s">
        <v>22</v>
      </c>
      <c r="K125" t="s">
        <v>16</v>
      </c>
    </row>
    <row r="126" spans="1:11" x14ac:dyDescent="0.3">
      <c r="A126" s="1">
        <v>44371</v>
      </c>
      <c r="B126">
        <v>2021</v>
      </c>
      <c r="C126">
        <v>2</v>
      </c>
      <c r="D126" t="s">
        <v>29</v>
      </c>
      <c r="E126">
        <v>6</v>
      </c>
      <c r="F126" t="s">
        <v>33</v>
      </c>
      <c r="G126" t="s">
        <v>34</v>
      </c>
      <c r="H126">
        <v>3</v>
      </c>
      <c r="I126" t="s">
        <v>23</v>
      </c>
      <c r="J126" t="s">
        <v>24</v>
      </c>
      <c r="K126" t="s">
        <v>16</v>
      </c>
    </row>
    <row r="127" spans="1:11" x14ac:dyDescent="0.3">
      <c r="A127" s="1">
        <v>44372</v>
      </c>
      <c r="B127">
        <v>2021</v>
      </c>
      <c r="C127">
        <v>2</v>
      </c>
      <c r="D127" t="s">
        <v>29</v>
      </c>
      <c r="E127">
        <v>6</v>
      </c>
      <c r="F127" t="s">
        <v>33</v>
      </c>
      <c r="G127" t="s">
        <v>34</v>
      </c>
      <c r="H127">
        <v>4</v>
      </c>
      <c r="I127" t="s">
        <v>14</v>
      </c>
      <c r="J127" t="s">
        <v>15</v>
      </c>
      <c r="K127" t="s">
        <v>16</v>
      </c>
    </row>
    <row r="128" spans="1:11" x14ac:dyDescent="0.3">
      <c r="A128" s="1">
        <v>44373</v>
      </c>
      <c r="B128">
        <v>2021</v>
      </c>
      <c r="C128">
        <v>2</v>
      </c>
      <c r="D128" t="s">
        <v>29</v>
      </c>
      <c r="E128">
        <v>6</v>
      </c>
      <c r="F128" t="s">
        <v>33</v>
      </c>
      <c r="G128" t="s">
        <v>34</v>
      </c>
      <c r="H128">
        <v>5</v>
      </c>
      <c r="I128" t="s">
        <v>17</v>
      </c>
      <c r="J128" t="s">
        <v>18</v>
      </c>
      <c r="K128" t="s">
        <v>16</v>
      </c>
    </row>
    <row r="129" spans="1:11" x14ac:dyDescent="0.3">
      <c r="A129" s="1">
        <v>44376</v>
      </c>
      <c r="B129">
        <v>2021</v>
      </c>
      <c r="C129">
        <v>2</v>
      </c>
      <c r="D129" t="s">
        <v>29</v>
      </c>
      <c r="E129">
        <v>6</v>
      </c>
      <c r="F129" t="s">
        <v>33</v>
      </c>
      <c r="G129" t="s">
        <v>34</v>
      </c>
      <c r="H129">
        <v>1</v>
      </c>
      <c r="I129" t="s">
        <v>19</v>
      </c>
      <c r="J129" t="s">
        <v>20</v>
      </c>
      <c r="K129" t="s">
        <v>16</v>
      </c>
    </row>
    <row r="130" spans="1:11" x14ac:dyDescent="0.3">
      <c r="A130" s="1">
        <v>44377</v>
      </c>
      <c r="B130">
        <v>2021</v>
      </c>
      <c r="C130">
        <v>2</v>
      </c>
      <c r="D130" t="s">
        <v>29</v>
      </c>
      <c r="E130">
        <v>6</v>
      </c>
      <c r="F130" t="s">
        <v>33</v>
      </c>
      <c r="G130" t="s">
        <v>34</v>
      </c>
      <c r="H130">
        <v>2</v>
      </c>
      <c r="I130" t="s">
        <v>21</v>
      </c>
      <c r="J130" t="s">
        <v>22</v>
      </c>
      <c r="K130" t="s">
        <v>16</v>
      </c>
    </row>
    <row r="131" spans="1:11" x14ac:dyDescent="0.3">
      <c r="A131" s="1">
        <v>44378</v>
      </c>
      <c r="B131">
        <v>2021</v>
      </c>
      <c r="C131">
        <v>3</v>
      </c>
      <c r="D131" t="s">
        <v>35</v>
      </c>
      <c r="E131">
        <v>7</v>
      </c>
      <c r="F131" t="s">
        <v>36</v>
      </c>
      <c r="G131" t="s">
        <v>37</v>
      </c>
      <c r="H131">
        <v>3</v>
      </c>
      <c r="I131" t="s">
        <v>23</v>
      </c>
      <c r="J131" t="s">
        <v>24</v>
      </c>
      <c r="K131" t="s">
        <v>16</v>
      </c>
    </row>
    <row r="132" spans="1:11" x14ac:dyDescent="0.3">
      <c r="A132" s="1">
        <v>44379</v>
      </c>
      <c r="B132">
        <v>2021</v>
      </c>
      <c r="C132">
        <v>3</v>
      </c>
      <c r="D132" t="s">
        <v>35</v>
      </c>
      <c r="E132">
        <v>7</v>
      </c>
      <c r="F132" t="s">
        <v>36</v>
      </c>
      <c r="G132" t="s">
        <v>37</v>
      </c>
      <c r="H132">
        <v>4</v>
      </c>
      <c r="I132" t="s">
        <v>14</v>
      </c>
      <c r="J132" t="s">
        <v>15</v>
      </c>
      <c r="K132" t="s">
        <v>16</v>
      </c>
    </row>
    <row r="133" spans="1:11" x14ac:dyDescent="0.3">
      <c r="A133" s="1">
        <v>44380</v>
      </c>
      <c r="B133">
        <v>2021</v>
      </c>
      <c r="C133">
        <v>3</v>
      </c>
      <c r="D133" t="s">
        <v>35</v>
      </c>
      <c r="E133">
        <v>7</v>
      </c>
      <c r="F133" t="s">
        <v>36</v>
      </c>
      <c r="G133" t="s">
        <v>37</v>
      </c>
      <c r="H133">
        <v>5</v>
      </c>
      <c r="I133" t="s">
        <v>17</v>
      </c>
      <c r="J133" t="s">
        <v>18</v>
      </c>
      <c r="K133" t="s">
        <v>16</v>
      </c>
    </row>
    <row r="134" spans="1:11" x14ac:dyDescent="0.3">
      <c r="A134" s="1">
        <v>44383</v>
      </c>
      <c r="B134">
        <v>2021</v>
      </c>
      <c r="C134">
        <v>3</v>
      </c>
      <c r="D134" t="s">
        <v>35</v>
      </c>
      <c r="E134">
        <v>7</v>
      </c>
      <c r="F134" t="s">
        <v>36</v>
      </c>
      <c r="G134" t="s">
        <v>37</v>
      </c>
      <c r="H134">
        <v>1</v>
      </c>
      <c r="I134" t="s">
        <v>19</v>
      </c>
      <c r="J134" t="s">
        <v>20</v>
      </c>
      <c r="K134" t="s">
        <v>16</v>
      </c>
    </row>
    <row r="135" spans="1:11" x14ac:dyDescent="0.3">
      <c r="A135" s="1">
        <v>44384</v>
      </c>
      <c r="B135">
        <v>2021</v>
      </c>
      <c r="C135">
        <v>3</v>
      </c>
      <c r="D135" t="s">
        <v>35</v>
      </c>
      <c r="E135">
        <v>7</v>
      </c>
      <c r="F135" t="s">
        <v>36</v>
      </c>
      <c r="G135" t="s">
        <v>37</v>
      </c>
      <c r="H135">
        <v>2</v>
      </c>
      <c r="I135" t="s">
        <v>21</v>
      </c>
      <c r="J135" t="s">
        <v>22</v>
      </c>
      <c r="K135" t="s">
        <v>16</v>
      </c>
    </row>
    <row r="136" spans="1:11" x14ac:dyDescent="0.3">
      <c r="A136" s="1">
        <v>44385</v>
      </c>
      <c r="B136">
        <v>2021</v>
      </c>
      <c r="C136">
        <v>3</v>
      </c>
      <c r="D136" t="s">
        <v>35</v>
      </c>
      <c r="E136">
        <v>7</v>
      </c>
      <c r="F136" t="s">
        <v>36</v>
      </c>
      <c r="G136" t="s">
        <v>37</v>
      </c>
      <c r="H136">
        <v>3</v>
      </c>
      <c r="I136" t="s">
        <v>23</v>
      </c>
      <c r="J136" t="s">
        <v>24</v>
      </c>
      <c r="K136" t="s">
        <v>16</v>
      </c>
    </row>
    <row r="137" spans="1:11" x14ac:dyDescent="0.3">
      <c r="A137" s="1">
        <v>44386</v>
      </c>
      <c r="B137">
        <v>2021</v>
      </c>
      <c r="C137">
        <v>3</v>
      </c>
      <c r="D137" t="s">
        <v>35</v>
      </c>
      <c r="E137">
        <v>7</v>
      </c>
      <c r="F137" t="s">
        <v>36</v>
      </c>
      <c r="G137" t="s">
        <v>37</v>
      </c>
      <c r="H137">
        <v>4</v>
      </c>
      <c r="I137" t="s">
        <v>14</v>
      </c>
      <c r="J137" t="s">
        <v>15</v>
      </c>
      <c r="K137" t="s">
        <v>16</v>
      </c>
    </row>
    <row r="138" spans="1:11" x14ac:dyDescent="0.3">
      <c r="A138" s="1">
        <v>44387</v>
      </c>
      <c r="B138">
        <v>2021</v>
      </c>
      <c r="C138">
        <v>3</v>
      </c>
      <c r="D138" t="s">
        <v>35</v>
      </c>
      <c r="E138">
        <v>7</v>
      </c>
      <c r="F138" t="s">
        <v>36</v>
      </c>
      <c r="G138" t="s">
        <v>37</v>
      </c>
      <c r="H138">
        <v>5</v>
      </c>
      <c r="I138" t="s">
        <v>17</v>
      </c>
      <c r="J138" t="s">
        <v>18</v>
      </c>
      <c r="K138" t="s">
        <v>16</v>
      </c>
    </row>
    <row r="139" spans="1:11" x14ac:dyDescent="0.3">
      <c r="A139" s="1">
        <v>44390</v>
      </c>
      <c r="B139">
        <v>2021</v>
      </c>
      <c r="C139">
        <v>3</v>
      </c>
      <c r="D139" t="s">
        <v>35</v>
      </c>
      <c r="E139">
        <v>7</v>
      </c>
      <c r="F139" t="s">
        <v>36</v>
      </c>
      <c r="G139" t="s">
        <v>37</v>
      </c>
      <c r="H139">
        <v>1</v>
      </c>
      <c r="I139" t="s">
        <v>19</v>
      </c>
      <c r="J139" t="s">
        <v>20</v>
      </c>
      <c r="K139" t="s">
        <v>16</v>
      </c>
    </row>
    <row r="140" spans="1:11" x14ac:dyDescent="0.3">
      <c r="A140" s="1">
        <v>44391</v>
      </c>
      <c r="B140">
        <v>2021</v>
      </c>
      <c r="C140">
        <v>3</v>
      </c>
      <c r="D140" t="s">
        <v>35</v>
      </c>
      <c r="E140">
        <v>7</v>
      </c>
      <c r="F140" t="s">
        <v>36</v>
      </c>
      <c r="G140" t="s">
        <v>37</v>
      </c>
      <c r="H140">
        <v>2</v>
      </c>
      <c r="I140" t="s">
        <v>21</v>
      </c>
      <c r="J140" t="s">
        <v>22</v>
      </c>
      <c r="K140" t="s">
        <v>16</v>
      </c>
    </row>
    <row r="141" spans="1:11" x14ac:dyDescent="0.3">
      <c r="A141" s="1">
        <v>44392</v>
      </c>
      <c r="B141">
        <v>2021</v>
      </c>
      <c r="C141">
        <v>3</v>
      </c>
      <c r="D141" t="s">
        <v>35</v>
      </c>
      <c r="E141">
        <v>7</v>
      </c>
      <c r="F141" t="s">
        <v>36</v>
      </c>
      <c r="G141" t="s">
        <v>37</v>
      </c>
      <c r="H141">
        <v>3</v>
      </c>
      <c r="I141" t="s">
        <v>23</v>
      </c>
      <c r="J141" t="s">
        <v>24</v>
      </c>
      <c r="K141" t="s">
        <v>16</v>
      </c>
    </row>
    <row r="142" spans="1:11" x14ac:dyDescent="0.3">
      <c r="A142" s="1">
        <v>44393</v>
      </c>
      <c r="B142">
        <v>2021</v>
      </c>
      <c r="C142">
        <v>3</v>
      </c>
      <c r="D142" t="s">
        <v>35</v>
      </c>
      <c r="E142">
        <v>7</v>
      </c>
      <c r="F142" t="s">
        <v>36</v>
      </c>
      <c r="G142" t="s">
        <v>37</v>
      </c>
      <c r="H142">
        <v>4</v>
      </c>
      <c r="I142" t="s">
        <v>14</v>
      </c>
      <c r="J142" t="s">
        <v>15</v>
      </c>
      <c r="K142" t="s">
        <v>16</v>
      </c>
    </row>
    <row r="143" spans="1:11" x14ac:dyDescent="0.3">
      <c r="A143" s="1">
        <v>44394</v>
      </c>
      <c r="B143">
        <v>2021</v>
      </c>
      <c r="C143">
        <v>3</v>
      </c>
      <c r="D143" t="s">
        <v>35</v>
      </c>
      <c r="E143">
        <v>7</v>
      </c>
      <c r="F143" t="s">
        <v>36</v>
      </c>
      <c r="G143" t="s">
        <v>37</v>
      </c>
      <c r="H143">
        <v>5</v>
      </c>
      <c r="I143" t="s">
        <v>17</v>
      </c>
      <c r="J143" t="s">
        <v>18</v>
      </c>
      <c r="K143" t="s">
        <v>16</v>
      </c>
    </row>
    <row r="144" spans="1:11" x14ac:dyDescent="0.3">
      <c r="A144" s="1">
        <v>44397</v>
      </c>
      <c r="B144">
        <v>2021</v>
      </c>
      <c r="C144">
        <v>3</v>
      </c>
      <c r="D144" t="s">
        <v>35</v>
      </c>
      <c r="E144">
        <v>7</v>
      </c>
      <c r="F144" t="s">
        <v>36</v>
      </c>
      <c r="G144" t="s">
        <v>37</v>
      </c>
      <c r="H144">
        <v>1</v>
      </c>
      <c r="I144" t="s">
        <v>19</v>
      </c>
      <c r="J144" t="s">
        <v>20</v>
      </c>
      <c r="K144" t="s">
        <v>16</v>
      </c>
    </row>
    <row r="145" spans="1:11" x14ac:dyDescent="0.3">
      <c r="A145" s="1">
        <v>44398</v>
      </c>
      <c r="B145">
        <v>2021</v>
      </c>
      <c r="C145">
        <v>3</v>
      </c>
      <c r="D145" t="s">
        <v>35</v>
      </c>
      <c r="E145">
        <v>7</v>
      </c>
      <c r="F145" t="s">
        <v>36</v>
      </c>
      <c r="G145" t="s">
        <v>37</v>
      </c>
      <c r="H145">
        <v>2</v>
      </c>
      <c r="I145" t="s">
        <v>21</v>
      </c>
      <c r="J145" t="s">
        <v>22</v>
      </c>
      <c r="K145" t="s">
        <v>16</v>
      </c>
    </row>
    <row r="146" spans="1:11" x14ac:dyDescent="0.3">
      <c r="A146" s="1">
        <v>44399</v>
      </c>
      <c r="B146">
        <v>2021</v>
      </c>
      <c r="C146">
        <v>3</v>
      </c>
      <c r="D146" t="s">
        <v>35</v>
      </c>
      <c r="E146">
        <v>7</v>
      </c>
      <c r="F146" t="s">
        <v>36</v>
      </c>
      <c r="G146" t="s">
        <v>37</v>
      </c>
      <c r="H146">
        <v>3</v>
      </c>
      <c r="I146" t="s">
        <v>23</v>
      </c>
      <c r="J146" t="s">
        <v>24</v>
      </c>
      <c r="K146" t="s">
        <v>16</v>
      </c>
    </row>
    <row r="147" spans="1:11" x14ac:dyDescent="0.3">
      <c r="A147" s="1">
        <v>44400</v>
      </c>
      <c r="B147">
        <v>2021</v>
      </c>
      <c r="C147">
        <v>3</v>
      </c>
      <c r="D147" t="s">
        <v>35</v>
      </c>
      <c r="E147">
        <v>7</v>
      </c>
      <c r="F147" t="s">
        <v>36</v>
      </c>
      <c r="G147" t="s">
        <v>37</v>
      </c>
      <c r="H147">
        <v>4</v>
      </c>
      <c r="I147" t="s">
        <v>14</v>
      </c>
      <c r="J147" t="s">
        <v>15</v>
      </c>
      <c r="K147" t="s">
        <v>16</v>
      </c>
    </row>
    <row r="148" spans="1:11" x14ac:dyDescent="0.3">
      <c r="A148" s="1">
        <v>44401</v>
      </c>
      <c r="B148">
        <v>2021</v>
      </c>
      <c r="C148">
        <v>3</v>
      </c>
      <c r="D148" t="s">
        <v>35</v>
      </c>
      <c r="E148">
        <v>7</v>
      </c>
      <c r="F148" t="s">
        <v>36</v>
      </c>
      <c r="G148" t="s">
        <v>37</v>
      </c>
      <c r="H148">
        <v>5</v>
      </c>
      <c r="I148" t="s">
        <v>17</v>
      </c>
      <c r="J148" t="s">
        <v>18</v>
      </c>
      <c r="K148" t="s">
        <v>16</v>
      </c>
    </row>
    <row r="149" spans="1:11" x14ac:dyDescent="0.3">
      <c r="A149" s="1">
        <v>44404</v>
      </c>
      <c r="B149">
        <v>2021</v>
      </c>
      <c r="C149">
        <v>3</v>
      </c>
      <c r="D149" t="s">
        <v>35</v>
      </c>
      <c r="E149">
        <v>7</v>
      </c>
      <c r="F149" t="s">
        <v>36</v>
      </c>
      <c r="G149" t="s">
        <v>37</v>
      </c>
      <c r="H149">
        <v>1</v>
      </c>
      <c r="I149" t="s">
        <v>19</v>
      </c>
      <c r="J149" t="s">
        <v>20</v>
      </c>
      <c r="K149" t="s">
        <v>16</v>
      </c>
    </row>
    <row r="150" spans="1:11" x14ac:dyDescent="0.3">
      <c r="A150" s="1">
        <v>44405</v>
      </c>
      <c r="B150">
        <v>2021</v>
      </c>
      <c r="C150">
        <v>3</v>
      </c>
      <c r="D150" t="s">
        <v>35</v>
      </c>
      <c r="E150">
        <v>7</v>
      </c>
      <c r="F150" t="s">
        <v>36</v>
      </c>
      <c r="G150" t="s">
        <v>37</v>
      </c>
      <c r="H150">
        <v>2</v>
      </c>
      <c r="I150" t="s">
        <v>21</v>
      </c>
      <c r="J150" t="s">
        <v>22</v>
      </c>
      <c r="K150" t="s">
        <v>16</v>
      </c>
    </row>
    <row r="151" spans="1:11" x14ac:dyDescent="0.3">
      <c r="A151" s="1">
        <v>44406</v>
      </c>
      <c r="B151">
        <v>2021</v>
      </c>
      <c r="C151">
        <v>3</v>
      </c>
      <c r="D151" t="s">
        <v>35</v>
      </c>
      <c r="E151">
        <v>7</v>
      </c>
      <c r="F151" t="s">
        <v>36</v>
      </c>
      <c r="G151" t="s">
        <v>37</v>
      </c>
      <c r="H151">
        <v>3</v>
      </c>
      <c r="I151" t="s">
        <v>23</v>
      </c>
      <c r="J151" t="s">
        <v>24</v>
      </c>
      <c r="K151" t="s">
        <v>16</v>
      </c>
    </row>
    <row r="152" spans="1:11" x14ac:dyDescent="0.3">
      <c r="A152" s="1">
        <v>44407</v>
      </c>
      <c r="B152">
        <v>2021</v>
      </c>
      <c r="C152">
        <v>3</v>
      </c>
      <c r="D152" t="s">
        <v>35</v>
      </c>
      <c r="E152">
        <v>7</v>
      </c>
      <c r="F152" t="s">
        <v>36</v>
      </c>
      <c r="G152" t="s">
        <v>37</v>
      </c>
      <c r="H152">
        <v>4</v>
      </c>
      <c r="I152" t="s">
        <v>14</v>
      </c>
      <c r="J152" t="s">
        <v>15</v>
      </c>
      <c r="K152" t="s">
        <v>16</v>
      </c>
    </row>
    <row r="153" spans="1:11" x14ac:dyDescent="0.3">
      <c r="A153" s="1">
        <v>44408</v>
      </c>
      <c r="B153">
        <v>2021</v>
      </c>
      <c r="C153">
        <v>3</v>
      </c>
      <c r="D153" t="s">
        <v>35</v>
      </c>
      <c r="E153">
        <v>7</v>
      </c>
      <c r="F153" t="s">
        <v>36</v>
      </c>
      <c r="G153" t="s">
        <v>37</v>
      </c>
      <c r="H153">
        <v>5</v>
      </c>
      <c r="I153" t="s">
        <v>17</v>
      </c>
      <c r="J153" t="s">
        <v>18</v>
      </c>
      <c r="K153" t="s">
        <v>16</v>
      </c>
    </row>
    <row r="154" spans="1:11" x14ac:dyDescent="0.3">
      <c r="A154" s="1">
        <v>44411</v>
      </c>
      <c r="B154">
        <v>2021</v>
      </c>
      <c r="C154">
        <v>3</v>
      </c>
      <c r="D154" t="s">
        <v>35</v>
      </c>
      <c r="E154">
        <v>8</v>
      </c>
      <c r="F154" t="s">
        <v>38</v>
      </c>
      <c r="G154" t="s">
        <v>39</v>
      </c>
      <c r="H154">
        <v>1</v>
      </c>
      <c r="I154" t="s">
        <v>19</v>
      </c>
      <c r="J154" t="s">
        <v>20</v>
      </c>
      <c r="K154" t="s">
        <v>16</v>
      </c>
    </row>
    <row r="155" spans="1:11" x14ac:dyDescent="0.3">
      <c r="A155" s="1">
        <v>44412</v>
      </c>
      <c r="B155">
        <v>2021</v>
      </c>
      <c r="C155">
        <v>3</v>
      </c>
      <c r="D155" t="s">
        <v>35</v>
      </c>
      <c r="E155">
        <v>8</v>
      </c>
      <c r="F155" t="s">
        <v>38</v>
      </c>
      <c r="G155" t="s">
        <v>39</v>
      </c>
      <c r="H155">
        <v>2</v>
      </c>
      <c r="I155" t="s">
        <v>21</v>
      </c>
      <c r="J155" t="s">
        <v>22</v>
      </c>
      <c r="K155" t="s">
        <v>16</v>
      </c>
    </row>
    <row r="156" spans="1:11" x14ac:dyDescent="0.3">
      <c r="A156" s="1">
        <v>44413</v>
      </c>
      <c r="B156">
        <v>2021</v>
      </c>
      <c r="C156">
        <v>3</v>
      </c>
      <c r="D156" t="s">
        <v>35</v>
      </c>
      <c r="E156">
        <v>8</v>
      </c>
      <c r="F156" t="s">
        <v>38</v>
      </c>
      <c r="G156" t="s">
        <v>39</v>
      </c>
      <c r="H156">
        <v>3</v>
      </c>
      <c r="I156" t="s">
        <v>23</v>
      </c>
      <c r="J156" t="s">
        <v>24</v>
      </c>
      <c r="K156" t="s">
        <v>16</v>
      </c>
    </row>
    <row r="157" spans="1:11" x14ac:dyDescent="0.3">
      <c r="A157" s="1">
        <v>44414</v>
      </c>
      <c r="B157">
        <v>2021</v>
      </c>
      <c r="C157">
        <v>3</v>
      </c>
      <c r="D157" t="s">
        <v>35</v>
      </c>
      <c r="E157">
        <v>8</v>
      </c>
      <c r="F157" t="s">
        <v>38</v>
      </c>
      <c r="G157" t="s">
        <v>39</v>
      </c>
      <c r="H157">
        <v>4</v>
      </c>
      <c r="I157" t="s">
        <v>14</v>
      </c>
      <c r="J157" t="s">
        <v>15</v>
      </c>
      <c r="K157" t="s">
        <v>16</v>
      </c>
    </row>
    <row r="158" spans="1:11" x14ac:dyDescent="0.3">
      <c r="A158" s="1">
        <v>44415</v>
      </c>
      <c r="B158">
        <v>2021</v>
      </c>
      <c r="C158">
        <v>3</v>
      </c>
      <c r="D158" t="s">
        <v>35</v>
      </c>
      <c r="E158">
        <v>8</v>
      </c>
      <c r="F158" t="s">
        <v>38</v>
      </c>
      <c r="G158" t="s">
        <v>39</v>
      </c>
      <c r="H158">
        <v>5</v>
      </c>
      <c r="I158" t="s">
        <v>17</v>
      </c>
      <c r="J158" t="s">
        <v>18</v>
      </c>
      <c r="K158" t="s">
        <v>16</v>
      </c>
    </row>
    <row r="159" spans="1:11" x14ac:dyDescent="0.3">
      <c r="A159" s="1">
        <v>44418</v>
      </c>
      <c r="B159">
        <v>2021</v>
      </c>
      <c r="C159">
        <v>3</v>
      </c>
      <c r="D159" t="s">
        <v>35</v>
      </c>
      <c r="E159">
        <v>8</v>
      </c>
      <c r="F159" t="s">
        <v>38</v>
      </c>
      <c r="G159" t="s">
        <v>39</v>
      </c>
      <c r="H159">
        <v>1</v>
      </c>
      <c r="I159" t="s">
        <v>19</v>
      </c>
      <c r="J159" t="s">
        <v>20</v>
      </c>
      <c r="K159" t="s">
        <v>16</v>
      </c>
    </row>
    <row r="160" spans="1:11" x14ac:dyDescent="0.3">
      <c r="A160" s="1">
        <v>44419</v>
      </c>
      <c r="B160">
        <v>2021</v>
      </c>
      <c r="C160">
        <v>3</v>
      </c>
      <c r="D160" t="s">
        <v>35</v>
      </c>
      <c r="E160">
        <v>8</v>
      </c>
      <c r="F160" t="s">
        <v>38</v>
      </c>
      <c r="G160" t="s">
        <v>39</v>
      </c>
      <c r="H160">
        <v>2</v>
      </c>
      <c r="I160" t="s">
        <v>21</v>
      </c>
      <c r="J160" t="s">
        <v>22</v>
      </c>
      <c r="K160" t="s">
        <v>16</v>
      </c>
    </row>
    <row r="161" spans="1:11" x14ac:dyDescent="0.3">
      <c r="A161" s="1">
        <v>44420</v>
      </c>
      <c r="B161">
        <v>2021</v>
      </c>
      <c r="C161">
        <v>3</v>
      </c>
      <c r="D161" t="s">
        <v>35</v>
      </c>
      <c r="E161">
        <v>8</v>
      </c>
      <c r="F161" t="s">
        <v>38</v>
      </c>
      <c r="G161" t="s">
        <v>39</v>
      </c>
      <c r="H161">
        <v>3</v>
      </c>
      <c r="I161" t="s">
        <v>23</v>
      </c>
      <c r="J161" t="s">
        <v>24</v>
      </c>
      <c r="K161" t="s">
        <v>16</v>
      </c>
    </row>
    <row r="162" spans="1:11" x14ac:dyDescent="0.3">
      <c r="A162" s="1">
        <v>44421</v>
      </c>
      <c r="B162">
        <v>2021</v>
      </c>
      <c r="C162">
        <v>3</v>
      </c>
      <c r="D162" t="s">
        <v>35</v>
      </c>
      <c r="E162">
        <v>8</v>
      </c>
      <c r="F162" t="s">
        <v>38</v>
      </c>
      <c r="G162" t="s">
        <v>39</v>
      </c>
      <c r="H162">
        <v>4</v>
      </c>
      <c r="I162" t="s">
        <v>14</v>
      </c>
      <c r="J162" t="s">
        <v>15</v>
      </c>
      <c r="K162" t="s">
        <v>16</v>
      </c>
    </row>
    <row r="163" spans="1:11" x14ac:dyDescent="0.3">
      <c r="A163" s="1">
        <v>44422</v>
      </c>
      <c r="B163">
        <v>2021</v>
      </c>
      <c r="C163">
        <v>3</v>
      </c>
      <c r="D163" t="s">
        <v>35</v>
      </c>
      <c r="E163">
        <v>8</v>
      </c>
      <c r="F163" t="s">
        <v>38</v>
      </c>
      <c r="G163" t="s">
        <v>39</v>
      </c>
      <c r="H163">
        <v>5</v>
      </c>
      <c r="I163" t="s">
        <v>17</v>
      </c>
      <c r="J163" t="s">
        <v>18</v>
      </c>
      <c r="K163" t="s">
        <v>16</v>
      </c>
    </row>
    <row r="164" spans="1:11" x14ac:dyDescent="0.3">
      <c r="A164" s="1">
        <v>44425</v>
      </c>
      <c r="B164">
        <v>2021</v>
      </c>
      <c r="C164">
        <v>3</v>
      </c>
      <c r="D164" t="s">
        <v>35</v>
      </c>
      <c r="E164">
        <v>8</v>
      </c>
      <c r="F164" t="s">
        <v>38</v>
      </c>
      <c r="G164" t="s">
        <v>39</v>
      </c>
      <c r="H164">
        <v>1</v>
      </c>
      <c r="I164" t="s">
        <v>19</v>
      </c>
      <c r="J164" t="s">
        <v>20</v>
      </c>
      <c r="K164" t="s">
        <v>16</v>
      </c>
    </row>
    <row r="165" spans="1:11" x14ac:dyDescent="0.3">
      <c r="A165" s="1">
        <v>44426</v>
      </c>
      <c r="B165">
        <v>2021</v>
      </c>
      <c r="C165">
        <v>3</v>
      </c>
      <c r="D165" t="s">
        <v>35</v>
      </c>
      <c r="E165">
        <v>8</v>
      </c>
      <c r="F165" t="s">
        <v>38</v>
      </c>
      <c r="G165" t="s">
        <v>39</v>
      </c>
      <c r="H165">
        <v>2</v>
      </c>
      <c r="I165" t="s">
        <v>21</v>
      </c>
      <c r="J165" t="s">
        <v>22</v>
      </c>
      <c r="K165" t="s">
        <v>16</v>
      </c>
    </row>
    <row r="166" spans="1:11" x14ac:dyDescent="0.3">
      <c r="A166" s="1">
        <v>44427</v>
      </c>
      <c r="B166">
        <v>2021</v>
      </c>
      <c r="C166">
        <v>3</v>
      </c>
      <c r="D166" t="s">
        <v>35</v>
      </c>
      <c r="E166">
        <v>8</v>
      </c>
      <c r="F166" t="s">
        <v>38</v>
      </c>
      <c r="G166" t="s">
        <v>39</v>
      </c>
      <c r="H166">
        <v>3</v>
      </c>
      <c r="I166" t="s">
        <v>23</v>
      </c>
      <c r="J166" t="s">
        <v>24</v>
      </c>
      <c r="K166" t="s">
        <v>16</v>
      </c>
    </row>
    <row r="167" spans="1:11" x14ac:dyDescent="0.3">
      <c r="A167" s="1">
        <v>44428</v>
      </c>
      <c r="B167">
        <v>2021</v>
      </c>
      <c r="C167">
        <v>3</v>
      </c>
      <c r="D167" t="s">
        <v>35</v>
      </c>
      <c r="E167">
        <v>8</v>
      </c>
      <c r="F167" t="s">
        <v>38</v>
      </c>
      <c r="G167" t="s">
        <v>39</v>
      </c>
      <c r="H167">
        <v>4</v>
      </c>
      <c r="I167" t="s">
        <v>14</v>
      </c>
      <c r="J167" t="s">
        <v>15</v>
      </c>
      <c r="K167" t="s">
        <v>16</v>
      </c>
    </row>
    <row r="168" spans="1:11" x14ac:dyDescent="0.3">
      <c r="A168" s="1">
        <v>44429</v>
      </c>
      <c r="B168">
        <v>2021</v>
      </c>
      <c r="C168">
        <v>3</v>
      </c>
      <c r="D168" t="s">
        <v>35</v>
      </c>
      <c r="E168">
        <v>8</v>
      </c>
      <c r="F168" t="s">
        <v>38</v>
      </c>
      <c r="G168" t="s">
        <v>39</v>
      </c>
      <c r="H168">
        <v>5</v>
      </c>
      <c r="I168" t="s">
        <v>17</v>
      </c>
      <c r="J168" t="s">
        <v>18</v>
      </c>
      <c r="K168" t="s">
        <v>16</v>
      </c>
    </row>
    <row r="169" spans="1:11" x14ac:dyDescent="0.3">
      <c r="A169" s="1">
        <v>44432</v>
      </c>
      <c r="B169">
        <v>2021</v>
      </c>
      <c r="C169">
        <v>3</v>
      </c>
      <c r="D169" t="s">
        <v>35</v>
      </c>
      <c r="E169">
        <v>8</v>
      </c>
      <c r="F169" t="s">
        <v>38</v>
      </c>
      <c r="G169" t="s">
        <v>39</v>
      </c>
      <c r="H169">
        <v>1</v>
      </c>
      <c r="I169" t="s">
        <v>19</v>
      </c>
      <c r="J169" t="s">
        <v>20</v>
      </c>
      <c r="K169" t="s">
        <v>16</v>
      </c>
    </row>
    <row r="170" spans="1:11" x14ac:dyDescent="0.3">
      <c r="A170" s="1">
        <v>44433</v>
      </c>
      <c r="B170">
        <v>2021</v>
      </c>
      <c r="C170">
        <v>3</v>
      </c>
      <c r="D170" t="s">
        <v>35</v>
      </c>
      <c r="E170">
        <v>8</v>
      </c>
      <c r="F170" t="s">
        <v>38</v>
      </c>
      <c r="G170" t="s">
        <v>39</v>
      </c>
      <c r="H170">
        <v>2</v>
      </c>
      <c r="I170" t="s">
        <v>21</v>
      </c>
      <c r="J170" t="s">
        <v>22</v>
      </c>
      <c r="K170" t="s">
        <v>16</v>
      </c>
    </row>
    <row r="171" spans="1:11" x14ac:dyDescent="0.3">
      <c r="A171" s="1">
        <v>44434</v>
      </c>
      <c r="B171">
        <v>2021</v>
      </c>
      <c r="C171">
        <v>3</v>
      </c>
      <c r="D171" t="s">
        <v>35</v>
      </c>
      <c r="E171">
        <v>8</v>
      </c>
      <c r="F171" t="s">
        <v>38</v>
      </c>
      <c r="G171" t="s">
        <v>39</v>
      </c>
      <c r="H171">
        <v>3</v>
      </c>
      <c r="I171" t="s">
        <v>23</v>
      </c>
      <c r="J171" t="s">
        <v>24</v>
      </c>
      <c r="K171" t="s">
        <v>16</v>
      </c>
    </row>
    <row r="172" spans="1:11" x14ac:dyDescent="0.3">
      <c r="A172" s="1">
        <v>44435</v>
      </c>
      <c r="B172">
        <v>2021</v>
      </c>
      <c r="C172">
        <v>3</v>
      </c>
      <c r="D172" t="s">
        <v>35</v>
      </c>
      <c r="E172">
        <v>8</v>
      </c>
      <c r="F172" t="s">
        <v>38</v>
      </c>
      <c r="G172" t="s">
        <v>39</v>
      </c>
      <c r="H172">
        <v>4</v>
      </c>
      <c r="I172" t="s">
        <v>14</v>
      </c>
      <c r="J172" t="s">
        <v>15</v>
      </c>
      <c r="K172" t="s">
        <v>16</v>
      </c>
    </row>
    <row r="173" spans="1:11" x14ac:dyDescent="0.3">
      <c r="A173" s="1">
        <v>44436</v>
      </c>
      <c r="B173">
        <v>2021</v>
      </c>
      <c r="C173">
        <v>3</v>
      </c>
      <c r="D173" t="s">
        <v>35</v>
      </c>
      <c r="E173">
        <v>8</v>
      </c>
      <c r="F173" t="s">
        <v>38</v>
      </c>
      <c r="G173" t="s">
        <v>39</v>
      </c>
      <c r="H173">
        <v>5</v>
      </c>
      <c r="I173" t="s">
        <v>17</v>
      </c>
      <c r="J173" t="s">
        <v>18</v>
      </c>
      <c r="K173" t="s">
        <v>16</v>
      </c>
    </row>
    <row r="174" spans="1:11" x14ac:dyDescent="0.3">
      <c r="A174" s="1">
        <v>44439</v>
      </c>
      <c r="B174">
        <v>2021</v>
      </c>
      <c r="C174">
        <v>3</v>
      </c>
      <c r="D174" t="s">
        <v>35</v>
      </c>
      <c r="E174">
        <v>8</v>
      </c>
      <c r="F174" t="s">
        <v>38</v>
      </c>
      <c r="G174" t="s">
        <v>39</v>
      </c>
      <c r="H174">
        <v>1</v>
      </c>
      <c r="I174" t="s">
        <v>19</v>
      </c>
      <c r="J174" t="s">
        <v>20</v>
      </c>
      <c r="K174" t="s">
        <v>16</v>
      </c>
    </row>
    <row r="175" spans="1:11" x14ac:dyDescent="0.3">
      <c r="A175" s="1">
        <v>44440</v>
      </c>
      <c r="B175">
        <v>2021</v>
      </c>
      <c r="C175">
        <v>3</v>
      </c>
      <c r="D175" t="s">
        <v>35</v>
      </c>
      <c r="E175">
        <v>9</v>
      </c>
      <c r="F175" t="s">
        <v>40</v>
      </c>
      <c r="G175" t="s">
        <v>41</v>
      </c>
      <c r="H175">
        <v>2</v>
      </c>
      <c r="I175" t="s">
        <v>21</v>
      </c>
      <c r="J175" t="s">
        <v>22</v>
      </c>
      <c r="K175" t="s">
        <v>16</v>
      </c>
    </row>
    <row r="176" spans="1:11" x14ac:dyDescent="0.3">
      <c r="A176" s="1">
        <v>44441</v>
      </c>
      <c r="B176">
        <v>2021</v>
      </c>
      <c r="C176">
        <v>3</v>
      </c>
      <c r="D176" t="s">
        <v>35</v>
      </c>
      <c r="E176">
        <v>9</v>
      </c>
      <c r="F176" t="s">
        <v>40</v>
      </c>
      <c r="G176" t="s">
        <v>41</v>
      </c>
      <c r="H176">
        <v>3</v>
      </c>
      <c r="I176" t="s">
        <v>23</v>
      </c>
      <c r="J176" t="s">
        <v>24</v>
      </c>
      <c r="K176" t="s">
        <v>16</v>
      </c>
    </row>
    <row r="177" spans="1:11" x14ac:dyDescent="0.3">
      <c r="A177" s="1">
        <v>44442</v>
      </c>
      <c r="B177">
        <v>2021</v>
      </c>
      <c r="C177">
        <v>3</v>
      </c>
      <c r="D177" t="s">
        <v>35</v>
      </c>
      <c r="E177">
        <v>9</v>
      </c>
      <c r="F177" t="s">
        <v>40</v>
      </c>
      <c r="G177" t="s">
        <v>41</v>
      </c>
      <c r="H177">
        <v>4</v>
      </c>
      <c r="I177" t="s">
        <v>14</v>
      </c>
      <c r="J177" t="s">
        <v>15</v>
      </c>
      <c r="K177" t="s">
        <v>16</v>
      </c>
    </row>
    <row r="178" spans="1:11" x14ac:dyDescent="0.3">
      <c r="A178" s="1">
        <v>44443</v>
      </c>
      <c r="B178">
        <v>2021</v>
      </c>
      <c r="C178">
        <v>3</v>
      </c>
      <c r="D178" t="s">
        <v>35</v>
      </c>
      <c r="E178">
        <v>9</v>
      </c>
      <c r="F178" t="s">
        <v>40</v>
      </c>
      <c r="G178" t="s">
        <v>41</v>
      </c>
      <c r="H178">
        <v>5</v>
      </c>
      <c r="I178" t="s">
        <v>17</v>
      </c>
      <c r="J178" t="s">
        <v>18</v>
      </c>
      <c r="K178" t="s">
        <v>16</v>
      </c>
    </row>
    <row r="179" spans="1:11" x14ac:dyDescent="0.3">
      <c r="A179" s="1">
        <v>44446</v>
      </c>
      <c r="B179">
        <v>2021</v>
      </c>
      <c r="C179">
        <v>3</v>
      </c>
      <c r="D179" t="s">
        <v>35</v>
      </c>
      <c r="E179">
        <v>9</v>
      </c>
      <c r="F179" t="s">
        <v>40</v>
      </c>
      <c r="G179" t="s">
        <v>41</v>
      </c>
      <c r="H179">
        <v>1</v>
      </c>
      <c r="I179" t="s">
        <v>19</v>
      </c>
      <c r="J179" t="s">
        <v>20</v>
      </c>
      <c r="K179" t="s">
        <v>16</v>
      </c>
    </row>
    <row r="180" spans="1:11" x14ac:dyDescent="0.3">
      <c r="A180" s="1">
        <v>44447</v>
      </c>
      <c r="B180">
        <v>2021</v>
      </c>
      <c r="C180">
        <v>3</v>
      </c>
      <c r="D180" t="s">
        <v>35</v>
      </c>
      <c r="E180">
        <v>9</v>
      </c>
      <c r="F180" t="s">
        <v>40</v>
      </c>
      <c r="G180" t="s">
        <v>41</v>
      </c>
      <c r="H180">
        <v>2</v>
      </c>
      <c r="I180" t="s">
        <v>21</v>
      </c>
      <c r="J180" t="s">
        <v>22</v>
      </c>
      <c r="K180" t="s">
        <v>16</v>
      </c>
    </row>
    <row r="181" spans="1:11" x14ac:dyDescent="0.3">
      <c r="A181" s="1">
        <v>44448</v>
      </c>
      <c r="B181">
        <v>2021</v>
      </c>
      <c r="C181">
        <v>3</v>
      </c>
      <c r="D181" t="s">
        <v>35</v>
      </c>
      <c r="E181">
        <v>9</v>
      </c>
      <c r="F181" t="s">
        <v>40</v>
      </c>
      <c r="G181" t="s">
        <v>41</v>
      </c>
      <c r="H181">
        <v>3</v>
      </c>
      <c r="I181" t="s">
        <v>23</v>
      </c>
      <c r="J181" t="s">
        <v>24</v>
      </c>
      <c r="K181" t="s">
        <v>16</v>
      </c>
    </row>
    <row r="182" spans="1:11" x14ac:dyDescent="0.3">
      <c r="A182" s="1">
        <v>44449</v>
      </c>
      <c r="B182">
        <v>2021</v>
      </c>
      <c r="C182">
        <v>3</v>
      </c>
      <c r="D182" t="s">
        <v>35</v>
      </c>
      <c r="E182">
        <v>9</v>
      </c>
      <c r="F182" t="s">
        <v>40</v>
      </c>
      <c r="G182" t="s">
        <v>41</v>
      </c>
      <c r="H182">
        <v>4</v>
      </c>
      <c r="I182" t="s">
        <v>14</v>
      </c>
      <c r="J182" t="s">
        <v>15</v>
      </c>
      <c r="K182" t="s">
        <v>16</v>
      </c>
    </row>
    <row r="183" spans="1:11" x14ac:dyDescent="0.3">
      <c r="A183" s="1">
        <v>44450</v>
      </c>
      <c r="B183">
        <v>2021</v>
      </c>
      <c r="C183">
        <v>3</v>
      </c>
      <c r="D183" t="s">
        <v>35</v>
      </c>
      <c r="E183">
        <v>9</v>
      </c>
      <c r="F183" t="s">
        <v>40</v>
      </c>
      <c r="G183" t="s">
        <v>41</v>
      </c>
      <c r="H183">
        <v>5</v>
      </c>
      <c r="I183" t="s">
        <v>17</v>
      </c>
      <c r="J183" t="s">
        <v>18</v>
      </c>
      <c r="K183" t="s">
        <v>16</v>
      </c>
    </row>
    <row r="184" spans="1:11" x14ac:dyDescent="0.3">
      <c r="A184" s="1">
        <v>44453</v>
      </c>
      <c r="B184">
        <v>2021</v>
      </c>
      <c r="C184">
        <v>3</v>
      </c>
      <c r="D184" t="s">
        <v>35</v>
      </c>
      <c r="E184">
        <v>9</v>
      </c>
      <c r="F184" t="s">
        <v>40</v>
      </c>
      <c r="G184" t="s">
        <v>41</v>
      </c>
      <c r="H184">
        <v>1</v>
      </c>
      <c r="I184" t="s">
        <v>19</v>
      </c>
      <c r="J184" t="s">
        <v>20</v>
      </c>
      <c r="K184" t="s">
        <v>16</v>
      </c>
    </row>
    <row r="185" spans="1:11" x14ac:dyDescent="0.3">
      <c r="A185" s="1">
        <v>44454</v>
      </c>
      <c r="B185">
        <v>2021</v>
      </c>
      <c r="C185">
        <v>3</v>
      </c>
      <c r="D185" t="s">
        <v>35</v>
      </c>
      <c r="E185">
        <v>9</v>
      </c>
      <c r="F185" t="s">
        <v>40</v>
      </c>
      <c r="G185" t="s">
        <v>41</v>
      </c>
      <c r="H185">
        <v>2</v>
      </c>
      <c r="I185" t="s">
        <v>21</v>
      </c>
      <c r="J185" t="s">
        <v>22</v>
      </c>
      <c r="K185" t="s">
        <v>16</v>
      </c>
    </row>
    <row r="186" spans="1:11" x14ac:dyDescent="0.3">
      <c r="A186" s="1">
        <v>44455</v>
      </c>
      <c r="B186">
        <v>2021</v>
      </c>
      <c r="C186">
        <v>3</v>
      </c>
      <c r="D186" t="s">
        <v>35</v>
      </c>
      <c r="E186">
        <v>9</v>
      </c>
      <c r="F186" t="s">
        <v>40</v>
      </c>
      <c r="G186" t="s">
        <v>41</v>
      </c>
      <c r="H186">
        <v>3</v>
      </c>
      <c r="I186" t="s">
        <v>23</v>
      </c>
      <c r="J186" t="s">
        <v>24</v>
      </c>
      <c r="K186" t="s">
        <v>16</v>
      </c>
    </row>
    <row r="187" spans="1:11" x14ac:dyDescent="0.3">
      <c r="A187" s="1">
        <v>44456</v>
      </c>
      <c r="B187">
        <v>2021</v>
      </c>
      <c r="C187">
        <v>3</v>
      </c>
      <c r="D187" t="s">
        <v>35</v>
      </c>
      <c r="E187">
        <v>9</v>
      </c>
      <c r="F187" t="s">
        <v>40</v>
      </c>
      <c r="G187" t="s">
        <v>41</v>
      </c>
      <c r="H187">
        <v>4</v>
      </c>
      <c r="I187" t="s">
        <v>14</v>
      </c>
      <c r="J187" t="s">
        <v>15</v>
      </c>
      <c r="K187" t="s">
        <v>16</v>
      </c>
    </row>
    <row r="188" spans="1:11" x14ac:dyDescent="0.3">
      <c r="A188" s="1">
        <v>44457</v>
      </c>
      <c r="B188">
        <v>2021</v>
      </c>
      <c r="C188">
        <v>3</v>
      </c>
      <c r="D188" t="s">
        <v>35</v>
      </c>
      <c r="E188">
        <v>9</v>
      </c>
      <c r="F188" t="s">
        <v>40</v>
      </c>
      <c r="G188" t="s">
        <v>41</v>
      </c>
      <c r="H188">
        <v>5</v>
      </c>
      <c r="I188" t="s">
        <v>17</v>
      </c>
      <c r="J188" t="s">
        <v>18</v>
      </c>
      <c r="K188" t="s">
        <v>16</v>
      </c>
    </row>
    <row r="189" spans="1:11" x14ac:dyDescent="0.3">
      <c r="A189" s="1">
        <v>44460</v>
      </c>
      <c r="B189">
        <v>2021</v>
      </c>
      <c r="C189">
        <v>3</v>
      </c>
      <c r="D189" t="s">
        <v>35</v>
      </c>
      <c r="E189">
        <v>9</v>
      </c>
      <c r="F189" t="s">
        <v>40</v>
      </c>
      <c r="G189" t="s">
        <v>41</v>
      </c>
      <c r="H189">
        <v>1</v>
      </c>
      <c r="I189" t="s">
        <v>19</v>
      </c>
      <c r="J189" t="s">
        <v>20</v>
      </c>
      <c r="K189" t="s">
        <v>16</v>
      </c>
    </row>
    <row r="190" spans="1:11" x14ac:dyDescent="0.3">
      <c r="A190" s="1">
        <v>44461</v>
      </c>
      <c r="B190">
        <v>2021</v>
      </c>
      <c r="C190">
        <v>3</v>
      </c>
      <c r="D190" t="s">
        <v>35</v>
      </c>
      <c r="E190">
        <v>9</v>
      </c>
      <c r="F190" t="s">
        <v>40</v>
      </c>
      <c r="G190" t="s">
        <v>41</v>
      </c>
      <c r="H190">
        <v>2</v>
      </c>
      <c r="I190" t="s">
        <v>21</v>
      </c>
      <c r="J190" t="s">
        <v>22</v>
      </c>
      <c r="K190" t="s">
        <v>16</v>
      </c>
    </row>
    <row r="191" spans="1:11" x14ac:dyDescent="0.3">
      <c r="A191" s="1">
        <v>44462</v>
      </c>
      <c r="B191">
        <v>2021</v>
      </c>
      <c r="C191">
        <v>3</v>
      </c>
      <c r="D191" t="s">
        <v>35</v>
      </c>
      <c r="E191">
        <v>9</v>
      </c>
      <c r="F191" t="s">
        <v>40</v>
      </c>
      <c r="G191" t="s">
        <v>41</v>
      </c>
      <c r="H191">
        <v>3</v>
      </c>
      <c r="I191" t="s">
        <v>23</v>
      </c>
      <c r="J191" t="s">
        <v>24</v>
      </c>
      <c r="K191" t="s">
        <v>16</v>
      </c>
    </row>
    <row r="192" spans="1:11" x14ac:dyDescent="0.3">
      <c r="A192" s="1">
        <v>44463</v>
      </c>
      <c r="B192">
        <v>2021</v>
      </c>
      <c r="C192">
        <v>3</v>
      </c>
      <c r="D192" t="s">
        <v>35</v>
      </c>
      <c r="E192">
        <v>9</v>
      </c>
      <c r="F192" t="s">
        <v>40</v>
      </c>
      <c r="G192" t="s">
        <v>41</v>
      </c>
      <c r="H192">
        <v>4</v>
      </c>
      <c r="I192" t="s">
        <v>14</v>
      </c>
      <c r="J192" t="s">
        <v>15</v>
      </c>
      <c r="K192" t="s">
        <v>16</v>
      </c>
    </row>
    <row r="193" spans="1:11" x14ac:dyDescent="0.3">
      <c r="A193" s="1">
        <v>44464</v>
      </c>
      <c r="B193">
        <v>2021</v>
      </c>
      <c r="C193">
        <v>3</v>
      </c>
      <c r="D193" t="s">
        <v>35</v>
      </c>
      <c r="E193">
        <v>9</v>
      </c>
      <c r="F193" t="s">
        <v>40</v>
      </c>
      <c r="G193" t="s">
        <v>41</v>
      </c>
      <c r="H193">
        <v>5</v>
      </c>
      <c r="I193" t="s">
        <v>17</v>
      </c>
      <c r="J193" t="s">
        <v>18</v>
      </c>
      <c r="K193" t="s">
        <v>16</v>
      </c>
    </row>
    <row r="194" spans="1:11" x14ac:dyDescent="0.3">
      <c r="A194" s="1">
        <v>44467</v>
      </c>
      <c r="B194">
        <v>2021</v>
      </c>
      <c r="C194">
        <v>3</v>
      </c>
      <c r="D194" t="s">
        <v>35</v>
      </c>
      <c r="E194">
        <v>9</v>
      </c>
      <c r="F194" t="s">
        <v>40</v>
      </c>
      <c r="G194" t="s">
        <v>41</v>
      </c>
      <c r="H194">
        <v>1</v>
      </c>
      <c r="I194" t="s">
        <v>19</v>
      </c>
      <c r="J194" t="s">
        <v>20</v>
      </c>
      <c r="K194" t="s">
        <v>16</v>
      </c>
    </row>
    <row r="195" spans="1:11" x14ac:dyDescent="0.3">
      <c r="A195" s="1">
        <v>44468</v>
      </c>
      <c r="B195">
        <v>2021</v>
      </c>
      <c r="C195">
        <v>3</v>
      </c>
      <c r="D195" t="s">
        <v>35</v>
      </c>
      <c r="E195">
        <v>9</v>
      </c>
      <c r="F195" t="s">
        <v>40</v>
      </c>
      <c r="G195" t="s">
        <v>41</v>
      </c>
      <c r="H195">
        <v>2</v>
      </c>
      <c r="I195" t="s">
        <v>21</v>
      </c>
      <c r="J195" t="s">
        <v>22</v>
      </c>
      <c r="K195" t="s">
        <v>16</v>
      </c>
    </row>
    <row r="196" spans="1:11" x14ac:dyDescent="0.3">
      <c r="A196" s="1">
        <v>44469</v>
      </c>
      <c r="B196">
        <v>2021</v>
      </c>
      <c r="C196">
        <v>3</v>
      </c>
      <c r="D196" t="s">
        <v>35</v>
      </c>
      <c r="E196">
        <v>9</v>
      </c>
      <c r="F196" t="s">
        <v>40</v>
      </c>
      <c r="G196" t="s">
        <v>41</v>
      </c>
      <c r="H196">
        <v>3</v>
      </c>
      <c r="I196" t="s">
        <v>23</v>
      </c>
      <c r="J196" t="s">
        <v>24</v>
      </c>
      <c r="K196" t="s">
        <v>16</v>
      </c>
    </row>
    <row r="197" spans="1:11" x14ac:dyDescent="0.3">
      <c r="A197" s="1">
        <v>44470</v>
      </c>
      <c r="B197">
        <v>2021</v>
      </c>
      <c r="C197">
        <v>4</v>
      </c>
      <c r="D197" t="s">
        <v>42</v>
      </c>
      <c r="E197">
        <v>10</v>
      </c>
      <c r="F197" t="s">
        <v>43</v>
      </c>
      <c r="G197" t="s">
        <v>44</v>
      </c>
      <c r="H197">
        <v>4</v>
      </c>
      <c r="I197" t="s">
        <v>14</v>
      </c>
      <c r="J197" t="s">
        <v>15</v>
      </c>
      <c r="K197" t="s">
        <v>16</v>
      </c>
    </row>
    <row r="198" spans="1:11" x14ac:dyDescent="0.3">
      <c r="A198" s="1">
        <v>44471</v>
      </c>
      <c r="B198">
        <v>2021</v>
      </c>
      <c r="C198">
        <v>4</v>
      </c>
      <c r="D198" t="s">
        <v>42</v>
      </c>
      <c r="E198">
        <v>10</v>
      </c>
      <c r="F198" t="s">
        <v>43</v>
      </c>
      <c r="G198" t="s">
        <v>44</v>
      </c>
      <c r="H198">
        <v>5</v>
      </c>
      <c r="I198" t="s">
        <v>17</v>
      </c>
      <c r="J198" t="s">
        <v>18</v>
      </c>
      <c r="K198" t="s">
        <v>16</v>
      </c>
    </row>
    <row r="199" spans="1:11" x14ac:dyDescent="0.3">
      <c r="A199" s="1">
        <v>44474</v>
      </c>
      <c r="B199">
        <v>2021</v>
      </c>
      <c r="C199">
        <v>4</v>
      </c>
      <c r="D199" t="s">
        <v>42</v>
      </c>
      <c r="E199">
        <v>10</v>
      </c>
      <c r="F199" t="s">
        <v>43</v>
      </c>
      <c r="G199" t="s">
        <v>44</v>
      </c>
      <c r="H199">
        <v>1</v>
      </c>
      <c r="I199" t="s">
        <v>19</v>
      </c>
      <c r="J199" t="s">
        <v>20</v>
      </c>
      <c r="K199" t="s">
        <v>16</v>
      </c>
    </row>
    <row r="200" spans="1:11" x14ac:dyDescent="0.3">
      <c r="A200" s="1">
        <v>44475</v>
      </c>
      <c r="B200">
        <v>2021</v>
      </c>
      <c r="C200">
        <v>4</v>
      </c>
      <c r="D200" t="s">
        <v>42</v>
      </c>
      <c r="E200">
        <v>10</v>
      </c>
      <c r="F200" t="s">
        <v>43</v>
      </c>
      <c r="G200" t="s">
        <v>44</v>
      </c>
      <c r="H200">
        <v>2</v>
      </c>
      <c r="I200" t="s">
        <v>21</v>
      </c>
      <c r="J200" t="s">
        <v>22</v>
      </c>
      <c r="K200" t="s">
        <v>16</v>
      </c>
    </row>
    <row r="201" spans="1:11" x14ac:dyDescent="0.3">
      <c r="A201" s="1">
        <v>44476</v>
      </c>
      <c r="B201">
        <v>2021</v>
      </c>
      <c r="C201">
        <v>4</v>
      </c>
      <c r="D201" t="s">
        <v>42</v>
      </c>
      <c r="E201">
        <v>10</v>
      </c>
      <c r="F201" t="s">
        <v>43</v>
      </c>
      <c r="G201" t="s">
        <v>44</v>
      </c>
      <c r="H201">
        <v>3</v>
      </c>
      <c r="I201" t="s">
        <v>23</v>
      </c>
      <c r="J201" t="s">
        <v>24</v>
      </c>
      <c r="K201" t="s">
        <v>16</v>
      </c>
    </row>
    <row r="202" spans="1:11" x14ac:dyDescent="0.3">
      <c r="A202" s="1">
        <v>44477</v>
      </c>
      <c r="B202">
        <v>2021</v>
      </c>
      <c r="C202">
        <v>4</v>
      </c>
      <c r="D202" t="s">
        <v>42</v>
      </c>
      <c r="E202">
        <v>10</v>
      </c>
      <c r="F202" t="s">
        <v>43</v>
      </c>
      <c r="G202" t="s">
        <v>44</v>
      </c>
      <c r="H202">
        <v>4</v>
      </c>
      <c r="I202" t="s">
        <v>14</v>
      </c>
      <c r="J202" t="s">
        <v>15</v>
      </c>
      <c r="K202" t="s">
        <v>16</v>
      </c>
    </row>
    <row r="203" spans="1:11" x14ac:dyDescent="0.3">
      <c r="A203" s="1">
        <v>44478</v>
      </c>
      <c r="B203">
        <v>2021</v>
      </c>
      <c r="C203">
        <v>4</v>
      </c>
      <c r="D203" t="s">
        <v>42</v>
      </c>
      <c r="E203">
        <v>10</v>
      </c>
      <c r="F203" t="s">
        <v>43</v>
      </c>
      <c r="G203" t="s">
        <v>44</v>
      </c>
      <c r="H203">
        <v>5</v>
      </c>
      <c r="I203" t="s">
        <v>17</v>
      </c>
      <c r="J203" t="s">
        <v>18</v>
      </c>
      <c r="K203" t="s">
        <v>16</v>
      </c>
    </row>
    <row r="204" spans="1:11" x14ac:dyDescent="0.3">
      <c r="A204" s="1">
        <v>44481</v>
      </c>
      <c r="B204">
        <v>2021</v>
      </c>
      <c r="C204">
        <v>4</v>
      </c>
      <c r="D204" t="s">
        <v>42</v>
      </c>
      <c r="E204">
        <v>10</v>
      </c>
      <c r="F204" t="s">
        <v>43</v>
      </c>
      <c r="G204" t="s">
        <v>44</v>
      </c>
      <c r="H204">
        <v>1</v>
      </c>
      <c r="I204" t="s">
        <v>19</v>
      </c>
      <c r="J204" t="s">
        <v>20</v>
      </c>
      <c r="K204" t="s">
        <v>16</v>
      </c>
    </row>
    <row r="205" spans="1:11" x14ac:dyDescent="0.3">
      <c r="A205" s="1">
        <v>44482</v>
      </c>
      <c r="B205">
        <v>2021</v>
      </c>
      <c r="C205">
        <v>4</v>
      </c>
      <c r="D205" t="s">
        <v>42</v>
      </c>
      <c r="E205">
        <v>10</v>
      </c>
      <c r="F205" t="s">
        <v>43</v>
      </c>
      <c r="G205" t="s">
        <v>44</v>
      </c>
      <c r="H205">
        <v>2</v>
      </c>
      <c r="I205" t="s">
        <v>21</v>
      </c>
      <c r="J205" t="s">
        <v>22</v>
      </c>
      <c r="K205" t="s">
        <v>16</v>
      </c>
    </row>
    <row r="206" spans="1:11" x14ac:dyDescent="0.3">
      <c r="A206" s="1">
        <v>44483</v>
      </c>
      <c r="B206">
        <v>2021</v>
      </c>
      <c r="C206">
        <v>4</v>
      </c>
      <c r="D206" t="s">
        <v>42</v>
      </c>
      <c r="E206">
        <v>10</v>
      </c>
      <c r="F206" t="s">
        <v>43</v>
      </c>
      <c r="G206" t="s">
        <v>44</v>
      </c>
      <c r="H206">
        <v>3</v>
      </c>
      <c r="I206" t="s">
        <v>23</v>
      </c>
      <c r="J206" t="s">
        <v>24</v>
      </c>
      <c r="K206" t="s">
        <v>16</v>
      </c>
    </row>
    <row r="207" spans="1:11" x14ac:dyDescent="0.3">
      <c r="A207" s="1">
        <v>44484</v>
      </c>
      <c r="B207">
        <v>2021</v>
      </c>
      <c r="C207">
        <v>4</v>
      </c>
      <c r="D207" t="s">
        <v>42</v>
      </c>
      <c r="E207">
        <v>10</v>
      </c>
      <c r="F207" t="s">
        <v>43</v>
      </c>
      <c r="G207" t="s">
        <v>44</v>
      </c>
      <c r="H207">
        <v>4</v>
      </c>
      <c r="I207" t="s">
        <v>14</v>
      </c>
      <c r="J207" t="s">
        <v>15</v>
      </c>
      <c r="K207" t="s">
        <v>16</v>
      </c>
    </row>
    <row r="208" spans="1:11" x14ac:dyDescent="0.3">
      <c r="A208" s="1">
        <v>44485</v>
      </c>
      <c r="B208">
        <v>2021</v>
      </c>
      <c r="C208">
        <v>4</v>
      </c>
      <c r="D208" t="s">
        <v>42</v>
      </c>
      <c r="E208">
        <v>10</v>
      </c>
      <c r="F208" t="s">
        <v>43</v>
      </c>
      <c r="G208" t="s">
        <v>44</v>
      </c>
      <c r="H208">
        <v>5</v>
      </c>
      <c r="I208" t="s">
        <v>17</v>
      </c>
      <c r="J208" t="s">
        <v>18</v>
      </c>
      <c r="K208" t="s">
        <v>16</v>
      </c>
    </row>
    <row r="209" spans="1:11" x14ac:dyDescent="0.3">
      <c r="A209" s="1">
        <v>44488</v>
      </c>
      <c r="B209">
        <v>2021</v>
      </c>
      <c r="C209">
        <v>4</v>
      </c>
      <c r="D209" t="s">
        <v>42</v>
      </c>
      <c r="E209">
        <v>10</v>
      </c>
      <c r="F209" t="s">
        <v>43</v>
      </c>
      <c r="G209" t="s">
        <v>44</v>
      </c>
      <c r="H209">
        <v>1</v>
      </c>
      <c r="I209" t="s">
        <v>19</v>
      </c>
      <c r="J209" t="s">
        <v>20</v>
      </c>
      <c r="K209" t="s">
        <v>16</v>
      </c>
    </row>
    <row r="210" spans="1:11" x14ac:dyDescent="0.3">
      <c r="A210" s="1">
        <v>44489</v>
      </c>
      <c r="B210">
        <v>2021</v>
      </c>
      <c r="C210">
        <v>4</v>
      </c>
      <c r="D210" t="s">
        <v>42</v>
      </c>
      <c r="E210">
        <v>10</v>
      </c>
      <c r="F210" t="s">
        <v>43</v>
      </c>
      <c r="G210" t="s">
        <v>44</v>
      </c>
      <c r="H210">
        <v>2</v>
      </c>
      <c r="I210" t="s">
        <v>21</v>
      </c>
      <c r="J210" t="s">
        <v>22</v>
      </c>
      <c r="K210" t="s">
        <v>16</v>
      </c>
    </row>
    <row r="211" spans="1:11" x14ac:dyDescent="0.3">
      <c r="A211" s="1">
        <v>44490</v>
      </c>
      <c r="B211">
        <v>2021</v>
      </c>
      <c r="C211">
        <v>4</v>
      </c>
      <c r="D211" t="s">
        <v>42</v>
      </c>
      <c r="E211">
        <v>10</v>
      </c>
      <c r="F211" t="s">
        <v>43</v>
      </c>
      <c r="G211" t="s">
        <v>44</v>
      </c>
      <c r="H211">
        <v>3</v>
      </c>
      <c r="I211" t="s">
        <v>23</v>
      </c>
      <c r="J211" t="s">
        <v>24</v>
      </c>
      <c r="K211" t="s">
        <v>16</v>
      </c>
    </row>
    <row r="212" spans="1:11" x14ac:dyDescent="0.3">
      <c r="A212" s="1">
        <v>44491</v>
      </c>
      <c r="B212">
        <v>2021</v>
      </c>
      <c r="C212">
        <v>4</v>
      </c>
      <c r="D212" t="s">
        <v>42</v>
      </c>
      <c r="E212">
        <v>10</v>
      </c>
      <c r="F212" t="s">
        <v>43</v>
      </c>
      <c r="G212" t="s">
        <v>44</v>
      </c>
      <c r="H212">
        <v>4</v>
      </c>
      <c r="I212" t="s">
        <v>14</v>
      </c>
      <c r="J212" t="s">
        <v>15</v>
      </c>
      <c r="K212" t="s">
        <v>16</v>
      </c>
    </row>
    <row r="213" spans="1:11" x14ac:dyDescent="0.3">
      <c r="A213" s="1">
        <v>44492</v>
      </c>
      <c r="B213">
        <v>2021</v>
      </c>
      <c r="C213">
        <v>4</v>
      </c>
      <c r="D213" t="s">
        <v>42</v>
      </c>
      <c r="E213">
        <v>10</v>
      </c>
      <c r="F213" t="s">
        <v>43</v>
      </c>
      <c r="G213" t="s">
        <v>44</v>
      </c>
      <c r="H213">
        <v>5</v>
      </c>
      <c r="I213" t="s">
        <v>17</v>
      </c>
      <c r="J213" t="s">
        <v>18</v>
      </c>
      <c r="K213" t="s">
        <v>16</v>
      </c>
    </row>
    <row r="214" spans="1:11" x14ac:dyDescent="0.3">
      <c r="A214" s="1">
        <v>44495</v>
      </c>
      <c r="B214">
        <v>2021</v>
      </c>
      <c r="C214">
        <v>4</v>
      </c>
      <c r="D214" t="s">
        <v>42</v>
      </c>
      <c r="E214">
        <v>10</v>
      </c>
      <c r="F214" t="s">
        <v>43</v>
      </c>
      <c r="G214" t="s">
        <v>44</v>
      </c>
      <c r="H214">
        <v>1</v>
      </c>
      <c r="I214" t="s">
        <v>19</v>
      </c>
      <c r="J214" t="s">
        <v>20</v>
      </c>
      <c r="K214" t="s">
        <v>16</v>
      </c>
    </row>
    <row r="215" spans="1:11" x14ac:dyDescent="0.3">
      <c r="A215" s="1">
        <v>44496</v>
      </c>
      <c r="B215">
        <v>2021</v>
      </c>
      <c r="C215">
        <v>4</v>
      </c>
      <c r="D215" t="s">
        <v>42</v>
      </c>
      <c r="E215">
        <v>10</v>
      </c>
      <c r="F215" t="s">
        <v>43</v>
      </c>
      <c r="G215" t="s">
        <v>44</v>
      </c>
      <c r="H215">
        <v>2</v>
      </c>
      <c r="I215" t="s">
        <v>21</v>
      </c>
      <c r="J215" t="s">
        <v>22</v>
      </c>
      <c r="K215" t="s">
        <v>16</v>
      </c>
    </row>
    <row r="216" spans="1:11" x14ac:dyDescent="0.3">
      <c r="A216" s="1">
        <v>44497</v>
      </c>
      <c r="B216">
        <v>2021</v>
      </c>
      <c r="C216">
        <v>4</v>
      </c>
      <c r="D216" t="s">
        <v>42</v>
      </c>
      <c r="E216">
        <v>10</v>
      </c>
      <c r="F216" t="s">
        <v>43</v>
      </c>
      <c r="G216" t="s">
        <v>44</v>
      </c>
      <c r="H216">
        <v>3</v>
      </c>
      <c r="I216" t="s">
        <v>23</v>
      </c>
      <c r="J216" t="s">
        <v>24</v>
      </c>
      <c r="K216" t="s">
        <v>16</v>
      </c>
    </row>
    <row r="217" spans="1:11" x14ac:dyDescent="0.3">
      <c r="A217" s="1">
        <v>44498</v>
      </c>
      <c r="B217">
        <v>2021</v>
      </c>
      <c r="C217">
        <v>4</v>
      </c>
      <c r="D217" t="s">
        <v>42</v>
      </c>
      <c r="E217">
        <v>10</v>
      </c>
      <c r="F217" t="s">
        <v>43</v>
      </c>
      <c r="G217" t="s">
        <v>44</v>
      </c>
      <c r="H217">
        <v>4</v>
      </c>
      <c r="I217" t="s">
        <v>14</v>
      </c>
      <c r="J217" t="s">
        <v>15</v>
      </c>
      <c r="K217" t="s">
        <v>16</v>
      </c>
    </row>
    <row r="218" spans="1:11" x14ac:dyDescent="0.3">
      <c r="A218" s="1">
        <v>44499</v>
      </c>
      <c r="B218">
        <v>2021</v>
      </c>
      <c r="C218">
        <v>4</v>
      </c>
      <c r="D218" t="s">
        <v>42</v>
      </c>
      <c r="E218">
        <v>10</v>
      </c>
      <c r="F218" t="s">
        <v>43</v>
      </c>
      <c r="G218" t="s">
        <v>44</v>
      </c>
      <c r="H218">
        <v>5</v>
      </c>
      <c r="I218" t="s">
        <v>17</v>
      </c>
      <c r="J218" t="s">
        <v>18</v>
      </c>
      <c r="K218" t="s">
        <v>16</v>
      </c>
    </row>
    <row r="219" spans="1:11" x14ac:dyDescent="0.3">
      <c r="A219" s="1">
        <v>44502</v>
      </c>
      <c r="B219">
        <v>2021</v>
      </c>
      <c r="C219">
        <v>4</v>
      </c>
      <c r="D219" t="s">
        <v>42</v>
      </c>
      <c r="E219">
        <v>11</v>
      </c>
      <c r="F219" t="s">
        <v>45</v>
      </c>
      <c r="G219" t="s">
        <v>46</v>
      </c>
      <c r="H219">
        <v>1</v>
      </c>
      <c r="I219" t="s">
        <v>19</v>
      </c>
      <c r="J219" t="s">
        <v>20</v>
      </c>
      <c r="K219" t="s">
        <v>16</v>
      </c>
    </row>
    <row r="220" spans="1:11" x14ac:dyDescent="0.3">
      <c r="A220" s="1">
        <v>44503</v>
      </c>
      <c r="B220">
        <v>2021</v>
      </c>
      <c r="C220">
        <v>4</v>
      </c>
      <c r="D220" t="s">
        <v>42</v>
      </c>
      <c r="E220">
        <v>11</v>
      </c>
      <c r="F220" t="s">
        <v>45</v>
      </c>
      <c r="G220" t="s">
        <v>46</v>
      </c>
      <c r="H220">
        <v>2</v>
      </c>
      <c r="I220" t="s">
        <v>21</v>
      </c>
      <c r="J220" t="s">
        <v>22</v>
      </c>
      <c r="K220" t="s">
        <v>16</v>
      </c>
    </row>
    <row r="221" spans="1:11" x14ac:dyDescent="0.3">
      <c r="A221" s="1">
        <v>44504</v>
      </c>
      <c r="B221">
        <v>2021</v>
      </c>
      <c r="C221">
        <v>4</v>
      </c>
      <c r="D221" t="s">
        <v>42</v>
      </c>
      <c r="E221">
        <v>11</v>
      </c>
      <c r="F221" t="s">
        <v>45</v>
      </c>
      <c r="G221" t="s">
        <v>46</v>
      </c>
      <c r="H221">
        <v>3</v>
      </c>
      <c r="I221" t="s">
        <v>23</v>
      </c>
      <c r="J221" t="s">
        <v>24</v>
      </c>
      <c r="K221" t="s">
        <v>16</v>
      </c>
    </row>
    <row r="222" spans="1:11" x14ac:dyDescent="0.3">
      <c r="A222" s="1">
        <v>44505</v>
      </c>
      <c r="B222">
        <v>2021</v>
      </c>
      <c r="C222">
        <v>4</v>
      </c>
      <c r="D222" t="s">
        <v>42</v>
      </c>
      <c r="E222">
        <v>11</v>
      </c>
      <c r="F222" t="s">
        <v>45</v>
      </c>
      <c r="G222" t="s">
        <v>46</v>
      </c>
      <c r="H222">
        <v>4</v>
      </c>
      <c r="I222" t="s">
        <v>14</v>
      </c>
      <c r="J222" t="s">
        <v>15</v>
      </c>
      <c r="K222" t="s">
        <v>16</v>
      </c>
    </row>
    <row r="223" spans="1:11" x14ac:dyDescent="0.3">
      <c r="A223" s="1">
        <v>44506</v>
      </c>
      <c r="B223">
        <v>2021</v>
      </c>
      <c r="C223">
        <v>4</v>
      </c>
      <c r="D223" t="s">
        <v>42</v>
      </c>
      <c r="E223">
        <v>11</v>
      </c>
      <c r="F223" t="s">
        <v>45</v>
      </c>
      <c r="G223" t="s">
        <v>46</v>
      </c>
      <c r="H223">
        <v>5</v>
      </c>
      <c r="I223" t="s">
        <v>17</v>
      </c>
      <c r="J223" t="s">
        <v>18</v>
      </c>
      <c r="K223" t="s">
        <v>16</v>
      </c>
    </row>
    <row r="224" spans="1:11" x14ac:dyDescent="0.3">
      <c r="A224" s="1">
        <v>44509</v>
      </c>
      <c r="B224">
        <v>2021</v>
      </c>
      <c r="C224">
        <v>4</v>
      </c>
      <c r="D224" t="s">
        <v>42</v>
      </c>
      <c r="E224">
        <v>11</v>
      </c>
      <c r="F224" t="s">
        <v>45</v>
      </c>
      <c r="G224" t="s">
        <v>46</v>
      </c>
      <c r="H224">
        <v>1</v>
      </c>
      <c r="I224" t="s">
        <v>19</v>
      </c>
      <c r="J224" t="s">
        <v>20</v>
      </c>
      <c r="K224" t="s">
        <v>16</v>
      </c>
    </row>
    <row r="225" spans="1:11" x14ac:dyDescent="0.3">
      <c r="A225" s="1">
        <v>44510</v>
      </c>
      <c r="B225">
        <v>2021</v>
      </c>
      <c r="C225">
        <v>4</v>
      </c>
      <c r="D225" t="s">
        <v>42</v>
      </c>
      <c r="E225">
        <v>11</v>
      </c>
      <c r="F225" t="s">
        <v>45</v>
      </c>
      <c r="G225" t="s">
        <v>46</v>
      </c>
      <c r="H225">
        <v>2</v>
      </c>
      <c r="I225" t="s">
        <v>21</v>
      </c>
      <c r="J225" t="s">
        <v>22</v>
      </c>
      <c r="K225" t="s">
        <v>16</v>
      </c>
    </row>
    <row r="226" spans="1:11" x14ac:dyDescent="0.3">
      <c r="A226" s="1">
        <v>44511</v>
      </c>
      <c r="B226">
        <v>2021</v>
      </c>
      <c r="C226">
        <v>4</v>
      </c>
      <c r="D226" t="s">
        <v>42</v>
      </c>
      <c r="E226">
        <v>11</v>
      </c>
      <c r="F226" t="s">
        <v>45</v>
      </c>
      <c r="G226" t="s">
        <v>46</v>
      </c>
      <c r="H226">
        <v>3</v>
      </c>
      <c r="I226" t="s">
        <v>23</v>
      </c>
      <c r="J226" t="s">
        <v>24</v>
      </c>
      <c r="K226" t="s">
        <v>16</v>
      </c>
    </row>
    <row r="227" spans="1:11" x14ac:dyDescent="0.3">
      <c r="A227" s="1">
        <v>44512</v>
      </c>
      <c r="B227">
        <v>2021</v>
      </c>
      <c r="C227">
        <v>4</v>
      </c>
      <c r="D227" t="s">
        <v>42</v>
      </c>
      <c r="E227">
        <v>11</v>
      </c>
      <c r="F227" t="s">
        <v>45</v>
      </c>
      <c r="G227" t="s">
        <v>46</v>
      </c>
      <c r="H227">
        <v>4</v>
      </c>
      <c r="I227" t="s">
        <v>14</v>
      </c>
      <c r="J227" t="s">
        <v>15</v>
      </c>
      <c r="K227" t="s">
        <v>16</v>
      </c>
    </row>
    <row r="228" spans="1:11" x14ac:dyDescent="0.3">
      <c r="A228" s="1">
        <v>44513</v>
      </c>
      <c r="B228">
        <v>2021</v>
      </c>
      <c r="C228">
        <v>4</v>
      </c>
      <c r="D228" t="s">
        <v>42</v>
      </c>
      <c r="E228">
        <v>11</v>
      </c>
      <c r="F228" t="s">
        <v>45</v>
      </c>
      <c r="G228" t="s">
        <v>46</v>
      </c>
      <c r="H228">
        <v>5</v>
      </c>
      <c r="I228" t="s">
        <v>17</v>
      </c>
      <c r="J228" t="s">
        <v>18</v>
      </c>
      <c r="K228" t="s">
        <v>16</v>
      </c>
    </row>
    <row r="229" spans="1:11" x14ac:dyDescent="0.3">
      <c r="A229" s="1">
        <v>44516</v>
      </c>
      <c r="B229">
        <v>2021</v>
      </c>
      <c r="C229">
        <v>4</v>
      </c>
      <c r="D229" t="s">
        <v>42</v>
      </c>
      <c r="E229">
        <v>11</v>
      </c>
      <c r="F229" t="s">
        <v>45</v>
      </c>
      <c r="G229" t="s">
        <v>46</v>
      </c>
      <c r="H229">
        <v>1</v>
      </c>
      <c r="I229" t="s">
        <v>19</v>
      </c>
      <c r="J229" t="s">
        <v>20</v>
      </c>
      <c r="K229" t="s">
        <v>16</v>
      </c>
    </row>
    <row r="230" spans="1:11" x14ac:dyDescent="0.3">
      <c r="A230" s="1">
        <v>44517</v>
      </c>
      <c r="B230">
        <v>2021</v>
      </c>
      <c r="C230">
        <v>4</v>
      </c>
      <c r="D230" t="s">
        <v>42</v>
      </c>
      <c r="E230">
        <v>11</v>
      </c>
      <c r="F230" t="s">
        <v>45</v>
      </c>
      <c r="G230" t="s">
        <v>46</v>
      </c>
      <c r="H230">
        <v>2</v>
      </c>
      <c r="I230" t="s">
        <v>21</v>
      </c>
      <c r="J230" t="s">
        <v>22</v>
      </c>
      <c r="K230" t="s">
        <v>16</v>
      </c>
    </row>
    <row r="231" spans="1:11" x14ac:dyDescent="0.3">
      <c r="A231" s="1">
        <v>44518</v>
      </c>
      <c r="B231">
        <v>2021</v>
      </c>
      <c r="C231">
        <v>4</v>
      </c>
      <c r="D231" t="s">
        <v>42</v>
      </c>
      <c r="E231">
        <v>11</v>
      </c>
      <c r="F231" t="s">
        <v>45</v>
      </c>
      <c r="G231" t="s">
        <v>46</v>
      </c>
      <c r="H231">
        <v>3</v>
      </c>
      <c r="I231" t="s">
        <v>23</v>
      </c>
      <c r="J231" t="s">
        <v>24</v>
      </c>
      <c r="K231" t="s">
        <v>16</v>
      </c>
    </row>
    <row r="232" spans="1:11" x14ac:dyDescent="0.3">
      <c r="A232" s="1">
        <v>44519</v>
      </c>
      <c r="B232">
        <v>2021</v>
      </c>
      <c r="C232">
        <v>4</v>
      </c>
      <c r="D232" t="s">
        <v>42</v>
      </c>
      <c r="E232">
        <v>11</v>
      </c>
      <c r="F232" t="s">
        <v>45</v>
      </c>
      <c r="G232" t="s">
        <v>46</v>
      </c>
      <c r="H232">
        <v>4</v>
      </c>
      <c r="I232" t="s">
        <v>14</v>
      </c>
      <c r="J232" t="s">
        <v>15</v>
      </c>
      <c r="K232" t="s">
        <v>16</v>
      </c>
    </row>
    <row r="233" spans="1:11" x14ac:dyDescent="0.3">
      <c r="A233" s="1">
        <v>44520</v>
      </c>
      <c r="B233">
        <v>2021</v>
      </c>
      <c r="C233">
        <v>4</v>
      </c>
      <c r="D233" t="s">
        <v>42</v>
      </c>
      <c r="E233">
        <v>11</v>
      </c>
      <c r="F233" t="s">
        <v>45</v>
      </c>
      <c r="G233" t="s">
        <v>46</v>
      </c>
      <c r="H233">
        <v>5</v>
      </c>
      <c r="I233" t="s">
        <v>17</v>
      </c>
      <c r="J233" t="s">
        <v>18</v>
      </c>
      <c r="K233" t="s">
        <v>16</v>
      </c>
    </row>
    <row r="234" spans="1:11" x14ac:dyDescent="0.3">
      <c r="A234" s="1">
        <v>44523</v>
      </c>
      <c r="B234">
        <v>2021</v>
      </c>
      <c r="C234">
        <v>4</v>
      </c>
      <c r="D234" t="s">
        <v>42</v>
      </c>
      <c r="E234">
        <v>11</v>
      </c>
      <c r="F234" t="s">
        <v>45</v>
      </c>
      <c r="G234" t="s">
        <v>46</v>
      </c>
      <c r="H234">
        <v>1</v>
      </c>
      <c r="I234" t="s">
        <v>19</v>
      </c>
      <c r="J234" t="s">
        <v>20</v>
      </c>
      <c r="K234" t="s">
        <v>16</v>
      </c>
    </row>
    <row r="235" spans="1:11" x14ac:dyDescent="0.3">
      <c r="A235" s="1">
        <v>44524</v>
      </c>
      <c r="B235">
        <v>2021</v>
      </c>
      <c r="C235">
        <v>4</v>
      </c>
      <c r="D235" t="s">
        <v>42</v>
      </c>
      <c r="E235">
        <v>11</v>
      </c>
      <c r="F235" t="s">
        <v>45</v>
      </c>
      <c r="G235" t="s">
        <v>46</v>
      </c>
      <c r="H235">
        <v>2</v>
      </c>
      <c r="I235" t="s">
        <v>21</v>
      </c>
      <c r="J235" t="s">
        <v>22</v>
      </c>
      <c r="K235" t="s">
        <v>16</v>
      </c>
    </row>
    <row r="236" spans="1:11" x14ac:dyDescent="0.3">
      <c r="A236" s="1">
        <v>44525</v>
      </c>
      <c r="B236">
        <v>2021</v>
      </c>
      <c r="C236">
        <v>4</v>
      </c>
      <c r="D236" t="s">
        <v>42</v>
      </c>
      <c r="E236">
        <v>11</v>
      </c>
      <c r="F236" t="s">
        <v>45</v>
      </c>
      <c r="G236" t="s">
        <v>46</v>
      </c>
      <c r="H236">
        <v>3</v>
      </c>
      <c r="I236" t="s">
        <v>23</v>
      </c>
      <c r="J236" t="s">
        <v>24</v>
      </c>
      <c r="K236" t="s">
        <v>16</v>
      </c>
    </row>
    <row r="237" spans="1:11" x14ac:dyDescent="0.3">
      <c r="A237" s="1">
        <v>44526</v>
      </c>
      <c r="B237">
        <v>2021</v>
      </c>
      <c r="C237">
        <v>4</v>
      </c>
      <c r="D237" t="s">
        <v>42</v>
      </c>
      <c r="E237">
        <v>11</v>
      </c>
      <c r="F237" t="s">
        <v>45</v>
      </c>
      <c r="G237" t="s">
        <v>46</v>
      </c>
      <c r="H237">
        <v>4</v>
      </c>
      <c r="I237" t="s">
        <v>14</v>
      </c>
      <c r="J237" t="s">
        <v>15</v>
      </c>
      <c r="K237" t="s">
        <v>16</v>
      </c>
    </row>
    <row r="238" spans="1:11" x14ac:dyDescent="0.3">
      <c r="A238" s="1">
        <v>44527</v>
      </c>
      <c r="B238">
        <v>2021</v>
      </c>
      <c r="C238">
        <v>4</v>
      </c>
      <c r="D238" t="s">
        <v>42</v>
      </c>
      <c r="E238">
        <v>11</v>
      </c>
      <c r="F238" t="s">
        <v>45</v>
      </c>
      <c r="G238" t="s">
        <v>46</v>
      </c>
      <c r="H238">
        <v>5</v>
      </c>
      <c r="I238" t="s">
        <v>17</v>
      </c>
      <c r="J238" t="s">
        <v>18</v>
      </c>
      <c r="K238" t="s">
        <v>16</v>
      </c>
    </row>
    <row r="239" spans="1:11" x14ac:dyDescent="0.3">
      <c r="A239" s="1">
        <v>44530</v>
      </c>
      <c r="B239">
        <v>2021</v>
      </c>
      <c r="C239">
        <v>4</v>
      </c>
      <c r="D239" t="s">
        <v>42</v>
      </c>
      <c r="E239">
        <v>11</v>
      </c>
      <c r="F239" t="s">
        <v>45</v>
      </c>
      <c r="G239" t="s">
        <v>46</v>
      </c>
      <c r="H239">
        <v>1</v>
      </c>
      <c r="I239" t="s">
        <v>19</v>
      </c>
      <c r="J239" t="s">
        <v>20</v>
      </c>
      <c r="K239" t="s">
        <v>16</v>
      </c>
    </row>
    <row r="240" spans="1:11" x14ac:dyDescent="0.3">
      <c r="A240" s="1">
        <v>44531</v>
      </c>
      <c r="B240">
        <v>2021</v>
      </c>
      <c r="C240">
        <v>4</v>
      </c>
      <c r="D240" t="s">
        <v>42</v>
      </c>
      <c r="E240">
        <v>12</v>
      </c>
      <c r="F240" t="s">
        <v>47</v>
      </c>
      <c r="G240" t="s">
        <v>48</v>
      </c>
      <c r="H240">
        <v>2</v>
      </c>
      <c r="I240" t="s">
        <v>21</v>
      </c>
      <c r="J240" t="s">
        <v>22</v>
      </c>
      <c r="K240" t="s">
        <v>16</v>
      </c>
    </row>
    <row r="241" spans="1:11" x14ac:dyDescent="0.3">
      <c r="A241" s="1">
        <v>44532</v>
      </c>
      <c r="B241">
        <v>2021</v>
      </c>
      <c r="C241">
        <v>4</v>
      </c>
      <c r="D241" t="s">
        <v>42</v>
      </c>
      <c r="E241">
        <v>12</v>
      </c>
      <c r="F241" t="s">
        <v>47</v>
      </c>
      <c r="G241" t="s">
        <v>48</v>
      </c>
      <c r="H241">
        <v>3</v>
      </c>
      <c r="I241" t="s">
        <v>23</v>
      </c>
      <c r="J241" t="s">
        <v>24</v>
      </c>
      <c r="K241" t="s">
        <v>16</v>
      </c>
    </row>
    <row r="242" spans="1:11" x14ac:dyDescent="0.3">
      <c r="A242" s="1">
        <v>44533</v>
      </c>
      <c r="B242">
        <v>2021</v>
      </c>
      <c r="C242">
        <v>4</v>
      </c>
      <c r="D242" t="s">
        <v>42</v>
      </c>
      <c r="E242">
        <v>12</v>
      </c>
      <c r="F242" t="s">
        <v>47</v>
      </c>
      <c r="G242" t="s">
        <v>48</v>
      </c>
      <c r="H242">
        <v>4</v>
      </c>
      <c r="I242" t="s">
        <v>14</v>
      </c>
      <c r="J242" t="s">
        <v>15</v>
      </c>
      <c r="K242" t="s">
        <v>16</v>
      </c>
    </row>
    <row r="243" spans="1:11" x14ac:dyDescent="0.3">
      <c r="A243" s="1">
        <v>44534</v>
      </c>
      <c r="B243">
        <v>2021</v>
      </c>
      <c r="C243">
        <v>4</v>
      </c>
      <c r="D243" t="s">
        <v>42</v>
      </c>
      <c r="E243">
        <v>12</v>
      </c>
      <c r="F243" t="s">
        <v>47</v>
      </c>
      <c r="G243" t="s">
        <v>48</v>
      </c>
      <c r="H243">
        <v>5</v>
      </c>
      <c r="I243" t="s">
        <v>17</v>
      </c>
      <c r="J243" t="s">
        <v>18</v>
      </c>
      <c r="K243" t="s">
        <v>16</v>
      </c>
    </row>
    <row r="244" spans="1:11" x14ac:dyDescent="0.3">
      <c r="A244" s="1">
        <v>44537</v>
      </c>
      <c r="B244">
        <v>2021</v>
      </c>
      <c r="C244">
        <v>4</v>
      </c>
      <c r="D244" t="s">
        <v>42</v>
      </c>
      <c r="E244">
        <v>12</v>
      </c>
      <c r="F244" t="s">
        <v>47</v>
      </c>
      <c r="G244" t="s">
        <v>48</v>
      </c>
      <c r="H244">
        <v>1</v>
      </c>
      <c r="I244" t="s">
        <v>19</v>
      </c>
      <c r="J244" t="s">
        <v>20</v>
      </c>
      <c r="K244" t="s">
        <v>16</v>
      </c>
    </row>
    <row r="245" spans="1:11" x14ac:dyDescent="0.3">
      <c r="A245" s="1">
        <v>44538</v>
      </c>
      <c r="B245">
        <v>2021</v>
      </c>
      <c r="C245">
        <v>4</v>
      </c>
      <c r="D245" t="s">
        <v>42</v>
      </c>
      <c r="E245">
        <v>12</v>
      </c>
      <c r="F245" t="s">
        <v>47</v>
      </c>
      <c r="G245" t="s">
        <v>48</v>
      </c>
      <c r="H245">
        <v>2</v>
      </c>
      <c r="I245" t="s">
        <v>21</v>
      </c>
      <c r="J245" t="s">
        <v>22</v>
      </c>
      <c r="K245" t="s">
        <v>16</v>
      </c>
    </row>
    <row r="246" spans="1:11" x14ac:dyDescent="0.3">
      <c r="A246" s="1">
        <v>44539</v>
      </c>
      <c r="B246">
        <v>2021</v>
      </c>
      <c r="C246">
        <v>4</v>
      </c>
      <c r="D246" t="s">
        <v>42</v>
      </c>
      <c r="E246">
        <v>12</v>
      </c>
      <c r="F246" t="s">
        <v>47</v>
      </c>
      <c r="G246" t="s">
        <v>48</v>
      </c>
      <c r="H246">
        <v>3</v>
      </c>
      <c r="I246" t="s">
        <v>23</v>
      </c>
      <c r="J246" t="s">
        <v>24</v>
      </c>
      <c r="K246" t="s">
        <v>16</v>
      </c>
    </row>
    <row r="247" spans="1:11" x14ac:dyDescent="0.3">
      <c r="A247" s="1">
        <v>44540</v>
      </c>
      <c r="B247">
        <v>2021</v>
      </c>
      <c r="C247">
        <v>4</v>
      </c>
      <c r="D247" t="s">
        <v>42</v>
      </c>
      <c r="E247">
        <v>12</v>
      </c>
      <c r="F247" t="s">
        <v>47</v>
      </c>
      <c r="G247" t="s">
        <v>48</v>
      </c>
      <c r="H247">
        <v>4</v>
      </c>
      <c r="I247" t="s">
        <v>14</v>
      </c>
      <c r="J247" t="s">
        <v>15</v>
      </c>
      <c r="K247" t="s">
        <v>16</v>
      </c>
    </row>
    <row r="248" spans="1:11" x14ac:dyDescent="0.3">
      <c r="A248" s="1">
        <v>44541</v>
      </c>
      <c r="B248">
        <v>2021</v>
      </c>
      <c r="C248">
        <v>4</v>
      </c>
      <c r="D248" t="s">
        <v>42</v>
      </c>
      <c r="E248">
        <v>12</v>
      </c>
      <c r="F248" t="s">
        <v>47</v>
      </c>
      <c r="G248" t="s">
        <v>48</v>
      </c>
      <c r="H248">
        <v>5</v>
      </c>
      <c r="I248" t="s">
        <v>17</v>
      </c>
      <c r="J248" t="s">
        <v>18</v>
      </c>
      <c r="K248" t="s">
        <v>16</v>
      </c>
    </row>
    <row r="249" spans="1:11" x14ac:dyDescent="0.3">
      <c r="A249" s="1">
        <v>44544</v>
      </c>
      <c r="B249">
        <v>2021</v>
      </c>
      <c r="C249">
        <v>4</v>
      </c>
      <c r="D249" t="s">
        <v>42</v>
      </c>
      <c r="E249">
        <v>12</v>
      </c>
      <c r="F249" t="s">
        <v>47</v>
      </c>
      <c r="G249" t="s">
        <v>48</v>
      </c>
      <c r="H249">
        <v>1</v>
      </c>
      <c r="I249" t="s">
        <v>19</v>
      </c>
      <c r="J249" t="s">
        <v>20</v>
      </c>
      <c r="K249" t="s">
        <v>16</v>
      </c>
    </row>
    <row r="250" spans="1:11" x14ac:dyDescent="0.3">
      <c r="A250" s="1">
        <v>44545</v>
      </c>
      <c r="B250">
        <v>2021</v>
      </c>
      <c r="C250">
        <v>4</v>
      </c>
      <c r="D250" t="s">
        <v>42</v>
      </c>
      <c r="E250">
        <v>12</v>
      </c>
      <c r="F250" t="s">
        <v>47</v>
      </c>
      <c r="G250" t="s">
        <v>48</v>
      </c>
      <c r="H250">
        <v>2</v>
      </c>
      <c r="I250" t="s">
        <v>21</v>
      </c>
      <c r="J250" t="s">
        <v>22</v>
      </c>
      <c r="K250" t="s">
        <v>16</v>
      </c>
    </row>
    <row r="251" spans="1:11" x14ac:dyDescent="0.3">
      <c r="A251" s="1">
        <v>44546</v>
      </c>
      <c r="B251">
        <v>2021</v>
      </c>
      <c r="C251">
        <v>4</v>
      </c>
      <c r="D251" t="s">
        <v>42</v>
      </c>
      <c r="E251">
        <v>12</v>
      </c>
      <c r="F251" t="s">
        <v>47</v>
      </c>
      <c r="G251" t="s">
        <v>48</v>
      </c>
      <c r="H251">
        <v>3</v>
      </c>
      <c r="I251" t="s">
        <v>23</v>
      </c>
      <c r="J251" t="s">
        <v>24</v>
      </c>
      <c r="K251" t="s">
        <v>16</v>
      </c>
    </row>
    <row r="252" spans="1:11" x14ac:dyDescent="0.3">
      <c r="A252" s="1">
        <v>44547</v>
      </c>
      <c r="B252">
        <v>2021</v>
      </c>
      <c r="C252">
        <v>4</v>
      </c>
      <c r="D252" t="s">
        <v>42</v>
      </c>
      <c r="E252">
        <v>12</v>
      </c>
      <c r="F252" t="s">
        <v>47</v>
      </c>
      <c r="G252" t="s">
        <v>48</v>
      </c>
      <c r="H252">
        <v>4</v>
      </c>
      <c r="I252" t="s">
        <v>14</v>
      </c>
      <c r="J252" t="s">
        <v>15</v>
      </c>
      <c r="K252" t="s">
        <v>16</v>
      </c>
    </row>
    <row r="253" spans="1:11" x14ac:dyDescent="0.3">
      <c r="A253" s="1">
        <v>44548</v>
      </c>
      <c r="B253">
        <v>2021</v>
      </c>
      <c r="C253">
        <v>4</v>
      </c>
      <c r="D253" t="s">
        <v>42</v>
      </c>
      <c r="E253">
        <v>12</v>
      </c>
      <c r="F253" t="s">
        <v>47</v>
      </c>
      <c r="G253" t="s">
        <v>48</v>
      </c>
      <c r="H253">
        <v>5</v>
      </c>
      <c r="I253" t="s">
        <v>17</v>
      </c>
      <c r="J253" t="s">
        <v>18</v>
      </c>
      <c r="K253" t="s">
        <v>16</v>
      </c>
    </row>
    <row r="254" spans="1:11" x14ac:dyDescent="0.3">
      <c r="A254" s="1">
        <v>44551</v>
      </c>
      <c r="B254">
        <v>2021</v>
      </c>
      <c r="C254">
        <v>4</v>
      </c>
      <c r="D254" t="s">
        <v>42</v>
      </c>
      <c r="E254">
        <v>12</v>
      </c>
      <c r="F254" t="s">
        <v>47</v>
      </c>
      <c r="G254" t="s">
        <v>48</v>
      </c>
      <c r="H254">
        <v>1</v>
      </c>
      <c r="I254" t="s">
        <v>19</v>
      </c>
      <c r="J254" t="s">
        <v>20</v>
      </c>
      <c r="K254" t="s">
        <v>16</v>
      </c>
    </row>
    <row r="255" spans="1:11" x14ac:dyDescent="0.3">
      <c r="A255" s="1">
        <v>44552</v>
      </c>
      <c r="B255">
        <v>2021</v>
      </c>
      <c r="C255">
        <v>4</v>
      </c>
      <c r="D255" t="s">
        <v>42</v>
      </c>
      <c r="E255">
        <v>12</v>
      </c>
      <c r="F255" t="s">
        <v>47</v>
      </c>
      <c r="G255" t="s">
        <v>48</v>
      </c>
      <c r="H255">
        <v>2</v>
      </c>
      <c r="I255" t="s">
        <v>21</v>
      </c>
      <c r="J255" t="s">
        <v>22</v>
      </c>
      <c r="K255" t="s">
        <v>16</v>
      </c>
    </row>
    <row r="256" spans="1:11" x14ac:dyDescent="0.3">
      <c r="A256" s="1">
        <v>44553</v>
      </c>
      <c r="B256">
        <v>2021</v>
      </c>
      <c r="C256">
        <v>4</v>
      </c>
      <c r="D256" t="s">
        <v>42</v>
      </c>
      <c r="E256">
        <v>12</v>
      </c>
      <c r="F256" t="s">
        <v>47</v>
      </c>
      <c r="G256" t="s">
        <v>48</v>
      </c>
      <c r="H256">
        <v>3</v>
      </c>
      <c r="I256" t="s">
        <v>23</v>
      </c>
      <c r="J256" t="s">
        <v>24</v>
      </c>
      <c r="K256" t="s">
        <v>16</v>
      </c>
    </row>
    <row r="257" spans="1:11" x14ac:dyDescent="0.3">
      <c r="A257" s="1">
        <v>44554</v>
      </c>
      <c r="B257">
        <v>2021</v>
      </c>
      <c r="C257">
        <v>4</v>
      </c>
      <c r="D257" t="s">
        <v>42</v>
      </c>
      <c r="E257">
        <v>12</v>
      </c>
      <c r="F257" t="s">
        <v>47</v>
      </c>
      <c r="G257" t="s">
        <v>48</v>
      </c>
      <c r="H257">
        <v>4</v>
      </c>
      <c r="I257" t="s">
        <v>14</v>
      </c>
      <c r="J257" t="s">
        <v>15</v>
      </c>
      <c r="K257" t="s">
        <v>16</v>
      </c>
    </row>
    <row r="258" spans="1:11" x14ac:dyDescent="0.3">
      <c r="A258" s="1">
        <v>44555</v>
      </c>
      <c r="B258">
        <v>2021</v>
      </c>
      <c r="C258">
        <v>4</v>
      </c>
      <c r="D258" t="s">
        <v>42</v>
      </c>
      <c r="E258">
        <v>12</v>
      </c>
      <c r="F258" t="s">
        <v>47</v>
      </c>
      <c r="G258" t="s">
        <v>48</v>
      </c>
      <c r="H258">
        <v>5</v>
      </c>
      <c r="I258" t="s">
        <v>17</v>
      </c>
      <c r="J258" t="s">
        <v>18</v>
      </c>
      <c r="K258" t="s">
        <v>16</v>
      </c>
    </row>
    <row r="259" spans="1:11" x14ac:dyDescent="0.3">
      <c r="A259" s="1">
        <v>44558</v>
      </c>
      <c r="B259">
        <v>2021</v>
      </c>
      <c r="C259">
        <v>4</v>
      </c>
      <c r="D259" t="s">
        <v>42</v>
      </c>
      <c r="E259">
        <v>12</v>
      </c>
      <c r="F259" t="s">
        <v>47</v>
      </c>
      <c r="G259" t="s">
        <v>48</v>
      </c>
      <c r="H259">
        <v>1</v>
      </c>
      <c r="I259" t="s">
        <v>19</v>
      </c>
      <c r="J259" t="s">
        <v>20</v>
      </c>
      <c r="K259" t="s">
        <v>16</v>
      </c>
    </row>
    <row r="260" spans="1:11" x14ac:dyDescent="0.3">
      <c r="A260" s="1">
        <v>44559</v>
      </c>
      <c r="B260">
        <v>2021</v>
      </c>
      <c r="C260">
        <v>4</v>
      </c>
      <c r="D260" t="s">
        <v>42</v>
      </c>
      <c r="E260">
        <v>12</v>
      </c>
      <c r="F260" t="s">
        <v>47</v>
      </c>
      <c r="G260" t="s">
        <v>48</v>
      </c>
      <c r="H260">
        <v>2</v>
      </c>
      <c r="I260" t="s">
        <v>21</v>
      </c>
      <c r="J260" t="s">
        <v>22</v>
      </c>
      <c r="K260" t="s">
        <v>16</v>
      </c>
    </row>
    <row r="261" spans="1:11" x14ac:dyDescent="0.3">
      <c r="A261" s="1">
        <v>44560</v>
      </c>
      <c r="B261">
        <v>2021</v>
      </c>
      <c r="C261">
        <v>4</v>
      </c>
      <c r="D261" t="s">
        <v>42</v>
      </c>
      <c r="E261">
        <v>12</v>
      </c>
      <c r="F261" t="s">
        <v>47</v>
      </c>
      <c r="G261" t="s">
        <v>48</v>
      </c>
      <c r="H261">
        <v>3</v>
      </c>
      <c r="I261" t="s">
        <v>23</v>
      </c>
      <c r="J261" t="s">
        <v>24</v>
      </c>
      <c r="K261" t="s">
        <v>16</v>
      </c>
    </row>
    <row r="262" spans="1:11" x14ac:dyDescent="0.3">
      <c r="A262" s="1">
        <v>44561</v>
      </c>
      <c r="B262">
        <v>2021</v>
      </c>
      <c r="C262">
        <v>4</v>
      </c>
      <c r="D262" t="s">
        <v>42</v>
      </c>
      <c r="E262">
        <v>12</v>
      </c>
      <c r="F262" t="s">
        <v>47</v>
      </c>
      <c r="G262" t="s">
        <v>48</v>
      </c>
      <c r="H262">
        <v>4</v>
      </c>
      <c r="I262" t="s">
        <v>14</v>
      </c>
      <c r="J262" t="s">
        <v>15</v>
      </c>
      <c r="K262" t="s">
        <v>16</v>
      </c>
    </row>
    <row r="263" spans="1:11" x14ac:dyDescent="0.3">
      <c r="A263" s="1">
        <v>44199</v>
      </c>
      <c r="B263">
        <v>2021</v>
      </c>
      <c r="C263">
        <v>1</v>
      </c>
      <c r="D263" t="s">
        <v>11</v>
      </c>
      <c r="E263">
        <v>1</v>
      </c>
      <c r="F263" t="s">
        <v>12</v>
      </c>
      <c r="G263" t="s">
        <v>13</v>
      </c>
      <c r="H263">
        <v>6</v>
      </c>
      <c r="I263" t="s">
        <v>49</v>
      </c>
      <c r="J263" t="s">
        <v>50</v>
      </c>
      <c r="K263" t="s">
        <v>51</v>
      </c>
    </row>
    <row r="264" spans="1:11" x14ac:dyDescent="0.3">
      <c r="A264" s="1">
        <v>44200</v>
      </c>
      <c r="B264">
        <v>2021</v>
      </c>
      <c r="C264">
        <v>1</v>
      </c>
      <c r="D264" t="s">
        <v>11</v>
      </c>
      <c r="E264">
        <v>1</v>
      </c>
      <c r="F264" t="s">
        <v>12</v>
      </c>
      <c r="G264" t="s">
        <v>13</v>
      </c>
      <c r="H264">
        <v>7</v>
      </c>
      <c r="I264" t="s">
        <v>52</v>
      </c>
      <c r="J264" t="s">
        <v>53</v>
      </c>
      <c r="K264" t="s">
        <v>51</v>
      </c>
    </row>
    <row r="265" spans="1:11" ht="13.8" customHeight="1" x14ac:dyDescent="0.3">
      <c r="A265" s="1">
        <v>44206</v>
      </c>
      <c r="B265">
        <v>2021</v>
      </c>
      <c r="C265">
        <v>1</v>
      </c>
      <c r="D265" t="s">
        <v>11</v>
      </c>
      <c r="E265">
        <v>1</v>
      </c>
      <c r="F265" t="s">
        <v>12</v>
      </c>
      <c r="G265" t="s">
        <v>13</v>
      </c>
      <c r="H265">
        <v>6</v>
      </c>
      <c r="I265" t="s">
        <v>49</v>
      </c>
      <c r="J265" t="s">
        <v>50</v>
      </c>
      <c r="K265" t="s">
        <v>51</v>
      </c>
    </row>
    <row r="266" spans="1:11" x14ac:dyDescent="0.3">
      <c r="A266" s="1">
        <v>44207</v>
      </c>
      <c r="B266">
        <v>2021</v>
      </c>
      <c r="C266">
        <v>1</v>
      </c>
      <c r="D266" t="s">
        <v>11</v>
      </c>
      <c r="E266">
        <v>1</v>
      </c>
      <c r="F266" t="s">
        <v>12</v>
      </c>
      <c r="G266" t="s">
        <v>13</v>
      </c>
      <c r="H266">
        <v>7</v>
      </c>
      <c r="I266" t="s">
        <v>52</v>
      </c>
      <c r="J266" t="s">
        <v>53</v>
      </c>
      <c r="K266" t="s">
        <v>51</v>
      </c>
    </row>
    <row r="267" spans="1:11" x14ac:dyDescent="0.3">
      <c r="A267" s="1">
        <v>44213</v>
      </c>
      <c r="B267">
        <v>2021</v>
      </c>
      <c r="C267">
        <v>1</v>
      </c>
      <c r="D267" t="s">
        <v>11</v>
      </c>
      <c r="E267">
        <v>1</v>
      </c>
      <c r="F267" t="s">
        <v>12</v>
      </c>
      <c r="G267" t="s">
        <v>13</v>
      </c>
      <c r="H267">
        <v>6</v>
      </c>
      <c r="I267" t="s">
        <v>49</v>
      </c>
      <c r="J267" t="s">
        <v>50</v>
      </c>
      <c r="K267" t="s">
        <v>51</v>
      </c>
    </row>
    <row r="268" spans="1:11" x14ac:dyDescent="0.3">
      <c r="A268" s="1">
        <v>44214</v>
      </c>
      <c r="B268">
        <v>2021</v>
      </c>
      <c r="C268">
        <v>1</v>
      </c>
      <c r="D268" t="s">
        <v>11</v>
      </c>
      <c r="E268">
        <v>1</v>
      </c>
      <c r="F268" t="s">
        <v>12</v>
      </c>
      <c r="G268" t="s">
        <v>13</v>
      </c>
      <c r="H268">
        <v>7</v>
      </c>
      <c r="I268" t="s">
        <v>52</v>
      </c>
      <c r="J268" t="s">
        <v>53</v>
      </c>
      <c r="K268" t="s">
        <v>51</v>
      </c>
    </row>
    <row r="269" spans="1:11" x14ac:dyDescent="0.3">
      <c r="A269" s="1">
        <v>44220</v>
      </c>
      <c r="B269">
        <v>2021</v>
      </c>
      <c r="C269">
        <v>1</v>
      </c>
      <c r="D269" t="s">
        <v>11</v>
      </c>
      <c r="E269">
        <v>1</v>
      </c>
      <c r="F269" t="s">
        <v>12</v>
      </c>
      <c r="G269" t="s">
        <v>13</v>
      </c>
      <c r="H269">
        <v>6</v>
      </c>
      <c r="I269" t="s">
        <v>49</v>
      </c>
      <c r="J269" t="s">
        <v>50</v>
      </c>
      <c r="K269" t="s">
        <v>51</v>
      </c>
    </row>
    <row r="270" spans="1:11" x14ac:dyDescent="0.3">
      <c r="A270" s="1">
        <v>44221</v>
      </c>
      <c r="B270">
        <v>2021</v>
      </c>
      <c r="C270">
        <v>1</v>
      </c>
      <c r="D270" t="s">
        <v>11</v>
      </c>
      <c r="E270">
        <v>1</v>
      </c>
      <c r="F270" t="s">
        <v>12</v>
      </c>
      <c r="G270" t="s">
        <v>13</v>
      </c>
      <c r="H270">
        <v>7</v>
      </c>
      <c r="I270" t="s">
        <v>52</v>
      </c>
      <c r="J270" t="s">
        <v>53</v>
      </c>
      <c r="K270" t="s">
        <v>51</v>
      </c>
    </row>
    <row r="271" spans="1:11" x14ac:dyDescent="0.3">
      <c r="A271" s="1">
        <v>44227</v>
      </c>
      <c r="B271">
        <v>2021</v>
      </c>
      <c r="C271">
        <v>1</v>
      </c>
      <c r="D271" t="s">
        <v>11</v>
      </c>
      <c r="E271">
        <v>1</v>
      </c>
      <c r="F271" t="s">
        <v>12</v>
      </c>
      <c r="G271" t="s">
        <v>13</v>
      </c>
      <c r="H271">
        <v>6</v>
      </c>
      <c r="I271" t="s">
        <v>49</v>
      </c>
      <c r="J271" t="s">
        <v>50</v>
      </c>
      <c r="K271" t="s">
        <v>51</v>
      </c>
    </row>
    <row r="272" spans="1:11" x14ac:dyDescent="0.3">
      <c r="A272" s="1">
        <v>44228</v>
      </c>
      <c r="B272">
        <v>2021</v>
      </c>
      <c r="C272">
        <v>1</v>
      </c>
      <c r="D272" t="s">
        <v>11</v>
      </c>
      <c r="E272">
        <v>2</v>
      </c>
      <c r="F272" t="s">
        <v>25</v>
      </c>
      <c r="G272" t="s">
        <v>26</v>
      </c>
      <c r="H272">
        <v>7</v>
      </c>
      <c r="I272" t="s">
        <v>52</v>
      </c>
      <c r="J272" t="s">
        <v>53</v>
      </c>
      <c r="K272" t="s">
        <v>51</v>
      </c>
    </row>
    <row r="273" spans="1:11" x14ac:dyDescent="0.3">
      <c r="A273" s="1">
        <v>44234</v>
      </c>
      <c r="B273">
        <v>2021</v>
      </c>
      <c r="C273">
        <v>1</v>
      </c>
      <c r="D273" t="s">
        <v>11</v>
      </c>
      <c r="E273">
        <v>2</v>
      </c>
      <c r="F273" t="s">
        <v>25</v>
      </c>
      <c r="G273" t="s">
        <v>26</v>
      </c>
      <c r="H273">
        <v>6</v>
      </c>
      <c r="I273" t="s">
        <v>49</v>
      </c>
      <c r="J273" t="s">
        <v>50</v>
      </c>
      <c r="K273" t="s">
        <v>51</v>
      </c>
    </row>
    <row r="274" spans="1:11" x14ac:dyDescent="0.3">
      <c r="A274" s="1">
        <v>44235</v>
      </c>
      <c r="B274">
        <v>2021</v>
      </c>
      <c r="C274">
        <v>1</v>
      </c>
      <c r="D274" t="s">
        <v>11</v>
      </c>
      <c r="E274">
        <v>2</v>
      </c>
      <c r="F274" t="s">
        <v>25</v>
      </c>
      <c r="G274" t="s">
        <v>26</v>
      </c>
      <c r="H274">
        <v>7</v>
      </c>
      <c r="I274" t="s">
        <v>52</v>
      </c>
      <c r="J274" t="s">
        <v>53</v>
      </c>
      <c r="K274" t="s">
        <v>51</v>
      </c>
    </row>
    <row r="275" spans="1:11" x14ac:dyDescent="0.3">
      <c r="A275" s="1">
        <v>44241</v>
      </c>
      <c r="B275">
        <v>2021</v>
      </c>
      <c r="C275">
        <v>1</v>
      </c>
      <c r="D275" t="s">
        <v>11</v>
      </c>
      <c r="E275">
        <v>2</v>
      </c>
      <c r="F275" t="s">
        <v>25</v>
      </c>
      <c r="G275" t="s">
        <v>26</v>
      </c>
      <c r="H275">
        <v>6</v>
      </c>
      <c r="I275" t="s">
        <v>49</v>
      </c>
      <c r="J275" t="s">
        <v>50</v>
      </c>
      <c r="K275" t="s">
        <v>51</v>
      </c>
    </row>
    <row r="276" spans="1:11" x14ac:dyDescent="0.3">
      <c r="A276" s="1">
        <v>44242</v>
      </c>
      <c r="B276">
        <v>2021</v>
      </c>
      <c r="C276">
        <v>1</v>
      </c>
      <c r="D276" t="s">
        <v>11</v>
      </c>
      <c r="E276">
        <v>2</v>
      </c>
      <c r="F276" t="s">
        <v>25</v>
      </c>
      <c r="G276" t="s">
        <v>26</v>
      </c>
      <c r="H276">
        <v>7</v>
      </c>
      <c r="I276" t="s">
        <v>52</v>
      </c>
      <c r="J276" t="s">
        <v>53</v>
      </c>
      <c r="K276" t="s">
        <v>51</v>
      </c>
    </row>
    <row r="277" spans="1:11" x14ac:dyDescent="0.3">
      <c r="A277" s="1">
        <v>44248</v>
      </c>
      <c r="B277">
        <v>2021</v>
      </c>
      <c r="C277">
        <v>1</v>
      </c>
      <c r="D277" t="s">
        <v>11</v>
      </c>
      <c r="E277">
        <v>2</v>
      </c>
      <c r="F277" t="s">
        <v>25</v>
      </c>
      <c r="G277" t="s">
        <v>26</v>
      </c>
      <c r="H277">
        <v>6</v>
      </c>
      <c r="I277" t="s">
        <v>49</v>
      </c>
      <c r="J277" t="s">
        <v>50</v>
      </c>
      <c r="K277" t="s">
        <v>51</v>
      </c>
    </row>
    <row r="278" spans="1:11" x14ac:dyDescent="0.3">
      <c r="A278" s="1">
        <v>44249</v>
      </c>
      <c r="B278">
        <v>2021</v>
      </c>
      <c r="C278">
        <v>1</v>
      </c>
      <c r="D278" t="s">
        <v>11</v>
      </c>
      <c r="E278">
        <v>2</v>
      </c>
      <c r="F278" t="s">
        <v>25</v>
      </c>
      <c r="G278" t="s">
        <v>26</v>
      </c>
      <c r="H278">
        <v>7</v>
      </c>
      <c r="I278" t="s">
        <v>52</v>
      </c>
      <c r="J278" t="s">
        <v>53</v>
      </c>
      <c r="K278" t="s">
        <v>51</v>
      </c>
    </row>
    <row r="279" spans="1:11" x14ac:dyDescent="0.3">
      <c r="A279" s="1">
        <v>44255</v>
      </c>
      <c r="B279">
        <v>2021</v>
      </c>
      <c r="C279">
        <v>1</v>
      </c>
      <c r="D279" t="s">
        <v>11</v>
      </c>
      <c r="E279">
        <v>2</v>
      </c>
      <c r="F279" t="s">
        <v>25</v>
      </c>
      <c r="G279" t="s">
        <v>26</v>
      </c>
      <c r="H279">
        <v>6</v>
      </c>
      <c r="I279" t="s">
        <v>49</v>
      </c>
      <c r="J279" t="s">
        <v>50</v>
      </c>
      <c r="K279" t="s">
        <v>51</v>
      </c>
    </row>
    <row r="280" spans="1:11" x14ac:dyDescent="0.3">
      <c r="A280" s="1">
        <v>44256</v>
      </c>
      <c r="B280">
        <v>2021</v>
      </c>
      <c r="C280">
        <v>1</v>
      </c>
      <c r="D280" t="s">
        <v>11</v>
      </c>
      <c r="E280">
        <v>3</v>
      </c>
      <c r="F280" t="s">
        <v>27</v>
      </c>
      <c r="G280" t="s">
        <v>28</v>
      </c>
      <c r="H280">
        <v>7</v>
      </c>
      <c r="I280" t="s">
        <v>52</v>
      </c>
      <c r="J280" t="s">
        <v>53</v>
      </c>
      <c r="K280" t="s">
        <v>51</v>
      </c>
    </row>
    <row r="281" spans="1:11" x14ac:dyDescent="0.3">
      <c r="A281" s="1">
        <v>44262</v>
      </c>
      <c r="B281">
        <v>2021</v>
      </c>
      <c r="C281">
        <v>1</v>
      </c>
      <c r="D281" t="s">
        <v>11</v>
      </c>
      <c r="E281">
        <v>3</v>
      </c>
      <c r="F281" t="s">
        <v>27</v>
      </c>
      <c r="G281" t="s">
        <v>28</v>
      </c>
      <c r="H281">
        <v>6</v>
      </c>
      <c r="I281" t="s">
        <v>49</v>
      </c>
      <c r="J281" t="s">
        <v>50</v>
      </c>
      <c r="K281" t="s">
        <v>51</v>
      </c>
    </row>
    <row r="282" spans="1:11" x14ac:dyDescent="0.3">
      <c r="A282" s="1">
        <v>44263</v>
      </c>
      <c r="B282">
        <v>2021</v>
      </c>
      <c r="C282">
        <v>1</v>
      </c>
      <c r="D282" t="s">
        <v>11</v>
      </c>
      <c r="E282">
        <v>3</v>
      </c>
      <c r="F282" t="s">
        <v>27</v>
      </c>
      <c r="G282" t="s">
        <v>28</v>
      </c>
      <c r="H282">
        <v>7</v>
      </c>
      <c r="I282" t="s">
        <v>52</v>
      </c>
      <c r="J282" t="s">
        <v>53</v>
      </c>
      <c r="K282" t="s">
        <v>51</v>
      </c>
    </row>
    <row r="283" spans="1:11" x14ac:dyDescent="0.3">
      <c r="A283" s="1">
        <v>44269</v>
      </c>
      <c r="B283">
        <v>2021</v>
      </c>
      <c r="C283">
        <v>1</v>
      </c>
      <c r="D283" t="s">
        <v>11</v>
      </c>
      <c r="E283">
        <v>3</v>
      </c>
      <c r="F283" t="s">
        <v>27</v>
      </c>
      <c r="G283" t="s">
        <v>28</v>
      </c>
      <c r="H283">
        <v>6</v>
      </c>
      <c r="I283" t="s">
        <v>49</v>
      </c>
      <c r="J283" t="s">
        <v>50</v>
      </c>
      <c r="K283" t="s">
        <v>51</v>
      </c>
    </row>
    <row r="284" spans="1:11" x14ac:dyDescent="0.3">
      <c r="A284" s="1">
        <v>44270</v>
      </c>
      <c r="B284">
        <v>2021</v>
      </c>
      <c r="C284">
        <v>1</v>
      </c>
      <c r="D284" t="s">
        <v>11</v>
      </c>
      <c r="E284">
        <v>3</v>
      </c>
      <c r="F284" t="s">
        <v>27</v>
      </c>
      <c r="G284" t="s">
        <v>28</v>
      </c>
      <c r="H284">
        <v>7</v>
      </c>
      <c r="I284" t="s">
        <v>52</v>
      </c>
      <c r="J284" t="s">
        <v>53</v>
      </c>
      <c r="K284" t="s">
        <v>51</v>
      </c>
    </row>
    <row r="285" spans="1:11" x14ac:dyDescent="0.3">
      <c r="A285" s="1">
        <v>44276</v>
      </c>
      <c r="B285">
        <v>2021</v>
      </c>
      <c r="C285">
        <v>1</v>
      </c>
      <c r="D285" t="s">
        <v>11</v>
      </c>
      <c r="E285">
        <v>3</v>
      </c>
      <c r="F285" t="s">
        <v>27</v>
      </c>
      <c r="G285" t="s">
        <v>28</v>
      </c>
      <c r="H285">
        <v>6</v>
      </c>
      <c r="I285" t="s">
        <v>49</v>
      </c>
      <c r="J285" t="s">
        <v>50</v>
      </c>
      <c r="K285" t="s">
        <v>51</v>
      </c>
    </row>
    <row r="286" spans="1:11" x14ac:dyDescent="0.3">
      <c r="A286" s="1">
        <v>44277</v>
      </c>
      <c r="B286">
        <v>2021</v>
      </c>
      <c r="C286">
        <v>1</v>
      </c>
      <c r="D286" t="s">
        <v>11</v>
      </c>
      <c r="E286">
        <v>3</v>
      </c>
      <c r="F286" t="s">
        <v>27</v>
      </c>
      <c r="G286" t="s">
        <v>28</v>
      </c>
      <c r="H286">
        <v>7</v>
      </c>
      <c r="I286" t="s">
        <v>52</v>
      </c>
      <c r="J286" t="s">
        <v>53</v>
      </c>
      <c r="K286" t="s">
        <v>51</v>
      </c>
    </row>
    <row r="287" spans="1:11" x14ac:dyDescent="0.3">
      <c r="A287" s="1">
        <v>44283</v>
      </c>
      <c r="B287">
        <v>2021</v>
      </c>
      <c r="C287">
        <v>1</v>
      </c>
      <c r="D287" t="s">
        <v>11</v>
      </c>
      <c r="E287">
        <v>3</v>
      </c>
      <c r="F287" t="s">
        <v>27</v>
      </c>
      <c r="G287" t="s">
        <v>28</v>
      </c>
      <c r="H287">
        <v>6</v>
      </c>
      <c r="I287" t="s">
        <v>49</v>
      </c>
      <c r="J287" t="s">
        <v>50</v>
      </c>
      <c r="K287" t="s">
        <v>51</v>
      </c>
    </row>
    <row r="288" spans="1:11" x14ac:dyDescent="0.3">
      <c r="A288" s="1">
        <v>44284</v>
      </c>
      <c r="B288">
        <v>2021</v>
      </c>
      <c r="C288">
        <v>1</v>
      </c>
      <c r="D288" t="s">
        <v>11</v>
      </c>
      <c r="E288">
        <v>3</v>
      </c>
      <c r="F288" t="s">
        <v>27</v>
      </c>
      <c r="G288" t="s">
        <v>28</v>
      </c>
      <c r="H288">
        <v>7</v>
      </c>
      <c r="I288" t="s">
        <v>52</v>
      </c>
      <c r="J288" t="s">
        <v>53</v>
      </c>
      <c r="K288" t="s">
        <v>51</v>
      </c>
    </row>
    <row r="289" spans="1:11" x14ac:dyDescent="0.3">
      <c r="A289" s="1">
        <v>44290</v>
      </c>
      <c r="B289">
        <v>2021</v>
      </c>
      <c r="C289">
        <v>2</v>
      </c>
      <c r="D289" t="s">
        <v>29</v>
      </c>
      <c r="E289">
        <v>4</v>
      </c>
      <c r="F289" t="s">
        <v>30</v>
      </c>
      <c r="G289" t="s">
        <v>31</v>
      </c>
      <c r="H289">
        <v>6</v>
      </c>
      <c r="I289" t="s">
        <v>49</v>
      </c>
      <c r="J289" t="s">
        <v>50</v>
      </c>
      <c r="K289" t="s">
        <v>51</v>
      </c>
    </row>
    <row r="290" spans="1:11" x14ac:dyDescent="0.3">
      <c r="A290" s="1">
        <v>44291</v>
      </c>
      <c r="B290">
        <v>2021</v>
      </c>
      <c r="C290">
        <v>2</v>
      </c>
      <c r="D290" t="s">
        <v>29</v>
      </c>
      <c r="E290">
        <v>4</v>
      </c>
      <c r="F290" t="s">
        <v>30</v>
      </c>
      <c r="G290" t="s">
        <v>31</v>
      </c>
      <c r="H290">
        <v>7</v>
      </c>
      <c r="I290" t="s">
        <v>52</v>
      </c>
      <c r="J290" t="s">
        <v>53</v>
      </c>
      <c r="K290" t="s">
        <v>51</v>
      </c>
    </row>
    <row r="291" spans="1:11" x14ac:dyDescent="0.3">
      <c r="A291" s="1">
        <v>44297</v>
      </c>
      <c r="B291">
        <v>2021</v>
      </c>
      <c r="C291">
        <v>2</v>
      </c>
      <c r="D291" t="s">
        <v>29</v>
      </c>
      <c r="E291">
        <v>4</v>
      </c>
      <c r="F291" t="s">
        <v>30</v>
      </c>
      <c r="G291" t="s">
        <v>31</v>
      </c>
      <c r="H291">
        <v>6</v>
      </c>
      <c r="I291" t="s">
        <v>49</v>
      </c>
      <c r="J291" t="s">
        <v>50</v>
      </c>
      <c r="K291" t="s">
        <v>51</v>
      </c>
    </row>
    <row r="292" spans="1:11" x14ac:dyDescent="0.3">
      <c r="A292" s="1">
        <v>44298</v>
      </c>
      <c r="B292">
        <v>2021</v>
      </c>
      <c r="C292">
        <v>2</v>
      </c>
      <c r="D292" t="s">
        <v>29</v>
      </c>
      <c r="E292">
        <v>4</v>
      </c>
      <c r="F292" t="s">
        <v>30</v>
      </c>
      <c r="G292" t="s">
        <v>31</v>
      </c>
      <c r="H292">
        <v>7</v>
      </c>
      <c r="I292" t="s">
        <v>52</v>
      </c>
      <c r="J292" t="s">
        <v>53</v>
      </c>
      <c r="K292" t="s">
        <v>51</v>
      </c>
    </row>
    <row r="293" spans="1:11" x14ac:dyDescent="0.3">
      <c r="A293" s="1">
        <v>44304</v>
      </c>
      <c r="B293">
        <v>2021</v>
      </c>
      <c r="C293">
        <v>2</v>
      </c>
      <c r="D293" t="s">
        <v>29</v>
      </c>
      <c r="E293">
        <v>4</v>
      </c>
      <c r="F293" t="s">
        <v>30</v>
      </c>
      <c r="G293" t="s">
        <v>31</v>
      </c>
      <c r="H293">
        <v>6</v>
      </c>
      <c r="I293" t="s">
        <v>49</v>
      </c>
      <c r="J293" t="s">
        <v>50</v>
      </c>
      <c r="K293" t="s">
        <v>51</v>
      </c>
    </row>
    <row r="294" spans="1:11" x14ac:dyDescent="0.3">
      <c r="A294" s="1">
        <v>44305</v>
      </c>
      <c r="B294">
        <v>2021</v>
      </c>
      <c r="C294">
        <v>2</v>
      </c>
      <c r="D294" t="s">
        <v>29</v>
      </c>
      <c r="E294">
        <v>4</v>
      </c>
      <c r="F294" t="s">
        <v>30</v>
      </c>
      <c r="G294" t="s">
        <v>31</v>
      </c>
      <c r="H294">
        <v>7</v>
      </c>
      <c r="I294" t="s">
        <v>52</v>
      </c>
      <c r="J294" t="s">
        <v>53</v>
      </c>
      <c r="K294" t="s">
        <v>51</v>
      </c>
    </row>
    <row r="295" spans="1:11" x14ac:dyDescent="0.3">
      <c r="A295" s="1">
        <v>44311</v>
      </c>
      <c r="B295">
        <v>2021</v>
      </c>
      <c r="C295">
        <v>2</v>
      </c>
      <c r="D295" t="s">
        <v>29</v>
      </c>
      <c r="E295">
        <v>4</v>
      </c>
      <c r="F295" t="s">
        <v>30</v>
      </c>
      <c r="G295" t="s">
        <v>31</v>
      </c>
      <c r="H295">
        <v>6</v>
      </c>
      <c r="I295" t="s">
        <v>49</v>
      </c>
      <c r="J295" t="s">
        <v>50</v>
      </c>
      <c r="K295" t="s">
        <v>51</v>
      </c>
    </row>
    <row r="296" spans="1:11" x14ac:dyDescent="0.3">
      <c r="A296" s="1">
        <v>44312</v>
      </c>
      <c r="B296">
        <v>2021</v>
      </c>
      <c r="C296">
        <v>2</v>
      </c>
      <c r="D296" t="s">
        <v>29</v>
      </c>
      <c r="E296">
        <v>4</v>
      </c>
      <c r="F296" t="s">
        <v>30</v>
      </c>
      <c r="G296" t="s">
        <v>31</v>
      </c>
      <c r="H296">
        <v>7</v>
      </c>
      <c r="I296" t="s">
        <v>52</v>
      </c>
      <c r="J296" t="s">
        <v>53</v>
      </c>
      <c r="K296" t="s">
        <v>51</v>
      </c>
    </row>
    <row r="297" spans="1:11" x14ac:dyDescent="0.3">
      <c r="A297" s="1">
        <v>44318</v>
      </c>
      <c r="B297">
        <v>2021</v>
      </c>
      <c r="C297">
        <v>2</v>
      </c>
      <c r="D297" t="s">
        <v>29</v>
      </c>
      <c r="E297">
        <v>5</v>
      </c>
      <c r="F297" t="s">
        <v>32</v>
      </c>
      <c r="G297" t="s">
        <v>32</v>
      </c>
      <c r="H297">
        <v>6</v>
      </c>
      <c r="I297" t="s">
        <v>49</v>
      </c>
      <c r="J297" t="s">
        <v>50</v>
      </c>
      <c r="K297" t="s">
        <v>51</v>
      </c>
    </row>
    <row r="298" spans="1:11" x14ac:dyDescent="0.3">
      <c r="A298" s="1">
        <v>44319</v>
      </c>
      <c r="B298">
        <v>2021</v>
      </c>
      <c r="C298">
        <v>2</v>
      </c>
      <c r="D298" t="s">
        <v>29</v>
      </c>
      <c r="E298">
        <v>5</v>
      </c>
      <c r="F298" t="s">
        <v>32</v>
      </c>
      <c r="G298" t="s">
        <v>32</v>
      </c>
      <c r="H298">
        <v>7</v>
      </c>
      <c r="I298" t="s">
        <v>52</v>
      </c>
      <c r="J298" t="s">
        <v>53</v>
      </c>
      <c r="K298" t="s">
        <v>51</v>
      </c>
    </row>
    <row r="299" spans="1:11" x14ac:dyDescent="0.3">
      <c r="A299" s="1">
        <v>44325</v>
      </c>
      <c r="B299">
        <v>2021</v>
      </c>
      <c r="C299">
        <v>2</v>
      </c>
      <c r="D299" t="s">
        <v>29</v>
      </c>
      <c r="E299">
        <v>5</v>
      </c>
      <c r="F299" t="s">
        <v>32</v>
      </c>
      <c r="G299" t="s">
        <v>32</v>
      </c>
      <c r="H299">
        <v>6</v>
      </c>
      <c r="I299" t="s">
        <v>49</v>
      </c>
      <c r="J299" t="s">
        <v>50</v>
      </c>
      <c r="K299" t="s">
        <v>51</v>
      </c>
    </row>
    <row r="300" spans="1:11" x14ac:dyDescent="0.3">
      <c r="A300" s="1">
        <v>44326</v>
      </c>
      <c r="B300">
        <v>2021</v>
      </c>
      <c r="C300">
        <v>2</v>
      </c>
      <c r="D300" t="s">
        <v>29</v>
      </c>
      <c r="E300">
        <v>5</v>
      </c>
      <c r="F300" t="s">
        <v>32</v>
      </c>
      <c r="G300" t="s">
        <v>32</v>
      </c>
      <c r="H300">
        <v>7</v>
      </c>
      <c r="I300" t="s">
        <v>52</v>
      </c>
      <c r="J300" t="s">
        <v>53</v>
      </c>
      <c r="K300" t="s">
        <v>51</v>
      </c>
    </row>
    <row r="301" spans="1:11" x14ac:dyDescent="0.3">
      <c r="A301" s="1">
        <v>44332</v>
      </c>
      <c r="B301">
        <v>2021</v>
      </c>
      <c r="C301">
        <v>2</v>
      </c>
      <c r="D301" t="s">
        <v>29</v>
      </c>
      <c r="E301">
        <v>5</v>
      </c>
      <c r="F301" t="s">
        <v>32</v>
      </c>
      <c r="G301" t="s">
        <v>32</v>
      </c>
      <c r="H301">
        <v>6</v>
      </c>
      <c r="I301" t="s">
        <v>49</v>
      </c>
      <c r="J301" t="s">
        <v>50</v>
      </c>
      <c r="K301" t="s">
        <v>51</v>
      </c>
    </row>
    <row r="302" spans="1:11" x14ac:dyDescent="0.3">
      <c r="A302" s="1">
        <v>44333</v>
      </c>
      <c r="B302">
        <v>2021</v>
      </c>
      <c r="C302">
        <v>2</v>
      </c>
      <c r="D302" t="s">
        <v>29</v>
      </c>
      <c r="E302">
        <v>5</v>
      </c>
      <c r="F302" t="s">
        <v>32</v>
      </c>
      <c r="G302" t="s">
        <v>32</v>
      </c>
      <c r="H302">
        <v>7</v>
      </c>
      <c r="I302" t="s">
        <v>52</v>
      </c>
      <c r="J302" t="s">
        <v>53</v>
      </c>
      <c r="K302" t="s">
        <v>51</v>
      </c>
    </row>
    <row r="303" spans="1:11" x14ac:dyDescent="0.3">
      <c r="A303" s="1">
        <v>44339</v>
      </c>
      <c r="B303">
        <v>2021</v>
      </c>
      <c r="C303">
        <v>2</v>
      </c>
      <c r="D303" t="s">
        <v>29</v>
      </c>
      <c r="E303">
        <v>5</v>
      </c>
      <c r="F303" t="s">
        <v>32</v>
      </c>
      <c r="G303" t="s">
        <v>32</v>
      </c>
      <c r="H303">
        <v>6</v>
      </c>
      <c r="I303" t="s">
        <v>49</v>
      </c>
      <c r="J303" t="s">
        <v>50</v>
      </c>
      <c r="K303" t="s">
        <v>51</v>
      </c>
    </row>
    <row r="304" spans="1:11" x14ac:dyDescent="0.3">
      <c r="A304" s="1">
        <v>44340</v>
      </c>
      <c r="B304">
        <v>2021</v>
      </c>
      <c r="C304">
        <v>2</v>
      </c>
      <c r="D304" t="s">
        <v>29</v>
      </c>
      <c r="E304">
        <v>5</v>
      </c>
      <c r="F304" t="s">
        <v>32</v>
      </c>
      <c r="G304" t="s">
        <v>32</v>
      </c>
      <c r="H304">
        <v>7</v>
      </c>
      <c r="I304" t="s">
        <v>52</v>
      </c>
      <c r="J304" t="s">
        <v>53</v>
      </c>
      <c r="K304" t="s">
        <v>51</v>
      </c>
    </row>
    <row r="305" spans="1:11" x14ac:dyDescent="0.3">
      <c r="A305" s="1">
        <v>44346</v>
      </c>
      <c r="B305">
        <v>2021</v>
      </c>
      <c r="C305">
        <v>2</v>
      </c>
      <c r="D305" t="s">
        <v>29</v>
      </c>
      <c r="E305">
        <v>5</v>
      </c>
      <c r="F305" t="s">
        <v>32</v>
      </c>
      <c r="G305" t="s">
        <v>32</v>
      </c>
      <c r="H305">
        <v>6</v>
      </c>
      <c r="I305" t="s">
        <v>49</v>
      </c>
      <c r="J305" t="s">
        <v>50</v>
      </c>
      <c r="K305" t="s">
        <v>51</v>
      </c>
    </row>
    <row r="306" spans="1:11" x14ac:dyDescent="0.3">
      <c r="A306" s="1">
        <v>44347</v>
      </c>
      <c r="B306">
        <v>2021</v>
      </c>
      <c r="C306">
        <v>2</v>
      </c>
      <c r="D306" t="s">
        <v>29</v>
      </c>
      <c r="E306">
        <v>5</v>
      </c>
      <c r="F306" t="s">
        <v>32</v>
      </c>
      <c r="G306" t="s">
        <v>32</v>
      </c>
      <c r="H306">
        <v>7</v>
      </c>
      <c r="I306" t="s">
        <v>52</v>
      </c>
      <c r="J306" t="s">
        <v>53</v>
      </c>
      <c r="K306" t="s">
        <v>51</v>
      </c>
    </row>
    <row r="307" spans="1:11" x14ac:dyDescent="0.3">
      <c r="A307" s="1">
        <v>44353</v>
      </c>
      <c r="B307">
        <v>2021</v>
      </c>
      <c r="C307">
        <v>2</v>
      </c>
      <c r="D307" t="s">
        <v>29</v>
      </c>
      <c r="E307">
        <v>6</v>
      </c>
      <c r="F307" t="s">
        <v>33</v>
      </c>
      <c r="G307" t="s">
        <v>34</v>
      </c>
      <c r="H307">
        <v>6</v>
      </c>
      <c r="I307" t="s">
        <v>49</v>
      </c>
      <c r="J307" t="s">
        <v>50</v>
      </c>
      <c r="K307" t="s">
        <v>51</v>
      </c>
    </row>
    <row r="308" spans="1:11" x14ac:dyDescent="0.3">
      <c r="A308" s="1">
        <v>44354</v>
      </c>
      <c r="B308">
        <v>2021</v>
      </c>
      <c r="C308">
        <v>2</v>
      </c>
      <c r="D308" t="s">
        <v>29</v>
      </c>
      <c r="E308">
        <v>6</v>
      </c>
      <c r="F308" t="s">
        <v>33</v>
      </c>
      <c r="G308" t="s">
        <v>34</v>
      </c>
      <c r="H308">
        <v>7</v>
      </c>
      <c r="I308" t="s">
        <v>52</v>
      </c>
      <c r="J308" t="s">
        <v>53</v>
      </c>
      <c r="K308" t="s">
        <v>51</v>
      </c>
    </row>
    <row r="309" spans="1:11" x14ac:dyDescent="0.3">
      <c r="A309" s="1">
        <v>44360</v>
      </c>
      <c r="B309">
        <v>2021</v>
      </c>
      <c r="C309">
        <v>2</v>
      </c>
      <c r="D309" t="s">
        <v>29</v>
      </c>
      <c r="E309">
        <v>6</v>
      </c>
      <c r="F309" t="s">
        <v>33</v>
      </c>
      <c r="G309" t="s">
        <v>34</v>
      </c>
      <c r="H309">
        <v>6</v>
      </c>
      <c r="I309" t="s">
        <v>49</v>
      </c>
      <c r="J309" t="s">
        <v>50</v>
      </c>
      <c r="K309" t="s">
        <v>51</v>
      </c>
    </row>
    <row r="310" spans="1:11" x14ac:dyDescent="0.3">
      <c r="A310" s="1">
        <v>44361</v>
      </c>
      <c r="B310">
        <v>2021</v>
      </c>
      <c r="C310">
        <v>2</v>
      </c>
      <c r="D310" t="s">
        <v>29</v>
      </c>
      <c r="E310">
        <v>6</v>
      </c>
      <c r="F310" t="s">
        <v>33</v>
      </c>
      <c r="G310" t="s">
        <v>34</v>
      </c>
      <c r="H310">
        <v>7</v>
      </c>
      <c r="I310" t="s">
        <v>52</v>
      </c>
      <c r="J310" t="s">
        <v>53</v>
      </c>
      <c r="K310" t="s">
        <v>51</v>
      </c>
    </row>
    <row r="311" spans="1:11" x14ac:dyDescent="0.3">
      <c r="A311" s="1">
        <v>44367</v>
      </c>
      <c r="B311">
        <v>2021</v>
      </c>
      <c r="C311">
        <v>2</v>
      </c>
      <c r="D311" t="s">
        <v>29</v>
      </c>
      <c r="E311">
        <v>6</v>
      </c>
      <c r="F311" t="s">
        <v>33</v>
      </c>
      <c r="G311" t="s">
        <v>34</v>
      </c>
      <c r="H311">
        <v>6</v>
      </c>
      <c r="I311" t="s">
        <v>49</v>
      </c>
      <c r="J311" t="s">
        <v>50</v>
      </c>
      <c r="K311" t="s">
        <v>51</v>
      </c>
    </row>
    <row r="312" spans="1:11" x14ac:dyDescent="0.3">
      <c r="A312" s="1">
        <v>44368</v>
      </c>
      <c r="B312">
        <v>2021</v>
      </c>
      <c r="C312">
        <v>2</v>
      </c>
      <c r="D312" t="s">
        <v>29</v>
      </c>
      <c r="E312">
        <v>6</v>
      </c>
      <c r="F312" t="s">
        <v>33</v>
      </c>
      <c r="G312" t="s">
        <v>34</v>
      </c>
      <c r="H312">
        <v>7</v>
      </c>
      <c r="I312" t="s">
        <v>52</v>
      </c>
      <c r="J312" t="s">
        <v>53</v>
      </c>
      <c r="K312" t="s">
        <v>51</v>
      </c>
    </row>
    <row r="313" spans="1:11" x14ac:dyDescent="0.3">
      <c r="A313" s="1">
        <v>44374</v>
      </c>
      <c r="B313">
        <v>2021</v>
      </c>
      <c r="C313">
        <v>2</v>
      </c>
      <c r="D313" t="s">
        <v>29</v>
      </c>
      <c r="E313">
        <v>6</v>
      </c>
      <c r="F313" t="s">
        <v>33</v>
      </c>
      <c r="G313" t="s">
        <v>34</v>
      </c>
      <c r="H313">
        <v>6</v>
      </c>
      <c r="I313" t="s">
        <v>49</v>
      </c>
      <c r="J313" t="s">
        <v>50</v>
      </c>
      <c r="K313" t="s">
        <v>51</v>
      </c>
    </row>
    <row r="314" spans="1:11" x14ac:dyDescent="0.3">
      <c r="A314" s="1">
        <v>44375</v>
      </c>
      <c r="B314">
        <v>2021</v>
      </c>
      <c r="C314">
        <v>2</v>
      </c>
      <c r="D314" t="s">
        <v>29</v>
      </c>
      <c r="E314">
        <v>6</v>
      </c>
      <c r="F314" t="s">
        <v>33</v>
      </c>
      <c r="G314" t="s">
        <v>34</v>
      </c>
      <c r="H314">
        <v>7</v>
      </c>
      <c r="I314" t="s">
        <v>52</v>
      </c>
      <c r="J314" t="s">
        <v>53</v>
      </c>
      <c r="K314" t="s">
        <v>51</v>
      </c>
    </row>
    <row r="315" spans="1:11" x14ac:dyDescent="0.3">
      <c r="A315" s="1">
        <v>44381</v>
      </c>
      <c r="B315">
        <v>2021</v>
      </c>
      <c r="C315">
        <v>3</v>
      </c>
      <c r="D315" t="s">
        <v>35</v>
      </c>
      <c r="E315">
        <v>7</v>
      </c>
      <c r="F315" t="s">
        <v>36</v>
      </c>
      <c r="G315" t="s">
        <v>37</v>
      </c>
      <c r="H315">
        <v>6</v>
      </c>
      <c r="I315" t="s">
        <v>49</v>
      </c>
      <c r="J315" t="s">
        <v>50</v>
      </c>
      <c r="K315" t="s">
        <v>51</v>
      </c>
    </row>
    <row r="316" spans="1:11" x14ac:dyDescent="0.3">
      <c r="A316" s="1">
        <v>44382</v>
      </c>
      <c r="B316">
        <v>2021</v>
      </c>
      <c r="C316">
        <v>3</v>
      </c>
      <c r="D316" t="s">
        <v>35</v>
      </c>
      <c r="E316">
        <v>7</v>
      </c>
      <c r="F316" t="s">
        <v>36</v>
      </c>
      <c r="G316" t="s">
        <v>37</v>
      </c>
      <c r="H316">
        <v>7</v>
      </c>
      <c r="I316" t="s">
        <v>52</v>
      </c>
      <c r="J316" t="s">
        <v>53</v>
      </c>
      <c r="K316" t="s">
        <v>51</v>
      </c>
    </row>
    <row r="317" spans="1:11" x14ac:dyDescent="0.3">
      <c r="A317" s="1">
        <v>44388</v>
      </c>
      <c r="B317">
        <v>2021</v>
      </c>
      <c r="C317">
        <v>3</v>
      </c>
      <c r="D317" t="s">
        <v>35</v>
      </c>
      <c r="E317">
        <v>7</v>
      </c>
      <c r="F317" t="s">
        <v>36</v>
      </c>
      <c r="G317" t="s">
        <v>37</v>
      </c>
      <c r="H317">
        <v>6</v>
      </c>
      <c r="I317" t="s">
        <v>49</v>
      </c>
      <c r="J317" t="s">
        <v>50</v>
      </c>
      <c r="K317" t="s">
        <v>51</v>
      </c>
    </row>
    <row r="318" spans="1:11" x14ac:dyDescent="0.3">
      <c r="A318" s="1">
        <v>44389</v>
      </c>
      <c r="B318">
        <v>2021</v>
      </c>
      <c r="C318">
        <v>3</v>
      </c>
      <c r="D318" t="s">
        <v>35</v>
      </c>
      <c r="E318">
        <v>7</v>
      </c>
      <c r="F318" t="s">
        <v>36</v>
      </c>
      <c r="G318" t="s">
        <v>37</v>
      </c>
      <c r="H318">
        <v>7</v>
      </c>
      <c r="I318" t="s">
        <v>52</v>
      </c>
      <c r="J318" t="s">
        <v>53</v>
      </c>
      <c r="K318" t="s">
        <v>51</v>
      </c>
    </row>
    <row r="319" spans="1:11" x14ac:dyDescent="0.3">
      <c r="A319" s="1">
        <v>44395</v>
      </c>
      <c r="B319">
        <v>2021</v>
      </c>
      <c r="C319">
        <v>3</v>
      </c>
      <c r="D319" t="s">
        <v>35</v>
      </c>
      <c r="E319">
        <v>7</v>
      </c>
      <c r="F319" t="s">
        <v>36</v>
      </c>
      <c r="G319" t="s">
        <v>37</v>
      </c>
      <c r="H319">
        <v>6</v>
      </c>
      <c r="I319" t="s">
        <v>49</v>
      </c>
      <c r="J319" t="s">
        <v>50</v>
      </c>
      <c r="K319" t="s">
        <v>51</v>
      </c>
    </row>
    <row r="320" spans="1:11" x14ac:dyDescent="0.3">
      <c r="A320" s="1">
        <v>44396</v>
      </c>
      <c r="B320">
        <v>2021</v>
      </c>
      <c r="C320">
        <v>3</v>
      </c>
      <c r="D320" t="s">
        <v>35</v>
      </c>
      <c r="E320">
        <v>7</v>
      </c>
      <c r="F320" t="s">
        <v>36</v>
      </c>
      <c r="G320" t="s">
        <v>37</v>
      </c>
      <c r="H320">
        <v>7</v>
      </c>
      <c r="I320" t="s">
        <v>52</v>
      </c>
      <c r="J320" t="s">
        <v>53</v>
      </c>
      <c r="K320" t="s">
        <v>51</v>
      </c>
    </row>
    <row r="321" spans="1:11" x14ac:dyDescent="0.3">
      <c r="A321" s="1">
        <v>44402</v>
      </c>
      <c r="B321">
        <v>2021</v>
      </c>
      <c r="C321">
        <v>3</v>
      </c>
      <c r="D321" t="s">
        <v>35</v>
      </c>
      <c r="E321">
        <v>7</v>
      </c>
      <c r="F321" t="s">
        <v>36</v>
      </c>
      <c r="G321" t="s">
        <v>37</v>
      </c>
      <c r="H321">
        <v>6</v>
      </c>
      <c r="I321" t="s">
        <v>49</v>
      </c>
      <c r="J321" t="s">
        <v>50</v>
      </c>
      <c r="K321" t="s">
        <v>51</v>
      </c>
    </row>
    <row r="322" spans="1:11" x14ac:dyDescent="0.3">
      <c r="A322" s="1">
        <v>44403</v>
      </c>
      <c r="B322">
        <v>2021</v>
      </c>
      <c r="C322">
        <v>3</v>
      </c>
      <c r="D322" t="s">
        <v>35</v>
      </c>
      <c r="E322">
        <v>7</v>
      </c>
      <c r="F322" t="s">
        <v>36</v>
      </c>
      <c r="G322" t="s">
        <v>37</v>
      </c>
      <c r="H322">
        <v>7</v>
      </c>
      <c r="I322" t="s">
        <v>52</v>
      </c>
      <c r="J322" t="s">
        <v>53</v>
      </c>
      <c r="K322" t="s">
        <v>51</v>
      </c>
    </row>
    <row r="323" spans="1:11" x14ac:dyDescent="0.3">
      <c r="A323" s="1">
        <v>44409</v>
      </c>
      <c r="B323">
        <v>2021</v>
      </c>
      <c r="C323">
        <v>3</v>
      </c>
      <c r="D323" t="s">
        <v>35</v>
      </c>
      <c r="E323">
        <v>8</v>
      </c>
      <c r="F323" t="s">
        <v>38</v>
      </c>
      <c r="G323" t="s">
        <v>39</v>
      </c>
      <c r="H323">
        <v>6</v>
      </c>
      <c r="I323" t="s">
        <v>49</v>
      </c>
      <c r="J323" t="s">
        <v>50</v>
      </c>
      <c r="K323" t="s">
        <v>51</v>
      </c>
    </row>
    <row r="324" spans="1:11" x14ac:dyDescent="0.3">
      <c r="A324" s="1">
        <v>44410</v>
      </c>
      <c r="B324">
        <v>2021</v>
      </c>
      <c r="C324">
        <v>3</v>
      </c>
      <c r="D324" t="s">
        <v>35</v>
      </c>
      <c r="E324">
        <v>8</v>
      </c>
      <c r="F324" t="s">
        <v>38</v>
      </c>
      <c r="G324" t="s">
        <v>39</v>
      </c>
      <c r="H324">
        <v>7</v>
      </c>
      <c r="I324" t="s">
        <v>52</v>
      </c>
      <c r="J324" t="s">
        <v>53</v>
      </c>
      <c r="K324" t="s">
        <v>51</v>
      </c>
    </row>
    <row r="325" spans="1:11" x14ac:dyDescent="0.3">
      <c r="A325" s="1">
        <v>44416</v>
      </c>
      <c r="B325">
        <v>2021</v>
      </c>
      <c r="C325">
        <v>3</v>
      </c>
      <c r="D325" t="s">
        <v>35</v>
      </c>
      <c r="E325">
        <v>8</v>
      </c>
      <c r="F325" t="s">
        <v>38</v>
      </c>
      <c r="G325" t="s">
        <v>39</v>
      </c>
      <c r="H325">
        <v>6</v>
      </c>
      <c r="I325" t="s">
        <v>49</v>
      </c>
      <c r="J325" t="s">
        <v>50</v>
      </c>
      <c r="K325" t="s">
        <v>51</v>
      </c>
    </row>
    <row r="326" spans="1:11" x14ac:dyDescent="0.3">
      <c r="A326" s="1">
        <v>44417</v>
      </c>
      <c r="B326">
        <v>2021</v>
      </c>
      <c r="C326">
        <v>3</v>
      </c>
      <c r="D326" t="s">
        <v>35</v>
      </c>
      <c r="E326">
        <v>8</v>
      </c>
      <c r="F326" t="s">
        <v>38</v>
      </c>
      <c r="G326" t="s">
        <v>39</v>
      </c>
      <c r="H326">
        <v>7</v>
      </c>
      <c r="I326" t="s">
        <v>52</v>
      </c>
      <c r="J326" t="s">
        <v>53</v>
      </c>
      <c r="K326" t="s">
        <v>51</v>
      </c>
    </row>
    <row r="327" spans="1:11" x14ac:dyDescent="0.3">
      <c r="A327" s="1">
        <v>44423</v>
      </c>
      <c r="B327">
        <v>2021</v>
      </c>
      <c r="C327">
        <v>3</v>
      </c>
      <c r="D327" t="s">
        <v>35</v>
      </c>
      <c r="E327">
        <v>8</v>
      </c>
      <c r="F327" t="s">
        <v>38</v>
      </c>
      <c r="G327" t="s">
        <v>39</v>
      </c>
      <c r="H327">
        <v>6</v>
      </c>
      <c r="I327" t="s">
        <v>49</v>
      </c>
      <c r="J327" t="s">
        <v>50</v>
      </c>
      <c r="K327" t="s">
        <v>51</v>
      </c>
    </row>
    <row r="328" spans="1:11" x14ac:dyDescent="0.3">
      <c r="A328" s="1">
        <v>44424</v>
      </c>
      <c r="B328">
        <v>2021</v>
      </c>
      <c r="C328">
        <v>3</v>
      </c>
      <c r="D328" t="s">
        <v>35</v>
      </c>
      <c r="E328">
        <v>8</v>
      </c>
      <c r="F328" t="s">
        <v>38</v>
      </c>
      <c r="G328" t="s">
        <v>39</v>
      </c>
      <c r="H328">
        <v>7</v>
      </c>
      <c r="I328" t="s">
        <v>52</v>
      </c>
      <c r="J328" t="s">
        <v>53</v>
      </c>
      <c r="K328" t="s">
        <v>51</v>
      </c>
    </row>
    <row r="329" spans="1:11" x14ac:dyDescent="0.3">
      <c r="A329" s="1">
        <v>44430</v>
      </c>
      <c r="B329">
        <v>2021</v>
      </c>
      <c r="C329">
        <v>3</v>
      </c>
      <c r="D329" t="s">
        <v>35</v>
      </c>
      <c r="E329">
        <v>8</v>
      </c>
      <c r="F329" t="s">
        <v>38</v>
      </c>
      <c r="G329" t="s">
        <v>39</v>
      </c>
      <c r="H329">
        <v>6</v>
      </c>
      <c r="I329" t="s">
        <v>49</v>
      </c>
      <c r="J329" t="s">
        <v>50</v>
      </c>
      <c r="K329" t="s">
        <v>51</v>
      </c>
    </row>
    <row r="330" spans="1:11" x14ac:dyDescent="0.3">
      <c r="A330" s="1">
        <v>44431</v>
      </c>
      <c r="B330">
        <v>2021</v>
      </c>
      <c r="C330">
        <v>3</v>
      </c>
      <c r="D330" t="s">
        <v>35</v>
      </c>
      <c r="E330">
        <v>8</v>
      </c>
      <c r="F330" t="s">
        <v>38</v>
      </c>
      <c r="G330" t="s">
        <v>39</v>
      </c>
      <c r="H330">
        <v>7</v>
      </c>
      <c r="I330" t="s">
        <v>52</v>
      </c>
      <c r="J330" t="s">
        <v>53</v>
      </c>
      <c r="K330" t="s">
        <v>51</v>
      </c>
    </row>
    <row r="331" spans="1:11" x14ac:dyDescent="0.3">
      <c r="A331" s="1">
        <v>44437</v>
      </c>
      <c r="B331">
        <v>2021</v>
      </c>
      <c r="C331">
        <v>3</v>
      </c>
      <c r="D331" t="s">
        <v>35</v>
      </c>
      <c r="E331">
        <v>8</v>
      </c>
      <c r="F331" t="s">
        <v>38</v>
      </c>
      <c r="G331" t="s">
        <v>39</v>
      </c>
      <c r="H331">
        <v>6</v>
      </c>
      <c r="I331" t="s">
        <v>49</v>
      </c>
      <c r="J331" t="s">
        <v>50</v>
      </c>
      <c r="K331" t="s">
        <v>51</v>
      </c>
    </row>
    <row r="332" spans="1:11" x14ac:dyDescent="0.3">
      <c r="A332" s="1">
        <v>44438</v>
      </c>
      <c r="B332">
        <v>2021</v>
      </c>
      <c r="C332">
        <v>3</v>
      </c>
      <c r="D332" t="s">
        <v>35</v>
      </c>
      <c r="E332">
        <v>8</v>
      </c>
      <c r="F332" t="s">
        <v>38</v>
      </c>
      <c r="G332" t="s">
        <v>39</v>
      </c>
      <c r="H332">
        <v>7</v>
      </c>
      <c r="I332" t="s">
        <v>52</v>
      </c>
      <c r="J332" t="s">
        <v>53</v>
      </c>
      <c r="K332" t="s">
        <v>51</v>
      </c>
    </row>
    <row r="333" spans="1:11" x14ac:dyDescent="0.3">
      <c r="A333" s="1">
        <v>44444</v>
      </c>
      <c r="B333">
        <v>2021</v>
      </c>
      <c r="C333">
        <v>3</v>
      </c>
      <c r="D333" t="s">
        <v>35</v>
      </c>
      <c r="E333">
        <v>9</v>
      </c>
      <c r="F333" t="s">
        <v>40</v>
      </c>
      <c r="G333" t="s">
        <v>41</v>
      </c>
      <c r="H333">
        <v>6</v>
      </c>
      <c r="I333" t="s">
        <v>49</v>
      </c>
      <c r="J333" t="s">
        <v>50</v>
      </c>
      <c r="K333" t="s">
        <v>51</v>
      </c>
    </row>
    <row r="334" spans="1:11" x14ac:dyDescent="0.3">
      <c r="A334" s="1">
        <v>44445</v>
      </c>
      <c r="B334">
        <v>2021</v>
      </c>
      <c r="C334">
        <v>3</v>
      </c>
      <c r="D334" t="s">
        <v>35</v>
      </c>
      <c r="E334">
        <v>9</v>
      </c>
      <c r="F334" t="s">
        <v>40</v>
      </c>
      <c r="G334" t="s">
        <v>41</v>
      </c>
      <c r="H334">
        <v>7</v>
      </c>
      <c r="I334" t="s">
        <v>52</v>
      </c>
      <c r="J334" t="s">
        <v>53</v>
      </c>
      <c r="K334" t="s">
        <v>51</v>
      </c>
    </row>
    <row r="335" spans="1:11" x14ac:dyDescent="0.3">
      <c r="A335" s="1">
        <v>44451</v>
      </c>
      <c r="B335">
        <v>2021</v>
      </c>
      <c r="C335">
        <v>3</v>
      </c>
      <c r="D335" t="s">
        <v>35</v>
      </c>
      <c r="E335">
        <v>9</v>
      </c>
      <c r="F335" t="s">
        <v>40</v>
      </c>
      <c r="G335" t="s">
        <v>41</v>
      </c>
      <c r="H335">
        <v>6</v>
      </c>
      <c r="I335" t="s">
        <v>49</v>
      </c>
      <c r="J335" t="s">
        <v>50</v>
      </c>
      <c r="K335" t="s">
        <v>51</v>
      </c>
    </row>
    <row r="336" spans="1:11" x14ac:dyDescent="0.3">
      <c r="A336" s="1">
        <v>44452</v>
      </c>
      <c r="B336">
        <v>2021</v>
      </c>
      <c r="C336">
        <v>3</v>
      </c>
      <c r="D336" t="s">
        <v>35</v>
      </c>
      <c r="E336">
        <v>9</v>
      </c>
      <c r="F336" t="s">
        <v>40</v>
      </c>
      <c r="G336" t="s">
        <v>41</v>
      </c>
      <c r="H336">
        <v>7</v>
      </c>
      <c r="I336" t="s">
        <v>52</v>
      </c>
      <c r="J336" t="s">
        <v>53</v>
      </c>
      <c r="K336" t="s">
        <v>51</v>
      </c>
    </row>
    <row r="337" spans="1:11" x14ac:dyDescent="0.3">
      <c r="A337" s="1">
        <v>44458</v>
      </c>
      <c r="B337">
        <v>2021</v>
      </c>
      <c r="C337">
        <v>3</v>
      </c>
      <c r="D337" t="s">
        <v>35</v>
      </c>
      <c r="E337">
        <v>9</v>
      </c>
      <c r="F337" t="s">
        <v>40</v>
      </c>
      <c r="G337" t="s">
        <v>41</v>
      </c>
      <c r="H337">
        <v>6</v>
      </c>
      <c r="I337" t="s">
        <v>49</v>
      </c>
      <c r="J337" t="s">
        <v>50</v>
      </c>
      <c r="K337" t="s">
        <v>51</v>
      </c>
    </row>
    <row r="338" spans="1:11" x14ac:dyDescent="0.3">
      <c r="A338" s="1">
        <v>44459</v>
      </c>
      <c r="B338">
        <v>2021</v>
      </c>
      <c r="C338">
        <v>3</v>
      </c>
      <c r="D338" t="s">
        <v>35</v>
      </c>
      <c r="E338">
        <v>9</v>
      </c>
      <c r="F338" t="s">
        <v>40</v>
      </c>
      <c r="G338" t="s">
        <v>41</v>
      </c>
      <c r="H338">
        <v>7</v>
      </c>
      <c r="I338" t="s">
        <v>52</v>
      </c>
      <c r="J338" t="s">
        <v>53</v>
      </c>
      <c r="K338" t="s">
        <v>51</v>
      </c>
    </row>
    <row r="339" spans="1:11" x14ac:dyDescent="0.3">
      <c r="A339" s="1">
        <v>44465</v>
      </c>
      <c r="B339">
        <v>2021</v>
      </c>
      <c r="C339">
        <v>3</v>
      </c>
      <c r="D339" t="s">
        <v>35</v>
      </c>
      <c r="E339">
        <v>9</v>
      </c>
      <c r="F339" t="s">
        <v>40</v>
      </c>
      <c r="G339" t="s">
        <v>41</v>
      </c>
      <c r="H339">
        <v>6</v>
      </c>
      <c r="I339" t="s">
        <v>49</v>
      </c>
      <c r="J339" t="s">
        <v>50</v>
      </c>
      <c r="K339" t="s">
        <v>51</v>
      </c>
    </row>
    <row r="340" spans="1:11" x14ac:dyDescent="0.3">
      <c r="A340" s="1">
        <v>44466</v>
      </c>
      <c r="B340">
        <v>2021</v>
      </c>
      <c r="C340">
        <v>3</v>
      </c>
      <c r="D340" t="s">
        <v>35</v>
      </c>
      <c r="E340">
        <v>9</v>
      </c>
      <c r="F340" t="s">
        <v>40</v>
      </c>
      <c r="G340" t="s">
        <v>41</v>
      </c>
      <c r="H340">
        <v>7</v>
      </c>
      <c r="I340" t="s">
        <v>52</v>
      </c>
      <c r="J340" t="s">
        <v>53</v>
      </c>
      <c r="K340" t="s">
        <v>51</v>
      </c>
    </row>
    <row r="341" spans="1:11" x14ac:dyDescent="0.3">
      <c r="A341" s="1">
        <v>44472</v>
      </c>
      <c r="B341">
        <v>2021</v>
      </c>
      <c r="C341">
        <v>4</v>
      </c>
      <c r="D341" t="s">
        <v>42</v>
      </c>
      <c r="E341">
        <v>10</v>
      </c>
      <c r="F341" t="s">
        <v>43</v>
      </c>
      <c r="G341" t="s">
        <v>44</v>
      </c>
      <c r="H341">
        <v>6</v>
      </c>
      <c r="I341" t="s">
        <v>49</v>
      </c>
      <c r="J341" t="s">
        <v>50</v>
      </c>
      <c r="K341" t="s">
        <v>51</v>
      </c>
    </row>
    <row r="342" spans="1:11" x14ac:dyDescent="0.3">
      <c r="A342" s="1">
        <v>44473</v>
      </c>
      <c r="B342">
        <v>2021</v>
      </c>
      <c r="C342">
        <v>4</v>
      </c>
      <c r="D342" t="s">
        <v>42</v>
      </c>
      <c r="E342">
        <v>10</v>
      </c>
      <c r="F342" t="s">
        <v>43</v>
      </c>
      <c r="G342" t="s">
        <v>44</v>
      </c>
      <c r="H342">
        <v>7</v>
      </c>
      <c r="I342" t="s">
        <v>52</v>
      </c>
      <c r="J342" t="s">
        <v>53</v>
      </c>
      <c r="K342" t="s">
        <v>51</v>
      </c>
    </row>
    <row r="343" spans="1:11" x14ac:dyDescent="0.3">
      <c r="A343" s="1">
        <v>44479</v>
      </c>
      <c r="B343">
        <v>2021</v>
      </c>
      <c r="C343">
        <v>4</v>
      </c>
      <c r="D343" t="s">
        <v>42</v>
      </c>
      <c r="E343">
        <v>10</v>
      </c>
      <c r="F343" t="s">
        <v>43</v>
      </c>
      <c r="G343" t="s">
        <v>44</v>
      </c>
      <c r="H343">
        <v>6</v>
      </c>
      <c r="I343" t="s">
        <v>49</v>
      </c>
      <c r="J343" t="s">
        <v>50</v>
      </c>
      <c r="K343" t="s">
        <v>51</v>
      </c>
    </row>
    <row r="344" spans="1:11" x14ac:dyDescent="0.3">
      <c r="A344" s="1">
        <v>44480</v>
      </c>
      <c r="B344">
        <v>2021</v>
      </c>
      <c r="C344">
        <v>4</v>
      </c>
      <c r="D344" t="s">
        <v>42</v>
      </c>
      <c r="E344">
        <v>10</v>
      </c>
      <c r="F344" t="s">
        <v>43</v>
      </c>
      <c r="G344" t="s">
        <v>44</v>
      </c>
      <c r="H344">
        <v>7</v>
      </c>
      <c r="I344" t="s">
        <v>52</v>
      </c>
      <c r="J344" t="s">
        <v>53</v>
      </c>
      <c r="K344" t="s">
        <v>51</v>
      </c>
    </row>
    <row r="345" spans="1:11" x14ac:dyDescent="0.3">
      <c r="A345" s="1">
        <v>44486</v>
      </c>
      <c r="B345">
        <v>2021</v>
      </c>
      <c r="C345">
        <v>4</v>
      </c>
      <c r="D345" t="s">
        <v>42</v>
      </c>
      <c r="E345">
        <v>10</v>
      </c>
      <c r="F345" t="s">
        <v>43</v>
      </c>
      <c r="G345" t="s">
        <v>44</v>
      </c>
      <c r="H345">
        <v>6</v>
      </c>
      <c r="I345" t="s">
        <v>49</v>
      </c>
      <c r="J345" t="s">
        <v>50</v>
      </c>
      <c r="K345" t="s">
        <v>51</v>
      </c>
    </row>
    <row r="346" spans="1:11" x14ac:dyDescent="0.3">
      <c r="A346" s="1">
        <v>44487</v>
      </c>
      <c r="B346">
        <v>2021</v>
      </c>
      <c r="C346">
        <v>4</v>
      </c>
      <c r="D346" t="s">
        <v>42</v>
      </c>
      <c r="E346">
        <v>10</v>
      </c>
      <c r="F346" t="s">
        <v>43</v>
      </c>
      <c r="G346" t="s">
        <v>44</v>
      </c>
      <c r="H346">
        <v>7</v>
      </c>
      <c r="I346" t="s">
        <v>52</v>
      </c>
      <c r="J346" t="s">
        <v>53</v>
      </c>
      <c r="K346" t="s">
        <v>51</v>
      </c>
    </row>
    <row r="347" spans="1:11" x14ac:dyDescent="0.3">
      <c r="A347" s="1">
        <v>44493</v>
      </c>
      <c r="B347">
        <v>2021</v>
      </c>
      <c r="C347">
        <v>4</v>
      </c>
      <c r="D347" t="s">
        <v>42</v>
      </c>
      <c r="E347">
        <v>10</v>
      </c>
      <c r="F347" t="s">
        <v>43</v>
      </c>
      <c r="G347" t="s">
        <v>44</v>
      </c>
      <c r="H347">
        <v>6</v>
      </c>
      <c r="I347" t="s">
        <v>49</v>
      </c>
      <c r="J347" t="s">
        <v>50</v>
      </c>
      <c r="K347" t="s">
        <v>51</v>
      </c>
    </row>
    <row r="348" spans="1:11" x14ac:dyDescent="0.3">
      <c r="A348" s="1">
        <v>44494</v>
      </c>
      <c r="B348">
        <v>2021</v>
      </c>
      <c r="C348">
        <v>4</v>
      </c>
      <c r="D348" t="s">
        <v>42</v>
      </c>
      <c r="E348">
        <v>10</v>
      </c>
      <c r="F348" t="s">
        <v>43</v>
      </c>
      <c r="G348" t="s">
        <v>44</v>
      </c>
      <c r="H348">
        <v>7</v>
      </c>
      <c r="I348" t="s">
        <v>52</v>
      </c>
      <c r="J348" t="s">
        <v>53</v>
      </c>
      <c r="K348" t="s">
        <v>51</v>
      </c>
    </row>
    <row r="349" spans="1:11" x14ac:dyDescent="0.3">
      <c r="A349" s="1">
        <v>44500</v>
      </c>
      <c r="B349">
        <v>2021</v>
      </c>
      <c r="C349">
        <v>4</v>
      </c>
      <c r="D349" t="s">
        <v>42</v>
      </c>
      <c r="E349">
        <v>10</v>
      </c>
      <c r="F349" t="s">
        <v>43</v>
      </c>
      <c r="G349" t="s">
        <v>44</v>
      </c>
      <c r="H349">
        <v>6</v>
      </c>
      <c r="I349" t="s">
        <v>49</v>
      </c>
      <c r="J349" t="s">
        <v>50</v>
      </c>
      <c r="K349" t="s">
        <v>51</v>
      </c>
    </row>
    <row r="350" spans="1:11" x14ac:dyDescent="0.3">
      <c r="A350" s="1">
        <v>44501</v>
      </c>
      <c r="B350">
        <v>2021</v>
      </c>
      <c r="C350">
        <v>4</v>
      </c>
      <c r="D350" t="s">
        <v>42</v>
      </c>
      <c r="E350">
        <v>11</v>
      </c>
      <c r="F350" t="s">
        <v>45</v>
      </c>
      <c r="G350" t="s">
        <v>46</v>
      </c>
      <c r="H350">
        <v>7</v>
      </c>
      <c r="I350" t="s">
        <v>52</v>
      </c>
      <c r="J350" t="s">
        <v>53</v>
      </c>
      <c r="K350" t="s">
        <v>51</v>
      </c>
    </row>
    <row r="351" spans="1:11" x14ac:dyDescent="0.3">
      <c r="A351" s="1">
        <v>44507</v>
      </c>
      <c r="B351">
        <v>2021</v>
      </c>
      <c r="C351">
        <v>4</v>
      </c>
      <c r="D351" t="s">
        <v>42</v>
      </c>
      <c r="E351">
        <v>11</v>
      </c>
      <c r="F351" t="s">
        <v>45</v>
      </c>
      <c r="G351" t="s">
        <v>46</v>
      </c>
      <c r="H351">
        <v>6</v>
      </c>
      <c r="I351" t="s">
        <v>49</v>
      </c>
      <c r="J351" t="s">
        <v>50</v>
      </c>
      <c r="K351" t="s">
        <v>51</v>
      </c>
    </row>
    <row r="352" spans="1:11" x14ac:dyDescent="0.3">
      <c r="A352" s="1">
        <v>44508</v>
      </c>
      <c r="B352">
        <v>2021</v>
      </c>
      <c r="C352">
        <v>4</v>
      </c>
      <c r="D352" t="s">
        <v>42</v>
      </c>
      <c r="E352">
        <v>11</v>
      </c>
      <c r="F352" t="s">
        <v>45</v>
      </c>
      <c r="G352" t="s">
        <v>46</v>
      </c>
      <c r="H352">
        <v>7</v>
      </c>
      <c r="I352" t="s">
        <v>52</v>
      </c>
      <c r="J352" t="s">
        <v>53</v>
      </c>
      <c r="K352" t="s">
        <v>51</v>
      </c>
    </row>
    <row r="353" spans="1:11" x14ac:dyDescent="0.3">
      <c r="A353" s="1">
        <v>44514</v>
      </c>
      <c r="B353">
        <v>2021</v>
      </c>
      <c r="C353">
        <v>4</v>
      </c>
      <c r="D353" t="s">
        <v>42</v>
      </c>
      <c r="E353">
        <v>11</v>
      </c>
      <c r="F353" t="s">
        <v>45</v>
      </c>
      <c r="G353" t="s">
        <v>46</v>
      </c>
      <c r="H353">
        <v>6</v>
      </c>
      <c r="I353" t="s">
        <v>49</v>
      </c>
      <c r="J353" t="s">
        <v>50</v>
      </c>
      <c r="K353" t="s">
        <v>51</v>
      </c>
    </row>
    <row r="354" spans="1:11" x14ac:dyDescent="0.3">
      <c r="A354" s="1">
        <v>44515</v>
      </c>
      <c r="B354">
        <v>2021</v>
      </c>
      <c r="C354">
        <v>4</v>
      </c>
      <c r="D354" t="s">
        <v>42</v>
      </c>
      <c r="E354">
        <v>11</v>
      </c>
      <c r="F354" t="s">
        <v>45</v>
      </c>
      <c r="G354" t="s">
        <v>46</v>
      </c>
      <c r="H354">
        <v>7</v>
      </c>
      <c r="I354" t="s">
        <v>52</v>
      </c>
      <c r="J354" t="s">
        <v>53</v>
      </c>
      <c r="K354" t="s">
        <v>51</v>
      </c>
    </row>
    <row r="355" spans="1:11" x14ac:dyDescent="0.3">
      <c r="A355" s="1">
        <v>44521</v>
      </c>
      <c r="B355">
        <v>2021</v>
      </c>
      <c r="C355">
        <v>4</v>
      </c>
      <c r="D355" t="s">
        <v>42</v>
      </c>
      <c r="E355">
        <v>11</v>
      </c>
      <c r="F355" t="s">
        <v>45</v>
      </c>
      <c r="G355" t="s">
        <v>46</v>
      </c>
      <c r="H355">
        <v>6</v>
      </c>
      <c r="I355" t="s">
        <v>49</v>
      </c>
      <c r="J355" t="s">
        <v>50</v>
      </c>
      <c r="K355" t="s">
        <v>51</v>
      </c>
    </row>
    <row r="356" spans="1:11" x14ac:dyDescent="0.3">
      <c r="A356" s="1">
        <v>44522</v>
      </c>
      <c r="B356">
        <v>2021</v>
      </c>
      <c r="C356">
        <v>4</v>
      </c>
      <c r="D356" t="s">
        <v>42</v>
      </c>
      <c r="E356">
        <v>11</v>
      </c>
      <c r="F356" t="s">
        <v>45</v>
      </c>
      <c r="G356" t="s">
        <v>46</v>
      </c>
      <c r="H356">
        <v>7</v>
      </c>
      <c r="I356" t="s">
        <v>52</v>
      </c>
      <c r="J356" t="s">
        <v>53</v>
      </c>
      <c r="K356" t="s">
        <v>51</v>
      </c>
    </row>
    <row r="357" spans="1:11" x14ac:dyDescent="0.3">
      <c r="A357" s="1">
        <v>44528</v>
      </c>
      <c r="B357">
        <v>2021</v>
      </c>
      <c r="C357">
        <v>4</v>
      </c>
      <c r="D357" t="s">
        <v>42</v>
      </c>
      <c r="E357">
        <v>11</v>
      </c>
      <c r="F357" t="s">
        <v>45</v>
      </c>
      <c r="G357" t="s">
        <v>46</v>
      </c>
      <c r="H357">
        <v>6</v>
      </c>
      <c r="I357" t="s">
        <v>49</v>
      </c>
      <c r="J357" t="s">
        <v>50</v>
      </c>
      <c r="K357" t="s">
        <v>51</v>
      </c>
    </row>
    <row r="358" spans="1:11" x14ac:dyDescent="0.3">
      <c r="A358" s="1">
        <v>44529</v>
      </c>
      <c r="B358">
        <v>2021</v>
      </c>
      <c r="C358">
        <v>4</v>
      </c>
      <c r="D358" t="s">
        <v>42</v>
      </c>
      <c r="E358">
        <v>11</v>
      </c>
      <c r="F358" t="s">
        <v>45</v>
      </c>
      <c r="G358" t="s">
        <v>46</v>
      </c>
      <c r="H358">
        <v>7</v>
      </c>
      <c r="I358" t="s">
        <v>52</v>
      </c>
      <c r="J358" t="s">
        <v>53</v>
      </c>
      <c r="K358" t="s">
        <v>51</v>
      </c>
    </row>
    <row r="359" spans="1:11" x14ac:dyDescent="0.3">
      <c r="A359" s="1">
        <v>44535</v>
      </c>
      <c r="B359">
        <v>2021</v>
      </c>
      <c r="C359">
        <v>4</v>
      </c>
      <c r="D359" t="s">
        <v>42</v>
      </c>
      <c r="E359">
        <v>12</v>
      </c>
      <c r="F359" t="s">
        <v>47</v>
      </c>
      <c r="G359" t="s">
        <v>48</v>
      </c>
      <c r="H359">
        <v>6</v>
      </c>
      <c r="I359" t="s">
        <v>49</v>
      </c>
      <c r="J359" t="s">
        <v>50</v>
      </c>
      <c r="K359" t="s">
        <v>51</v>
      </c>
    </row>
    <row r="360" spans="1:11" x14ac:dyDescent="0.3">
      <c r="A360" s="1">
        <v>44536</v>
      </c>
      <c r="B360">
        <v>2021</v>
      </c>
      <c r="C360">
        <v>4</v>
      </c>
      <c r="D360" t="s">
        <v>42</v>
      </c>
      <c r="E360">
        <v>12</v>
      </c>
      <c r="F360" t="s">
        <v>47</v>
      </c>
      <c r="G360" t="s">
        <v>48</v>
      </c>
      <c r="H360">
        <v>7</v>
      </c>
      <c r="I360" t="s">
        <v>52</v>
      </c>
      <c r="J360" t="s">
        <v>53</v>
      </c>
      <c r="K360" t="s">
        <v>51</v>
      </c>
    </row>
    <row r="361" spans="1:11" x14ac:dyDescent="0.3">
      <c r="A361" s="1">
        <v>44542</v>
      </c>
      <c r="B361">
        <v>2021</v>
      </c>
      <c r="C361">
        <v>4</v>
      </c>
      <c r="D361" t="s">
        <v>42</v>
      </c>
      <c r="E361">
        <v>12</v>
      </c>
      <c r="F361" t="s">
        <v>47</v>
      </c>
      <c r="G361" t="s">
        <v>48</v>
      </c>
      <c r="H361">
        <v>6</v>
      </c>
      <c r="I361" t="s">
        <v>49</v>
      </c>
      <c r="J361" t="s">
        <v>50</v>
      </c>
      <c r="K361" t="s">
        <v>51</v>
      </c>
    </row>
    <row r="362" spans="1:11" x14ac:dyDescent="0.3">
      <c r="A362" s="1">
        <v>44543</v>
      </c>
      <c r="B362">
        <v>2021</v>
      </c>
      <c r="C362">
        <v>4</v>
      </c>
      <c r="D362" t="s">
        <v>42</v>
      </c>
      <c r="E362">
        <v>12</v>
      </c>
      <c r="F362" t="s">
        <v>47</v>
      </c>
      <c r="G362" t="s">
        <v>48</v>
      </c>
      <c r="H362">
        <v>7</v>
      </c>
      <c r="I362" t="s">
        <v>52</v>
      </c>
      <c r="J362" t="s">
        <v>53</v>
      </c>
      <c r="K362" t="s">
        <v>51</v>
      </c>
    </row>
    <row r="363" spans="1:11" x14ac:dyDescent="0.3">
      <c r="A363" s="1">
        <v>44549</v>
      </c>
      <c r="B363">
        <v>2021</v>
      </c>
      <c r="C363">
        <v>4</v>
      </c>
      <c r="D363" t="s">
        <v>42</v>
      </c>
      <c r="E363">
        <v>12</v>
      </c>
      <c r="F363" t="s">
        <v>47</v>
      </c>
      <c r="G363" t="s">
        <v>48</v>
      </c>
      <c r="H363">
        <v>6</v>
      </c>
      <c r="I363" t="s">
        <v>49</v>
      </c>
      <c r="J363" t="s">
        <v>50</v>
      </c>
      <c r="K363" t="s">
        <v>51</v>
      </c>
    </row>
    <row r="364" spans="1:11" x14ac:dyDescent="0.3">
      <c r="A364" s="1">
        <v>44550</v>
      </c>
      <c r="B364">
        <v>2021</v>
      </c>
      <c r="C364">
        <v>4</v>
      </c>
      <c r="D364" t="s">
        <v>42</v>
      </c>
      <c r="E364">
        <v>12</v>
      </c>
      <c r="F364" t="s">
        <v>47</v>
      </c>
      <c r="G364" t="s">
        <v>48</v>
      </c>
      <c r="H364">
        <v>7</v>
      </c>
      <c r="I364" t="s">
        <v>52</v>
      </c>
      <c r="J364" t="s">
        <v>53</v>
      </c>
      <c r="K364" t="s">
        <v>51</v>
      </c>
    </row>
    <row r="365" spans="1:11" x14ac:dyDescent="0.3">
      <c r="A365" s="1">
        <v>44556</v>
      </c>
      <c r="B365">
        <v>2021</v>
      </c>
      <c r="C365">
        <v>4</v>
      </c>
      <c r="D365" t="s">
        <v>42</v>
      </c>
      <c r="E365">
        <v>12</v>
      </c>
      <c r="F365" t="s">
        <v>47</v>
      </c>
      <c r="G365" t="s">
        <v>48</v>
      </c>
      <c r="H365">
        <v>6</v>
      </c>
      <c r="I365" t="s">
        <v>49</v>
      </c>
      <c r="J365" t="s">
        <v>50</v>
      </c>
      <c r="K365" t="s">
        <v>51</v>
      </c>
    </row>
    <row r="366" spans="1:11" x14ac:dyDescent="0.3">
      <c r="A366" s="1">
        <v>44557</v>
      </c>
      <c r="B366">
        <v>2021</v>
      </c>
      <c r="C366">
        <v>4</v>
      </c>
      <c r="D366" t="s">
        <v>42</v>
      </c>
      <c r="E366">
        <v>12</v>
      </c>
      <c r="F366" t="s">
        <v>47</v>
      </c>
      <c r="G366" t="s">
        <v>48</v>
      </c>
      <c r="H366">
        <v>7</v>
      </c>
      <c r="I366" t="s">
        <v>52</v>
      </c>
      <c r="J366" t="s">
        <v>53</v>
      </c>
      <c r="K366" t="s">
        <v>51</v>
      </c>
    </row>
  </sheetData>
  <autoFilter ref="A1:K366"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44D44-9CF9-47E6-A5A0-4AB200B393EE}">
  <sheetPr>
    <tabColor theme="4"/>
  </sheetPr>
  <dimension ref="A2:G16"/>
  <sheetViews>
    <sheetView workbookViewId="0">
      <selection activeCell="B11" sqref="B11"/>
    </sheetView>
  </sheetViews>
  <sheetFormatPr defaultColWidth="9.109375" defaultRowHeight="14.4" x14ac:dyDescent="0.3"/>
  <cols>
    <col min="1" max="1" width="20.33203125" customWidth="1"/>
    <col min="2" max="2" width="58.88671875" customWidth="1"/>
  </cols>
  <sheetData>
    <row r="2" spans="1:7" ht="18" x14ac:dyDescent="0.35">
      <c r="A2" s="4" t="s">
        <v>54</v>
      </c>
      <c r="B2" s="4"/>
      <c r="C2" s="4"/>
      <c r="D2" s="4"/>
      <c r="E2" s="4"/>
      <c r="F2" s="4"/>
      <c r="G2" s="4"/>
    </row>
    <row r="3" spans="1:7" ht="18" x14ac:dyDescent="0.35">
      <c r="A3" s="4"/>
      <c r="B3" s="4"/>
      <c r="C3" s="4"/>
      <c r="D3" s="4"/>
      <c r="E3" s="4"/>
      <c r="F3" s="4"/>
      <c r="G3" s="4"/>
    </row>
    <row r="4" spans="1:7" ht="15.6" x14ac:dyDescent="0.3">
      <c r="A4" s="5" t="s">
        <v>55</v>
      </c>
      <c r="B4" s="6" t="s">
        <v>56</v>
      </c>
      <c r="C4" s="6"/>
      <c r="D4" s="6"/>
    </row>
    <row r="5" spans="1:7" ht="15.6" x14ac:dyDescent="0.3">
      <c r="A5" s="7" t="s">
        <v>57</v>
      </c>
      <c r="B5" s="6" t="s">
        <v>58</v>
      </c>
      <c r="C5" s="6"/>
      <c r="D5" s="6"/>
    </row>
    <row r="6" spans="1:7" ht="15.6" x14ac:dyDescent="0.3">
      <c r="A6" s="7" t="s">
        <v>59</v>
      </c>
      <c r="B6" s="6" t="s">
        <v>60</v>
      </c>
      <c r="C6" s="6"/>
      <c r="D6" s="6"/>
    </row>
    <row r="7" spans="1:7" ht="15.6" x14ac:dyDescent="0.3">
      <c r="A7" s="7" t="s">
        <v>61</v>
      </c>
      <c r="B7" s="6" t="s">
        <v>62</v>
      </c>
      <c r="C7" s="6"/>
      <c r="D7" s="6"/>
    </row>
    <row r="8" spans="1:7" ht="15.6" x14ac:dyDescent="0.3">
      <c r="A8" s="7" t="s">
        <v>63</v>
      </c>
      <c r="B8" s="6" t="s">
        <v>64</v>
      </c>
      <c r="C8" s="6"/>
      <c r="D8" s="6"/>
    </row>
    <row r="9" spans="1:7" ht="15.6" x14ac:dyDescent="0.3">
      <c r="A9" s="8" t="s">
        <v>65</v>
      </c>
      <c r="B9" s="6" t="s">
        <v>66</v>
      </c>
      <c r="C9" s="6"/>
      <c r="D9" s="6"/>
    </row>
    <row r="10" spans="1:7" ht="15.6" x14ac:dyDescent="0.3">
      <c r="A10" s="9" t="s">
        <v>67</v>
      </c>
      <c r="B10" s="6" t="s">
        <v>68</v>
      </c>
      <c r="C10" s="6"/>
      <c r="D10" s="6"/>
    </row>
    <row r="11" spans="1:7" ht="15.6" x14ac:dyDescent="0.3">
      <c r="A11" s="9" t="s">
        <v>69</v>
      </c>
      <c r="B11" s="6" t="s">
        <v>70</v>
      </c>
      <c r="C11" s="6"/>
      <c r="D11" s="6"/>
    </row>
    <row r="12" spans="1:7" ht="15.6" x14ac:dyDescent="0.3">
      <c r="A12" s="9" t="s">
        <v>71</v>
      </c>
      <c r="B12" s="6" t="s">
        <v>72</v>
      </c>
      <c r="C12" s="6"/>
      <c r="D12" s="6"/>
    </row>
    <row r="13" spans="1:7" ht="15.6" x14ac:dyDescent="0.3">
      <c r="A13" s="9" t="s">
        <v>73</v>
      </c>
      <c r="B13" s="6" t="s">
        <v>74</v>
      </c>
      <c r="C13" s="6"/>
      <c r="D13" s="6"/>
    </row>
    <row r="14" spans="1:7" ht="15.6" x14ac:dyDescent="0.3">
      <c r="A14" s="9" t="s">
        <v>75</v>
      </c>
      <c r="B14" s="6" t="s">
        <v>76</v>
      </c>
      <c r="C14" s="6"/>
      <c r="D14" s="6"/>
    </row>
    <row r="15" spans="1:7" ht="15.6" x14ac:dyDescent="0.3">
      <c r="A15" s="9" t="s">
        <v>77</v>
      </c>
      <c r="B15" s="6" t="s">
        <v>78</v>
      </c>
      <c r="C15" s="6"/>
      <c r="D15" s="6"/>
    </row>
    <row r="16" spans="1:7" ht="15.6" x14ac:dyDescent="0.3">
      <c r="A16" s="9" t="s">
        <v>79</v>
      </c>
      <c r="B16" s="6" t="s">
        <v>80</v>
      </c>
      <c r="C16" s="6"/>
      <c r="D1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sheetPr>
  <dimension ref="A1:N526"/>
  <sheetViews>
    <sheetView workbookViewId="0">
      <pane ySplit="1" topLeftCell="A2" activePane="bottomLeft" state="frozen"/>
      <selection pane="bottomLeft" activeCell="E4" sqref="E4"/>
    </sheetView>
  </sheetViews>
  <sheetFormatPr defaultColWidth="9.109375" defaultRowHeight="14.4" x14ac:dyDescent="0.3"/>
  <cols>
    <col min="1" max="1" width="10.5546875" style="13" bestFit="1" customWidth="1"/>
    <col min="2" max="2" width="11.88671875" style="13" bestFit="1" customWidth="1"/>
    <col min="3" max="3" width="13.44140625" style="12" bestFit="1" customWidth="1"/>
    <col min="4" max="4" width="12.21875" style="12" bestFit="1" customWidth="1"/>
    <col min="5" max="5" width="12.88671875" style="12" customWidth="1"/>
    <col min="6" max="6" width="17.6640625" style="12" bestFit="1" customWidth="1"/>
    <col min="7" max="7" width="18.109375" style="12" customWidth="1"/>
    <col min="8" max="8" width="14.88671875" style="15" bestFit="1" customWidth="1"/>
    <col min="9" max="9" width="14.77734375" style="15" bestFit="1" customWidth="1"/>
    <col min="10" max="10" width="20.88671875" style="15" customWidth="1"/>
    <col min="11" max="11" width="13" style="12" customWidth="1"/>
    <col min="12" max="12" width="14.6640625" style="15" bestFit="1" customWidth="1"/>
    <col min="13" max="13" width="17.77734375" style="15" customWidth="1"/>
    <col min="14" max="14" width="12.33203125" style="15" bestFit="1" customWidth="1"/>
    <col min="15" max="16384" width="9.109375" style="12"/>
  </cols>
  <sheetData>
    <row r="1" spans="1:14" x14ac:dyDescent="0.3">
      <c r="A1" s="10" t="s">
        <v>0</v>
      </c>
      <c r="B1" s="10" t="s">
        <v>2</v>
      </c>
      <c r="C1" s="11" t="s">
        <v>81</v>
      </c>
      <c r="D1" s="11" t="s">
        <v>59</v>
      </c>
      <c r="E1" s="11" t="s">
        <v>61</v>
      </c>
      <c r="F1" s="11" t="s">
        <v>82</v>
      </c>
      <c r="G1" s="11" t="s">
        <v>65</v>
      </c>
      <c r="H1" s="14" t="s">
        <v>67</v>
      </c>
      <c r="I1" s="14" t="s">
        <v>69</v>
      </c>
      <c r="J1" s="14" t="s">
        <v>71</v>
      </c>
      <c r="K1" s="11" t="s">
        <v>63</v>
      </c>
      <c r="L1" s="14" t="s">
        <v>83</v>
      </c>
      <c r="M1" s="14" t="s">
        <v>77</v>
      </c>
      <c r="N1" s="14" t="s">
        <v>79</v>
      </c>
    </row>
    <row r="2" spans="1:14" x14ac:dyDescent="0.3">
      <c r="A2" s="13">
        <v>44197</v>
      </c>
      <c r="B2" s="13" t="str">
        <f t="shared" ref="B2:B65" si="0">"Q"&amp;ROUNDUP(MONTH(A2)/3,0)</f>
        <v>Q1</v>
      </c>
      <c r="C2" s="12" t="s">
        <v>84</v>
      </c>
      <c r="D2" s="12" t="s">
        <v>85</v>
      </c>
      <c r="E2" s="12" t="s">
        <v>86</v>
      </c>
      <c r="F2" s="12" t="s">
        <v>87</v>
      </c>
      <c r="G2" s="12">
        <v>4251</v>
      </c>
      <c r="H2" s="15">
        <v>10</v>
      </c>
      <c r="I2" s="15">
        <v>7</v>
      </c>
      <c r="J2" s="15">
        <v>29757</v>
      </c>
      <c r="K2" s="12">
        <v>1190.28</v>
      </c>
      <c r="L2" s="15">
        <v>28566.720000000001</v>
      </c>
      <c r="M2" s="15">
        <v>21255</v>
      </c>
      <c r="N2" s="15">
        <v>7311.7199999999993</v>
      </c>
    </row>
    <row r="3" spans="1:14" x14ac:dyDescent="0.3">
      <c r="A3" s="13">
        <v>44197</v>
      </c>
      <c r="B3" s="13" t="str">
        <f t="shared" si="0"/>
        <v>Q1</v>
      </c>
      <c r="C3" s="12" t="s">
        <v>88</v>
      </c>
      <c r="D3" s="12" t="s">
        <v>89</v>
      </c>
      <c r="E3" s="12" t="s">
        <v>90</v>
      </c>
      <c r="F3" s="12" t="s">
        <v>91</v>
      </c>
      <c r="G3" s="12">
        <v>3997.5</v>
      </c>
      <c r="H3" s="15">
        <v>120</v>
      </c>
      <c r="I3" s="15">
        <v>15</v>
      </c>
      <c r="J3" s="15">
        <v>59962.5</v>
      </c>
      <c r="K3" s="12">
        <v>7795.12</v>
      </c>
      <c r="L3" s="15">
        <v>52167.375</v>
      </c>
      <c r="M3" s="15">
        <v>39975</v>
      </c>
      <c r="N3" s="15">
        <v>12192.375</v>
      </c>
    </row>
    <row r="4" spans="1:14" x14ac:dyDescent="0.3">
      <c r="A4" s="13">
        <v>44197</v>
      </c>
      <c r="B4" s="13" t="str">
        <f t="shared" si="0"/>
        <v>Q1</v>
      </c>
      <c r="C4" s="12" t="s">
        <v>84</v>
      </c>
      <c r="D4" s="12" t="s">
        <v>89</v>
      </c>
      <c r="E4" s="12" t="s">
        <v>86</v>
      </c>
      <c r="F4" s="12" t="s">
        <v>87</v>
      </c>
      <c r="G4" s="12">
        <v>3945</v>
      </c>
      <c r="H4" s="15">
        <v>10</v>
      </c>
      <c r="I4" s="15">
        <v>7</v>
      </c>
      <c r="J4" s="15">
        <v>27615</v>
      </c>
      <c r="K4" s="12">
        <v>276.14999999999998</v>
      </c>
      <c r="L4" s="15">
        <v>27338.850000000002</v>
      </c>
      <c r="M4" s="15">
        <v>19725</v>
      </c>
      <c r="N4" s="15">
        <v>7613.8500000000022</v>
      </c>
    </row>
    <row r="5" spans="1:14" x14ac:dyDescent="0.3">
      <c r="A5" s="13">
        <v>44197</v>
      </c>
      <c r="B5" s="13" t="str">
        <f t="shared" si="0"/>
        <v>Q1</v>
      </c>
      <c r="C5" s="12" t="s">
        <v>92</v>
      </c>
      <c r="D5" s="12" t="s">
        <v>93</v>
      </c>
      <c r="E5" s="12" t="s">
        <v>86</v>
      </c>
      <c r="F5" s="12" t="s">
        <v>91</v>
      </c>
      <c r="G5" s="12">
        <v>3495</v>
      </c>
      <c r="H5" s="15">
        <v>10</v>
      </c>
      <c r="I5" s="15">
        <v>300</v>
      </c>
      <c r="J5" s="15">
        <v>1048500</v>
      </c>
      <c r="K5" s="12">
        <v>125820</v>
      </c>
      <c r="L5" s="15">
        <v>922680</v>
      </c>
      <c r="M5" s="15">
        <v>873750</v>
      </c>
      <c r="N5" s="15">
        <v>48930</v>
      </c>
    </row>
    <row r="6" spans="1:14" x14ac:dyDescent="0.3">
      <c r="A6" s="13">
        <v>44197</v>
      </c>
      <c r="B6" s="13" t="str">
        <f t="shared" si="0"/>
        <v>Q1</v>
      </c>
      <c r="C6" s="12" t="s">
        <v>94</v>
      </c>
      <c r="D6" s="12" t="s">
        <v>85</v>
      </c>
      <c r="E6" s="12" t="s">
        <v>95</v>
      </c>
      <c r="F6" s="12" t="s">
        <v>96</v>
      </c>
      <c r="G6" s="12">
        <v>3244.5</v>
      </c>
      <c r="H6" s="15">
        <v>250</v>
      </c>
      <c r="I6" s="15">
        <v>12</v>
      </c>
      <c r="J6" s="15">
        <v>38934</v>
      </c>
      <c r="K6" s="12">
        <v>2725.38</v>
      </c>
      <c r="L6" s="15">
        <v>36208.620000000003</v>
      </c>
      <c r="M6" s="15">
        <v>9734</v>
      </c>
      <c r="N6" s="15">
        <v>26475.120000000003</v>
      </c>
    </row>
    <row r="7" spans="1:14" x14ac:dyDescent="0.3">
      <c r="A7" s="13">
        <v>44197</v>
      </c>
      <c r="B7" s="13" t="str">
        <f t="shared" si="0"/>
        <v>Q1</v>
      </c>
      <c r="C7" s="12" t="s">
        <v>97</v>
      </c>
      <c r="D7" s="12" t="s">
        <v>98</v>
      </c>
      <c r="E7" s="12" t="s">
        <v>99</v>
      </c>
      <c r="F7" s="12" t="s">
        <v>91</v>
      </c>
      <c r="G7" s="12">
        <v>3165</v>
      </c>
      <c r="H7" s="15">
        <v>260</v>
      </c>
      <c r="I7" s="15">
        <v>125</v>
      </c>
      <c r="J7" s="15">
        <v>395625</v>
      </c>
      <c r="K7" s="12">
        <v>43518.75</v>
      </c>
      <c r="L7" s="15">
        <v>352106.25</v>
      </c>
      <c r="M7" s="15">
        <v>379800</v>
      </c>
      <c r="N7" s="15">
        <v>-27693.75</v>
      </c>
    </row>
    <row r="8" spans="1:14" x14ac:dyDescent="0.3">
      <c r="A8" s="13">
        <v>44197</v>
      </c>
      <c r="B8" s="13" t="str">
        <f t="shared" si="0"/>
        <v>Q1</v>
      </c>
      <c r="C8" s="12" t="s">
        <v>88</v>
      </c>
      <c r="D8" s="12" t="s">
        <v>100</v>
      </c>
      <c r="E8" s="12" t="s">
        <v>90</v>
      </c>
      <c r="F8" s="12" t="s">
        <v>96</v>
      </c>
      <c r="G8" s="12">
        <v>2861</v>
      </c>
      <c r="H8" s="15">
        <v>120</v>
      </c>
      <c r="I8" s="15">
        <v>15</v>
      </c>
      <c r="J8" s="15">
        <v>42915</v>
      </c>
      <c r="K8" s="12">
        <v>2145.75</v>
      </c>
      <c r="L8" s="15">
        <v>40769.25</v>
      </c>
      <c r="M8" s="15">
        <v>28610</v>
      </c>
      <c r="N8" s="15">
        <v>12159.25</v>
      </c>
    </row>
    <row r="9" spans="1:14" x14ac:dyDescent="0.3">
      <c r="A9" s="13">
        <v>44197</v>
      </c>
      <c r="B9" s="13" t="str">
        <f t="shared" si="0"/>
        <v>Q1</v>
      </c>
      <c r="C9" s="12" t="s">
        <v>84</v>
      </c>
      <c r="D9" s="12" t="s">
        <v>100</v>
      </c>
      <c r="E9" s="12" t="s">
        <v>99</v>
      </c>
      <c r="F9" s="12" t="s">
        <v>91</v>
      </c>
      <c r="G9" s="12">
        <v>2629</v>
      </c>
      <c r="H9" s="15">
        <v>260</v>
      </c>
      <c r="I9" s="15">
        <v>20</v>
      </c>
      <c r="J9" s="15">
        <v>52580</v>
      </c>
      <c r="K9" s="12">
        <v>5783.8</v>
      </c>
      <c r="L9" s="15">
        <v>46796.2</v>
      </c>
      <c r="M9" s="15">
        <v>26290</v>
      </c>
      <c r="N9" s="15">
        <v>20506.199999999997</v>
      </c>
    </row>
    <row r="10" spans="1:14" x14ac:dyDescent="0.3">
      <c r="A10" s="13">
        <v>44197</v>
      </c>
      <c r="B10" s="13" t="str">
        <f t="shared" si="0"/>
        <v>Q1</v>
      </c>
      <c r="C10" s="12" t="s">
        <v>92</v>
      </c>
      <c r="D10" s="12" t="s">
        <v>100</v>
      </c>
      <c r="E10" s="12" t="s">
        <v>86</v>
      </c>
      <c r="F10" s="12" t="s">
        <v>96</v>
      </c>
      <c r="G10" s="12">
        <v>2565</v>
      </c>
      <c r="H10" s="15">
        <v>10</v>
      </c>
      <c r="I10" s="15">
        <v>300</v>
      </c>
      <c r="J10" s="15">
        <v>769500</v>
      </c>
      <c r="K10" s="12">
        <v>69255</v>
      </c>
      <c r="L10" s="15">
        <v>700245</v>
      </c>
      <c r="M10" s="15">
        <v>641250</v>
      </c>
      <c r="N10" s="15">
        <v>58995</v>
      </c>
    </row>
    <row r="11" spans="1:14" x14ac:dyDescent="0.3">
      <c r="A11" s="13">
        <v>44197</v>
      </c>
      <c r="B11" s="13" t="str">
        <f t="shared" si="0"/>
        <v>Q1</v>
      </c>
      <c r="C11" s="12" t="s">
        <v>84</v>
      </c>
      <c r="D11" s="12" t="s">
        <v>89</v>
      </c>
      <c r="E11" s="12" t="s">
        <v>101</v>
      </c>
      <c r="F11" s="12" t="s">
        <v>91</v>
      </c>
      <c r="G11" s="12">
        <v>2521.5</v>
      </c>
      <c r="H11" s="15">
        <v>3</v>
      </c>
      <c r="I11" s="15">
        <v>20</v>
      </c>
      <c r="J11" s="15">
        <v>50430</v>
      </c>
      <c r="K11" s="12">
        <v>6051.6</v>
      </c>
      <c r="L11" s="15">
        <v>44378.399999999994</v>
      </c>
      <c r="M11" s="15">
        <v>25215</v>
      </c>
      <c r="N11" s="15">
        <v>19163.399999999998</v>
      </c>
    </row>
    <row r="12" spans="1:14" x14ac:dyDescent="0.3">
      <c r="A12" s="13">
        <v>44197</v>
      </c>
      <c r="B12" s="13" t="str">
        <f t="shared" si="0"/>
        <v>Q1</v>
      </c>
      <c r="C12" s="12" t="s">
        <v>94</v>
      </c>
      <c r="D12" s="12" t="s">
        <v>98</v>
      </c>
      <c r="E12" s="12" t="s">
        <v>95</v>
      </c>
      <c r="F12" s="12" t="s">
        <v>87</v>
      </c>
      <c r="G12" s="12">
        <v>2479</v>
      </c>
      <c r="H12" s="15">
        <v>250</v>
      </c>
      <c r="I12" s="15">
        <v>12</v>
      </c>
      <c r="J12" s="15">
        <v>29748</v>
      </c>
      <c r="K12" s="12">
        <v>892.44</v>
      </c>
      <c r="L12" s="15">
        <v>28855.56</v>
      </c>
      <c r="M12" s="15">
        <v>7437</v>
      </c>
      <c r="N12" s="15">
        <v>21418.560000000001</v>
      </c>
    </row>
    <row r="13" spans="1:14" x14ac:dyDescent="0.3">
      <c r="A13" s="13">
        <v>44197</v>
      </c>
      <c r="B13" s="13" t="str">
        <f t="shared" si="0"/>
        <v>Q1</v>
      </c>
      <c r="C13" s="12" t="s">
        <v>92</v>
      </c>
      <c r="D13" s="12" t="s">
        <v>89</v>
      </c>
      <c r="E13" s="12" t="s">
        <v>86</v>
      </c>
      <c r="F13" s="12" t="s">
        <v>87</v>
      </c>
      <c r="G13" s="12">
        <v>2434.5</v>
      </c>
      <c r="H13" s="15">
        <v>10</v>
      </c>
      <c r="I13" s="15">
        <v>300</v>
      </c>
      <c r="J13" s="15">
        <v>730350</v>
      </c>
      <c r="K13" s="12">
        <v>21910.5</v>
      </c>
      <c r="L13" s="15">
        <v>708439.5</v>
      </c>
      <c r="M13" s="15">
        <v>608625</v>
      </c>
      <c r="N13" s="15">
        <v>99814.5</v>
      </c>
    </row>
    <row r="14" spans="1:14" x14ac:dyDescent="0.3">
      <c r="A14" s="13">
        <v>44197</v>
      </c>
      <c r="B14" s="13" t="str">
        <f t="shared" si="0"/>
        <v>Q1</v>
      </c>
      <c r="C14" s="12" t="s">
        <v>84</v>
      </c>
      <c r="D14" s="12" t="s">
        <v>100</v>
      </c>
      <c r="E14" s="12" t="s">
        <v>86</v>
      </c>
      <c r="F14" s="12" t="s">
        <v>96</v>
      </c>
      <c r="G14" s="12">
        <v>2417</v>
      </c>
      <c r="H14" s="15">
        <v>10</v>
      </c>
      <c r="I14" s="15">
        <v>350</v>
      </c>
      <c r="J14" s="15">
        <v>845950</v>
      </c>
      <c r="K14" s="12">
        <v>76135.5</v>
      </c>
      <c r="L14" s="15">
        <v>769814.5</v>
      </c>
      <c r="M14" s="15">
        <v>628420</v>
      </c>
      <c r="N14" s="15">
        <v>141394.5</v>
      </c>
    </row>
    <row r="15" spans="1:14" x14ac:dyDescent="0.3">
      <c r="A15" s="13">
        <v>44197</v>
      </c>
      <c r="B15" s="13" t="str">
        <f t="shared" si="0"/>
        <v>Q1</v>
      </c>
      <c r="C15" s="12" t="s">
        <v>94</v>
      </c>
      <c r="D15" s="12" t="s">
        <v>100</v>
      </c>
      <c r="E15" s="12" t="s">
        <v>102</v>
      </c>
      <c r="F15" s="12" t="s">
        <v>96</v>
      </c>
      <c r="G15" s="12">
        <v>2340</v>
      </c>
      <c r="H15" s="15">
        <v>5</v>
      </c>
      <c r="I15" s="15">
        <v>12</v>
      </c>
      <c r="J15" s="15">
        <v>28080</v>
      </c>
      <c r="K15" s="12">
        <v>1965.6</v>
      </c>
      <c r="L15" s="15">
        <v>26114.400000000001</v>
      </c>
      <c r="M15" s="15">
        <v>7020</v>
      </c>
      <c r="N15" s="15">
        <v>19094.400000000001</v>
      </c>
    </row>
    <row r="16" spans="1:14" x14ac:dyDescent="0.3">
      <c r="A16" s="13">
        <v>44197</v>
      </c>
      <c r="B16" s="13" t="str">
        <f t="shared" si="0"/>
        <v>Q1</v>
      </c>
      <c r="C16" s="12" t="s">
        <v>84</v>
      </c>
      <c r="D16" s="12" t="s">
        <v>85</v>
      </c>
      <c r="E16" s="12" t="s">
        <v>102</v>
      </c>
      <c r="F16" s="12" t="s">
        <v>91</v>
      </c>
      <c r="G16" s="12">
        <v>2227.5</v>
      </c>
      <c r="H16" s="15">
        <v>5</v>
      </c>
      <c r="I16" s="15">
        <v>350</v>
      </c>
      <c r="J16" s="15">
        <v>779625</v>
      </c>
      <c r="K16" s="12">
        <v>109147.5</v>
      </c>
      <c r="L16" s="15">
        <v>670477.5</v>
      </c>
      <c r="M16" s="15">
        <v>579150</v>
      </c>
      <c r="N16" s="15">
        <v>91327.5</v>
      </c>
    </row>
    <row r="17" spans="1:14" x14ac:dyDescent="0.3">
      <c r="A17" s="13">
        <v>44197</v>
      </c>
      <c r="B17" s="13" t="str">
        <f t="shared" si="0"/>
        <v>Q1</v>
      </c>
      <c r="C17" s="12" t="s">
        <v>97</v>
      </c>
      <c r="D17" s="12" t="s">
        <v>89</v>
      </c>
      <c r="E17" s="12" t="s">
        <v>99</v>
      </c>
      <c r="F17" s="12" t="s">
        <v>96</v>
      </c>
      <c r="G17" s="12">
        <v>1987.5</v>
      </c>
      <c r="H17" s="15">
        <v>260</v>
      </c>
      <c r="I17" s="15">
        <v>125</v>
      </c>
      <c r="J17" s="15">
        <v>248437.5</v>
      </c>
      <c r="K17" s="12">
        <v>14906.25</v>
      </c>
      <c r="L17" s="15">
        <v>233531.25</v>
      </c>
      <c r="M17" s="15">
        <v>238500</v>
      </c>
      <c r="N17" s="15">
        <v>-4968.75</v>
      </c>
    </row>
    <row r="18" spans="1:14" x14ac:dyDescent="0.3">
      <c r="A18" s="13">
        <v>44197</v>
      </c>
      <c r="B18" s="13" t="str">
        <f t="shared" si="0"/>
        <v>Q1</v>
      </c>
      <c r="C18" s="12" t="s">
        <v>94</v>
      </c>
      <c r="D18" s="12" t="s">
        <v>93</v>
      </c>
      <c r="E18" s="12" t="s">
        <v>95</v>
      </c>
      <c r="F18" s="12" t="s">
        <v>96</v>
      </c>
      <c r="G18" s="12">
        <v>1956</v>
      </c>
      <c r="H18" s="15">
        <v>250</v>
      </c>
      <c r="I18" s="15">
        <v>12</v>
      </c>
      <c r="J18" s="15">
        <v>23472</v>
      </c>
      <c r="K18" s="12">
        <v>2112.48</v>
      </c>
      <c r="L18" s="15">
        <v>21359.52</v>
      </c>
      <c r="M18" s="15">
        <v>5868</v>
      </c>
      <c r="N18" s="15">
        <v>15491.52</v>
      </c>
    </row>
    <row r="19" spans="1:14" x14ac:dyDescent="0.3">
      <c r="A19" s="13">
        <v>44197</v>
      </c>
      <c r="B19" s="13" t="str">
        <f t="shared" si="0"/>
        <v>Q1</v>
      </c>
      <c r="C19" s="12" t="s">
        <v>94</v>
      </c>
      <c r="D19" s="12" t="s">
        <v>89</v>
      </c>
      <c r="E19" s="12" t="s">
        <v>95</v>
      </c>
      <c r="F19" s="12" t="s">
        <v>91</v>
      </c>
      <c r="G19" s="12">
        <v>1734</v>
      </c>
      <c r="H19" s="15">
        <v>250</v>
      </c>
      <c r="I19" s="15">
        <v>12</v>
      </c>
      <c r="J19" s="15">
        <v>20808</v>
      </c>
      <c r="K19" s="12">
        <v>2288.88</v>
      </c>
      <c r="L19" s="15">
        <v>18519.12</v>
      </c>
      <c r="M19" s="15">
        <v>5202</v>
      </c>
      <c r="N19" s="15">
        <v>13317.119999999999</v>
      </c>
    </row>
    <row r="20" spans="1:14" x14ac:dyDescent="0.3">
      <c r="A20" s="13">
        <v>44197</v>
      </c>
      <c r="B20" s="13" t="str">
        <f t="shared" si="0"/>
        <v>Q1</v>
      </c>
      <c r="C20" s="12" t="s">
        <v>97</v>
      </c>
      <c r="D20" s="12" t="s">
        <v>85</v>
      </c>
      <c r="E20" s="12" t="s">
        <v>99</v>
      </c>
      <c r="F20" s="12" t="s">
        <v>91</v>
      </c>
      <c r="G20" s="12">
        <v>1659</v>
      </c>
      <c r="H20" s="15">
        <v>260</v>
      </c>
      <c r="I20" s="15">
        <v>125</v>
      </c>
      <c r="J20" s="15">
        <v>207375</v>
      </c>
      <c r="K20" s="12">
        <v>26958.75</v>
      </c>
      <c r="L20" s="15">
        <v>180416.25</v>
      </c>
      <c r="M20" s="15">
        <v>199080</v>
      </c>
      <c r="N20" s="15">
        <v>-18663.75</v>
      </c>
    </row>
    <row r="21" spans="1:14" x14ac:dyDescent="0.3">
      <c r="A21" s="13">
        <v>44197</v>
      </c>
      <c r="B21" s="13" t="str">
        <f t="shared" si="0"/>
        <v>Q1</v>
      </c>
      <c r="C21" s="12" t="s">
        <v>84</v>
      </c>
      <c r="D21" s="12" t="s">
        <v>85</v>
      </c>
      <c r="E21" s="12" t="s">
        <v>101</v>
      </c>
      <c r="F21" s="12" t="s">
        <v>103</v>
      </c>
      <c r="G21" s="12">
        <v>1618.5</v>
      </c>
      <c r="H21" s="15">
        <v>3</v>
      </c>
      <c r="I21" s="15">
        <v>20</v>
      </c>
      <c r="J21" s="15">
        <v>32370</v>
      </c>
      <c r="K21" s="12">
        <v>0</v>
      </c>
      <c r="L21" s="15">
        <v>32370</v>
      </c>
      <c r="M21" s="15">
        <v>16185</v>
      </c>
      <c r="N21" s="15">
        <v>16185</v>
      </c>
    </row>
    <row r="22" spans="1:14" x14ac:dyDescent="0.3">
      <c r="A22" s="13">
        <v>44197</v>
      </c>
      <c r="B22" s="13" t="str">
        <f t="shared" si="0"/>
        <v>Q1</v>
      </c>
      <c r="C22" s="12" t="s">
        <v>84</v>
      </c>
      <c r="D22" s="12" t="s">
        <v>100</v>
      </c>
      <c r="E22" s="12" t="s">
        <v>90</v>
      </c>
      <c r="F22" s="12" t="s">
        <v>103</v>
      </c>
      <c r="G22" s="12">
        <v>1493</v>
      </c>
      <c r="H22" s="15">
        <v>120</v>
      </c>
      <c r="I22" s="15">
        <v>7</v>
      </c>
      <c r="J22" s="15">
        <v>10451</v>
      </c>
      <c r="K22" s="12">
        <v>0</v>
      </c>
      <c r="L22" s="15">
        <v>10451</v>
      </c>
      <c r="M22" s="15">
        <v>7465</v>
      </c>
      <c r="N22" s="15">
        <v>2986</v>
      </c>
    </row>
    <row r="23" spans="1:14" x14ac:dyDescent="0.3">
      <c r="A23" s="13">
        <v>44197</v>
      </c>
      <c r="B23" s="13" t="str">
        <f t="shared" si="0"/>
        <v>Q1</v>
      </c>
      <c r="C23" s="12" t="s">
        <v>84</v>
      </c>
      <c r="D23" s="12" t="s">
        <v>93</v>
      </c>
      <c r="E23" s="12" t="s">
        <v>86</v>
      </c>
      <c r="F23" s="12" t="s">
        <v>91</v>
      </c>
      <c r="G23" s="12">
        <v>1438.5</v>
      </c>
      <c r="H23" s="15">
        <v>10</v>
      </c>
      <c r="I23" s="15">
        <v>7</v>
      </c>
      <c r="J23" s="15">
        <v>10069.5</v>
      </c>
      <c r="K23" s="12">
        <v>1309.04</v>
      </c>
      <c r="L23" s="15">
        <v>8760.4650000000001</v>
      </c>
      <c r="M23" s="15">
        <v>7192</v>
      </c>
      <c r="N23" s="15">
        <v>1567.9649999999992</v>
      </c>
    </row>
    <row r="24" spans="1:14" x14ac:dyDescent="0.3">
      <c r="A24" s="13">
        <v>44197</v>
      </c>
      <c r="B24" s="13" t="str">
        <f t="shared" si="0"/>
        <v>Q1</v>
      </c>
      <c r="C24" s="12" t="s">
        <v>84</v>
      </c>
      <c r="D24" s="12" t="s">
        <v>89</v>
      </c>
      <c r="E24" s="12" t="s">
        <v>102</v>
      </c>
      <c r="F24" s="12" t="s">
        <v>96</v>
      </c>
      <c r="G24" s="12">
        <v>1384.5</v>
      </c>
      <c r="H24" s="15">
        <v>5</v>
      </c>
      <c r="I24" s="15">
        <v>350</v>
      </c>
      <c r="J24" s="15">
        <v>484575</v>
      </c>
      <c r="K24" s="12">
        <v>24228.75</v>
      </c>
      <c r="L24" s="15">
        <v>460346.25</v>
      </c>
      <c r="M24" s="15">
        <v>359970</v>
      </c>
      <c r="N24" s="15">
        <v>100376.25</v>
      </c>
    </row>
    <row r="25" spans="1:14" x14ac:dyDescent="0.3">
      <c r="A25" s="13">
        <v>44197</v>
      </c>
      <c r="B25" s="13" t="str">
        <f t="shared" si="0"/>
        <v>Q1</v>
      </c>
      <c r="C25" s="12" t="s">
        <v>84</v>
      </c>
      <c r="D25" s="12" t="s">
        <v>98</v>
      </c>
      <c r="E25" s="12" t="s">
        <v>86</v>
      </c>
      <c r="F25" s="12" t="s">
        <v>96</v>
      </c>
      <c r="G25" s="12">
        <v>1372</v>
      </c>
      <c r="H25" s="15">
        <v>10</v>
      </c>
      <c r="I25" s="15">
        <v>7</v>
      </c>
      <c r="J25" s="15">
        <v>9604</v>
      </c>
      <c r="K25" s="12">
        <v>480.2</v>
      </c>
      <c r="L25" s="15">
        <v>9123.7999999999993</v>
      </c>
      <c r="M25" s="15">
        <v>6860</v>
      </c>
      <c r="N25" s="15">
        <v>2263.7999999999993</v>
      </c>
    </row>
    <row r="26" spans="1:14" x14ac:dyDescent="0.3">
      <c r="A26" s="13">
        <v>44197</v>
      </c>
      <c r="B26" s="13" t="str">
        <f t="shared" si="0"/>
        <v>Q1</v>
      </c>
      <c r="C26" s="12" t="s">
        <v>84</v>
      </c>
      <c r="D26" s="12" t="s">
        <v>98</v>
      </c>
      <c r="E26" s="12" t="s">
        <v>101</v>
      </c>
      <c r="F26" s="12" t="s">
        <v>103</v>
      </c>
      <c r="G26" s="12">
        <v>1321</v>
      </c>
      <c r="H26" s="15">
        <v>3</v>
      </c>
      <c r="I26" s="15">
        <v>20</v>
      </c>
      <c r="J26" s="15">
        <v>26420</v>
      </c>
      <c r="K26" s="12">
        <v>0</v>
      </c>
      <c r="L26" s="15">
        <v>26420</v>
      </c>
      <c r="M26" s="15">
        <v>13210</v>
      </c>
      <c r="N26" s="15">
        <v>13210</v>
      </c>
    </row>
    <row r="27" spans="1:14" x14ac:dyDescent="0.3">
      <c r="A27" s="13">
        <v>44197</v>
      </c>
      <c r="B27" s="13" t="str">
        <f t="shared" si="0"/>
        <v>Q1</v>
      </c>
      <c r="C27" s="12" t="s">
        <v>84</v>
      </c>
      <c r="D27" s="12" t="s">
        <v>93</v>
      </c>
      <c r="E27" s="12" t="s">
        <v>101</v>
      </c>
      <c r="F27" s="12" t="s">
        <v>96</v>
      </c>
      <c r="G27" s="12">
        <v>1117.5</v>
      </c>
      <c r="H27" s="15">
        <v>3</v>
      </c>
      <c r="I27" s="15">
        <v>20</v>
      </c>
      <c r="J27" s="15">
        <v>22350</v>
      </c>
      <c r="K27" s="12">
        <v>1341</v>
      </c>
      <c r="L27" s="15">
        <v>21009</v>
      </c>
      <c r="M27" s="15">
        <v>11175</v>
      </c>
      <c r="N27" s="15">
        <v>9834</v>
      </c>
    </row>
    <row r="28" spans="1:14" x14ac:dyDescent="0.3">
      <c r="A28" s="13">
        <v>44197</v>
      </c>
      <c r="B28" s="13" t="str">
        <f t="shared" si="0"/>
        <v>Q1</v>
      </c>
      <c r="C28" s="12" t="s">
        <v>84</v>
      </c>
      <c r="D28" s="12" t="s">
        <v>93</v>
      </c>
      <c r="E28" s="12" t="s">
        <v>102</v>
      </c>
      <c r="F28" s="12" t="s">
        <v>91</v>
      </c>
      <c r="G28" s="12">
        <v>982.5</v>
      </c>
      <c r="H28" s="15">
        <v>5</v>
      </c>
      <c r="I28" s="15">
        <v>350</v>
      </c>
      <c r="J28" s="15">
        <v>343875</v>
      </c>
      <c r="K28" s="12">
        <v>44703.75</v>
      </c>
      <c r="L28" s="15">
        <v>299171.25</v>
      </c>
      <c r="M28" s="15">
        <v>255450</v>
      </c>
      <c r="N28" s="15">
        <v>43721.25</v>
      </c>
    </row>
    <row r="29" spans="1:14" x14ac:dyDescent="0.3">
      <c r="A29" s="13">
        <v>44197</v>
      </c>
      <c r="B29" s="13" t="str">
        <f t="shared" si="0"/>
        <v>Q1</v>
      </c>
      <c r="C29" s="12" t="s">
        <v>92</v>
      </c>
      <c r="D29" s="12" t="s">
        <v>85</v>
      </c>
      <c r="E29" s="12" t="s">
        <v>86</v>
      </c>
      <c r="F29" s="12" t="s">
        <v>91</v>
      </c>
      <c r="G29" s="12">
        <v>873</v>
      </c>
      <c r="H29" s="15">
        <v>10</v>
      </c>
      <c r="I29" s="15">
        <v>300</v>
      </c>
      <c r="J29" s="15">
        <v>261900</v>
      </c>
      <c r="K29" s="12">
        <v>28809</v>
      </c>
      <c r="L29" s="15">
        <v>233091</v>
      </c>
      <c r="M29" s="15">
        <v>218250</v>
      </c>
      <c r="N29" s="15">
        <v>14841</v>
      </c>
    </row>
    <row r="30" spans="1:14" x14ac:dyDescent="0.3">
      <c r="A30" s="13">
        <v>44197</v>
      </c>
      <c r="B30" s="13" t="str">
        <f t="shared" si="0"/>
        <v>Q1</v>
      </c>
      <c r="C30" s="12" t="s">
        <v>92</v>
      </c>
      <c r="D30" s="12" t="s">
        <v>98</v>
      </c>
      <c r="E30" s="12" t="s">
        <v>86</v>
      </c>
      <c r="F30" s="12" t="s">
        <v>91</v>
      </c>
      <c r="G30" s="12">
        <v>807</v>
      </c>
      <c r="H30" s="15">
        <v>10</v>
      </c>
      <c r="I30" s="15">
        <v>300</v>
      </c>
      <c r="J30" s="15">
        <v>242100</v>
      </c>
      <c r="K30" s="12">
        <v>31473</v>
      </c>
      <c r="L30" s="15">
        <v>210627</v>
      </c>
      <c r="M30" s="15">
        <v>201750</v>
      </c>
      <c r="N30" s="15">
        <v>8877</v>
      </c>
    </row>
    <row r="31" spans="1:14" x14ac:dyDescent="0.3">
      <c r="A31" s="13">
        <v>44197</v>
      </c>
      <c r="B31" s="13" t="str">
        <f t="shared" si="0"/>
        <v>Q1</v>
      </c>
      <c r="C31" s="12" t="s">
        <v>84</v>
      </c>
      <c r="D31" s="12" t="s">
        <v>98</v>
      </c>
      <c r="E31" s="12" t="s">
        <v>102</v>
      </c>
      <c r="F31" s="12" t="s">
        <v>91</v>
      </c>
      <c r="G31" s="12">
        <v>766</v>
      </c>
      <c r="H31" s="15">
        <v>5</v>
      </c>
      <c r="I31" s="15">
        <v>350</v>
      </c>
      <c r="J31" s="15">
        <v>268100</v>
      </c>
      <c r="K31" s="12">
        <v>29491</v>
      </c>
      <c r="L31" s="15">
        <v>238609</v>
      </c>
      <c r="M31" s="15">
        <v>199160</v>
      </c>
      <c r="N31" s="15">
        <v>39449</v>
      </c>
    </row>
    <row r="32" spans="1:14" x14ac:dyDescent="0.3">
      <c r="A32" s="13">
        <v>44197</v>
      </c>
      <c r="B32" s="13" t="str">
        <f t="shared" si="0"/>
        <v>Q1</v>
      </c>
      <c r="C32" s="12" t="s">
        <v>88</v>
      </c>
      <c r="D32" s="12" t="s">
        <v>98</v>
      </c>
      <c r="E32" s="12" t="s">
        <v>90</v>
      </c>
      <c r="F32" s="12" t="s">
        <v>91</v>
      </c>
      <c r="G32" s="12">
        <v>681</v>
      </c>
      <c r="H32" s="15">
        <v>120</v>
      </c>
      <c r="I32" s="15">
        <v>15</v>
      </c>
      <c r="J32" s="15">
        <v>10215</v>
      </c>
      <c r="K32" s="12">
        <v>1021.5</v>
      </c>
      <c r="L32" s="15">
        <v>9193.5</v>
      </c>
      <c r="M32" s="15">
        <v>6810</v>
      </c>
      <c r="N32" s="15">
        <v>2383.5</v>
      </c>
    </row>
    <row r="33" spans="1:14" x14ac:dyDescent="0.3">
      <c r="A33" s="13">
        <v>44197</v>
      </c>
      <c r="B33" s="13" t="str">
        <f t="shared" si="0"/>
        <v>Q1</v>
      </c>
      <c r="C33" s="12" t="s">
        <v>97</v>
      </c>
      <c r="D33" s="12" t="s">
        <v>93</v>
      </c>
      <c r="E33" s="12" t="s">
        <v>99</v>
      </c>
      <c r="F33" s="12" t="s">
        <v>91</v>
      </c>
      <c r="G33" s="12">
        <v>579</v>
      </c>
      <c r="H33" s="15">
        <v>260</v>
      </c>
      <c r="I33" s="15">
        <v>125</v>
      </c>
      <c r="J33" s="15">
        <v>72375</v>
      </c>
      <c r="K33" s="12">
        <v>7237.5</v>
      </c>
      <c r="L33" s="15">
        <v>65137.5</v>
      </c>
      <c r="M33" s="15">
        <v>69480</v>
      </c>
      <c r="N33" s="15">
        <v>-4342.5</v>
      </c>
    </row>
    <row r="34" spans="1:14" x14ac:dyDescent="0.3">
      <c r="A34" s="13">
        <v>44197</v>
      </c>
      <c r="B34" s="13" t="str">
        <f t="shared" si="0"/>
        <v>Q1</v>
      </c>
      <c r="C34" s="12" t="s">
        <v>88</v>
      </c>
      <c r="D34" s="12" t="s">
        <v>93</v>
      </c>
      <c r="E34" s="12" t="s">
        <v>90</v>
      </c>
      <c r="F34" s="12" t="s">
        <v>96</v>
      </c>
      <c r="G34" s="12">
        <v>555</v>
      </c>
      <c r="H34" s="15">
        <v>120</v>
      </c>
      <c r="I34" s="15">
        <v>15</v>
      </c>
      <c r="J34" s="15">
        <v>8325</v>
      </c>
      <c r="K34" s="12">
        <v>416.25</v>
      </c>
      <c r="L34" s="15">
        <v>7908.75</v>
      </c>
      <c r="M34" s="15">
        <v>5550</v>
      </c>
      <c r="N34" s="15">
        <v>2358.75</v>
      </c>
    </row>
    <row r="35" spans="1:14" x14ac:dyDescent="0.3">
      <c r="A35" s="13">
        <v>44197</v>
      </c>
      <c r="B35" s="13" t="str">
        <f t="shared" si="0"/>
        <v>Q1</v>
      </c>
      <c r="C35" s="12" t="s">
        <v>97</v>
      </c>
      <c r="D35" s="12" t="s">
        <v>100</v>
      </c>
      <c r="E35" s="12" t="s">
        <v>95</v>
      </c>
      <c r="F35" s="12" t="s">
        <v>91</v>
      </c>
      <c r="G35" s="12">
        <v>554</v>
      </c>
      <c r="H35" s="15">
        <v>250</v>
      </c>
      <c r="I35" s="15">
        <v>125</v>
      </c>
      <c r="J35" s="15">
        <v>69250</v>
      </c>
      <c r="K35" s="12">
        <v>7617.5</v>
      </c>
      <c r="L35" s="15">
        <v>61632.5</v>
      </c>
      <c r="M35" s="15">
        <v>66480</v>
      </c>
      <c r="N35" s="15">
        <v>-4847.5</v>
      </c>
    </row>
    <row r="36" spans="1:14" x14ac:dyDescent="0.3">
      <c r="A36" s="13">
        <v>44197</v>
      </c>
      <c r="B36" s="13" t="str">
        <f t="shared" si="0"/>
        <v>Q1</v>
      </c>
      <c r="C36" s="12" t="s">
        <v>88</v>
      </c>
      <c r="D36" s="12" t="s">
        <v>85</v>
      </c>
      <c r="E36" s="12" t="s">
        <v>90</v>
      </c>
      <c r="F36" s="12" t="s">
        <v>91</v>
      </c>
      <c r="G36" s="12">
        <v>384</v>
      </c>
      <c r="H36" s="15">
        <v>120</v>
      </c>
      <c r="I36" s="15">
        <v>15</v>
      </c>
      <c r="J36" s="15">
        <v>5760</v>
      </c>
      <c r="K36" s="12">
        <v>633.6</v>
      </c>
      <c r="L36" s="15">
        <v>5126.3999999999996</v>
      </c>
      <c r="M36" s="15">
        <v>3840</v>
      </c>
      <c r="N36" s="15">
        <v>1286.3999999999999</v>
      </c>
    </row>
    <row r="37" spans="1:14" x14ac:dyDescent="0.3">
      <c r="A37" s="13">
        <v>44228</v>
      </c>
      <c r="B37" s="13" t="str">
        <f t="shared" si="0"/>
        <v>Q1</v>
      </c>
      <c r="C37" s="12" t="s">
        <v>92</v>
      </c>
      <c r="D37" s="12" t="s">
        <v>93</v>
      </c>
      <c r="E37" s="12" t="s">
        <v>95</v>
      </c>
      <c r="F37" s="12" t="s">
        <v>87</v>
      </c>
      <c r="G37" s="12">
        <v>2844</v>
      </c>
      <c r="H37" s="15">
        <v>250</v>
      </c>
      <c r="I37" s="15">
        <v>300</v>
      </c>
      <c r="J37" s="15">
        <v>853200</v>
      </c>
      <c r="K37" s="12">
        <v>25596</v>
      </c>
      <c r="L37" s="15">
        <v>827604</v>
      </c>
      <c r="M37" s="15">
        <v>711000</v>
      </c>
      <c r="N37" s="15">
        <v>116604</v>
      </c>
    </row>
    <row r="38" spans="1:14" x14ac:dyDescent="0.3">
      <c r="A38" s="13">
        <v>44228</v>
      </c>
      <c r="B38" s="13" t="str">
        <f t="shared" si="0"/>
        <v>Q1</v>
      </c>
      <c r="C38" s="12" t="s">
        <v>97</v>
      </c>
      <c r="D38" s="12" t="s">
        <v>93</v>
      </c>
      <c r="E38" s="12" t="s">
        <v>90</v>
      </c>
      <c r="F38" s="12" t="s">
        <v>96</v>
      </c>
      <c r="G38" s="12">
        <v>2755</v>
      </c>
      <c r="H38" s="15">
        <v>120</v>
      </c>
      <c r="I38" s="15">
        <v>125</v>
      </c>
      <c r="J38" s="15">
        <v>344375</v>
      </c>
      <c r="K38" s="12">
        <v>20662.5</v>
      </c>
      <c r="L38" s="15">
        <v>323712.5</v>
      </c>
      <c r="M38" s="15">
        <v>330600</v>
      </c>
      <c r="N38" s="15">
        <v>-6887.5</v>
      </c>
    </row>
    <row r="39" spans="1:14" x14ac:dyDescent="0.3">
      <c r="A39" s="13">
        <v>44228</v>
      </c>
      <c r="B39" s="13" t="str">
        <f t="shared" si="0"/>
        <v>Q1</v>
      </c>
      <c r="C39" s="12" t="s">
        <v>84</v>
      </c>
      <c r="D39" s="12" t="s">
        <v>89</v>
      </c>
      <c r="E39" s="12" t="s">
        <v>99</v>
      </c>
      <c r="F39" s="12" t="s">
        <v>103</v>
      </c>
      <c r="G39" s="12">
        <v>2750</v>
      </c>
      <c r="H39" s="15">
        <v>260</v>
      </c>
      <c r="I39" s="15">
        <v>350</v>
      </c>
      <c r="J39" s="15">
        <v>962500</v>
      </c>
      <c r="K39" s="12">
        <v>0</v>
      </c>
      <c r="L39" s="15">
        <v>962500</v>
      </c>
      <c r="M39" s="15">
        <v>715000</v>
      </c>
      <c r="N39" s="15">
        <v>247500</v>
      </c>
    </row>
    <row r="40" spans="1:14" x14ac:dyDescent="0.3">
      <c r="A40" s="13">
        <v>44228</v>
      </c>
      <c r="B40" s="13" t="str">
        <f t="shared" si="0"/>
        <v>Q1</v>
      </c>
      <c r="C40" s="12" t="s">
        <v>92</v>
      </c>
      <c r="D40" s="12" t="s">
        <v>100</v>
      </c>
      <c r="E40" s="12" t="s">
        <v>95</v>
      </c>
      <c r="F40" s="12" t="s">
        <v>96</v>
      </c>
      <c r="G40" s="12">
        <v>2747</v>
      </c>
      <c r="H40" s="15">
        <v>250</v>
      </c>
      <c r="I40" s="15">
        <v>300</v>
      </c>
      <c r="J40" s="15">
        <v>824100</v>
      </c>
      <c r="K40" s="12">
        <v>57687</v>
      </c>
      <c r="L40" s="15">
        <v>766413</v>
      </c>
      <c r="M40" s="15">
        <v>686750</v>
      </c>
      <c r="N40" s="15">
        <v>79663</v>
      </c>
    </row>
    <row r="41" spans="1:14" x14ac:dyDescent="0.3">
      <c r="A41" s="13">
        <v>44228</v>
      </c>
      <c r="B41" s="13" t="str">
        <f t="shared" si="0"/>
        <v>Q1</v>
      </c>
      <c r="C41" s="12" t="s">
        <v>84</v>
      </c>
      <c r="D41" s="12" t="s">
        <v>98</v>
      </c>
      <c r="E41" s="12" t="s">
        <v>86</v>
      </c>
      <c r="F41" s="12" t="s">
        <v>91</v>
      </c>
      <c r="G41" s="12">
        <v>2708</v>
      </c>
      <c r="H41" s="15">
        <v>10</v>
      </c>
      <c r="I41" s="15">
        <v>20</v>
      </c>
      <c r="J41" s="15">
        <v>54160</v>
      </c>
      <c r="K41" s="12">
        <v>7040.8</v>
      </c>
      <c r="L41" s="15">
        <v>47119.199999999997</v>
      </c>
      <c r="M41" s="15">
        <v>27080</v>
      </c>
      <c r="N41" s="15">
        <v>20039.199999999997</v>
      </c>
    </row>
    <row r="42" spans="1:14" x14ac:dyDescent="0.3">
      <c r="A42" s="13">
        <v>44228</v>
      </c>
      <c r="B42" s="13" t="str">
        <f t="shared" si="0"/>
        <v>Q1</v>
      </c>
      <c r="C42" s="12" t="s">
        <v>92</v>
      </c>
      <c r="D42" s="12" t="s">
        <v>98</v>
      </c>
      <c r="E42" s="12" t="s">
        <v>95</v>
      </c>
      <c r="F42" s="12" t="s">
        <v>96</v>
      </c>
      <c r="G42" s="12">
        <v>2659</v>
      </c>
      <c r="H42" s="15">
        <v>250</v>
      </c>
      <c r="I42" s="15">
        <v>300</v>
      </c>
      <c r="J42" s="15">
        <v>797700</v>
      </c>
      <c r="K42" s="12">
        <v>71793</v>
      </c>
      <c r="L42" s="15">
        <v>725907</v>
      </c>
      <c r="M42" s="15">
        <v>664750</v>
      </c>
      <c r="N42" s="15">
        <v>61157</v>
      </c>
    </row>
    <row r="43" spans="1:14" x14ac:dyDescent="0.3">
      <c r="A43" s="13">
        <v>44228</v>
      </c>
      <c r="B43" s="13" t="str">
        <f t="shared" si="0"/>
        <v>Q1</v>
      </c>
      <c r="C43" s="12" t="s">
        <v>84</v>
      </c>
      <c r="D43" s="12" t="s">
        <v>93</v>
      </c>
      <c r="E43" s="12" t="s">
        <v>86</v>
      </c>
      <c r="F43" s="12" t="s">
        <v>91</v>
      </c>
      <c r="G43" s="12">
        <v>2641</v>
      </c>
      <c r="H43" s="15">
        <v>10</v>
      </c>
      <c r="I43" s="15">
        <v>20</v>
      </c>
      <c r="J43" s="15">
        <v>52820</v>
      </c>
      <c r="K43" s="12">
        <v>6866.6</v>
      </c>
      <c r="L43" s="15">
        <v>45953.4</v>
      </c>
      <c r="M43" s="15">
        <v>26410</v>
      </c>
      <c r="N43" s="15">
        <v>19543.400000000001</v>
      </c>
    </row>
    <row r="44" spans="1:14" x14ac:dyDescent="0.3">
      <c r="A44" s="13">
        <v>44228</v>
      </c>
      <c r="B44" s="13" t="str">
        <f t="shared" si="0"/>
        <v>Q1</v>
      </c>
      <c r="C44" s="12" t="s">
        <v>88</v>
      </c>
      <c r="D44" s="12" t="s">
        <v>85</v>
      </c>
      <c r="E44" s="12" t="s">
        <v>86</v>
      </c>
      <c r="F44" s="12" t="s">
        <v>87</v>
      </c>
      <c r="G44" s="12">
        <v>2363</v>
      </c>
      <c r="H44" s="15">
        <v>10</v>
      </c>
      <c r="I44" s="15">
        <v>15</v>
      </c>
      <c r="J44" s="15">
        <v>35445</v>
      </c>
      <c r="K44" s="12">
        <v>708.9</v>
      </c>
      <c r="L44" s="15">
        <v>34736.1</v>
      </c>
      <c r="M44" s="15">
        <v>23630</v>
      </c>
      <c r="N44" s="15">
        <v>11106.099999999999</v>
      </c>
    </row>
    <row r="45" spans="1:14" x14ac:dyDescent="0.3">
      <c r="A45" s="13">
        <v>44228</v>
      </c>
      <c r="B45" s="13" t="str">
        <f t="shared" si="0"/>
        <v>Q1</v>
      </c>
      <c r="C45" s="12" t="s">
        <v>88</v>
      </c>
      <c r="D45" s="12" t="s">
        <v>89</v>
      </c>
      <c r="E45" s="12" t="s">
        <v>86</v>
      </c>
      <c r="F45" s="12" t="s">
        <v>87</v>
      </c>
      <c r="G45" s="12">
        <v>2296</v>
      </c>
      <c r="H45" s="15">
        <v>10</v>
      </c>
      <c r="I45" s="15">
        <v>15</v>
      </c>
      <c r="J45" s="15">
        <v>34440</v>
      </c>
      <c r="K45" s="12">
        <v>344.4</v>
      </c>
      <c r="L45" s="15">
        <v>34095.599999999999</v>
      </c>
      <c r="M45" s="15">
        <v>22960</v>
      </c>
      <c r="N45" s="15">
        <v>11135.599999999999</v>
      </c>
    </row>
    <row r="46" spans="1:14" x14ac:dyDescent="0.3">
      <c r="A46" s="13">
        <v>44228</v>
      </c>
      <c r="B46" s="13" t="str">
        <f t="shared" si="0"/>
        <v>Q1</v>
      </c>
      <c r="C46" s="12" t="s">
        <v>84</v>
      </c>
      <c r="D46" s="12" t="s">
        <v>85</v>
      </c>
      <c r="E46" s="12" t="s">
        <v>99</v>
      </c>
      <c r="F46" s="12" t="s">
        <v>91</v>
      </c>
      <c r="G46" s="12">
        <v>2240</v>
      </c>
      <c r="H46" s="15">
        <v>260</v>
      </c>
      <c r="I46" s="15">
        <v>350</v>
      </c>
      <c r="J46" s="15">
        <v>784000</v>
      </c>
      <c r="K46" s="12">
        <v>78400</v>
      </c>
      <c r="L46" s="15">
        <v>705600</v>
      </c>
      <c r="M46" s="15">
        <v>582400</v>
      </c>
      <c r="N46" s="15">
        <v>123200</v>
      </c>
    </row>
    <row r="47" spans="1:14" x14ac:dyDescent="0.3">
      <c r="A47" s="13">
        <v>44228</v>
      </c>
      <c r="B47" s="13" t="str">
        <f t="shared" si="0"/>
        <v>Q1</v>
      </c>
      <c r="C47" s="12" t="s">
        <v>92</v>
      </c>
      <c r="D47" s="12" t="s">
        <v>85</v>
      </c>
      <c r="E47" s="12" t="s">
        <v>95</v>
      </c>
      <c r="F47" s="12" t="s">
        <v>103</v>
      </c>
      <c r="G47" s="12">
        <v>2001</v>
      </c>
      <c r="H47" s="15">
        <v>250</v>
      </c>
      <c r="I47" s="15">
        <v>300</v>
      </c>
      <c r="J47" s="15">
        <v>600300</v>
      </c>
      <c r="K47" s="12">
        <v>0</v>
      </c>
      <c r="L47" s="15">
        <v>600300</v>
      </c>
      <c r="M47" s="15">
        <v>500250</v>
      </c>
      <c r="N47" s="15">
        <v>100050</v>
      </c>
    </row>
    <row r="48" spans="1:14" x14ac:dyDescent="0.3">
      <c r="A48" s="13">
        <v>44228</v>
      </c>
      <c r="B48" s="13" t="str">
        <f t="shared" si="0"/>
        <v>Q1</v>
      </c>
      <c r="C48" s="12" t="s">
        <v>84</v>
      </c>
      <c r="D48" s="12" t="s">
        <v>98</v>
      </c>
      <c r="E48" s="12" t="s">
        <v>102</v>
      </c>
      <c r="F48" s="12" t="s">
        <v>87</v>
      </c>
      <c r="G48" s="12">
        <v>1958</v>
      </c>
      <c r="H48" s="15">
        <v>5</v>
      </c>
      <c r="I48" s="15">
        <v>7</v>
      </c>
      <c r="J48" s="15">
        <v>13706</v>
      </c>
      <c r="K48" s="12">
        <v>411.18</v>
      </c>
      <c r="L48" s="15">
        <v>13294.82</v>
      </c>
      <c r="M48" s="15">
        <v>9790</v>
      </c>
      <c r="N48" s="15">
        <v>3504.8199999999997</v>
      </c>
    </row>
    <row r="49" spans="1:14" x14ac:dyDescent="0.3">
      <c r="A49" s="13">
        <v>44228</v>
      </c>
      <c r="B49" s="13" t="str">
        <f t="shared" si="0"/>
        <v>Q1</v>
      </c>
      <c r="C49" s="12" t="s">
        <v>94</v>
      </c>
      <c r="D49" s="12" t="s">
        <v>85</v>
      </c>
      <c r="E49" s="12" t="s">
        <v>101</v>
      </c>
      <c r="F49" s="12" t="s">
        <v>91</v>
      </c>
      <c r="G49" s="12">
        <v>1937</v>
      </c>
      <c r="H49" s="15">
        <v>3</v>
      </c>
      <c r="I49" s="15">
        <v>12</v>
      </c>
      <c r="J49" s="15">
        <v>23244</v>
      </c>
      <c r="K49" s="12">
        <v>2556.84</v>
      </c>
      <c r="L49" s="15">
        <v>20687.16</v>
      </c>
      <c r="M49" s="15">
        <v>5811</v>
      </c>
      <c r="N49" s="15">
        <v>14876.16</v>
      </c>
    </row>
    <row r="50" spans="1:14" x14ac:dyDescent="0.3">
      <c r="A50" s="13">
        <v>44228</v>
      </c>
      <c r="B50" s="13" t="str">
        <f t="shared" si="0"/>
        <v>Q1</v>
      </c>
      <c r="C50" s="12" t="s">
        <v>84</v>
      </c>
      <c r="D50" s="12" t="s">
        <v>100</v>
      </c>
      <c r="E50" s="12" t="s">
        <v>99</v>
      </c>
      <c r="F50" s="12" t="s">
        <v>87</v>
      </c>
      <c r="G50" s="12">
        <v>1865</v>
      </c>
      <c r="H50" s="15">
        <v>260</v>
      </c>
      <c r="I50" s="15">
        <v>350</v>
      </c>
      <c r="J50" s="15">
        <v>652750</v>
      </c>
      <c r="K50" s="12">
        <v>26110</v>
      </c>
      <c r="L50" s="15">
        <v>626640</v>
      </c>
      <c r="M50" s="15">
        <v>484900</v>
      </c>
      <c r="N50" s="15">
        <v>141740</v>
      </c>
    </row>
    <row r="51" spans="1:14" x14ac:dyDescent="0.3">
      <c r="A51" s="13">
        <v>44228</v>
      </c>
      <c r="B51" s="13" t="str">
        <f t="shared" si="0"/>
        <v>Q1</v>
      </c>
      <c r="C51" s="12" t="s">
        <v>94</v>
      </c>
      <c r="D51" s="12" t="s">
        <v>89</v>
      </c>
      <c r="E51" s="12" t="s">
        <v>101</v>
      </c>
      <c r="F51" s="12" t="s">
        <v>96</v>
      </c>
      <c r="G51" s="12">
        <v>1865</v>
      </c>
      <c r="H51" s="15">
        <v>3</v>
      </c>
      <c r="I51" s="15">
        <v>12</v>
      </c>
      <c r="J51" s="15">
        <v>22380</v>
      </c>
      <c r="K51" s="12">
        <v>1119</v>
      </c>
      <c r="L51" s="15">
        <v>21261</v>
      </c>
      <c r="M51" s="15">
        <v>5595</v>
      </c>
      <c r="N51" s="15">
        <v>15666</v>
      </c>
    </row>
    <row r="52" spans="1:14" x14ac:dyDescent="0.3">
      <c r="A52" s="13">
        <v>44228</v>
      </c>
      <c r="B52" s="13" t="str">
        <f t="shared" si="0"/>
        <v>Q1</v>
      </c>
      <c r="C52" s="12" t="s">
        <v>94</v>
      </c>
      <c r="D52" s="12" t="s">
        <v>93</v>
      </c>
      <c r="E52" s="12" t="s">
        <v>101</v>
      </c>
      <c r="F52" s="12" t="s">
        <v>87</v>
      </c>
      <c r="G52" s="12">
        <v>1858</v>
      </c>
      <c r="H52" s="15">
        <v>3</v>
      </c>
      <c r="I52" s="15">
        <v>12</v>
      </c>
      <c r="J52" s="15">
        <v>22296</v>
      </c>
      <c r="K52" s="12">
        <v>222.96</v>
      </c>
      <c r="L52" s="15">
        <v>22073.040000000001</v>
      </c>
      <c r="M52" s="15">
        <v>5574</v>
      </c>
      <c r="N52" s="15">
        <v>16499.04</v>
      </c>
    </row>
    <row r="53" spans="1:14" x14ac:dyDescent="0.3">
      <c r="A53" s="13">
        <v>44228</v>
      </c>
      <c r="B53" s="13" t="str">
        <f t="shared" si="0"/>
        <v>Q1</v>
      </c>
      <c r="C53" s="12" t="s">
        <v>97</v>
      </c>
      <c r="D53" s="12" t="s">
        <v>89</v>
      </c>
      <c r="E53" s="12" t="s">
        <v>90</v>
      </c>
      <c r="F53" s="12" t="s">
        <v>103</v>
      </c>
      <c r="G53" s="12">
        <v>1804</v>
      </c>
      <c r="H53" s="15">
        <v>120</v>
      </c>
      <c r="I53" s="15">
        <v>125</v>
      </c>
      <c r="J53" s="15">
        <v>225500</v>
      </c>
      <c r="K53" s="12">
        <v>0</v>
      </c>
      <c r="L53" s="15">
        <v>225500</v>
      </c>
      <c r="M53" s="15">
        <v>216480</v>
      </c>
      <c r="N53" s="15">
        <v>9020</v>
      </c>
    </row>
    <row r="54" spans="1:14" x14ac:dyDescent="0.3">
      <c r="A54" s="13">
        <v>44228</v>
      </c>
      <c r="B54" s="13" t="str">
        <f t="shared" si="0"/>
        <v>Q1</v>
      </c>
      <c r="C54" s="12" t="s">
        <v>97</v>
      </c>
      <c r="D54" s="12" t="s">
        <v>100</v>
      </c>
      <c r="E54" s="12" t="s">
        <v>90</v>
      </c>
      <c r="F54" s="12" t="s">
        <v>91</v>
      </c>
      <c r="G54" s="12">
        <v>1575</v>
      </c>
      <c r="H54" s="15">
        <v>120</v>
      </c>
      <c r="I54" s="15">
        <v>125</v>
      </c>
      <c r="J54" s="15">
        <v>196875</v>
      </c>
      <c r="K54" s="12">
        <v>27562.5</v>
      </c>
      <c r="L54" s="15">
        <v>169312.5</v>
      </c>
      <c r="M54" s="15">
        <v>189000</v>
      </c>
      <c r="N54" s="15">
        <v>-19687.5</v>
      </c>
    </row>
    <row r="55" spans="1:14" x14ac:dyDescent="0.3">
      <c r="A55" s="13">
        <v>44228</v>
      </c>
      <c r="B55" s="13" t="str">
        <f t="shared" si="0"/>
        <v>Q1</v>
      </c>
      <c r="C55" s="12" t="s">
        <v>88</v>
      </c>
      <c r="D55" s="12" t="s">
        <v>93</v>
      </c>
      <c r="E55" s="12" t="s">
        <v>86</v>
      </c>
      <c r="F55" s="12" t="s">
        <v>87</v>
      </c>
      <c r="G55" s="12">
        <v>1514</v>
      </c>
      <c r="H55" s="15">
        <v>10</v>
      </c>
      <c r="I55" s="15">
        <v>15</v>
      </c>
      <c r="J55" s="15">
        <v>22710</v>
      </c>
      <c r="K55" s="12">
        <v>227.1</v>
      </c>
      <c r="L55" s="15">
        <v>22482.9</v>
      </c>
      <c r="M55" s="15">
        <v>15140</v>
      </c>
      <c r="N55" s="15">
        <v>7342.9000000000015</v>
      </c>
    </row>
    <row r="56" spans="1:14" x14ac:dyDescent="0.3">
      <c r="A56" s="13">
        <v>44228</v>
      </c>
      <c r="B56" s="13" t="str">
        <f t="shared" si="0"/>
        <v>Q1</v>
      </c>
      <c r="C56" s="12" t="s">
        <v>84</v>
      </c>
      <c r="D56" s="12" t="s">
        <v>100</v>
      </c>
      <c r="E56" s="12" t="s">
        <v>102</v>
      </c>
      <c r="F56" s="12" t="s">
        <v>91</v>
      </c>
      <c r="G56" s="12">
        <v>1368</v>
      </c>
      <c r="H56" s="15">
        <v>5</v>
      </c>
      <c r="I56" s="15">
        <v>7</v>
      </c>
      <c r="J56" s="15">
        <v>9576</v>
      </c>
      <c r="K56" s="12">
        <v>1436.4</v>
      </c>
      <c r="L56" s="15">
        <v>8139.6</v>
      </c>
      <c r="M56" s="15">
        <v>6840</v>
      </c>
      <c r="N56" s="15">
        <v>1299.6000000000004</v>
      </c>
    </row>
    <row r="57" spans="1:14" x14ac:dyDescent="0.3">
      <c r="A57" s="13">
        <v>44228</v>
      </c>
      <c r="B57" s="13" t="str">
        <f t="shared" si="0"/>
        <v>Q1</v>
      </c>
      <c r="C57" s="12" t="s">
        <v>84</v>
      </c>
      <c r="D57" s="12" t="s">
        <v>98</v>
      </c>
      <c r="E57" s="12" t="s">
        <v>99</v>
      </c>
      <c r="F57" s="12" t="s">
        <v>96</v>
      </c>
      <c r="G57" s="12">
        <v>1350</v>
      </c>
      <c r="H57" s="15">
        <v>260</v>
      </c>
      <c r="I57" s="15">
        <v>350</v>
      </c>
      <c r="J57" s="15">
        <v>472500</v>
      </c>
      <c r="K57" s="12">
        <v>23625</v>
      </c>
      <c r="L57" s="15">
        <v>448875</v>
      </c>
      <c r="M57" s="15">
        <v>351000</v>
      </c>
      <c r="N57" s="15">
        <v>97875</v>
      </c>
    </row>
    <row r="58" spans="1:14" x14ac:dyDescent="0.3">
      <c r="A58" s="13">
        <v>44228</v>
      </c>
      <c r="B58" s="13" t="str">
        <f t="shared" si="0"/>
        <v>Q1</v>
      </c>
      <c r="C58" s="12" t="s">
        <v>84</v>
      </c>
      <c r="D58" s="12" t="s">
        <v>89</v>
      </c>
      <c r="E58" s="12" t="s">
        <v>86</v>
      </c>
      <c r="F58" s="12" t="s">
        <v>96</v>
      </c>
      <c r="G58" s="12">
        <v>1303</v>
      </c>
      <c r="H58" s="15">
        <v>10</v>
      </c>
      <c r="I58" s="15">
        <v>20</v>
      </c>
      <c r="J58" s="15">
        <v>26060</v>
      </c>
      <c r="K58" s="12">
        <v>1303</v>
      </c>
      <c r="L58" s="15">
        <v>24757</v>
      </c>
      <c r="M58" s="15">
        <v>13030</v>
      </c>
      <c r="N58" s="15">
        <v>11727</v>
      </c>
    </row>
    <row r="59" spans="1:14" x14ac:dyDescent="0.3">
      <c r="A59" s="13">
        <v>44228</v>
      </c>
      <c r="B59" s="13" t="str">
        <f t="shared" si="0"/>
        <v>Q1</v>
      </c>
      <c r="C59" s="12" t="s">
        <v>84</v>
      </c>
      <c r="D59" s="12" t="s">
        <v>93</v>
      </c>
      <c r="E59" s="12" t="s">
        <v>102</v>
      </c>
      <c r="F59" s="12" t="s">
        <v>91</v>
      </c>
      <c r="G59" s="12">
        <v>1298</v>
      </c>
      <c r="H59" s="15">
        <v>5</v>
      </c>
      <c r="I59" s="15">
        <v>7</v>
      </c>
      <c r="J59" s="15">
        <v>9086</v>
      </c>
      <c r="K59" s="12">
        <v>1181.18</v>
      </c>
      <c r="L59" s="15">
        <v>7904.82</v>
      </c>
      <c r="M59" s="15">
        <v>6490</v>
      </c>
      <c r="N59" s="15">
        <v>1414.8199999999997</v>
      </c>
    </row>
    <row r="60" spans="1:14" x14ac:dyDescent="0.3">
      <c r="A60" s="13">
        <v>44228</v>
      </c>
      <c r="B60" s="13" t="str">
        <f t="shared" si="0"/>
        <v>Q1</v>
      </c>
      <c r="C60" s="12" t="s">
        <v>94</v>
      </c>
      <c r="D60" s="12" t="s">
        <v>98</v>
      </c>
      <c r="E60" s="12" t="s">
        <v>101</v>
      </c>
      <c r="F60" s="12" t="s">
        <v>96</v>
      </c>
      <c r="G60" s="12">
        <v>1116</v>
      </c>
      <c r="H60" s="15">
        <v>3</v>
      </c>
      <c r="I60" s="15">
        <v>12</v>
      </c>
      <c r="J60" s="15">
        <v>13392</v>
      </c>
      <c r="K60" s="12">
        <v>669.6</v>
      </c>
      <c r="L60" s="15">
        <v>12722.4</v>
      </c>
      <c r="M60" s="15">
        <v>3348</v>
      </c>
      <c r="N60" s="15">
        <v>9374.4</v>
      </c>
    </row>
    <row r="61" spans="1:14" x14ac:dyDescent="0.3">
      <c r="A61" s="13">
        <v>44228</v>
      </c>
      <c r="B61" s="13" t="str">
        <f t="shared" si="0"/>
        <v>Q1</v>
      </c>
      <c r="C61" s="12" t="s">
        <v>88</v>
      </c>
      <c r="D61" s="12" t="s">
        <v>100</v>
      </c>
      <c r="E61" s="12" t="s">
        <v>86</v>
      </c>
      <c r="F61" s="12" t="s">
        <v>103</v>
      </c>
      <c r="G61" s="12">
        <v>974</v>
      </c>
      <c r="H61" s="15">
        <v>10</v>
      </c>
      <c r="I61" s="15">
        <v>15</v>
      </c>
      <c r="J61" s="15">
        <v>14610</v>
      </c>
      <c r="K61" s="12">
        <v>0</v>
      </c>
      <c r="L61" s="15">
        <v>14610</v>
      </c>
      <c r="M61" s="15">
        <v>9740</v>
      </c>
      <c r="N61" s="15">
        <v>4870</v>
      </c>
    </row>
    <row r="62" spans="1:14" x14ac:dyDescent="0.3">
      <c r="A62" s="13">
        <v>44228</v>
      </c>
      <c r="B62" s="13" t="str">
        <f t="shared" si="0"/>
        <v>Q1</v>
      </c>
      <c r="C62" s="12" t="s">
        <v>92</v>
      </c>
      <c r="D62" s="12" t="s">
        <v>89</v>
      </c>
      <c r="E62" s="12" t="s">
        <v>95</v>
      </c>
      <c r="F62" s="12" t="s">
        <v>96</v>
      </c>
      <c r="G62" s="12">
        <v>959</v>
      </c>
      <c r="H62" s="15">
        <v>250</v>
      </c>
      <c r="I62" s="15">
        <v>300</v>
      </c>
      <c r="J62" s="15">
        <v>287700</v>
      </c>
      <c r="K62" s="12">
        <v>20139</v>
      </c>
      <c r="L62" s="15">
        <v>267561</v>
      </c>
      <c r="M62" s="15">
        <v>239750</v>
      </c>
      <c r="N62" s="15">
        <v>27811</v>
      </c>
    </row>
    <row r="63" spans="1:14" x14ac:dyDescent="0.3">
      <c r="A63" s="13">
        <v>44228</v>
      </c>
      <c r="B63" s="13" t="str">
        <f t="shared" si="0"/>
        <v>Q1</v>
      </c>
      <c r="C63" s="12" t="s">
        <v>97</v>
      </c>
      <c r="D63" s="12" t="s">
        <v>85</v>
      </c>
      <c r="E63" s="12" t="s">
        <v>90</v>
      </c>
      <c r="F63" s="12" t="s">
        <v>96</v>
      </c>
      <c r="G63" s="12">
        <v>952</v>
      </c>
      <c r="H63" s="15">
        <v>120</v>
      </c>
      <c r="I63" s="15">
        <v>125</v>
      </c>
      <c r="J63" s="15">
        <v>119000</v>
      </c>
      <c r="K63" s="12">
        <v>7140</v>
      </c>
      <c r="L63" s="15">
        <v>111860</v>
      </c>
      <c r="M63" s="15">
        <v>114240</v>
      </c>
      <c r="N63" s="15">
        <v>-2380</v>
      </c>
    </row>
    <row r="64" spans="1:14" x14ac:dyDescent="0.3">
      <c r="A64" s="13">
        <v>44228</v>
      </c>
      <c r="B64" s="13" t="str">
        <f t="shared" si="0"/>
        <v>Q1</v>
      </c>
      <c r="C64" s="12" t="s">
        <v>97</v>
      </c>
      <c r="D64" s="12" t="s">
        <v>98</v>
      </c>
      <c r="E64" s="12" t="s">
        <v>90</v>
      </c>
      <c r="F64" s="12" t="s">
        <v>96</v>
      </c>
      <c r="G64" s="12">
        <v>807</v>
      </c>
      <c r="H64" s="15">
        <v>120</v>
      </c>
      <c r="I64" s="15">
        <v>125</v>
      </c>
      <c r="J64" s="15">
        <v>100875</v>
      </c>
      <c r="K64" s="12">
        <v>5043.75</v>
      </c>
      <c r="L64" s="15">
        <v>95831.25</v>
      </c>
      <c r="M64" s="15">
        <v>96840</v>
      </c>
      <c r="N64" s="15">
        <v>-1008.75</v>
      </c>
    </row>
    <row r="65" spans="1:14" x14ac:dyDescent="0.3">
      <c r="A65" s="13">
        <v>44228</v>
      </c>
      <c r="B65" s="13" t="str">
        <f t="shared" si="0"/>
        <v>Q1</v>
      </c>
      <c r="C65" s="12" t="s">
        <v>94</v>
      </c>
      <c r="D65" s="12" t="s">
        <v>100</v>
      </c>
      <c r="E65" s="12" t="s">
        <v>101</v>
      </c>
      <c r="F65" s="12" t="s">
        <v>96</v>
      </c>
      <c r="G65" s="12">
        <v>727</v>
      </c>
      <c r="H65" s="15">
        <v>3</v>
      </c>
      <c r="I65" s="15">
        <v>12</v>
      </c>
      <c r="J65" s="15">
        <v>8724</v>
      </c>
      <c r="K65" s="12">
        <v>610.67999999999995</v>
      </c>
      <c r="L65" s="15">
        <v>8113.32</v>
      </c>
      <c r="M65" s="15">
        <v>2181</v>
      </c>
      <c r="N65" s="15">
        <v>5932.32</v>
      </c>
    </row>
    <row r="66" spans="1:14" x14ac:dyDescent="0.3">
      <c r="A66" s="13">
        <v>44228</v>
      </c>
      <c r="B66" s="13" t="str">
        <f t="shared" ref="B66:B129" si="1">"Q"&amp;ROUNDUP(MONTH(A66)/3,0)</f>
        <v>Q1</v>
      </c>
      <c r="C66" s="12" t="s">
        <v>84</v>
      </c>
      <c r="D66" s="12" t="s">
        <v>85</v>
      </c>
      <c r="E66" s="12" t="s">
        <v>102</v>
      </c>
      <c r="F66" s="12" t="s">
        <v>96</v>
      </c>
      <c r="G66" s="12">
        <v>488</v>
      </c>
      <c r="H66" s="15">
        <v>5</v>
      </c>
      <c r="I66" s="15">
        <v>7</v>
      </c>
      <c r="J66" s="15">
        <v>3416</v>
      </c>
      <c r="K66" s="12">
        <v>273.27999999999997</v>
      </c>
      <c r="L66" s="15">
        <v>3142.7200000000003</v>
      </c>
      <c r="M66" s="15">
        <v>2440</v>
      </c>
      <c r="N66" s="15">
        <v>702.72000000000025</v>
      </c>
    </row>
    <row r="67" spans="1:14" x14ac:dyDescent="0.3">
      <c r="A67" s="13">
        <v>44228</v>
      </c>
      <c r="B67" s="13" t="str">
        <f t="shared" si="1"/>
        <v>Q1</v>
      </c>
      <c r="C67" s="12" t="s">
        <v>84</v>
      </c>
      <c r="D67" s="12" t="s">
        <v>89</v>
      </c>
      <c r="E67" s="12" t="s">
        <v>102</v>
      </c>
      <c r="F67" s="12" t="s">
        <v>91</v>
      </c>
      <c r="G67" s="12">
        <v>293</v>
      </c>
      <c r="H67" s="15">
        <v>5</v>
      </c>
      <c r="I67" s="15">
        <v>7</v>
      </c>
      <c r="J67" s="15">
        <v>2051</v>
      </c>
      <c r="K67" s="12">
        <v>287.14</v>
      </c>
      <c r="L67" s="15">
        <v>1763.8600000000001</v>
      </c>
      <c r="M67" s="15">
        <v>1465</v>
      </c>
      <c r="N67" s="15">
        <v>298.86000000000013</v>
      </c>
    </row>
    <row r="68" spans="1:14" x14ac:dyDescent="0.3">
      <c r="A68" s="13">
        <v>44228</v>
      </c>
      <c r="B68" s="13" t="str">
        <f t="shared" si="1"/>
        <v>Q1</v>
      </c>
      <c r="C68" s="12" t="s">
        <v>84</v>
      </c>
      <c r="D68" s="12" t="s">
        <v>85</v>
      </c>
      <c r="E68" s="12" t="s">
        <v>86</v>
      </c>
      <c r="F68" s="12" t="s">
        <v>103</v>
      </c>
      <c r="G68" s="12">
        <v>292</v>
      </c>
      <c r="H68" s="15">
        <v>10</v>
      </c>
      <c r="I68" s="15">
        <v>20</v>
      </c>
      <c r="J68" s="15">
        <v>5840</v>
      </c>
      <c r="K68" s="12">
        <v>0</v>
      </c>
      <c r="L68" s="15">
        <v>5840</v>
      </c>
      <c r="M68" s="15">
        <v>2920</v>
      </c>
      <c r="N68" s="15">
        <v>2920</v>
      </c>
    </row>
    <row r="69" spans="1:14" x14ac:dyDescent="0.3">
      <c r="A69" s="13">
        <v>44228</v>
      </c>
      <c r="B69" s="13" t="str">
        <f t="shared" si="1"/>
        <v>Q1</v>
      </c>
      <c r="C69" s="12" t="s">
        <v>88</v>
      </c>
      <c r="D69" s="12" t="s">
        <v>98</v>
      </c>
      <c r="E69" s="12" t="s">
        <v>86</v>
      </c>
      <c r="F69" s="12" t="s">
        <v>91</v>
      </c>
      <c r="G69" s="12">
        <v>278</v>
      </c>
      <c r="H69" s="15">
        <v>10</v>
      </c>
      <c r="I69" s="15">
        <v>15</v>
      </c>
      <c r="J69" s="15">
        <v>4170</v>
      </c>
      <c r="K69" s="12">
        <v>583.79999999999995</v>
      </c>
      <c r="L69" s="15">
        <v>3586.2</v>
      </c>
      <c r="M69" s="15">
        <v>2780</v>
      </c>
      <c r="N69" s="15">
        <v>806.19999999999982</v>
      </c>
    </row>
    <row r="70" spans="1:14" x14ac:dyDescent="0.3">
      <c r="A70" s="13">
        <v>44228</v>
      </c>
      <c r="B70" s="13" t="str">
        <f t="shared" si="1"/>
        <v>Q1</v>
      </c>
      <c r="C70" s="12" t="s">
        <v>84</v>
      </c>
      <c r="D70" s="12" t="s">
        <v>93</v>
      </c>
      <c r="E70" s="12" t="s">
        <v>99</v>
      </c>
      <c r="F70" s="12" t="s">
        <v>91</v>
      </c>
      <c r="G70" s="12">
        <v>270</v>
      </c>
      <c r="H70" s="15">
        <v>260</v>
      </c>
      <c r="I70" s="15">
        <v>350</v>
      </c>
      <c r="J70" s="15">
        <v>94500</v>
      </c>
      <c r="K70" s="12">
        <v>11340</v>
      </c>
      <c r="L70" s="15">
        <v>83160</v>
      </c>
      <c r="M70" s="15">
        <v>70200</v>
      </c>
      <c r="N70" s="15">
        <v>12960</v>
      </c>
    </row>
    <row r="71" spans="1:14" x14ac:dyDescent="0.3">
      <c r="A71" s="13">
        <v>44228</v>
      </c>
      <c r="B71" s="13" t="str">
        <f t="shared" si="1"/>
        <v>Q1</v>
      </c>
      <c r="C71" s="12" t="s">
        <v>84</v>
      </c>
      <c r="D71" s="12" t="s">
        <v>100</v>
      </c>
      <c r="E71" s="12" t="s">
        <v>86</v>
      </c>
      <c r="F71" s="12" t="s">
        <v>91</v>
      </c>
      <c r="G71" s="12">
        <v>260</v>
      </c>
      <c r="H71" s="15">
        <v>10</v>
      </c>
      <c r="I71" s="15">
        <v>20</v>
      </c>
      <c r="J71" s="15">
        <v>5200</v>
      </c>
      <c r="K71" s="12">
        <v>728</v>
      </c>
      <c r="L71" s="15">
        <v>4472</v>
      </c>
      <c r="M71" s="15">
        <v>2600</v>
      </c>
      <c r="N71" s="15">
        <v>1872</v>
      </c>
    </row>
    <row r="72" spans="1:14" x14ac:dyDescent="0.3">
      <c r="A72" s="13">
        <v>44256</v>
      </c>
      <c r="B72" s="13" t="str">
        <f t="shared" si="1"/>
        <v>Q1</v>
      </c>
      <c r="C72" s="12" t="s">
        <v>92</v>
      </c>
      <c r="D72" s="12" t="s">
        <v>93</v>
      </c>
      <c r="E72" s="12" t="s">
        <v>99</v>
      </c>
      <c r="F72" s="12" t="s">
        <v>91</v>
      </c>
      <c r="G72" s="12">
        <v>2993</v>
      </c>
      <c r="H72" s="15">
        <v>260</v>
      </c>
      <c r="I72" s="15">
        <v>300</v>
      </c>
      <c r="J72" s="15">
        <v>897900</v>
      </c>
      <c r="K72" s="12">
        <v>89790</v>
      </c>
      <c r="L72" s="15">
        <v>808110</v>
      </c>
      <c r="M72" s="15">
        <v>748250</v>
      </c>
      <c r="N72" s="15">
        <v>59860</v>
      </c>
    </row>
    <row r="73" spans="1:14" x14ac:dyDescent="0.3">
      <c r="A73" s="13">
        <v>44256</v>
      </c>
      <c r="B73" s="13" t="str">
        <f t="shared" si="1"/>
        <v>Q1</v>
      </c>
      <c r="C73" s="12" t="s">
        <v>97</v>
      </c>
      <c r="D73" s="12" t="s">
        <v>93</v>
      </c>
      <c r="E73" s="12" t="s">
        <v>86</v>
      </c>
      <c r="F73" s="12" t="s">
        <v>96</v>
      </c>
      <c r="G73" s="12">
        <v>2992</v>
      </c>
      <c r="H73" s="15">
        <v>10</v>
      </c>
      <c r="I73" s="15">
        <v>125</v>
      </c>
      <c r="J73" s="15">
        <v>374000</v>
      </c>
      <c r="K73" s="12">
        <v>18700</v>
      </c>
      <c r="L73" s="15">
        <v>355300</v>
      </c>
      <c r="M73" s="15">
        <v>359040</v>
      </c>
      <c r="N73" s="15">
        <v>-3740</v>
      </c>
    </row>
    <row r="74" spans="1:14" x14ac:dyDescent="0.3">
      <c r="A74" s="13">
        <v>44256</v>
      </c>
      <c r="B74" s="13" t="str">
        <f t="shared" si="1"/>
        <v>Q1</v>
      </c>
      <c r="C74" s="12" t="s">
        <v>84</v>
      </c>
      <c r="D74" s="12" t="s">
        <v>100</v>
      </c>
      <c r="E74" s="12" t="s">
        <v>95</v>
      </c>
      <c r="F74" s="12" t="s">
        <v>91</v>
      </c>
      <c r="G74" s="12">
        <v>2903</v>
      </c>
      <c r="H74" s="15">
        <v>250</v>
      </c>
      <c r="I74" s="15">
        <v>7</v>
      </c>
      <c r="J74" s="15">
        <v>20321</v>
      </c>
      <c r="K74" s="12">
        <v>2844.94</v>
      </c>
      <c r="L74" s="15">
        <v>17476.060000000001</v>
      </c>
      <c r="M74" s="15">
        <v>14515</v>
      </c>
      <c r="N74" s="15">
        <v>2961.0600000000013</v>
      </c>
    </row>
    <row r="75" spans="1:14" x14ac:dyDescent="0.3">
      <c r="A75" s="13">
        <v>44256</v>
      </c>
      <c r="B75" s="13" t="str">
        <f t="shared" si="1"/>
        <v>Q1</v>
      </c>
      <c r="C75" s="12" t="s">
        <v>88</v>
      </c>
      <c r="D75" s="12" t="s">
        <v>89</v>
      </c>
      <c r="E75" s="12" t="s">
        <v>102</v>
      </c>
      <c r="F75" s="12" t="s">
        <v>96</v>
      </c>
      <c r="G75" s="12">
        <v>2501</v>
      </c>
      <c r="H75" s="15">
        <v>5</v>
      </c>
      <c r="I75" s="15">
        <v>15</v>
      </c>
      <c r="J75" s="15">
        <v>37515</v>
      </c>
      <c r="K75" s="12">
        <v>3001.2</v>
      </c>
      <c r="L75" s="15">
        <v>34513.800000000003</v>
      </c>
      <c r="M75" s="15">
        <v>25010</v>
      </c>
      <c r="N75" s="15">
        <v>9503.8000000000029</v>
      </c>
    </row>
    <row r="76" spans="1:14" x14ac:dyDescent="0.3">
      <c r="A76" s="13">
        <v>44256</v>
      </c>
      <c r="B76" s="13" t="str">
        <f t="shared" si="1"/>
        <v>Q1</v>
      </c>
      <c r="C76" s="12" t="s">
        <v>92</v>
      </c>
      <c r="D76" s="12" t="s">
        <v>89</v>
      </c>
      <c r="E76" s="12" t="s">
        <v>99</v>
      </c>
      <c r="F76" s="12" t="s">
        <v>91</v>
      </c>
      <c r="G76" s="12">
        <v>2475</v>
      </c>
      <c r="H76" s="15">
        <v>260</v>
      </c>
      <c r="I76" s="15">
        <v>300</v>
      </c>
      <c r="J76" s="15">
        <v>742500</v>
      </c>
      <c r="K76" s="12">
        <v>111375</v>
      </c>
      <c r="L76" s="15">
        <v>631125</v>
      </c>
      <c r="M76" s="15">
        <v>618750</v>
      </c>
      <c r="N76" s="15">
        <v>12375</v>
      </c>
    </row>
    <row r="77" spans="1:14" x14ac:dyDescent="0.3">
      <c r="A77" s="13">
        <v>44256</v>
      </c>
      <c r="B77" s="13" t="str">
        <f t="shared" si="1"/>
        <v>Q1</v>
      </c>
      <c r="C77" s="12" t="s">
        <v>84</v>
      </c>
      <c r="D77" s="12" t="s">
        <v>85</v>
      </c>
      <c r="E77" s="12" t="s">
        <v>86</v>
      </c>
      <c r="F77" s="12" t="s">
        <v>91</v>
      </c>
      <c r="G77" s="12">
        <v>2428</v>
      </c>
      <c r="H77" s="15">
        <v>10</v>
      </c>
      <c r="I77" s="15">
        <v>20</v>
      </c>
      <c r="J77" s="15">
        <v>48560</v>
      </c>
      <c r="K77" s="12">
        <v>6798.4</v>
      </c>
      <c r="L77" s="15">
        <v>41761.599999999999</v>
      </c>
      <c r="M77" s="15">
        <v>24280</v>
      </c>
      <c r="N77" s="15">
        <v>17481.599999999999</v>
      </c>
    </row>
    <row r="78" spans="1:14" x14ac:dyDescent="0.3">
      <c r="A78" s="13">
        <v>44256</v>
      </c>
      <c r="B78" s="13" t="str">
        <f t="shared" si="1"/>
        <v>Q1</v>
      </c>
      <c r="C78" s="12" t="s">
        <v>97</v>
      </c>
      <c r="D78" s="12" t="s">
        <v>89</v>
      </c>
      <c r="E78" s="12" t="s">
        <v>86</v>
      </c>
      <c r="F78" s="12" t="s">
        <v>96</v>
      </c>
      <c r="G78" s="12">
        <v>2385</v>
      </c>
      <c r="H78" s="15">
        <v>10</v>
      </c>
      <c r="I78" s="15">
        <v>125</v>
      </c>
      <c r="J78" s="15">
        <v>298125</v>
      </c>
      <c r="K78" s="12">
        <v>14906.25</v>
      </c>
      <c r="L78" s="15">
        <v>283218.75</v>
      </c>
      <c r="M78" s="15">
        <v>286200</v>
      </c>
      <c r="N78" s="15">
        <v>-2981.25</v>
      </c>
    </row>
    <row r="79" spans="1:14" x14ac:dyDescent="0.3">
      <c r="A79" s="13">
        <v>44256</v>
      </c>
      <c r="B79" s="13" t="str">
        <f t="shared" si="1"/>
        <v>Q1</v>
      </c>
      <c r="C79" s="12" t="s">
        <v>88</v>
      </c>
      <c r="D79" s="12" t="s">
        <v>100</v>
      </c>
      <c r="E79" s="12" t="s">
        <v>102</v>
      </c>
      <c r="F79" s="12" t="s">
        <v>87</v>
      </c>
      <c r="G79" s="12">
        <v>2214</v>
      </c>
      <c r="H79" s="15">
        <v>5</v>
      </c>
      <c r="I79" s="15">
        <v>15</v>
      </c>
      <c r="J79" s="15">
        <v>33210</v>
      </c>
      <c r="K79" s="12">
        <v>332.1</v>
      </c>
      <c r="L79" s="15">
        <v>32877.9</v>
      </c>
      <c r="M79" s="15">
        <v>22140</v>
      </c>
      <c r="N79" s="15">
        <v>10737.900000000001</v>
      </c>
    </row>
    <row r="80" spans="1:14" x14ac:dyDescent="0.3">
      <c r="A80" s="13">
        <v>44256</v>
      </c>
      <c r="B80" s="13" t="str">
        <f t="shared" si="1"/>
        <v>Q1</v>
      </c>
      <c r="C80" s="12" t="s">
        <v>94</v>
      </c>
      <c r="D80" s="12" t="s">
        <v>98</v>
      </c>
      <c r="E80" s="12" t="s">
        <v>90</v>
      </c>
      <c r="F80" s="12" t="s">
        <v>103</v>
      </c>
      <c r="G80" s="12">
        <v>2161</v>
      </c>
      <c r="H80" s="15">
        <v>120</v>
      </c>
      <c r="I80" s="15">
        <v>12</v>
      </c>
      <c r="J80" s="15">
        <v>25932</v>
      </c>
      <c r="K80" s="12">
        <v>0</v>
      </c>
      <c r="L80" s="15">
        <v>25932</v>
      </c>
      <c r="M80" s="15">
        <v>6483</v>
      </c>
      <c r="N80" s="15">
        <v>19449</v>
      </c>
    </row>
    <row r="81" spans="1:14" x14ac:dyDescent="0.3">
      <c r="A81" s="13">
        <v>44256</v>
      </c>
      <c r="B81" s="13" t="str">
        <f t="shared" si="1"/>
        <v>Q1</v>
      </c>
      <c r="C81" s="12" t="s">
        <v>88</v>
      </c>
      <c r="D81" s="12" t="s">
        <v>85</v>
      </c>
      <c r="E81" s="12" t="s">
        <v>102</v>
      </c>
      <c r="F81" s="12" t="s">
        <v>87</v>
      </c>
      <c r="G81" s="12">
        <v>1967</v>
      </c>
      <c r="H81" s="15">
        <v>5</v>
      </c>
      <c r="I81" s="15">
        <v>15</v>
      </c>
      <c r="J81" s="15">
        <v>29505</v>
      </c>
      <c r="K81" s="12">
        <v>1180.2</v>
      </c>
      <c r="L81" s="15">
        <v>28324.799999999999</v>
      </c>
      <c r="M81" s="15">
        <v>19670</v>
      </c>
      <c r="N81" s="15">
        <v>8654.7999999999993</v>
      </c>
    </row>
    <row r="82" spans="1:14" x14ac:dyDescent="0.3">
      <c r="A82" s="13">
        <v>44256</v>
      </c>
      <c r="B82" s="13" t="str">
        <f t="shared" si="1"/>
        <v>Q1</v>
      </c>
      <c r="C82" s="12" t="s">
        <v>94</v>
      </c>
      <c r="D82" s="12" t="s">
        <v>89</v>
      </c>
      <c r="E82" s="12" t="s">
        <v>90</v>
      </c>
      <c r="F82" s="12" t="s">
        <v>96</v>
      </c>
      <c r="G82" s="12">
        <v>1967</v>
      </c>
      <c r="H82" s="15">
        <v>120</v>
      </c>
      <c r="I82" s="15">
        <v>12</v>
      </c>
      <c r="J82" s="15">
        <v>23604</v>
      </c>
      <c r="K82" s="12">
        <v>2124.36</v>
      </c>
      <c r="L82" s="15">
        <v>21479.64</v>
      </c>
      <c r="M82" s="15">
        <v>5901</v>
      </c>
      <c r="N82" s="15">
        <v>15578.64</v>
      </c>
    </row>
    <row r="83" spans="1:14" x14ac:dyDescent="0.3">
      <c r="A83" s="13">
        <v>44256</v>
      </c>
      <c r="B83" s="13" t="str">
        <f t="shared" si="1"/>
        <v>Q1</v>
      </c>
      <c r="C83" s="12" t="s">
        <v>84</v>
      </c>
      <c r="D83" s="12" t="s">
        <v>89</v>
      </c>
      <c r="E83" s="12" t="s">
        <v>86</v>
      </c>
      <c r="F83" s="12" t="s">
        <v>91</v>
      </c>
      <c r="G83" s="12">
        <v>1954</v>
      </c>
      <c r="H83" s="15">
        <v>10</v>
      </c>
      <c r="I83" s="15">
        <v>20</v>
      </c>
      <c r="J83" s="15">
        <v>39080</v>
      </c>
      <c r="K83" s="12">
        <v>3908</v>
      </c>
      <c r="L83" s="15">
        <v>35172</v>
      </c>
      <c r="M83" s="15">
        <v>19540</v>
      </c>
      <c r="N83" s="15">
        <v>15632</v>
      </c>
    </row>
    <row r="84" spans="1:14" x14ac:dyDescent="0.3">
      <c r="A84" s="13">
        <v>44256</v>
      </c>
      <c r="B84" s="13" t="str">
        <f t="shared" si="1"/>
        <v>Q1</v>
      </c>
      <c r="C84" s="12" t="s">
        <v>84</v>
      </c>
      <c r="D84" s="12" t="s">
        <v>89</v>
      </c>
      <c r="E84" s="12" t="s">
        <v>101</v>
      </c>
      <c r="F84" s="12" t="s">
        <v>91</v>
      </c>
      <c r="G84" s="12">
        <v>1790</v>
      </c>
      <c r="H84" s="15">
        <v>3</v>
      </c>
      <c r="I84" s="15">
        <v>350</v>
      </c>
      <c r="J84" s="15">
        <v>626500</v>
      </c>
      <c r="K84" s="12">
        <v>81445</v>
      </c>
      <c r="L84" s="15">
        <v>545055</v>
      </c>
      <c r="M84" s="15">
        <v>465400</v>
      </c>
      <c r="N84" s="15">
        <v>79655</v>
      </c>
    </row>
    <row r="85" spans="1:14" x14ac:dyDescent="0.3">
      <c r="A85" s="13">
        <v>44256</v>
      </c>
      <c r="B85" s="13" t="str">
        <f t="shared" si="1"/>
        <v>Q1</v>
      </c>
      <c r="C85" s="12" t="s">
        <v>97</v>
      </c>
      <c r="D85" s="12" t="s">
        <v>85</v>
      </c>
      <c r="E85" s="12" t="s">
        <v>86</v>
      </c>
      <c r="F85" s="12" t="s">
        <v>87</v>
      </c>
      <c r="G85" s="12">
        <v>1774</v>
      </c>
      <c r="H85" s="15">
        <v>10</v>
      </c>
      <c r="I85" s="15">
        <v>125</v>
      </c>
      <c r="J85" s="15">
        <v>221750</v>
      </c>
      <c r="K85" s="12">
        <v>6652.5</v>
      </c>
      <c r="L85" s="15">
        <v>215097.5</v>
      </c>
      <c r="M85" s="15">
        <v>212880</v>
      </c>
      <c r="N85" s="15">
        <v>2217.5</v>
      </c>
    </row>
    <row r="86" spans="1:14" x14ac:dyDescent="0.3">
      <c r="A86" s="13">
        <v>44256</v>
      </c>
      <c r="B86" s="13" t="str">
        <f t="shared" si="1"/>
        <v>Q1</v>
      </c>
      <c r="C86" s="12" t="s">
        <v>84</v>
      </c>
      <c r="D86" s="12" t="s">
        <v>93</v>
      </c>
      <c r="E86" s="12" t="s">
        <v>101</v>
      </c>
      <c r="F86" s="12" t="s">
        <v>96</v>
      </c>
      <c r="G86" s="12">
        <v>1761</v>
      </c>
      <c r="H86" s="15">
        <v>3</v>
      </c>
      <c r="I86" s="15">
        <v>350</v>
      </c>
      <c r="J86" s="15">
        <v>616350</v>
      </c>
      <c r="K86" s="12">
        <v>43144.5</v>
      </c>
      <c r="L86" s="15">
        <v>573205.5</v>
      </c>
      <c r="M86" s="15">
        <v>457860</v>
      </c>
      <c r="N86" s="15">
        <v>115345.5</v>
      </c>
    </row>
    <row r="87" spans="1:14" x14ac:dyDescent="0.3">
      <c r="A87" s="13">
        <v>44256</v>
      </c>
      <c r="B87" s="13" t="str">
        <f t="shared" si="1"/>
        <v>Q1</v>
      </c>
      <c r="C87" s="12" t="s">
        <v>84</v>
      </c>
      <c r="D87" s="12" t="s">
        <v>93</v>
      </c>
      <c r="E87" s="12" t="s">
        <v>95</v>
      </c>
      <c r="F87" s="12" t="s">
        <v>91</v>
      </c>
      <c r="G87" s="12">
        <v>1579</v>
      </c>
      <c r="H87" s="15">
        <v>250</v>
      </c>
      <c r="I87" s="15">
        <v>7</v>
      </c>
      <c r="J87" s="15">
        <v>11053</v>
      </c>
      <c r="K87" s="12">
        <v>1215.83</v>
      </c>
      <c r="L87" s="15">
        <v>9837.17</v>
      </c>
      <c r="M87" s="15">
        <v>7895</v>
      </c>
      <c r="N87" s="15">
        <v>1942.17</v>
      </c>
    </row>
    <row r="88" spans="1:14" x14ac:dyDescent="0.3">
      <c r="A88" s="13">
        <v>44256</v>
      </c>
      <c r="B88" s="13" t="str">
        <f t="shared" si="1"/>
        <v>Q1</v>
      </c>
      <c r="C88" s="12" t="s">
        <v>84</v>
      </c>
      <c r="D88" s="12" t="s">
        <v>89</v>
      </c>
      <c r="E88" s="12" t="s">
        <v>95</v>
      </c>
      <c r="F88" s="12" t="s">
        <v>91</v>
      </c>
      <c r="G88" s="12">
        <v>1491</v>
      </c>
      <c r="H88" s="15">
        <v>250</v>
      </c>
      <c r="I88" s="15">
        <v>7</v>
      </c>
      <c r="J88" s="15">
        <v>10437</v>
      </c>
      <c r="K88" s="12">
        <v>1252.44</v>
      </c>
      <c r="L88" s="15">
        <v>9184.56</v>
      </c>
      <c r="M88" s="15">
        <v>7455</v>
      </c>
      <c r="N88" s="15">
        <v>1729.5599999999995</v>
      </c>
    </row>
    <row r="89" spans="1:14" x14ac:dyDescent="0.3">
      <c r="A89" s="13">
        <v>44256</v>
      </c>
      <c r="B89" s="13" t="str">
        <f t="shared" si="1"/>
        <v>Q1</v>
      </c>
      <c r="C89" s="12" t="s">
        <v>94</v>
      </c>
      <c r="D89" s="12" t="s">
        <v>93</v>
      </c>
      <c r="E89" s="12" t="s">
        <v>90</v>
      </c>
      <c r="F89" s="12" t="s">
        <v>87</v>
      </c>
      <c r="G89" s="12">
        <v>1465</v>
      </c>
      <c r="H89" s="15">
        <v>120</v>
      </c>
      <c r="I89" s="15">
        <v>12</v>
      </c>
      <c r="J89" s="15">
        <v>17580</v>
      </c>
      <c r="K89" s="12">
        <v>703.2</v>
      </c>
      <c r="L89" s="15">
        <v>16876.8</v>
      </c>
      <c r="M89" s="15">
        <v>4395</v>
      </c>
      <c r="N89" s="15">
        <v>12481.8</v>
      </c>
    </row>
    <row r="90" spans="1:14" x14ac:dyDescent="0.3">
      <c r="A90" s="13">
        <v>44256</v>
      </c>
      <c r="B90" s="13" t="str">
        <f t="shared" si="1"/>
        <v>Q1</v>
      </c>
      <c r="C90" s="12" t="s">
        <v>84</v>
      </c>
      <c r="D90" s="12" t="s">
        <v>85</v>
      </c>
      <c r="E90" s="12" t="s">
        <v>95</v>
      </c>
      <c r="F90" s="12" t="s">
        <v>87</v>
      </c>
      <c r="G90" s="12">
        <v>1326</v>
      </c>
      <c r="H90" s="15">
        <v>250</v>
      </c>
      <c r="I90" s="15">
        <v>7</v>
      </c>
      <c r="J90" s="15">
        <v>9282</v>
      </c>
      <c r="K90" s="12">
        <v>92.82</v>
      </c>
      <c r="L90" s="15">
        <v>9189.18</v>
      </c>
      <c r="M90" s="15">
        <v>6630</v>
      </c>
      <c r="N90" s="15">
        <v>2559.1800000000003</v>
      </c>
    </row>
    <row r="91" spans="1:14" x14ac:dyDescent="0.3">
      <c r="A91" s="13">
        <v>44256</v>
      </c>
      <c r="B91" s="13" t="str">
        <f t="shared" si="1"/>
        <v>Q1</v>
      </c>
      <c r="C91" s="12" t="s">
        <v>84</v>
      </c>
      <c r="D91" s="12" t="s">
        <v>100</v>
      </c>
      <c r="E91" s="12" t="s">
        <v>101</v>
      </c>
      <c r="F91" s="12" t="s">
        <v>87</v>
      </c>
      <c r="G91" s="12">
        <v>1210</v>
      </c>
      <c r="H91" s="15">
        <v>3</v>
      </c>
      <c r="I91" s="15">
        <v>350</v>
      </c>
      <c r="J91" s="15">
        <v>423500</v>
      </c>
      <c r="K91" s="12">
        <v>4235</v>
      </c>
      <c r="L91" s="15">
        <v>419265</v>
      </c>
      <c r="M91" s="15">
        <v>314600</v>
      </c>
      <c r="N91" s="15">
        <v>104665</v>
      </c>
    </row>
    <row r="92" spans="1:14" x14ac:dyDescent="0.3">
      <c r="A92" s="13">
        <v>44256</v>
      </c>
      <c r="B92" s="13" t="str">
        <f t="shared" si="1"/>
        <v>Q1</v>
      </c>
      <c r="C92" s="12" t="s">
        <v>84</v>
      </c>
      <c r="D92" s="12" t="s">
        <v>98</v>
      </c>
      <c r="E92" s="12" t="s">
        <v>86</v>
      </c>
      <c r="F92" s="12" t="s">
        <v>91</v>
      </c>
      <c r="G92" s="12">
        <v>1158</v>
      </c>
      <c r="H92" s="15">
        <v>10</v>
      </c>
      <c r="I92" s="15">
        <v>20</v>
      </c>
      <c r="J92" s="15">
        <v>23160</v>
      </c>
      <c r="K92" s="12">
        <v>3474</v>
      </c>
      <c r="L92" s="15">
        <v>19686</v>
      </c>
      <c r="M92" s="15">
        <v>11580</v>
      </c>
      <c r="N92" s="15">
        <v>8106</v>
      </c>
    </row>
    <row r="93" spans="1:14" x14ac:dyDescent="0.3">
      <c r="A93" s="13">
        <v>44256</v>
      </c>
      <c r="B93" s="13" t="str">
        <f t="shared" si="1"/>
        <v>Q1</v>
      </c>
      <c r="C93" s="12" t="s">
        <v>84</v>
      </c>
      <c r="D93" s="12" t="s">
        <v>100</v>
      </c>
      <c r="E93" s="12" t="s">
        <v>86</v>
      </c>
      <c r="F93" s="12" t="s">
        <v>91</v>
      </c>
      <c r="G93" s="12">
        <v>1122</v>
      </c>
      <c r="H93" s="15">
        <v>10</v>
      </c>
      <c r="I93" s="15">
        <v>20</v>
      </c>
      <c r="J93" s="15">
        <v>22440</v>
      </c>
      <c r="K93" s="12">
        <v>2468.4</v>
      </c>
      <c r="L93" s="15">
        <v>19971.599999999999</v>
      </c>
      <c r="M93" s="15">
        <v>11220</v>
      </c>
      <c r="N93" s="15">
        <v>8751.5999999999985</v>
      </c>
    </row>
    <row r="94" spans="1:14" x14ac:dyDescent="0.3">
      <c r="A94" s="13">
        <v>44256</v>
      </c>
      <c r="B94" s="13" t="str">
        <f t="shared" si="1"/>
        <v>Q1</v>
      </c>
      <c r="C94" s="12" t="s">
        <v>97</v>
      </c>
      <c r="D94" s="12" t="s">
        <v>100</v>
      </c>
      <c r="E94" s="12" t="s">
        <v>86</v>
      </c>
      <c r="F94" s="12" t="s">
        <v>96</v>
      </c>
      <c r="G94" s="12">
        <v>1114</v>
      </c>
      <c r="H94" s="15">
        <v>10</v>
      </c>
      <c r="I94" s="15">
        <v>125</v>
      </c>
      <c r="J94" s="15">
        <v>139250</v>
      </c>
      <c r="K94" s="12">
        <v>11140</v>
      </c>
      <c r="L94" s="15">
        <v>128110</v>
      </c>
      <c r="M94" s="15">
        <v>133680</v>
      </c>
      <c r="N94" s="15">
        <v>-5570</v>
      </c>
    </row>
    <row r="95" spans="1:14" x14ac:dyDescent="0.3">
      <c r="A95" s="13">
        <v>44256</v>
      </c>
      <c r="B95" s="13" t="str">
        <f t="shared" si="1"/>
        <v>Q1</v>
      </c>
      <c r="C95" s="12" t="s">
        <v>92</v>
      </c>
      <c r="D95" s="12" t="s">
        <v>100</v>
      </c>
      <c r="E95" s="12" t="s">
        <v>99</v>
      </c>
      <c r="F95" s="12" t="s">
        <v>87</v>
      </c>
      <c r="G95" s="12">
        <v>1101</v>
      </c>
      <c r="H95" s="15">
        <v>260</v>
      </c>
      <c r="I95" s="15">
        <v>300</v>
      </c>
      <c r="J95" s="15">
        <v>330300</v>
      </c>
      <c r="K95" s="12">
        <v>6606</v>
      </c>
      <c r="L95" s="15">
        <v>323694</v>
      </c>
      <c r="M95" s="15">
        <v>275250</v>
      </c>
      <c r="N95" s="15">
        <v>48444</v>
      </c>
    </row>
    <row r="96" spans="1:14" x14ac:dyDescent="0.3">
      <c r="A96" s="13">
        <v>44256</v>
      </c>
      <c r="B96" s="13" t="str">
        <f t="shared" si="1"/>
        <v>Q1</v>
      </c>
      <c r="C96" s="12" t="s">
        <v>84</v>
      </c>
      <c r="D96" s="12" t="s">
        <v>93</v>
      </c>
      <c r="E96" s="12" t="s">
        <v>86</v>
      </c>
      <c r="F96" s="12" t="s">
        <v>96</v>
      </c>
      <c r="G96" s="12">
        <v>973</v>
      </c>
      <c r="H96" s="15">
        <v>10</v>
      </c>
      <c r="I96" s="15">
        <v>20</v>
      </c>
      <c r="J96" s="15">
        <v>19460</v>
      </c>
      <c r="K96" s="12">
        <v>1751.4</v>
      </c>
      <c r="L96" s="15">
        <v>17708.599999999999</v>
      </c>
      <c r="M96" s="15">
        <v>9730</v>
      </c>
      <c r="N96" s="15">
        <v>7978.5999999999985</v>
      </c>
    </row>
    <row r="97" spans="1:14" x14ac:dyDescent="0.3">
      <c r="A97" s="13">
        <v>44256</v>
      </c>
      <c r="B97" s="13" t="str">
        <f t="shared" si="1"/>
        <v>Q1</v>
      </c>
      <c r="C97" s="12" t="s">
        <v>84</v>
      </c>
      <c r="D97" s="12" t="s">
        <v>85</v>
      </c>
      <c r="E97" s="12" t="s">
        <v>101</v>
      </c>
      <c r="F97" s="12" t="s">
        <v>91</v>
      </c>
      <c r="G97" s="12">
        <v>923</v>
      </c>
      <c r="H97" s="15">
        <v>3</v>
      </c>
      <c r="I97" s="15">
        <v>350</v>
      </c>
      <c r="J97" s="15">
        <v>323050</v>
      </c>
      <c r="K97" s="12">
        <v>41996.5</v>
      </c>
      <c r="L97" s="15">
        <v>281053.5</v>
      </c>
      <c r="M97" s="15">
        <v>239980</v>
      </c>
      <c r="N97" s="15">
        <v>41073.5</v>
      </c>
    </row>
    <row r="98" spans="1:14" x14ac:dyDescent="0.3">
      <c r="A98" s="13">
        <v>44256</v>
      </c>
      <c r="B98" s="13" t="str">
        <f t="shared" si="1"/>
        <v>Q1</v>
      </c>
      <c r="C98" s="12" t="s">
        <v>88</v>
      </c>
      <c r="D98" s="12" t="s">
        <v>98</v>
      </c>
      <c r="E98" s="12" t="s">
        <v>102</v>
      </c>
      <c r="F98" s="12" t="s">
        <v>103</v>
      </c>
      <c r="G98" s="12">
        <v>921</v>
      </c>
      <c r="H98" s="15">
        <v>5</v>
      </c>
      <c r="I98" s="15">
        <v>15</v>
      </c>
      <c r="J98" s="15">
        <v>13815</v>
      </c>
      <c r="K98" s="12">
        <v>0</v>
      </c>
      <c r="L98" s="15">
        <v>13815</v>
      </c>
      <c r="M98" s="15">
        <v>9210</v>
      </c>
      <c r="N98" s="15">
        <v>4605</v>
      </c>
    </row>
    <row r="99" spans="1:14" x14ac:dyDescent="0.3">
      <c r="A99" s="13">
        <v>44256</v>
      </c>
      <c r="B99" s="13" t="str">
        <f t="shared" si="1"/>
        <v>Q1</v>
      </c>
      <c r="C99" s="12" t="s">
        <v>92</v>
      </c>
      <c r="D99" s="12" t="s">
        <v>85</v>
      </c>
      <c r="E99" s="12" t="s">
        <v>99</v>
      </c>
      <c r="F99" s="12" t="s">
        <v>91</v>
      </c>
      <c r="G99" s="12">
        <v>888</v>
      </c>
      <c r="H99" s="15">
        <v>260</v>
      </c>
      <c r="I99" s="15">
        <v>300</v>
      </c>
      <c r="J99" s="15">
        <v>266400</v>
      </c>
      <c r="K99" s="12">
        <v>37296</v>
      </c>
      <c r="L99" s="15">
        <v>229104</v>
      </c>
      <c r="M99" s="15">
        <v>222000</v>
      </c>
      <c r="N99" s="15">
        <v>7104</v>
      </c>
    </row>
    <row r="100" spans="1:14" x14ac:dyDescent="0.3">
      <c r="A100" s="13">
        <v>44256</v>
      </c>
      <c r="B100" s="13" t="str">
        <f t="shared" si="1"/>
        <v>Q1</v>
      </c>
      <c r="C100" s="12" t="s">
        <v>97</v>
      </c>
      <c r="D100" s="12" t="s">
        <v>98</v>
      </c>
      <c r="E100" s="12" t="s">
        <v>86</v>
      </c>
      <c r="F100" s="12" t="s">
        <v>87</v>
      </c>
      <c r="G100" s="12">
        <v>795</v>
      </c>
      <c r="H100" s="15">
        <v>10</v>
      </c>
      <c r="I100" s="15">
        <v>125</v>
      </c>
      <c r="J100" s="15">
        <v>99375</v>
      </c>
      <c r="K100" s="12">
        <v>3975</v>
      </c>
      <c r="L100" s="15">
        <v>95400</v>
      </c>
      <c r="M100" s="15">
        <v>95400</v>
      </c>
      <c r="N100" s="15">
        <v>0</v>
      </c>
    </row>
    <row r="101" spans="1:14" x14ac:dyDescent="0.3">
      <c r="A101" s="13">
        <v>44256</v>
      </c>
      <c r="B101" s="13" t="str">
        <f t="shared" si="1"/>
        <v>Q1</v>
      </c>
      <c r="C101" s="12" t="s">
        <v>84</v>
      </c>
      <c r="D101" s="12" t="s">
        <v>98</v>
      </c>
      <c r="E101" s="12" t="s">
        <v>101</v>
      </c>
      <c r="F101" s="12" t="s">
        <v>91</v>
      </c>
      <c r="G101" s="12">
        <v>792</v>
      </c>
      <c r="H101" s="15">
        <v>3</v>
      </c>
      <c r="I101" s="15">
        <v>350</v>
      </c>
      <c r="J101" s="15">
        <v>277200</v>
      </c>
      <c r="K101" s="12">
        <v>30492</v>
      </c>
      <c r="L101" s="15">
        <v>246708</v>
      </c>
      <c r="M101" s="15">
        <v>205920</v>
      </c>
      <c r="N101" s="15">
        <v>40788</v>
      </c>
    </row>
    <row r="102" spans="1:14" x14ac:dyDescent="0.3">
      <c r="A102" s="13">
        <v>44256</v>
      </c>
      <c r="B102" s="13" t="str">
        <f t="shared" si="1"/>
        <v>Q1</v>
      </c>
      <c r="C102" s="12" t="s">
        <v>88</v>
      </c>
      <c r="D102" s="12" t="s">
        <v>93</v>
      </c>
      <c r="E102" s="12" t="s">
        <v>102</v>
      </c>
      <c r="F102" s="12" t="s">
        <v>91</v>
      </c>
      <c r="G102" s="12">
        <v>677</v>
      </c>
      <c r="H102" s="15">
        <v>5</v>
      </c>
      <c r="I102" s="15">
        <v>15</v>
      </c>
      <c r="J102" s="15">
        <v>10155</v>
      </c>
      <c r="K102" s="12">
        <v>1218.5999999999999</v>
      </c>
      <c r="L102" s="15">
        <v>8936.4</v>
      </c>
      <c r="M102" s="15">
        <v>6770</v>
      </c>
      <c r="N102" s="15">
        <v>2166.3999999999996</v>
      </c>
    </row>
    <row r="103" spans="1:14" x14ac:dyDescent="0.3">
      <c r="A103" s="13">
        <v>44256</v>
      </c>
      <c r="B103" s="13" t="str">
        <f t="shared" si="1"/>
        <v>Q1</v>
      </c>
      <c r="C103" s="12" t="s">
        <v>94</v>
      </c>
      <c r="D103" s="12" t="s">
        <v>85</v>
      </c>
      <c r="E103" s="12" t="s">
        <v>90</v>
      </c>
      <c r="F103" s="12" t="s">
        <v>96</v>
      </c>
      <c r="G103" s="12">
        <v>598</v>
      </c>
      <c r="H103" s="15">
        <v>120</v>
      </c>
      <c r="I103" s="15">
        <v>12</v>
      </c>
      <c r="J103" s="15">
        <v>7176</v>
      </c>
      <c r="K103" s="12">
        <v>574.08000000000004</v>
      </c>
      <c r="L103" s="15">
        <v>6601.92</v>
      </c>
      <c r="M103" s="15">
        <v>1794</v>
      </c>
      <c r="N103" s="15">
        <v>4807.92</v>
      </c>
    </row>
    <row r="104" spans="1:14" x14ac:dyDescent="0.3">
      <c r="A104" s="13">
        <v>44256</v>
      </c>
      <c r="B104" s="13" t="str">
        <f t="shared" si="1"/>
        <v>Q1</v>
      </c>
      <c r="C104" s="12" t="s">
        <v>94</v>
      </c>
      <c r="D104" s="12" t="s">
        <v>100</v>
      </c>
      <c r="E104" s="12" t="s">
        <v>90</v>
      </c>
      <c r="F104" s="12" t="s">
        <v>91</v>
      </c>
      <c r="G104" s="12">
        <v>500</v>
      </c>
      <c r="H104" s="15">
        <v>120</v>
      </c>
      <c r="I104" s="15">
        <v>12</v>
      </c>
      <c r="J104" s="15">
        <v>6000</v>
      </c>
      <c r="K104" s="12">
        <v>900</v>
      </c>
      <c r="L104" s="15">
        <v>5100</v>
      </c>
      <c r="M104" s="15">
        <v>1500</v>
      </c>
      <c r="N104" s="15">
        <v>3600</v>
      </c>
    </row>
    <row r="105" spans="1:14" x14ac:dyDescent="0.3">
      <c r="A105" s="13">
        <v>44256</v>
      </c>
      <c r="B105" s="13" t="str">
        <f t="shared" si="1"/>
        <v>Q1</v>
      </c>
      <c r="C105" s="12" t="s">
        <v>84</v>
      </c>
      <c r="D105" s="12" t="s">
        <v>98</v>
      </c>
      <c r="E105" s="12" t="s">
        <v>95</v>
      </c>
      <c r="F105" s="12" t="s">
        <v>87</v>
      </c>
      <c r="G105" s="12">
        <v>263</v>
      </c>
      <c r="H105" s="15">
        <v>250</v>
      </c>
      <c r="I105" s="15">
        <v>7</v>
      </c>
      <c r="J105" s="15">
        <v>1841</v>
      </c>
      <c r="K105" s="12">
        <v>18.41</v>
      </c>
      <c r="L105" s="15">
        <v>1822.59</v>
      </c>
      <c r="M105" s="15">
        <v>1315</v>
      </c>
      <c r="N105" s="15">
        <v>507.58999999999992</v>
      </c>
    </row>
    <row r="106" spans="1:14" x14ac:dyDescent="0.3">
      <c r="A106" s="13">
        <v>44256</v>
      </c>
      <c r="B106" s="13" t="str">
        <f t="shared" si="1"/>
        <v>Q1</v>
      </c>
      <c r="C106" s="12" t="s">
        <v>92</v>
      </c>
      <c r="D106" s="12" t="s">
        <v>98</v>
      </c>
      <c r="E106" s="12" t="s">
        <v>99</v>
      </c>
      <c r="F106" s="12" t="s">
        <v>87</v>
      </c>
      <c r="G106" s="12">
        <v>259</v>
      </c>
      <c r="H106" s="15">
        <v>260</v>
      </c>
      <c r="I106" s="15">
        <v>300</v>
      </c>
      <c r="J106" s="15">
        <v>77700</v>
      </c>
      <c r="K106" s="12">
        <v>1554</v>
      </c>
      <c r="L106" s="15">
        <v>76146</v>
      </c>
      <c r="M106" s="15">
        <v>64750</v>
      </c>
      <c r="N106" s="15">
        <v>11396</v>
      </c>
    </row>
    <row r="107" spans="1:14" x14ac:dyDescent="0.3">
      <c r="A107" s="13">
        <v>44287</v>
      </c>
      <c r="B107" s="13" t="str">
        <f t="shared" si="1"/>
        <v>Q2</v>
      </c>
      <c r="C107" s="12" t="s">
        <v>84</v>
      </c>
      <c r="D107" s="12" t="s">
        <v>93</v>
      </c>
      <c r="E107" s="12" t="s">
        <v>86</v>
      </c>
      <c r="F107" s="12" t="s">
        <v>87</v>
      </c>
      <c r="G107" s="12">
        <v>4492.5</v>
      </c>
      <c r="H107" s="15">
        <v>10</v>
      </c>
      <c r="I107" s="15">
        <v>7</v>
      </c>
      <c r="J107" s="15">
        <v>31447.5</v>
      </c>
      <c r="K107" s="12">
        <v>314.48</v>
      </c>
      <c r="L107" s="15">
        <v>31133.024999999998</v>
      </c>
      <c r="M107" s="15">
        <v>22462</v>
      </c>
      <c r="N107" s="15">
        <v>8670.5249999999978</v>
      </c>
    </row>
    <row r="108" spans="1:14" x14ac:dyDescent="0.3">
      <c r="A108" s="13">
        <v>44287</v>
      </c>
      <c r="B108" s="13" t="str">
        <f t="shared" si="1"/>
        <v>Q2</v>
      </c>
      <c r="C108" s="12" t="s">
        <v>97</v>
      </c>
      <c r="D108" s="12" t="s">
        <v>89</v>
      </c>
      <c r="E108" s="12" t="s">
        <v>101</v>
      </c>
      <c r="F108" s="12" t="s">
        <v>87</v>
      </c>
      <c r="G108" s="12">
        <v>4243.5</v>
      </c>
      <c r="H108" s="15">
        <v>3</v>
      </c>
      <c r="I108" s="15">
        <v>125</v>
      </c>
      <c r="J108" s="15">
        <v>530437.5</v>
      </c>
      <c r="K108" s="12">
        <v>15913.12</v>
      </c>
      <c r="L108" s="15">
        <v>514524.375</v>
      </c>
      <c r="M108" s="15">
        <v>509220</v>
      </c>
      <c r="N108" s="15">
        <v>5304.375</v>
      </c>
    </row>
    <row r="109" spans="1:14" x14ac:dyDescent="0.3">
      <c r="A109" s="13">
        <v>44287</v>
      </c>
      <c r="B109" s="13" t="str">
        <f t="shared" si="1"/>
        <v>Q2</v>
      </c>
      <c r="C109" s="12" t="s">
        <v>97</v>
      </c>
      <c r="D109" s="12" t="s">
        <v>98</v>
      </c>
      <c r="E109" s="12" t="s">
        <v>99</v>
      </c>
      <c r="F109" s="12" t="s">
        <v>103</v>
      </c>
      <c r="G109" s="12">
        <v>4219.5</v>
      </c>
      <c r="H109" s="15">
        <v>260</v>
      </c>
      <c r="I109" s="15">
        <v>125</v>
      </c>
      <c r="J109" s="15">
        <v>527437.5</v>
      </c>
      <c r="K109" s="12">
        <v>0</v>
      </c>
      <c r="L109" s="15">
        <v>527437.5</v>
      </c>
      <c r="M109" s="15">
        <v>506340</v>
      </c>
      <c r="N109" s="15">
        <v>21097.5</v>
      </c>
    </row>
    <row r="110" spans="1:14" x14ac:dyDescent="0.3">
      <c r="A110" s="13">
        <v>44287</v>
      </c>
      <c r="B110" s="13" t="str">
        <f t="shared" si="1"/>
        <v>Q2</v>
      </c>
      <c r="C110" s="12" t="s">
        <v>84</v>
      </c>
      <c r="D110" s="12" t="s">
        <v>89</v>
      </c>
      <c r="E110" s="12" t="s">
        <v>90</v>
      </c>
      <c r="F110" s="12" t="s">
        <v>87</v>
      </c>
      <c r="G110" s="12">
        <v>3864</v>
      </c>
      <c r="H110" s="15">
        <v>120</v>
      </c>
      <c r="I110" s="15">
        <v>20</v>
      </c>
      <c r="J110" s="15">
        <v>77280</v>
      </c>
      <c r="K110" s="12">
        <v>772.8</v>
      </c>
      <c r="L110" s="15">
        <v>76507.200000000012</v>
      </c>
      <c r="M110" s="15">
        <v>38640</v>
      </c>
      <c r="N110" s="15">
        <v>37867.200000000004</v>
      </c>
    </row>
    <row r="111" spans="1:14" x14ac:dyDescent="0.3">
      <c r="A111" s="13">
        <v>44287</v>
      </c>
      <c r="B111" s="13" t="str">
        <f t="shared" si="1"/>
        <v>Q2</v>
      </c>
      <c r="C111" s="12" t="s">
        <v>84</v>
      </c>
      <c r="D111" s="12" t="s">
        <v>85</v>
      </c>
      <c r="E111" s="12" t="s">
        <v>90</v>
      </c>
      <c r="F111" s="12" t="s">
        <v>87</v>
      </c>
      <c r="G111" s="12">
        <v>3850.5</v>
      </c>
      <c r="H111" s="15">
        <v>120</v>
      </c>
      <c r="I111" s="15">
        <v>20</v>
      </c>
      <c r="J111" s="15">
        <v>77010</v>
      </c>
      <c r="K111" s="12">
        <v>2310.3000000000002</v>
      </c>
      <c r="L111" s="15">
        <v>74699.700000000012</v>
      </c>
      <c r="M111" s="15">
        <v>38505</v>
      </c>
      <c r="N111" s="15">
        <v>36194.700000000004</v>
      </c>
    </row>
    <row r="112" spans="1:14" x14ac:dyDescent="0.3">
      <c r="A112" s="13">
        <v>44287</v>
      </c>
      <c r="B112" s="13" t="str">
        <f t="shared" si="1"/>
        <v>Q2</v>
      </c>
      <c r="C112" s="12" t="s">
        <v>92</v>
      </c>
      <c r="D112" s="12" t="s">
        <v>85</v>
      </c>
      <c r="E112" s="12" t="s">
        <v>102</v>
      </c>
      <c r="F112" s="12" t="s">
        <v>96</v>
      </c>
      <c r="G112" s="12">
        <v>3802.5</v>
      </c>
      <c r="H112" s="15">
        <v>5</v>
      </c>
      <c r="I112" s="15">
        <v>300</v>
      </c>
      <c r="J112" s="15">
        <v>1140750</v>
      </c>
      <c r="K112" s="12">
        <v>102667.5</v>
      </c>
      <c r="L112" s="15">
        <v>1038082.5</v>
      </c>
      <c r="M112" s="15">
        <v>950625</v>
      </c>
      <c r="N112" s="15">
        <v>87457.5</v>
      </c>
    </row>
    <row r="113" spans="1:14" x14ac:dyDescent="0.3">
      <c r="A113" s="13">
        <v>44287</v>
      </c>
      <c r="B113" s="13" t="str">
        <f t="shared" si="1"/>
        <v>Q2</v>
      </c>
      <c r="C113" s="12" t="s">
        <v>88</v>
      </c>
      <c r="D113" s="12" t="s">
        <v>89</v>
      </c>
      <c r="E113" s="12" t="s">
        <v>86</v>
      </c>
      <c r="F113" s="12" t="s">
        <v>96</v>
      </c>
      <c r="G113" s="12">
        <v>3801</v>
      </c>
      <c r="H113" s="15">
        <v>10</v>
      </c>
      <c r="I113" s="15">
        <v>15</v>
      </c>
      <c r="J113" s="15">
        <v>57015</v>
      </c>
      <c r="K113" s="12">
        <v>3420.9</v>
      </c>
      <c r="L113" s="15">
        <v>53594.100000000006</v>
      </c>
      <c r="M113" s="15">
        <v>38010</v>
      </c>
      <c r="N113" s="15">
        <v>15584.100000000002</v>
      </c>
    </row>
    <row r="114" spans="1:14" x14ac:dyDescent="0.3">
      <c r="A114" s="13">
        <v>44287</v>
      </c>
      <c r="B114" s="13" t="str">
        <f t="shared" si="1"/>
        <v>Q2</v>
      </c>
      <c r="C114" s="12" t="s">
        <v>88</v>
      </c>
      <c r="D114" s="12" t="s">
        <v>93</v>
      </c>
      <c r="E114" s="12" t="s">
        <v>86</v>
      </c>
      <c r="F114" s="12" t="s">
        <v>96</v>
      </c>
      <c r="G114" s="12">
        <v>3675</v>
      </c>
      <c r="H114" s="15">
        <v>10</v>
      </c>
      <c r="I114" s="15">
        <v>15</v>
      </c>
      <c r="J114" s="15">
        <v>55125</v>
      </c>
      <c r="K114" s="12">
        <v>4961.25</v>
      </c>
      <c r="L114" s="15">
        <v>50163.75</v>
      </c>
      <c r="M114" s="15">
        <v>36750</v>
      </c>
      <c r="N114" s="15">
        <v>13413.75</v>
      </c>
    </row>
    <row r="115" spans="1:14" x14ac:dyDescent="0.3">
      <c r="A115" s="13">
        <v>44287</v>
      </c>
      <c r="B115" s="13" t="str">
        <f t="shared" si="1"/>
        <v>Q2</v>
      </c>
      <c r="C115" s="12" t="s">
        <v>94</v>
      </c>
      <c r="D115" s="12" t="s">
        <v>85</v>
      </c>
      <c r="E115" s="12" t="s">
        <v>99</v>
      </c>
      <c r="F115" s="12" t="s">
        <v>91</v>
      </c>
      <c r="G115" s="12">
        <v>3520.5</v>
      </c>
      <c r="H115" s="15">
        <v>260</v>
      </c>
      <c r="I115" s="15">
        <v>12</v>
      </c>
      <c r="J115" s="15">
        <v>42246</v>
      </c>
      <c r="K115" s="12">
        <v>4224.6000000000004</v>
      </c>
      <c r="L115" s="15">
        <v>38021.399999999994</v>
      </c>
      <c r="M115" s="15">
        <v>10562</v>
      </c>
      <c r="N115" s="15">
        <v>27459.899999999998</v>
      </c>
    </row>
    <row r="116" spans="1:14" x14ac:dyDescent="0.3">
      <c r="A116" s="13">
        <v>44287</v>
      </c>
      <c r="B116" s="13" t="str">
        <f t="shared" si="1"/>
        <v>Q2</v>
      </c>
      <c r="C116" s="12" t="s">
        <v>97</v>
      </c>
      <c r="D116" s="12" t="s">
        <v>93</v>
      </c>
      <c r="E116" s="12" t="s">
        <v>101</v>
      </c>
      <c r="F116" s="12" t="s">
        <v>91</v>
      </c>
      <c r="G116" s="12">
        <v>3445.5</v>
      </c>
      <c r="H116" s="15">
        <v>3</v>
      </c>
      <c r="I116" s="15">
        <v>125</v>
      </c>
      <c r="J116" s="15">
        <v>430687.5</v>
      </c>
      <c r="K116" s="12">
        <v>43068.75</v>
      </c>
      <c r="L116" s="15">
        <v>387618.75</v>
      </c>
      <c r="M116" s="15">
        <v>413460</v>
      </c>
      <c r="N116" s="15">
        <v>-25841.25</v>
      </c>
    </row>
    <row r="117" spans="1:14" x14ac:dyDescent="0.3">
      <c r="A117" s="13">
        <v>44287</v>
      </c>
      <c r="B117" s="13" t="str">
        <f t="shared" si="1"/>
        <v>Q2</v>
      </c>
      <c r="C117" s="12" t="s">
        <v>94</v>
      </c>
      <c r="D117" s="12" t="s">
        <v>98</v>
      </c>
      <c r="E117" s="12" t="s">
        <v>95</v>
      </c>
      <c r="F117" s="12" t="s">
        <v>103</v>
      </c>
      <c r="G117" s="12">
        <v>2838</v>
      </c>
      <c r="H117" s="15">
        <v>250</v>
      </c>
      <c r="I117" s="15">
        <v>12</v>
      </c>
      <c r="J117" s="15">
        <v>34056</v>
      </c>
      <c r="K117" s="12">
        <v>0</v>
      </c>
      <c r="L117" s="15">
        <v>34056</v>
      </c>
      <c r="M117" s="15">
        <v>8514</v>
      </c>
      <c r="N117" s="15">
        <v>25542</v>
      </c>
    </row>
    <row r="118" spans="1:14" x14ac:dyDescent="0.3">
      <c r="A118" s="13">
        <v>44287</v>
      </c>
      <c r="B118" s="13" t="str">
        <f t="shared" si="1"/>
        <v>Q2</v>
      </c>
      <c r="C118" s="12" t="s">
        <v>88</v>
      </c>
      <c r="D118" s="12" t="s">
        <v>100</v>
      </c>
      <c r="E118" s="12" t="s">
        <v>90</v>
      </c>
      <c r="F118" s="12" t="s">
        <v>96</v>
      </c>
      <c r="G118" s="12">
        <v>2628</v>
      </c>
      <c r="H118" s="15">
        <v>120</v>
      </c>
      <c r="I118" s="15">
        <v>15</v>
      </c>
      <c r="J118" s="15">
        <v>39420</v>
      </c>
      <c r="K118" s="12">
        <v>3547.8</v>
      </c>
      <c r="L118" s="15">
        <v>35872.199999999997</v>
      </c>
      <c r="M118" s="15">
        <v>26280</v>
      </c>
      <c r="N118" s="15">
        <v>9592.1999999999971</v>
      </c>
    </row>
    <row r="119" spans="1:14" x14ac:dyDescent="0.3">
      <c r="A119" s="13">
        <v>44287</v>
      </c>
      <c r="B119" s="13" t="str">
        <f t="shared" si="1"/>
        <v>Q2</v>
      </c>
      <c r="C119" s="12" t="s">
        <v>84</v>
      </c>
      <c r="D119" s="12" t="s">
        <v>98</v>
      </c>
      <c r="E119" s="12" t="s">
        <v>101</v>
      </c>
      <c r="F119" s="12" t="s">
        <v>87</v>
      </c>
      <c r="G119" s="12">
        <v>2580</v>
      </c>
      <c r="H119" s="15">
        <v>3</v>
      </c>
      <c r="I119" s="15">
        <v>20</v>
      </c>
      <c r="J119" s="15">
        <v>51600</v>
      </c>
      <c r="K119" s="12">
        <v>1548</v>
      </c>
      <c r="L119" s="15">
        <v>50052</v>
      </c>
      <c r="M119" s="15">
        <v>25800</v>
      </c>
      <c r="N119" s="15">
        <v>24252</v>
      </c>
    </row>
    <row r="120" spans="1:14" x14ac:dyDescent="0.3">
      <c r="A120" s="13">
        <v>44287</v>
      </c>
      <c r="B120" s="13" t="str">
        <f t="shared" si="1"/>
        <v>Q2</v>
      </c>
      <c r="C120" s="12" t="s">
        <v>84</v>
      </c>
      <c r="D120" s="12" t="s">
        <v>100</v>
      </c>
      <c r="E120" s="12" t="s">
        <v>101</v>
      </c>
      <c r="F120" s="12" t="s">
        <v>91</v>
      </c>
      <c r="G120" s="12">
        <v>2579</v>
      </c>
      <c r="H120" s="15">
        <v>3</v>
      </c>
      <c r="I120" s="15">
        <v>20</v>
      </c>
      <c r="J120" s="15">
        <v>51580</v>
      </c>
      <c r="K120" s="12">
        <v>7221.2</v>
      </c>
      <c r="L120" s="15">
        <v>44358.8</v>
      </c>
      <c r="M120" s="15">
        <v>25790</v>
      </c>
      <c r="N120" s="15">
        <v>18568.800000000003</v>
      </c>
    </row>
    <row r="121" spans="1:14" x14ac:dyDescent="0.3">
      <c r="A121" s="13">
        <v>44287</v>
      </c>
      <c r="B121" s="13" t="str">
        <f t="shared" si="1"/>
        <v>Q2</v>
      </c>
      <c r="C121" s="12" t="s">
        <v>84</v>
      </c>
      <c r="D121" s="12" t="s">
        <v>100</v>
      </c>
      <c r="E121" s="12" t="s">
        <v>86</v>
      </c>
      <c r="F121" s="12" t="s">
        <v>91</v>
      </c>
      <c r="G121" s="12">
        <v>2535</v>
      </c>
      <c r="H121" s="15">
        <v>10</v>
      </c>
      <c r="I121" s="15">
        <v>7</v>
      </c>
      <c r="J121" s="15">
        <v>17745</v>
      </c>
      <c r="K121" s="12">
        <v>2661.75</v>
      </c>
      <c r="L121" s="15">
        <v>15083.25</v>
      </c>
      <c r="M121" s="15">
        <v>12675</v>
      </c>
      <c r="N121" s="15">
        <v>2408.25</v>
      </c>
    </row>
    <row r="122" spans="1:14" x14ac:dyDescent="0.3">
      <c r="A122" s="13">
        <v>44287</v>
      </c>
      <c r="B122" s="13" t="str">
        <f t="shared" si="1"/>
        <v>Q2</v>
      </c>
      <c r="C122" s="12" t="s">
        <v>84</v>
      </c>
      <c r="D122" s="12" t="s">
        <v>89</v>
      </c>
      <c r="E122" s="12" t="s">
        <v>86</v>
      </c>
      <c r="F122" s="12" t="s">
        <v>91</v>
      </c>
      <c r="G122" s="12">
        <v>2532</v>
      </c>
      <c r="H122" s="15">
        <v>10</v>
      </c>
      <c r="I122" s="15">
        <v>7</v>
      </c>
      <c r="J122" s="15">
        <v>17724</v>
      </c>
      <c r="K122" s="12">
        <v>1949.64</v>
      </c>
      <c r="L122" s="15">
        <v>15774.36</v>
      </c>
      <c r="M122" s="15">
        <v>12660</v>
      </c>
      <c r="N122" s="15">
        <v>3114.3599999999997</v>
      </c>
    </row>
    <row r="123" spans="1:14" x14ac:dyDescent="0.3">
      <c r="A123" s="13">
        <v>44287</v>
      </c>
      <c r="B123" s="13" t="str">
        <f t="shared" si="1"/>
        <v>Q2</v>
      </c>
      <c r="C123" s="12" t="s">
        <v>92</v>
      </c>
      <c r="D123" s="12" t="s">
        <v>93</v>
      </c>
      <c r="E123" s="12" t="s">
        <v>102</v>
      </c>
      <c r="F123" s="12" t="s">
        <v>87</v>
      </c>
      <c r="G123" s="12">
        <v>2301</v>
      </c>
      <c r="H123" s="15">
        <v>5</v>
      </c>
      <c r="I123" s="15">
        <v>300</v>
      </c>
      <c r="J123" s="15">
        <v>690300</v>
      </c>
      <c r="K123" s="12">
        <v>6903</v>
      </c>
      <c r="L123" s="15">
        <v>683397</v>
      </c>
      <c r="M123" s="15">
        <v>575250</v>
      </c>
      <c r="N123" s="15">
        <v>108147</v>
      </c>
    </row>
    <row r="124" spans="1:14" x14ac:dyDescent="0.3">
      <c r="A124" s="13">
        <v>44287</v>
      </c>
      <c r="B124" s="13" t="str">
        <f t="shared" si="1"/>
        <v>Q2</v>
      </c>
      <c r="C124" s="12" t="s">
        <v>94</v>
      </c>
      <c r="D124" s="12" t="s">
        <v>93</v>
      </c>
      <c r="E124" s="12" t="s">
        <v>99</v>
      </c>
      <c r="F124" s="12" t="s">
        <v>103</v>
      </c>
      <c r="G124" s="12">
        <v>1953</v>
      </c>
      <c r="H124" s="15">
        <v>260</v>
      </c>
      <c r="I124" s="15">
        <v>12</v>
      </c>
      <c r="J124" s="15">
        <v>23436</v>
      </c>
      <c r="K124" s="12">
        <v>0</v>
      </c>
      <c r="L124" s="15">
        <v>23436</v>
      </c>
      <c r="M124" s="15">
        <v>5859</v>
      </c>
      <c r="N124" s="15">
        <v>17577</v>
      </c>
    </row>
    <row r="125" spans="1:14" x14ac:dyDescent="0.3">
      <c r="A125" s="13">
        <v>44287</v>
      </c>
      <c r="B125" s="13" t="str">
        <f t="shared" si="1"/>
        <v>Q2</v>
      </c>
      <c r="C125" s="12" t="s">
        <v>94</v>
      </c>
      <c r="D125" s="12" t="s">
        <v>100</v>
      </c>
      <c r="E125" s="12" t="s">
        <v>95</v>
      </c>
      <c r="F125" s="12" t="s">
        <v>87</v>
      </c>
      <c r="G125" s="12">
        <v>1916</v>
      </c>
      <c r="H125" s="15">
        <v>250</v>
      </c>
      <c r="I125" s="15">
        <v>12</v>
      </c>
      <c r="J125" s="15">
        <v>22992</v>
      </c>
      <c r="K125" s="12">
        <v>689.76</v>
      </c>
      <c r="L125" s="15">
        <v>22302.240000000002</v>
      </c>
      <c r="M125" s="15">
        <v>5748</v>
      </c>
      <c r="N125" s="15">
        <v>16554.240000000002</v>
      </c>
    </row>
    <row r="126" spans="1:14" x14ac:dyDescent="0.3">
      <c r="A126" s="13">
        <v>44287</v>
      </c>
      <c r="B126" s="13" t="str">
        <f t="shared" si="1"/>
        <v>Q2</v>
      </c>
      <c r="C126" s="12" t="s">
        <v>92</v>
      </c>
      <c r="D126" s="12" t="s">
        <v>89</v>
      </c>
      <c r="E126" s="12" t="s">
        <v>102</v>
      </c>
      <c r="F126" s="12" t="s">
        <v>91</v>
      </c>
      <c r="G126" s="12">
        <v>1773</v>
      </c>
      <c r="H126" s="15">
        <v>5</v>
      </c>
      <c r="I126" s="15">
        <v>300</v>
      </c>
      <c r="J126" s="15">
        <v>531900</v>
      </c>
      <c r="K126" s="12">
        <v>63828</v>
      </c>
      <c r="L126" s="15">
        <v>468072</v>
      </c>
      <c r="M126" s="15">
        <v>443250</v>
      </c>
      <c r="N126" s="15">
        <v>24822</v>
      </c>
    </row>
    <row r="127" spans="1:14" x14ac:dyDescent="0.3">
      <c r="A127" s="13">
        <v>44287</v>
      </c>
      <c r="B127" s="13" t="str">
        <f t="shared" si="1"/>
        <v>Q2</v>
      </c>
      <c r="C127" s="12" t="s">
        <v>94</v>
      </c>
      <c r="D127" s="12" t="s">
        <v>89</v>
      </c>
      <c r="E127" s="12" t="s">
        <v>95</v>
      </c>
      <c r="F127" s="12" t="s">
        <v>96</v>
      </c>
      <c r="G127" s="12">
        <v>1738.5</v>
      </c>
      <c r="H127" s="15">
        <v>250</v>
      </c>
      <c r="I127" s="15">
        <v>12</v>
      </c>
      <c r="J127" s="15">
        <v>20862</v>
      </c>
      <c r="K127" s="12">
        <v>1460.34</v>
      </c>
      <c r="L127" s="15">
        <v>19401.66</v>
      </c>
      <c r="M127" s="15">
        <v>5216</v>
      </c>
      <c r="N127" s="15">
        <v>14186.16</v>
      </c>
    </row>
    <row r="128" spans="1:14" x14ac:dyDescent="0.3">
      <c r="A128" s="13">
        <v>44287</v>
      </c>
      <c r="B128" s="13" t="str">
        <f t="shared" si="1"/>
        <v>Q2</v>
      </c>
      <c r="C128" s="12" t="s">
        <v>88</v>
      </c>
      <c r="D128" s="12" t="s">
        <v>85</v>
      </c>
      <c r="E128" s="12" t="s">
        <v>86</v>
      </c>
      <c r="F128" s="12" t="s">
        <v>91</v>
      </c>
      <c r="G128" s="12">
        <v>1614</v>
      </c>
      <c r="H128" s="15">
        <v>10</v>
      </c>
      <c r="I128" s="15">
        <v>15</v>
      </c>
      <c r="J128" s="15">
        <v>24210</v>
      </c>
      <c r="K128" s="12">
        <v>3631.5</v>
      </c>
      <c r="L128" s="15">
        <v>20578.5</v>
      </c>
      <c r="M128" s="15">
        <v>16140</v>
      </c>
      <c r="N128" s="15">
        <v>4438.5</v>
      </c>
    </row>
    <row r="129" spans="1:14" x14ac:dyDescent="0.3">
      <c r="A129" s="13">
        <v>44287</v>
      </c>
      <c r="B129" s="13" t="str">
        <f t="shared" si="1"/>
        <v>Q2</v>
      </c>
      <c r="C129" s="12" t="s">
        <v>92</v>
      </c>
      <c r="D129" s="12" t="s">
        <v>104</v>
      </c>
      <c r="E129" s="12" t="s">
        <v>86</v>
      </c>
      <c r="F129" s="12" t="s">
        <v>96</v>
      </c>
      <c r="G129" s="12">
        <v>1607</v>
      </c>
      <c r="H129" s="15">
        <v>10</v>
      </c>
      <c r="I129" s="15">
        <v>300</v>
      </c>
      <c r="J129" s="15">
        <v>482100</v>
      </c>
      <c r="K129" s="12">
        <v>24105</v>
      </c>
      <c r="L129" s="15">
        <v>457995</v>
      </c>
      <c r="M129" s="15">
        <v>401750</v>
      </c>
      <c r="N129" s="15">
        <v>56245</v>
      </c>
    </row>
    <row r="130" spans="1:14" x14ac:dyDescent="0.3">
      <c r="A130" s="13">
        <v>44287</v>
      </c>
      <c r="B130" s="13" t="str">
        <f t="shared" ref="B130:B193" si="2">"Q"&amp;ROUNDUP(MONTH(A130)/3,0)</f>
        <v>Q2</v>
      </c>
      <c r="C130" s="12" t="s">
        <v>92</v>
      </c>
      <c r="D130" s="12" t="s">
        <v>98</v>
      </c>
      <c r="E130" s="12" t="s">
        <v>86</v>
      </c>
      <c r="F130" s="12" t="s">
        <v>87</v>
      </c>
      <c r="G130" s="12">
        <v>1414.5</v>
      </c>
      <c r="H130" s="15">
        <v>10</v>
      </c>
      <c r="I130" s="15">
        <v>300</v>
      </c>
      <c r="J130" s="15">
        <v>424350</v>
      </c>
      <c r="K130" s="12">
        <v>16974</v>
      </c>
      <c r="L130" s="15">
        <v>407376</v>
      </c>
      <c r="M130" s="15">
        <v>353625</v>
      </c>
      <c r="N130" s="15">
        <v>53751</v>
      </c>
    </row>
    <row r="131" spans="1:14" x14ac:dyDescent="0.3">
      <c r="A131" s="13">
        <v>44287</v>
      </c>
      <c r="B131" s="13" t="str">
        <f t="shared" si="2"/>
        <v>Q2</v>
      </c>
      <c r="C131" s="12" t="s">
        <v>84</v>
      </c>
      <c r="D131" s="12" t="s">
        <v>93</v>
      </c>
      <c r="E131" s="12" t="s">
        <v>95</v>
      </c>
      <c r="F131" s="12" t="s">
        <v>96</v>
      </c>
      <c r="G131" s="12">
        <v>1351.5</v>
      </c>
      <c r="H131" s="15">
        <v>250</v>
      </c>
      <c r="I131" s="15">
        <v>350</v>
      </c>
      <c r="J131" s="15">
        <v>473025</v>
      </c>
      <c r="K131" s="12">
        <v>42572.25</v>
      </c>
      <c r="L131" s="15">
        <v>430452.75</v>
      </c>
      <c r="M131" s="15">
        <v>351390</v>
      </c>
      <c r="N131" s="15">
        <v>79062.75</v>
      </c>
    </row>
    <row r="132" spans="1:14" x14ac:dyDescent="0.3">
      <c r="A132" s="13">
        <v>44287</v>
      </c>
      <c r="B132" s="13" t="str">
        <f t="shared" si="2"/>
        <v>Q2</v>
      </c>
      <c r="C132" s="12" t="s">
        <v>84</v>
      </c>
      <c r="D132" s="12" t="s">
        <v>98</v>
      </c>
      <c r="E132" s="12" t="s">
        <v>86</v>
      </c>
      <c r="F132" s="12" t="s">
        <v>96</v>
      </c>
      <c r="G132" s="12">
        <v>1259</v>
      </c>
      <c r="H132" s="15">
        <v>10</v>
      </c>
      <c r="I132" s="15">
        <v>7</v>
      </c>
      <c r="J132" s="15">
        <v>8813</v>
      </c>
      <c r="K132" s="12">
        <v>705.04</v>
      </c>
      <c r="L132" s="15">
        <v>8107.96</v>
      </c>
      <c r="M132" s="15">
        <v>6295</v>
      </c>
      <c r="N132" s="15">
        <v>1812.96</v>
      </c>
    </row>
    <row r="133" spans="1:14" x14ac:dyDescent="0.3">
      <c r="A133" s="13">
        <v>44287</v>
      </c>
      <c r="B133" s="13" t="str">
        <f t="shared" si="2"/>
        <v>Q2</v>
      </c>
      <c r="C133" s="12" t="s">
        <v>84</v>
      </c>
      <c r="D133" s="12" t="s">
        <v>98</v>
      </c>
      <c r="E133" s="12" t="s">
        <v>102</v>
      </c>
      <c r="F133" s="12" t="s">
        <v>91</v>
      </c>
      <c r="G133" s="12">
        <v>1199</v>
      </c>
      <c r="H133" s="15">
        <v>5</v>
      </c>
      <c r="I133" s="15">
        <v>350</v>
      </c>
      <c r="J133" s="15">
        <v>419650</v>
      </c>
      <c r="K133" s="12">
        <v>58751</v>
      </c>
      <c r="L133" s="15">
        <v>360899</v>
      </c>
      <c r="M133" s="15">
        <v>311740</v>
      </c>
      <c r="N133" s="15">
        <v>49159</v>
      </c>
    </row>
    <row r="134" spans="1:14" x14ac:dyDescent="0.3">
      <c r="A134" s="13">
        <v>44287</v>
      </c>
      <c r="B134" s="13" t="str">
        <f t="shared" si="2"/>
        <v>Q2</v>
      </c>
      <c r="C134" s="12" t="s">
        <v>97</v>
      </c>
      <c r="D134" s="12" t="s">
        <v>100</v>
      </c>
      <c r="E134" s="12" t="s">
        <v>99</v>
      </c>
      <c r="F134" s="12" t="s">
        <v>87</v>
      </c>
      <c r="G134" s="12">
        <v>1074</v>
      </c>
      <c r="H134" s="15">
        <v>260</v>
      </c>
      <c r="I134" s="15">
        <v>125</v>
      </c>
      <c r="J134" s="15">
        <v>134250</v>
      </c>
      <c r="K134" s="12">
        <v>5370</v>
      </c>
      <c r="L134" s="15">
        <v>128880</v>
      </c>
      <c r="M134" s="15">
        <v>128880</v>
      </c>
      <c r="N134" s="15">
        <v>0</v>
      </c>
    </row>
    <row r="135" spans="1:14" x14ac:dyDescent="0.3">
      <c r="A135" s="13">
        <v>44287</v>
      </c>
      <c r="B135" s="13" t="str">
        <f t="shared" si="2"/>
        <v>Q2</v>
      </c>
      <c r="C135" s="12" t="s">
        <v>84</v>
      </c>
      <c r="D135" s="12" t="s">
        <v>100</v>
      </c>
      <c r="E135" s="12" t="s">
        <v>102</v>
      </c>
      <c r="F135" s="12" t="s">
        <v>96</v>
      </c>
      <c r="G135" s="12">
        <v>980</v>
      </c>
      <c r="H135" s="15">
        <v>5</v>
      </c>
      <c r="I135" s="15">
        <v>350</v>
      </c>
      <c r="J135" s="15">
        <v>343000</v>
      </c>
      <c r="K135" s="12">
        <v>20580</v>
      </c>
      <c r="L135" s="15">
        <v>322420</v>
      </c>
      <c r="M135" s="15">
        <v>254800</v>
      </c>
      <c r="N135" s="15">
        <v>67620</v>
      </c>
    </row>
    <row r="136" spans="1:14" x14ac:dyDescent="0.3">
      <c r="A136" s="13">
        <v>44287</v>
      </c>
      <c r="B136" s="13" t="str">
        <f t="shared" si="2"/>
        <v>Q2</v>
      </c>
      <c r="C136" s="12" t="s">
        <v>84</v>
      </c>
      <c r="D136" s="12" t="s">
        <v>85</v>
      </c>
      <c r="E136" s="12" t="s">
        <v>95</v>
      </c>
      <c r="F136" s="12" t="s">
        <v>87</v>
      </c>
      <c r="G136" s="12">
        <v>943.5</v>
      </c>
      <c r="H136" s="15">
        <v>250</v>
      </c>
      <c r="I136" s="15">
        <v>350</v>
      </c>
      <c r="J136" s="15">
        <v>330225</v>
      </c>
      <c r="K136" s="12">
        <v>3302.25</v>
      </c>
      <c r="L136" s="15">
        <v>326922.75</v>
      </c>
      <c r="M136" s="15">
        <v>245310</v>
      </c>
      <c r="N136" s="15">
        <v>81612.75</v>
      </c>
    </row>
    <row r="137" spans="1:14" x14ac:dyDescent="0.3">
      <c r="A137" s="13">
        <v>44287</v>
      </c>
      <c r="B137" s="13" t="str">
        <f t="shared" si="2"/>
        <v>Q2</v>
      </c>
      <c r="C137" s="12" t="s">
        <v>97</v>
      </c>
      <c r="D137" s="12" t="s">
        <v>85</v>
      </c>
      <c r="E137" s="12" t="s">
        <v>101</v>
      </c>
      <c r="F137" s="12" t="s">
        <v>87</v>
      </c>
      <c r="G137" s="12">
        <v>742.5</v>
      </c>
      <c r="H137" s="15">
        <v>3</v>
      </c>
      <c r="I137" s="15">
        <v>125</v>
      </c>
      <c r="J137" s="15">
        <v>92812.5</v>
      </c>
      <c r="K137" s="12">
        <v>1856.25</v>
      </c>
      <c r="L137" s="15">
        <v>90956.25</v>
      </c>
      <c r="M137" s="15">
        <v>89100</v>
      </c>
      <c r="N137" s="15">
        <v>1856.25</v>
      </c>
    </row>
    <row r="138" spans="1:14" x14ac:dyDescent="0.3">
      <c r="A138" s="13">
        <v>44287</v>
      </c>
      <c r="B138" s="13" t="str">
        <f t="shared" si="2"/>
        <v>Q2</v>
      </c>
      <c r="C138" s="12" t="s">
        <v>84</v>
      </c>
      <c r="D138" s="12" t="s">
        <v>85</v>
      </c>
      <c r="E138" s="12" t="s">
        <v>86</v>
      </c>
      <c r="F138" s="12" t="s">
        <v>91</v>
      </c>
      <c r="G138" s="12">
        <v>723</v>
      </c>
      <c r="H138" s="15">
        <v>10</v>
      </c>
      <c r="I138" s="15">
        <v>7</v>
      </c>
      <c r="J138" s="15">
        <v>5061</v>
      </c>
      <c r="K138" s="12">
        <v>759.15</v>
      </c>
      <c r="L138" s="15">
        <v>4301.8500000000004</v>
      </c>
      <c r="M138" s="15">
        <v>3615</v>
      </c>
      <c r="N138" s="15">
        <v>686.85000000000014</v>
      </c>
    </row>
    <row r="139" spans="1:14" x14ac:dyDescent="0.3">
      <c r="A139" s="13">
        <v>44287</v>
      </c>
      <c r="B139" s="13" t="str">
        <f t="shared" si="2"/>
        <v>Q2</v>
      </c>
      <c r="C139" s="12" t="s">
        <v>84</v>
      </c>
      <c r="D139" s="12" t="s">
        <v>93</v>
      </c>
      <c r="E139" s="12" t="s">
        <v>90</v>
      </c>
      <c r="F139" s="12" t="s">
        <v>91</v>
      </c>
      <c r="G139" s="12">
        <v>606</v>
      </c>
      <c r="H139" s="15">
        <v>120</v>
      </c>
      <c r="I139" s="15">
        <v>20</v>
      </c>
      <c r="J139" s="15">
        <v>12120</v>
      </c>
      <c r="K139" s="12">
        <v>1696.8</v>
      </c>
      <c r="L139" s="15">
        <v>10423.200000000001</v>
      </c>
      <c r="M139" s="15">
        <v>6060</v>
      </c>
      <c r="N139" s="15">
        <v>4363.2000000000007</v>
      </c>
    </row>
    <row r="140" spans="1:14" x14ac:dyDescent="0.3">
      <c r="A140" s="13">
        <v>44287</v>
      </c>
      <c r="B140" s="13" t="str">
        <f t="shared" si="2"/>
        <v>Q2</v>
      </c>
      <c r="C140" s="12" t="s">
        <v>84</v>
      </c>
      <c r="D140" s="12" t="s">
        <v>89</v>
      </c>
      <c r="E140" s="12" t="s">
        <v>95</v>
      </c>
      <c r="F140" s="12" t="s">
        <v>96</v>
      </c>
      <c r="G140" s="12">
        <v>574.5</v>
      </c>
      <c r="H140" s="15">
        <v>250</v>
      </c>
      <c r="I140" s="15">
        <v>350</v>
      </c>
      <c r="J140" s="15">
        <v>201075</v>
      </c>
      <c r="K140" s="12">
        <v>16086</v>
      </c>
      <c r="L140" s="15">
        <v>184989</v>
      </c>
      <c r="M140" s="15">
        <v>149370</v>
      </c>
      <c r="N140" s="15">
        <v>35619</v>
      </c>
    </row>
    <row r="141" spans="1:14" x14ac:dyDescent="0.3">
      <c r="A141" s="13">
        <v>44287</v>
      </c>
      <c r="B141" s="13" t="str">
        <f t="shared" si="2"/>
        <v>Q2</v>
      </c>
      <c r="C141" s="12" t="s">
        <v>88</v>
      </c>
      <c r="D141" s="12" t="s">
        <v>98</v>
      </c>
      <c r="E141" s="12" t="s">
        <v>90</v>
      </c>
      <c r="F141" s="12" t="s">
        <v>91</v>
      </c>
      <c r="G141" s="12">
        <v>510</v>
      </c>
      <c r="H141" s="15">
        <v>120</v>
      </c>
      <c r="I141" s="15">
        <v>15</v>
      </c>
      <c r="J141" s="15">
        <v>7650</v>
      </c>
      <c r="K141" s="12">
        <v>765</v>
      </c>
      <c r="L141" s="15">
        <v>6885</v>
      </c>
      <c r="M141" s="15">
        <v>5100</v>
      </c>
      <c r="N141" s="15">
        <v>1785</v>
      </c>
    </row>
    <row r="142" spans="1:14" x14ac:dyDescent="0.3">
      <c r="A142" s="13">
        <v>44317</v>
      </c>
      <c r="B142" s="13" t="str">
        <f t="shared" si="2"/>
        <v>Q2</v>
      </c>
      <c r="C142" s="12" t="s">
        <v>92</v>
      </c>
      <c r="D142" s="12" t="s">
        <v>93</v>
      </c>
      <c r="E142" s="12" t="s">
        <v>86</v>
      </c>
      <c r="F142" s="12" t="s">
        <v>87</v>
      </c>
      <c r="G142" s="12">
        <v>2918</v>
      </c>
      <c r="H142" s="15">
        <v>10</v>
      </c>
      <c r="I142" s="15">
        <v>300</v>
      </c>
      <c r="J142" s="15">
        <v>875400</v>
      </c>
      <c r="K142" s="12">
        <v>35016</v>
      </c>
      <c r="L142" s="15">
        <v>840384</v>
      </c>
      <c r="M142" s="15">
        <v>729500</v>
      </c>
      <c r="N142" s="15">
        <v>110884</v>
      </c>
    </row>
    <row r="143" spans="1:14" x14ac:dyDescent="0.3">
      <c r="A143" s="13">
        <v>44317</v>
      </c>
      <c r="B143" s="13" t="str">
        <f t="shared" si="2"/>
        <v>Q2</v>
      </c>
      <c r="C143" s="12" t="s">
        <v>84</v>
      </c>
      <c r="D143" s="12" t="s">
        <v>100</v>
      </c>
      <c r="E143" s="12" t="s">
        <v>86</v>
      </c>
      <c r="F143" s="12" t="s">
        <v>91</v>
      </c>
      <c r="G143" s="12">
        <v>2851</v>
      </c>
      <c r="H143" s="15">
        <v>10</v>
      </c>
      <c r="I143" s="15">
        <v>350</v>
      </c>
      <c r="J143" s="15">
        <v>997850</v>
      </c>
      <c r="K143" s="12">
        <v>149677.5</v>
      </c>
      <c r="L143" s="15">
        <v>848172.5</v>
      </c>
      <c r="M143" s="15">
        <v>741260</v>
      </c>
      <c r="N143" s="15">
        <v>106912.5</v>
      </c>
    </row>
    <row r="144" spans="1:14" x14ac:dyDescent="0.3">
      <c r="A144" s="13">
        <v>44317</v>
      </c>
      <c r="B144" s="13" t="str">
        <f t="shared" si="2"/>
        <v>Q2</v>
      </c>
      <c r="C144" s="12" t="s">
        <v>97</v>
      </c>
      <c r="D144" s="12" t="s">
        <v>93</v>
      </c>
      <c r="E144" s="12" t="s">
        <v>99</v>
      </c>
      <c r="F144" s="12" t="s">
        <v>91</v>
      </c>
      <c r="G144" s="12">
        <v>2844</v>
      </c>
      <c r="H144" s="15">
        <v>260</v>
      </c>
      <c r="I144" s="15">
        <v>125</v>
      </c>
      <c r="J144" s="15">
        <v>355500</v>
      </c>
      <c r="K144" s="12">
        <v>49770</v>
      </c>
      <c r="L144" s="15">
        <v>305730</v>
      </c>
      <c r="M144" s="15">
        <v>341280</v>
      </c>
      <c r="N144" s="15">
        <v>-35550</v>
      </c>
    </row>
    <row r="145" spans="1:14" x14ac:dyDescent="0.3">
      <c r="A145" s="13">
        <v>44317</v>
      </c>
      <c r="B145" s="13" t="str">
        <f t="shared" si="2"/>
        <v>Q2</v>
      </c>
      <c r="C145" s="12" t="s">
        <v>88</v>
      </c>
      <c r="D145" s="12" t="s">
        <v>89</v>
      </c>
      <c r="E145" s="12" t="s">
        <v>90</v>
      </c>
      <c r="F145" s="12" t="s">
        <v>91</v>
      </c>
      <c r="G145" s="12">
        <v>2826</v>
      </c>
      <c r="H145" s="15">
        <v>120</v>
      </c>
      <c r="I145" s="15">
        <v>15</v>
      </c>
      <c r="J145" s="15">
        <v>42390</v>
      </c>
      <c r="K145" s="12">
        <v>6358.5</v>
      </c>
      <c r="L145" s="15">
        <v>36031.5</v>
      </c>
      <c r="M145" s="15">
        <v>28260</v>
      </c>
      <c r="N145" s="15">
        <v>7771.5</v>
      </c>
    </row>
    <row r="146" spans="1:14" x14ac:dyDescent="0.3">
      <c r="A146" s="13">
        <v>44317</v>
      </c>
      <c r="B146" s="13" t="str">
        <f t="shared" si="2"/>
        <v>Q2</v>
      </c>
      <c r="C146" s="12" t="s">
        <v>94</v>
      </c>
      <c r="D146" s="12" t="s">
        <v>100</v>
      </c>
      <c r="E146" s="12" t="s">
        <v>102</v>
      </c>
      <c r="F146" s="12" t="s">
        <v>91</v>
      </c>
      <c r="G146" s="12">
        <v>2661</v>
      </c>
      <c r="H146" s="15">
        <v>5</v>
      </c>
      <c r="I146" s="15">
        <v>12</v>
      </c>
      <c r="J146" s="15">
        <v>31932</v>
      </c>
      <c r="K146" s="12">
        <v>3831.84</v>
      </c>
      <c r="L146" s="15">
        <v>28100.16</v>
      </c>
      <c r="M146" s="15">
        <v>7983</v>
      </c>
      <c r="N146" s="15">
        <v>20117.16</v>
      </c>
    </row>
    <row r="147" spans="1:14" x14ac:dyDescent="0.3">
      <c r="A147" s="13">
        <v>44317</v>
      </c>
      <c r="B147" s="13" t="str">
        <f t="shared" si="2"/>
        <v>Q2</v>
      </c>
      <c r="C147" s="12" t="s">
        <v>84</v>
      </c>
      <c r="D147" s="12" t="s">
        <v>93</v>
      </c>
      <c r="E147" s="12" t="s">
        <v>86</v>
      </c>
      <c r="F147" s="12" t="s">
        <v>96</v>
      </c>
      <c r="G147" s="12">
        <v>2327</v>
      </c>
      <c r="H147" s="15">
        <v>10</v>
      </c>
      <c r="I147" s="15">
        <v>7</v>
      </c>
      <c r="J147" s="15">
        <v>16289</v>
      </c>
      <c r="K147" s="12">
        <v>814.45</v>
      </c>
      <c r="L147" s="15">
        <v>15474.55</v>
      </c>
      <c r="M147" s="15">
        <v>11635</v>
      </c>
      <c r="N147" s="15">
        <v>3839.5499999999993</v>
      </c>
    </row>
    <row r="148" spans="1:14" x14ac:dyDescent="0.3">
      <c r="A148" s="13">
        <v>44317</v>
      </c>
      <c r="B148" s="13" t="str">
        <f t="shared" si="2"/>
        <v>Q2</v>
      </c>
      <c r="C148" s="12" t="s">
        <v>84</v>
      </c>
      <c r="D148" s="12" t="s">
        <v>93</v>
      </c>
      <c r="E148" s="12" t="s">
        <v>102</v>
      </c>
      <c r="F148" s="12" t="s">
        <v>91</v>
      </c>
      <c r="G148" s="12">
        <v>2313</v>
      </c>
      <c r="H148" s="15">
        <v>5</v>
      </c>
      <c r="I148" s="15">
        <v>350</v>
      </c>
      <c r="J148" s="15">
        <v>809550</v>
      </c>
      <c r="K148" s="12">
        <v>80955</v>
      </c>
      <c r="L148" s="15">
        <v>728595</v>
      </c>
      <c r="M148" s="15">
        <v>601380</v>
      </c>
      <c r="N148" s="15">
        <v>127215</v>
      </c>
    </row>
    <row r="149" spans="1:14" x14ac:dyDescent="0.3">
      <c r="A149" s="13">
        <v>44317</v>
      </c>
      <c r="B149" s="13" t="str">
        <f t="shared" si="2"/>
        <v>Q2</v>
      </c>
      <c r="C149" s="12" t="s">
        <v>97</v>
      </c>
      <c r="D149" s="12" t="s">
        <v>98</v>
      </c>
      <c r="E149" s="12" t="s">
        <v>99</v>
      </c>
      <c r="F149" s="12" t="s">
        <v>87</v>
      </c>
      <c r="G149" s="12">
        <v>2276</v>
      </c>
      <c r="H149" s="15">
        <v>260</v>
      </c>
      <c r="I149" s="15">
        <v>125</v>
      </c>
      <c r="J149" s="15">
        <v>284500</v>
      </c>
      <c r="K149" s="12">
        <v>5690</v>
      </c>
      <c r="L149" s="15">
        <v>278810</v>
      </c>
      <c r="M149" s="15">
        <v>273120</v>
      </c>
      <c r="N149" s="15">
        <v>5690</v>
      </c>
    </row>
    <row r="150" spans="1:14" x14ac:dyDescent="0.3">
      <c r="A150" s="13">
        <v>44317</v>
      </c>
      <c r="B150" s="13" t="str">
        <f t="shared" si="2"/>
        <v>Q2</v>
      </c>
      <c r="C150" s="12" t="s">
        <v>94</v>
      </c>
      <c r="D150" s="12" t="s">
        <v>85</v>
      </c>
      <c r="E150" s="12" t="s">
        <v>95</v>
      </c>
      <c r="F150" s="12" t="s">
        <v>91</v>
      </c>
      <c r="G150" s="12">
        <v>2109</v>
      </c>
      <c r="H150" s="15">
        <v>250</v>
      </c>
      <c r="I150" s="15">
        <v>12</v>
      </c>
      <c r="J150" s="15">
        <v>25308</v>
      </c>
      <c r="K150" s="12">
        <v>3036.96</v>
      </c>
      <c r="L150" s="15">
        <v>22271.040000000001</v>
      </c>
      <c r="M150" s="15">
        <v>6327</v>
      </c>
      <c r="N150" s="15">
        <v>15944.04</v>
      </c>
    </row>
    <row r="151" spans="1:14" x14ac:dyDescent="0.3">
      <c r="A151" s="13">
        <v>44317</v>
      </c>
      <c r="B151" s="13" t="str">
        <f t="shared" si="2"/>
        <v>Q2</v>
      </c>
      <c r="C151" s="12" t="s">
        <v>84</v>
      </c>
      <c r="D151" s="12" t="s">
        <v>100</v>
      </c>
      <c r="E151" s="12" t="s">
        <v>99</v>
      </c>
      <c r="F151" s="12" t="s">
        <v>91</v>
      </c>
      <c r="G151" s="12">
        <v>2039</v>
      </c>
      <c r="H151" s="15">
        <v>260</v>
      </c>
      <c r="I151" s="15">
        <v>20</v>
      </c>
      <c r="J151" s="15">
        <v>40780</v>
      </c>
      <c r="K151" s="12">
        <v>4078</v>
      </c>
      <c r="L151" s="15">
        <v>36702</v>
      </c>
      <c r="M151" s="15">
        <v>20390</v>
      </c>
      <c r="N151" s="15">
        <v>16312</v>
      </c>
    </row>
    <row r="152" spans="1:14" x14ac:dyDescent="0.3">
      <c r="A152" s="13">
        <v>44317</v>
      </c>
      <c r="B152" s="13" t="str">
        <f t="shared" si="2"/>
        <v>Q2</v>
      </c>
      <c r="C152" s="12" t="s">
        <v>94</v>
      </c>
      <c r="D152" s="12" t="s">
        <v>93</v>
      </c>
      <c r="E152" s="12" t="s">
        <v>95</v>
      </c>
      <c r="F152" s="12" t="s">
        <v>91</v>
      </c>
      <c r="G152" s="12">
        <v>1806</v>
      </c>
      <c r="H152" s="15">
        <v>250</v>
      </c>
      <c r="I152" s="15">
        <v>12</v>
      </c>
      <c r="J152" s="15">
        <v>21672</v>
      </c>
      <c r="K152" s="12">
        <v>3250.8</v>
      </c>
      <c r="L152" s="15">
        <v>18421.2</v>
      </c>
      <c r="M152" s="15">
        <v>5418</v>
      </c>
      <c r="N152" s="15">
        <v>13003.2</v>
      </c>
    </row>
    <row r="153" spans="1:14" x14ac:dyDescent="0.3">
      <c r="A153" s="13">
        <v>44317</v>
      </c>
      <c r="B153" s="13" t="str">
        <f t="shared" si="2"/>
        <v>Q2</v>
      </c>
      <c r="C153" s="12" t="s">
        <v>84</v>
      </c>
      <c r="D153" s="12" t="s">
        <v>93</v>
      </c>
      <c r="E153" s="12" t="s">
        <v>101</v>
      </c>
      <c r="F153" s="12" t="s">
        <v>91</v>
      </c>
      <c r="G153" s="12">
        <v>1743</v>
      </c>
      <c r="H153" s="15">
        <v>3</v>
      </c>
      <c r="I153" s="15">
        <v>20</v>
      </c>
      <c r="J153" s="15">
        <v>34860</v>
      </c>
      <c r="K153" s="12">
        <v>4880.3999999999996</v>
      </c>
      <c r="L153" s="15">
        <v>29979.599999999999</v>
      </c>
      <c r="M153" s="15">
        <v>17430</v>
      </c>
      <c r="N153" s="15">
        <v>12549.599999999999</v>
      </c>
    </row>
    <row r="154" spans="1:14" x14ac:dyDescent="0.3">
      <c r="A154" s="13">
        <v>44317</v>
      </c>
      <c r="B154" s="13" t="str">
        <f t="shared" si="2"/>
        <v>Q2</v>
      </c>
      <c r="C154" s="12" t="s">
        <v>92</v>
      </c>
      <c r="D154" s="12" t="s">
        <v>98</v>
      </c>
      <c r="E154" s="12" t="s">
        <v>86</v>
      </c>
      <c r="F154" s="12" t="s">
        <v>87</v>
      </c>
      <c r="G154" s="12">
        <v>1728</v>
      </c>
      <c r="H154" s="15">
        <v>10</v>
      </c>
      <c r="I154" s="15">
        <v>300</v>
      </c>
      <c r="J154" s="15">
        <v>518400</v>
      </c>
      <c r="K154" s="12">
        <v>10368</v>
      </c>
      <c r="L154" s="15">
        <v>508032</v>
      </c>
      <c r="M154" s="15">
        <v>432000</v>
      </c>
      <c r="N154" s="15">
        <v>76032</v>
      </c>
    </row>
    <row r="155" spans="1:14" x14ac:dyDescent="0.3">
      <c r="A155" s="13">
        <v>44317</v>
      </c>
      <c r="B155" s="13" t="str">
        <f t="shared" si="2"/>
        <v>Q2</v>
      </c>
      <c r="C155" s="12" t="s">
        <v>92</v>
      </c>
      <c r="D155" s="12" t="s">
        <v>85</v>
      </c>
      <c r="E155" s="12" t="s">
        <v>86</v>
      </c>
      <c r="F155" s="12" t="s">
        <v>96</v>
      </c>
      <c r="G155" s="12">
        <v>1702</v>
      </c>
      <c r="H155" s="15">
        <v>10</v>
      </c>
      <c r="I155" s="15">
        <v>300</v>
      </c>
      <c r="J155" s="15">
        <v>510600</v>
      </c>
      <c r="K155" s="12">
        <v>35742</v>
      </c>
      <c r="L155" s="15">
        <v>474858</v>
      </c>
      <c r="M155" s="15">
        <v>425500</v>
      </c>
      <c r="N155" s="15">
        <v>49358</v>
      </c>
    </row>
    <row r="156" spans="1:14" x14ac:dyDescent="0.3">
      <c r="A156" s="13">
        <v>44317</v>
      </c>
      <c r="B156" s="13" t="str">
        <f t="shared" si="2"/>
        <v>Q2</v>
      </c>
      <c r="C156" s="12" t="s">
        <v>84</v>
      </c>
      <c r="D156" s="12" t="s">
        <v>89</v>
      </c>
      <c r="E156" s="12" t="s">
        <v>102</v>
      </c>
      <c r="F156" s="12" t="s">
        <v>96</v>
      </c>
      <c r="G156" s="12">
        <v>1666</v>
      </c>
      <c r="H156" s="15">
        <v>5</v>
      </c>
      <c r="I156" s="15">
        <v>350</v>
      </c>
      <c r="J156" s="15">
        <v>583100</v>
      </c>
      <c r="K156" s="12">
        <v>52479</v>
      </c>
      <c r="L156" s="15">
        <v>530621</v>
      </c>
      <c r="M156" s="15">
        <v>433160</v>
      </c>
      <c r="N156" s="15">
        <v>97461</v>
      </c>
    </row>
    <row r="157" spans="1:14" x14ac:dyDescent="0.3">
      <c r="A157" s="13">
        <v>44317</v>
      </c>
      <c r="B157" s="13" t="str">
        <f t="shared" si="2"/>
        <v>Q2</v>
      </c>
      <c r="C157" s="12" t="s">
        <v>97</v>
      </c>
      <c r="D157" s="12" t="s">
        <v>85</v>
      </c>
      <c r="E157" s="12" t="s">
        <v>99</v>
      </c>
      <c r="F157" s="12" t="s">
        <v>96</v>
      </c>
      <c r="G157" s="12">
        <v>1645</v>
      </c>
      <c r="H157" s="15">
        <v>260</v>
      </c>
      <c r="I157" s="15">
        <v>125</v>
      </c>
      <c r="J157" s="15">
        <v>205625</v>
      </c>
      <c r="K157" s="12">
        <v>14393.75</v>
      </c>
      <c r="L157" s="15">
        <v>191231.25</v>
      </c>
      <c r="M157" s="15">
        <v>197400</v>
      </c>
      <c r="N157" s="15">
        <v>-6168.75</v>
      </c>
    </row>
    <row r="158" spans="1:14" x14ac:dyDescent="0.3">
      <c r="A158" s="13">
        <v>44317</v>
      </c>
      <c r="B158" s="13" t="str">
        <f t="shared" si="2"/>
        <v>Q2</v>
      </c>
      <c r="C158" s="12" t="s">
        <v>84</v>
      </c>
      <c r="D158" s="12" t="s">
        <v>89</v>
      </c>
      <c r="E158" s="12" t="s">
        <v>101</v>
      </c>
      <c r="F158" s="12" t="s">
        <v>96</v>
      </c>
      <c r="G158" s="12">
        <v>1563</v>
      </c>
      <c r="H158" s="15">
        <v>3</v>
      </c>
      <c r="I158" s="15">
        <v>20</v>
      </c>
      <c r="J158" s="15">
        <v>31260</v>
      </c>
      <c r="K158" s="12">
        <v>1563</v>
      </c>
      <c r="L158" s="15">
        <v>29697</v>
      </c>
      <c r="M158" s="15">
        <v>15630</v>
      </c>
      <c r="N158" s="15">
        <v>14067</v>
      </c>
    </row>
    <row r="159" spans="1:14" x14ac:dyDescent="0.3">
      <c r="A159" s="13">
        <v>44317</v>
      </c>
      <c r="B159" s="13" t="str">
        <f t="shared" si="2"/>
        <v>Q2</v>
      </c>
      <c r="C159" s="12" t="s">
        <v>88</v>
      </c>
      <c r="D159" s="12" t="s">
        <v>98</v>
      </c>
      <c r="E159" s="12" t="s">
        <v>90</v>
      </c>
      <c r="F159" s="12" t="s">
        <v>96</v>
      </c>
      <c r="G159" s="12">
        <v>1530</v>
      </c>
      <c r="H159" s="15">
        <v>120</v>
      </c>
      <c r="I159" s="15">
        <v>15</v>
      </c>
      <c r="J159" s="15">
        <v>22950</v>
      </c>
      <c r="K159" s="12">
        <v>1377</v>
      </c>
      <c r="L159" s="15">
        <v>21573</v>
      </c>
      <c r="M159" s="15">
        <v>15300</v>
      </c>
      <c r="N159" s="15">
        <v>6273</v>
      </c>
    </row>
    <row r="160" spans="1:14" x14ac:dyDescent="0.3">
      <c r="A160" s="13">
        <v>44317</v>
      </c>
      <c r="B160" s="13" t="str">
        <f t="shared" si="2"/>
        <v>Q2</v>
      </c>
      <c r="C160" s="12" t="s">
        <v>84</v>
      </c>
      <c r="D160" s="12" t="s">
        <v>98</v>
      </c>
      <c r="E160" s="12" t="s">
        <v>102</v>
      </c>
      <c r="F160" s="12" t="s">
        <v>96</v>
      </c>
      <c r="G160" s="12">
        <v>1460</v>
      </c>
      <c r="H160" s="15">
        <v>5</v>
      </c>
      <c r="I160" s="15">
        <v>350</v>
      </c>
      <c r="J160" s="15">
        <v>511000</v>
      </c>
      <c r="K160" s="12">
        <v>30660</v>
      </c>
      <c r="L160" s="15">
        <v>480340</v>
      </c>
      <c r="M160" s="15">
        <v>379600</v>
      </c>
      <c r="N160" s="15">
        <v>100740</v>
      </c>
    </row>
    <row r="161" spans="1:14" x14ac:dyDescent="0.3">
      <c r="A161" s="13">
        <v>44317</v>
      </c>
      <c r="B161" s="13" t="str">
        <f t="shared" si="2"/>
        <v>Q2</v>
      </c>
      <c r="C161" s="12" t="s">
        <v>97</v>
      </c>
      <c r="D161" s="12" t="s">
        <v>89</v>
      </c>
      <c r="E161" s="12" t="s">
        <v>99</v>
      </c>
      <c r="F161" s="12" t="s">
        <v>91</v>
      </c>
      <c r="G161" s="12">
        <v>1433</v>
      </c>
      <c r="H161" s="15">
        <v>260</v>
      </c>
      <c r="I161" s="15">
        <v>125</v>
      </c>
      <c r="J161" s="15">
        <v>179125</v>
      </c>
      <c r="K161" s="12">
        <v>19703.75</v>
      </c>
      <c r="L161" s="15">
        <v>159421.25</v>
      </c>
      <c r="M161" s="15">
        <v>171960</v>
      </c>
      <c r="N161" s="15">
        <v>-12538.75</v>
      </c>
    </row>
    <row r="162" spans="1:14" x14ac:dyDescent="0.3">
      <c r="A162" s="13">
        <v>44317</v>
      </c>
      <c r="B162" s="13" t="str">
        <f t="shared" si="2"/>
        <v>Q2</v>
      </c>
      <c r="C162" s="12" t="s">
        <v>88</v>
      </c>
      <c r="D162" s="12" t="s">
        <v>85</v>
      </c>
      <c r="E162" s="12" t="s">
        <v>90</v>
      </c>
      <c r="F162" s="12" t="s">
        <v>96</v>
      </c>
      <c r="G162" s="12">
        <v>1262</v>
      </c>
      <c r="H162" s="15">
        <v>120</v>
      </c>
      <c r="I162" s="15">
        <v>15</v>
      </c>
      <c r="J162" s="15">
        <v>18930</v>
      </c>
      <c r="K162" s="12">
        <v>1325.1</v>
      </c>
      <c r="L162" s="15">
        <v>17604.900000000001</v>
      </c>
      <c r="M162" s="15">
        <v>12620</v>
      </c>
      <c r="N162" s="15">
        <v>4984.9000000000015</v>
      </c>
    </row>
    <row r="163" spans="1:14" x14ac:dyDescent="0.3">
      <c r="A163" s="13">
        <v>44317</v>
      </c>
      <c r="B163" s="13" t="str">
        <f t="shared" si="2"/>
        <v>Q2</v>
      </c>
      <c r="C163" s="12" t="s">
        <v>84</v>
      </c>
      <c r="D163" s="12" t="s">
        <v>98</v>
      </c>
      <c r="E163" s="12" t="s">
        <v>86</v>
      </c>
      <c r="F163" s="12" t="s">
        <v>96</v>
      </c>
      <c r="G163" s="12">
        <v>1095</v>
      </c>
      <c r="H163" s="15">
        <v>10</v>
      </c>
      <c r="I163" s="15">
        <v>7</v>
      </c>
      <c r="J163" s="15">
        <v>7665</v>
      </c>
      <c r="K163" s="12">
        <v>613.20000000000005</v>
      </c>
      <c r="L163" s="15">
        <v>7051.8</v>
      </c>
      <c r="M163" s="15">
        <v>5475</v>
      </c>
      <c r="N163" s="15">
        <v>1576.8000000000002</v>
      </c>
    </row>
    <row r="164" spans="1:14" x14ac:dyDescent="0.3">
      <c r="A164" s="13">
        <v>44317</v>
      </c>
      <c r="B164" s="13" t="str">
        <f t="shared" si="2"/>
        <v>Q2</v>
      </c>
      <c r="C164" s="12" t="s">
        <v>84</v>
      </c>
      <c r="D164" s="12" t="s">
        <v>89</v>
      </c>
      <c r="E164" s="12" t="s">
        <v>86</v>
      </c>
      <c r="F164" s="12" t="s">
        <v>87</v>
      </c>
      <c r="G164" s="12">
        <v>1030</v>
      </c>
      <c r="H164" s="15">
        <v>10</v>
      </c>
      <c r="I164" s="15">
        <v>7</v>
      </c>
      <c r="J164" s="15">
        <v>7210</v>
      </c>
      <c r="K164" s="12">
        <v>72.099999999999994</v>
      </c>
      <c r="L164" s="15">
        <v>7137.9</v>
      </c>
      <c r="M164" s="15">
        <v>5150</v>
      </c>
      <c r="N164" s="15">
        <v>1987.8999999999996</v>
      </c>
    </row>
    <row r="165" spans="1:14" x14ac:dyDescent="0.3">
      <c r="A165" s="13">
        <v>44317</v>
      </c>
      <c r="B165" s="13" t="str">
        <f t="shared" si="2"/>
        <v>Q2</v>
      </c>
      <c r="C165" s="12" t="s">
        <v>92</v>
      </c>
      <c r="D165" s="12" t="s">
        <v>89</v>
      </c>
      <c r="E165" s="12" t="s">
        <v>86</v>
      </c>
      <c r="F165" s="12" t="s">
        <v>87</v>
      </c>
      <c r="G165" s="12">
        <v>918</v>
      </c>
      <c r="H165" s="15">
        <v>10</v>
      </c>
      <c r="I165" s="15">
        <v>300</v>
      </c>
      <c r="J165" s="15">
        <v>275400</v>
      </c>
      <c r="K165" s="12">
        <v>5508</v>
      </c>
      <c r="L165" s="15">
        <v>269892</v>
      </c>
      <c r="M165" s="15">
        <v>229500</v>
      </c>
      <c r="N165" s="15">
        <v>40392</v>
      </c>
    </row>
    <row r="166" spans="1:14" x14ac:dyDescent="0.3">
      <c r="A166" s="13">
        <v>44317</v>
      </c>
      <c r="B166" s="13" t="str">
        <f t="shared" si="2"/>
        <v>Q2</v>
      </c>
      <c r="C166" s="12" t="s">
        <v>94</v>
      </c>
      <c r="D166" s="12" t="s">
        <v>98</v>
      </c>
      <c r="E166" s="12" t="s">
        <v>95</v>
      </c>
      <c r="F166" s="12" t="s">
        <v>96</v>
      </c>
      <c r="G166" s="12">
        <v>880</v>
      </c>
      <c r="H166" s="15">
        <v>250</v>
      </c>
      <c r="I166" s="15">
        <v>12</v>
      </c>
      <c r="J166" s="15">
        <v>10560</v>
      </c>
      <c r="K166" s="12">
        <v>950.4</v>
      </c>
      <c r="L166" s="15">
        <v>9609.6</v>
      </c>
      <c r="M166" s="15">
        <v>2640</v>
      </c>
      <c r="N166" s="15">
        <v>6969.6</v>
      </c>
    </row>
    <row r="167" spans="1:14" x14ac:dyDescent="0.3">
      <c r="A167" s="13">
        <v>44317</v>
      </c>
      <c r="B167" s="13" t="str">
        <f t="shared" si="2"/>
        <v>Q2</v>
      </c>
      <c r="C167" s="12" t="s">
        <v>94</v>
      </c>
      <c r="D167" s="12" t="s">
        <v>89</v>
      </c>
      <c r="E167" s="12" t="s">
        <v>95</v>
      </c>
      <c r="F167" s="12" t="s">
        <v>87</v>
      </c>
      <c r="G167" s="12">
        <v>866</v>
      </c>
      <c r="H167" s="15">
        <v>250</v>
      </c>
      <c r="I167" s="15">
        <v>12</v>
      </c>
      <c r="J167" s="15">
        <v>10392</v>
      </c>
      <c r="K167" s="12">
        <v>415.68</v>
      </c>
      <c r="L167" s="15">
        <v>9976.32</v>
      </c>
      <c r="M167" s="15">
        <v>2598</v>
      </c>
      <c r="N167" s="15">
        <v>7378.32</v>
      </c>
    </row>
    <row r="168" spans="1:14" x14ac:dyDescent="0.3">
      <c r="A168" s="13">
        <v>44317</v>
      </c>
      <c r="B168" s="13" t="str">
        <f t="shared" si="2"/>
        <v>Q2</v>
      </c>
      <c r="C168" s="12" t="s">
        <v>84</v>
      </c>
      <c r="D168" s="12" t="s">
        <v>85</v>
      </c>
      <c r="E168" s="12" t="s">
        <v>101</v>
      </c>
      <c r="F168" s="12" t="s">
        <v>87</v>
      </c>
      <c r="G168" s="12">
        <v>831</v>
      </c>
      <c r="H168" s="15">
        <v>3</v>
      </c>
      <c r="I168" s="15">
        <v>20</v>
      </c>
      <c r="J168" s="15">
        <v>16620</v>
      </c>
      <c r="K168" s="12">
        <v>498.6</v>
      </c>
      <c r="L168" s="15">
        <v>16121.4</v>
      </c>
      <c r="M168" s="15">
        <v>8310</v>
      </c>
      <c r="N168" s="15">
        <v>7811.4</v>
      </c>
    </row>
    <row r="169" spans="1:14" x14ac:dyDescent="0.3">
      <c r="A169" s="13">
        <v>44317</v>
      </c>
      <c r="B169" s="13" t="str">
        <f t="shared" si="2"/>
        <v>Q2</v>
      </c>
      <c r="C169" s="12" t="s">
        <v>88</v>
      </c>
      <c r="D169" s="12" t="s">
        <v>93</v>
      </c>
      <c r="E169" s="12" t="s">
        <v>90</v>
      </c>
      <c r="F169" s="12" t="s">
        <v>91</v>
      </c>
      <c r="G169" s="12">
        <v>790</v>
      </c>
      <c r="H169" s="15">
        <v>120</v>
      </c>
      <c r="I169" s="15">
        <v>15</v>
      </c>
      <c r="J169" s="15">
        <v>11850</v>
      </c>
      <c r="K169" s="12">
        <v>1185</v>
      </c>
      <c r="L169" s="15">
        <v>10665</v>
      </c>
      <c r="M169" s="15">
        <v>7900</v>
      </c>
      <c r="N169" s="15">
        <v>2765</v>
      </c>
    </row>
    <row r="170" spans="1:14" x14ac:dyDescent="0.3">
      <c r="A170" s="13">
        <v>44317</v>
      </c>
      <c r="B170" s="13" t="str">
        <f t="shared" si="2"/>
        <v>Q2</v>
      </c>
      <c r="C170" s="12" t="s">
        <v>84</v>
      </c>
      <c r="D170" s="12" t="s">
        <v>98</v>
      </c>
      <c r="E170" s="12" t="s">
        <v>101</v>
      </c>
      <c r="F170" s="12" t="s">
        <v>96</v>
      </c>
      <c r="G170" s="12">
        <v>663</v>
      </c>
      <c r="H170" s="15">
        <v>3</v>
      </c>
      <c r="I170" s="15">
        <v>20</v>
      </c>
      <c r="J170" s="15">
        <v>13260</v>
      </c>
      <c r="K170" s="12">
        <v>1193.4000000000001</v>
      </c>
      <c r="L170" s="15">
        <v>12066.6</v>
      </c>
      <c r="M170" s="15">
        <v>6630</v>
      </c>
      <c r="N170" s="15">
        <v>5436.6</v>
      </c>
    </row>
    <row r="171" spans="1:14" x14ac:dyDescent="0.3">
      <c r="A171" s="13">
        <v>44317</v>
      </c>
      <c r="B171" s="13" t="str">
        <f t="shared" si="2"/>
        <v>Q2</v>
      </c>
      <c r="C171" s="12" t="s">
        <v>92</v>
      </c>
      <c r="D171" s="12" t="s">
        <v>100</v>
      </c>
      <c r="E171" s="12" t="s">
        <v>86</v>
      </c>
      <c r="F171" s="12" t="s">
        <v>91</v>
      </c>
      <c r="G171" s="12">
        <v>591</v>
      </c>
      <c r="H171" s="15">
        <v>10</v>
      </c>
      <c r="I171" s="15">
        <v>300</v>
      </c>
      <c r="J171" s="15">
        <v>177300</v>
      </c>
      <c r="K171" s="12">
        <v>17730</v>
      </c>
      <c r="L171" s="15">
        <v>159570</v>
      </c>
      <c r="M171" s="15">
        <v>147750</v>
      </c>
      <c r="N171" s="15">
        <v>11820</v>
      </c>
    </row>
    <row r="172" spans="1:14" x14ac:dyDescent="0.3">
      <c r="A172" s="13">
        <v>44317</v>
      </c>
      <c r="B172" s="13" t="str">
        <f t="shared" si="2"/>
        <v>Q2</v>
      </c>
      <c r="C172" s="12" t="s">
        <v>84</v>
      </c>
      <c r="D172" s="12" t="s">
        <v>100</v>
      </c>
      <c r="E172" s="12" t="s">
        <v>90</v>
      </c>
      <c r="F172" s="12" t="s">
        <v>87</v>
      </c>
      <c r="G172" s="12">
        <v>362</v>
      </c>
      <c r="H172" s="15">
        <v>120</v>
      </c>
      <c r="I172" s="15">
        <v>7</v>
      </c>
      <c r="J172" s="15">
        <v>2534</v>
      </c>
      <c r="K172" s="12">
        <v>25.34</v>
      </c>
      <c r="L172" s="15">
        <v>2508.66</v>
      </c>
      <c r="M172" s="15">
        <v>1810</v>
      </c>
      <c r="N172" s="15">
        <v>698.65999999999985</v>
      </c>
    </row>
    <row r="173" spans="1:14" x14ac:dyDescent="0.3">
      <c r="A173" s="13">
        <v>44317</v>
      </c>
      <c r="B173" s="13" t="str">
        <f t="shared" si="2"/>
        <v>Q2</v>
      </c>
      <c r="C173" s="12" t="s">
        <v>97</v>
      </c>
      <c r="D173" s="12" t="s">
        <v>100</v>
      </c>
      <c r="E173" s="12" t="s">
        <v>95</v>
      </c>
      <c r="F173" s="12" t="s">
        <v>91</v>
      </c>
      <c r="G173" s="12">
        <v>341</v>
      </c>
      <c r="H173" s="15">
        <v>250</v>
      </c>
      <c r="I173" s="15">
        <v>125</v>
      </c>
      <c r="J173" s="15">
        <v>42625</v>
      </c>
      <c r="K173" s="12">
        <v>4262.5</v>
      </c>
      <c r="L173" s="15">
        <v>38362.5</v>
      </c>
      <c r="M173" s="15">
        <v>40920</v>
      </c>
      <c r="N173" s="15">
        <v>-2557.5</v>
      </c>
    </row>
    <row r="174" spans="1:14" x14ac:dyDescent="0.3">
      <c r="A174" s="13">
        <v>44317</v>
      </c>
      <c r="B174" s="13" t="str">
        <f t="shared" si="2"/>
        <v>Q2</v>
      </c>
      <c r="C174" s="12" t="s">
        <v>84</v>
      </c>
      <c r="D174" s="12" t="s">
        <v>85</v>
      </c>
      <c r="E174" s="12" t="s">
        <v>86</v>
      </c>
      <c r="F174" s="12" t="s">
        <v>96</v>
      </c>
      <c r="G174" s="12">
        <v>257</v>
      </c>
      <c r="H174" s="15">
        <v>10</v>
      </c>
      <c r="I174" s="15">
        <v>7</v>
      </c>
      <c r="J174" s="15">
        <v>1799</v>
      </c>
      <c r="K174" s="12">
        <v>143.91999999999999</v>
      </c>
      <c r="L174" s="15">
        <v>1655.08</v>
      </c>
      <c r="M174" s="15">
        <v>1285</v>
      </c>
      <c r="N174" s="15">
        <v>370.07999999999993</v>
      </c>
    </row>
    <row r="175" spans="1:14" x14ac:dyDescent="0.3">
      <c r="A175" s="13">
        <v>44317</v>
      </c>
      <c r="B175" s="13" t="str">
        <f t="shared" si="2"/>
        <v>Q2</v>
      </c>
      <c r="C175" s="12" t="s">
        <v>88</v>
      </c>
      <c r="D175" s="12" t="s">
        <v>100</v>
      </c>
      <c r="E175" s="12" t="s">
        <v>90</v>
      </c>
      <c r="F175" s="12" t="s">
        <v>96</v>
      </c>
      <c r="G175" s="12">
        <v>245</v>
      </c>
      <c r="H175" s="15">
        <v>120</v>
      </c>
      <c r="I175" s="15">
        <v>15</v>
      </c>
      <c r="J175" s="15">
        <v>3675</v>
      </c>
      <c r="K175" s="12">
        <v>330.75</v>
      </c>
      <c r="L175" s="15">
        <v>3344.25</v>
      </c>
      <c r="M175" s="15">
        <v>2450</v>
      </c>
      <c r="N175" s="15">
        <v>894.25</v>
      </c>
    </row>
    <row r="176" spans="1:14" x14ac:dyDescent="0.3">
      <c r="A176" s="13">
        <v>44317</v>
      </c>
      <c r="B176" s="13" t="str">
        <f t="shared" si="2"/>
        <v>Q2</v>
      </c>
      <c r="C176" s="12" t="s">
        <v>84</v>
      </c>
      <c r="D176" s="12" t="s">
        <v>85</v>
      </c>
      <c r="E176" s="12" t="s">
        <v>102</v>
      </c>
      <c r="F176" s="12" t="s">
        <v>91</v>
      </c>
      <c r="G176" s="12">
        <v>200</v>
      </c>
      <c r="H176" s="15">
        <v>5</v>
      </c>
      <c r="I176" s="15">
        <v>350</v>
      </c>
      <c r="J176" s="15">
        <v>70000</v>
      </c>
      <c r="K176" s="12">
        <v>9800</v>
      </c>
      <c r="L176" s="15">
        <v>60200</v>
      </c>
      <c r="M176" s="15">
        <v>52000</v>
      </c>
      <c r="N176" s="15">
        <v>8200</v>
      </c>
    </row>
    <row r="177" spans="1:14" x14ac:dyDescent="0.3">
      <c r="A177" s="13">
        <v>44348</v>
      </c>
      <c r="B177" s="13" t="str">
        <f t="shared" si="2"/>
        <v>Q2</v>
      </c>
      <c r="C177" s="12" t="s">
        <v>84</v>
      </c>
      <c r="D177" s="12" t="s">
        <v>93</v>
      </c>
      <c r="E177" s="12" t="s">
        <v>90</v>
      </c>
      <c r="F177" s="12" t="s">
        <v>96</v>
      </c>
      <c r="G177" s="12">
        <v>2907</v>
      </c>
      <c r="H177" s="15">
        <v>120</v>
      </c>
      <c r="I177" s="15">
        <v>7</v>
      </c>
      <c r="J177" s="15">
        <v>20349</v>
      </c>
      <c r="K177" s="12">
        <v>1627.92</v>
      </c>
      <c r="L177" s="15">
        <v>18721.080000000002</v>
      </c>
      <c r="M177" s="15">
        <v>14535</v>
      </c>
      <c r="N177" s="15">
        <v>4186.0800000000017</v>
      </c>
    </row>
    <row r="178" spans="1:14" x14ac:dyDescent="0.3">
      <c r="A178" s="13">
        <v>44348</v>
      </c>
      <c r="B178" s="13" t="str">
        <f t="shared" si="2"/>
        <v>Q2</v>
      </c>
      <c r="C178" s="12" t="s">
        <v>84</v>
      </c>
      <c r="D178" s="12" t="s">
        <v>93</v>
      </c>
      <c r="E178" s="12" t="s">
        <v>99</v>
      </c>
      <c r="F178" s="12" t="s">
        <v>96</v>
      </c>
      <c r="G178" s="12">
        <v>2907</v>
      </c>
      <c r="H178" s="15">
        <v>260</v>
      </c>
      <c r="I178" s="15">
        <v>7</v>
      </c>
      <c r="J178" s="15">
        <v>20349</v>
      </c>
      <c r="K178" s="12">
        <v>1627.92</v>
      </c>
      <c r="L178" s="15">
        <v>18721.080000000002</v>
      </c>
      <c r="M178" s="15">
        <v>14535</v>
      </c>
      <c r="N178" s="15">
        <v>4186.0800000000017</v>
      </c>
    </row>
    <row r="179" spans="1:14" x14ac:dyDescent="0.3">
      <c r="A179" s="13">
        <v>44348</v>
      </c>
      <c r="B179" s="13" t="str">
        <f t="shared" si="2"/>
        <v>Q2</v>
      </c>
      <c r="C179" s="12" t="s">
        <v>88</v>
      </c>
      <c r="D179" s="12" t="s">
        <v>85</v>
      </c>
      <c r="E179" s="12" t="s">
        <v>101</v>
      </c>
      <c r="F179" s="12" t="s">
        <v>96</v>
      </c>
      <c r="G179" s="12">
        <v>2844</v>
      </c>
      <c r="H179" s="15">
        <v>3</v>
      </c>
      <c r="I179" s="15">
        <v>15</v>
      </c>
      <c r="J179" s="15">
        <v>42660</v>
      </c>
      <c r="K179" s="12">
        <v>2559.6</v>
      </c>
      <c r="L179" s="15">
        <v>40100.400000000001</v>
      </c>
      <c r="M179" s="15">
        <v>28440</v>
      </c>
      <c r="N179" s="15">
        <v>11660.400000000001</v>
      </c>
    </row>
    <row r="180" spans="1:14" x14ac:dyDescent="0.3">
      <c r="A180" s="13">
        <v>44348</v>
      </c>
      <c r="B180" s="13" t="str">
        <f t="shared" si="2"/>
        <v>Q2</v>
      </c>
      <c r="C180" s="12" t="s">
        <v>88</v>
      </c>
      <c r="D180" s="12" t="s">
        <v>85</v>
      </c>
      <c r="E180" s="12" t="s">
        <v>95</v>
      </c>
      <c r="F180" s="12" t="s">
        <v>96</v>
      </c>
      <c r="G180" s="12">
        <v>2844</v>
      </c>
      <c r="H180" s="15">
        <v>250</v>
      </c>
      <c r="I180" s="15">
        <v>15</v>
      </c>
      <c r="J180" s="15">
        <v>42660</v>
      </c>
      <c r="K180" s="12">
        <v>2559.6</v>
      </c>
      <c r="L180" s="15">
        <v>40100.400000000001</v>
      </c>
      <c r="M180" s="15">
        <v>28440</v>
      </c>
      <c r="N180" s="15">
        <v>11660.400000000001</v>
      </c>
    </row>
    <row r="181" spans="1:14" x14ac:dyDescent="0.3">
      <c r="A181" s="13">
        <v>44348</v>
      </c>
      <c r="B181" s="13" t="str">
        <f t="shared" si="2"/>
        <v>Q2</v>
      </c>
      <c r="C181" s="12" t="s">
        <v>84</v>
      </c>
      <c r="D181" s="12" t="s">
        <v>85</v>
      </c>
      <c r="E181" s="12" t="s">
        <v>86</v>
      </c>
      <c r="F181" s="12" t="s">
        <v>91</v>
      </c>
      <c r="G181" s="12">
        <v>2632</v>
      </c>
      <c r="H181" s="15">
        <v>10</v>
      </c>
      <c r="I181" s="15">
        <v>350</v>
      </c>
      <c r="J181" s="15">
        <v>921200</v>
      </c>
      <c r="K181" s="12">
        <v>119756</v>
      </c>
      <c r="L181" s="15">
        <v>801444</v>
      </c>
      <c r="M181" s="15">
        <v>684320</v>
      </c>
      <c r="N181" s="15">
        <v>117124</v>
      </c>
    </row>
    <row r="182" spans="1:14" x14ac:dyDescent="0.3">
      <c r="A182" s="13">
        <v>44348</v>
      </c>
      <c r="B182" s="13" t="str">
        <f t="shared" si="2"/>
        <v>Q2</v>
      </c>
      <c r="C182" s="12" t="s">
        <v>84</v>
      </c>
      <c r="D182" s="12" t="s">
        <v>85</v>
      </c>
      <c r="E182" s="12" t="s">
        <v>90</v>
      </c>
      <c r="F182" s="12" t="s">
        <v>91</v>
      </c>
      <c r="G182" s="12">
        <v>2632</v>
      </c>
      <c r="H182" s="15">
        <v>120</v>
      </c>
      <c r="I182" s="15">
        <v>350</v>
      </c>
      <c r="J182" s="15">
        <v>921200</v>
      </c>
      <c r="K182" s="12">
        <v>119756</v>
      </c>
      <c r="L182" s="15">
        <v>801444</v>
      </c>
      <c r="M182" s="15">
        <v>684320</v>
      </c>
      <c r="N182" s="15">
        <v>117124</v>
      </c>
    </row>
    <row r="183" spans="1:14" x14ac:dyDescent="0.3">
      <c r="A183" s="13">
        <v>44348</v>
      </c>
      <c r="B183" s="13" t="str">
        <f t="shared" si="2"/>
        <v>Q2</v>
      </c>
      <c r="C183" s="12" t="s">
        <v>88</v>
      </c>
      <c r="D183" s="12" t="s">
        <v>93</v>
      </c>
      <c r="E183" s="12" t="s">
        <v>101</v>
      </c>
      <c r="F183" s="12" t="s">
        <v>91</v>
      </c>
      <c r="G183" s="12">
        <v>2567</v>
      </c>
      <c r="H183" s="15">
        <v>3</v>
      </c>
      <c r="I183" s="15">
        <v>15</v>
      </c>
      <c r="J183" s="15">
        <v>38505</v>
      </c>
      <c r="K183" s="12">
        <v>5005.6499999999996</v>
      </c>
      <c r="L183" s="15">
        <v>33499.35</v>
      </c>
      <c r="M183" s="15">
        <v>25670</v>
      </c>
      <c r="N183" s="15">
        <v>7829.3499999999985</v>
      </c>
    </row>
    <row r="184" spans="1:14" x14ac:dyDescent="0.3">
      <c r="A184" s="13">
        <v>44348</v>
      </c>
      <c r="B184" s="13" t="str">
        <f t="shared" si="2"/>
        <v>Q2</v>
      </c>
      <c r="C184" s="12" t="s">
        <v>88</v>
      </c>
      <c r="D184" s="12" t="s">
        <v>93</v>
      </c>
      <c r="E184" s="12" t="s">
        <v>95</v>
      </c>
      <c r="F184" s="12" t="s">
        <v>91</v>
      </c>
      <c r="G184" s="12">
        <v>2567</v>
      </c>
      <c r="H184" s="15">
        <v>250</v>
      </c>
      <c r="I184" s="15">
        <v>15</v>
      </c>
      <c r="J184" s="15">
        <v>38505</v>
      </c>
      <c r="K184" s="12">
        <v>5005.6499999999996</v>
      </c>
      <c r="L184" s="15">
        <v>33499.35</v>
      </c>
      <c r="M184" s="15">
        <v>25670</v>
      </c>
      <c r="N184" s="15">
        <v>7829.3499999999985</v>
      </c>
    </row>
    <row r="185" spans="1:14" x14ac:dyDescent="0.3">
      <c r="A185" s="13">
        <v>44348</v>
      </c>
      <c r="B185" s="13" t="str">
        <f t="shared" si="2"/>
        <v>Q2</v>
      </c>
      <c r="C185" s="12" t="s">
        <v>94</v>
      </c>
      <c r="D185" s="12" t="s">
        <v>85</v>
      </c>
      <c r="E185" s="12" t="s">
        <v>102</v>
      </c>
      <c r="F185" s="12" t="s">
        <v>103</v>
      </c>
      <c r="G185" s="12">
        <v>2518</v>
      </c>
      <c r="H185" s="15">
        <v>5</v>
      </c>
      <c r="I185" s="15">
        <v>12</v>
      </c>
      <c r="J185" s="15">
        <v>30216</v>
      </c>
      <c r="K185" s="12">
        <v>0</v>
      </c>
      <c r="L185" s="15">
        <v>30216</v>
      </c>
      <c r="M185" s="15">
        <v>7554</v>
      </c>
      <c r="N185" s="15">
        <v>22662</v>
      </c>
    </row>
    <row r="186" spans="1:14" x14ac:dyDescent="0.3">
      <c r="A186" s="13">
        <v>44348</v>
      </c>
      <c r="B186" s="13" t="str">
        <f t="shared" si="2"/>
        <v>Q2</v>
      </c>
      <c r="C186" s="12" t="s">
        <v>94</v>
      </c>
      <c r="D186" s="12" t="s">
        <v>85</v>
      </c>
      <c r="E186" s="12" t="s">
        <v>86</v>
      </c>
      <c r="F186" s="12" t="s">
        <v>103</v>
      </c>
      <c r="G186" s="12">
        <v>2518</v>
      </c>
      <c r="H186" s="15">
        <v>10</v>
      </c>
      <c r="I186" s="15">
        <v>12</v>
      </c>
      <c r="J186" s="15">
        <v>30216</v>
      </c>
      <c r="K186" s="12">
        <v>0</v>
      </c>
      <c r="L186" s="15">
        <v>30216</v>
      </c>
      <c r="M186" s="15">
        <v>7554</v>
      </c>
      <c r="N186" s="15">
        <v>22662</v>
      </c>
    </row>
    <row r="187" spans="1:14" x14ac:dyDescent="0.3">
      <c r="A187" s="13">
        <v>44348</v>
      </c>
      <c r="B187" s="13" t="str">
        <f t="shared" si="2"/>
        <v>Q2</v>
      </c>
      <c r="C187" s="12" t="s">
        <v>88</v>
      </c>
      <c r="D187" s="12" t="s">
        <v>100</v>
      </c>
      <c r="E187" s="12" t="s">
        <v>101</v>
      </c>
      <c r="F187" s="12" t="s">
        <v>103</v>
      </c>
      <c r="G187" s="12">
        <v>2470</v>
      </c>
      <c r="H187" s="15">
        <v>3</v>
      </c>
      <c r="I187" s="15">
        <v>15</v>
      </c>
      <c r="J187" s="15">
        <v>37050</v>
      </c>
      <c r="K187" s="12">
        <v>0</v>
      </c>
      <c r="L187" s="15">
        <v>37050</v>
      </c>
      <c r="M187" s="15">
        <v>24700</v>
      </c>
      <c r="N187" s="15">
        <v>12350</v>
      </c>
    </row>
    <row r="188" spans="1:14" x14ac:dyDescent="0.3">
      <c r="A188" s="13">
        <v>44348</v>
      </c>
      <c r="B188" s="13" t="str">
        <f t="shared" si="2"/>
        <v>Q2</v>
      </c>
      <c r="C188" s="12" t="s">
        <v>88</v>
      </c>
      <c r="D188" s="12" t="s">
        <v>100</v>
      </c>
      <c r="E188" s="12" t="s">
        <v>102</v>
      </c>
      <c r="F188" s="12" t="s">
        <v>103</v>
      </c>
      <c r="G188" s="12">
        <v>2470</v>
      </c>
      <c r="H188" s="15">
        <v>5</v>
      </c>
      <c r="I188" s="15">
        <v>15</v>
      </c>
      <c r="J188" s="15">
        <v>37050</v>
      </c>
      <c r="K188" s="12">
        <v>0</v>
      </c>
      <c r="L188" s="15">
        <v>37050</v>
      </c>
      <c r="M188" s="15">
        <v>24700</v>
      </c>
      <c r="N188" s="15">
        <v>12350</v>
      </c>
    </row>
    <row r="189" spans="1:14" x14ac:dyDescent="0.3">
      <c r="A189" s="13">
        <v>44348</v>
      </c>
      <c r="B189" s="13" t="str">
        <f t="shared" si="2"/>
        <v>Q2</v>
      </c>
      <c r="C189" s="12" t="s">
        <v>92</v>
      </c>
      <c r="D189" s="12" t="s">
        <v>100</v>
      </c>
      <c r="E189" s="12" t="s">
        <v>86</v>
      </c>
      <c r="F189" s="12" t="s">
        <v>96</v>
      </c>
      <c r="G189" s="12">
        <v>2460</v>
      </c>
      <c r="H189" s="15">
        <v>10</v>
      </c>
      <c r="I189" s="15">
        <v>300</v>
      </c>
      <c r="J189" s="15">
        <v>738000</v>
      </c>
      <c r="K189" s="12">
        <v>59040</v>
      </c>
      <c r="L189" s="15">
        <v>678960</v>
      </c>
      <c r="M189" s="15">
        <v>615000</v>
      </c>
      <c r="N189" s="15">
        <v>63960</v>
      </c>
    </row>
    <row r="190" spans="1:14" x14ac:dyDescent="0.3">
      <c r="A190" s="13">
        <v>44348</v>
      </c>
      <c r="B190" s="13" t="str">
        <f t="shared" si="2"/>
        <v>Q2</v>
      </c>
      <c r="C190" s="12" t="s">
        <v>92</v>
      </c>
      <c r="D190" s="12" t="s">
        <v>100</v>
      </c>
      <c r="E190" s="12" t="s">
        <v>99</v>
      </c>
      <c r="F190" s="12" t="s">
        <v>96</v>
      </c>
      <c r="G190" s="12">
        <v>2460</v>
      </c>
      <c r="H190" s="15">
        <v>260</v>
      </c>
      <c r="I190" s="15">
        <v>300</v>
      </c>
      <c r="J190" s="15">
        <v>738000</v>
      </c>
      <c r="K190" s="12">
        <v>59040</v>
      </c>
      <c r="L190" s="15">
        <v>678960</v>
      </c>
      <c r="M190" s="15">
        <v>615000</v>
      </c>
      <c r="N190" s="15">
        <v>63960</v>
      </c>
    </row>
    <row r="191" spans="1:14" x14ac:dyDescent="0.3">
      <c r="A191" s="13">
        <v>44348</v>
      </c>
      <c r="B191" s="13" t="str">
        <f t="shared" si="2"/>
        <v>Q2</v>
      </c>
      <c r="C191" s="12" t="s">
        <v>84</v>
      </c>
      <c r="D191" s="12" t="s">
        <v>98</v>
      </c>
      <c r="E191" s="12" t="s">
        <v>90</v>
      </c>
      <c r="F191" s="12" t="s">
        <v>96</v>
      </c>
      <c r="G191" s="12">
        <v>2338</v>
      </c>
      <c r="H191" s="15">
        <v>120</v>
      </c>
      <c r="I191" s="15">
        <v>7</v>
      </c>
      <c r="J191" s="15">
        <v>16366</v>
      </c>
      <c r="K191" s="12">
        <v>1309.28</v>
      </c>
      <c r="L191" s="15">
        <v>15056.72</v>
      </c>
      <c r="M191" s="15">
        <v>11690</v>
      </c>
      <c r="N191" s="15">
        <v>3366.7199999999993</v>
      </c>
    </row>
    <row r="192" spans="1:14" x14ac:dyDescent="0.3">
      <c r="A192" s="13">
        <v>44348</v>
      </c>
      <c r="B192" s="13" t="str">
        <f t="shared" si="2"/>
        <v>Q2</v>
      </c>
      <c r="C192" s="12" t="s">
        <v>84</v>
      </c>
      <c r="D192" s="12" t="s">
        <v>98</v>
      </c>
      <c r="E192" s="12" t="s">
        <v>95</v>
      </c>
      <c r="F192" s="12" t="s">
        <v>96</v>
      </c>
      <c r="G192" s="12">
        <v>2338</v>
      </c>
      <c r="H192" s="15">
        <v>250</v>
      </c>
      <c r="I192" s="15">
        <v>7</v>
      </c>
      <c r="J192" s="15">
        <v>16366</v>
      </c>
      <c r="K192" s="12">
        <v>1309.28</v>
      </c>
      <c r="L192" s="15">
        <v>15056.72</v>
      </c>
      <c r="M192" s="15">
        <v>11690</v>
      </c>
      <c r="N192" s="15">
        <v>3366.7199999999993</v>
      </c>
    </row>
    <row r="193" spans="1:14" x14ac:dyDescent="0.3">
      <c r="A193" s="13">
        <v>44348</v>
      </c>
      <c r="B193" s="13" t="str">
        <f t="shared" si="2"/>
        <v>Q2</v>
      </c>
      <c r="C193" s="12" t="s">
        <v>88</v>
      </c>
      <c r="D193" s="12" t="s">
        <v>89</v>
      </c>
      <c r="E193" s="12" t="s">
        <v>101</v>
      </c>
      <c r="F193" s="12" t="s">
        <v>103</v>
      </c>
      <c r="G193" s="12">
        <v>2178</v>
      </c>
      <c r="H193" s="15">
        <v>3</v>
      </c>
      <c r="I193" s="15">
        <v>15</v>
      </c>
      <c r="J193" s="15">
        <v>32670</v>
      </c>
      <c r="K193" s="12">
        <v>0</v>
      </c>
      <c r="L193" s="15">
        <v>32670</v>
      </c>
      <c r="M193" s="15">
        <v>21780</v>
      </c>
      <c r="N193" s="15">
        <v>10890</v>
      </c>
    </row>
    <row r="194" spans="1:14" x14ac:dyDescent="0.3">
      <c r="A194" s="13">
        <v>44348</v>
      </c>
      <c r="B194" s="13" t="str">
        <f t="shared" ref="B194:B257" si="3">"Q"&amp;ROUNDUP(MONTH(A194)/3,0)</f>
        <v>Q2</v>
      </c>
      <c r="C194" s="12" t="s">
        <v>88</v>
      </c>
      <c r="D194" s="12" t="s">
        <v>89</v>
      </c>
      <c r="E194" s="12" t="s">
        <v>95</v>
      </c>
      <c r="F194" s="12" t="s">
        <v>103</v>
      </c>
      <c r="G194" s="12">
        <v>2178</v>
      </c>
      <c r="H194" s="15">
        <v>250</v>
      </c>
      <c r="I194" s="15">
        <v>15</v>
      </c>
      <c r="J194" s="15">
        <v>32670</v>
      </c>
      <c r="K194" s="12">
        <v>0</v>
      </c>
      <c r="L194" s="15">
        <v>32670</v>
      </c>
      <c r="M194" s="15">
        <v>21780</v>
      </c>
      <c r="N194" s="15">
        <v>10890</v>
      </c>
    </row>
    <row r="195" spans="1:14" x14ac:dyDescent="0.3">
      <c r="A195" s="13">
        <v>44348</v>
      </c>
      <c r="B195" s="13" t="str">
        <f t="shared" si="3"/>
        <v>Q2</v>
      </c>
      <c r="C195" s="12" t="s">
        <v>94</v>
      </c>
      <c r="D195" s="12" t="s">
        <v>89</v>
      </c>
      <c r="E195" s="12" t="s">
        <v>102</v>
      </c>
      <c r="F195" s="12" t="s">
        <v>87</v>
      </c>
      <c r="G195" s="12">
        <v>1901</v>
      </c>
      <c r="H195" s="15">
        <v>5</v>
      </c>
      <c r="I195" s="15">
        <v>12</v>
      </c>
      <c r="J195" s="15">
        <v>22812</v>
      </c>
      <c r="K195" s="12">
        <v>684.36</v>
      </c>
      <c r="L195" s="15">
        <v>22127.64</v>
      </c>
      <c r="M195" s="15">
        <v>5703</v>
      </c>
      <c r="N195" s="15">
        <v>16424.64</v>
      </c>
    </row>
    <row r="196" spans="1:14" x14ac:dyDescent="0.3">
      <c r="A196" s="13">
        <v>44348</v>
      </c>
      <c r="B196" s="13" t="str">
        <f t="shared" si="3"/>
        <v>Q2</v>
      </c>
      <c r="C196" s="12" t="s">
        <v>94</v>
      </c>
      <c r="D196" s="12" t="s">
        <v>89</v>
      </c>
      <c r="E196" s="12" t="s">
        <v>86</v>
      </c>
      <c r="F196" s="12" t="s">
        <v>87</v>
      </c>
      <c r="G196" s="12">
        <v>1901</v>
      </c>
      <c r="H196" s="15">
        <v>10</v>
      </c>
      <c r="I196" s="15">
        <v>12</v>
      </c>
      <c r="J196" s="15">
        <v>22812</v>
      </c>
      <c r="K196" s="12">
        <v>684.36</v>
      </c>
      <c r="L196" s="15">
        <v>22127.64</v>
      </c>
      <c r="M196" s="15">
        <v>5703</v>
      </c>
      <c r="N196" s="15">
        <v>16424.64</v>
      </c>
    </row>
    <row r="197" spans="1:14" x14ac:dyDescent="0.3">
      <c r="A197" s="13">
        <v>44348</v>
      </c>
      <c r="B197" s="13" t="str">
        <f t="shared" si="3"/>
        <v>Q2</v>
      </c>
      <c r="C197" s="12" t="s">
        <v>84</v>
      </c>
      <c r="D197" s="12" t="s">
        <v>89</v>
      </c>
      <c r="E197" s="12" t="s">
        <v>102</v>
      </c>
      <c r="F197" s="12" t="s">
        <v>103</v>
      </c>
      <c r="G197" s="12">
        <v>1899</v>
      </c>
      <c r="H197" s="15">
        <v>5</v>
      </c>
      <c r="I197" s="15">
        <v>20</v>
      </c>
      <c r="J197" s="15">
        <v>37980</v>
      </c>
      <c r="K197" s="12">
        <v>0</v>
      </c>
      <c r="L197" s="15">
        <v>37980</v>
      </c>
      <c r="M197" s="15">
        <v>18990</v>
      </c>
      <c r="N197" s="15">
        <v>18990</v>
      </c>
    </row>
    <row r="198" spans="1:14" x14ac:dyDescent="0.3">
      <c r="A198" s="13">
        <v>44348</v>
      </c>
      <c r="B198" s="13" t="str">
        <f t="shared" si="3"/>
        <v>Q2</v>
      </c>
      <c r="C198" s="12" t="s">
        <v>84</v>
      </c>
      <c r="D198" s="12" t="s">
        <v>89</v>
      </c>
      <c r="E198" s="12" t="s">
        <v>99</v>
      </c>
      <c r="F198" s="12" t="s">
        <v>103</v>
      </c>
      <c r="G198" s="12">
        <v>1899</v>
      </c>
      <c r="H198" s="15">
        <v>260</v>
      </c>
      <c r="I198" s="15">
        <v>20</v>
      </c>
      <c r="J198" s="15">
        <v>37980</v>
      </c>
      <c r="K198" s="12">
        <v>0</v>
      </c>
      <c r="L198" s="15">
        <v>37980</v>
      </c>
      <c r="M198" s="15">
        <v>18990</v>
      </c>
      <c r="N198" s="15">
        <v>18990</v>
      </c>
    </row>
    <row r="199" spans="1:14" x14ac:dyDescent="0.3">
      <c r="A199" s="13">
        <v>44348</v>
      </c>
      <c r="B199" s="13" t="str">
        <f t="shared" si="3"/>
        <v>Q2</v>
      </c>
      <c r="C199" s="12" t="s">
        <v>97</v>
      </c>
      <c r="D199" s="12" t="s">
        <v>85</v>
      </c>
      <c r="E199" s="12" t="s">
        <v>86</v>
      </c>
      <c r="F199" s="12" t="s">
        <v>91</v>
      </c>
      <c r="G199" s="12">
        <v>1583</v>
      </c>
      <c r="H199" s="15">
        <v>10</v>
      </c>
      <c r="I199" s="15">
        <v>125</v>
      </c>
      <c r="J199" s="15">
        <v>197875</v>
      </c>
      <c r="K199" s="12">
        <v>25723.75</v>
      </c>
      <c r="L199" s="15">
        <v>172151.25</v>
      </c>
      <c r="M199" s="15">
        <v>189960</v>
      </c>
      <c r="N199" s="15">
        <v>-17808.75</v>
      </c>
    </row>
    <row r="200" spans="1:14" x14ac:dyDescent="0.3">
      <c r="A200" s="13">
        <v>44348</v>
      </c>
      <c r="B200" s="13" t="str">
        <f t="shared" si="3"/>
        <v>Q2</v>
      </c>
      <c r="C200" s="12" t="s">
        <v>97</v>
      </c>
      <c r="D200" s="12" t="s">
        <v>85</v>
      </c>
      <c r="E200" s="12" t="s">
        <v>95</v>
      </c>
      <c r="F200" s="12" t="s">
        <v>91</v>
      </c>
      <c r="G200" s="12">
        <v>1583</v>
      </c>
      <c r="H200" s="15">
        <v>250</v>
      </c>
      <c r="I200" s="15">
        <v>125</v>
      </c>
      <c r="J200" s="15">
        <v>197875</v>
      </c>
      <c r="K200" s="12">
        <v>25723.75</v>
      </c>
      <c r="L200" s="15">
        <v>172151.25</v>
      </c>
      <c r="M200" s="15">
        <v>189960</v>
      </c>
      <c r="N200" s="15">
        <v>-17808.75</v>
      </c>
    </row>
    <row r="201" spans="1:14" x14ac:dyDescent="0.3">
      <c r="A201" s="13">
        <v>44348</v>
      </c>
      <c r="B201" s="13" t="str">
        <f t="shared" si="3"/>
        <v>Q2</v>
      </c>
      <c r="C201" s="12" t="s">
        <v>97</v>
      </c>
      <c r="D201" s="12" t="s">
        <v>98</v>
      </c>
      <c r="E201" s="12" t="s">
        <v>86</v>
      </c>
      <c r="F201" s="12" t="s">
        <v>87</v>
      </c>
      <c r="G201" s="12">
        <v>1570</v>
      </c>
      <c r="H201" s="15">
        <v>10</v>
      </c>
      <c r="I201" s="15">
        <v>125</v>
      </c>
      <c r="J201" s="15">
        <v>196250</v>
      </c>
      <c r="K201" s="12">
        <v>5887.5</v>
      </c>
      <c r="L201" s="15">
        <v>190362.5</v>
      </c>
      <c r="M201" s="15">
        <v>188400</v>
      </c>
      <c r="N201" s="15">
        <v>1962.5</v>
      </c>
    </row>
    <row r="202" spans="1:14" x14ac:dyDescent="0.3">
      <c r="A202" s="13">
        <v>44348</v>
      </c>
      <c r="B202" s="13" t="str">
        <f t="shared" si="3"/>
        <v>Q2</v>
      </c>
      <c r="C202" s="12" t="s">
        <v>97</v>
      </c>
      <c r="D202" s="12" t="s">
        <v>98</v>
      </c>
      <c r="E202" s="12" t="s">
        <v>95</v>
      </c>
      <c r="F202" s="12" t="s">
        <v>87</v>
      </c>
      <c r="G202" s="12">
        <v>1570</v>
      </c>
      <c r="H202" s="15">
        <v>250</v>
      </c>
      <c r="I202" s="15">
        <v>125</v>
      </c>
      <c r="J202" s="15">
        <v>196250</v>
      </c>
      <c r="K202" s="12">
        <v>5887.5</v>
      </c>
      <c r="L202" s="15">
        <v>190362.5</v>
      </c>
      <c r="M202" s="15">
        <v>188400</v>
      </c>
      <c r="N202" s="15">
        <v>1962.5</v>
      </c>
    </row>
    <row r="203" spans="1:14" x14ac:dyDescent="0.3">
      <c r="A203" s="13">
        <v>44348</v>
      </c>
      <c r="B203" s="13" t="str">
        <f t="shared" si="3"/>
        <v>Q2</v>
      </c>
      <c r="C203" s="12" t="s">
        <v>94</v>
      </c>
      <c r="D203" s="12" t="s">
        <v>98</v>
      </c>
      <c r="E203" s="12" t="s">
        <v>102</v>
      </c>
      <c r="F203" s="12" t="s">
        <v>103</v>
      </c>
      <c r="G203" s="12">
        <v>1545</v>
      </c>
      <c r="H203" s="15">
        <v>5</v>
      </c>
      <c r="I203" s="15">
        <v>12</v>
      </c>
      <c r="J203" s="15">
        <v>18540</v>
      </c>
      <c r="K203" s="12">
        <v>0</v>
      </c>
      <c r="L203" s="15">
        <v>18540</v>
      </c>
      <c r="M203" s="15">
        <v>4635</v>
      </c>
      <c r="N203" s="15">
        <v>13905</v>
      </c>
    </row>
    <row r="204" spans="1:14" x14ac:dyDescent="0.3">
      <c r="A204" s="13">
        <v>44348</v>
      </c>
      <c r="B204" s="13" t="str">
        <f t="shared" si="3"/>
        <v>Q2</v>
      </c>
      <c r="C204" s="12" t="s">
        <v>94</v>
      </c>
      <c r="D204" s="12" t="s">
        <v>98</v>
      </c>
      <c r="E204" s="12" t="s">
        <v>90</v>
      </c>
      <c r="F204" s="12" t="s">
        <v>103</v>
      </c>
      <c r="G204" s="12">
        <v>1545</v>
      </c>
      <c r="H204" s="15">
        <v>120</v>
      </c>
      <c r="I204" s="15">
        <v>12</v>
      </c>
      <c r="J204" s="15">
        <v>18540</v>
      </c>
      <c r="K204" s="12">
        <v>0</v>
      </c>
      <c r="L204" s="15">
        <v>18540</v>
      </c>
      <c r="M204" s="15">
        <v>4635</v>
      </c>
      <c r="N204" s="15">
        <v>13905</v>
      </c>
    </row>
    <row r="205" spans="1:14" x14ac:dyDescent="0.3">
      <c r="A205" s="13">
        <v>44348</v>
      </c>
      <c r="B205" s="13" t="str">
        <f t="shared" si="3"/>
        <v>Q2</v>
      </c>
      <c r="C205" s="12" t="s">
        <v>84</v>
      </c>
      <c r="D205" s="12" t="s">
        <v>100</v>
      </c>
      <c r="E205" s="12" t="s">
        <v>90</v>
      </c>
      <c r="F205" s="12" t="s">
        <v>96</v>
      </c>
      <c r="G205" s="12">
        <v>1498</v>
      </c>
      <c r="H205" s="15">
        <v>120</v>
      </c>
      <c r="I205" s="15">
        <v>7</v>
      </c>
      <c r="J205" s="15">
        <v>10486</v>
      </c>
      <c r="K205" s="12">
        <v>629.16</v>
      </c>
      <c r="L205" s="15">
        <v>9856.84</v>
      </c>
      <c r="M205" s="15">
        <v>7490</v>
      </c>
      <c r="N205" s="15">
        <v>2366.84</v>
      </c>
    </row>
    <row r="206" spans="1:14" x14ac:dyDescent="0.3">
      <c r="A206" s="13">
        <v>44348</v>
      </c>
      <c r="B206" s="13" t="str">
        <f t="shared" si="3"/>
        <v>Q2</v>
      </c>
      <c r="C206" s="12" t="s">
        <v>84</v>
      </c>
      <c r="D206" s="12" t="s">
        <v>100</v>
      </c>
      <c r="E206" s="12" t="s">
        <v>95</v>
      </c>
      <c r="F206" s="12" t="s">
        <v>96</v>
      </c>
      <c r="G206" s="12">
        <v>1498</v>
      </c>
      <c r="H206" s="15">
        <v>250</v>
      </c>
      <c r="I206" s="15">
        <v>7</v>
      </c>
      <c r="J206" s="15">
        <v>10486</v>
      </c>
      <c r="K206" s="12">
        <v>629.16</v>
      </c>
      <c r="L206" s="15">
        <v>9856.84</v>
      </c>
      <c r="M206" s="15">
        <v>7490</v>
      </c>
      <c r="N206" s="15">
        <v>2366.84</v>
      </c>
    </row>
    <row r="207" spans="1:14" x14ac:dyDescent="0.3">
      <c r="A207" s="13">
        <v>44348</v>
      </c>
      <c r="B207" s="13" t="str">
        <f t="shared" si="3"/>
        <v>Q2</v>
      </c>
      <c r="C207" s="12" t="s">
        <v>84</v>
      </c>
      <c r="D207" s="12" t="s">
        <v>89</v>
      </c>
      <c r="E207" s="12" t="s">
        <v>86</v>
      </c>
      <c r="F207" s="12" t="s">
        <v>96</v>
      </c>
      <c r="G207" s="12">
        <v>1496</v>
      </c>
      <c r="H207" s="15">
        <v>10</v>
      </c>
      <c r="I207" s="15">
        <v>350</v>
      </c>
      <c r="J207" s="15">
        <v>523600</v>
      </c>
      <c r="K207" s="12">
        <v>31416</v>
      </c>
      <c r="L207" s="15">
        <v>492184</v>
      </c>
      <c r="M207" s="15">
        <v>388960</v>
      </c>
      <c r="N207" s="15">
        <v>103224</v>
      </c>
    </row>
    <row r="208" spans="1:14" x14ac:dyDescent="0.3">
      <c r="A208" s="13">
        <v>44348</v>
      </c>
      <c r="B208" s="13" t="str">
        <f t="shared" si="3"/>
        <v>Q2</v>
      </c>
      <c r="C208" s="12" t="s">
        <v>84</v>
      </c>
      <c r="D208" s="12" t="s">
        <v>89</v>
      </c>
      <c r="E208" s="12" t="s">
        <v>90</v>
      </c>
      <c r="F208" s="12" t="s">
        <v>96</v>
      </c>
      <c r="G208" s="12">
        <v>1496</v>
      </c>
      <c r="H208" s="15">
        <v>120</v>
      </c>
      <c r="I208" s="15">
        <v>350</v>
      </c>
      <c r="J208" s="15">
        <v>523600</v>
      </c>
      <c r="K208" s="12">
        <v>31416</v>
      </c>
      <c r="L208" s="15">
        <v>492184</v>
      </c>
      <c r="M208" s="15">
        <v>388960</v>
      </c>
      <c r="N208" s="15">
        <v>103224</v>
      </c>
    </row>
    <row r="209" spans="1:14" x14ac:dyDescent="0.3">
      <c r="A209" s="13">
        <v>44348</v>
      </c>
      <c r="B209" s="13" t="str">
        <f t="shared" si="3"/>
        <v>Q2</v>
      </c>
      <c r="C209" s="12" t="s">
        <v>84</v>
      </c>
      <c r="D209" s="12" t="s">
        <v>98</v>
      </c>
      <c r="E209" s="12" t="s">
        <v>86</v>
      </c>
      <c r="F209" s="12" t="s">
        <v>96</v>
      </c>
      <c r="G209" s="12">
        <v>1366</v>
      </c>
      <c r="H209" s="15">
        <v>10</v>
      </c>
      <c r="I209" s="15">
        <v>20</v>
      </c>
      <c r="J209" s="15">
        <v>27320</v>
      </c>
      <c r="K209" s="12">
        <v>2185.6</v>
      </c>
      <c r="L209" s="15">
        <v>25134.400000000001</v>
      </c>
      <c r="M209" s="15">
        <v>13660</v>
      </c>
      <c r="N209" s="15">
        <v>11474.400000000001</v>
      </c>
    </row>
    <row r="210" spans="1:14" x14ac:dyDescent="0.3">
      <c r="A210" s="13">
        <v>44348</v>
      </c>
      <c r="B210" s="13" t="str">
        <f t="shared" si="3"/>
        <v>Q2</v>
      </c>
      <c r="C210" s="12" t="s">
        <v>84</v>
      </c>
      <c r="D210" s="12" t="s">
        <v>98</v>
      </c>
      <c r="E210" s="12" t="s">
        <v>99</v>
      </c>
      <c r="F210" s="12" t="s">
        <v>96</v>
      </c>
      <c r="G210" s="12">
        <v>1366</v>
      </c>
      <c r="H210" s="15">
        <v>260</v>
      </c>
      <c r="I210" s="15">
        <v>20</v>
      </c>
      <c r="J210" s="15">
        <v>27320</v>
      </c>
      <c r="K210" s="12">
        <v>2185.6</v>
      </c>
      <c r="L210" s="15">
        <v>25134.400000000001</v>
      </c>
      <c r="M210" s="15">
        <v>13660</v>
      </c>
      <c r="N210" s="15">
        <v>11474.400000000001</v>
      </c>
    </row>
    <row r="211" spans="1:14" x14ac:dyDescent="0.3">
      <c r="A211" s="13">
        <v>44348</v>
      </c>
      <c r="B211" s="13" t="str">
        <f t="shared" si="3"/>
        <v>Q2</v>
      </c>
      <c r="C211" s="12" t="s">
        <v>84</v>
      </c>
      <c r="D211" s="12" t="s">
        <v>93</v>
      </c>
      <c r="E211" s="12" t="s">
        <v>102</v>
      </c>
      <c r="F211" s="12" t="s">
        <v>96</v>
      </c>
      <c r="G211" s="12">
        <v>1282</v>
      </c>
      <c r="H211" s="15">
        <v>5</v>
      </c>
      <c r="I211" s="15">
        <v>20</v>
      </c>
      <c r="J211" s="15">
        <v>25640</v>
      </c>
      <c r="K211" s="12">
        <v>2051.1999999999998</v>
      </c>
      <c r="L211" s="15">
        <v>23588.799999999999</v>
      </c>
      <c r="M211" s="15">
        <v>12820</v>
      </c>
      <c r="N211" s="15">
        <v>10768.8</v>
      </c>
    </row>
    <row r="212" spans="1:14" x14ac:dyDescent="0.3">
      <c r="A212" s="13">
        <v>44348</v>
      </c>
      <c r="B212" s="13" t="str">
        <f t="shared" si="3"/>
        <v>Q2</v>
      </c>
      <c r="C212" s="12" t="s">
        <v>84</v>
      </c>
      <c r="D212" s="12" t="s">
        <v>93</v>
      </c>
      <c r="E212" s="12" t="s">
        <v>99</v>
      </c>
      <c r="F212" s="12" t="s">
        <v>96</v>
      </c>
      <c r="G212" s="12">
        <v>1282</v>
      </c>
      <c r="H212" s="15">
        <v>260</v>
      </c>
      <c r="I212" s="15">
        <v>20</v>
      </c>
      <c r="J212" s="15">
        <v>25640</v>
      </c>
      <c r="K212" s="12">
        <v>2051.1999999999998</v>
      </c>
      <c r="L212" s="15">
        <v>23588.799999999999</v>
      </c>
      <c r="M212" s="15">
        <v>12820</v>
      </c>
      <c r="N212" s="15">
        <v>10768.8</v>
      </c>
    </row>
    <row r="213" spans="1:14" x14ac:dyDescent="0.3">
      <c r="A213" s="13">
        <v>44348</v>
      </c>
      <c r="B213" s="13" t="str">
        <f t="shared" si="3"/>
        <v>Q2</v>
      </c>
      <c r="C213" s="12" t="s">
        <v>84</v>
      </c>
      <c r="D213" s="12" t="s">
        <v>89</v>
      </c>
      <c r="E213" s="12" t="s">
        <v>90</v>
      </c>
      <c r="F213" s="12" t="s">
        <v>91</v>
      </c>
      <c r="G213" s="12">
        <v>1190</v>
      </c>
      <c r="H213" s="15">
        <v>120</v>
      </c>
      <c r="I213" s="15">
        <v>7</v>
      </c>
      <c r="J213" s="15">
        <v>8330</v>
      </c>
      <c r="K213" s="12">
        <v>1082.9000000000001</v>
      </c>
      <c r="L213" s="15">
        <v>7247.1</v>
      </c>
      <c r="M213" s="15">
        <v>5950</v>
      </c>
      <c r="N213" s="15">
        <v>1297.1000000000004</v>
      </c>
    </row>
    <row r="214" spans="1:14" x14ac:dyDescent="0.3">
      <c r="A214" s="13">
        <v>44348</v>
      </c>
      <c r="B214" s="13" t="str">
        <f t="shared" si="3"/>
        <v>Q2</v>
      </c>
      <c r="C214" s="12" t="s">
        <v>84</v>
      </c>
      <c r="D214" s="12" t="s">
        <v>89</v>
      </c>
      <c r="E214" s="12" t="s">
        <v>99</v>
      </c>
      <c r="F214" s="12" t="s">
        <v>91</v>
      </c>
      <c r="G214" s="12">
        <v>1190</v>
      </c>
      <c r="H214" s="15">
        <v>260</v>
      </c>
      <c r="I214" s="15">
        <v>7</v>
      </c>
      <c r="J214" s="15">
        <v>8330</v>
      </c>
      <c r="K214" s="12">
        <v>1082.9000000000001</v>
      </c>
      <c r="L214" s="15">
        <v>7247.1</v>
      </c>
      <c r="M214" s="15">
        <v>5950</v>
      </c>
      <c r="N214" s="15">
        <v>1297.1000000000004</v>
      </c>
    </row>
    <row r="215" spans="1:14" x14ac:dyDescent="0.3">
      <c r="A215" s="13">
        <v>44348</v>
      </c>
      <c r="B215" s="13" t="str">
        <f t="shared" si="3"/>
        <v>Q2</v>
      </c>
      <c r="C215" s="12" t="s">
        <v>94</v>
      </c>
      <c r="D215" s="12" t="s">
        <v>93</v>
      </c>
      <c r="E215" s="12" t="s">
        <v>102</v>
      </c>
      <c r="F215" s="12" t="s">
        <v>87</v>
      </c>
      <c r="G215" s="12">
        <v>1142</v>
      </c>
      <c r="H215" s="15">
        <v>5</v>
      </c>
      <c r="I215" s="15">
        <v>12</v>
      </c>
      <c r="J215" s="15">
        <v>13704</v>
      </c>
      <c r="K215" s="12">
        <v>274.08</v>
      </c>
      <c r="L215" s="15">
        <v>13429.92</v>
      </c>
      <c r="M215" s="15">
        <v>3426</v>
      </c>
      <c r="N215" s="15">
        <v>10003.92</v>
      </c>
    </row>
    <row r="216" spans="1:14" x14ac:dyDescent="0.3">
      <c r="A216" s="13">
        <v>44348</v>
      </c>
      <c r="B216" s="13" t="str">
        <f t="shared" si="3"/>
        <v>Q2</v>
      </c>
      <c r="C216" s="12" t="s">
        <v>94</v>
      </c>
      <c r="D216" s="12" t="s">
        <v>93</v>
      </c>
      <c r="E216" s="12" t="s">
        <v>86</v>
      </c>
      <c r="F216" s="12" t="s">
        <v>87</v>
      </c>
      <c r="G216" s="12">
        <v>1142</v>
      </c>
      <c r="H216" s="15">
        <v>10</v>
      </c>
      <c r="I216" s="15">
        <v>12</v>
      </c>
      <c r="J216" s="15">
        <v>13704</v>
      </c>
      <c r="K216" s="12">
        <v>274.08</v>
      </c>
      <c r="L216" s="15">
        <v>13429.92</v>
      </c>
      <c r="M216" s="15">
        <v>3426</v>
      </c>
      <c r="N216" s="15">
        <v>10003.92</v>
      </c>
    </row>
    <row r="217" spans="1:14" x14ac:dyDescent="0.3">
      <c r="A217" s="13">
        <v>44348</v>
      </c>
      <c r="B217" s="13" t="str">
        <f t="shared" si="3"/>
        <v>Q2</v>
      </c>
      <c r="C217" s="12" t="s">
        <v>84</v>
      </c>
      <c r="D217" s="12" t="s">
        <v>85</v>
      </c>
      <c r="E217" s="12" t="s">
        <v>90</v>
      </c>
      <c r="F217" s="12" t="s">
        <v>96</v>
      </c>
      <c r="G217" s="12">
        <v>1135</v>
      </c>
      <c r="H217" s="15">
        <v>120</v>
      </c>
      <c r="I217" s="15">
        <v>7</v>
      </c>
      <c r="J217" s="15">
        <v>7945</v>
      </c>
      <c r="K217" s="12">
        <v>556.15</v>
      </c>
      <c r="L217" s="15">
        <v>7388.85</v>
      </c>
      <c r="M217" s="15">
        <v>5675</v>
      </c>
      <c r="N217" s="15">
        <v>1713.8500000000004</v>
      </c>
    </row>
    <row r="218" spans="1:14" x14ac:dyDescent="0.3">
      <c r="A218" s="13">
        <v>44348</v>
      </c>
      <c r="B218" s="13" t="str">
        <f t="shared" si="3"/>
        <v>Q2</v>
      </c>
      <c r="C218" s="12" t="s">
        <v>84</v>
      </c>
      <c r="D218" s="12" t="s">
        <v>85</v>
      </c>
      <c r="E218" s="12" t="s">
        <v>99</v>
      </c>
      <c r="F218" s="12" t="s">
        <v>96</v>
      </c>
      <c r="G218" s="12">
        <v>1135</v>
      </c>
      <c r="H218" s="15">
        <v>260</v>
      </c>
      <c r="I218" s="15">
        <v>7</v>
      </c>
      <c r="J218" s="15">
        <v>7945</v>
      </c>
      <c r="K218" s="12">
        <v>556.15</v>
      </c>
      <c r="L218" s="15">
        <v>7388.85</v>
      </c>
      <c r="M218" s="15">
        <v>5675</v>
      </c>
      <c r="N218" s="15">
        <v>1713.8500000000004</v>
      </c>
    </row>
    <row r="219" spans="1:14" x14ac:dyDescent="0.3">
      <c r="A219" s="13">
        <v>44348</v>
      </c>
      <c r="B219" s="13" t="str">
        <f t="shared" si="3"/>
        <v>Q2</v>
      </c>
      <c r="C219" s="12" t="s">
        <v>92</v>
      </c>
      <c r="D219" s="12" t="s">
        <v>85</v>
      </c>
      <c r="E219" s="12" t="s">
        <v>101</v>
      </c>
      <c r="F219" s="12" t="s">
        <v>96</v>
      </c>
      <c r="G219" s="12">
        <v>1094</v>
      </c>
      <c r="H219" s="15">
        <v>3</v>
      </c>
      <c r="I219" s="15">
        <v>300</v>
      </c>
      <c r="J219" s="15">
        <v>328200</v>
      </c>
      <c r="K219" s="12">
        <v>29538</v>
      </c>
      <c r="L219" s="15">
        <v>298662</v>
      </c>
      <c r="M219" s="15">
        <v>273500</v>
      </c>
      <c r="N219" s="15">
        <v>25162</v>
      </c>
    </row>
    <row r="220" spans="1:14" x14ac:dyDescent="0.3">
      <c r="A220" s="13">
        <v>44348</v>
      </c>
      <c r="B220" s="13" t="str">
        <f t="shared" si="3"/>
        <v>Q2</v>
      </c>
      <c r="C220" s="12" t="s">
        <v>92</v>
      </c>
      <c r="D220" s="12" t="s">
        <v>85</v>
      </c>
      <c r="E220" s="12" t="s">
        <v>86</v>
      </c>
      <c r="F220" s="12" t="s">
        <v>96</v>
      </c>
      <c r="G220" s="12">
        <v>1094</v>
      </c>
      <c r="H220" s="15">
        <v>10</v>
      </c>
      <c r="I220" s="15">
        <v>300</v>
      </c>
      <c r="J220" s="15">
        <v>328200</v>
      </c>
      <c r="K220" s="12">
        <v>29538</v>
      </c>
      <c r="L220" s="15">
        <v>298662</v>
      </c>
      <c r="M220" s="15">
        <v>273500</v>
      </c>
      <c r="N220" s="15">
        <v>25162</v>
      </c>
    </row>
    <row r="221" spans="1:14" x14ac:dyDescent="0.3">
      <c r="A221" s="13">
        <v>44348</v>
      </c>
      <c r="B221" s="13" t="str">
        <f t="shared" si="3"/>
        <v>Q2</v>
      </c>
      <c r="C221" s="12" t="s">
        <v>84</v>
      </c>
      <c r="D221" s="12" t="s">
        <v>100</v>
      </c>
      <c r="E221" s="12" t="s">
        <v>86</v>
      </c>
      <c r="F221" s="12" t="s">
        <v>96</v>
      </c>
      <c r="G221" s="12">
        <v>1038</v>
      </c>
      <c r="H221" s="15">
        <v>10</v>
      </c>
      <c r="I221" s="15">
        <v>20</v>
      </c>
      <c r="J221" s="15">
        <v>20760</v>
      </c>
      <c r="K221" s="12">
        <v>1868.4</v>
      </c>
      <c r="L221" s="15">
        <v>18891.599999999999</v>
      </c>
      <c r="M221" s="15">
        <v>10380</v>
      </c>
      <c r="N221" s="15">
        <v>8511.5999999999985</v>
      </c>
    </row>
    <row r="222" spans="1:14" x14ac:dyDescent="0.3">
      <c r="A222" s="13">
        <v>44348</v>
      </c>
      <c r="B222" s="13" t="str">
        <f t="shared" si="3"/>
        <v>Q2</v>
      </c>
      <c r="C222" s="12" t="s">
        <v>84</v>
      </c>
      <c r="D222" s="12" t="s">
        <v>100</v>
      </c>
      <c r="E222" s="12" t="s">
        <v>99</v>
      </c>
      <c r="F222" s="12" t="s">
        <v>96</v>
      </c>
      <c r="G222" s="12">
        <v>1038</v>
      </c>
      <c r="H222" s="15">
        <v>260</v>
      </c>
      <c r="I222" s="15">
        <v>20</v>
      </c>
      <c r="J222" s="15">
        <v>20760</v>
      </c>
      <c r="K222" s="12">
        <v>1868.4</v>
      </c>
      <c r="L222" s="15">
        <v>18891.599999999999</v>
      </c>
      <c r="M222" s="15">
        <v>10380</v>
      </c>
      <c r="N222" s="15">
        <v>8511.5999999999985</v>
      </c>
    </row>
    <row r="223" spans="1:14" x14ac:dyDescent="0.3">
      <c r="A223" s="13">
        <v>44348</v>
      </c>
      <c r="B223" s="13" t="str">
        <f t="shared" si="3"/>
        <v>Q2</v>
      </c>
      <c r="C223" s="12" t="s">
        <v>84</v>
      </c>
      <c r="D223" s="12" t="s">
        <v>98</v>
      </c>
      <c r="E223" s="12" t="s">
        <v>86</v>
      </c>
      <c r="F223" s="12" t="s">
        <v>103</v>
      </c>
      <c r="G223" s="12">
        <v>1006</v>
      </c>
      <c r="H223" s="15">
        <v>10</v>
      </c>
      <c r="I223" s="15">
        <v>350</v>
      </c>
      <c r="J223" s="15">
        <v>352100</v>
      </c>
      <c r="K223" s="12">
        <v>0</v>
      </c>
      <c r="L223" s="15">
        <v>352100</v>
      </c>
      <c r="M223" s="15">
        <v>261560</v>
      </c>
      <c r="N223" s="15">
        <v>90540</v>
      </c>
    </row>
    <row r="224" spans="1:14" x14ac:dyDescent="0.3">
      <c r="A224" s="13">
        <v>44348</v>
      </c>
      <c r="B224" s="13" t="str">
        <f t="shared" si="3"/>
        <v>Q2</v>
      </c>
      <c r="C224" s="12" t="s">
        <v>84</v>
      </c>
      <c r="D224" s="12" t="s">
        <v>98</v>
      </c>
      <c r="E224" s="12" t="s">
        <v>90</v>
      </c>
      <c r="F224" s="12" t="s">
        <v>103</v>
      </c>
      <c r="G224" s="12">
        <v>1006</v>
      </c>
      <c r="H224" s="15">
        <v>120</v>
      </c>
      <c r="I224" s="15">
        <v>350</v>
      </c>
      <c r="J224" s="15">
        <v>352100</v>
      </c>
      <c r="K224" s="12">
        <v>0</v>
      </c>
      <c r="L224" s="15">
        <v>352100</v>
      </c>
      <c r="M224" s="15">
        <v>261560</v>
      </c>
      <c r="N224" s="15">
        <v>90540</v>
      </c>
    </row>
    <row r="225" spans="1:14" x14ac:dyDescent="0.3">
      <c r="A225" s="13">
        <v>44348</v>
      </c>
      <c r="B225" s="13" t="str">
        <f t="shared" si="3"/>
        <v>Q2</v>
      </c>
      <c r="C225" s="12" t="s">
        <v>92</v>
      </c>
      <c r="D225" s="12" t="s">
        <v>93</v>
      </c>
      <c r="E225" s="12" t="s">
        <v>101</v>
      </c>
      <c r="F225" s="12" t="s">
        <v>96</v>
      </c>
      <c r="G225" s="12">
        <v>991</v>
      </c>
      <c r="H225" s="15">
        <v>3</v>
      </c>
      <c r="I225" s="15">
        <v>300</v>
      </c>
      <c r="J225" s="15">
        <v>297300</v>
      </c>
      <c r="K225" s="12">
        <v>14865</v>
      </c>
      <c r="L225" s="15">
        <v>282435</v>
      </c>
      <c r="M225" s="15">
        <v>247750</v>
      </c>
      <c r="N225" s="15">
        <v>34685</v>
      </c>
    </row>
    <row r="226" spans="1:14" x14ac:dyDescent="0.3">
      <c r="A226" s="13">
        <v>44348</v>
      </c>
      <c r="B226" s="13" t="str">
        <f t="shared" si="3"/>
        <v>Q2</v>
      </c>
      <c r="C226" s="12" t="s">
        <v>92</v>
      </c>
      <c r="D226" s="12" t="s">
        <v>93</v>
      </c>
      <c r="E226" s="12" t="s">
        <v>86</v>
      </c>
      <c r="F226" s="12" t="s">
        <v>96</v>
      </c>
      <c r="G226" s="12">
        <v>991</v>
      </c>
      <c r="H226" s="15">
        <v>10</v>
      </c>
      <c r="I226" s="15">
        <v>300</v>
      </c>
      <c r="J226" s="15">
        <v>297300</v>
      </c>
      <c r="K226" s="12">
        <v>14865</v>
      </c>
      <c r="L226" s="15">
        <v>282435</v>
      </c>
      <c r="M226" s="15">
        <v>247750</v>
      </c>
      <c r="N226" s="15">
        <v>34685</v>
      </c>
    </row>
    <row r="227" spans="1:14" x14ac:dyDescent="0.3">
      <c r="A227" s="13">
        <v>44348</v>
      </c>
      <c r="B227" s="13" t="str">
        <f t="shared" si="3"/>
        <v>Q2</v>
      </c>
      <c r="C227" s="12" t="s">
        <v>88</v>
      </c>
      <c r="D227" s="12" t="s">
        <v>98</v>
      </c>
      <c r="E227" s="12" t="s">
        <v>101</v>
      </c>
      <c r="F227" s="12" t="s">
        <v>103</v>
      </c>
      <c r="G227" s="12">
        <v>888</v>
      </c>
      <c r="H227" s="15">
        <v>3</v>
      </c>
      <c r="I227" s="15">
        <v>15</v>
      </c>
      <c r="J227" s="15">
        <v>13320</v>
      </c>
      <c r="K227" s="12">
        <v>0</v>
      </c>
      <c r="L227" s="15">
        <v>13320</v>
      </c>
      <c r="M227" s="15">
        <v>8880</v>
      </c>
      <c r="N227" s="15">
        <v>4440</v>
      </c>
    </row>
    <row r="228" spans="1:14" x14ac:dyDescent="0.3">
      <c r="A228" s="13">
        <v>44348</v>
      </c>
      <c r="B228" s="13" t="str">
        <f t="shared" si="3"/>
        <v>Q2</v>
      </c>
      <c r="C228" s="12" t="s">
        <v>88</v>
      </c>
      <c r="D228" s="12" t="s">
        <v>98</v>
      </c>
      <c r="E228" s="12" t="s">
        <v>95</v>
      </c>
      <c r="F228" s="12" t="s">
        <v>103</v>
      </c>
      <c r="G228" s="12">
        <v>888</v>
      </c>
      <c r="H228" s="15">
        <v>250</v>
      </c>
      <c r="I228" s="15">
        <v>15</v>
      </c>
      <c r="J228" s="15">
        <v>13320</v>
      </c>
      <c r="K228" s="12">
        <v>0</v>
      </c>
      <c r="L228" s="15">
        <v>13320</v>
      </c>
      <c r="M228" s="15">
        <v>8880</v>
      </c>
      <c r="N228" s="15">
        <v>4440</v>
      </c>
    </row>
    <row r="229" spans="1:14" x14ac:dyDescent="0.3">
      <c r="A229" s="13">
        <v>44348</v>
      </c>
      <c r="B229" s="13" t="str">
        <f t="shared" si="3"/>
        <v>Q2</v>
      </c>
      <c r="C229" s="12" t="s">
        <v>84</v>
      </c>
      <c r="D229" s="12" t="s">
        <v>100</v>
      </c>
      <c r="E229" s="12" t="s">
        <v>101</v>
      </c>
      <c r="F229" s="12" t="s">
        <v>91</v>
      </c>
      <c r="G229" s="12">
        <v>886</v>
      </c>
      <c r="H229" s="15">
        <v>3</v>
      </c>
      <c r="I229" s="15">
        <v>350</v>
      </c>
      <c r="J229" s="15">
        <v>310100</v>
      </c>
      <c r="K229" s="12">
        <v>37212</v>
      </c>
      <c r="L229" s="15">
        <v>272888</v>
      </c>
      <c r="M229" s="15">
        <v>230360</v>
      </c>
      <c r="N229" s="15">
        <v>42528</v>
      </c>
    </row>
    <row r="230" spans="1:14" x14ac:dyDescent="0.3">
      <c r="A230" s="13">
        <v>44348</v>
      </c>
      <c r="B230" s="13" t="str">
        <f t="shared" si="3"/>
        <v>Q2</v>
      </c>
      <c r="C230" s="12" t="s">
        <v>84</v>
      </c>
      <c r="D230" s="12" t="s">
        <v>100</v>
      </c>
      <c r="E230" s="12" t="s">
        <v>86</v>
      </c>
      <c r="F230" s="12" t="s">
        <v>91</v>
      </c>
      <c r="G230" s="12">
        <v>886</v>
      </c>
      <c r="H230" s="15">
        <v>10</v>
      </c>
      <c r="I230" s="15">
        <v>350</v>
      </c>
      <c r="J230" s="15">
        <v>310100</v>
      </c>
      <c r="K230" s="12">
        <v>37212</v>
      </c>
      <c r="L230" s="15">
        <v>272888</v>
      </c>
      <c r="M230" s="15">
        <v>230360</v>
      </c>
      <c r="N230" s="15">
        <v>42528</v>
      </c>
    </row>
    <row r="231" spans="1:14" x14ac:dyDescent="0.3">
      <c r="A231" s="13">
        <v>44348</v>
      </c>
      <c r="B231" s="13" t="str">
        <f t="shared" si="3"/>
        <v>Q2</v>
      </c>
      <c r="C231" s="12" t="s">
        <v>97</v>
      </c>
      <c r="D231" s="12" t="s">
        <v>89</v>
      </c>
      <c r="E231" s="12" t="s">
        <v>86</v>
      </c>
      <c r="F231" s="12" t="s">
        <v>87</v>
      </c>
      <c r="G231" s="12">
        <v>787</v>
      </c>
      <c r="H231" s="15">
        <v>10</v>
      </c>
      <c r="I231" s="15">
        <v>125</v>
      </c>
      <c r="J231" s="15">
        <v>98375</v>
      </c>
      <c r="K231" s="12">
        <v>983.75</v>
      </c>
      <c r="L231" s="15">
        <v>97391.25</v>
      </c>
      <c r="M231" s="15">
        <v>94440</v>
      </c>
      <c r="N231" s="15">
        <v>2951.25</v>
      </c>
    </row>
    <row r="232" spans="1:14" x14ac:dyDescent="0.3">
      <c r="A232" s="13">
        <v>44348</v>
      </c>
      <c r="B232" s="13" t="str">
        <f t="shared" si="3"/>
        <v>Q2</v>
      </c>
      <c r="C232" s="12" t="s">
        <v>97</v>
      </c>
      <c r="D232" s="12" t="s">
        <v>89</v>
      </c>
      <c r="E232" s="12" t="s">
        <v>95</v>
      </c>
      <c r="F232" s="12" t="s">
        <v>87</v>
      </c>
      <c r="G232" s="12">
        <v>787</v>
      </c>
      <c r="H232" s="15">
        <v>250</v>
      </c>
      <c r="I232" s="15">
        <v>125</v>
      </c>
      <c r="J232" s="15">
        <v>98375</v>
      </c>
      <c r="K232" s="12">
        <v>983.75</v>
      </c>
      <c r="L232" s="15">
        <v>97391.25</v>
      </c>
      <c r="M232" s="15">
        <v>94440</v>
      </c>
      <c r="N232" s="15">
        <v>2951.25</v>
      </c>
    </row>
    <row r="233" spans="1:14" x14ac:dyDescent="0.3">
      <c r="A233" s="13">
        <v>44348</v>
      </c>
      <c r="B233" s="13" t="str">
        <f t="shared" si="3"/>
        <v>Q2</v>
      </c>
      <c r="C233" s="12" t="s">
        <v>97</v>
      </c>
      <c r="D233" s="12" t="s">
        <v>93</v>
      </c>
      <c r="E233" s="12" t="s">
        <v>86</v>
      </c>
      <c r="F233" s="12" t="s">
        <v>87</v>
      </c>
      <c r="G233" s="12">
        <v>727</v>
      </c>
      <c r="H233" s="15">
        <v>10</v>
      </c>
      <c r="I233" s="15">
        <v>125</v>
      </c>
      <c r="J233" s="15">
        <v>90875</v>
      </c>
      <c r="K233" s="12">
        <v>908.75</v>
      </c>
      <c r="L233" s="15">
        <v>89966.25</v>
      </c>
      <c r="M233" s="15">
        <v>87240</v>
      </c>
      <c r="N233" s="15">
        <v>2726.25</v>
      </c>
    </row>
    <row r="234" spans="1:14" x14ac:dyDescent="0.3">
      <c r="A234" s="13">
        <v>44348</v>
      </c>
      <c r="B234" s="13" t="str">
        <f t="shared" si="3"/>
        <v>Q2</v>
      </c>
      <c r="C234" s="12" t="s">
        <v>97</v>
      </c>
      <c r="D234" s="12" t="s">
        <v>93</v>
      </c>
      <c r="E234" s="12" t="s">
        <v>95</v>
      </c>
      <c r="F234" s="12" t="s">
        <v>87</v>
      </c>
      <c r="G234" s="12">
        <v>727</v>
      </c>
      <c r="H234" s="15">
        <v>250</v>
      </c>
      <c r="I234" s="15">
        <v>125</v>
      </c>
      <c r="J234" s="15">
        <v>90875</v>
      </c>
      <c r="K234" s="12">
        <v>908.75</v>
      </c>
      <c r="L234" s="15">
        <v>89966.25</v>
      </c>
      <c r="M234" s="15">
        <v>87240</v>
      </c>
      <c r="N234" s="15">
        <v>2726.25</v>
      </c>
    </row>
    <row r="235" spans="1:14" x14ac:dyDescent="0.3">
      <c r="A235" s="13">
        <v>44348</v>
      </c>
      <c r="B235" s="13" t="str">
        <f t="shared" si="3"/>
        <v>Q2</v>
      </c>
      <c r="C235" s="12" t="s">
        <v>84</v>
      </c>
      <c r="D235" s="12" t="s">
        <v>85</v>
      </c>
      <c r="E235" s="12" t="s">
        <v>102</v>
      </c>
      <c r="F235" s="12" t="s">
        <v>96</v>
      </c>
      <c r="G235" s="12">
        <v>708</v>
      </c>
      <c r="H235" s="15">
        <v>5</v>
      </c>
      <c r="I235" s="15">
        <v>20</v>
      </c>
      <c r="J235" s="15">
        <v>14160</v>
      </c>
      <c r="K235" s="12">
        <v>1132.8</v>
      </c>
      <c r="L235" s="15">
        <v>13027.2</v>
      </c>
      <c r="M235" s="15">
        <v>7080</v>
      </c>
      <c r="N235" s="15">
        <v>5947.2000000000007</v>
      </c>
    </row>
    <row r="236" spans="1:14" x14ac:dyDescent="0.3">
      <c r="A236" s="13">
        <v>44348</v>
      </c>
      <c r="B236" s="13" t="str">
        <f t="shared" si="3"/>
        <v>Q2</v>
      </c>
      <c r="C236" s="12" t="s">
        <v>84</v>
      </c>
      <c r="D236" s="12" t="s">
        <v>85</v>
      </c>
      <c r="E236" s="12" t="s">
        <v>99</v>
      </c>
      <c r="F236" s="12" t="s">
        <v>96</v>
      </c>
      <c r="G236" s="12">
        <v>708</v>
      </c>
      <c r="H236" s="15">
        <v>260</v>
      </c>
      <c r="I236" s="15">
        <v>20</v>
      </c>
      <c r="J236" s="15">
        <v>14160</v>
      </c>
      <c r="K236" s="12">
        <v>1132.8</v>
      </c>
      <c r="L236" s="15">
        <v>13027.2</v>
      </c>
      <c r="M236" s="15">
        <v>7080</v>
      </c>
      <c r="N236" s="15">
        <v>5947.2000000000007</v>
      </c>
    </row>
    <row r="237" spans="1:14" x14ac:dyDescent="0.3">
      <c r="A237" s="13">
        <v>44348</v>
      </c>
      <c r="B237" s="13" t="str">
        <f t="shared" si="3"/>
        <v>Q2</v>
      </c>
      <c r="C237" s="12" t="s">
        <v>92</v>
      </c>
      <c r="D237" s="12" t="s">
        <v>98</v>
      </c>
      <c r="E237" s="12" t="s">
        <v>101</v>
      </c>
      <c r="F237" s="12" t="s">
        <v>87</v>
      </c>
      <c r="G237" s="12">
        <v>689</v>
      </c>
      <c r="H237" s="15">
        <v>3</v>
      </c>
      <c r="I237" s="15">
        <v>300</v>
      </c>
      <c r="J237" s="15">
        <v>206700</v>
      </c>
      <c r="K237" s="12">
        <v>6201</v>
      </c>
      <c r="L237" s="15">
        <v>200499</v>
      </c>
      <c r="M237" s="15">
        <v>172250</v>
      </c>
      <c r="N237" s="15">
        <v>28249</v>
      </c>
    </row>
    <row r="238" spans="1:14" x14ac:dyDescent="0.3">
      <c r="A238" s="13">
        <v>44348</v>
      </c>
      <c r="B238" s="13" t="str">
        <f t="shared" si="3"/>
        <v>Q2</v>
      </c>
      <c r="C238" s="12" t="s">
        <v>92</v>
      </c>
      <c r="D238" s="12" t="s">
        <v>98</v>
      </c>
      <c r="E238" s="12" t="s">
        <v>86</v>
      </c>
      <c r="F238" s="12" t="s">
        <v>87</v>
      </c>
      <c r="G238" s="12">
        <v>689</v>
      </c>
      <c r="H238" s="15">
        <v>10</v>
      </c>
      <c r="I238" s="15">
        <v>300</v>
      </c>
      <c r="J238" s="15">
        <v>206700</v>
      </c>
      <c r="K238" s="12">
        <v>6201</v>
      </c>
      <c r="L238" s="15">
        <v>200499</v>
      </c>
      <c r="M238" s="15">
        <v>172250</v>
      </c>
      <c r="N238" s="15">
        <v>28249</v>
      </c>
    </row>
    <row r="239" spans="1:14" x14ac:dyDescent="0.3">
      <c r="A239" s="13">
        <v>44348</v>
      </c>
      <c r="B239" s="13" t="str">
        <f t="shared" si="3"/>
        <v>Q2</v>
      </c>
      <c r="C239" s="12" t="s">
        <v>97</v>
      </c>
      <c r="D239" s="12" t="s">
        <v>100</v>
      </c>
      <c r="E239" s="12" t="s">
        <v>86</v>
      </c>
      <c r="F239" s="12" t="s">
        <v>87</v>
      </c>
      <c r="G239" s="12">
        <v>662</v>
      </c>
      <c r="H239" s="15">
        <v>10</v>
      </c>
      <c r="I239" s="15">
        <v>125</v>
      </c>
      <c r="J239" s="15">
        <v>82750</v>
      </c>
      <c r="K239" s="12">
        <v>1655</v>
      </c>
      <c r="L239" s="15">
        <v>81095</v>
      </c>
      <c r="M239" s="15">
        <v>79440</v>
      </c>
      <c r="N239" s="15">
        <v>1655</v>
      </c>
    </row>
    <row r="240" spans="1:14" x14ac:dyDescent="0.3">
      <c r="A240" s="13">
        <v>44348</v>
      </c>
      <c r="B240" s="13" t="str">
        <f t="shared" si="3"/>
        <v>Q2</v>
      </c>
      <c r="C240" s="12" t="s">
        <v>97</v>
      </c>
      <c r="D240" s="12" t="s">
        <v>100</v>
      </c>
      <c r="E240" s="12" t="s">
        <v>95</v>
      </c>
      <c r="F240" s="12" t="s">
        <v>87</v>
      </c>
      <c r="G240" s="12">
        <v>662</v>
      </c>
      <c r="H240" s="15">
        <v>250</v>
      </c>
      <c r="I240" s="15">
        <v>125</v>
      </c>
      <c r="J240" s="15">
        <v>82750</v>
      </c>
      <c r="K240" s="12">
        <v>1655</v>
      </c>
      <c r="L240" s="15">
        <v>81095</v>
      </c>
      <c r="M240" s="15">
        <v>79440</v>
      </c>
      <c r="N240" s="15">
        <v>1655</v>
      </c>
    </row>
    <row r="241" spans="1:14" x14ac:dyDescent="0.3">
      <c r="A241" s="13">
        <v>44348</v>
      </c>
      <c r="B241" s="13" t="str">
        <f t="shared" si="3"/>
        <v>Q2</v>
      </c>
      <c r="C241" s="12" t="s">
        <v>94</v>
      </c>
      <c r="D241" s="12" t="s">
        <v>100</v>
      </c>
      <c r="E241" s="12" t="s">
        <v>102</v>
      </c>
      <c r="F241" s="12" t="s">
        <v>91</v>
      </c>
      <c r="G241" s="12">
        <v>604</v>
      </c>
      <c r="H241" s="15">
        <v>5</v>
      </c>
      <c r="I241" s="15">
        <v>12</v>
      </c>
      <c r="J241" s="15">
        <v>7248</v>
      </c>
      <c r="K241" s="12">
        <v>942.24</v>
      </c>
      <c r="L241" s="15">
        <v>6305.76</v>
      </c>
      <c r="M241" s="15">
        <v>1812</v>
      </c>
      <c r="N241" s="15">
        <v>4493.76</v>
      </c>
    </row>
    <row r="242" spans="1:14" x14ac:dyDescent="0.3">
      <c r="A242" s="13">
        <v>44348</v>
      </c>
      <c r="B242" s="13" t="str">
        <f t="shared" si="3"/>
        <v>Q2</v>
      </c>
      <c r="C242" s="12" t="s">
        <v>94</v>
      </c>
      <c r="D242" s="12" t="s">
        <v>100</v>
      </c>
      <c r="E242" s="12" t="s">
        <v>90</v>
      </c>
      <c r="F242" s="12" t="s">
        <v>91</v>
      </c>
      <c r="G242" s="12">
        <v>604</v>
      </c>
      <c r="H242" s="15">
        <v>120</v>
      </c>
      <c r="I242" s="15">
        <v>12</v>
      </c>
      <c r="J242" s="15">
        <v>7248</v>
      </c>
      <c r="K242" s="12">
        <v>942.24</v>
      </c>
      <c r="L242" s="15">
        <v>6305.76</v>
      </c>
      <c r="M242" s="15">
        <v>1812</v>
      </c>
      <c r="N242" s="15">
        <v>4493.76</v>
      </c>
    </row>
    <row r="243" spans="1:14" x14ac:dyDescent="0.3">
      <c r="A243" s="13">
        <v>44348</v>
      </c>
      <c r="B243" s="13" t="str">
        <f t="shared" si="3"/>
        <v>Q2</v>
      </c>
      <c r="C243" s="12" t="s">
        <v>84</v>
      </c>
      <c r="D243" s="12" t="s">
        <v>93</v>
      </c>
      <c r="E243" s="12" t="s">
        <v>86</v>
      </c>
      <c r="F243" s="12" t="s">
        <v>96</v>
      </c>
      <c r="G243" s="12">
        <v>602</v>
      </c>
      <c r="H243" s="15">
        <v>10</v>
      </c>
      <c r="I243" s="15">
        <v>350</v>
      </c>
      <c r="J243" s="15">
        <v>210700</v>
      </c>
      <c r="K243" s="12">
        <v>10535</v>
      </c>
      <c r="L243" s="15">
        <v>200165</v>
      </c>
      <c r="M243" s="15">
        <v>156520</v>
      </c>
      <c r="N243" s="15">
        <v>43645</v>
      </c>
    </row>
    <row r="244" spans="1:14" x14ac:dyDescent="0.3">
      <c r="A244" s="13">
        <v>44348</v>
      </c>
      <c r="B244" s="13" t="str">
        <f t="shared" si="3"/>
        <v>Q2</v>
      </c>
      <c r="C244" s="12" t="s">
        <v>84</v>
      </c>
      <c r="D244" s="12" t="s">
        <v>93</v>
      </c>
      <c r="E244" s="12" t="s">
        <v>90</v>
      </c>
      <c r="F244" s="12" t="s">
        <v>96</v>
      </c>
      <c r="G244" s="12">
        <v>602</v>
      </c>
      <c r="H244" s="15">
        <v>120</v>
      </c>
      <c r="I244" s="15">
        <v>350</v>
      </c>
      <c r="J244" s="15">
        <v>210700</v>
      </c>
      <c r="K244" s="12">
        <v>10535</v>
      </c>
      <c r="L244" s="15">
        <v>200165</v>
      </c>
      <c r="M244" s="15">
        <v>156520</v>
      </c>
      <c r="N244" s="15">
        <v>43645</v>
      </c>
    </row>
    <row r="245" spans="1:14" x14ac:dyDescent="0.3">
      <c r="A245" s="13">
        <v>44348</v>
      </c>
      <c r="B245" s="13" t="str">
        <f t="shared" si="3"/>
        <v>Q2</v>
      </c>
      <c r="C245" s="12" t="s">
        <v>92</v>
      </c>
      <c r="D245" s="12" t="s">
        <v>89</v>
      </c>
      <c r="E245" s="12" t="s">
        <v>101</v>
      </c>
      <c r="F245" s="12" t="s">
        <v>96</v>
      </c>
      <c r="G245" s="12">
        <v>448</v>
      </c>
      <c r="H245" s="15">
        <v>3</v>
      </c>
      <c r="I245" s="15">
        <v>300</v>
      </c>
      <c r="J245" s="15">
        <v>134400</v>
      </c>
      <c r="K245" s="12">
        <v>9408</v>
      </c>
      <c r="L245" s="15">
        <v>124992</v>
      </c>
      <c r="M245" s="15">
        <v>112000</v>
      </c>
      <c r="N245" s="15">
        <v>12992</v>
      </c>
    </row>
    <row r="246" spans="1:14" x14ac:dyDescent="0.3">
      <c r="A246" s="13">
        <v>44348</v>
      </c>
      <c r="B246" s="13" t="str">
        <f t="shared" si="3"/>
        <v>Q2</v>
      </c>
      <c r="C246" s="12" t="s">
        <v>92</v>
      </c>
      <c r="D246" s="12" t="s">
        <v>89</v>
      </c>
      <c r="E246" s="12" t="s">
        <v>86</v>
      </c>
      <c r="F246" s="12" t="s">
        <v>96</v>
      </c>
      <c r="G246" s="12">
        <v>448</v>
      </c>
      <c r="H246" s="15">
        <v>10</v>
      </c>
      <c r="I246" s="15">
        <v>300</v>
      </c>
      <c r="J246" s="15">
        <v>134400</v>
      </c>
      <c r="K246" s="12">
        <v>9408</v>
      </c>
      <c r="L246" s="15">
        <v>124992</v>
      </c>
      <c r="M246" s="15">
        <v>112000</v>
      </c>
      <c r="N246" s="15">
        <v>12992</v>
      </c>
    </row>
    <row r="247" spans="1:14" x14ac:dyDescent="0.3">
      <c r="A247" s="13">
        <v>44378</v>
      </c>
      <c r="B247" s="13" t="str">
        <f t="shared" si="3"/>
        <v>Q3</v>
      </c>
      <c r="C247" s="12" t="s">
        <v>94</v>
      </c>
      <c r="D247" s="12" t="s">
        <v>85</v>
      </c>
      <c r="E247" s="12" t="s">
        <v>86</v>
      </c>
      <c r="F247" s="12" t="s">
        <v>91</v>
      </c>
      <c r="G247" s="12">
        <v>4026</v>
      </c>
      <c r="H247" s="15">
        <v>10</v>
      </c>
      <c r="I247" s="15">
        <v>12</v>
      </c>
      <c r="J247" s="15">
        <v>48312</v>
      </c>
      <c r="K247" s="12">
        <v>5314.32</v>
      </c>
      <c r="L247" s="15">
        <v>42997.68</v>
      </c>
      <c r="M247" s="15">
        <v>12078</v>
      </c>
      <c r="N247" s="15">
        <v>30919.68</v>
      </c>
    </row>
    <row r="248" spans="1:14" x14ac:dyDescent="0.3">
      <c r="A248" s="13">
        <v>44378</v>
      </c>
      <c r="B248" s="13" t="str">
        <f t="shared" si="3"/>
        <v>Q3</v>
      </c>
      <c r="C248" s="12" t="s">
        <v>88</v>
      </c>
      <c r="D248" s="12" t="s">
        <v>89</v>
      </c>
      <c r="E248" s="12" t="s">
        <v>95</v>
      </c>
      <c r="F248" s="12" t="s">
        <v>91</v>
      </c>
      <c r="G248" s="12">
        <v>3874.5</v>
      </c>
      <c r="H248" s="15">
        <v>250</v>
      </c>
      <c r="I248" s="15">
        <v>15</v>
      </c>
      <c r="J248" s="15">
        <v>58117.5</v>
      </c>
      <c r="K248" s="12">
        <v>6974.1</v>
      </c>
      <c r="L248" s="15">
        <v>51143.399999999994</v>
      </c>
      <c r="M248" s="15">
        <v>38745</v>
      </c>
      <c r="N248" s="15">
        <v>12398.399999999998</v>
      </c>
    </row>
    <row r="249" spans="1:14" x14ac:dyDescent="0.3">
      <c r="A249" s="13">
        <v>44378</v>
      </c>
      <c r="B249" s="13" t="str">
        <f t="shared" si="3"/>
        <v>Q3</v>
      </c>
      <c r="C249" s="12" t="s">
        <v>92</v>
      </c>
      <c r="D249" s="12" t="s">
        <v>85</v>
      </c>
      <c r="E249" s="12" t="s">
        <v>90</v>
      </c>
      <c r="F249" s="12" t="s">
        <v>96</v>
      </c>
      <c r="G249" s="12">
        <v>3793.5</v>
      </c>
      <c r="H249" s="15">
        <v>120</v>
      </c>
      <c r="I249" s="15">
        <v>300</v>
      </c>
      <c r="J249" s="15">
        <v>1138050</v>
      </c>
      <c r="K249" s="12">
        <v>102424.5</v>
      </c>
      <c r="L249" s="15">
        <v>1035625.5</v>
      </c>
      <c r="M249" s="15">
        <v>948375</v>
      </c>
      <c r="N249" s="15">
        <v>87250.5</v>
      </c>
    </row>
    <row r="250" spans="1:14" x14ac:dyDescent="0.3">
      <c r="A250" s="13">
        <v>44378</v>
      </c>
      <c r="B250" s="13" t="str">
        <f t="shared" si="3"/>
        <v>Q3</v>
      </c>
      <c r="C250" s="12" t="s">
        <v>97</v>
      </c>
      <c r="D250" s="12" t="s">
        <v>93</v>
      </c>
      <c r="E250" s="12" t="s">
        <v>102</v>
      </c>
      <c r="F250" s="12" t="s">
        <v>96</v>
      </c>
      <c r="G250" s="12">
        <v>3627</v>
      </c>
      <c r="H250" s="15">
        <v>5</v>
      </c>
      <c r="I250" s="15">
        <v>125</v>
      </c>
      <c r="J250" s="15">
        <v>453375</v>
      </c>
      <c r="K250" s="12">
        <v>22668.75</v>
      </c>
      <c r="L250" s="15">
        <v>430706.25</v>
      </c>
      <c r="M250" s="15">
        <v>435240</v>
      </c>
      <c r="N250" s="15">
        <v>-4533.75</v>
      </c>
    </row>
    <row r="251" spans="1:14" x14ac:dyDescent="0.3">
      <c r="A251" s="13">
        <v>44378</v>
      </c>
      <c r="B251" s="13" t="str">
        <f t="shared" si="3"/>
        <v>Q3</v>
      </c>
      <c r="C251" s="12" t="s">
        <v>97</v>
      </c>
      <c r="D251" s="12" t="s">
        <v>98</v>
      </c>
      <c r="E251" s="12" t="s">
        <v>86</v>
      </c>
      <c r="F251" s="12" t="s">
        <v>96</v>
      </c>
      <c r="G251" s="12">
        <v>3513</v>
      </c>
      <c r="H251" s="15">
        <v>10</v>
      </c>
      <c r="I251" s="15">
        <v>125</v>
      </c>
      <c r="J251" s="15">
        <v>439125</v>
      </c>
      <c r="K251" s="12">
        <v>30738.75</v>
      </c>
      <c r="L251" s="15">
        <v>408386.25</v>
      </c>
      <c r="M251" s="15">
        <v>421560</v>
      </c>
      <c r="N251" s="15">
        <v>-13173.75</v>
      </c>
    </row>
    <row r="252" spans="1:14" x14ac:dyDescent="0.3">
      <c r="A252" s="13">
        <v>44378</v>
      </c>
      <c r="B252" s="13" t="str">
        <f t="shared" si="3"/>
        <v>Q3</v>
      </c>
      <c r="C252" s="12" t="s">
        <v>84</v>
      </c>
      <c r="D252" s="12" t="s">
        <v>93</v>
      </c>
      <c r="E252" s="12" t="s">
        <v>86</v>
      </c>
      <c r="F252" s="12" t="s">
        <v>87</v>
      </c>
      <c r="G252" s="12">
        <v>3450</v>
      </c>
      <c r="H252" s="15">
        <v>10</v>
      </c>
      <c r="I252" s="15">
        <v>350</v>
      </c>
      <c r="J252" s="15">
        <v>1207500</v>
      </c>
      <c r="K252" s="12">
        <v>48300</v>
      </c>
      <c r="L252" s="15">
        <v>1159200</v>
      </c>
      <c r="M252" s="15">
        <v>897000</v>
      </c>
      <c r="N252" s="15">
        <v>262200</v>
      </c>
    </row>
    <row r="253" spans="1:14" x14ac:dyDescent="0.3">
      <c r="A253" s="13">
        <v>44378</v>
      </c>
      <c r="B253" s="13" t="str">
        <f t="shared" si="3"/>
        <v>Q3</v>
      </c>
      <c r="C253" s="12" t="s">
        <v>84</v>
      </c>
      <c r="D253" s="12" t="s">
        <v>89</v>
      </c>
      <c r="E253" s="12" t="s">
        <v>99</v>
      </c>
      <c r="F253" s="12" t="s">
        <v>91</v>
      </c>
      <c r="G253" s="12">
        <v>3421.5</v>
      </c>
      <c r="H253" s="15">
        <v>260</v>
      </c>
      <c r="I253" s="15">
        <v>7</v>
      </c>
      <c r="J253" s="15">
        <v>23950.5</v>
      </c>
      <c r="K253" s="12">
        <v>2874.06</v>
      </c>
      <c r="L253" s="15">
        <v>21076.44</v>
      </c>
      <c r="M253" s="15">
        <v>17108</v>
      </c>
      <c r="N253" s="15">
        <v>3968.9399999999987</v>
      </c>
    </row>
    <row r="254" spans="1:14" x14ac:dyDescent="0.3">
      <c r="A254" s="13">
        <v>44378</v>
      </c>
      <c r="B254" s="13" t="str">
        <f t="shared" si="3"/>
        <v>Q3</v>
      </c>
      <c r="C254" s="12" t="s">
        <v>88</v>
      </c>
      <c r="D254" s="12" t="s">
        <v>93</v>
      </c>
      <c r="E254" s="12" t="s">
        <v>99</v>
      </c>
      <c r="F254" s="12" t="s">
        <v>91</v>
      </c>
      <c r="G254" s="12">
        <v>3199.5</v>
      </c>
      <c r="H254" s="15">
        <v>260</v>
      </c>
      <c r="I254" s="15">
        <v>15</v>
      </c>
      <c r="J254" s="15">
        <v>47992.5</v>
      </c>
      <c r="K254" s="12">
        <v>5279.17</v>
      </c>
      <c r="L254" s="15">
        <v>42713.324999999997</v>
      </c>
      <c r="M254" s="15">
        <v>31995</v>
      </c>
      <c r="N254" s="15">
        <v>10718.324999999999</v>
      </c>
    </row>
    <row r="255" spans="1:14" x14ac:dyDescent="0.3">
      <c r="A255" s="13">
        <v>44378</v>
      </c>
      <c r="B255" s="13" t="str">
        <f t="shared" si="3"/>
        <v>Q3</v>
      </c>
      <c r="C255" s="12" t="s">
        <v>97</v>
      </c>
      <c r="D255" s="12" t="s">
        <v>89</v>
      </c>
      <c r="E255" s="12" t="s">
        <v>86</v>
      </c>
      <c r="F255" s="12" t="s">
        <v>87</v>
      </c>
      <c r="G255" s="12">
        <v>2988</v>
      </c>
      <c r="H255" s="15">
        <v>10</v>
      </c>
      <c r="I255" s="15">
        <v>125</v>
      </c>
      <c r="J255" s="15">
        <v>373500</v>
      </c>
      <c r="K255" s="12">
        <v>14940</v>
      </c>
      <c r="L255" s="15">
        <v>358560</v>
      </c>
      <c r="M255" s="15">
        <v>358560</v>
      </c>
      <c r="N255" s="15">
        <v>0</v>
      </c>
    </row>
    <row r="256" spans="1:14" x14ac:dyDescent="0.3">
      <c r="A256" s="13">
        <v>44378</v>
      </c>
      <c r="B256" s="13" t="str">
        <f t="shared" si="3"/>
        <v>Q3</v>
      </c>
      <c r="C256" s="12" t="s">
        <v>92</v>
      </c>
      <c r="D256" s="12" t="s">
        <v>98</v>
      </c>
      <c r="E256" s="12" t="s">
        <v>101</v>
      </c>
      <c r="F256" s="12" t="s">
        <v>91</v>
      </c>
      <c r="G256" s="12">
        <v>2811</v>
      </c>
      <c r="H256" s="15">
        <v>3</v>
      </c>
      <c r="I256" s="15">
        <v>300</v>
      </c>
      <c r="J256" s="15">
        <v>843300</v>
      </c>
      <c r="K256" s="12">
        <v>92763</v>
      </c>
      <c r="L256" s="15">
        <v>750537</v>
      </c>
      <c r="M256" s="15">
        <v>702750</v>
      </c>
      <c r="N256" s="15">
        <v>47787</v>
      </c>
    </row>
    <row r="257" spans="1:14" x14ac:dyDescent="0.3">
      <c r="A257" s="13">
        <v>44378</v>
      </c>
      <c r="B257" s="13" t="str">
        <f t="shared" si="3"/>
        <v>Q3</v>
      </c>
      <c r="C257" s="12" t="s">
        <v>97</v>
      </c>
      <c r="D257" s="12" t="s">
        <v>85</v>
      </c>
      <c r="E257" s="12" t="s">
        <v>102</v>
      </c>
      <c r="F257" s="12" t="s">
        <v>103</v>
      </c>
      <c r="G257" s="12">
        <v>2665.5</v>
      </c>
      <c r="H257" s="15">
        <v>5</v>
      </c>
      <c r="I257" s="15">
        <v>125</v>
      </c>
      <c r="J257" s="15">
        <v>333187.5</v>
      </c>
      <c r="K257" s="12">
        <v>0</v>
      </c>
      <c r="L257" s="15">
        <v>333187.5</v>
      </c>
      <c r="M257" s="15">
        <v>319860</v>
      </c>
      <c r="N257" s="15">
        <v>13327.5</v>
      </c>
    </row>
    <row r="258" spans="1:14" x14ac:dyDescent="0.3">
      <c r="A258" s="13">
        <v>44378</v>
      </c>
      <c r="B258" s="13" t="str">
        <f t="shared" ref="B258:B321" si="4">"Q"&amp;ROUNDUP(MONTH(A258)/3,0)</f>
        <v>Q3</v>
      </c>
      <c r="C258" s="12" t="s">
        <v>84</v>
      </c>
      <c r="D258" s="12" t="s">
        <v>93</v>
      </c>
      <c r="E258" s="12" t="s">
        <v>101</v>
      </c>
      <c r="F258" s="12" t="s">
        <v>87</v>
      </c>
      <c r="G258" s="12">
        <v>2529</v>
      </c>
      <c r="H258" s="15">
        <v>3</v>
      </c>
      <c r="I258" s="15">
        <v>7</v>
      </c>
      <c r="J258" s="15">
        <v>17703</v>
      </c>
      <c r="K258" s="12">
        <v>177.03</v>
      </c>
      <c r="L258" s="15">
        <v>17525.97</v>
      </c>
      <c r="M258" s="15">
        <v>12645</v>
      </c>
      <c r="N258" s="15">
        <v>4880.9699999999993</v>
      </c>
    </row>
    <row r="259" spans="1:14" x14ac:dyDescent="0.3">
      <c r="A259" s="13">
        <v>44378</v>
      </c>
      <c r="B259" s="13" t="str">
        <f t="shared" si="4"/>
        <v>Q3</v>
      </c>
      <c r="C259" s="12" t="s">
        <v>92</v>
      </c>
      <c r="D259" s="12" t="s">
        <v>93</v>
      </c>
      <c r="E259" s="12" t="s">
        <v>90</v>
      </c>
      <c r="F259" s="12" t="s">
        <v>91</v>
      </c>
      <c r="G259" s="12">
        <v>2460</v>
      </c>
      <c r="H259" s="15">
        <v>120</v>
      </c>
      <c r="I259" s="15">
        <v>300</v>
      </c>
      <c r="J259" s="15">
        <v>738000</v>
      </c>
      <c r="K259" s="12">
        <v>103320</v>
      </c>
      <c r="L259" s="15">
        <v>634680</v>
      </c>
      <c r="M259" s="15">
        <v>615000</v>
      </c>
      <c r="N259" s="15">
        <v>19680</v>
      </c>
    </row>
    <row r="260" spans="1:14" x14ac:dyDescent="0.3">
      <c r="A260" s="13">
        <v>44378</v>
      </c>
      <c r="B260" s="13" t="str">
        <f t="shared" si="4"/>
        <v>Q3</v>
      </c>
      <c r="C260" s="12" t="s">
        <v>94</v>
      </c>
      <c r="D260" s="12" t="s">
        <v>89</v>
      </c>
      <c r="E260" s="12" t="s">
        <v>86</v>
      </c>
      <c r="F260" s="12" t="s">
        <v>91</v>
      </c>
      <c r="G260" s="12">
        <v>2425.5</v>
      </c>
      <c r="H260" s="15">
        <v>10</v>
      </c>
      <c r="I260" s="15">
        <v>12</v>
      </c>
      <c r="J260" s="15">
        <v>29106</v>
      </c>
      <c r="K260" s="12">
        <v>3201.66</v>
      </c>
      <c r="L260" s="15">
        <v>25904.340000000004</v>
      </c>
      <c r="M260" s="15">
        <v>7276</v>
      </c>
      <c r="N260" s="15">
        <v>18627.840000000004</v>
      </c>
    </row>
    <row r="261" spans="1:14" x14ac:dyDescent="0.3">
      <c r="A261" s="13">
        <v>44378</v>
      </c>
      <c r="B261" s="13" t="str">
        <f t="shared" si="4"/>
        <v>Q3</v>
      </c>
      <c r="C261" s="12" t="s">
        <v>84</v>
      </c>
      <c r="D261" s="12" t="s">
        <v>100</v>
      </c>
      <c r="E261" s="12" t="s">
        <v>102</v>
      </c>
      <c r="F261" s="12" t="s">
        <v>91</v>
      </c>
      <c r="G261" s="12">
        <v>2255</v>
      </c>
      <c r="H261" s="15">
        <v>5</v>
      </c>
      <c r="I261" s="15">
        <v>20</v>
      </c>
      <c r="J261" s="15">
        <v>45100</v>
      </c>
      <c r="K261" s="12">
        <v>5863</v>
      </c>
      <c r="L261" s="15">
        <v>39237</v>
      </c>
      <c r="M261" s="15">
        <v>22550</v>
      </c>
      <c r="N261" s="15">
        <v>16687</v>
      </c>
    </row>
    <row r="262" spans="1:14" x14ac:dyDescent="0.3">
      <c r="A262" s="13">
        <v>44378</v>
      </c>
      <c r="B262" s="13" t="str">
        <f t="shared" si="4"/>
        <v>Q3</v>
      </c>
      <c r="C262" s="12" t="s">
        <v>84</v>
      </c>
      <c r="D262" s="12" t="s">
        <v>85</v>
      </c>
      <c r="E262" s="12" t="s">
        <v>86</v>
      </c>
      <c r="F262" s="12" t="s">
        <v>91</v>
      </c>
      <c r="G262" s="12">
        <v>2104.5</v>
      </c>
      <c r="H262" s="15">
        <v>10</v>
      </c>
      <c r="I262" s="15">
        <v>350</v>
      </c>
      <c r="J262" s="15">
        <v>736575</v>
      </c>
      <c r="K262" s="12">
        <v>81023.25</v>
      </c>
      <c r="L262" s="15">
        <v>655551.75</v>
      </c>
      <c r="M262" s="15">
        <v>547170</v>
      </c>
      <c r="N262" s="15">
        <v>108381.75</v>
      </c>
    </row>
    <row r="263" spans="1:14" x14ac:dyDescent="0.3">
      <c r="A263" s="13">
        <v>44378</v>
      </c>
      <c r="B263" s="13" t="str">
        <f t="shared" si="4"/>
        <v>Q3</v>
      </c>
      <c r="C263" s="12" t="s">
        <v>97</v>
      </c>
      <c r="D263" s="12" t="s">
        <v>100</v>
      </c>
      <c r="E263" s="12" t="s">
        <v>86</v>
      </c>
      <c r="F263" s="12" t="s">
        <v>87</v>
      </c>
      <c r="G263" s="12">
        <v>1823</v>
      </c>
      <c r="H263" s="15">
        <v>10</v>
      </c>
      <c r="I263" s="15">
        <v>125</v>
      </c>
      <c r="J263" s="15">
        <v>227875</v>
      </c>
      <c r="K263" s="12">
        <v>2278.75</v>
      </c>
      <c r="L263" s="15">
        <v>225596.25</v>
      </c>
      <c r="M263" s="15">
        <v>218760</v>
      </c>
      <c r="N263" s="15">
        <v>6836.25</v>
      </c>
    </row>
    <row r="264" spans="1:14" x14ac:dyDescent="0.3">
      <c r="A264" s="13">
        <v>44378</v>
      </c>
      <c r="B264" s="13" t="str">
        <f t="shared" si="4"/>
        <v>Q3</v>
      </c>
      <c r="C264" s="12" t="s">
        <v>84</v>
      </c>
      <c r="D264" s="12" t="s">
        <v>98</v>
      </c>
      <c r="E264" s="12" t="s">
        <v>99</v>
      </c>
      <c r="F264" s="12" t="s">
        <v>103</v>
      </c>
      <c r="G264" s="12">
        <v>1686</v>
      </c>
      <c r="H264" s="15">
        <v>260</v>
      </c>
      <c r="I264" s="15">
        <v>7</v>
      </c>
      <c r="J264" s="15">
        <v>11802</v>
      </c>
      <c r="K264" s="12">
        <v>0</v>
      </c>
      <c r="L264" s="15">
        <v>11802</v>
      </c>
      <c r="M264" s="15">
        <v>8430</v>
      </c>
      <c r="N264" s="15">
        <v>3372</v>
      </c>
    </row>
    <row r="265" spans="1:14" x14ac:dyDescent="0.3">
      <c r="A265" s="13">
        <v>44378</v>
      </c>
      <c r="B265" s="13" t="str">
        <f t="shared" si="4"/>
        <v>Q3</v>
      </c>
      <c r="C265" s="12" t="s">
        <v>84</v>
      </c>
      <c r="D265" s="12" t="s">
        <v>100</v>
      </c>
      <c r="E265" s="12" t="s">
        <v>99</v>
      </c>
      <c r="F265" s="12" t="s">
        <v>96</v>
      </c>
      <c r="G265" s="12">
        <v>1683</v>
      </c>
      <c r="H265" s="15">
        <v>260</v>
      </c>
      <c r="I265" s="15">
        <v>7</v>
      </c>
      <c r="J265" s="15">
        <v>11781</v>
      </c>
      <c r="K265" s="12">
        <v>589.04999999999995</v>
      </c>
      <c r="L265" s="15">
        <v>11191.95</v>
      </c>
      <c r="M265" s="15">
        <v>8415</v>
      </c>
      <c r="N265" s="15">
        <v>2776.9500000000007</v>
      </c>
    </row>
    <row r="266" spans="1:14" x14ac:dyDescent="0.3">
      <c r="A266" s="13">
        <v>44378</v>
      </c>
      <c r="B266" s="13" t="str">
        <f t="shared" si="4"/>
        <v>Q3</v>
      </c>
      <c r="C266" s="12" t="s">
        <v>92</v>
      </c>
      <c r="D266" s="12" t="s">
        <v>89</v>
      </c>
      <c r="E266" s="12" t="s">
        <v>90</v>
      </c>
      <c r="F266" s="12" t="s">
        <v>96</v>
      </c>
      <c r="G266" s="12">
        <v>1659</v>
      </c>
      <c r="H266" s="15">
        <v>120</v>
      </c>
      <c r="I266" s="15">
        <v>300</v>
      </c>
      <c r="J266" s="15">
        <v>497700</v>
      </c>
      <c r="K266" s="12">
        <v>34839</v>
      </c>
      <c r="L266" s="15">
        <v>462861</v>
      </c>
      <c r="M266" s="15">
        <v>414750</v>
      </c>
      <c r="N266" s="15">
        <v>48111</v>
      </c>
    </row>
    <row r="267" spans="1:14" x14ac:dyDescent="0.3">
      <c r="A267" s="13">
        <v>44378</v>
      </c>
      <c r="B267" s="13" t="str">
        <f t="shared" si="4"/>
        <v>Q3</v>
      </c>
      <c r="C267" s="12" t="s">
        <v>88</v>
      </c>
      <c r="D267" s="12" t="s">
        <v>85</v>
      </c>
      <c r="E267" s="12" t="s">
        <v>99</v>
      </c>
      <c r="F267" s="12" t="s">
        <v>96</v>
      </c>
      <c r="G267" s="12">
        <v>1630.5</v>
      </c>
      <c r="H267" s="15">
        <v>260</v>
      </c>
      <c r="I267" s="15">
        <v>15</v>
      </c>
      <c r="J267" s="15">
        <v>24457.5</v>
      </c>
      <c r="K267" s="12">
        <v>2201.1799999999998</v>
      </c>
      <c r="L267" s="15">
        <v>22256.324999999997</v>
      </c>
      <c r="M267" s="15">
        <v>16305</v>
      </c>
      <c r="N267" s="15">
        <v>5951.3249999999989</v>
      </c>
    </row>
    <row r="268" spans="1:14" x14ac:dyDescent="0.3">
      <c r="A268" s="13">
        <v>44378</v>
      </c>
      <c r="B268" s="13" t="str">
        <f t="shared" si="4"/>
        <v>Q3</v>
      </c>
      <c r="C268" s="12" t="s">
        <v>84</v>
      </c>
      <c r="D268" s="12" t="s">
        <v>100</v>
      </c>
      <c r="E268" s="12" t="s">
        <v>90</v>
      </c>
      <c r="F268" s="12" t="s">
        <v>91</v>
      </c>
      <c r="G268" s="12">
        <v>1395</v>
      </c>
      <c r="H268" s="15">
        <v>120</v>
      </c>
      <c r="I268" s="15">
        <v>350</v>
      </c>
      <c r="J268" s="15">
        <v>488250</v>
      </c>
      <c r="K268" s="12">
        <v>58590</v>
      </c>
      <c r="L268" s="15">
        <v>429660</v>
      </c>
      <c r="M268" s="15">
        <v>362700</v>
      </c>
      <c r="N268" s="15">
        <v>66960</v>
      </c>
    </row>
    <row r="269" spans="1:14" x14ac:dyDescent="0.3">
      <c r="A269" s="13">
        <v>44378</v>
      </c>
      <c r="B269" s="13" t="str">
        <f t="shared" si="4"/>
        <v>Q3</v>
      </c>
      <c r="C269" s="12" t="s">
        <v>84</v>
      </c>
      <c r="D269" s="12" t="s">
        <v>89</v>
      </c>
      <c r="E269" s="12" t="s">
        <v>102</v>
      </c>
      <c r="F269" s="12" t="s">
        <v>87</v>
      </c>
      <c r="G269" s="12">
        <v>1375.5</v>
      </c>
      <c r="H269" s="15">
        <v>5</v>
      </c>
      <c r="I269" s="15">
        <v>20</v>
      </c>
      <c r="J269" s="15">
        <v>27510</v>
      </c>
      <c r="K269" s="12">
        <v>275.10000000000002</v>
      </c>
      <c r="L269" s="15">
        <v>27234.899999999998</v>
      </c>
      <c r="M269" s="15">
        <v>13755</v>
      </c>
      <c r="N269" s="15">
        <v>13479.899999999998</v>
      </c>
    </row>
    <row r="270" spans="1:14" x14ac:dyDescent="0.3">
      <c r="A270" s="13">
        <v>44378</v>
      </c>
      <c r="B270" s="13" t="str">
        <f t="shared" si="4"/>
        <v>Q3</v>
      </c>
      <c r="C270" s="12" t="s">
        <v>94</v>
      </c>
      <c r="D270" s="12" t="s">
        <v>93</v>
      </c>
      <c r="E270" s="12" t="s">
        <v>86</v>
      </c>
      <c r="F270" s="12" t="s">
        <v>87</v>
      </c>
      <c r="G270" s="12">
        <v>1369.5</v>
      </c>
      <c r="H270" s="15">
        <v>10</v>
      </c>
      <c r="I270" s="15">
        <v>12</v>
      </c>
      <c r="J270" s="15">
        <v>16434</v>
      </c>
      <c r="K270" s="12">
        <v>493.02</v>
      </c>
      <c r="L270" s="15">
        <v>15940.98</v>
      </c>
      <c r="M270" s="15">
        <v>4108</v>
      </c>
      <c r="N270" s="15">
        <v>11832.48</v>
      </c>
    </row>
    <row r="271" spans="1:14" x14ac:dyDescent="0.3">
      <c r="A271" s="13">
        <v>44378</v>
      </c>
      <c r="B271" s="13" t="str">
        <f t="shared" si="4"/>
        <v>Q3</v>
      </c>
      <c r="C271" s="12" t="s">
        <v>84</v>
      </c>
      <c r="D271" s="12" t="s">
        <v>98</v>
      </c>
      <c r="E271" s="12" t="s">
        <v>90</v>
      </c>
      <c r="F271" s="12" t="s">
        <v>96</v>
      </c>
      <c r="G271" s="12">
        <v>1307</v>
      </c>
      <c r="H271" s="15">
        <v>120</v>
      </c>
      <c r="I271" s="15">
        <v>350</v>
      </c>
      <c r="J271" s="15">
        <v>457450</v>
      </c>
      <c r="K271" s="12">
        <v>41170.5</v>
      </c>
      <c r="L271" s="15">
        <v>416279.5</v>
      </c>
      <c r="M271" s="15">
        <v>339820</v>
      </c>
      <c r="N271" s="15">
        <v>76459.5</v>
      </c>
    </row>
    <row r="272" spans="1:14" x14ac:dyDescent="0.3">
      <c r="A272" s="13">
        <v>44378</v>
      </c>
      <c r="B272" s="13" t="str">
        <f t="shared" si="4"/>
        <v>Q3</v>
      </c>
      <c r="C272" s="12" t="s">
        <v>84</v>
      </c>
      <c r="D272" s="12" t="s">
        <v>85</v>
      </c>
      <c r="E272" s="12" t="s">
        <v>95</v>
      </c>
      <c r="F272" s="12" t="s">
        <v>91</v>
      </c>
      <c r="G272" s="12">
        <v>865.5</v>
      </c>
      <c r="H272" s="15">
        <v>250</v>
      </c>
      <c r="I272" s="15">
        <v>20</v>
      </c>
      <c r="J272" s="15">
        <v>17310</v>
      </c>
      <c r="K272" s="12">
        <v>2596.5</v>
      </c>
      <c r="L272" s="15">
        <v>14713.5</v>
      </c>
      <c r="M272" s="15">
        <v>8655</v>
      </c>
      <c r="N272" s="15">
        <v>6058.5</v>
      </c>
    </row>
    <row r="273" spans="1:14" x14ac:dyDescent="0.3">
      <c r="A273" s="13">
        <v>44378</v>
      </c>
      <c r="B273" s="13" t="str">
        <f t="shared" si="4"/>
        <v>Q3</v>
      </c>
      <c r="C273" s="12" t="s">
        <v>84</v>
      </c>
      <c r="D273" s="12" t="s">
        <v>85</v>
      </c>
      <c r="E273" s="12" t="s">
        <v>101</v>
      </c>
      <c r="F273" s="12" t="s">
        <v>96</v>
      </c>
      <c r="G273" s="12">
        <v>819</v>
      </c>
      <c r="H273" s="15">
        <v>3</v>
      </c>
      <c r="I273" s="15">
        <v>7</v>
      </c>
      <c r="J273" s="15">
        <v>5733</v>
      </c>
      <c r="K273" s="12">
        <v>515.97</v>
      </c>
      <c r="L273" s="15">
        <v>5217.03</v>
      </c>
      <c r="M273" s="15">
        <v>4095</v>
      </c>
      <c r="N273" s="15">
        <v>1122.03</v>
      </c>
    </row>
    <row r="274" spans="1:14" x14ac:dyDescent="0.3">
      <c r="A274" s="13">
        <v>44378</v>
      </c>
      <c r="B274" s="13" t="str">
        <f t="shared" si="4"/>
        <v>Q3</v>
      </c>
      <c r="C274" s="12" t="s">
        <v>92</v>
      </c>
      <c r="D274" s="12" t="s">
        <v>100</v>
      </c>
      <c r="E274" s="12" t="s">
        <v>101</v>
      </c>
      <c r="F274" s="12" t="s">
        <v>91</v>
      </c>
      <c r="G274" s="12">
        <v>801</v>
      </c>
      <c r="H274" s="15">
        <v>3</v>
      </c>
      <c r="I274" s="15">
        <v>300</v>
      </c>
      <c r="J274" s="15">
        <v>240300</v>
      </c>
      <c r="K274" s="12">
        <v>33642</v>
      </c>
      <c r="L274" s="15">
        <v>206658</v>
      </c>
      <c r="M274" s="15">
        <v>200250</v>
      </c>
      <c r="N274" s="15">
        <v>6408</v>
      </c>
    </row>
    <row r="275" spans="1:14" x14ac:dyDescent="0.3">
      <c r="A275" s="13">
        <v>44378</v>
      </c>
      <c r="B275" s="13" t="str">
        <f t="shared" si="4"/>
        <v>Q3</v>
      </c>
      <c r="C275" s="12" t="s">
        <v>84</v>
      </c>
      <c r="D275" s="12" t="s">
        <v>98</v>
      </c>
      <c r="E275" s="12" t="s">
        <v>102</v>
      </c>
      <c r="F275" s="12" t="s">
        <v>96</v>
      </c>
      <c r="G275" s="12">
        <v>645</v>
      </c>
      <c r="H275" s="15">
        <v>5</v>
      </c>
      <c r="I275" s="15">
        <v>20</v>
      </c>
      <c r="J275" s="15">
        <v>12900</v>
      </c>
      <c r="K275" s="12">
        <v>1032</v>
      </c>
      <c r="L275" s="15">
        <v>11868</v>
      </c>
      <c r="M275" s="15">
        <v>6450</v>
      </c>
      <c r="N275" s="15">
        <v>5418</v>
      </c>
    </row>
    <row r="276" spans="1:14" x14ac:dyDescent="0.3">
      <c r="A276" s="13">
        <v>44378</v>
      </c>
      <c r="B276" s="13" t="str">
        <f t="shared" si="4"/>
        <v>Q3</v>
      </c>
      <c r="C276" s="12" t="s">
        <v>88</v>
      </c>
      <c r="D276" s="12" t="s">
        <v>100</v>
      </c>
      <c r="E276" s="12" t="s">
        <v>95</v>
      </c>
      <c r="F276" s="12" t="s">
        <v>91</v>
      </c>
      <c r="G276" s="12">
        <v>641</v>
      </c>
      <c r="H276" s="15">
        <v>250</v>
      </c>
      <c r="I276" s="15">
        <v>15</v>
      </c>
      <c r="J276" s="15">
        <v>9615</v>
      </c>
      <c r="K276" s="12">
        <v>961.5</v>
      </c>
      <c r="L276" s="15">
        <v>8653.5</v>
      </c>
      <c r="M276" s="15">
        <v>6410</v>
      </c>
      <c r="N276" s="15">
        <v>2243.5</v>
      </c>
    </row>
    <row r="277" spans="1:14" x14ac:dyDescent="0.3">
      <c r="A277" s="13">
        <v>44378</v>
      </c>
      <c r="B277" s="13" t="str">
        <f t="shared" si="4"/>
        <v>Q3</v>
      </c>
      <c r="C277" s="12" t="s">
        <v>84</v>
      </c>
      <c r="D277" s="12" t="s">
        <v>89</v>
      </c>
      <c r="E277" s="12" t="s">
        <v>90</v>
      </c>
      <c r="F277" s="12" t="s">
        <v>91</v>
      </c>
      <c r="G277" s="12">
        <v>639</v>
      </c>
      <c r="H277" s="15">
        <v>120</v>
      </c>
      <c r="I277" s="15">
        <v>350</v>
      </c>
      <c r="J277" s="15">
        <v>223650</v>
      </c>
      <c r="K277" s="12">
        <v>22365</v>
      </c>
      <c r="L277" s="15">
        <v>201285</v>
      </c>
      <c r="M277" s="15">
        <v>166140</v>
      </c>
      <c r="N277" s="15">
        <v>35145</v>
      </c>
    </row>
    <row r="278" spans="1:14" x14ac:dyDescent="0.3">
      <c r="A278" s="13">
        <v>44378</v>
      </c>
      <c r="B278" s="13" t="str">
        <f t="shared" si="4"/>
        <v>Q3</v>
      </c>
      <c r="C278" s="12" t="s">
        <v>94</v>
      </c>
      <c r="D278" s="12" t="s">
        <v>100</v>
      </c>
      <c r="E278" s="12" t="s">
        <v>86</v>
      </c>
      <c r="F278" s="12" t="s">
        <v>91</v>
      </c>
      <c r="G278" s="12">
        <v>571</v>
      </c>
      <c r="H278" s="15">
        <v>10</v>
      </c>
      <c r="I278" s="15">
        <v>12</v>
      </c>
      <c r="J278" s="15">
        <v>6852</v>
      </c>
      <c r="K278" s="12">
        <v>890.76</v>
      </c>
      <c r="L278" s="15">
        <v>5961.24</v>
      </c>
      <c r="M278" s="15">
        <v>1713</v>
      </c>
      <c r="N278" s="15">
        <v>4248.24</v>
      </c>
    </row>
    <row r="279" spans="1:14" x14ac:dyDescent="0.3">
      <c r="A279" s="13">
        <v>44378</v>
      </c>
      <c r="B279" s="13" t="str">
        <f t="shared" si="4"/>
        <v>Q3</v>
      </c>
      <c r="C279" s="12" t="s">
        <v>88</v>
      </c>
      <c r="D279" s="12" t="s">
        <v>98</v>
      </c>
      <c r="E279" s="12" t="s">
        <v>95</v>
      </c>
      <c r="F279" s="12" t="s">
        <v>91</v>
      </c>
      <c r="G279" s="12">
        <v>492</v>
      </c>
      <c r="H279" s="15">
        <v>250</v>
      </c>
      <c r="I279" s="15">
        <v>15</v>
      </c>
      <c r="J279" s="15">
        <v>7380</v>
      </c>
      <c r="K279" s="12">
        <v>1107</v>
      </c>
      <c r="L279" s="15">
        <v>6273</v>
      </c>
      <c r="M279" s="15">
        <v>4920</v>
      </c>
      <c r="N279" s="15">
        <v>1353</v>
      </c>
    </row>
    <row r="280" spans="1:14" x14ac:dyDescent="0.3">
      <c r="A280" s="13">
        <v>44378</v>
      </c>
      <c r="B280" s="13" t="str">
        <f t="shared" si="4"/>
        <v>Q3</v>
      </c>
      <c r="C280" s="12" t="s">
        <v>84</v>
      </c>
      <c r="D280" s="12" t="s">
        <v>93</v>
      </c>
      <c r="E280" s="12" t="s">
        <v>95</v>
      </c>
      <c r="F280" s="12" t="s">
        <v>96</v>
      </c>
      <c r="G280" s="12">
        <v>436.5</v>
      </c>
      <c r="H280" s="15">
        <v>250</v>
      </c>
      <c r="I280" s="15">
        <v>20</v>
      </c>
      <c r="J280" s="15">
        <v>8730</v>
      </c>
      <c r="K280" s="12">
        <v>698.4</v>
      </c>
      <c r="L280" s="15">
        <v>8031.5999999999995</v>
      </c>
      <c r="M280" s="15">
        <v>4365</v>
      </c>
      <c r="N280" s="15">
        <v>3666.5999999999995</v>
      </c>
    </row>
    <row r="281" spans="1:14" x14ac:dyDescent="0.3">
      <c r="A281" s="13">
        <v>44378</v>
      </c>
      <c r="B281" s="13" t="str">
        <f t="shared" si="4"/>
        <v>Q3</v>
      </c>
      <c r="C281" s="12" t="s">
        <v>94</v>
      </c>
      <c r="D281" s="12" t="s">
        <v>98</v>
      </c>
      <c r="E281" s="12" t="s">
        <v>86</v>
      </c>
      <c r="F281" s="12" t="s">
        <v>103</v>
      </c>
      <c r="G281" s="12">
        <v>367</v>
      </c>
      <c r="H281" s="15">
        <v>10</v>
      </c>
      <c r="I281" s="15">
        <v>12</v>
      </c>
      <c r="J281" s="15">
        <v>4404</v>
      </c>
      <c r="K281" s="12">
        <v>0</v>
      </c>
      <c r="L281" s="15">
        <v>4404</v>
      </c>
      <c r="M281" s="15">
        <v>1101</v>
      </c>
      <c r="N281" s="15">
        <v>3303</v>
      </c>
    </row>
    <row r="282" spans="1:14" x14ac:dyDescent="0.3">
      <c r="A282" s="13">
        <v>44409</v>
      </c>
      <c r="B282" s="13" t="str">
        <f t="shared" si="4"/>
        <v>Q3</v>
      </c>
      <c r="C282" s="12" t="s">
        <v>84</v>
      </c>
      <c r="D282" s="12" t="s">
        <v>93</v>
      </c>
      <c r="E282" s="12" t="s">
        <v>90</v>
      </c>
      <c r="F282" s="12" t="s">
        <v>96</v>
      </c>
      <c r="G282" s="12">
        <v>2832</v>
      </c>
      <c r="H282" s="15">
        <v>120</v>
      </c>
      <c r="I282" s="15">
        <v>20</v>
      </c>
      <c r="J282" s="15">
        <v>56640</v>
      </c>
      <c r="K282" s="12">
        <v>2832</v>
      </c>
      <c r="L282" s="15">
        <v>53808</v>
      </c>
      <c r="M282" s="15">
        <v>28320</v>
      </c>
      <c r="N282" s="15">
        <v>25488</v>
      </c>
    </row>
    <row r="283" spans="1:14" x14ac:dyDescent="0.3">
      <c r="A283" s="13">
        <v>44409</v>
      </c>
      <c r="B283" s="13" t="str">
        <f t="shared" si="4"/>
        <v>Q3</v>
      </c>
      <c r="C283" s="12" t="s">
        <v>97</v>
      </c>
      <c r="D283" s="12" t="s">
        <v>93</v>
      </c>
      <c r="E283" s="12" t="s">
        <v>90</v>
      </c>
      <c r="F283" s="12" t="s">
        <v>103</v>
      </c>
      <c r="G283" s="12">
        <v>2821</v>
      </c>
      <c r="H283" s="15">
        <v>120</v>
      </c>
      <c r="I283" s="15">
        <v>125</v>
      </c>
      <c r="J283" s="15">
        <v>352625</v>
      </c>
      <c r="K283" s="12">
        <v>0</v>
      </c>
      <c r="L283" s="15">
        <v>352625</v>
      </c>
      <c r="M283" s="15">
        <v>338520</v>
      </c>
      <c r="N283" s="15">
        <v>14105</v>
      </c>
    </row>
    <row r="284" spans="1:14" x14ac:dyDescent="0.3">
      <c r="A284" s="13">
        <v>44409</v>
      </c>
      <c r="B284" s="13" t="str">
        <f t="shared" si="4"/>
        <v>Q3</v>
      </c>
      <c r="C284" s="12" t="s">
        <v>84</v>
      </c>
      <c r="D284" s="12" t="s">
        <v>93</v>
      </c>
      <c r="E284" s="12" t="s">
        <v>95</v>
      </c>
      <c r="F284" s="12" t="s">
        <v>91</v>
      </c>
      <c r="G284" s="12">
        <v>2807</v>
      </c>
      <c r="H284" s="15">
        <v>250</v>
      </c>
      <c r="I284" s="15">
        <v>350</v>
      </c>
      <c r="J284" s="15">
        <v>982450</v>
      </c>
      <c r="K284" s="12">
        <v>98245</v>
      </c>
      <c r="L284" s="15">
        <v>884205</v>
      </c>
      <c r="M284" s="15">
        <v>729820</v>
      </c>
      <c r="N284" s="15">
        <v>154385</v>
      </c>
    </row>
    <row r="285" spans="1:14" x14ac:dyDescent="0.3">
      <c r="A285" s="13">
        <v>44409</v>
      </c>
      <c r="B285" s="13" t="str">
        <f t="shared" si="4"/>
        <v>Q3</v>
      </c>
      <c r="C285" s="12" t="s">
        <v>97</v>
      </c>
      <c r="D285" s="12" t="s">
        <v>98</v>
      </c>
      <c r="E285" s="12" t="s">
        <v>101</v>
      </c>
      <c r="F285" s="12" t="s">
        <v>91</v>
      </c>
      <c r="G285" s="12">
        <v>2767</v>
      </c>
      <c r="H285" s="15">
        <v>3</v>
      </c>
      <c r="I285" s="15">
        <v>125</v>
      </c>
      <c r="J285" s="15">
        <v>345875</v>
      </c>
      <c r="K285" s="12">
        <v>51881.25</v>
      </c>
      <c r="L285" s="15">
        <v>293993.75</v>
      </c>
      <c r="M285" s="15">
        <v>332040</v>
      </c>
      <c r="N285" s="15">
        <v>-38046.25</v>
      </c>
    </row>
    <row r="286" spans="1:14" x14ac:dyDescent="0.3">
      <c r="A286" s="13">
        <v>44409</v>
      </c>
      <c r="B286" s="13" t="str">
        <f t="shared" si="4"/>
        <v>Q3</v>
      </c>
      <c r="C286" s="12" t="s">
        <v>84</v>
      </c>
      <c r="D286" s="12" t="s">
        <v>89</v>
      </c>
      <c r="E286" s="12" t="s">
        <v>86</v>
      </c>
      <c r="F286" s="12" t="s">
        <v>91</v>
      </c>
      <c r="G286" s="12">
        <v>2696</v>
      </c>
      <c r="H286" s="15">
        <v>10</v>
      </c>
      <c r="I286" s="15">
        <v>7</v>
      </c>
      <c r="J286" s="15">
        <v>18872</v>
      </c>
      <c r="K286" s="12">
        <v>2453.36</v>
      </c>
      <c r="L286" s="15">
        <v>16418.64</v>
      </c>
      <c r="M286" s="15">
        <v>13480</v>
      </c>
      <c r="N286" s="15">
        <v>2938.6399999999994</v>
      </c>
    </row>
    <row r="287" spans="1:14" x14ac:dyDescent="0.3">
      <c r="A287" s="13">
        <v>44409</v>
      </c>
      <c r="B287" s="13" t="str">
        <f t="shared" si="4"/>
        <v>Q3</v>
      </c>
      <c r="C287" s="12" t="s">
        <v>94</v>
      </c>
      <c r="D287" s="12" t="s">
        <v>98</v>
      </c>
      <c r="E287" s="12" t="s">
        <v>99</v>
      </c>
      <c r="F287" s="12" t="s">
        <v>91</v>
      </c>
      <c r="G287" s="12">
        <v>2574</v>
      </c>
      <c r="H287" s="15">
        <v>260</v>
      </c>
      <c r="I287" s="15">
        <v>12</v>
      </c>
      <c r="J287" s="15">
        <v>30888</v>
      </c>
      <c r="K287" s="12">
        <v>3088.8</v>
      </c>
      <c r="L287" s="15">
        <v>27799.200000000001</v>
      </c>
      <c r="M287" s="15">
        <v>7722</v>
      </c>
      <c r="N287" s="15">
        <v>20077.2</v>
      </c>
    </row>
    <row r="288" spans="1:14" x14ac:dyDescent="0.3">
      <c r="A288" s="13">
        <v>44409</v>
      </c>
      <c r="B288" s="13" t="str">
        <f t="shared" si="4"/>
        <v>Q3</v>
      </c>
      <c r="C288" s="12" t="s">
        <v>88</v>
      </c>
      <c r="D288" s="12" t="s">
        <v>85</v>
      </c>
      <c r="E288" s="12" t="s">
        <v>86</v>
      </c>
      <c r="F288" s="12" t="s">
        <v>91</v>
      </c>
      <c r="G288" s="12">
        <v>2559</v>
      </c>
      <c r="H288" s="15">
        <v>10</v>
      </c>
      <c r="I288" s="15">
        <v>15</v>
      </c>
      <c r="J288" s="15">
        <v>38385</v>
      </c>
      <c r="K288" s="12">
        <v>5757.75</v>
      </c>
      <c r="L288" s="15">
        <v>32627.25</v>
      </c>
      <c r="M288" s="15">
        <v>25590</v>
      </c>
      <c r="N288" s="15">
        <v>7037.25</v>
      </c>
    </row>
    <row r="289" spans="1:14" x14ac:dyDescent="0.3">
      <c r="A289" s="13">
        <v>44409</v>
      </c>
      <c r="B289" s="13" t="str">
        <f t="shared" si="4"/>
        <v>Q3</v>
      </c>
      <c r="C289" s="12" t="s">
        <v>92</v>
      </c>
      <c r="D289" s="12" t="s">
        <v>93</v>
      </c>
      <c r="E289" s="12" t="s">
        <v>95</v>
      </c>
      <c r="F289" s="12" t="s">
        <v>91</v>
      </c>
      <c r="G289" s="12">
        <v>2541</v>
      </c>
      <c r="H289" s="15">
        <v>250</v>
      </c>
      <c r="I289" s="15">
        <v>300</v>
      </c>
      <c r="J289" s="15">
        <v>762300</v>
      </c>
      <c r="K289" s="12">
        <v>106722</v>
      </c>
      <c r="L289" s="15">
        <v>655578</v>
      </c>
      <c r="M289" s="15">
        <v>635250</v>
      </c>
      <c r="N289" s="15">
        <v>20328</v>
      </c>
    </row>
    <row r="290" spans="1:14" x14ac:dyDescent="0.3">
      <c r="A290" s="13">
        <v>44409</v>
      </c>
      <c r="B290" s="13" t="str">
        <f t="shared" si="4"/>
        <v>Q3</v>
      </c>
      <c r="C290" s="12" t="s">
        <v>94</v>
      </c>
      <c r="D290" s="12" t="s">
        <v>89</v>
      </c>
      <c r="E290" s="12" t="s">
        <v>99</v>
      </c>
      <c r="F290" s="12" t="s">
        <v>91</v>
      </c>
      <c r="G290" s="12">
        <v>2475</v>
      </c>
      <c r="H290" s="15">
        <v>260</v>
      </c>
      <c r="I290" s="15">
        <v>12</v>
      </c>
      <c r="J290" s="15">
        <v>29700</v>
      </c>
      <c r="K290" s="12">
        <v>4158</v>
      </c>
      <c r="L290" s="15">
        <v>25542</v>
      </c>
      <c r="M290" s="15">
        <v>7425</v>
      </c>
      <c r="N290" s="15">
        <v>18117</v>
      </c>
    </row>
    <row r="291" spans="1:14" x14ac:dyDescent="0.3">
      <c r="A291" s="13">
        <v>44409</v>
      </c>
      <c r="B291" s="13" t="str">
        <f t="shared" si="4"/>
        <v>Q3</v>
      </c>
      <c r="C291" s="12" t="s">
        <v>84</v>
      </c>
      <c r="D291" s="12" t="s">
        <v>85</v>
      </c>
      <c r="E291" s="12" t="s">
        <v>86</v>
      </c>
      <c r="F291" s="12" t="s">
        <v>91</v>
      </c>
      <c r="G291" s="12">
        <v>2394</v>
      </c>
      <c r="H291" s="15">
        <v>10</v>
      </c>
      <c r="I291" s="15">
        <v>20</v>
      </c>
      <c r="J291" s="15">
        <v>47880</v>
      </c>
      <c r="K291" s="12">
        <v>5266.8</v>
      </c>
      <c r="L291" s="15">
        <v>42613.2</v>
      </c>
      <c r="M291" s="15">
        <v>23940</v>
      </c>
      <c r="N291" s="15">
        <v>18673.199999999997</v>
      </c>
    </row>
    <row r="292" spans="1:14" x14ac:dyDescent="0.3">
      <c r="A292" s="13">
        <v>44409</v>
      </c>
      <c r="B292" s="13" t="str">
        <f t="shared" si="4"/>
        <v>Q3</v>
      </c>
      <c r="C292" s="12" t="s">
        <v>88</v>
      </c>
      <c r="D292" s="12" t="s">
        <v>93</v>
      </c>
      <c r="E292" s="12" t="s">
        <v>86</v>
      </c>
      <c r="F292" s="12" t="s">
        <v>96</v>
      </c>
      <c r="G292" s="12">
        <v>2198</v>
      </c>
      <c r="H292" s="15">
        <v>10</v>
      </c>
      <c r="I292" s="15">
        <v>15</v>
      </c>
      <c r="J292" s="15">
        <v>32970</v>
      </c>
      <c r="K292" s="12">
        <v>1978.2</v>
      </c>
      <c r="L292" s="15">
        <v>30991.8</v>
      </c>
      <c r="M292" s="15">
        <v>21980</v>
      </c>
      <c r="N292" s="15">
        <v>9011.7999999999993</v>
      </c>
    </row>
    <row r="293" spans="1:14" x14ac:dyDescent="0.3">
      <c r="A293" s="13">
        <v>44409</v>
      </c>
      <c r="B293" s="13" t="str">
        <f t="shared" si="4"/>
        <v>Q3</v>
      </c>
      <c r="C293" s="12" t="s">
        <v>94</v>
      </c>
      <c r="D293" s="12" t="s">
        <v>93</v>
      </c>
      <c r="E293" s="12" t="s">
        <v>99</v>
      </c>
      <c r="F293" s="12" t="s">
        <v>103</v>
      </c>
      <c r="G293" s="12">
        <v>2141</v>
      </c>
      <c r="H293" s="15">
        <v>260</v>
      </c>
      <c r="I293" s="15">
        <v>12</v>
      </c>
      <c r="J293" s="15">
        <v>25692</v>
      </c>
      <c r="K293" s="12">
        <v>0</v>
      </c>
      <c r="L293" s="15">
        <v>25692</v>
      </c>
      <c r="M293" s="15">
        <v>6423</v>
      </c>
      <c r="N293" s="15">
        <v>19269</v>
      </c>
    </row>
    <row r="294" spans="1:14" x14ac:dyDescent="0.3">
      <c r="A294" s="13">
        <v>44409</v>
      </c>
      <c r="B294" s="13" t="str">
        <f t="shared" si="4"/>
        <v>Q3</v>
      </c>
      <c r="C294" s="12" t="s">
        <v>88</v>
      </c>
      <c r="D294" s="12" t="s">
        <v>89</v>
      </c>
      <c r="E294" s="12" t="s">
        <v>86</v>
      </c>
      <c r="F294" s="12" t="s">
        <v>96</v>
      </c>
      <c r="G294" s="12">
        <v>2101</v>
      </c>
      <c r="H294" s="15">
        <v>10</v>
      </c>
      <c r="I294" s="15">
        <v>15</v>
      </c>
      <c r="J294" s="15">
        <v>31515</v>
      </c>
      <c r="K294" s="12">
        <v>2206.0500000000002</v>
      </c>
      <c r="L294" s="15">
        <v>29308.95</v>
      </c>
      <c r="M294" s="15">
        <v>21010</v>
      </c>
      <c r="N294" s="15">
        <v>8298.9500000000007</v>
      </c>
    </row>
    <row r="295" spans="1:14" x14ac:dyDescent="0.3">
      <c r="A295" s="13">
        <v>44409</v>
      </c>
      <c r="B295" s="13" t="str">
        <f t="shared" si="4"/>
        <v>Q3</v>
      </c>
      <c r="C295" s="12" t="s">
        <v>88</v>
      </c>
      <c r="D295" s="12" t="s">
        <v>100</v>
      </c>
      <c r="E295" s="12" t="s">
        <v>86</v>
      </c>
      <c r="F295" s="12" t="s">
        <v>91</v>
      </c>
      <c r="G295" s="12">
        <v>1984</v>
      </c>
      <c r="H295" s="15">
        <v>10</v>
      </c>
      <c r="I295" s="15">
        <v>15</v>
      </c>
      <c r="J295" s="15">
        <v>29760</v>
      </c>
      <c r="K295" s="12">
        <v>3273.6</v>
      </c>
      <c r="L295" s="15">
        <v>26486.400000000001</v>
      </c>
      <c r="M295" s="15">
        <v>19840</v>
      </c>
      <c r="N295" s="15">
        <v>6646.4000000000015</v>
      </c>
    </row>
    <row r="296" spans="1:14" x14ac:dyDescent="0.3">
      <c r="A296" s="13">
        <v>44409</v>
      </c>
      <c r="B296" s="13" t="str">
        <f t="shared" si="4"/>
        <v>Q3</v>
      </c>
      <c r="C296" s="12" t="s">
        <v>94</v>
      </c>
      <c r="D296" s="12" t="s">
        <v>85</v>
      </c>
      <c r="E296" s="12" t="s">
        <v>101</v>
      </c>
      <c r="F296" s="12" t="s">
        <v>96</v>
      </c>
      <c r="G296" s="12">
        <v>1884</v>
      </c>
      <c r="H296" s="15">
        <v>3</v>
      </c>
      <c r="I296" s="15">
        <v>12</v>
      </c>
      <c r="J296" s="15">
        <v>22608</v>
      </c>
      <c r="K296" s="12">
        <v>1582.56</v>
      </c>
      <c r="L296" s="15">
        <v>21025.439999999999</v>
      </c>
      <c r="M296" s="15">
        <v>5652</v>
      </c>
      <c r="N296" s="15">
        <v>15373.439999999999</v>
      </c>
    </row>
    <row r="297" spans="1:14" x14ac:dyDescent="0.3">
      <c r="A297" s="13">
        <v>44409</v>
      </c>
      <c r="B297" s="13" t="str">
        <f t="shared" si="4"/>
        <v>Q3</v>
      </c>
      <c r="C297" s="12" t="s">
        <v>92</v>
      </c>
      <c r="D297" s="12" t="s">
        <v>85</v>
      </c>
      <c r="E297" s="12" t="s">
        <v>95</v>
      </c>
      <c r="F297" s="12" t="s">
        <v>87</v>
      </c>
      <c r="G297" s="12">
        <v>1874</v>
      </c>
      <c r="H297" s="15">
        <v>250</v>
      </c>
      <c r="I297" s="15">
        <v>300</v>
      </c>
      <c r="J297" s="15">
        <v>562200</v>
      </c>
      <c r="K297" s="12">
        <v>16866</v>
      </c>
      <c r="L297" s="15">
        <v>545334</v>
      </c>
      <c r="M297" s="15">
        <v>468500</v>
      </c>
      <c r="N297" s="15">
        <v>76834</v>
      </c>
    </row>
    <row r="298" spans="1:14" x14ac:dyDescent="0.3">
      <c r="A298" s="13">
        <v>44409</v>
      </c>
      <c r="B298" s="13" t="str">
        <f t="shared" si="4"/>
        <v>Q3</v>
      </c>
      <c r="C298" s="12" t="s">
        <v>92</v>
      </c>
      <c r="D298" s="12" t="s">
        <v>98</v>
      </c>
      <c r="E298" s="12" t="s">
        <v>102</v>
      </c>
      <c r="F298" s="12" t="s">
        <v>87</v>
      </c>
      <c r="G298" s="12">
        <v>1859</v>
      </c>
      <c r="H298" s="15">
        <v>5</v>
      </c>
      <c r="I298" s="15">
        <v>300</v>
      </c>
      <c r="J298" s="15">
        <v>557700</v>
      </c>
      <c r="K298" s="12">
        <v>22308</v>
      </c>
      <c r="L298" s="15">
        <v>535392</v>
      </c>
      <c r="M298" s="15">
        <v>464750</v>
      </c>
      <c r="N298" s="15">
        <v>70642</v>
      </c>
    </row>
    <row r="299" spans="1:14" x14ac:dyDescent="0.3">
      <c r="A299" s="13">
        <v>44409</v>
      </c>
      <c r="B299" s="13" t="str">
        <f t="shared" si="4"/>
        <v>Q3</v>
      </c>
      <c r="C299" s="12" t="s">
        <v>84</v>
      </c>
      <c r="D299" s="12" t="s">
        <v>85</v>
      </c>
      <c r="E299" s="12" t="s">
        <v>102</v>
      </c>
      <c r="F299" s="12" t="s">
        <v>87</v>
      </c>
      <c r="G299" s="12">
        <v>1830</v>
      </c>
      <c r="H299" s="15">
        <v>5</v>
      </c>
      <c r="I299" s="15">
        <v>7</v>
      </c>
      <c r="J299" s="15">
        <v>12810</v>
      </c>
      <c r="K299" s="12">
        <v>128.1</v>
      </c>
      <c r="L299" s="15">
        <v>12681.9</v>
      </c>
      <c r="M299" s="15">
        <v>9150</v>
      </c>
      <c r="N299" s="15">
        <v>3531.8999999999996</v>
      </c>
    </row>
    <row r="300" spans="1:14" x14ac:dyDescent="0.3">
      <c r="A300" s="13">
        <v>44409</v>
      </c>
      <c r="B300" s="13" t="str">
        <f t="shared" si="4"/>
        <v>Q3</v>
      </c>
      <c r="C300" s="12" t="s">
        <v>88</v>
      </c>
      <c r="D300" s="12" t="s">
        <v>98</v>
      </c>
      <c r="E300" s="12" t="s">
        <v>86</v>
      </c>
      <c r="F300" s="12" t="s">
        <v>96</v>
      </c>
      <c r="G300" s="12">
        <v>1743</v>
      </c>
      <c r="H300" s="15">
        <v>10</v>
      </c>
      <c r="I300" s="15">
        <v>15</v>
      </c>
      <c r="J300" s="15">
        <v>26145</v>
      </c>
      <c r="K300" s="12">
        <v>1568.7</v>
      </c>
      <c r="L300" s="15">
        <v>24576.3</v>
      </c>
      <c r="M300" s="15">
        <v>17430</v>
      </c>
      <c r="N300" s="15">
        <v>7146.2999999999993</v>
      </c>
    </row>
    <row r="301" spans="1:14" x14ac:dyDescent="0.3">
      <c r="A301" s="13">
        <v>44409</v>
      </c>
      <c r="B301" s="13" t="str">
        <f t="shared" si="4"/>
        <v>Q3</v>
      </c>
      <c r="C301" s="12" t="s">
        <v>84</v>
      </c>
      <c r="D301" s="12" t="s">
        <v>100</v>
      </c>
      <c r="E301" s="12" t="s">
        <v>95</v>
      </c>
      <c r="F301" s="12" t="s">
        <v>87</v>
      </c>
      <c r="G301" s="12">
        <v>1642</v>
      </c>
      <c r="H301" s="15">
        <v>250</v>
      </c>
      <c r="I301" s="15">
        <v>350</v>
      </c>
      <c r="J301" s="15">
        <v>574700</v>
      </c>
      <c r="K301" s="12">
        <v>17241</v>
      </c>
      <c r="L301" s="15">
        <v>557459</v>
      </c>
      <c r="M301" s="15">
        <v>426920</v>
      </c>
      <c r="N301" s="15">
        <v>130539</v>
      </c>
    </row>
    <row r="302" spans="1:14" x14ac:dyDescent="0.3">
      <c r="A302" s="13">
        <v>44409</v>
      </c>
      <c r="B302" s="13" t="str">
        <f t="shared" si="4"/>
        <v>Q3</v>
      </c>
      <c r="C302" s="12" t="s">
        <v>84</v>
      </c>
      <c r="D302" s="12" t="s">
        <v>98</v>
      </c>
      <c r="E302" s="12" t="s">
        <v>86</v>
      </c>
      <c r="F302" s="12" t="s">
        <v>96</v>
      </c>
      <c r="G302" s="12">
        <v>1598</v>
      </c>
      <c r="H302" s="15">
        <v>10</v>
      </c>
      <c r="I302" s="15">
        <v>7</v>
      </c>
      <c r="J302" s="15">
        <v>11186</v>
      </c>
      <c r="K302" s="12">
        <v>894.88</v>
      </c>
      <c r="L302" s="15">
        <v>10291.120000000001</v>
      </c>
      <c r="M302" s="15">
        <v>7990</v>
      </c>
      <c r="N302" s="15">
        <v>2301.1200000000008</v>
      </c>
    </row>
    <row r="303" spans="1:14" x14ac:dyDescent="0.3">
      <c r="A303" s="13">
        <v>44409</v>
      </c>
      <c r="B303" s="13" t="str">
        <f t="shared" si="4"/>
        <v>Q3</v>
      </c>
      <c r="C303" s="12" t="s">
        <v>84</v>
      </c>
      <c r="D303" s="12" t="s">
        <v>89</v>
      </c>
      <c r="E303" s="12" t="s">
        <v>90</v>
      </c>
      <c r="F303" s="12" t="s">
        <v>96</v>
      </c>
      <c r="G303" s="12">
        <v>1579</v>
      </c>
      <c r="H303" s="15">
        <v>120</v>
      </c>
      <c r="I303" s="15">
        <v>20</v>
      </c>
      <c r="J303" s="15">
        <v>31580</v>
      </c>
      <c r="K303" s="12">
        <v>1579</v>
      </c>
      <c r="L303" s="15">
        <v>30001</v>
      </c>
      <c r="M303" s="15">
        <v>15790</v>
      </c>
      <c r="N303" s="15">
        <v>14211</v>
      </c>
    </row>
    <row r="304" spans="1:14" x14ac:dyDescent="0.3">
      <c r="A304" s="13">
        <v>44409</v>
      </c>
      <c r="B304" s="13" t="str">
        <f t="shared" si="4"/>
        <v>Q3</v>
      </c>
      <c r="C304" s="12" t="s">
        <v>92</v>
      </c>
      <c r="D304" s="12" t="s">
        <v>89</v>
      </c>
      <c r="E304" s="12" t="s">
        <v>102</v>
      </c>
      <c r="F304" s="12" t="s">
        <v>96</v>
      </c>
      <c r="G304" s="12">
        <v>1562</v>
      </c>
      <c r="H304" s="15">
        <v>5</v>
      </c>
      <c r="I304" s="15">
        <v>300</v>
      </c>
      <c r="J304" s="15">
        <v>468600</v>
      </c>
      <c r="K304" s="12">
        <v>37488</v>
      </c>
      <c r="L304" s="15">
        <v>431112</v>
      </c>
      <c r="M304" s="15">
        <v>390500</v>
      </c>
      <c r="N304" s="15">
        <v>40612</v>
      </c>
    </row>
    <row r="305" spans="1:14" x14ac:dyDescent="0.3">
      <c r="A305" s="13">
        <v>44409</v>
      </c>
      <c r="B305" s="13" t="str">
        <f t="shared" si="4"/>
        <v>Q3</v>
      </c>
      <c r="C305" s="12" t="s">
        <v>97</v>
      </c>
      <c r="D305" s="12" t="s">
        <v>100</v>
      </c>
      <c r="E305" s="12" t="s">
        <v>101</v>
      </c>
      <c r="F305" s="12" t="s">
        <v>96</v>
      </c>
      <c r="G305" s="12">
        <v>1540</v>
      </c>
      <c r="H305" s="15">
        <v>3</v>
      </c>
      <c r="I305" s="15">
        <v>125</v>
      </c>
      <c r="J305" s="15">
        <v>192500</v>
      </c>
      <c r="K305" s="12">
        <v>15400</v>
      </c>
      <c r="L305" s="15">
        <v>177100</v>
      </c>
      <c r="M305" s="15">
        <v>184800</v>
      </c>
      <c r="N305" s="15">
        <v>-7700</v>
      </c>
    </row>
    <row r="306" spans="1:14" x14ac:dyDescent="0.3">
      <c r="A306" s="13">
        <v>44409</v>
      </c>
      <c r="B306" s="13" t="str">
        <f t="shared" si="4"/>
        <v>Q3</v>
      </c>
      <c r="C306" s="12" t="s">
        <v>97</v>
      </c>
      <c r="D306" s="12" t="s">
        <v>89</v>
      </c>
      <c r="E306" s="12" t="s">
        <v>101</v>
      </c>
      <c r="F306" s="12" t="s">
        <v>91</v>
      </c>
      <c r="G306" s="12">
        <v>1174</v>
      </c>
      <c r="H306" s="15">
        <v>3</v>
      </c>
      <c r="I306" s="15">
        <v>125</v>
      </c>
      <c r="J306" s="15">
        <v>146750</v>
      </c>
      <c r="K306" s="12">
        <v>22012.5</v>
      </c>
      <c r="L306" s="15">
        <v>124737.5</v>
      </c>
      <c r="M306" s="15">
        <v>140880</v>
      </c>
      <c r="N306" s="15">
        <v>-16142.5</v>
      </c>
    </row>
    <row r="307" spans="1:14" x14ac:dyDescent="0.3">
      <c r="A307" s="13">
        <v>44409</v>
      </c>
      <c r="B307" s="13" t="str">
        <f t="shared" si="4"/>
        <v>Q3</v>
      </c>
      <c r="C307" s="12" t="s">
        <v>94</v>
      </c>
      <c r="D307" s="12" t="s">
        <v>100</v>
      </c>
      <c r="E307" s="12" t="s">
        <v>99</v>
      </c>
      <c r="F307" s="12" t="s">
        <v>96</v>
      </c>
      <c r="G307" s="12">
        <v>1123</v>
      </c>
      <c r="H307" s="15">
        <v>260</v>
      </c>
      <c r="I307" s="15">
        <v>12</v>
      </c>
      <c r="J307" s="15">
        <v>13476</v>
      </c>
      <c r="K307" s="12">
        <v>673.8</v>
      </c>
      <c r="L307" s="15">
        <v>12802.2</v>
      </c>
      <c r="M307" s="15">
        <v>3369</v>
      </c>
      <c r="N307" s="15">
        <v>9433.2000000000007</v>
      </c>
    </row>
    <row r="308" spans="1:14" x14ac:dyDescent="0.3">
      <c r="A308" s="13">
        <v>44409</v>
      </c>
      <c r="B308" s="13" t="str">
        <f t="shared" si="4"/>
        <v>Q3</v>
      </c>
      <c r="C308" s="12" t="s">
        <v>84</v>
      </c>
      <c r="D308" s="12" t="s">
        <v>98</v>
      </c>
      <c r="E308" s="12" t="s">
        <v>90</v>
      </c>
      <c r="F308" s="12" t="s">
        <v>96</v>
      </c>
      <c r="G308" s="12">
        <v>1001</v>
      </c>
      <c r="H308" s="15">
        <v>120</v>
      </c>
      <c r="I308" s="15">
        <v>20</v>
      </c>
      <c r="J308" s="15">
        <v>20020</v>
      </c>
      <c r="K308" s="12">
        <v>1201.2</v>
      </c>
      <c r="L308" s="15">
        <v>18818.8</v>
      </c>
      <c r="M308" s="15">
        <v>10010</v>
      </c>
      <c r="N308" s="15">
        <v>8808.7999999999993</v>
      </c>
    </row>
    <row r="309" spans="1:14" x14ac:dyDescent="0.3">
      <c r="A309" s="13">
        <v>44409</v>
      </c>
      <c r="B309" s="13" t="str">
        <f t="shared" si="4"/>
        <v>Q3</v>
      </c>
      <c r="C309" s="12" t="s">
        <v>92</v>
      </c>
      <c r="D309" s="12" t="s">
        <v>100</v>
      </c>
      <c r="E309" s="12" t="s">
        <v>102</v>
      </c>
      <c r="F309" s="12" t="s">
        <v>103</v>
      </c>
      <c r="G309" s="12">
        <v>958</v>
      </c>
      <c r="H309" s="15">
        <v>5</v>
      </c>
      <c r="I309" s="15">
        <v>300</v>
      </c>
      <c r="J309" s="15">
        <v>287400</v>
      </c>
      <c r="K309" s="12">
        <v>0</v>
      </c>
      <c r="L309" s="15">
        <v>287400</v>
      </c>
      <c r="M309" s="15">
        <v>239500</v>
      </c>
      <c r="N309" s="15">
        <v>47900</v>
      </c>
    </row>
    <row r="310" spans="1:14" x14ac:dyDescent="0.3">
      <c r="A310" s="13">
        <v>44409</v>
      </c>
      <c r="B310" s="13" t="str">
        <f t="shared" si="4"/>
        <v>Q3</v>
      </c>
      <c r="C310" s="12" t="s">
        <v>97</v>
      </c>
      <c r="D310" s="12" t="s">
        <v>85</v>
      </c>
      <c r="E310" s="12" t="s">
        <v>90</v>
      </c>
      <c r="F310" s="12" t="s">
        <v>87</v>
      </c>
      <c r="G310" s="12">
        <v>923</v>
      </c>
      <c r="H310" s="15">
        <v>120</v>
      </c>
      <c r="I310" s="15">
        <v>125</v>
      </c>
      <c r="J310" s="15">
        <v>115375</v>
      </c>
      <c r="K310" s="12">
        <v>1153.75</v>
      </c>
      <c r="L310" s="15">
        <v>114221.25</v>
      </c>
      <c r="M310" s="15">
        <v>110760</v>
      </c>
      <c r="N310" s="15">
        <v>3461.25</v>
      </c>
    </row>
    <row r="311" spans="1:14" x14ac:dyDescent="0.3">
      <c r="A311" s="13">
        <v>44409</v>
      </c>
      <c r="B311" s="13" t="str">
        <f t="shared" si="4"/>
        <v>Q3</v>
      </c>
      <c r="C311" s="12" t="s">
        <v>84</v>
      </c>
      <c r="D311" s="12" t="s">
        <v>100</v>
      </c>
      <c r="E311" s="12" t="s">
        <v>86</v>
      </c>
      <c r="F311" s="12" t="s">
        <v>103</v>
      </c>
      <c r="G311" s="12">
        <v>883</v>
      </c>
      <c r="H311" s="15">
        <v>10</v>
      </c>
      <c r="I311" s="15">
        <v>7</v>
      </c>
      <c r="J311" s="15">
        <v>6181</v>
      </c>
      <c r="K311" s="12">
        <v>0</v>
      </c>
      <c r="L311" s="15">
        <v>6181</v>
      </c>
      <c r="M311" s="15">
        <v>4415</v>
      </c>
      <c r="N311" s="15">
        <v>1766</v>
      </c>
    </row>
    <row r="312" spans="1:14" x14ac:dyDescent="0.3">
      <c r="A312" s="13">
        <v>44409</v>
      </c>
      <c r="B312" s="13" t="str">
        <f t="shared" si="4"/>
        <v>Q3</v>
      </c>
      <c r="C312" s="12" t="s">
        <v>84</v>
      </c>
      <c r="D312" s="12" t="s">
        <v>93</v>
      </c>
      <c r="E312" s="12" t="s">
        <v>86</v>
      </c>
      <c r="F312" s="12" t="s">
        <v>96</v>
      </c>
      <c r="G312" s="12">
        <v>678</v>
      </c>
      <c r="H312" s="15">
        <v>10</v>
      </c>
      <c r="I312" s="15">
        <v>7</v>
      </c>
      <c r="J312" s="15">
        <v>4746</v>
      </c>
      <c r="K312" s="12">
        <v>379.68</v>
      </c>
      <c r="L312" s="15">
        <v>4366.32</v>
      </c>
      <c r="M312" s="15">
        <v>3390</v>
      </c>
      <c r="N312" s="15">
        <v>976.31999999999971</v>
      </c>
    </row>
    <row r="313" spans="1:14" x14ac:dyDescent="0.3">
      <c r="A313" s="13">
        <v>44409</v>
      </c>
      <c r="B313" s="13" t="str">
        <f t="shared" si="4"/>
        <v>Q3</v>
      </c>
      <c r="C313" s="12" t="s">
        <v>84</v>
      </c>
      <c r="D313" s="12" t="s">
        <v>100</v>
      </c>
      <c r="E313" s="12" t="s">
        <v>90</v>
      </c>
      <c r="F313" s="12" t="s">
        <v>96</v>
      </c>
      <c r="G313" s="12">
        <v>609</v>
      </c>
      <c r="H313" s="15">
        <v>120</v>
      </c>
      <c r="I313" s="15">
        <v>20</v>
      </c>
      <c r="J313" s="15">
        <v>12180</v>
      </c>
      <c r="K313" s="12">
        <v>852.6</v>
      </c>
      <c r="L313" s="15">
        <v>11327.4</v>
      </c>
      <c r="M313" s="15">
        <v>6090</v>
      </c>
      <c r="N313" s="15">
        <v>5237.3999999999996</v>
      </c>
    </row>
    <row r="314" spans="1:14" x14ac:dyDescent="0.3">
      <c r="A314" s="13">
        <v>44409</v>
      </c>
      <c r="B314" s="13" t="str">
        <f t="shared" si="4"/>
        <v>Q3</v>
      </c>
      <c r="C314" s="12" t="s">
        <v>84</v>
      </c>
      <c r="D314" s="12" t="s">
        <v>85</v>
      </c>
      <c r="E314" s="12" t="s">
        <v>99</v>
      </c>
      <c r="F314" s="12" t="s">
        <v>96</v>
      </c>
      <c r="G314" s="12">
        <v>552</v>
      </c>
      <c r="H314" s="15">
        <v>260</v>
      </c>
      <c r="I314" s="15">
        <v>350</v>
      </c>
      <c r="J314" s="15">
        <v>193200</v>
      </c>
      <c r="K314" s="12">
        <v>9660</v>
      </c>
      <c r="L314" s="15">
        <v>183540</v>
      </c>
      <c r="M314" s="15">
        <v>143520</v>
      </c>
      <c r="N314" s="15">
        <v>40020</v>
      </c>
    </row>
    <row r="315" spans="1:14" x14ac:dyDescent="0.3">
      <c r="A315" s="13">
        <v>44409</v>
      </c>
      <c r="B315" s="13" t="str">
        <f t="shared" si="4"/>
        <v>Q3</v>
      </c>
      <c r="C315" s="12" t="s">
        <v>84</v>
      </c>
      <c r="D315" s="12" t="s">
        <v>98</v>
      </c>
      <c r="E315" s="12" t="s">
        <v>95</v>
      </c>
      <c r="F315" s="12" t="s">
        <v>96</v>
      </c>
      <c r="G315" s="12">
        <v>422</v>
      </c>
      <c r="H315" s="15">
        <v>250</v>
      </c>
      <c r="I315" s="15">
        <v>350</v>
      </c>
      <c r="J315" s="15">
        <v>147700</v>
      </c>
      <c r="K315" s="12">
        <v>11816</v>
      </c>
      <c r="L315" s="15">
        <v>135884</v>
      </c>
      <c r="M315" s="15">
        <v>109720</v>
      </c>
      <c r="N315" s="15">
        <v>26164</v>
      </c>
    </row>
    <row r="316" spans="1:14" x14ac:dyDescent="0.3">
      <c r="A316" s="13">
        <v>44409</v>
      </c>
      <c r="B316" s="13" t="str">
        <f t="shared" si="4"/>
        <v>Q3</v>
      </c>
      <c r="C316" s="12" t="s">
        <v>84</v>
      </c>
      <c r="D316" s="12" t="s">
        <v>89</v>
      </c>
      <c r="E316" s="12" t="s">
        <v>95</v>
      </c>
      <c r="F316" s="12" t="s">
        <v>96</v>
      </c>
      <c r="G316" s="12">
        <v>381</v>
      </c>
      <c r="H316" s="15">
        <v>250</v>
      </c>
      <c r="I316" s="15">
        <v>350</v>
      </c>
      <c r="J316" s="15">
        <v>133350</v>
      </c>
      <c r="K316" s="12">
        <v>10668</v>
      </c>
      <c r="L316" s="15">
        <v>122682</v>
      </c>
      <c r="M316" s="15">
        <v>99060</v>
      </c>
      <c r="N316" s="15">
        <v>23622</v>
      </c>
    </row>
    <row r="317" spans="1:14" x14ac:dyDescent="0.3">
      <c r="A317" s="13">
        <v>44440</v>
      </c>
      <c r="B317" s="13" t="str">
        <f t="shared" si="4"/>
        <v>Q3</v>
      </c>
      <c r="C317" s="12" t="s">
        <v>84</v>
      </c>
      <c r="D317" s="12" t="s">
        <v>100</v>
      </c>
      <c r="E317" s="12" t="s">
        <v>86</v>
      </c>
      <c r="F317" s="12" t="s">
        <v>96</v>
      </c>
      <c r="G317" s="12">
        <v>2993</v>
      </c>
      <c r="H317" s="15">
        <v>10</v>
      </c>
      <c r="I317" s="15">
        <v>20</v>
      </c>
      <c r="J317" s="15">
        <v>59860</v>
      </c>
      <c r="K317" s="12">
        <v>4788.8</v>
      </c>
      <c r="L317" s="15">
        <v>55071.199999999997</v>
      </c>
      <c r="M317" s="15">
        <v>29930</v>
      </c>
      <c r="N317" s="15">
        <v>25141.199999999997</v>
      </c>
    </row>
    <row r="318" spans="1:14" x14ac:dyDescent="0.3">
      <c r="A318" s="13">
        <v>44440</v>
      </c>
      <c r="B318" s="13" t="str">
        <f t="shared" si="4"/>
        <v>Q3</v>
      </c>
      <c r="C318" s="12" t="s">
        <v>84</v>
      </c>
      <c r="D318" s="12" t="s">
        <v>89</v>
      </c>
      <c r="E318" s="12" t="s">
        <v>99</v>
      </c>
      <c r="F318" s="12" t="s">
        <v>96</v>
      </c>
      <c r="G318" s="12">
        <v>2876</v>
      </c>
      <c r="H318" s="15">
        <v>260</v>
      </c>
      <c r="I318" s="15">
        <v>350</v>
      </c>
      <c r="J318" s="15">
        <v>1006600</v>
      </c>
      <c r="K318" s="12">
        <v>70462</v>
      </c>
      <c r="L318" s="15">
        <v>936138</v>
      </c>
      <c r="M318" s="15">
        <v>747760</v>
      </c>
      <c r="N318" s="15">
        <v>188378</v>
      </c>
    </row>
    <row r="319" spans="1:14" x14ac:dyDescent="0.3">
      <c r="A319" s="13">
        <v>44440</v>
      </c>
      <c r="B319" s="13" t="str">
        <f t="shared" si="4"/>
        <v>Q3</v>
      </c>
      <c r="C319" s="12" t="s">
        <v>94</v>
      </c>
      <c r="D319" s="12" t="s">
        <v>89</v>
      </c>
      <c r="E319" s="12" t="s">
        <v>101</v>
      </c>
      <c r="F319" s="12" t="s">
        <v>87</v>
      </c>
      <c r="G319" s="12">
        <v>2671</v>
      </c>
      <c r="H319" s="15">
        <v>3</v>
      </c>
      <c r="I319" s="15">
        <v>12</v>
      </c>
      <c r="J319" s="15">
        <v>32052</v>
      </c>
      <c r="K319" s="12">
        <v>320.52</v>
      </c>
      <c r="L319" s="15">
        <v>31731.48</v>
      </c>
      <c r="M319" s="15">
        <v>8013</v>
      </c>
      <c r="N319" s="15">
        <v>23718.48</v>
      </c>
    </row>
    <row r="320" spans="1:14" x14ac:dyDescent="0.3">
      <c r="A320" s="13">
        <v>44440</v>
      </c>
      <c r="B320" s="13" t="str">
        <f t="shared" si="4"/>
        <v>Q3</v>
      </c>
      <c r="C320" s="12" t="s">
        <v>88</v>
      </c>
      <c r="D320" s="12" t="s">
        <v>89</v>
      </c>
      <c r="E320" s="12" t="s">
        <v>86</v>
      </c>
      <c r="F320" s="12" t="s">
        <v>96</v>
      </c>
      <c r="G320" s="12">
        <v>2620</v>
      </c>
      <c r="H320" s="15">
        <v>10</v>
      </c>
      <c r="I320" s="15">
        <v>15</v>
      </c>
      <c r="J320" s="15">
        <v>39300</v>
      </c>
      <c r="K320" s="12">
        <v>1965</v>
      </c>
      <c r="L320" s="15">
        <v>37335</v>
      </c>
      <c r="M320" s="15">
        <v>26200</v>
      </c>
      <c r="N320" s="15">
        <v>11135</v>
      </c>
    </row>
    <row r="321" spans="1:14" x14ac:dyDescent="0.3">
      <c r="A321" s="13">
        <v>44440</v>
      </c>
      <c r="B321" s="13" t="str">
        <f t="shared" si="4"/>
        <v>Q3</v>
      </c>
      <c r="C321" s="12" t="s">
        <v>88</v>
      </c>
      <c r="D321" s="12" t="s">
        <v>100</v>
      </c>
      <c r="E321" s="12" t="s">
        <v>86</v>
      </c>
      <c r="F321" s="12" t="s">
        <v>103</v>
      </c>
      <c r="G321" s="12">
        <v>2472</v>
      </c>
      <c r="H321" s="15">
        <v>10</v>
      </c>
      <c r="I321" s="15">
        <v>15</v>
      </c>
      <c r="J321" s="15">
        <v>37080</v>
      </c>
      <c r="K321" s="12">
        <v>0</v>
      </c>
      <c r="L321" s="15">
        <v>37080</v>
      </c>
      <c r="M321" s="15">
        <v>24720</v>
      </c>
      <c r="N321" s="15">
        <v>12360</v>
      </c>
    </row>
    <row r="322" spans="1:14" x14ac:dyDescent="0.3">
      <c r="A322" s="13">
        <v>44440</v>
      </c>
      <c r="B322" s="13" t="str">
        <f t="shared" ref="B322:B385" si="5">"Q"&amp;ROUNDUP(MONTH(A322)/3,0)</f>
        <v>Q3</v>
      </c>
      <c r="C322" s="12" t="s">
        <v>84</v>
      </c>
      <c r="D322" s="12" t="s">
        <v>100</v>
      </c>
      <c r="E322" s="12" t="s">
        <v>102</v>
      </c>
      <c r="F322" s="12" t="s">
        <v>91</v>
      </c>
      <c r="G322" s="12">
        <v>2420</v>
      </c>
      <c r="H322" s="15">
        <v>5</v>
      </c>
      <c r="I322" s="15">
        <v>7</v>
      </c>
      <c r="J322" s="15">
        <v>16940</v>
      </c>
      <c r="K322" s="12">
        <v>2032.8</v>
      </c>
      <c r="L322" s="15">
        <v>14907.2</v>
      </c>
      <c r="M322" s="15">
        <v>12100</v>
      </c>
      <c r="N322" s="15">
        <v>2807.2000000000007</v>
      </c>
    </row>
    <row r="323" spans="1:14" x14ac:dyDescent="0.3">
      <c r="A323" s="13">
        <v>44440</v>
      </c>
      <c r="B323" s="13" t="str">
        <f t="shared" si="5"/>
        <v>Q3</v>
      </c>
      <c r="C323" s="12" t="s">
        <v>84</v>
      </c>
      <c r="D323" s="12" t="s">
        <v>93</v>
      </c>
      <c r="E323" s="12" t="s">
        <v>102</v>
      </c>
      <c r="F323" s="12" t="s">
        <v>91</v>
      </c>
      <c r="G323" s="12">
        <v>2328</v>
      </c>
      <c r="H323" s="15">
        <v>5</v>
      </c>
      <c r="I323" s="15">
        <v>7</v>
      </c>
      <c r="J323" s="15">
        <v>16296</v>
      </c>
      <c r="K323" s="12">
        <v>1629.6</v>
      </c>
      <c r="L323" s="15">
        <v>14666.4</v>
      </c>
      <c r="M323" s="15">
        <v>11640</v>
      </c>
      <c r="N323" s="15">
        <v>3026.3999999999996</v>
      </c>
    </row>
    <row r="324" spans="1:14" x14ac:dyDescent="0.3">
      <c r="A324" s="13">
        <v>44440</v>
      </c>
      <c r="B324" s="13" t="str">
        <f t="shared" si="5"/>
        <v>Q3</v>
      </c>
      <c r="C324" s="12" t="s">
        <v>92</v>
      </c>
      <c r="D324" s="12" t="s">
        <v>89</v>
      </c>
      <c r="E324" s="12" t="s">
        <v>95</v>
      </c>
      <c r="F324" s="12" t="s">
        <v>103</v>
      </c>
      <c r="G324" s="12">
        <v>2151</v>
      </c>
      <c r="H324" s="15">
        <v>250</v>
      </c>
      <c r="I324" s="15">
        <v>300</v>
      </c>
      <c r="J324" s="15">
        <v>645300</v>
      </c>
      <c r="K324" s="12">
        <v>0</v>
      </c>
      <c r="L324" s="15">
        <v>645300</v>
      </c>
      <c r="M324" s="15">
        <v>537750</v>
      </c>
      <c r="N324" s="15">
        <v>107550</v>
      </c>
    </row>
    <row r="325" spans="1:14" x14ac:dyDescent="0.3">
      <c r="A325" s="13">
        <v>44440</v>
      </c>
      <c r="B325" s="13" t="str">
        <f t="shared" si="5"/>
        <v>Q3</v>
      </c>
      <c r="C325" s="12" t="s">
        <v>84</v>
      </c>
      <c r="D325" s="12" t="s">
        <v>98</v>
      </c>
      <c r="E325" s="12" t="s">
        <v>102</v>
      </c>
      <c r="F325" s="12" t="s">
        <v>103</v>
      </c>
      <c r="G325" s="12">
        <v>2146</v>
      </c>
      <c r="H325" s="15">
        <v>5</v>
      </c>
      <c r="I325" s="15">
        <v>7</v>
      </c>
      <c r="J325" s="15">
        <v>15022</v>
      </c>
      <c r="K325" s="12">
        <v>0</v>
      </c>
      <c r="L325" s="15">
        <v>15022</v>
      </c>
      <c r="M325" s="15">
        <v>10730</v>
      </c>
      <c r="N325" s="15">
        <v>4292</v>
      </c>
    </row>
    <row r="326" spans="1:14" x14ac:dyDescent="0.3">
      <c r="A326" s="13">
        <v>44440</v>
      </c>
      <c r="B326" s="13" t="str">
        <f t="shared" si="5"/>
        <v>Q3</v>
      </c>
      <c r="C326" s="12" t="s">
        <v>92</v>
      </c>
      <c r="D326" s="12" t="s">
        <v>85</v>
      </c>
      <c r="E326" s="12" t="s">
        <v>95</v>
      </c>
      <c r="F326" s="12" t="s">
        <v>96</v>
      </c>
      <c r="G326" s="12">
        <v>2134</v>
      </c>
      <c r="H326" s="15">
        <v>250</v>
      </c>
      <c r="I326" s="15">
        <v>300</v>
      </c>
      <c r="J326" s="15">
        <v>640200</v>
      </c>
      <c r="K326" s="12">
        <v>51216</v>
      </c>
      <c r="L326" s="15">
        <v>588984</v>
      </c>
      <c r="M326" s="15">
        <v>533500</v>
      </c>
      <c r="N326" s="15">
        <v>55484</v>
      </c>
    </row>
    <row r="327" spans="1:14" x14ac:dyDescent="0.3">
      <c r="A327" s="13">
        <v>44440</v>
      </c>
      <c r="B327" s="13" t="str">
        <f t="shared" si="5"/>
        <v>Q3</v>
      </c>
      <c r="C327" s="12" t="s">
        <v>97</v>
      </c>
      <c r="D327" s="12" t="s">
        <v>100</v>
      </c>
      <c r="E327" s="12" t="s">
        <v>90</v>
      </c>
      <c r="F327" s="12" t="s">
        <v>96</v>
      </c>
      <c r="G327" s="12">
        <v>2110</v>
      </c>
      <c r="H327" s="15">
        <v>120</v>
      </c>
      <c r="I327" s="15">
        <v>125</v>
      </c>
      <c r="J327" s="15">
        <v>263750</v>
      </c>
      <c r="K327" s="12">
        <v>23737.5</v>
      </c>
      <c r="L327" s="15">
        <v>240012.5</v>
      </c>
      <c r="M327" s="15">
        <v>253200</v>
      </c>
      <c r="N327" s="15">
        <v>-13187.5</v>
      </c>
    </row>
    <row r="328" spans="1:14" x14ac:dyDescent="0.3">
      <c r="A328" s="13">
        <v>44440</v>
      </c>
      <c r="B328" s="13" t="str">
        <f t="shared" si="5"/>
        <v>Q3</v>
      </c>
      <c r="C328" s="12" t="s">
        <v>97</v>
      </c>
      <c r="D328" s="12" t="s">
        <v>98</v>
      </c>
      <c r="E328" s="12" t="s">
        <v>90</v>
      </c>
      <c r="F328" s="12" t="s">
        <v>96</v>
      </c>
      <c r="G328" s="12">
        <v>2087</v>
      </c>
      <c r="H328" s="15">
        <v>120</v>
      </c>
      <c r="I328" s="15">
        <v>125</v>
      </c>
      <c r="J328" s="15">
        <v>260875</v>
      </c>
      <c r="K328" s="12">
        <v>18261.25</v>
      </c>
      <c r="L328" s="15">
        <v>242613.75</v>
      </c>
      <c r="M328" s="15">
        <v>250440</v>
      </c>
      <c r="N328" s="15">
        <v>-7826.25</v>
      </c>
    </row>
    <row r="329" spans="1:14" x14ac:dyDescent="0.3">
      <c r="A329" s="13">
        <v>44440</v>
      </c>
      <c r="B329" s="13" t="str">
        <f t="shared" si="5"/>
        <v>Q3</v>
      </c>
      <c r="C329" s="12" t="s">
        <v>84</v>
      </c>
      <c r="D329" s="12" t="s">
        <v>85</v>
      </c>
      <c r="E329" s="12" t="s">
        <v>86</v>
      </c>
      <c r="F329" s="12" t="s">
        <v>87</v>
      </c>
      <c r="G329" s="12">
        <v>2074</v>
      </c>
      <c r="H329" s="15">
        <v>10</v>
      </c>
      <c r="I329" s="15">
        <v>20</v>
      </c>
      <c r="J329" s="15">
        <v>41480</v>
      </c>
      <c r="K329" s="12">
        <v>1659.2</v>
      </c>
      <c r="L329" s="15">
        <v>39820.800000000003</v>
      </c>
      <c r="M329" s="15">
        <v>20740</v>
      </c>
      <c r="N329" s="15">
        <v>19080.800000000003</v>
      </c>
    </row>
    <row r="330" spans="1:14" x14ac:dyDescent="0.3">
      <c r="A330" s="13">
        <v>44440</v>
      </c>
      <c r="B330" s="13" t="str">
        <f t="shared" si="5"/>
        <v>Q3</v>
      </c>
      <c r="C330" s="12" t="s">
        <v>84</v>
      </c>
      <c r="D330" s="12" t="s">
        <v>93</v>
      </c>
      <c r="E330" s="12" t="s">
        <v>99</v>
      </c>
      <c r="F330" s="12" t="s">
        <v>96</v>
      </c>
      <c r="G330" s="12">
        <v>2071</v>
      </c>
      <c r="H330" s="15">
        <v>260</v>
      </c>
      <c r="I330" s="15">
        <v>350</v>
      </c>
      <c r="J330" s="15">
        <v>724850</v>
      </c>
      <c r="K330" s="12">
        <v>65236.5</v>
      </c>
      <c r="L330" s="15">
        <v>659613.5</v>
      </c>
      <c r="M330" s="15">
        <v>538460</v>
      </c>
      <c r="N330" s="15">
        <v>121153.5</v>
      </c>
    </row>
    <row r="331" spans="1:14" x14ac:dyDescent="0.3">
      <c r="A331" s="13">
        <v>44440</v>
      </c>
      <c r="B331" s="13" t="str">
        <f t="shared" si="5"/>
        <v>Q3</v>
      </c>
      <c r="C331" s="12" t="s">
        <v>94</v>
      </c>
      <c r="D331" s="12" t="s">
        <v>93</v>
      </c>
      <c r="E331" s="12" t="s">
        <v>101</v>
      </c>
      <c r="F331" s="12" t="s">
        <v>87</v>
      </c>
      <c r="G331" s="12">
        <v>1947</v>
      </c>
      <c r="H331" s="15">
        <v>3</v>
      </c>
      <c r="I331" s="15">
        <v>12</v>
      </c>
      <c r="J331" s="15">
        <v>23364</v>
      </c>
      <c r="K331" s="12">
        <v>700.92</v>
      </c>
      <c r="L331" s="15">
        <v>22663.08</v>
      </c>
      <c r="M331" s="15">
        <v>5841</v>
      </c>
      <c r="N331" s="15">
        <v>16822.080000000002</v>
      </c>
    </row>
    <row r="332" spans="1:14" x14ac:dyDescent="0.3">
      <c r="A332" s="13">
        <v>44440</v>
      </c>
      <c r="B332" s="13" t="str">
        <f t="shared" si="5"/>
        <v>Q3</v>
      </c>
      <c r="C332" s="12" t="s">
        <v>84</v>
      </c>
      <c r="D332" s="12" t="s">
        <v>98</v>
      </c>
      <c r="E332" s="12" t="s">
        <v>86</v>
      </c>
      <c r="F332" s="12" t="s">
        <v>96</v>
      </c>
      <c r="G332" s="12">
        <v>1934</v>
      </c>
      <c r="H332" s="15">
        <v>10</v>
      </c>
      <c r="I332" s="15">
        <v>20</v>
      </c>
      <c r="J332" s="15">
        <v>38680</v>
      </c>
      <c r="K332" s="12">
        <v>3094.4</v>
      </c>
      <c r="L332" s="15">
        <v>35585.599999999999</v>
      </c>
      <c r="M332" s="15">
        <v>19340</v>
      </c>
      <c r="N332" s="15">
        <v>16245.599999999999</v>
      </c>
    </row>
    <row r="333" spans="1:14" x14ac:dyDescent="0.3">
      <c r="A333" s="13">
        <v>44440</v>
      </c>
      <c r="B333" s="13" t="str">
        <f t="shared" si="5"/>
        <v>Q3</v>
      </c>
      <c r="C333" s="12" t="s">
        <v>84</v>
      </c>
      <c r="D333" s="12" t="s">
        <v>98</v>
      </c>
      <c r="E333" s="12" t="s">
        <v>99</v>
      </c>
      <c r="F333" s="12" t="s">
        <v>87</v>
      </c>
      <c r="G333" s="12">
        <v>1907</v>
      </c>
      <c r="H333" s="15">
        <v>260</v>
      </c>
      <c r="I333" s="15">
        <v>350</v>
      </c>
      <c r="J333" s="15">
        <v>667450</v>
      </c>
      <c r="K333" s="12">
        <v>26698</v>
      </c>
      <c r="L333" s="15">
        <v>640752</v>
      </c>
      <c r="M333" s="15">
        <v>495820</v>
      </c>
      <c r="N333" s="15">
        <v>144932</v>
      </c>
    </row>
    <row r="334" spans="1:14" x14ac:dyDescent="0.3">
      <c r="A334" s="13">
        <v>44440</v>
      </c>
      <c r="B334" s="13" t="str">
        <f t="shared" si="5"/>
        <v>Q3</v>
      </c>
      <c r="C334" s="12" t="s">
        <v>92</v>
      </c>
      <c r="D334" s="12" t="s">
        <v>93</v>
      </c>
      <c r="E334" s="12" t="s">
        <v>95</v>
      </c>
      <c r="F334" s="12" t="s">
        <v>96</v>
      </c>
      <c r="G334" s="12">
        <v>1867</v>
      </c>
      <c r="H334" s="15">
        <v>250</v>
      </c>
      <c r="I334" s="15">
        <v>300</v>
      </c>
      <c r="J334" s="15">
        <v>560100</v>
      </c>
      <c r="K334" s="12">
        <v>50409</v>
      </c>
      <c r="L334" s="15">
        <v>509691</v>
      </c>
      <c r="M334" s="15">
        <v>466750</v>
      </c>
      <c r="N334" s="15">
        <v>42941</v>
      </c>
    </row>
    <row r="335" spans="1:14" x14ac:dyDescent="0.3">
      <c r="A335" s="13">
        <v>44440</v>
      </c>
      <c r="B335" s="13" t="str">
        <f t="shared" si="5"/>
        <v>Q3</v>
      </c>
      <c r="C335" s="12" t="s">
        <v>88</v>
      </c>
      <c r="D335" s="12" t="s">
        <v>93</v>
      </c>
      <c r="E335" s="12" t="s">
        <v>86</v>
      </c>
      <c r="F335" s="12" t="s">
        <v>91</v>
      </c>
      <c r="G335" s="12">
        <v>1767</v>
      </c>
      <c r="H335" s="15">
        <v>10</v>
      </c>
      <c r="I335" s="15">
        <v>15</v>
      </c>
      <c r="J335" s="15">
        <v>26505</v>
      </c>
      <c r="K335" s="12">
        <v>3710.7</v>
      </c>
      <c r="L335" s="15">
        <v>22794.3</v>
      </c>
      <c r="M335" s="15">
        <v>17670</v>
      </c>
      <c r="N335" s="15">
        <v>5124.2999999999993</v>
      </c>
    </row>
    <row r="336" spans="1:14" x14ac:dyDescent="0.3">
      <c r="A336" s="13">
        <v>44440</v>
      </c>
      <c r="B336" s="13" t="str">
        <f t="shared" si="5"/>
        <v>Q3</v>
      </c>
      <c r="C336" s="12" t="s">
        <v>84</v>
      </c>
      <c r="D336" s="12" t="s">
        <v>100</v>
      </c>
      <c r="E336" s="12" t="s">
        <v>99</v>
      </c>
      <c r="F336" s="12" t="s">
        <v>96</v>
      </c>
      <c r="G336" s="12">
        <v>1679</v>
      </c>
      <c r="H336" s="15">
        <v>260</v>
      </c>
      <c r="I336" s="15">
        <v>350</v>
      </c>
      <c r="J336" s="15">
        <v>587650</v>
      </c>
      <c r="K336" s="12">
        <v>35259</v>
      </c>
      <c r="L336" s="15">
        <v>552391</v>
      </c>
      <c r="M336" s="15">
        <v>436540</v>
      </c>
      <c r="N336" s="15">
        <v>115851</v>
      </c>
    </row>
    <row r="337" spans="1:14" x14ac:dyDescent="0.3">
      <c r="A337" s="13">
        <v>44440</v>
      </c>
      <c r="B337" s="13" t="str">
        <f t="shared" si="5"/>
        <v>Q3</v>
      </c>
      <c r="C337" s="12" t="s">
        <v>97</v>
      </c>
      <c r="D337" s="12" t="s">
        <v>93</v>
      </c>
      <c r="E337" s="12" t="s">
        <v>90</v>
      </c>
      <c r="F337" s="12" t="s">
        <v>91</v>
      </c>
      <c r="G337" s="12">
        <v>1596</v>
      </c>
      <c r="H337" s="15">
        <v>120</v>
      </c>
      <c r="I337" s="15">
        <v>125</v>
      </c>
      <c r="J337" s="15">
        <v>199500</v>
      </c>
      <c r="K337" s="12">
        <v>19950</v>
      </c>
      <c r="L337" s="15">
        <v>179550</v>
      </c>
      <c r="M337" s="15">
        <v>191520</v>
      </c>
      <c r="N337" s="15">
        <v>-11970</v>
      </c>
    </row>
    <row r="338" spans="1:14" x14ac:dyDescent="0.3">
      <c r="A338" s="13">
        <v>44440</v>
      </c>
      <c r="B338" s="13" t="str">
        <f t="shared" si="5"/>
        <v>Q3</v>
      </c>
      <c r="C338" s="12" t="s">
        <v>94</v>
      </c>
      <c r="D338" s="12" t="s">
        <v>98</v>
      </c>
      <c r="E338" s="12" t="s">
        <v>101</v>
      </c>
      <c r="F338" s="12" t="s">
        <v>96</v>
      </c>
      <c r="G338" s="12">
        <v>1580</v>
      </c>
      <c r="H338" s="15">
        <v>3</v>
      </c>
      <c r="I338" s="15">
        <v>12</v>
      </c>
      <c r="J338" s="15">
        <v>18960</v>
      </c>
      <c r="K338" s="12">
        <v>1706.4</v>
      </c>
      <c r="L338" s="15">
        <v>17253.599999999999</v>
      </c>
      <c r="M338" s="15">
        <v>4740</v>
      </c>
      <c r="N338" s="15">
        <v>12513.599999999999</v>
      </c>
    </row>
    <row r="339" spans="1:14" x14ac:dyDescent="0.3">
      <c r="A339" s="13">
        <v>44440</v>
      </c>
      <c r="B339" s="13" t="str">
        <f t="shared" si="5"/>
        <v>Q3</v>
      </c>
      <c r="C339" s="12" t="s">
        <v>84</v>
      </c>
      <c r="D339" s="12" t="s">
        <v>89</v>
      </c>
      <c r="E339" s="12" t="s">
        <v>86</v>
      </c>
      <c r="F339" s="12" t="s">
        <v>96</v>
      </c>
      <c r="G339" s="12">
        <v>1535</v>
      </c>
      <c r="H339" s="15">
        <v>10</v>
      </c>
      <c r="I339" s="15">
        <v>20</v>
      </c>
      <c r="J339" s="15">
        <v>30700</v>
      </c>
      <c r="K339" s="12">
        <v>2149</v>
      </c>
      <c r="L339" s="15">
        <v>28551</v>
      </c>
      <c r="M339" s="15">
        <v>15350</v>
      </c>
      <c r="N339" s="15">
        <v>13201</v>
      </c>
    </row>
    <row r="340" spans="1:14" x14ac:dyDescent="0.3">
      <c r="A340" s="13">
        <v>44440</v>
      </c>
      <c r="B340" s="13" t="str">
        <f t="shared" si="5"/>
        <v>Q3</v>
      </c>
      <c r="C340" s="12" t="s">
        <v>94</v>
      </c>
      <c r="D340" s="12" t="s">
        <v>85</v>
      </c>
      <c r="E340" s="12" t="s">
        <v>101</v>
      </c>
      <c r="F340" s="12" t="s">
        <v>87</v>
      </c>
      <c r="G340" s="12">
        <v>1445</v>
      </c>
      <c r="H340" s="15">
        <v>3</v>
      </c>
      <c r="I340" s="15">
        <v>12</v>
      </c>
      <c r="J340" s="15">
        <v>17340</v>
      </c>
      <c r="K340" s="12">
        <v>173.4</v>
      </c>
      <c r="L340" s="15">
        <v>17166.599999999999</v>
      </c>
      <c r="M340" s="15">
        <v>4335</v>
      </c>
      <c r="N340" s="15">
        <v>12831.599999999999</v>
      </c>
    </row>
    <row r="341" spans="1:14" x14ac:dyDescent="0.3">
      <c r="A341" s="13">
        <v>44440</v>
      </c>
      <c r="B341" s="13" t="str">
        <f t="shared" si="5"/>
        <v>Q3</v>
      </c>
      <c r="C341" s="12" t="s">
        <v>84</v>
      </c>
      <c r="D341" s="12" t="s">
        <v>93</v>
      </c>
      <c r="E341" s="12" t="s">
        <v>86</v>
      </c>
      <c r="F341" s="12" t="s">
        <v>87</v>
      </c>
      <c r="G341" s="12">
        <v>1056</v>
      </c>
      <c r="H341" s="15">
        <v>10</v>
      </c>
      <c r="I341" s="15">
        <v>20</v>
      </c>
      <c r="J341" s="15">
        <v>21120</v>
      </c>
      <c r="K341" s="12">
        <v>844.8</v>
      </c>
      <c r="L341" s="15">
        <v>20275.2</v>
      </c>
      <c r="M341" s="15">
        <v>10560</v>
      </c>
      <c r="N341" s="15">
        <v>9715.2000000000007</v>
      </c>
    </row>
    <row r="342" spans="1:14" x14ac:dyDescent="0.3">
      <c r="A342" s="13">
        <v>44440</v>
      </c>
      <c r="B342" s="13" t="str">
        <f t="shared" si="5"/>
        <v>Q3</v>
      </c>
      <c r="C342" s="12" t="s">
        <v>92</v>
      </c>
      <c r="D342" s="12" t="s">
        <v>98</v>
      </c>
      <c r="E342" s="12" t="s">
        <v>95</v>
      </c>
      <c r="F342" s="12" t="s">
        <v>87</v>
      </c>
      <c r="G342" s="12">
        <v>986</v>
      </c>
      <c r="H342" s="15">
        <v>250</v>
      </c>
      <c r="I342" s="15">
        <v>300</v>
      </c>
      <c r="J342" s="15">
        <v>295800</v>
      </c>
      <c r="K342" s="12">
        <v>2958</v>
      </c>
      <c r="L342" s="15">
        <v>292842</v>
      </c>
      <c r="M342" s="15">
        <v>246500</v>
      </c>
      <c r="N342" s="15">
        <v>46342</v>
      </c>
    </row>
    <row r="343" spans="1:14" x14ac:dyDescent="0.3">
      <c r="A343" s="13">
        <v>44440</v>
      </c>
      <c r="B343" s="13" t="str">
        <f t="shared" si="5"/>
        <v>Q3</v>
      </c>
      <c r="C343" s="12" t="s">
        <v>88</v>
      </c>
      <c r="D343" s="12" t="s">
        <v>98</v>
      </c>
      <c r="E343" s="12" t="s">
        <v>86</v>
      </c>
      <c r="F343" s="12" t="s">
        <v>87</v>
      </c>
      <c r="G343" s="12">
        <v>747</v>
      </c>
      <c r="H343" s="15">
        <v>10</v>
      </c>
      <c r="I343" s="15">
        <v>15</v>
      </c>
      <c r="J343" s="15">
        <v>11205</v>
      </c>
      <c r="K343" s="12">
        <v>112.05</v>
      </c>
      <c r="L343" s="15">
        <v>11092.95</v>
      </c>
      <c r="M343" s="15">
        <v>7470</v>
      </c>
      <c r="N343" s="15">
        <v>3622.9500000000007</v>
      </c>
    </row>
    <row r="344" spans="1:14" x14ac:dyDescent="0.3">
      <c r="A344" s="13">
        <v>44440</v>
      </c>
      <c r="B344" s="13" t="str">
        <f t="shared" si="5"/>
        <v>Q3</v>
      </c>
      <c r="C344" s="12" t="s">
        <v>84</v>
      </c>
      <c r="D344" s="12" t="s">
        <v>85</v>
      </c>
      <c r="E344" s="12" t="s">
        <v>99</v>
      </c>
      <c r="F344" s="12" t="s">
        <v>91</v>
      </c>
      <c r="G344" s="12">
        <v>707</v>
      </c>
      <c r="H344" s="15">
        <v>260</v>
      </c>
      <c r="I344" s="15">
        <v>350</v>
      </c>
      <c r="J344" s="15">
        <v>247450</v>
      </c>
      <c r="K344" s="12">
        <v>24745</v>
      </c>
      <c r="L344" s="15">
        <v>222705</v>
      </c>
      <c r="M344" s="15">
        <v>183820</v>
      </c>
      <c r="N344" s="15">
        <v>38885</v>
      </c>
    </row>
    <row r="345" spans="1:14" x14ac:dyDescent="0.3">
      <c r="A345" s="13">
        <v>44440</v>
      </c>
      <c r="B345" s="13" t="str">
        <f t="shared" si="5"/>
        <v>Q3</v>
      </c>
      <c r="C345" s="12" t="s">
        <v>97</v>
      </c>
      <c r="D345" s="12" t="s">
        <v>89</v>
      </c>
      <c r="E345" s="12" t="s">
        <v>90</v>
      </c>
      <c r="F345" s="12" t="s">
        <v>91</v>
      </c>
      <c r="G345" s="12">
        <v>663</v>
      </c>
      <c r="H345" s="15">
        <v>120</v>
      </c>
      <c r="I345" s="15">
        <v>125</v>
      </c>
      <c r="J345" s="15">
        <v>82875</v>
      </c>
      <c r="K345" s="12">
        <v>12431.25</v>
      </c>
      <c r="L345" s="15">
        <v>70443.75</v>
      </c>
      <c r="M345" s="15">
        <v>79560</v>
      </c>
      <c r="N345" s="15">
        <v>-9116.25</v>
      </c>
    </row>
    <row r="346" spans="1:14" x14ac:dyDescent="0.3">
      <c r="A346" s="13">
        <v>44440</v>
      </c>
      <c r="B346" s="13" t="str">
        <f t="shared" si="5"/>
        <v>Q3</v>
      </c>
      <c r="C346" s="12" t="s">
        <v>97</v>
      </c>
      <c r="D346" s="12" t="s">
        <v>85</v>
      </c>
      <c r="E346" s="12" t="s">
        <v>90</v>
      </c>
      <c r="F346" s="12" t="s">
        <v>96</v>
      </c>
      <c r="G346" s="12">
        <v>567</v>
      </c>
      <c r="H346" s="15">
        <v>120</v>
      </c>
      <c r="I346" s="15">
        <v>125</v>
      </c>
      <c r="J346" s="15">
        <v>70875</v>
      </c>
      <c r="K346" s="12">
        <v>6378.75</v>
      </c>
      <c r="L346" s="15">
        <v>64496.25</v>
      </c>
      <c r="M346" s="15">
        <v>68040</v>
      </c>
      <c r="N346" s="15">
        <v>-3543.75</v>
      </c>
    </row>
    <row r="347" spans="1:14" x14ac:dyDescent="0.3">
      <c r="A347" s="13">
        <v>44440</v>
      </c>
      <c r="B347" s="13" t="str">
        <f t="shared" si="5"/>
        <v>Q3</v>
      </c>
      <c r="C347" s="12" t="s">
        <v>94</v>
      </c>
      <c r="D347" s="12" t="s">
        <v>100</v>
      </c>
      <c r="E347" s="12" t="s">
        <v>101</v>
      </c>
      <c r="F347" s="12" t="s">
        <v>96</v>
      </c>
      <c r="G347" s="12">
        <v>562</v>
      </c>
      <c r="H347" s="15">
        <v>3</v>
      </c>
      <c r="I347" s="15">
        <v>12</v>
      </c>
      <c r="J347" s="15">
        <v>6744</v>
      </c>
      <c r="K347" s="12">
        <v>404.64</v>
      </c>
      <c r="L347" s="15">
        <v>6339.36</v>
      </c>
      <c r="M347" s="15">
        <v>1686</v>
      </c>
      <c r="N347" s="15">
        <v>4653.3599999999997</v>
      </c>
    </row>
    <row r="348" spans="1:14" x14ac:dyDescent="0.3">
      <c r="A348" s="13">
        <v>44440</v>
      </c>
      <c r="B348" s="13" t="str">
        <f t="shared" si="5"/>
        <v>Q3</v>
      </c>
      <c r="C348" s="12" t="s">
        <v>84</v>
      </c>
      <c r="D348" s="12" t="s">
        <v>89</v>
      </c>
      <c r="E348" s="12" t="s">
        <v>102</v>
      </c>
      <c r="F348" s="12" t="s">
        <v>87</v>
      </c>
      <c r="G348" s="12">
        <v>544</v>
      </c>
      <c r="H348" s="15">
        <v>5</v>
      </c>
      <c r="I348" s="15">
        <v>7</v>
      </c>
      <c r="J348" s="15">
        <v>3808</v>
      </c>
      <c r="K348" s="12">
        <v>114.24</v>
      </c>
      <c r="L348" s="15">
        <v>3693.76</v>
      </c>
      <c r="M348" s="15">
        <v>2720</v>
      </c>
      <c r="N348" s="15">
        <v>973.76000000000022</v>
      </c>
    </row>
    <row r="349" spans="1:14" x14ac:dyDescent="0.3">
      <c r="A349" s="13">
        <v>44440</v>
      </c>
      <c r="B349" s="13" t="str">
        <f t="shared" si="5"/>
        <v>Q3</v>
      </c>
      <c r="C349" s="12" t="s">
        <v>92</v>
      </c>
      <c r="D349" s="12" t="s">
        <v>100</v>
      </c>
      <c r="E349" s="12" t="s">
        <v>95</v>
      </c>
      <c r="F349" s="12" t="s">
        <v>91</v>
      </c>
      <c r="G349" s="12">
        <v>432</v>
      </c>
      <c r="H349" s="15">
        <v>250</v>
      </c>
      <c r="I349" s="15">
        <v>300</v>
      </c>
      <c r="J349" s="15">
        <v>129600</v>
      </c>
      <c r="K349" s="12">
        <v>12960</v>
      </c>
      <c r="L349" s="15">
        <v>116640</v>
      </c>
      <c r="M349" s="15">
        <v>108000</v>
      </c>
      <c r="N349" s="15">
        <v>8640</v>
      </c>
    </row>
    <row r="350" spans="1:14" x14ac:dyDescent="0.3">
      <c r="A350" s="13">
        <v>44440</v>
      </c>
      <c r="B350" s="13" t="str">
        <f t="shared" si="5"/>
        <v>Q3</v>
      </c>
      <c r="C350" s="12" t="s">
        <v>84</v>
      </c>
      <c r="D350" s="12" t="s">
        <v>85</v>
      </c>
      <c r="E350" s="12" t="s">
        <v>102</v>
      </c>
      <c r="F350" s="12" t="s">
        <v>91</v>
      </c>
      <c r="G350" s="12">
        <v>388</v>
      </c>
      <c r="H350" s="15">
        <v>5</v>
      </c>
      <c r="I350" s="15">
        <v>7</v>
      </c>
      <c r="J350" s="15">
        <v>2716</v>
      </c>
      <c r="K350" s="12">
        <v>380.24</v>
      </c>
      <c r="L350" s="15">
        <v>2335.7600000000002</v>
      </c>
      <c r="M350" s="15">
        <v>1940</v>
      </c>
      <c r="N350" s="15">
        <v>395.76000000000022</v>
      </c>
    </row>
    <row r="351" spans="1:14" x14ac:dyDescent="0.3">
      <c r="A351" s="13">
        <v>44440</v>
      </c>
      <c r="B351" s="13" t="str">
        <f t="shared" si="5"/>
        <v>Q3</v>
      </c>
      <c r="C351" s="12" t="s">
        <v>88</v>
      </c>
      <c r="D351" s="12" t="s">
        <v>85</v>
      </c>
      <c r="E351" s="12" t="s">
        <v>86</v>
      </c>
      <c r="F351" s="12" t="s">
        <v>87</v>
      </c>
      <c r="G351" s="12">
        <v>218</v>
      </c>
      <c r="H351" s="15">
        <v>10</v>
      </c>
      <c r="I351" s="15">
        <v>15</v>
      </c>
      <c r="J351" s="15">
        <v>3270</v>
      </c>
      <c r="K351" s="12">
        <v>130.80000000000001</v>
      </c>
      <c r="L351" s="15">
        <v>3139.2</v>
      </c>
      <c r="M351" s="15">
        <v>2180</v>
      </c>
      <c r="N351" s="15">
        <v>959.19999999999982</v>
      </c>
    </row>
    <row r="352" spans="1:14" x14ac:dyDescent="0.3">
      <c r="A352" s="13">
        <v>44470</v>
      </c>
      <c r="B352" s="13" t="str">
        <f t="shared" si="5"/>
        <v>Q4</v>
      </c>
      <c r="C352" s="12" t="s">
        <v>94</v>
      </c>
      <c r="D352" s="12" t="s">
        <v>93</v>
      </c>
      <c r="E352" s="12" t="s">
        <v>86</v>
      </c>
      <c r="F352" s="12" t="s">
        <v>91</v>
      </c>
      <c r="G352" s="12">
        <v>2914</v>
      </c>
      <c r="H352" s="15">
        <v>10</v>
      </c>
      <c r="I352" s="15">
        <v>12</v>
      </c>
      <c r="J352" s="15">
        <v>34968</v>
      </c>
      <c r="K352" s="12">
        <v>4895.5200000000004</v>
      </c>
      <c r="L352" s="15">
        <v>30072.48</v>
      </c>
      <c r="M352" s="15">
        <v>8742</v>
      </c>
      <c r="N352" s="15">
        <v>21330.48</v>
      </c>
    </row>
    <row r="353" spans="1:14" x14ac:dyDescent="0.3">
      <c r="A353" s="13">
        <v>44470</v>
      </c>
      <c r="B353" s="13" t="str">
        <f t="shared" si="5"/>
        <v>Q4</v>
      </c>
      <c r="C353" s="12" t="s">
        <v>94</v>
      </c>
      <c r="D353" s="12" t="s">
        <v>93</v>
      </c>
      <c r="E353" s="12" t="s">
        <v>99</v>
      </c>
      <c r="F353" s="12" t="s">
        <v>91</v>
      </c>
      <c r="G353" s="12">
        <v>2914</v>
      </c>
      <c r="H353" s="15">
        <v>260</v>
      </c>
      <c r="I353" s="15">
        <v>12</v>
      </c>
      <c r="J353" s="15">
        <v>34968</v>
      </c>
      <c r="K353" s="12">
        <v>4895.5200000000004</v>
      </c>
      <c r="L353" s="15">
        <v>30072.48</v>
      </c>
      <c r="M353" s="15">
        <v>8742</v>
      </c>
      <c r="N353" s="15">
        <v>21330.48</v>
      </c>
    </row>
    <row r="354" spans="1:14" x14ac:dyDescent="0.3">
      <c r="A354" s="13">
        <v>44470</v>
      </c>
      <c r="B354" s="13" t="str">
        <f t="shared" si="5"/>
        <v>Q4</v>
      </c>
      <c r="C354" s="12" t="s">
        <v>84</v>
      </c>
      <c r="D354" s="12" t="s">
        <v>98</v>
      </c>
      <c r="E354" s="12" t="s">
        <v>90</v>
      </c>
      <c r="F354" s="12" t="s">
        <v>87</v>
      </c>
      <c r="G354" s="12">
        <v>2877</v>
      </c>
      <c r="H354" s="15">
        <v>120</v>
      </c>
      <c r="I354" s="15">
        <v>350</v>
      </c>
      <c r="J354" s="15">
        <v>1006950</v>
      </c>
      <c r="K354" s="12">
        <v>20139</v>
      </c>
      <c r="L354" s="15">
        <v>986811</v>
      </c>
      <c r="M354" s="15">
        <v>748020</v>
      </c>
      <c r="N354" s="15">
        <v>238791</v>
      </c>
    </row>
    <row r="355" spans="1:14" x14ac:dyDescent="0.3">
      <c r="A355" s="13">
        <v>44470</v>
      </c>
      <c r="B355" s="13" t="str">
        <f t="shared" si="5"/>
        <v>Q4</v>
      </c>
      <c r="C355" s="12" t="s">
        <v>84</v>
      </c>
      <c r="D355" s="12" t="s">
        <v>98</v>
      </c>
      <c r="E355" s="12" t="s">
        <v>95</v>
      </c>
      <c r="F355" s="12" t="s">
        <v>87</v>
      </c>
      <c r="G355" s="12">
        <v>2877</v>
      </c>
      <c r="H355" s="15">
        <v>250</v>
      </c>
      <c r="I355" s="15">
        <v>350</v>
      </c>
      <c r="J355" s="15">
        <v>1006950</v>
      </c>
      <c r="K355" s="12">
        <v>20139</v>
      </c>
      <c r="L355" s="15">
        <v>986811</v>
      </c>
      <c r="M355" s="15">
        <v>748020</v>
      </c>
      <c r="N355" s="15">
        <v>238791</v>
      </c>
    </row>
    <row r="356" spans="1:14" x14ac:dyDescent="0.3">
      <c r="A356" s="13">
        <v>44470</v>
      </c>
      <c r="B356" s="13" t="str">
        <f t="shared" si="5"/>
        <v>Q4</v>
      </c>
      <c r="C356" s="12" t="s">
        <v>84</v>
      </c>
      <c r="D356" s="12" t="s">
        <v>85</v>
      </c>
      <c r="E356" s="12" t="s">
        <v>102</v>
      </c>
      <c r="F356" s="12" t="s">
        <v>91</v>
      </c>
      <c r="G356" s="12">
        <v>2734</v>
      </c>
      <c r="H356" s="15">
        <v>5</v>
      </c>
      <c r="I356" s="15">
        <v>7</v>
      </c>
      <c r="J356" s="15">
        <v>19138</v>
      </c>
      <c r="K356" s="12">
        <v>2296.56</v>
      </c>
      <c r="L356" s="15">
        <v>16841.439999999999</v>
      </c>
      <c r="M356" s="15">
        <v>13670</v>
      </c>
      <c r="N356" s="15">
        <v>3171.4399999999987</v>
      </c>
    </row>
    <row r="357" spans="1:14" x14ac:dyDescent="0.3">
      <c r="A357" s="13">
        <v>44470</v>
      </c>
      <c r="B357" s="13" t="str">
        <f t="shared" si="5"/>
        <v>Q4</v>
      </c>
      <c r="C357" s="12" t="s">
        <v>84</v>
      </c>
      <c r="D357" s="12" t="s">
        <v>85</v>
      </c>
      <c r="E357" s="12" t="s">
        <v>99</v>
      </c>
      <c r="F357" s="12" t="s">
        <v>91</v>
      </c>
      <c r="G357" s="12">
        <v>2734</v>
      </c>
      <c r="H357" s="15">
        <v>260</v>
      </c>
      <c r="I357" s="15">
        <v>7</v>
      </c>
      <c r="J357" s="15">
        <v>19138</v>
      </c>
      <c r="K357" s="12">
        <v>2296.56</v>
      </c>
      <c r="L357" s="15">
        <v>16841.439999999999</v>
      </c>
      <c r="M357" s="15">
        <v>13670</v>
      </c>
      <c r="N357" s="15">
        <v>3171.4399999999987</v>
      </c>
    </row>
    <row r="358" spans="1:14" x14ac:dyDescent="0.3">
      <c r="A358" s="13">
        <v>44470</v>
      </c>
      <c r="B358" s="13" t="str">
        <f t="shared" si="5"/>
        <v>Q4</v>
      </c>
      <c r="C358" s="12" t="s">
        <v>84</v>
      </c>
      <c r="D358" s="12" t="s">
        <v>100</v>
      </c>
      <c r="E358" s="12" t="s">
        <v>86</v>
      </c>
      <c r="F358" s="12" t="s">
        <v>96</v>
      </c>
      <c r="G358" s="12">
        <v>2689</v>
      </c>
      <c r="H358" s="15">
        <v>10</v>
      </c>
      <c r="I358" s="15">
        <v>7</v>
      </c>
      <c r="J358" s="15">
        <v>18823</v>
      </c>
      <c r="K358" s="12">
        <v>941.15</v>
      </c>
      <c r="L358" s="15">
        <v>17881.849999999999</v>
      </c>
      <c r="M358" s="15">
        <v>13445</v>
      </c>
      <c r="N358" s="15">
        <v>4436.8499999999985</v>
      </c>
    </row>
    <row r="359" spans="1:14" x14ac:dyDescent="0.3">
      <c r="A359" s="13">
        <v>44470</v>
      </c>
      <c r="B359" s="13" t="str">
        <f t="shared" si="5"/>
        <v>Q4</v>
      </c>
      <c r="C359" s="12" t="s">
        <v>84</v>
      </c>
      <c r="D359" s="12" t="s">
        <v>100</v>
      </c>
      <c r="E359" s="12" t="s">
        <v>95</v>
      </c>
      <c r="F359" s="12" t="s">
        <v>96</v>
      </c>
      <c r="G359" s="12">
        <v>2689</v>
      </c>
      <c r="H359" s="15">
        <v>250</v>
      </c>
      <c r="I359" s="15">
        <v>7</v>
      </c>
      <c r="J359" s="15">
        <v>18823</v>
      </c>
      <c r="K359" s="12">
        <v>941.15</v>
      </c>
      <c r="L359" s="15">
        <v>17881.849999999999</v>
      </c>
      <c r="M359" s="15">
        <v>13445</v>
      </c>
      <c r="N359" s="15">
        <v>4436.8499999999985</v>
      </c>
    </row>
    <row r="360" spans="1:14" x14ac:dyDescent="0.3">
      <c r="A360" s="13">
        <v>44470</v>
      </c>
      <c r="B360" s="13" t="str">
        <f t="shared" si="5"/>
        <v>Q4</v>
      </c>
      <c r="C360" s="12" t="s">
        <v>97</v>
      </c>
      <c r="D360" s="12" t="s">
        <v>89</v>
      </c>
      <c r="E360" s="12" t="s">
        <v>101</v>
      </c>
      <c r="F360" s="12" t="s">
        <v>91</v>
      </c>
      <c r="G360" s="12">
        <v>2441</v>
      </c>
      <c r="H360" s="15">
        <v>3</v>
      </c>
      <c r="I360" s="15">
        <v>125</v>
      </c>
      <c r="J360" s="15">
        <v>305125</v>
      </c>
      <c r="K360" s="12">
        <v>33563.75</v>
      </c>
      <c r="L360" s="15">
        <v>271561.25</v>
      </c>
      <c r="M360" s="15">
        <v>292920</v>
      </c>
      <c r="N360" s="15">
        <v>-21358.75</v>
      </c>
    </row>
    <row r="361" spans="1:14" x14ac:dyDescent="0.3">
      <c r="A361" s="13">
        <v>44470</v>
      </c>
      <c r="B361" s="13" t="str">
        <f t="shared" si="5"/>
        <v>Q4</v>
      </c>
      <c r="C361" s="12" t="s">
        <v>97</v>
      </c>
      <c r="D361" s="12" t="s">
        <v>89</v>
      </c>
      <c r="E361" s="12" t="s">
        <v>86</v>
      </c>
      <c r="F361" s="12" t="s">
        <v>91</v>
      </c>
      <c r="G361" s="12">
        <v>2441</v>
      </c>
      <c r="H361" s="15">
        <v>10</v>
      </c>
      <c r="I361" s="15">
        <v>125</v>
      </c>
      <c r="J361" s="15">
        <v>305125</v>
      </c>
      <c r="K361" s="12">
        <v>33563.75</v>
      </c>
      <c r="L361" s="15">
        <v>271561.25</v>
      </c>
      <c r="M361" s="15">
        <v>292920</v>
      </c>
      <c r="N361" s="15">
        <v>-21358.75</v>
      </c>
    </row>
    <row r="362" spans="1:14" x14ac:dyDescent="0.3">
      <c r="A362" s="13">
        <v>44470</v>
      </c>
      <c r="B362" s="13" t="str">
        <f t="shared" si="5"/>
        <v>Q4</v>
      </c>
      <c r="C362" s="12" t="s">
        <v>92</v>
      </c>
      <c r="D362" s="12" t="s">
        <v>89</v>
      </c>
      <c r="E362" s="12" t="s">
        <v>101</v>
      </c>
      <c r="F362" s="12" t="s">
        <v>96</v>
      </c>
      <c r="G362" s="12">
        <v>2181</v>
      </c>
      <c r="H362" s="15">
        <v>3</v>
      </c>
      <c r="I362" s="15">
        <v>300</v>
      </c>
      <c r="J362" s="15">
        <v>654300</v>
      </c>
      <c r="K362" s="12">
        <v>45801</v>
      </c>
      <c r="L362" s="15">
        <v>608499</v>
      </c>
      <c r="M362" s="15">
        <v>545250</v>
      </c>
      <c r="N362" s="15">
        <v>63249</v>
      </c>
    </row>
    <row r="363" spans="1:14" x14ac:dyDescent="0.3">
      <c r="A363" s="13">
        <v>44470</v>
      </c>
      <c r="B363" s="13" t="str">
        <f t="shared" si="5"/>
        <v>Q4</v>
      </c>
      <c r="C363" s="12" t="s">
        <v>92</v>
      </c>
      <c r="D363" s="12" t="s">
        <v>89</v>
      </c>
      <c r="E363" s="12" t="s">
        <v>102</v>
      </c>
      <c r="F363" s="12" t="s">
        <v>96</v>
      </c>
      <c r="G363" s="12">
        <v>2181</v>
      </c>
      <c r="H363" s="15">
        <v>5</v>
      </c>
      <c r="I363" s="15">
        <v>300</v>
      </c>
      <c r="J363" s="15">
        <v>654300</v>
      </c>
      <c r="K363" s="12">
        <v>45801</v>
      </c>
      <c r="L363" s="15">
        <v>608499</v>
      </c>
      <c r="M363" s="15">
        <v>545250</v>
      </c>
      <c r="N363" s="15">
        <v>63249</v>
      </c>
    </row>
    <row r="364" spans="1:14" x14ac:dyDescent="0.3">
      <c r="A364" s="13">
        <v>44470</v>
      </c>
      <c r="B364" s="13" t="str">
        <f t="shared" si="5"/>
        <v>Q4</v>
      </c>
      <c r="C364" s="12" t="s">
        <v>84</v>
      </c>
      <c r="D364" s="12" t="s">
        <v>89</v>
      </c>
      <c r="E364" s="12" t="s">
        <v>90</v>
      </c>
      <c r="F364" s="12" t="s">
        <v>87</v>
      </c>
      <c r="G364" s="12">
        <v>2177</v>
      </c>
      <c r="H364" s="15">
        <v>120</v>
      </c>
      <c r="I364" s="15">
        <v>350</v>
      </c>
      <c r="J364" s="15">
        <v>761950</v>
      </c>
      <c r="K364" s="12">
        <v>30478</v>
      </c>
      <c r="L364" s="15">
        <v>731472</v>
      </c>
      <c r="M364" s="15">
        <v>566020</v>
      </c>
      <c r="N364" s="15">
        <v>165452</v>
      </c>
    </row>
    <row r="365" spans="1:14" x14ac:dyDescent="0.3">
      <c r="A365" s="13">
        <v>44470</v>
      </c>
      <c r="B365" s="13" t="str">
        <f t="shared" si="5"/>
        <v>Q4</v>
      </c>
      <c r="C365" s="12" t="s">
        <v>84</v>
      </c>
      <c r="D365" s="12" t="s">
        <v>89</v>
      </c>
      <c r="E365" s="12" t="s">
        <v>95</v>
      </c>
      <c r="F365" s="12" t="s">
        <v>87</v>
      </c>
      <c r="G365" s="12">
        <v>2177</v>
      </c>
      <c r="H365" s="15">
        <v>250</v>
      </c>
      <c r="I365" s="15">
        <v>350</v>
      </c>
      <c r="J365" s="15">
        <v>761950</v>
      </c>
      <c r="K365" s="12">
        <v>30478</v>
      </c>
      <c r="L365" s="15">
        <v>731472</v>
      </c>
      <c r="M365" s="15">
        <v>566020</v>
      </c>
      <c r="N365" s="15">
        <v>165452</v>
      </c>
    </row>
    <row r="366" spans="1:14" x14ac:dyDescent="0.3">
      <c r="A366" s="13">
        <v>44470</v>
      </c>
      <c r="B366" s="13" t="str">
        <f t="shared" si="5"/>
        <v>Q4</v>
      </c>
      <c r="C366" s="12" t="s">
        <v>97</v>
      </c>
      <c r="D366" s="12" t="s">
        <v>100</v>
      </c>
      <c r="E366" s="12" t="s">
        <v>101</v>
      </c>
      <c r="F366" s="12" t="s">
        <v>91</v>
      </c>
      <c r="G366" s="12">
        <v>2156</v>
      </c>
      <c r="H366" s="15">
        <v>3</v>
      </c>
      <c r="I366" s="15">
        <v>125</v>
      </c>
      <c r="J366" s="15">
        <v>269500</v>
      </c>
      <c r="K366" s="12">
        <v>32340</v>
      </c>
      <c r="L366" s="15">
        <v>237160</v>
      </c>
      <c r="M366" s="15">
        <v>258720</v>
      </c>
      <c r="N366" s="15">
        <v>-21560</v>
      </c>
    </row>
    <row r="367" spans="1:14" x14ac:dyDescent="0.3">
      <c r="A367" s="13">
        <v>44470</v>
      </c>
      <c r="B367" s="13" t="str">
        <f t="shared" si="5"/>
        <v>Q4</v>
      </c>
      <c r="C367" s="12" t="s">
        <v>97</v>
      </c>
      <c r="D367" s="12" t="s">
        <v>100</v>
      </c>
      <c r="E367" s="12" t="s">
        <v>86</v>
      </c>
      <c r="F367" s="12" t="s">
        <v>91</v>
      </c>
      <c r="G367" s="12">
        <v>2156</v>
      </c>
      <c r="H367" s="15">
        <v>10</v>
      </c>
      <c r="I367" s="15">
        <v>125</v>
      </c>
      <c r="J367" s="15">
        <v>269500</v>
      </c>
      <c r="K367" s="12">
        <v>32340</v>
      </c>
      <c r="L367" s="15">
        <v>237160</v>
      </c>
      <c r="M367" s="15">
        <v>258720</v>
      </c>
      <c r="N367" s="15">
        <v>-21560</v>
      </c>
    </row>
    <row r="368" spans="1:14" x14ac:dyDescent="0.3">
      <c r="A368" s="13">
        <v>44470</v>
      </c>
      <c r="B368" s="13" t="str">
        <f t="shared" si="5"/>
        <v>Q4</v>
      </c>
      <c r="C368" s="12" t="s">
        <v>88</v>
      </c>
      <c r="D368" s="12" t="s">
        <v>100</v>
      </c>
      <c r="E368" s="12" t="s">
        <v>102</v>
      </c>
      <c r="F368" s="12" t="s">
        <v>87</v>
      </c>
      <c r="G368" s="12">
        <v>2031</v>
      </c>
      <c r="H368" s="15">
        <v>5</v>
      </c>
      <c r="I368" s="15">
        <v>15</v>
      </c>
      <c r="J368" s="15">
        <v>30465</v>
      </c>
      <c r="K368" s="12">
        <v>1218.5999999999999</v>
      </c>
      <c r="L368" s="15">
        <v>29246.400000000001</v>
      </c>
      <c r="M368" s="15">
        <v>20310</v>
      </c>
      <c r="N368" s="15">
        <v>8936.4000000000015</v>
      </c>
    </row>
    <row r="369" spans="1:14" x14ac:dyDescent="0.3">
      <c r="A369" s="13">
        <v>44470</v>
      </c>
      <c r="B369" s="13" t="str">
        <f t="shared" si="5"/>
        <v>Q4</v>
      </c>
      <c r="C369" s="12" t="s">
        <v>88</v>
      </c>
      <c r="D369" s="12" t="s">
        <v>100</v>
      </c>
      <c r="E369" s="12" t="s">
        <v>86</v>
      </c>
      <c r="F369" s="12" t="s">
        <v>87</v>
      </c>
      <c r="G369" s="12">
        <v>2031</v>
      </c>
      <c r="H369" s="15">
        <v>10</v>
      </c>
      <c r="I369" s="15">
        <v>15</v>
      </c>
      <c r="J369" s="15">
        <v>30465</v>
      </c>
      <c r="K369" s="12">
        <v>1218.5999999999999</v>
      </c>
      <c r="L369" s="15">
        <v>29246.400000000001</v>
      </c>
      <c r="M369" s="15">
        <v>20310</v>
      </c>
      <c r="N369" s="15">
        <v>8936.4000000000015</v>
      </c>
    </row>
    <row r="370" spans="1:14" x14ac:dyDescent="0.3">
      <c r="A370" s="13">
        <v>44470</v>
      </c>
      <c r="B370" s="13" t="str">
        <f t="shared" si="5"/>
        <v>Q4</v>
      </c>
      <c r="C370" s="12" t="s">
        <v>92</v>
      </c>
      <c r="D370" s="12" t="s">
        <v>98</v>
      </c>
      <c r="E370" s="12" t="s">
        <v>101</v>
      </c>
      <c r="F370" s="12" t="s">
        <v>87</v>
      </c>
      <c r="G370" s="12">
        <v>2021</v>
      </c>
      <c r="H370" s="15">
        <v>3</v>
      </c>
      <c r="I370" s="15">
        <v>300</v>
      </c>
      <c r="J370" s="15">
        <v>606300</v>
      </c>
      <c r="K370" s="12">
        <v>24252</v>
      </c>
      <c r="L370" s="15">
        <v>582048</v>
      </c>
      <c r="M370" s="15">
        <v>505250</v>
      </c>
      <c r="N370" s="15">
        <v>76798</v>
      </c>
    </row>
    <row r="371" spans="1:14" x14ac:dyDescent="0.3">
      <c r="A371" s="13">
        <v>44470</v>
      </c>
      <c r="B371" s="13" t="str">
        <f t="shared" si="5"/>
        <v>Q4</v>
      </c>
      <c r="C371" s="12" t="s">
        <v>92</v>
      </c>
      <c r="D371" s="12" t="s">
        <v>98</v>
      </c>
      <c r="E371" s="12" t="s">
        <v>102</v>
      </c>
      <c r="F371" s="12" t="s">
        <v>87</v>
      </c>
      <c r="G371" s="12">
        <v>2021</v>
      </c>
      <c r="H371" s="15">
        <v>5</v>
      </c>
      <c r="I371" s="15">
        <v>300</v>
      </c>
      <c r="J371" s="15">
        <v>606300</v>
      </c>
      <c r="K371" s="12">
        <v>24252</v>
      </c>
      <c r="L371" s="15">
        <v>582048</v>
      </c>
      <c r="M371" s="15">
        <v>505250</v>
      </c>
      <c r="N371" s="15">
        <v>76798</v>
      </c>
    </row>
    <row r="372" spans="1:14" x14ac:dyDescent="0.3">
      <c r="A372" s="13">
        <v>44470</v>
      </c>
      <c r="B372" s="13" t="str">
        <f t="shared" si="5"/>
        <v>Q4</v>
      </c>
      <c r="C372" s="12" t="s">
        <v>97</v>
      </c>
      <c r="D372" s="12" t="s">
        <v>85</v>
      </c>
      <c r="E372" s="12" t="s">
        <v>86</v>
      </c>
      <c r="F372" s="12" t="s">
        <v>87</v>
      </c>
      <c r="G372" s="12">
        <v>2009</v>
      </c>
      <c r="H372" s="15">
        <v>10</v>
      </c>
      <c r="I372" s="15">
        <v>125</v>
      </c>
      <c r="J372" s="15">
        <v>251125</v>
      </c>
      <c r="K372" s="12">
        <v>7533.75</v>
      </c>
      <c r="L372" s="15">
        <v>243591.25</v>
      </c>
      <c r="M372" s="15">
        <v>241080</v>
      </c>
      <c r="N372" s="15">
        <v>2511.25</v>
      </c>
    </row>
    <row r="373" spans="1:14" x14ac:dyDescent="0.3">
      <c r="A373" s="13">
        <v>44470</v>
      </c>
      <c r="B373" s="13" t="str">
        <f t="shared" si="5"/>
        <v>Q4</v>
      </c>
      <c r="C373" s="12" t="s">
        <v>97</v>
      </c>
      <c r="D373" s="12" t="s">
        <v>85</v>
      </c>
      <c r="E373" s="12" t="s">
        <v>90</v>
      </c>
      <c r="F373" s="12" t="s">
        <v>87</v>
      </c>
      <c r="G373" s="12">
        <v>2009</v>
      </c>
      <c r="H373" s="15">
        <v>120</v>
      </c>
      <c r="I373" s="15">
        <v>125</v>
      </c>
      <c r="J373" s="15">
        <v>251125</v>
      </c>
      <c r="K373" s="12">
        <v>7533.75</v>
      </c>
      <c r="L373" s="15">
        <v>243591.25</v>
      </c>
      <c r="M373" s="15">
        <v>241080</v>
      </c>
      <c r="N373" s="15">
        <v>2511.25</v>
      </c>
    </row>
    <row r="374" spans="1:14" x14ac:dyDescent="0.3">
      <c r="A374" s="13">
        <v>44470</v>
      </c>
      <c r="B374" s="13" t="str">
        <f t="shared" si="5"/>
        <v>Q4</v>
      </c>
      <c r="C374" s="12" t="s">
        <v>84</v>
      </c>
      <c r="D374" s="12" t="s">
        <v>89</v>
      </c>
      <c r="E374" s="12" t="s">
        <v>102</v>
      </c>
      <c r="F374" s="12" t="s">
        <v>96</v>
      </c>
      <c r="G374" s="12">
        <v>1976</v>
      </c>
      <c r="H374" s="15">
        <v>5</v>
      </c>
      <c r="I374" s="15">
        <v>20</v>
      </c>
      <c r="J374" s="15">
        <v>39520</v>
      </c>
      <c r="K374" s="12">
        <v>2766.4</v>
      </c>
      <c r="L374" s="15">
        <v>36753.599999999999</v>
      </c>
      <c r="M374" s="15">
        <v>19760</v>
      </c>
      <c r="N374" s="15">
        <v>16993.599999999999</v>
      </c>
    </row>
    <row r="375" spans="1:14" x14ac:dyDescent="0.3">
      <c r="A375" s="13">
        <v>44470</v>
      </c>
      <c r="B375" s="13" t="str">
        <f t="shared" si="5"/>
        <v>Q4</v>
      </c>
      <c r="C375" s="12" t="s">
        <v>84</v>
      </c>
      <c r="D375" s="12" t="s">
        <v>89</v>
      </c>
      <c r="E375" s="12" t="s">
        <v>90</v>
      </c>
      <c r="F375" s="12" t="s">
        <v>96</v>
      </c>
      <c r="G375" s="12">
        <v>1976</v>
      </c>
      <c r="H375" s="15">
        <v>120</v>
      </c>
      <c r="I375" s="15">
        <v>20</v>
      </c>
      <c r="J375" s="15">
        <v>39520</v>
      </c>
      <c r="K375" s="12">
        <v>2766.4</v>
      </c>
      <c r="L375" s="15">
        <v>36753.599999999999</v>
      </c>
      <c r="M375" s="15">
        <v>19760</v>
      </c>
      <c r="N375" s="15">
        <v>16993.599999999999</v>
      </c>
    </row>
    <row r="376" spans="1:14" x14ac:dyDescent="0.3">
      <c r="A376" s="13">
        <v>44470</v>
      </c>
      <c r="B376" s="13" t="str">
        <f t="shared" si="5"/>
        <v>Q4</v>
      </c>
      <c r="C376" s="12" t="s">
        <v>84</v>
      </c>
      <c r="D376" s="12" t="s">
        <v>89</v>
      </c>
      <c r="E376" s="12" t="s">
        <v>86</v>
      </c>
      <c r="F376" s="12" t="s">
        <v>91</v>
      </c>
      <c r="G376" s="12">
        <v>1731</v>
      </c>
      <c r="H376" s="15">
        <v>10</v>
      </c>
      <c r="I376" s="15">
        <v>7</v>
      </c>
      <c r="J376" s="15">
        <v>12117</v>
      </c>
      <c r="K376" s="12">
        <v>1696.38</v>
      </c>
      <c r="L376" s="15">
        <v>10420.619999999999</v>
      </c>
      <c r="M376" s="15">
        <v>8655</v>
      </c>
      <c r="N376" s="15">
        <v>1765.619999999999</v>
      </c>
    </row>
    <row r="377" spans="1:14" x14ac:dyDescent="0.3">
      <c r="A377" s="13">
        <v>44470</v>
      </c>
      <c r="B377" s="13" t="str">
        <f t="shared" si="5"/>
        <v>Q4</v>
      </c>
      <c r="C377" s="12" t="s">
        <v>84</v>
      </c>
      <c r="D377" s="12" t="s">
        <v>89</v>
      </c>
      <c r="E377" s="12" t="s">
        <v>99</v>
      </c>
      <c r="F377" s="12" t="s">
        <v>91</v>
      </c>
      <c r="G377" s="12">
        <v>1731</v>
      </c>
      <c r="H377" s="15">
        <v>260</v>
      </c>
      <c r="I377" s="15">
        <v>7</v>
      </c>
      <c r="J377" s="15">
        <v>12117</v>
      </c>
      <c r="K377" s="12">
        <v>1696.38</v>
      </c>
      <c r="L377" s="15">
        <v>10420.619999999999</v>
      </c>
      <c r="M377" s="15">
        <v>8655</v>
      </c>
      <c r="N377" s="15">
        <v>1765.619999999999</v>
      </c>
    </row>
    <row r="378" spans="1:14" x14ac:dyDescent="0.3">
      <c r="A378" s="13">
        <v>44470</v>
      </c>
      <c r="B378" s="13" t="str">
        <f t="shared" si="5"/>
        <v>Q4</v>
      </c>
      <c r="C378" s="12" t="s">
        <v>84</v>
      </c>
      <c r="D378" s="12" t="s">
        <v>93</v>
      </c>
      <c r="E378" s="12" t="s">
        <v>102</v>
      </c>
      <c r="F378" s="12" t="s">
        <v>87</v>
      </c>
      <c r="G378" s="12">
        <v>1566</v>
      </c>
      <c r="H378" s="15">
        <v>5</v>
      </c>
      <c r="I378" s="15">
        <v>20</v>
      </c>
      <c r="J378" s="15">
        <v>31320</v>
      </c>
      <c r="K378" s="12">
        <v>626.4</v>
      </c>
      <c r="L378" s="15">
        <v>30693.599999999999</v>
      </c>
      <c r="M378" s="15">
        <v>15660</v>
      </c>
      <c r="N378" s="15">
        <v>15033.599999999999</v>
      </c>
    </row>
    <row r="379" spans="1:14" x14ac:dyDescent="0.3">
      <c r="A379" s="13">
        <v>44470</v>
      </c>
      <c r="B379" s="13" t="str">
        <f t="shared" si="5"/>
        <v>Q4</v>
      </c>
      <c r="C379" s="12" t="s">
        <v>84</v>
      </c>
      <c r="D379" s="12" t="s">
        <v>93</v>
      </c>
      <c r="E379" s="12" t="s">
        <v>90</v>
      </c>
      <c r="F379" s="12" t="s">
        <v>87</v>
      </c>
      <c r="G379" s="12">
        <v>1566</v>
      </c>
      <c r="H379" s="15">
        <v>120</v>
      </c>
      <c r="I379" s="15">
        <v>20</v>
      </c>
      <c r="J379" s="15">
        <v>31320</v>
      </c>
      <c r="K379" s="12">
        <v>626.4</v>
      </c>
      <c r="L379" s="15">
        <v>30693.599999999999</v>
      </c>
      <c r="M379" s="15">
        <v>15660</v>
      </c>
      <c r="N379" s="15">
        <v>15033.599999999999</v>
      </c>
    </row>
    <row r="380" spans="1:14" x14ac:dyDescent="0.3">
      <c r="A380" s="13">
        <v>44470</v>
      </c>
      <c r="B380" s="13" t="str">
        <f t="shared" si="5"/>
        <v>Q4</v>
      </c>
      <c r="C380" s="12" t="s">
        <v>88</v>
      </c>
      <c r="D380" s="12" t="s">
        <v>85</v>
      </c>
      <c r="E380" s="12" t="s">
        <v>86</v>
      </c>
      <c r="F380" s="12" t="s">
        <v>91</v>
      </c>
      <c r="G380" s="12">
        <v>1565</v>
      </c>
      <c r="H380" s="15">
        <v>10</v>
      </c>
      <c r="I380" s="15">
        <v>15</v>
      </c>
      <c r="J380" s="15">
        <v>23475</v>
      </c>
      <c r="K380" s="12">
        <v>3051.75</v>
      </c>
      <c r="L380" s="15">
        <v>20423.25</v>
      </c>
      <c r="M380" s="15">
        <v>15650</v>
      </c>
      <c r="N380" s="15">
        <v>4773.25</v>
      </c>
    </row>
    <row r="381" spans="1:14" x14ac:dyDescent="0.3">
      <c r="A381" s="13">
        <v>44470</v>
      </c>
      <c r="B381" s="13" t="str">
        <f t="shared" si="5"/>
        <v>Q4</v>
      </c>
      <c r="C381" s="12" t="s">
        <v>88</v>
      </c>
      <c r="D381" s="12" t="s">
        <v>85</v>
      </c>
      <c r="E381" s="12" t="s">
        <v>95</v>
      </c>
      <c r="F381" s="12" t="s">
        <v>91</v>
      </c>
      <c r="G381" s="12">
        <v>1565</v>
      </c>
      <c r="H381" s="15">
        <v>250</v>
      </c>
      <c r="I381" s="15">
        <v>15</v>
      </c>
      <c r="J381" s="15">
        <v>23475</v>
      </c>
      <c r="K381" s="12">
        <v>3051.75</v>
      </c>
      <c r="L381" s="15">
        <v>20423.25</v>
      </c>
      <c r="M381" s="15">
        <v>15650</v>
      </c>
      <c r="N381" s="15">
        <v>4773.25</v>
      </c>
    </row>
    <row r="382" spans="1:14" x14ac:dyDescent="0.3">
      <c r="A382" s="13">
        <v>44470</v>
      </c>
      <c r="B382" s="13" t="str">
        <f t="shared" si="5"/>
        <v>Q4</v>
      </c>
      <c r="C382" s="12" t="s">
        <v>92</v>
      </c>
      <c r="D382" s="12" t="s">
        <v>85</v>
      </c>
      <c r="E382" s="12" t="s">
        <v>101</v>
      </c>
      <c r="F382" s="12" t="s">
        <v>91</v>
      </c>
      <c r="G382" s="12">
        <v>1496</v>
      </c>
      <c r="H382" s="15">
        <v>3</v>
      </c>
      <c r="I382" s="15">
        <v>300</v>
      </c>
      <c r="J382" s="15">
        <v>448800</v>
      </c>
      <c r="K382" s="12">
        <v>62832</v>
      </c>
      <c r="L382" s="15">
        <v>385968</v>
      </c>
      <c r="M382" s="15">
        <v>374000</v>
      </c>
      <c r="N382" s="15">
        <v>11968</v>
      </c>
    </row>
    <row r="383" spans="1:14" x14ac:dyDescent="0.3">
      <c r="A383" s="13">
        <v>44470</v>
      </c>
      <c r="B383" s="13" t="str">
        <f t="shared" si="5"/>
        <v>Q4</v>
      </c>
      <c r="C383" s="12" t="s">
        <v>92</v>
      </c>
      <c r="D383" s="12" t="s">
        <v>85</v>
      </c>
      <c r="E383" s="12" t="s">
        <v>95</v>
      </c>
      <c r="F383" s="12" t="s">
        <v>91</v>
      </c>
      <c r="G383" s="12">
        <v>1496</v>
      </c>
      <c r="H383" s="15">
        <v>250</v>
      </c>
      <c r="I383" s="15">
        <v>300</v>
      </c>
      <c r="J383" s="15">
        <v>448800</v>
      </c>
      <c r="K383" s="12">
        <v>62832</v>
      </c>
      <c r="L383" s="15">
        <v>385968</v>
      </c>
      <c r="M383" s="15">
        <v>374000</v>
      </c>
      <c r="N383" s="15">
        <v>11968</v>
      </c>
    </row>
    <row r="384" spans="1:14" x14ac:dyDescent="0.3">
      <c r="A384" s="13">
        <v>44470</v>
      </c>
      <c r="B384" s="13" t="str">
        <f t="shared" si="5"/>
        <v>Q4</v>
      </c>
      <c r="C384" s="12" t="s">
        <v>84</v>
      </c>
      <c r="D384" s="12" t="s">
        <v>100</v>
      </c>
      <c r="E384" s="12" t="s">
        <v>101</v>
      </c>
      <c r="F384" s="12" t="s">
        <v>87</v>
      </c>
      <c r="G384" s="12">
        <v>1397</v>
      </c>
      <c r="H384" s="15">
        <v>3</v>
      </c>
      <c r="I384" s="15">
        <v>350</v>
      </c>
      <c r="J384" s="15">
        <v>488950</v>
      </c>
      <c r="K384" s="12">
        <v>4889.5</v>
      </c>
      <c r="L384" s="15">
        <v>484060.5</v>
      </c>
      <c r="M384" s="15">
        <v>363220</v>
      </c>
      <c r="N384" s="15">
        <v>120840.5</v>
      </c>
    </row>
    <row r="385" spans="1:14" x14ac:dyDescent="0.3">
      <c r="A385" s="13">
        <v>44470</v>
      </c>
      <c r="B385" s="13" t="str">
        <f t="shared" si="5"/>
        <v>Q4</v>
      </c>
      <c r="C385" s="12" t="s">
        <v>84</v>
      </c>
      <c r="D385" s="12" t="s">
        <v>100</v>
      </c>
      <c r="E385" s="12" t="s">
        <v>95</v>
      </c>
      <c r="F385" s="12" t="s">
        <v>87</v>
      </c>
      <c r="G385" s="12">
        <v>1397</v>
      </c>
      <c r="H385" s="15">
        <v>250</v>
      </c>
      <c r="I385" s="15">
        <v>350</v>
      </c>
      <c r="J385" s="15">
        <v>488950</v>
      </c>
      <c r="K385" s="12">
        <v>4889.5</v>
      </c>
      <c r="L385" s="15">
        <v>484060.5</v>
      </c>
      <c r="M385" s="15">
        <v>363220</v>
      </c>
      <c r="N385" s="15">
        <v>120840.5</v>
      </c>
    </row>
    <row r="386" spans="1:14" x14ac:dyDescent="0.3">
      <c r="A386" s="13">
        <v>44470</v>
      </c>
      <c r="B386" s="13" t="str">
        <f t="shared" ref="B386:B449" si="6">"Q"&amp;ROUNDUP(MONTH(A386)/3,0)</f>
        <v>Q4</v>
      </c>
      <c r="C386" s="12" t="s">
        <v>94</v>
      </c>
      <c r="D386" s="12" t="s">
        <v>89</v>
      </c>
      <c r="E386" s="12" t="s">
        <v>86</v>
      </c>
      <c r="F386" s="12" t="s">
        <v>91</v>
      </c>
      <c r="G386" s="12">
        <v>1393</v>
      </c>
      <c r="H386" s="15">
        <v>10</v>
      </c>
      <c r="I386" s="15">
        <v>12</v>
      </c>
      <c r="J386" s="15">
        <v>16716</v>
      </c>
      <c r="K386" s="12">
        <v>2340.2399999999998</v>
      </c>
      <c r="L386" s="15">
        <v>14375.76</v>
      </c>
      <c r="M386" s="15">
        <v>4179</v>
      </c>
      <c r="N386" s="15">
        <v>10196.76</v>
      </c>
    </row>
    <row r="387" spans="1:14" x14ac:dyDescent="0.3">
      <c r="A387" s="13">
        <v>44470</v>
      </c>
      <c r="B387" s="13" t="str">
        <f t="shared" si="6"/>
        <v>Q4</v>
      </c>
      <c r="C387" s="12" t="s">
        <v>94</v>
      </c>
      <c r="D387" s="12" t="s">
        <v>89</v>
      </c>
      <c r="E387" s="12" t="s">
        <v>99</v>
      </c>
      <c r="F387" s="12" t="s">
        <v>91</v>
      </c>
      <c r="G387" s="12">
        <v>1393</v>
      </c>
      <c r="H387" s="15">
        <v>260</v>
      </c>
      <c r="I387" s="15">
        <v>12</v>
      </c>
      <c r="J387" s="15">
        <v>16716</v>
      </c>
      <c r="K387" s="12">
        <v>2340.2399999999998</v>
      </c>
      <c r="L387" s="15">
        <v>14375.76</v>
      </c>
      <c r="M387" s="15">
        <v>4179</v>
      </c>
      <c r="N387" s="15">
        <v>10196.76</v>
      </c>
    </row>
    <row r="388" spans="1:14" x14ac:dyDescent="0.3">
      <c r="A388" s="13">
        <v>44470</v>
      </c>
      <c r="B388" s="13" t="str">
        <f t="shared" si="6"/>
        <v>Q4</v>
      </c>
      <c r="C388" s="12" t="s">
        <v>94</v>
      </c>
      <c r="D388" s="12" t="s">
        <v>85</v>
      </c>
      <c r="E388" s="12" t="s">
        <v>101</v>
      </c>
      <c r="F388" s="12" t="s">
        <v>87</v>
      </c>
      <c r="G388" s="12">
        <v>1295</v>
      </c>
      <c r="H388" s="15">
        <v>3</v>
      </c>
      <c r="I388" s="15">
        <v>12</v>
      </c>
      <c r="J388" s="15">
        <v>15540</v>
      </c>
      <c r="K388" s="12">
        <v>310.8</v>
      </c>
      <c r="L388" s="15">
        <v>15229.2</v>
      </c>
      <c r="M388" s="15">
        <v>3885</v>
      </c>
      <c r="N388" s="15">
        <v>11344.2</v>
      </c>
    </row>
    <row r="389" spans="1:14" x14ac:dyDescent="0.3">
      <c r="A389" s="13">
        <v>44470</v>
      </c>
      <c r="B389" s="13" t="str">
        <f t="shared" si="6"/>
        <v>Q4</v>
      </c>
      <c r="C389" s="12" t="s">
        <v>94</v>
      </c>
      <c r="D389" s="12" t="s">
        <v>85</v>
      </c>
      <c r="E389" s="12" t="s">
        <v>86</v>
      </c>
      <c r="F389" s="12" t="s">
        <v>87</v>
      </c>
      <c r="G389" s="12">
        <v>1295</v>
      </c>
      <c r="H389" s="15">
        <v>10</v>
      </c>
      <c r="I389" s="15">
        <v>12</v>
      </c>
      <c r="J389" s="15">
        <v>15540</v>
      </c>
      <c r="K389" s="12">
        <v>310.8</v>
      </c>
      <c r="L389" s="15">
        <v>15229.2</v>
      </c>
      <c r="M389" s="15">
        <v>3885</v>
      </c>
      <c r="N389" s="15">
        <v>11344.2</v>
      </c>
    </row>
    <row r="390" spans="1:14" x14ac:dyDescent="0.3">
      <c r="A390" s="13">
        <v>44470</v>
      </c>
      <c r="B390" s="13" t="str">
        <f t="shared" si="6"/>
        <v>Q4</v>
      </c>
      <c r="C390" s="12" t="s">
        <v>84</v>
      </c>
      <c r="D390" s="12" t="s">
        <v>85</v>
      </c>
      <c r="E390" s="12" t="s">
        <v>90</v>
      </c>
      <c r="F390" s="12" t="s">
        <v>96</v>
      </c>
      <c r="G390" s="12">
        <v>1269</v>
      </c>
      <c r="H390" s="15">
        <v>120</v>
      </c>
      <c r="I390" s="15">
        <v>350</v>
      </c>
      <c r="J390" s="15">
        <v>444150</v>
      </c>
      <c r="K390" s="12">
        <v>39973.5</v>
      </c>
      <c r="L390" s="15">
        <v>404176.5</v>
      </c>
      <c r="M390" s="15">
        <v>329940</v>
      </c>
      <c r="N390" s="15">
        <v>74236.5</v>
      </c>
    </row>
    <row r="391" spans="1:14" x14ac:dyDescent="0.3">
      <c r="A391" s="13">
        <v>44470</v>
      </c>
      <c r="B391" s="13" t="str">
        <f t="shared" si="6"/>
        <v>Q4</v>
      </c>
      <c r="C391" s="12" t="s">
        <v>84</v>
      </c>
      <c r="D391" s="12" t="s">
        <v>85</v>
      </c>
      <c r="E391" s="12" t="s">
        <v>99</v>
      </c>
      <c r="F391" s="12" t="s">
        <v>96</v>
      </c>
      <c r="G391" s="12">
        <v>1269</v>
      </c>
      <c r="H391" s="15">
        <v>260</v>
      </c>
      <c r="I391" s="15">
        <v>350</v>
      </c>
      <c r="J391" s="15">
        <v>444150</v>
      </c>
      <c r="K391" s="12">
        <v>39973.5</v>
      </c>
      <c r="L391" s="15">
        <v>404176.5</v>
      </c>
      <c r="M391" s="15">
        <v>329940</v>
      </c>
      <c r="N391" s="15">
        <v>74236.5</v>
      </c>
    </row>
    <row r="392" spans="1:14" x14ac:dyDescent="0.3">
      <c r="A392" s="13">
        <v>44470</v>
      </c>
      <c r="B392" s="13" t="str">
        <f t="shared" si="6"/>
        <v>Q4</v>
      </c>
      <c r="C392" s="12" t="s">
        <v>84</v>
      </c>
      <c r="D392" s="12" t="s">
        <v>85</v>
      </c>
      <c r="E392" s="12" t="s">
        <v>102</v>
      </c>
      <c r="F392" s="12" t="s">
        <v>91</v>
      </c>
      <c r="G392" s="12">
        <v>1249</v>
      </c>
      <c r="H392" s="15">
        <v>5</v>
      </c>
      <c r="I392" s="15">
        <v>20</v>
      </c>
      <c r="J392" s="15">
        <v>24980</v>
      </c>
      <c r="K392" s="12">
        <v>3247.4</v>
      </c>
      <c r="L392" s="15">
        <v>21732.6</v>
      </c>
      <c r="M392" s="15">
        <v>12490</v>
      </c>
      <c r="N392" s="15">
        <v>9242.5999999999985</v>
      </c>
    </row>
    <row r="393" spans="1:14" x14ac:dyDescent="0.3">
      <c r="A393" s="13">
        <v>44470</v>
      </c>
      <c r="B393" s="13" t="str">
        <f t="shared" si="6"/>
        <v>Q4</v>
      </c>
      <c r="C393" s="12" t="s">
        <v>84</v>
      </c>
      <c r="D393" s="12" t="s">
        <v>85</v>
      </c>
      <c r="E393" s="12" t="s">
        <v>86</v>
      </c>
      <c r="F393" s="12" t="s">
        <v>91</v>
      </c>
      <c r="G393" s="12">
        <v>1249</v>
      </c>
      <c r="H393" s="15">
        <v>10</v>
      </c>
      <c r="I393" s="15">
        <v>20</v>
      </c>
      <c r="J393" s="15">
        <v>24980</v>
      </c>
      <c r="K393" s="12">
        <v>3247.4</v>
      </c>
      <c r="L393" s="15">
        <v>21732.6</v>
      </c>
      <c r="M393" s="15">
        <v>12490</v>
      </c>
      <c r="N393" s="15">
        <v>9242.5999999999985</v>
      </c>
    </row>
    <row r="394" spans="1:14" x14ac:dyDescent="0.3">
      <c r="A394" s="13">
        <v>44470</v>
      </c>
      <c r="B394" s="13" t="str">
        <f t="shared" si="6"/>
        <v>Q4</v>
      </c>
      <c r="C394" s="12" t="s">
        <v>88</v>
      </c>
      <c r="D394" s="12" t="s">
        <v>89</v>
      </c>
      <c r="E394" s="12" t="s">
        <v>86</v>
      </c>
      <c r="F394" s="12" t="s">
        <v>96</v>
      </c>
      <c r="G394" s="12">
        <v>1227</v>
      </c>
      <c r="H394" s="15">
        <v>10</v>
      </c>
      <c r="I394" s="15">
        <v>15</v>
      </c>
      <c r="J394" s="15">
        <v>18405</v>
      </c>
      <c r="K394" s="12">
        <v>1656.45</v>
      </c>
      <c r="L394" s="15">
        <v>16748.55</v>
      </c>
      <c r="M394" s="15">
        <v>12270</v>
      </c>
      <c r="N394" s="15">
        <v>4478.5499999999993</v>
      </c>
    </row>
    <row r="395" spans="1:14" x14ac:dyDescent="0.3">
      <c r="A395" s="13">
        <v>44470</v>
      </c>
      <c r="B395" s="13" t="str">
        <f t="shared" si="6"/>
        <v>Q4</v>
      </c>
      <c r="C395" s="12" t="s">
        <v>88</v>
      </c>
      <c r="D395" s="12" t="s">
        <v>89</v>
      </c>
      <c r="E395" s="12" t="s">
        <v>95</v>
      </c>
      <c r="F395" s="12" t="s">
        <v>96</v>
      </c>
      <c r="G395" s="12">
        <v>1227</v>
      </c>
      <c r="H395" s="15">
        <v>250</v>
      </c>
      <c r="I395" s="15">
        <v>15</v>
      </c>
      <c r="J395" s="15">
        <v>18405</v>
      </c>
      <c r="K395" s="12">
        <v>1656.45</v>
      </c>
      <c r="L395" s="15">
        <v>16748.55</v>
      </c>
      <c r="M395" s="15">
        <v>12270</v>
      </c>
      <c r="N395" s="15">
        <v>4478.5499999999993</v>
      </c>
    </row>
    <row r="396" spans="1:14" x14ac:dyDescent="0.3">
      <c r="A396" s="13">
        <v>44470</v>
      </c>
      <c r="B396" s="13" t="str">
        <f t="shared" si="6"/>
        <v>Q4</v>
      </c>
      <c r="C396" s="12" t="s">
        <v>88</v>
      </c>
      <c r="D396" s="12" t="s">
        <v>98</v>
      </c>
      <c r="E396" s="12" t="s">
        <v>86</v>
      </c>
      <c r="F396" s="12" t="s">
        <v>91</v>
      </c>
      <c r="G396" s="12">
        <v>1175</v>
      </c>
      <c r="H396" s="15">
        <v>10</v>
      </c>
      <c r="I396" s="15">
        <v>15</v>
      </c>
      <c r="J396" s="15">
        <v>17625</v>
      </c>
      <c r="K396" s="12">
        <v>2643.75</v>
      </c>
      <c r="L396" s="15">
        <v>14981.25</v>
      </c>
      <c r="M396" s="15">
        <v>11750</v>
      </c>
      <c r="N396" s="15">
        <v>3231.25</v>
      </c>
    </row>
    <row r="397" spans="1:14" x14ac:dyDescent="0.3">
      <c r="A397" s="13">
        <v>44470</v>
      </c>
      <c r="B397" s="13" t="str">
        <f t="shared" si="6"/>
        <v>Q4</v>
      </c>
      <c r="C397" s="12" t="s">
        <v>88</v>
      </c>
      <c r="D397" s="12" t="s">
        <v>98</v>
      </c>
      <c r="E397" s="12" t="s">
        <v>95</v>
      </c>
      <c r="F397" s="12" t="s">
        <v>91</v>
      </c>
      <c r="G397" s="12">
        <v>1175</v>
      </c>
      <c r="H397" s="15">
        <v>250</v>
      </c>
      <c r="I397" s="15">
        <v>15</v>
      </c>
      <c r="J397" s="15">
        <v>17625</v>
      </c>
      <c r="K397" s="12">
        <v>2643.75</v>
      </c>
      <c r="L397" s="15">
        <v>14981.25</v>
      </c>
      <c r="M397" s="15">
        <v>11750</v>
      </c>
      <c r="N397" s="15">
        <v>3231.25</v>
      </c>
    </row>
    <row r="398" spans="1:14" x14ac:dyDescent="0.3">
      <c r="A398" s="13">
        <v>44470</v>
      </c>
      <c r="B398" s="13" t="str">
        <f t="shared" si="6"/>
        <v>Q4</v>
      </c>
      <c r="C398" s="12" t="s">
        <v>88</v>
      </c>
      <c r="D398" s="12" t="s">
        <v>93</v>
      </c>
      <c r="E398" s="12" t="s">
        <v>86</v>
      </c>
      <c r="F398" s="12" t="s">
        <v>96</v>
      </c>
      <c r="G398" s="12">
        <v>1153</v>
      </c>
      <c r="H398" s="15">
        <v>10</v>
      </c>
      <c r="I398" s="15">
        <v>15</v>
      </c>
      <c r="J398" s="15">
        <v>17295</v>
      </c>
      <c r="K398" s="12">
        <v>1037.7</v>
      </c>
      <c r="L398" s="15">
        <v>16257.3</v>
      </c>
      <c r="M398" s="15">
        <v>11530</v>
      </c>
      <c r="N398" s="15">
        <v>4727.2999999999993</v>
      </c>
    </row>
    <row r="399" spans="1:14" x14ac:dyDescent="0.3">
      <c r="A399" s="13">
        <v>44470</v>
      </c>
      <c r="B399" s="13" t="str">
        <f t="shared" si="6"/>
        <v>Q4</v>
      </c>
      <c r="C399" s="12" t="s">
        <v>88</v>
      </c>
      <c r="D399" s="12" t="s">
        <v>93</v>
      </c>
      <c r="E399" s="12" t="s">
        <v>95</v>
      </c>
      <c r="F399" s="12" t="s">
        <v>96</v>
      </c>
      <c r="G399" s="12">
        <v>1153</v>
      </c>
      <c r="H399" s="15">
        <v>250</v>
      </c>
      <c r="I399" s="15">
        <v>15</v>
      </c>
      <c r="J399" s="15">
        <v>17295</v>
      </c>
      <c r="K399" s="12">
        <v>1037.7</v>
      </c>
      <c r="L399" s="15">
        <v>16257.3</v>
      </c>
      <c r="M399" s="15">
        <v>11530</v>
      </c>
      <c r="N399" s="15">
        <v>4727.2999999999993</v>
      </c>
    </row>
    <row r="400" spans="1:14" x14ac:dyDescent="0.3">
      <c r="A400" s="13">
        <v>44470</v>
      </c>
      <c r="B400" s="13" t="str">
        <f t="shared" si="6"/>
        <v>Q4</v>
      </c>
      <c r="C400" s="12" t="s">
        <v>84</v>
      </c>
      <c r="D400" s="12" t="s">
        <v>93</v>
      </c>
      <c r="E400" s="12" t="s">
        <v>86</v>
      </c>
      <c r="F400" s="12" t="s">
        <v>103</v>
      </c>
      <c r="G400" s="12">
        <v>1143</v>
      </c>
      <c r="H400" s="15">
        <v>10</v>
      </c>
      <c r="I400" s="15">
        <v>7</v>
      </c>
      <c r="J400" s="15">
        <v>8001</v>
      </c>
      <c r="K400" s="12">
        <v>0</v>
      </c>
      <c r="L400" s="15">
        <v>8001</v>
      </c>
      <c r="M400" s="15">
        <v>5715</v>
      </c>
      <c r="N400" s="15">
        <v>2286</v>
      </c>
    </row>
    <row r="401" spans="1:14" x14ac:dyDescent="0.3">
      <c r="A401" s="13">
        <v>44470</v>
      </c>
      <c r="B401" s="13" t="str">
        <f t="shared" si="6"/>
        <v>Q4</v>
      </c>
      <c r="C401" s="12" t="s">
        <v>84</v>
      </c>
      <c r="D401" s="12" t="s">
        <v>93</v>
      </c>
      <c r="E401" s="12" t="s">
        <v>99</v>
      </c>
      <c r="F401" s="12" t="s">
        <v>103</v>
      </c>
      <c r="G401" s="12">
        <v>1143</v>
      </c>
      <c r="H401" s="15">
        <v>260</v>
      </c>
      <c r="I401" s="15">
        <v>7</v>
      </c>
      <c r="J401" s="15">
        <v>8001</v>
      </c>
      <c r="K401" s="12">
        <v>0</v>
      </c>
      <c r="L401" s="15">
        <v>8001</v>
      </c>
      <c r="M401" s="15">
        <v>5715</v>
      </c>
      <c r="N401" s="15">
        <v>2286</v>
      </c>
    </row>
    <row r="402" spans="1:14" x14ac:dyDescent="0.3">
      <c r="A402" s="13">
        <v>44470</v>
      </c>
      <c r="B402" s="13" t="str">
        <f t="shared" si="6"/>
        <v>Q4</v>
      </c>
      <c r="C402" s="12" t="s">
        <v>97</v>
      </c>
      <c r="D402" s="12" t="s">
        <v>98</v>
      </c>
      <c r="E402" s="12" t="s">
        <v>101</v>
      </c>
      <c r="F402" s="12" t="s">
        <v>91</v>
      </c>
      <c r="G402" s="12">
        <v>1085</v>
      </c>
      <c r="H402" s="15">
        <v>3</v>
      </c>
      <c r="I402" s="15">
        <v>125</v>
      </c>
      <c r="J402" s="15">
        <v>135625</v>
      </c>
      <c r="K402" s="12">
        <v>20343.75</v>
      </c>
      <c r="L402" s="15">
        <v>115281.25</v>
      </c>
      <c r="M402" s="15">
        <v>130200</v>
      </c>
      <c r="N402" s="15">
        <v>-14918.75</v>
      </c>
    </row>
    <row r="403" spans="1:14" x14ac:dyDescent="0.3">
      <c r="A403" s="13">
        <v>44470</v>
      </c>
      <c r="B403" s="13" t="str">
        <f t="shared" si="6"/>
        <v>Q4</v>
      </c>
      <c r="C403" s="12" t="s">
        <v>97</v>
      </c>
      <c r="D403" s="12" t="s">
        <v>98</v>
      </c>
      <c r="E403" s="12" t="s">
        <v>86</v>
      </c>
      <c r="F403" s="12" t="s">
        <v>91</v>
      </c>
      <c r="G403" s="12">
        <v>1085</v>
      </c>
      <c r="H403" s="15">
        <v>10</v>
      </c>
      <c r="I403" s="15">
        <v>125</v>
      </c>
      <c r="J403" s="15">
        <v>135625</v>
      </c>
      <c r="K403" s="12">
        <v>20343.75</v>
      </c>
      <c r="L403" s="15">
        <v>115281.25</v>
      </c>
      <c r="M403" s="15">
        <v>130200</v>
      </c>
      <c r="N403" s="15">
        <v>-14918.75</v>
      </c>
    </row>
    <row r="404" spans="1:14" x14ac:dyDescent="0.3">
      <c r="A404" s="13">
        <v>44470</v>
      </c>
      <c r="B404" s="13" t="str">
        <f t="shared" si="6"/>
        <v>Q4</v>
      </c>
      <c r="C404" s="12" t="s">
        <v>92</v>
      </c>
      <c r="D404" s="12" t="s">
        <v>93</v>
      </c>
      <c r="E404" s="12" t="s">
        <v>101</v>
      </c>
      <c r="F404" s="12" t="s">
        <v>91</v>
      </c>
      <c r="G404" s="12">
        <v>1010</v>
      </c>
      <c r="H404" s="15">
        <v>3</v>
      </c>
      <c r="I404" s="15">
        <v>300</v>
      </c>
      <c r="J404" s="15">
        <v>303000</v>
      </c>
      <c r="K404" s="12">
        <v>42420</v>
      </c>
      <c r="L404" s="15">
        <v>260580</v>
      </c>
      <c r="M404" s="15">
        <v>252500</v>
      </c>
      <c r="N404" s="15">
        <v>8080</v>
      </c>
    </row>
    <row r="405" spans="1:14" x14ac:dyDescent="0.3">
      <c r="A405" s="13">
        <v>44470</v>
      </c>
      <c r="B405" s="13" t="str">
        <f t="shared" si="6"/>
        <v>Q4</v>
      </c>
      <c r="C405" s="12" t="s">
        <v>92</v>
      </c>
      <c r="D405" s="12" t="s">
        <v>93</v>
      </c>
      <c r="E405" s="12" t="s">
        <v>95</v>
      </c>
      <c r="F405" s="12" t="s">
        <v>91</v>
      </c>
      <c r="G405" s="12">
        <v>1010</v>
      </c>
      <c r="H405" s="15">
        <v>250</v>
      </c>
      <c r="I405" s="15">
        <v>300</v>
      </c>
      <c r="J405" s="15">
        <v>303000</v>
      </c>
      <c r="K405" s="12">
        <v>42420</v>
      </c>
      <c r="L405" s="15">
        <v>260580</v>
      </c>
      <c r="M405" s="15">
        <v>252500</v>
      </c>
      <c r="N405" s="15">
        <v>8080</v>
      </c>
    </row>
    <row r="406" spans="1:14" x14ac:dyDescent="0.3">
      <c r="A406" s="13">
        <v>44470</v>
      </c>
      <c r="B406" s="13" t="str">
        <f t="shared" si="6"/>
        <v>Q4</v>
      </c>
      <c r="C406" s="12" t="s">
        <v>84</v>
      </c>
      <c r="D406" s="12" t="s">
        <v>93</v>
      </c>
      <c r="E406" s="12" t="s">
        <v>90</v>
      </c>
      <c r="F406" s="12" t="s">
        <v>91</v>
      </c>
      <c r="G406" s="12">
        <v>986</v>
      </c>
      <c r="H406" s="15">
        <v>120</v>
      </c>
      <c r="I406" s="15">
        <v>350</v>
      </c>
      <c r="J406" s="15">
        <v>345100</v>
      </c>
      <c r="K406" s="12">
        <v>41412</v>
      </c>
      <c r="L406" s="15">
        <v>303688</v>
      </c>
      <c r="M406" s="15">
        <v>256360</v>
      </c>
      <c r="N406" s="15">
        <v>47328</v>
      </c>
    </row>
    <row r="407" spans="1:14" x14ac:dyDescent="0.3">
      <c r="A407" s="13">
        <v>44470</v>
      </c>
      <c r="B407" s="13" t="str">
        <f t="shared" si="6"/>
        <v>Q4</v>
      </c>
      <c r="C407" s="12" t="s">
        <v>84</v>
      </c>
      <c r="D407" s="12" t="s">
        <v>93</v>
      </c>
      <c r="E407" s="12" t="s">
        <v>95</v>
      </c>
      <c r="F407" s="12" t="s">
        <v>91</v>
      </c>
      <c r="G407" s="12">
        <v>986</v>
      </c>
      <c r="H407" s="15">
        <v>250</v>
      </c>
      <c r="I407" s="15">
        <v>350</v>
      </c>
      <c r="J407" s="15">
        <v>345100</v>
      </c>
      <c r="K407" s="12">
        <v>41412</v>
      </c>
      <c r="L407" s="15">
        <v>303688</v>
      </c>
      <c r="M407" s="15">
        <v>256360</v>
      </c>
      <c r="N407" s="15">
        <v>47328</v>
      </c>
    </row>
    <row r="408" spans="1:14" x14ac:dyDescent="0.3">
      <c r="A408" s="13">
        <v>44470</v>
      </c>
      <c r="B408" s="13" t="str">
        <f t="shared" si="6"/>
        <v>Q4</v>
      </c>
      <c r="C408" s="12" t="s">
        <v>84</v>
      </c>
      <c r="D408" s="12" t="s">
        <v>100</v>
      </c>
      <c r="E408" s="12" t="s">
        <v>86</v>
      </c>
      <c r="F408" s="12" t="s">
        <v>91</v>
      </c>
      <c r="G408" s="12">
        <v>905</v>
      </c>
      <c r="H408" s="15">
        <v>10</v>
      </c>
      <c r="I408" s="15">
        <v>20</v>
      </c>
      <c r="J408" s="15">
        <v>18100</v>
      </c>
      <c r="K408" s="12">
        <v>2172</v>
      </c>
      <c r="L408" s="15">
        <v>15928</v>
      </c>
      <c r="M408" s="15">
        <v>9050</v>
      </c>
      <c r="N408" s="15">
        <v>6878</v>
      </c>
    </row>
    <row r="409" spans="1:14" x14ac:dyDescent="0.3">
      <c r="A409" s="13">
        <v>44470</v>
      </c>
      <c r="B409" s="13" t="str">
        <f t="shared" si="6"/>
        <v>Q4</v>
      </c>
      <c r="C409" s="12" t="s">
        <v>84</v>
      </c>
      <c r="D409" s="12" t="s">
        <v>100</v>
      </c>
      <c r="E409" s="12" t="s">
        <v>90</v>
      </c>
      <c r="F409" s="12" t="s">
        <v>91</v>
      </c>
      <c r="G409" s="12">
        <v>905</v>
      </c>
      <c r="H409" s="15">
        <v>120</v>
      </c>
      <c r="I409" s="15">
        <v>20</v>
      </c>
      <c r="J409" s="15">
        <v>18100</v>
      </c>
      <c r="K409" s="12">
        <v>2172</v>
      </c>
      <c r="L409" s="15">
        <v>15928</v>
      </c>
      <c r="M409" s="15">
        <v>9050</v>
      </c>
      <c r="N409" s="15">
        <v>6878</v>
      </c>
    </row>
    <row r="410" spans="1:14" x14ac:dyDescent="0.3">
      <c r="A410" s="13">
        <v>44470</v>
      </c>
      <c r="B410" s="13" t="str">
        <f t="shared" si="6"/>
        <v>Q4</v>
      </c>
      <c r="C410" s="12" t="s">
        <v>97</v>
      </c>
      <c r="D410" s="12" t="s">
        <v>93</v>
      </c>
      <c r="E410" s="12" t="s">
        <v>86</v>
      </c>
      <c r="F410" s="12" t="s">
        <v>96</v>
      </c>
      <c r="G410" s="12">
        <v>861</v>
      </c>
      <c r="H410" s="15">
        <v>10</v>
      </c>
      <c r="I410" s="15">
        <v>125</v>
      </c>
      <c r="J410" s="15">
        <v>107625</v>
      </c>
      <c r="K410" s="12">
        <v>5381.25</v>
      </c>
      <c r="L410" s="15">
        <v>102243.75</v>
      </c>
      <c r="M410" s="15">
        <v>103320</v>
      </c>
      <c r="N410" s="15">
        <v>-1076.25</v>
      </c>
    </row>
    <row r="411" spans="1:14" x14ac:dyDescent="0.3">
      <c r="A411" s="13">
        <v>44470</v>
      </c>
      <c r="B411" s="13" t="str">
        <f t="shared" si="6"/>
        <v>Q4</v>
      </c>
      <c r="C411" s="12" t="s">
        <v>97</v>
      </c>
      <c r="D411" s="12" t="s">
        <v>93</v>
      </c>
      <c r="E411" s="12" t="s">
        <v>90</v>
      </c>
      <c r="F411" s="12" t="s">
        <v>96</v>
      </c>
      <c r="G411" s="12">
        <v>861</v>
      </c>
      <c r="H411" s="15">
        <v>120</v>
      </c>
      <c r="I411" s="15">
        <v>125</v>
      </c>
      <c r="J411" s="15">
        <v>107625</v>
      </c>
      <c r="K411" s="12">
        <v>5381.25</v>
      </c>
      <c r="L411" s="15">
        <v>102243.75</v>
      </c>
      <c r="M411" s="15">
        <v>103320</v>
      </c>
      <c r="N411" s="15">
        <v>-1076.25</v>
      </c>
    </row>
    <row r="412" spans="1:14" x14ac:dyDescent="0.3">
      <c r="A412" s="13">
        <v>44470</v>
      </c>
      <c r="B412" s="13" t="str">
        <f t="shared" si="6"/>
        <v>Q4</v>
      </c>
      <c r="C412" s="12" t="s">
        <v>92</v>
      </c>
      <c r="D412" s="12" t="s">
        <v>100</v>
      </c>
      <c r="E412" s="12" t="s">
        <v>102</v>
      </c>
      <c r="F412" s="12" t="s">
        <v>91</v>
      </c>
      <c r="G412" s="12">
        <v>546</v>
      </c>
      <c r="H412" s="15">
        <v>5</v>
      </c>
      <c r="I412" s="15">
        <v>300</v>
      </c>
      <c r="J412" s="15">
        <v>163800</v>
      </c>
      <c r="K412" s="12">
        <v>24570</v>
      </c>
      <c r="L412" s="15">
        <v>139230</v>
      </c>
      <c r="M412" s="15">
        <v>136500</v>
      </c>
      <c r="N412" s="15">
        <v>2730</v>
      </c>
    </row>
    <row r="413" spans="1:14" x14ac:dyDescent="0.3">
      <c r="A413" s="13">
        <v>44470</v>
      </c>
      <c r="B413" s="13" t="str">
        <f t="shared" si="6"/>
        <v>Q4</v>
      </c>
      <c r="C413" s="12" t="s">
        <v>92</v>
      </c>
      <c r="D413" s="12" t="s">
        <v>100</v>
      </c>
      <c r="E413" s="12" t="s">
        <v>99</v>
      </c>
      <c r="F413" s="12" t="s">
        <v>91</v>
      </c>
      <c r="G413" s="12">
        <v>546</v>
      </c>
      <c r="H413" s="15">
        <v>260</v>
      </c>
      <c r="I413" s="15">
        <v>300</v>
      </c>
      <c r="J413" s="15">
        <v>163800</v>
      </c>
      <c r="K413" s="12">
        <v>24570</v>
      </c>
      <c r="L413" s="15">
        <v>139230</v>
      </c>
      <c r="M413" s="15">
        <v>136500</v>
      </c>
      <c r="N413" s="15">
        <v>2730</v>
      </c>
    </row>
    <row r="414" spans="1:14" x14ac:dyDescent="0.3">
      <c r="A414" s="13">
        <v>44470</v>
      </c>
      <c r="B414" s="13" t="str">
        <f t="shared" si="6"/>
        <v>Q4</v>
      </c>
      <c r="C414" s="12" t="s">
        <v>94</v>
      </c>
      <c r="D414" s="12" t="s">
        <v>98</v>
      </c>
      <c r="E414" s="12" t="s">
        <v>90</v>
      </c>
      <c r="F414" s="12" t="s">
        <v>91</v>
      </c>
      <c r="G414" s="12">
        <v>472</v>
      </c>
      <c r="H414" s="15">
        <v>120</v>
      </c>
      <c r="I414" s="15">
        <v>12</v>
      </c>
      <c r="J414" s="15">
        <v>5664</v>
      </c>
      <c r="K414" s="12">
        <v>623.04</v>
      </c>
      <c r="L414" s="15">
        <v>5040.96</v>
      </c>
      <c r="M414" s="15">
        <v>1416</v>
      </c>
      <c r="N414" s="15">
        <v>3624.96</v>
      </c>
    </row>
    <row r="415" spans="1:14" x14ac:dyDescent="0.3">
      <c r="A415" s="13">
        <v>44470</v>
      </c>
      <c r="B415" s="13" t="str">
        <f t="shared" si="6"/>
        <v>Q4</v>
      </c>
      <c r="C415" s="12" t="s">
        <v>94</v>
      </c>
      <c r="D415" s="12" t="s">
        <v>98</v>
      </c>
      <c r="E415" s="12" t="s">
        <v>99</v>
      </c>
      <c r="F415" s="12" t="s">
        <v>91</v>
      </c>
      <c r="G415" s="12">
        <v>472</v>
      </c>
      <c r="H415" s="15">
        <v>260</v>
      </c>
      <c r="I415" s="15">
        <v>12</v>
      </c>
      <c r="J415" s="15">
        <v>5664</v>
      </c>
      <c r="K415" s="12">
        <v>623.04</v>
      </c>
      <c r="L415" s="15">
        <v>5040.96</v>
      </c>
      <c r="M415" s="15">
        <v>1416</v>
      </c>
      <c r="N415" s="15">
        <v>3624.96</v>
      </c>
    </row>
    <row r="416" spans="1:14" x14ac:dyDescent="0.3">
      <c r="A416" s="13">
        <v>44470</v>
      </c>
      <c r="B416" s="13" t="str">
        <f t="shared" si="6"/>
        <v>Q4</v>
      </c>
      <c r="C416" s="12" t="s">
        <v>94</v>
      </c>
      <c r="D416" s="12" t="s">
        <v>100</v>
      </c>
      <c r="E416" s="12" t="s">
        <v>90</v>
      </c>
      <c r="F416" s="12" t="s">
        <v>91</v>
      </c>
      <c r="G416" s="12">
        <v>410</v>
      </c>
      <c r="H416" s="15">
        <v>120</v>
      </c>
      <c r="I416" s="15">
        <v>12</v>
      </c>
      <c r="J416" s="15">
        <v>4920</v>
      </c>
      <c r="K416" s="12">
        <v>639.6</v>
      </c>
      <c r="L416" s="15">
        <v>4280.3999999999996</v>
      </c>
      <c r="M416" s="15">
        <v>1230</v>
      </c>
      <c r="N416" s="15">
        <v>3050.3999999999996</v>
      </c>
    </row>
    <row r="417" spans="1:14" x14ac:dyDescent="0.3">
      <c r="A417" s="13">
        <v>44470</v>
      </c>
      <c r="B417" s="13" t="str">
        <f t="shared" si="6"/>
        <v>Q4</v>
      </c>
      <c r="C417" s="12" t="s">
        <v>94</v>
      </c>
      <c r="D417" s="12" t="s">
        <v>100</v>
      </c>
      <c r="E417" s="12" t="s">
        <v>99</v>
      </c>
      <c r="F417" s="12" t="s">
        <v>91</v>
      </c>
      <c r="G417" s="12">
        <v>410</v>
      </c>
      <c r="H417" s="15">
        <v>260</v>
      </c>
      <c r="I417" s="15">
        <v>12</v>
      </c>
      <c r="J417" s="15">
        <v>4920</v>
      </c>
      <c r="K417" s="12">
        <v>639.6</v>
      </c>
      <c r="L417" s="15">
        <v>4280.3999999999996</v>
      </c>
      <c r="M417" s="15">
        <v>1230</v>
      </c>
      <c r="N417" s="15">
        <v>3050.3999999999996</v>
      </c>
    </row>
    <row r="418" spans="1:14" x14ac:dyDescent="0.3">
      <c r="A418" s="13">
        <v>44470</v>
      </c>
      <c r="B418" s="13" t="str">
        <f t="shared" si="6"/>
        <v>Q4</v>
      </c>
      <c r="C418" s="12" t="s">
        <v>84</v>
      </c>
      <c r="D418" s="12" t="s">
        <v>98</v>
      </c>
      <c r="E418" s="12" t="s">
        <v>86</v>
      </c>
      <c r="F418" s="12" t="s">
        <v>96</v>
      </c>
      <c r="G418" s="12">
        <v>360</v>
      </c>
      <c r="H418" s="15">
        <v>10</v>
      </c>
      <c r="I418" s="15">
        <v>7</v>
      </c>
      <c r="J418" s="15">
        <v>2520</v>
      </c>
      <c r="K418" s="12">
        <v>226.8</v>
      </c>
      <c r="L418" s="15">
        <v>2293.1999999999998</v>
      </c>
      <c r="M418" s="15">
        <v>1800</v>
      </c>
      <c r="N418" s="15">
        <v>493.19999999999982</v>
      </c>
    </row>
    <row r="419" spans="1:14" x14ac:dyDescent="0.3">
      <c r="A419" s="13">
        <v>44470</v>
      </c>
      <c r="B419" s="13" t="str">
        <f t="shared" si="6"/>
        <v>Q4</v>
      </c>
      <c r="C419" s="12" t="s">
        <v>84</v>
      </c>
      <c r="D419" s="12" t="s">
        <v>98</v>
      </c>
      <c r="E419" s="12" t="s">
        <v>95</v>
      </c>
      <c r="F419" s="12" t="s">
        <v>96</v>
      </c>
      <c r="G419" s="12">
        <v>360</v>
      </c>
      <c r="H419" s="15">
        <v>250</v>
      </c>
      <c r="I419" s="15">
        <v>7</v>
      </c>
      <c r="J419" s="15">
        <v>2520</v>
      </c>
      <c r="K419" s="12">
        <v>226.8</v>
      </c>
      <c r="L419" s="15">
        <v>2293.1999999999998</v>
      </c>
      <c r="M419" s="15">
        <v>1800</v>
      </c>
      <c r="N419" s="15">
        <v>493.19999999999982</v>
      </c>
    </row>
    <row r="420" spans="1:14" x14ac:dyDescent="0.3">
      <c r="A420" s="13">
        <v>44470</v>
      </c>
      <c r="B420" s="13" t="str">
        <f t="shared" si="6"/>
        <v>Q4</v>
      </c>
      <c r="C420" s="12" t="s">
        <v>84</v>
      </c>
      <c r="D420" s="12" t="s">
        <v>98</v>
      </c>
      <c r="E420" s="12" t="s">
        <v>86</v>
      </c>
      <c r="F420" s="12" t="s">
        <v>91</v>
      </c>
      <c r="G420" s="12">
        <v>241</v>
      </c>
      <c r="H420" s="15">
        <v>10</v>
      </c>
      <c r="I420" s="15">
        <v>20</v>
      </c>
      <c r="J420" s="15">
        <v>4820</v>
      </c>
      <c r="K420" s="12">
        <v>482</v>
      </c>
      <c r="L420" s="15">
        <v>4338</v>
      </c>
      <c r="M420" s="15">
        <v>2410</v>
      </c>
      <c r="N420" s="15">
        <v>1928</v>
      </c>
    </row>
    <row r="421" spans="1:14" x14ac:dyDescent="0.3">
      <c r="A421" s="13">
        <v>44470</v>
      </c>
      <c r="B421" s="13" t="str">
        <f t="shared" si="6"/>
        <v>Q4</v>
      </c>
      <c r="C421" s="12" t="s">
        <v>84</v>
      </c>
      <c r="D421" s="12" t="s">
        <v>98</v>
      </c>
      <c r="E421" s="12" t="s">
        <v>90</v>
      </c>
      <c r="F421" s="12" t="s">
        <v>91</v>
      </c>
      <c r="G421" s="12">
        <v>241</v>
      </c>
      <c r="H421" s="15">
        <v>120</v>
      </c>
      <c r="I421" s="15">
        <v>20</v>
      </c>
      <c r="J421" s="15">
        <v>4820</v>
      </c>
      <c r="K421" s="12">
        <v>482</v>
      </c>
      <c r="L421" s="15">
        <v>4338</v>
      </c>
      <c r="M421" s="15">
        <v>2410</v>
      </c>
      <c r="N421" s="15">
        <v>1928</v>
      </c>
    </row>
    <row r="422" spans="1:14" x14ac:dyDescent="0.3">
      <c r="A422" s="13">
        <v>44501</v>
      </c>
      <c r="B422" s="13" t="str">
        <f t="shared" si="6"/>
        <v>Q4</v>
      </c>
      <c r="C422" s="12" t="s">
        <v>92</v>
      </c>
      <c r="D422" s="12" t="s">
        <v>93</v>
      </c>
      <c r="E422" s="12" t="s">
        <v>86</v>
      </c>
      <c r="F422" s="12" t="s">
        <v>87</v>
      </c>
      <c r="G422" s="12">
        <v>2905</v>
      </c>
      <c r="H422" s="15">
        <v>10</v>
      </c>
      <c r="I422" s="15">
        <v>300</v>
      </c>
      <c r="J422" s="15">
        <v>871500</v>
      </c>
      <c r="K422" s="12">
        <v>8715</v>
      </c>
      <c r="L422" s="15">
        <v>862785</v>
      </c>
      <c r="M422" s="15">
        <v>726250</v>
      </c>
      <c r="N422" s="15">
        <v>136535</v>
      </c>
    </row>
    <row r="423" spans="1:14" x14ac:dyDescent="0.3">
      <c r="A423" s="13">
        <v>44501</v>
      </c>
      <c r="B423" s="13" t="str">
        <f t="shared" si="6"/>
        <v>Q4</v>
      </c>
      <c r="C423" s="12" t="s">
        <v>88</v>
      </c>
      <c r="D423" s="12" t="s">
        <v>100</v>
      </c>
      <c r="E423" s="12" t="s">
        <v>101</v>
      </c>
      <c r="F423" s="12" t="s">
        <v>96</v>
      </c>
      <c r="G423" s="12">
        <v>2791</v>
      </c>
      <c r="H423" s="15">
        <v>3</v>
      </c>
      <c r="I423" s="15">
        <v>15</v>
      </c>
      <c r="J423" s="15">
        <v>41865</v>
      </c>
      <c r="K423" s="12">
        <v>2093.25</v>
      </c>
      <c r="L423" s="15">
        <v>39771.75</v>
      </c>
      <c r="M423" s="15">
        <v>27910</v>
      </c>
      <c r="N423" s="15">
        <v>11861.75</v>
      </c>
    </row>
    <row r="424" spans="1:14" x14ac:dyDescent="0.3">
      <c r="A424" s="13">
        <v>44501</v>
      </c>
      <c r="B424" s="13" t="str">
        <f t="shared" si="6"/>
        <v>Q4</v>
      </c>
      <c r="C424" s="12" t="s">
        <v>94</v>
      </c>
      <c r="D424" s="12" t="s">
        <v>93</v>
      </c>
      <c r="E424" s="12" t="s">
        <v>102</v>
      </c>
      <c r="F424" s="12" t="s">
        <v>96</v>
      </c>
      <c r="G424" s="12">
        <v>2723</v>
      </c>
      <c r="H424" s="15">
        <v>5</v>
      </c>
      <c r="I424" s="15">
        <v>12</v>
      </c>
      <c r="J424" s="15">
        <v>32676</v>
      </c>
      <c r="K424" s="12">
        <v>1960.56</v>
      </c>
      <c r="L424" s="15">
        <v>30715.439999999999</v>
      </c>
      <c r="M424" s="15">
        <v>8169</v>
      </c>
      <c r="N424" s="15">
        <v>22546.44</v>
      </c>
    </row>
    <row r="425" spans="1:14" x14ac:dyDescent="0.3">
      <c r="A425" s="13">
        <v>44501</v>
      </c>
      <c r="B425" s="13" t="str">
        <f t="shared" si="6"/>
        <v>Q4</v>
      </c>
      <c r="C425" s="12" t="s">
        <v>88</v>
      </c>
      <c r="D425" s="12" t="s">
        <v>85</v>
      </c>
      <c r="E425" s="12" t="s">
        <v>101</v>
      </c>
      <c r="F425" s="12" t="s">
        <v>91</v>
      </c>
      <c r="G425" s="12">
        <v>2689</v>
      </c>
      <c r="H425" s="15">
        <v>3</v>
      </c>
      <c r="I425" s="15">
        <v>15</v>
      </c>
      <c r="J425" s="15">
        <v>40335</v>
      </c>
      <c r="K425" s="12">
        <v>4840.2</v>
      </c>
      <c r="L425" s="15">
        <v>35494.800000000003</v>
      </c>
      <c r="M425" s="15">
        <v>26890</v>
      </c>
      <c r="N425" s="15">
        <v>8604.8000000000029</v>
      </c>
    </row>
    <row r="426" spans="1:14" x14ac:dyDescent="0.3">
      <c r="A426" s="13">
        <v>44501</v>
      </c>
      <c r="B426" s="13" t="str">
        <f t="shared" si="6"/>
        <v>Q4</v>
      </c>
      <c r="C426" s="12" t="s">
        <v>84</v>
      </c>
      <c r="D426" s="12" t="s">
        <v>98</v>
      </c>
      <c r="E426" s="12" t="s">
        <v>90</v>
      </c>
      <c r="F426" s="12" t="s">
        <v>91</v>
      </c>
      <c r="G426" s="12">
        <v>2665</v>
      </c>
      <c r="H426" s="15">
        <v>120</v>
      </c>
      <c r="I426" s="15">
        <v>7</v>
      </c>
      <c r="J426" s="15">
        <v>18655</v>
      </c>
      <c r="K426" s="12">
        <v>1865.5</v>
      </c>
      <c r="L426" s="15">
        <v>16789.5</v>
      </c>
      <c r="M426" s="15">
        <v>13325</v>
      </c>
      <c r="N426" s="15">
        <v>3464.5</v>
      </c>
    </row>
    <row r="427" spans="1:14" x14ac:dyDescent="0.3">
      <c r="A427" s="13">
        <v>44501</v>
      </c>
      <c r="B427" s="13" t="str">
        <f t="shared" si="6"/>
        <v>Q4</v>
      </c>
      <c r="C427" s="12" t="s">
        <v>97</v>
      </c>
      <c r="D427" s="12" t="s">
        <v>85</v>
      </c>
      <c r="E427" s="12" t="s">
        <v>95</v>
      </c>
      <c r="F427" s="12" t="s">
        <v>91</v>
      </c>
      <c r="G427" s="12">
        <v>2529</v>
      </c>
      <c r="H427" s="15">
        <v>250</v>
      </c>
      <c r="I427" s="15">
        <v>125</v>
      </c>
      <c r="J427" s="15">
        <v>316125</v>
      </c>
      <c r="K427" s="12">
        <v>31612.5</v>
      </c>
      <c r="L427" s="15">
        <v>284512.5</v>
      </c>
      <c r="M427" s="15">
        <v>303480</v>
      </c>
      <c r="N427" s="15">
        <v>-18967.5</v>
      </c>
    </row>
    <row r="428" spans="1:14" x14ac:dyDescent="0.3">
      <c r="A428" s="13">
        <v>44501</v>
      </c>
      <c r="B428" s="13" t="str">
        <f t="shared" si="6"/>
        <v>Q4</v>
      </c>
      <c r="C428" s="12" t="s">
        <v>97</v>
      </c>
      <c r="D428" s="12" t="s">
        <v>93</v>
      </c>
      <c r="E428" s="12" t="s">
        <v>95</v>
      </c>
      <c r="F428" s="12" t="s">
        <v>91</v>
      </c>
      <c r="G428" s="12">
        <v>2387</v>
      </c>
      <c r="H428" s="15">
        <v>250</v>
      </c>
      <c r="I428" s="15">
        <v>125</v>
      </c>
      <c r="J428" s="15">
        <v>298375</v>
      </c>
      <c r="K428" s="12">
        <v>35805</v>
      </c>
      <c r="L428" s="15">
        <v>262570</v>
      </c>
      <c r="M428" s="15">
        <v>286440</v>
      </c>
      <c r="N428" s="15">
        <v>-23870</v>
      </c>
    </row>
    <row r="429" spans="1:14" x14ac:dyDescent="0.3">
      <c r="A429" s="13">
        <v>44501</v>
      </c>
      <c r="B429" s="13" t="str">
        <f t="shared" si="6"/>
        <v>Q4</v>
      </c>
      <c r="C429" s="12" t="s">
        <v>94</v>
      </c>
      <c r="D429" s="12" t="s">
        <v>98</v>
      </c>
      <c r="E429" s="12" t="s">
        <v>102</v>
      </c>
      <c r="F429" s="12" t="s">
        <v>96</v>
      </c>
      <c r="G429" s="12">
        <v>2342</v>
      </c>
      <c r="H429" s="15">
        <v>5</v>
      </c>
      <c r="I429" s="15">
        <v>12</v>
      </c>
      <c r="J429" s="15">
        <v>28104</v>
      </c>
      <c r="K429" s="12">
        <v>1405.2</v>
      </c>
      <c r="L429" s="15">
        <v>26698.799999999999</v>
      </c>
      <c r="M429" s="15">
        <v>7026</v>
      </c>
      <c r="N429" s="15">
        <v>19672.8</v>
      </c>
    </row>
    <row r="430" spans="1:14" x14ac:dyDescent="0.3">
      <c r="A430" s="13">
        <v>44501</v>
      </c>
      <c r="B430" s="13" t="str">
        <f t="shared" si="6"/>
        <v>Q4</v>
      </c>
      <c r="C430" s="12" t="s">
        <v>94</v>
      </c>
      <c r="D430" s="12" t="s">
        <v>89</v>
      </c>
      <c r="E430" s="12" t="s">
        <v>102</v>
      </c>
      <c r="F430" s="12" t="s">
        <v>96</v>
      </c>
      <c r="G430" s="12">
        <v>2342</v>
      </c>
      <c r="H430" s="15">
        <v>5</v>
      </c>
      <c r="I430" s="15">
        <v>12</v>
      </c>
      <c r="J430" s="15">
        <v>28104</v>
      </c>
      <c r="K430" s="12">
        <v>1967.28</v>
      </c>
      <c r="L430" s="15">
        <v>26136.720000000001</v>
      </c>
      <c r="M430" s="15">
        <v>7026</v>
      </c>
      <c r="N430" s="15">
        <v>19110.72</v>
      </c>
    </row>
    <row r="431" spans="1:14" x14ac:dyDescent="0.3">
      <c r="A431" s="13">
        <v>44501</v>
      </c>
      <c r="B431" s="13" t="str">
        <f t="shared" si="6"/>
        <v>Q4</v>
      </c>
      <c r="C431" s="12" t="s">
        <v>94</v>
      </c>
      <c r="D431" s="12" t="s">
        <v>85</v>
      </c>
      <c r="E431" s="12" t="s">
        <v>102</v>
      </c>
      <c r="F431" s="12" t="s">
        <v>96</v>
      </c>
      <c r="G431" s="12">
        <v>2321</v>
      </c>
      <c r="H431" s="15">
        <v>5</v>
      </c>
      <c r="I431" s="15">
        <v>12</v>
      </c>
      <c r="J431" s="15">
        <v>27852</v>
      </c>
      <c r="K431" s="12">
        <v>2506.6799999999998</v>
      </c>
      <c r="L431" s="15">
        <v>25345.32</v>
      </c>
      <c r="M431" s="15">
        <v>6963</v>
      </c>
      <c r="N431" s="15">
        <v>18382.32</v>
      </c>
    </row>
    <row r="432" spans="1:14" x14ac:dyDescent="0.3">
      <c r="A432" s="13">
        <v>44501</v>
      </c>
      <c r="B432" s="13" t="str">
        <f t="shared" si="6"/>
        <v>Q4</v>
      </c>
      <c r="C432" s="12" t="s">
        <v>92</v>
      </c>
      <c r="D432" s="12" t="s">
        <v>100</v>
      </c>
      <c r="E432" s="12" t="s">
        <v>86</v>
      </c>
      <c r="F432" s="12" t="s">
        <v>91</v>
      </c>
      <c r="G432" s="12">
        <v>2150</v>
      </c>
      <c r="H432" s="15">
        <v>10</v>
      </c>
      <c r="I432" s="15">
        <v>300</v>
      </c>
      <c r="J432" s="15">
        <v>645000</v>
      </c>
      <c r="K432" s="12">
        <v>77400</v>
      </c>
      <c r="L432" s="15">
        <v>567600</v>
      </c>
      <c r="M432" s="15">
        <v>537500</v>
      </c>
      <c r="N432" s="15">
        <v>30100</v>
      </c>
    </row>
    <row r="433" spans="1:14" x14ac:dyDescent="0.3">
      <c r="A433" s="13">
        <v>44501</v>
      </c>
      <c r="B433" s="13" t="str">
        <f t="shared" si="6"/>
        <v>Q4</v>
      </c>
      <c r="C433" s="12" t="s">
        <v>88</v>
      </c>
      <c r="D433" s="12" t="s">
        <v>93</v>
      </c>
      <c r="E433" s="12" t="s">
        <v>101</v>
      </c>
      <c r="F433" s="12" t="s">
        <v>96</v>
      </c>
      <c r="G433" s="12">
        <v>2030</v>
      </c>
      <c r="H433" s="15">
        <v>3</v>
      </c>
      <c r="I433" s="15">
        <v>15</v>
      </c>
      <c r="J433" s="15">
        <v>30450</v>
      </c>
      <c r="K433" s="12">
        <v>1827</v>
      </c>
      <c r="L433" s="15">
        <v>28623</v>
      </c>
      <c r="M433" s="15">
        <v>20300</v>
      </c>
      <c r="N433" s="15">
        <v>8323</v>
      </c>
    </row>
    <row r="434" spans="1:14" x14ac:dyDescent="0.3">
      <c r="A434" s="13">
        <v>44501</v>
      </c>
      <c r="B434" s="13" t="str">
        <f t="shared" si="6"/>
        <v>Q4</v>
      </c>
      <c r="C434" s="12" t="s">
        <v>84</v>
      </c>
      <c r="D434" s="12" t="s">
        <v>85</v>
      </c>
      <c r="E434" s="12" t="s">
        <v>90</v>
      </c>
      <c r="F434" s="12" t="s">
        <v>91</v>
      </c>
      <c r="G434" s="12">
        <v>1808</v>
      </c>
      <c r="H434" s="15">
        <v>120</v>
      </c>
      <c r="I434" s="15">
        <v>7</v>
      </c>
      <c r="J434" s="15">
        <v>12656</v>
      </c>
      <c r="K434" s="12">
        <v>1392.16</v>
      </c>
      <c r="L434" s="15">
        <v>11263.84</v>
      </c>
      <c r="M434" s="15">
        <v>9040</v>
      </c>
      <c r="N434" s="15">
        <v>2223.84</v>
      </c>
    </row>
    <row r="435" spans="1:14" x14ac:dyDescent="0.3">
      <c r="A435" s="13">
        <v>44501</v>
      </c>
      <c r="B435" s="13" t="str">
        <f t="shared" si="6"/>
        <v>Q4</v>
      </c>
      <c r="C435" s="12" t="s">
        <v>97</v>
      </c>
      <c r="D435" s="12" t="s">
        <v>89</v>
      </c>
      <c r="E435" s="12" t="s">
        <v>95</v>
      </c>
      <c r="F435" s="12" t="s">
        <v>87</v>
      </c>
      <c r="G435" s="12">
        <v>1744</v>
      </c>
      <c r="H435" s="15">
        <v>250</v>
      </c>
      <c r="I435" s="15">
        <v>125</v>
      </c>
      <c r="J435" s="15">
        <v>218000</v>
      </c>
      <c r="K435" s="12">
        <v>2180</v>
      </c>
      <c r="L435" s="15">
        <v>215820</v>
      </c>
      <c r="M435" s="15">
        <v>209280</v>
      </c>
      <c r="N435" s="15">
        <v>6540</v>
      </c>
    </row>
    <row r="436" spans="1:14" x14ac:dyDescent="0.3">
      <c r="A436" s="13">
        <v>44501</v>
      </c>
      <c r="B436" s="13" t="str">
        <f t="shared" si="6"/>
        <v>Q4</v>
      </c>
      <c r="C436" s="12" t="s">
        <v>84</v>
      </c>
      <c r="D436" s="12" t="s">
        <v>100</v>
      </c>
      <c r="E436" s="12" t="s">
        <v>99</v>
      </c>
      <c r="F436" s="12" t="s">
        <v>96</v>
      </c>
      <c r="G436" s="12">
        <v>1694</v>
      </c>
      <c r="H436" s="15">
        <v>260</v>
      </c>
      <c r="I436" s="15">
        <v>20</v>
      </c>
      <c r="J436" s="15">
        <v>33880</v>
      </c>
      <c r="K436" s="12">
        <v>3049.2</v>
      </c>
      <c r="L436" s="15">
        <v>30830.799999999999</v>
      </c>
      <c r="M436" s="15">
        <v>16940</v>
      </c>
      <c r="N436" s="15">
        <v>13890.8</v>
      </c>
    </row>
    <row r="437" spans="1:14" x14ac:dyDescent="0.3">
      <c r="A437" s="13">
        <v>44501</v>
      </c>
      <c r="B437" s="13" t="str">
        <f t="shared" si="6"/>
        <v>Q4</v>
      </c>
      <c r="C437" s="12" t="s">
        <v>84</v>
      </c>
      <c r="D437" s="12" t="s">
        <v>89</v>
      </c>
      <c r="E437" s="12" t="s">
        <v>86</v>
      </c>
      <c r="F437" s="12" t="s">
        <v>91</v>
      </c>
      <c r="G437" s="12">
        <v>1594</v>
      </c>
      <c r="H437" s="15">
        <v>10</v>
      </c>
      <c r="I437" s="15">
        <v>350</v>
      </c>
      <c r="J437" s="15">
        <v>557900</v>
      </c>
      <c r="K437" s="12">
        <v>66948</v>
      </c>
      <c r="L437" s="15">
        <v>490952</v>
      </c>
      <c r="M437" s="15">
        <v>414440</v>
      </c>
      <c r="N437" s="15">
        <v>76512</v>
      </c>
    </row>
    <row r="438" spans="1:14" x14ac:dyDescent="0.3">
      <c r="A438" s="13">
        <v>44501</v>
      </c>
      <c r="B438" s="13" t="str">
        <f t="shared" si="6"/>
        <v>Q4</v>
      </c>
      <c r="C438" s="12" t="s">
        <v>84</v>
      </c>
      <c r="D438" s="12" t="s">
        <v>98</v>
      </c>
      <c r="E438" s="12" t="s">
        <v>99</v>
      </c>
      <c r="F438" s="12" t="s">
        <v>96</v>
      </c>
      <c r="G438" s="12">
        <v>1520</v>
      </c>
      <c r="H438" s="15">
        <v>260</v>
      </c>
      <c r="I438" s="15">
        <v>20</v>
      </c>
      <c r="J438" s="15">
        <v>30400</v>
      </c>
      <c r="K438" s="12">
        <v>2432</v>
      </c>
      <c r="L438" s="15">
        <v>27968</v>
      </c>
      <c r="M438" s="15">
        <v>15200</v>
      </c>
      <c r="N438" s="15">
        <v>12768</v>
      </c>
    </row>
    <row r="439" spans="1:14" x14ac:dyDescent="0.3">
      <c r="A439" s="13">
        <v>44501</v>
      </c>
      <c r="B439" s="13" t="str">
        <f t="shared" si="6"/>
        <v>Q4</v>
      </c>
      <c r="C439" s="12" t="s">
        <v>88</v>
      </c>
      <c r="D439" s="12" t="s">
        <v>98</v>
      </c>
      <c r="E439" s="12" t="s">
        <v>101</v>
      </c>
      <c r="F439" s="12" t="s">
        <v>91</v>
      </c>
      <c r="G439" s="12">
        <v>1513</v>
      </c>
      <c r="H439" s="15">
        <v>3</v>
      </c>
      <c r="I439" s="15">
        <v>15</v>
      </c>
      <c r="J439" s="15">
        <v>22695</v>
      </c>
      <c r="K439" s="12">
        <v>3177.3</v>
      </c>
      <c r="L439" s="15">
        <v>19517.7</v>
      </c>
      <c r="M439" s="15">
        <v>15130</v>
      </c>
      <c r="N439" s="15">
        <v>4387.7000000000007</v>
      </c>
    </row>
    <row r="440" spans="1:14" x14ac:dyDescent="0.3">
      <c r="A440" s="13">
        <v>44501</v>
      </c>
      <c r="B440" s="13" t="str">
        <f t="shared" si="6"/>
        <v>Q4</v>
      </c>
      <c r="C440" s="12" t="s">
        <v>92</v>
      </c>
      <c r="D440" s="12" t="s">
        <v>85</v>
      </c>
      <c r="E440" s="12" t="s">
        <v>86</v>
      </c>
      <c r="F440" s="12" t="s">
        <v>91</v>
      </c>
      <c r="G440" s="12">
        <v>1366</v>
      </c>
      <c r="H440" s="15">
        <v>10</v>
      </c>
      <c r="I440" s="15">
        <v>300</v>
      </c>
      <c r="J440" s="15">
        <v>409800</v>
      </c>
      <c r="K440" s="12">
        <v>45078</v>
      </c>
      <c r="L440" s="15">
        <v>364722</v>
      </c>
      <c r="M440" s="15">
        <v>341500</v>
      </c>
      <c r="N440" s="15">
        <v>23222</v>
      </c>
    </row>
    <row r="441" spans="1:14" x14ac:dyDescent="0.3">
      <c r="A441" s="13">
        <v>44501</v>
      </c>
      <c r="B441" s="13" t="str">
        <f t="shared" si="6"/>
        <v>Q4</v>
      </c>
      <c r="C441" s="12" t="s">
        <v>92</v>
      </c>
      <c r="D441" s="12" t="s">
        <v>98</v>
      </c>
      <c r="E441" s="12" t="s">
        <v>86</v>
      </c>
      <c r="F441" s="12" t="s">
        <v>91</v>
      </c>
      <c r="G441" s="12">
        <v>1359</v>
      </c>
      <c r="H441" s="15">
        <v>10</v>
      </c>
      <c r="I441" s="15">
        <v>300</v>
      </c>
      <c r="J441" s="15">
        <v>407700</v>
      </c>
      <c r="K441" s="12">
        <v>48924</v>
      </c>
      <c r="L441" s="15">
        <v>358776</v>
      </c>
      <c r="M441" s="15">
        <v>339750</v>
      </c>
      <c r="N441" s="15">
        <v>19026</v>
      </c>
    </row>
    <row r="442" spans="1:14" x14ac:dyDescent="0.3">
      <c r="A442" s="13">
        <v>44501</v>
      </c>
      <c r="B442" s="13" t="str">
        <f t="shared" si="6"/>
        <v>Q4</v>
      </c>
      <c r="C442" s="12" t="s">
        <v>84</v>
      </c>
      <c r="D442" s="12" t="s">
        <v>100</v>
      </c>
      <c r="E442" s="12" t="s">
        <v>90</v>
      </c>
      <c r="F442" s="12" t="s">
        <v>96</v>
      </c>
      <c r="G442" s="12">
        <v>1333</v>
      </c>
      <c r="H442" s="15">
        <v>120</v>
      </c>
      <c r="I442" s="15">
        <v>7</v>
      </c>
      <c r="J442" s="15">
        <v>9331</v>
      </c>
      <c r="K442" s="12">
        <v>559.86</v>
      </c>
      <c r="L442" s="15">
        <v>8771.14</v>
      </c>
      <c r="M442" s="15">
        <v>6665</v>
      </c>
      <c r="N442" s="15">
        <v>2106.1399999999994</v>
      </c>
    </row>
    <row r="443" spans="1:14" x14ac:dyDescent="0.3">
      <c r="A443" s="13">
        <v>44501</v>
      </c>
      <c r="B443" s="13" t="str">
        <f t="shared" si="6"/>
        <v>Q4</v>
      </c>
      <c r="C443" s="12" t="s">
        <v>92</v>
      </c>
      <c r="D443" s="12" t="s">
        <v>89</v>
      </c>
      <c r="E443" s="12" t="s">
        <v>86</v>
      </c>
      <c r="F443" s="12" t="s">
        <v>96</v>
      </c>
      <c r="G443" s="12">
        <v>1324</v>
      </c>
      <c r="H443" s="15">
        <v>10</v>
      </c>
      <c r="I443" s="15">
        <v>300</v>
      </c>
      <c r="J443" s="15">
        <v>397200</v>
      </c>
      <c r="K443" s="12">
        <v>35748</v>
      </c>
      <c r="L443" s="15">
        <v>361452</v>
      </c>
      <c r="M443" s="15">
        <v>331000</v>
      </c>
      <c r="N443" s="15">
        <v>30452</v>
      </c>
    </row>
    <row r="444" spans="1:14" x14ac:dyDescent="0.3">
      <c r="A444" s="13">
        <v>44501</v>
      </c>
      <c r="B444" s="13" t="str">
        <f t="shared" si="6"/>
        <v>Q4</v>
      </c>
      <c r="C444" s="12" t="s">
        <v>84</v>
      </c>
      <c r="D444" s="12" t="s">
        <v>93</v>
      </c>
      <c r="E444" s="12" t="s">
        <v>99</v>
      </c>
      <c r="F444" s="12" t="s">
        <v>87</v>
      </c>
      <c r="G444" s="12">
        <v>1236</v>
      </c>
      <c r="H444" s="15">
        <v>260</v>
      </c>
      <c r="I444" s="15">
        <v>20</v>
      </c>
      <c r="J444" s="15">
        <v>24720</v>
      </c>
      <c r="K444" s="12">
        <v>494.4</v>
      </c>
      <c r="L444" s="15">
        <v>24225.599999999999</v>
      </c>
      <c r="M444" s="15">
        <v>12360</v>
      </c>
      <c r="N444" s="15">
        <v>11865.599999999999</v>
      </c>
    </row>
    <row r="445" spans="1:14" x14ac:dyDescent="0.3">
      <c r="A445" s="13">
        <v>44501</v>
      </c>
      <c r="B445" s="13" t="str">
        <f t="shared" si="6"/>
        <v>Q4</v>
      </c>
      <c r="C445" s="12" t="s">
        <v>84</v>
      </c>
      <c r="D445" s="12" t="s">
        <v>100</v>
      </c>
      <c r="E445" s="12" t="s">
        <v>86</v>
      </c>
      <c r="F445" s="12" t="s">
        <v>91</v>
      </c>
      <c r="G445" s="12">
        <v>1197</v>
      </c>
      <c r="H445" s="15">
        <v>10</v>
      </c>
      <c r="I445" s="15">
        <v>350</v>
      </c>
      <c r="J445" s="15">
        <v>418950</v>
      </c>
      <c r="K445" s="12">
        <v>50274</v>
      </c>
      <c r="L445" s="15">
        <v>368676</v>
      </c>
      <c r="M445" s="15">
        <v>311220</v>
      </c>
      <c r="N445" s="15">
        <v>57456</v>
      </c>
    </row>
    <row r="446" spans="1:14" x14ac:dyDescent="0.3">
      <c r="A446" s="13">
        <v>44501</v>
      </c>
      <c r="B446" s="13" t="str">
        <f t="shared" si="6"/>
        <v>Q4</v>
      </c>
      <c r="C446" s="12" t="s">
        <v>84</v>
      </c>
      <c r="D446" s="12" t="s">
        <v>93</v>
      </c>
      <c r="E446" s="12" t="s">
        <v>86</v>
      </c>
      <c r="F446" s="12" t="s">
        <v>91</v>
      </c>
      <c r="G446" s="12">
        <v>1177</v>
      </c>
      <c r="H446" s="15">
        <v>10</v>
      </c>
      <c r="I446" s="15">
        <v>350</v>
      </c>
      <c r="J446" s="15">
        <v>411950</v>
      </c>
      <c r="K446" s="12">
        <v>57673</v>
      </c>
      <c r="L446" s="15">
        <v>354277</v>
      </c>
      <c r="M446" s="15">
        <v>306020</v>
      </c>
      <c r="N446" s="15">
        <v>48257</v>
      </c>
    </row>
    <row r="447" spans="1:14" x14ac:dyDescent="0.3">
      <c r="A447" s="13">
        <v>44501</v>
      </c>
      <c r="B447" s="13" t="str">
        <f t="shared" si="6"/>
        <v>Q4</v>
      </c>
      <c r="C447" s="12" t="s">
        <v>84</v>
      </c>
      <c r="D447" s="12" t="s">
        <v>85</v>
      </c>
      <c r="E447" s="12" t="s">
        <v>99</v>
      </c>
      <c r="F447" s="12" t="s">
        <v>96</v>
      </c>
      <c r="G447" s="12">
        <v>1118</v>
      </c>
      <c r="H447" s="15">
        <v>260</v>
      </c>
      <c r="I447" s="15">
        <v>20</v>
      </c>
      <c r="J447" s="15">
        <v>22360</v>
      </c>
      <c r="K447" s="12">
        <v>1565.2</v>
      </c>
      <c r="L447" s="15">
        <v>20794.8</v>
      </c>
      <c r="M447" s="15">
        <v>11180</v>
      </c>
      <c r="N447" s="15">
        <v>9614.7999999999993</v>
      </c>
    </row>
    <row r="448" spans="1:14" x14ac:dyDescent="0.3">
      <c r="A448" s="13">
        <v>44501</v>
      </c>
      <c r="B448" s="13" t="str">
        <f t="shared" si="6"/>
        <v>Q4</v>
      </c>
      <c r="C448" s="12" t="s">
        <v>84</v>
      </c>
      <c r="D448" s="12" t="s">
        <v>89</v>
      </c>
      <c r="E448" s="12" t="s">
        <v>99</v>
      </c>
      <c r="F448" s="12" t="s">
        <v>87</v>
      </c>
      <c r="G448" s="12">
        <v>941</v>
      </c>
      <c r="H448" s="15">
        <v>260</v>
      </c>
      <c r="I448" s="15">
        <v>20</v>
      </c>
      <c r="J448" s="15">
        <v>18820</v>
      </c>
      <c r="K448" s="12">
        <v>376.4</v>
      </c>
      <c r="L448" s="15">
        <v>18443.599999999999</v>
      </c>
      <c r="M448" s="15">
        <v>9410</v>
      </c>
      <c r="N448" s="15">
        <v>9033.5999999999985</v>
      </c>
    </row>
    <row r="449" spans="1:14" x14ac:dyDescent="0.3">
      <c r="A449" s="13">
        <v>44501</v>
      </c>
      <c r="B449" s="13" t="str">
        <f t="shared" si="6"/>
        <v>Q4</v>
      </c>
      <c r="C449" s="12" t="s">
        <v>97</v>
      </c>
      <c r="D449" s="12" t="s">
        <v>100</v>
      </c>
      <c r="E449" s="12" t="s">
        <v>95</v>
      </c>
      <c r="F449" s="12" t="s">
        <v>96</v>
      </c>
      <c r="G449" s="12">
        <v>877</v>
      </c>
      <c r="H449" s="15">
        <v>250</v>
      </c>
      <c r="I449" s="15">
        <v>125</v>
      </c>
      <c r="J449" s="15">
        <v>109625</v>
      </c>
      <c r="K449" s="12">
        <v>9866.25</v>
      </c>
      <c r="L449" s="15">
        <v>99758.75</v>
      </c>
      <c r="M449" s="15">
        <v>105240</v>
      </c>
      <c r="N449" s="15">
        <v>-5481.25</v>
      </c>
    </row>
    <row r="450" spans="1:14" x14ac:dyDescent="0.3">
      <c r="A450" s="13">
        <v>44501</v>
      </c>
      <c r="B450" s="13" t="str">
        <f t="shared" ref="B450:B513" si="7">"Q"&amp;ROUNDUP(MONTH(A450)/3,0)</f>
        <v>Q4</v>
      </c>
      <c r="C450" s="12" t="s">
        <v>84</v>
      </c>
      <c r="D450" s="12" t="s">
        <v>85</v>
      </c>
      <c r="E450" s="12" t="s">
        <v>86</v>
      </c>
      <c r="F450" s="12" t="s">
        <v>91</v>
      </c>
      <c r="G450" s="12">
        <v>700</v>
      </c>
      <c r="H450" s="15">
        <v>10</v>
      </c>
      <c r="I450" s="15">
        <v>350</v>
      </c>
      <c r="J450" s="15">
        <v>245000</v>
      </c>
      <c r="K450" s="12">
        <v>34300</v>
      </c>
      <c r="L450" s="15">
        <v>210700</v>
      </c>
      <c r="M450" s="15">
        <v>182000</v>
      </c>
      <c r="N450" s="15">
        <v>28700</v>
      </c>
    </row>
    <row r="451" spans="1:14" x14ac:dyDescent="0.3">
      <c r="A451" s="13">
        <v>44501</v>
      </c>
      <c r="B451" s="13" t="str">
        <f t="shared" si="7"/>
        <v>Q4</v>
      </c>
      <c r="C451" s="12" t="s">
        <v>94</v>
      </c>
      <c r="D451" s="12" t="s">
        <v>100</v>
      </c>
      <c r="E451" s="12" t="s">
        <v>102</v>
      </c>
      <c r="F451" s="12" t="s">
        <v>87</v>
      </c>
      <c r="G451" s="12">
        <v>690</v>
      </c>
      <c r="H451" s="15">
        <v>5</v>
      </c>
      <c r="I451" s="15">
        <v>12</v>
      </c>
      <c r="J451" s="15">
        <v>8280</v>
      </c>
      <c r="K451" s="12">
        <v>165.6</v>
      </c>
      <c r="L451" s="15">
        <v>8114.4</v>
      </c>
      <c r="M451" s="15">
        <v>2070</v>
      </c>
      <c r="N451" s="15">
        <v>6044.4</v>
      </c>
    </row>
    <row r="452" spans="1:14" x14ac:dyDescent="0.3">
      <c r="A452" s="13">
        <v>44501</v>
      </c>
      <c r="B452" s="13" t="str">
        <f t="shared" si="7"/>
        <v>Q4</v>
      </c>
      <c r="C452" s="12" t="s">
        <v>84</v>
      </c>
      <c r="D452" s="12" t="s">
        <v>89</v>
      </c>
      <c r="E452" s="12" t="s">
        <v>90</v>
      </c>
      <c r="F452" s="12" t="s">
        <v>87</v>
      </c>
      <c r="G452" s="12">
        <v>639</v>
      </c>
      <c r="H452" s="15">
        <v>120</v>
      </c>
      <c r="I452" s="15">
        <v>7</v>
      </c>
      <c r="J452" s="15">
        <v>4473</v>
      </c>
      <c r="K452" s="12">
        <v>44.73</v>
      </c>
      <c r="L452" s="15">
        <v>4428.2700000000004</v>
      </c>
      <c r="M452" s="15">
        <v>3195</v>
      </c>
      <c r="N452" s="15">
        <v>1233.2700000000004</v>
      </c>
    </row>
    <row r="453" spans="1:14" x14ac:dyDescent="0.3">
      <c r="A453" s="13">
        <v>44501</v>
      </c>
      <c r="B453" s="13" t="str">
        <f t="shared" si="7"/>
        <v>Q4</v>
      </c>
      <c r="C453" s="12" t="s">
        <v>97</v>
      </c>
      <c r="D453" s="12" t="s">
        <v>98</v>
      </c>
      <c r="E453" s="12" t="s">
        <v>95</v>
      </c>
      <c r="F453" s="12" t="s">
        <v>91</v>
      </c>
      <c r="G453" s="12">
        <v>552</v>
      </c>
      <c r="H453" s="15">
        <v>250</v>
      </c>
      <c r="I453" s="15">
        <v>125</v>
      </c>
      <c r="J453" s="15">
        <v>69000</v>
      </c>
      <c r="K453" s="12">
        <v>10350</v>
      </c>
      <c r="L453" s="15">
        <v>58650</v>
      </c>
      <c r="M453" s="15">
        <v>66240</v>
      </c>
      <c r="N453" s="15">
        <v>-7590</v>
      </c>
    </row>
    <row r="454" spans="1:14" x14ac:dyDescent="0.3">
      <c r="A454" s="13">
        <v>44501</v>
      </c>
      <c r="B454" s="13" t="str">
        <f t="shared" si="7"/>
        <v>Q4</v>
      </c>
      <c r="C454" s="12" t="s">
        <v>84</v>
      </c>
      <c r="D454" s="12" t="s">
        <v>93</v>
      </c>
      <c r="E454" s="12" t="s">
        <v>90</v>
      </c>
      <c r="F454" s="12" t="s">
        <v>96</v>
      </c>
      <c r="G454" s="12">
        <v>547</v>
      </c>
      <c r="H454" s="15">
        <v>120</v>
      </c>
      <c r="I454" s="15">
        <v>7</v>
      </c>
      <c r="J454" s="15">
        <v>3829</v>
      </c>
      <c r="K454" s="12">
        <v>268.02999999999997</v>
      </c>
      <c r="L454" s="15">
        <v>3560.9700000000003</v>
      </c>
      <c r="M454" s="15">
        <v>2735</v>
      </c>
      <c r="N454" s="15">
        <v>825.97000000000025</v>
      </c>
    </row>
    <row r="455" spans="1:14" x14ac:dyDescent="0.3">
      <c r="A455" s="13">
        <v>44501</v>
      </c>
      <c r="B455" s="13" t="str">
        <f t="shared" si="7"/>
        <v>Q4</v>
      </c>
      <c r="C455" s="12" t="s">
        <v>88</v>
      </c>
      <c r="D455" s="12" t="s">
        <v>89</v>
      </c>
      <c r="E455" s="12" t="s">
        <v>101</v>
      </c>
      <c r="F455" s="12" t="s">
        <v>96</v>
      </c>
      <c r="G455" s="12">
        <v>490</v>
      </c>
      <c r="H455" s="15">
        <v>3</v>
      </c>
      <c r="I455" s="15">
        <v>15</v>
      </c>
      <c r="J455" s="15">
        <v>7350</v>
      </c>
      <c r="K455" s="12">
        <v>588</v>
      </c>
      <c r="L455" s="15">
        <v>6762</v>
      </c>
      <c r="M455" s="15">
        <v>4900</v>
      </c>
      <c r="N455" s="15">
        <v>1862</v>
      </c>
    </row>
    <row r="456" spans="1:14" x14ac:dyDescent="0.3">
      <c r="A456" s="13">
        <v>44501</v>
      </c>
      <c r="B456" s="13" t="str">
        <f t="shared" si="7"/>
        <v>Q4</v>
      </c>
      <c r="C456" s="12" t="s">
        <v>84</v>
      </c>
      <c r="D456" s="12" t="s">
        <v>98</v>
      </c>
      <c r="E456" s="12" t="s">
        <v>86</v>
      </c>
      <c r="F456" s="12" t="s">
        <v>91</v>
      </c>
      <c r="G456" s="12">
        <v>357</v>
      </c>
      <c r="H456" s="15">
        <v>10</v>
      </c>
      <c r="I456" s="15">
        <v>350</v>
      </c>
      <c r="J456" s="15">
        <v>124950</v>
      </c>
      <c r="K456" s="12">
        <v>16243.5</v>
      </c>
      <c r="L456" s="15">
        <v>108706.5</v>
      </c>
      <c r="M456" s="15">
        <v>92820</v>
      </c>
      <c r="N456" s="15">
        <v>15886.5</v>
      </c>
    </row>
    <row r="457" spans="1:14" x14ac:dyDescent="0.3">
      <c r="A457" s="13">
        <v>44531</v>
      </c>
      <c r="B457" s="13" t="str">
        <f t="shared" si="7"/>
        <v>Q4</v>
      </c>
      <c r="C457" s="12" t="s">
        <v>84</v>
      </c>
      <c r="D457" s="12" t="s">
        <v>85</v>
      </c>
      <c r="E457" s="12" t="s">
        <v>101</v>
      </c>
      <c r="F457" s="12" t="s">
        <v>87</v>
      </c>
      <c r="G457" s="12">
        <v>2852</v>
      </c>
      <c r="H457" s="15">
        <v>3</v>
      </c>
      <c r="I457" s="15">
        <v>350</v>
      </c>
      <c r="J457" s="15">
        <v>998200</v>
      </c>
      <c r="K457" s="12">
        <v>19964</v>
      </c>
      <c r="L457" s="15">
        <v>978236</v>
      </c>
      <c r="M457" s="15">
        <v>741520</v>
      </c>
      <c r="N457" s="15">
        <v>236716</v>
      </c>
    </row>
    <row r="458" spans="1:14" x14ac:dyDescent="0.3">
      <c r="A458" s="13">
        <v>44531</v>
      </c>
      <c r="B458" s="13" t="str">
        <f t="shared" si="7"/>
        <v>Q4</v>
      </c>
      <c r="C458" s="12" t="s">
        <v>84</v>
      </c>
      <c r="D458" s="12" t="s">
        <v>85</v>
      </c>
      <c r="E458" s="12" t="s">
        <v>86</v>
      </c>
      <c r="F458" s="12" t="s">
        <v>87</v>
      </c>
      <c r="G458" s="12">
        <v>2852</v>
      </c>
      <c r="H458" s="15">
        <v>10</v>
      </c>
      <c r="I458" s="15">
        <v>350</v>
      </c>
      <c r="J458" s="15">
        <v>998200</v>
      </c>
      <c r="K458" s="12">
        <v>19964</v>
      </c>
      <c r="L458" s="15">
        <v>978236</v>
      </c>
      <c r="M458" s="15">
        <v>741520</v>
      </c>
      <c r="N458" s="15">
        <v>236716</v>
      </c>
    </row>
    <row r="459" spans="1:14" x14ac:dyDescent="0.3">
      <c r="A459" s="13">
        <v>44531</v>
      </c>
      <c r="B459" s="13" t="str">
        <f t="shared" si="7"/>
        <v>Q4</v>
      </c>
      <c r="C459" s="12" t="s">
        <v>97</v>
      </c>
      <c r="D459" s="12" t="s">
        <v>93</v>
      </c>
      <c r="E459" s="12" t="s">
        <v>102</v>
      </c>
      <c r="F459" s="12" t="s">
        <v>96</v>
      </c>
      <c r="G459" s="12">
        <v>2797</v>
      </c>
      <c r="H459" s="15">
        <v>5</v>
      </c>
      <c r="I459" s="15">
        <v>125</v>
      </c>
      <c r="J459" s="15">
        <v>349625</v>
      </c>
      <c r="K459" s="12">
        <v>31466.25</v>
      </c>
      <c r="L459" s="15">
        <v>318158.75</v>
      </c>
      <c r="M459" s="15">
        <v>335640</v>
      </c>
      <c r="N459" s="15">
        <v>-17481.25</v>
      </c>
    </row>
    <row r="460" spans="1:14" x14ac:dyDescent="0.3">
      <c r="A460" s="13">
        <v>44531</v>
      </c>
      <c r="B460" s="13" t="str">
        <f t="shared" si="7"/>
        <v>Q4</v>
      </c>
      <c r="C460" s="12" t="s">
        <v>97</v>
      </c>
      <c r="D460" s="12" t="s">
        <v>93</v>
      </c>
      <c r="E460" s="12" t="s">
        <v>86</v>
      </c>
      <c r="F460" s="12" t="s">
        <v>96</v>
      </c>
      <c r="G460" s="12">
        <v>2797</v>
      </c>
      <c r="H460" s="15">
        <v>10</v>
      </c>
      <c r="I460" s="15">
        <v>125</v>
      </c>
      <c r="J460" s="15">
        <v>349625</v>
      </c>
      <c r="K460" s="12">
        <v>31466.25</v>
      </c>
      <c r="L460" s="15">
        <v>318158.75</v>
      </c>
      <c r="M460" s="15">
        <v>335640</v>
      </c>
      <c r="N460" s="15">
        <v>-17481.25</v>
      </c>
    </row>
    <row r="461" spans="1:14" x14ac:dyDescent="0.3">
      <c r="A461" s="13">
        <v>44531</v>
      </c>
      <c r="B461" s="13" t="str">
        <f t="shared" si="7"/>
        <v>Q4</v>
      </c>
      <c r="C461" s="12" t="s">
        <v>97</v>
      </c>
      <c r="D461" s="12" t="s">
        <v>85</v>
      </c>
      <c r="E461" s="12" t="s">
        <v>86</v>
      </c>
      <c r="F461" s="12" t="s">
        <v>87</v>
      </c>
      <c r="G461" s="12">
        <v>2729</v>
      </c>
      <c r="H461" s="15">
        <v>10</v>
      </c>
      <c r="I461" s="15">
        <v>125</v>
      </c>
      <c r="J461" s="15">
        <v>341125</v>
      </c>
      <c r="K461" s="12">
        <v>6822.5</v>
      </c>
      <c r="L461" s="15">
        <v>334302.5</v>
      </c>
      <c r="M461" s="15">
        <v>327480</v>
      </c>
      <c r="N461" s="15">
        <v>6822.5</v>
      </c>
    </row>
    <row r="462" spans="1:14" x14ac:dyDescent="0.3">
      <c r="A462" s="13">
        <v>44531</v>
      </c>
      <c r="B462" s="13" t="str">
        <f t="shared" si="7"/>
        <v>Q4</v>
      </c>
      <c r="C462" s="12" t="s">
        <v>97</v>
      </c>
      <c r="D462" s="12" t="s">
        <v>85</v>
      </c>
      <c r="E462" s="12" t="s">
        <v>95</v>
      </c>
      <c r="F462" s="12" t="s">
        <v>87</v>
      </c>
      <c r="G462" s="12">
        <v>2729</v>
      </c>
      <c r="H462" s="15">
        <v>250</v>
      </c>
      <c r="I462" s="15">
        <v>125</v>
      </c>
      <c r="J462" s="15">
        <v>341125</v>
      </c>
      <c r="K462" s="12">
        <v>6822.5</v>
      </c>
      <c r="L462" s="15">
        <v>334302.5</v>
      </c>
      <c r="M462" s="15">
        <v>327480</v>
      </c>
      <c r="N462" s="15">
        <v>6822.5</v>
      </c>
    </row>
    <row r="463" spans="1:14" x14ac:dyDescent="0.3">
      <c r="A463" s="13">
        <v>44531</v>
      </c>
      <c r="B463" s="13" t="str">
        <f t="shared" si="7"/>
        <v>Q4</v>
      </c>
      <c r="C463" s="12" t="s">
        <v>84</v>
      </c>
      <c r="D463" s="12" t="s">
        <v>93</v>
      </c>
      <c r="E463" s="12" t="s">
        <v>86</v>
      </c>
      <c r="F463" s="12" t="s">
        <v>96</v>
      </c>
      <c r="G463" s="12">
        <v>2663</v>
      </c>
      <c r="H463" s="15">
        <v>10</v>
      </c>
      <c r="I463" s="15">
        <v>20</v>
      </c>
      <c r="J463" s="15">
        <v>53260</v>
      </c>
      <c r="K463" s="12">
        <v>2663</v>
      </c>
      <c r="L463" s="15">
        <v>50597</v>
      </c>
      <c r="M463" s="15">
        <v>26630</v>
      </c>
      <c r="N463" s="15">
        <v>23967</v>
      </c>
    </row>
    <row r="464" spans="1:14" x14ac:dyDescent="0.3">
      <c r="A464" s="13">
        <v>44531</v>
      </c>
      <c r="B464" s="13" t="str">
        <f t="shared" si="7"/>
        <v>Q4</v>
      </c>
      <c r="C464" s="12" t="s">
        <v>84</v>
      </c>
      <c r="D464" s="12" t="s">
        <v>93</v>
      </c>
      <c r="E464" s="12" t="s">
        <v>95</v>
      </c>
      <c r="F464" s="12" t="s">
        <v>96</v>
      </c>
      <c r="G464" s="12">
        <v>2663</v>
      </c>
      <c r="H464" s="15">
        <v>250</v>
      </c>
      <c r="I464" s="15">
        <v>20</v>
      </c>
      <c r="J464" s="15">
        <v>53260</v>
      </c>
      <c r="K464" s="12">
        <v>2663</v>
      </c>
      <c r="L464" s="15">
        <v>50597</v>
      </c>
      <c r="M464" s="15">
        <v>26630</v>
      </c>
      <c r="N464" s="15">
        <v>23967</v>
      </c>
    </row>
    <row r="465" spans="1:14" x14ac:dyDescent="0.3">
      <c r="A465" s="13">
        <v>44531</v>
      </c>
      <c r="B465" s="13" t="str">
        <f t="shared" si="7"/>
        <v>Q4</v>
      </c>
      <c r="C465" s="12" t="s">
        <v>84</v>
      </c>
      <c r="D465" s="12" t="s">
        <v>89</v>
      </c>
      <c r="E465" s="12" t="s">
        <v>101</v>
      </c>
      <c r="F465" s="12" t="s">
        <v>96</v>
      </c>
      <c r="G465" s="12">
        <v>2487</v>
      </c>
      <c r="H465" s="15">
        <v>3</v>
      </c>
      <c r="I465" s="15">
        <v>7</v>
      </c>
      <c r="J465" s="15">
        <v>17409</v>
      </c>
      <c r="K465" s="12">
        <v>870.45</v>
      </c>
      <c r="L465" s="15">
        <v>16538.55</v>
      </c>
      <c r="M465" s="15">
        <v>12435</v>
      </c>
      <c r="N465" s="15">
        <v>4103.5499999999993</v>
      </c>
    </row>
    <row r="466" spans="1:14" x14ac:dyDescent="0.3">
      <c r="A466" s="13">
        <v>44531</v>
      </c>
      <c r="B466" s="13" t="str">
        <f t="shared" si="7"/>
        <v>Q4</v>
      </c>
      <c r="C466" s="12" t="s">
        <v>84</v>
      </c>
      <c r="D466" s="12" t="s">
        <v>89</v>
      </c>
      <c r="E466" s="12" t="s">
        <v>95</v>
      </c>
      <c r="F466" s="12" t="s">
        <v>96</v>
      </c>
      <c r="G466" s="12">
        <v>2487</v>
      </c>
      <c r="H466" s="15">
        <v>250</v>
      </c>
      <c r="I466" s="15">
        <v>7</v>
      </c>
      <c r="J466" s="15">
        <v>17409</v>
      </c>
      <c r="K466" s="12">
        <v>870.45</v>
      </c>
      <c r="L466" s="15">
        <v>16538.55</v>
      </c>
      <c r="M466" s="15">
        <v>12435</v>
      </c>
      <c r="N466" s="15">
        <v>4103.5499999999993</v>
      </c>
    </row>
    <row r="467" spans="1:14" x14ac:dyDescent="0.3">
      <c r="A467" s="13">
        <v>44531</v>
      </c>
      <c r="B467" s="13" t="str">
        <f t="shared" si="7"/>
        <v>Q4</v>
      </c>
      <c r="C467" s="12" t="s">
        <v>94</v>
      </c>
      <c r="D467" s="12" t="s">
        <v>85</v>
      </c>
      <c r="E467" s="12" t="s">
        <v>86</v>
      </c>
      <c r="F467" s="12" t="s">
        <v>96</v>
      </c>
      <c r="G467" s="12">
        <v>2431</v>
      </c>
      <c r="H467" s="15">
        <v>10</v>
      </c>
      <c r="I467" s="15">
        <v>12</v>
      </c>
      <c r="J467" s="15">
        <v>29172</v>
      </c>
      <c r="K467" s="12">
        <v>1458.6</v>
      </c>
      <c r="L467" s="15">
        <v>27713.4</v>
      </c>
      <c r="M467" s="15">
        <v>7293</v>
      </c>
      <c r="N467" s="15">
        <v>20420.400000000001</v>
      </c>
    </row>
    <row r="468" spans="1:14" x14ac:dyDescent="0.3">
      <c r="A468" s="13">
        <v>44531</v>
      </c>
      <c r="B468" s="13" t="str">
        <f t="shared" si="7"/>
        <v>Q4</v>
      </c>
      <c r="C468" s="12" t="s">
        <v>94</v>
      </c>
      <c r="D468" s="12" t="s">
        <v>85</v>
      </c>
      <c r="E468" s="12" t="s">
        <v>90</v>
      </c>
      <c r="F468" s="12" t="s">
        <v>96</v>
      </c>
      <c r="G468" s="12">
        <v>2431</v>
      </c>
      <c r="H468" s="15">
        <v>120</v>
      </c>
      <c r="I468" s="15">
        <v>12</v>
      </c>
      <c r="J468" s="15">
        <v>29172</v>
      </c>
      <c r="K468" s="12">
        <v>1458.6</v>
      </c>
      <c r="L468" s="15">
        <v>27713.4</v>
      </c>
      <c r="M468" s="15">
        <v>7293</v>
      </c>
      <c r="N468" s="15">
        <v>20420.400000000001</v>
      </c>
    </row>
    <row r="469" spans="1:14" x14ac:dyDescent="0.3">
      <c r="A469" s="13">
        <v>44531</v>
      </c>
      <c r="B469" s="13" t="str">
        <f t="shared" si="7"/>
        <v>Q4</v>
      </c>
      <c r="C469" s="12" t="s">
        <v>88</v>
      </c>
      <c r="D469" s="12" t="s">
        <v>85</v>
      </c>
      <c r="E469" s="12" t="s">
        <v>101</v>
      </c>
      <c r="F469" s="12" t="s">
        <v>91</v>
      </c>
      <c r="G469" s="12">
        <v>2300</v>
      </c>
      <c r="H469" s="15">
        <v>3</v>
      </c>
      <c r="I469" s="15">
        <v>15</v>
      </c>
      <c r="J469" s="15">
        <v>34500</v>
      </c>
      <c r="K469" s="12">
        <v>4830</v>
      </c>
      <c r="L469" s="15">
        <v>29670</v>
      </c>
      <c r="M469" s="15">
        <v>23000</v>
      </c>
      <c r="N469" s="15">
        <v>6670</v>
      </c>
    </row>
    <row r="470" spans="1:14" x14ac:dyDescent="0.3">
      <c r="A470" s="13">
        <v>44531</v>
      </c>
      <c r="B470" s="13" t="str">
        <f t="shared" si="7"/>
        <v>Q4</v>
      </c>
      <c r="C470" s="12" t="s">
        <v>88</v>
      </c>
      <c r="D470" s="12" t="s">
        <v>85</v>
      </c>
      <c r="E470" s="12" t="s">
        <v>102</v>
      </c>
      <c r="F470" s="12" t="s">
        <v>91</v>
      </c>
      <c r="G470" s="12">
        <v>2300</v>
      </c>
      <c r="H470" s="15">
        <v>5</v>
      </c>
      <c r="I470" s="15">
        <v>15</v>
      </c>
      <c r="J470" s="15">
        <v>34500</v>
      </c>
      <c r="K470" s="12">
        <v>4830</v>
      </c>
      <c r="L470" s="15">
        <v>29670</v>
      </c>
      <c r="M470" s="15">
        <v>23000</v>
      </c>
      <c r="N470" s="15">
        <v>6670</v>
      </c>
    </row>
    <row r="471" spans="1:14" x14ac:dyDescent="0.3">
      <c r="A471" s="13">
        <v>44531</v>
      </c>
      <c r="B471" s="13" t="str">
        <f t="shared" si="7"/>
        <v>Q4</v>
      </c>
      <c r="C471" s="12" t="s">
        <v>88</v>
      </c>
      <c r="D471" s="12" t="s">
        <v>100</v>
      </c>
      <c r="E471" s="12" t="s">
        <v>102</v>
      </c>
      <c r="F471" s="12" t="s">
        <v>91</v>
      </c>
      <c r="G471" s="12">
        <v>2157</v>
      </c>
      <c r="H471" s="15">
        <v>5</v>
      </c>
      <c r="I471" s="15">
        <v>15</v>
      </c>
      <c r="J471" s="15">
        <v>32355</v>
      </c>
      <c r="K471" s="12">
        <v>3559.05</v>
      </c>
      <c r="L471" s="15">
        <v>28795.95</v>
      </c>
      <c r="M471" s="15">
        <v>21570</v>
      </c>
      <c r="N471" s="15">
        <v>7225.9500000000007</v>
      </c>
    </row>
    <row r="472" spans="1:14" x14ac:dyDescent="0.3">
      <c r="A472" s="13">
        <v>44531</v>
      </c>
      <c r="B472" s="13" t="str">
        <f t="shared" si="7"/>
        <v>Q4</v>
      </c>
      <c r="C472" s="12" t="s">
        <v>88</v>
      </c>
      <c r="D472" s="12" t="s">
        <v>100</v>
      </c>
      <c r="E472" s="12" t="s">
        <v>99</v>
      </c>
      <c r="F472" s="12" t="s">
        <v>91</v>
      </c>
      <c r="G472" s="12">
        <v>2157</v>
      </c>
      <c r="H472" s="15">
        <v>260</v>
      </c>
      <c r="I472" s="15">
        <v>15</v>
      </c>
      <c r="J472" s="15">
        <v>32355</v>
      </c>
      <c r="K472" s="12">
        <v>3559.05</v>
      </c>
      <c r="L472" s="15">
        <v>28795.95</v>
      </c>
      <c r="M472" s="15">
        <v>21570</v>
      </c>
      <c r="N472" s="15">
        <v>7225.9500000000007</v>
      </c>
    </row>
    <row r="473" spans="1:14" x14ac:dyDescent="0.3">
      <c r="A473" s="13">
        <v>44531</v>
      </c>
      <c r="B473" s="13" t="str">
        <f t="shared" si="7"/>
        <v>Q4</v>
      </c>
      <c r="C473" s="12" t="s">
        <v>84</v>
      </c>
      <c r="D473" s="12" t="s">
        <v>89</v>
      </c>
      <c r="E473" s="12" t="s">
        <v>101</v>
      </c>
      <c r="F473" s="12" t="s">
        <v>87</v>
      </c>
      <c r="G473" s="12">
        <v>2155</v>
      </c>
      <c r="H473" s="15">
        <v>3</v>
      </c>
      <c r="I473" s="15">
        <v>350</v>
      </c>
      <c r="J473" s="15">
        <v>754250</v>
      </c>
      <c r="K473" s="12">
        <v>7542.5</v>
      </c>
      <c r="L473" s="15">
        <v>746707.5</v>
      </c>
      <c r="M473" s="15">
        <v>560300</v>
      </c>
      <c r="N473" s="15">
        <v>186407.5</v>
      </c>
    </row>
    <row r="474" spans="1:14" x14ac:dyDescent="0.3">
      <c r="A474" s="13">
        <v>44531</v>
      </c>
      <c r="B474" s="13" t="str">
        <f t="shared" si="7"/>
        <v>Q4</v>
      </c>
      <c r="C474" s="12" t="s">
        <v>84</v>
      </c>
      <c r="D474" s="12" t="s">
        <v>89</v>
      </c>
      <c r="E474" s="12" t="s">
        <v>86</v>
      </c>
      <c r="F474" s="12" t="s">
        <v>87</v>
      </c>
      <c r="G474" s="12">
        <v>2155</v>
      </c>
      <c r="H474" s="15">
        <v>10</v>
      </c>
      <c r="I474" s="15">
        <v>350</v>
      </c>
      <c r="J474" s="15">
        <v>754250</v>
      </c>
      <c r="K474" s="12">
        <v>7542.5</v>
      </c>
      <c r="L474" s="15">
        <v>746707.5</v>
      </c>
      <c r="M474" s="15">
        <v>560300</v>
      </c>
      <c r="N474" s="15">
        <v>186407.5</v>
      </c>
    </row>
    <row r="475" spans="1:14" x14ac:dyDescent="0.3">
      <c r="A475" s="13">
        <v>44531</v>
      </c>
      <c r="B475" s="13" t="str">
        <f t="shared" si="7"/>
        <v>Q4</v>
      </c>
      <c r="C475" s="12" t="s">
        <v>88</v>
      </c>
      <c r="D475" s="12" t="s">
        <v>89</v>
      </c>
      <c r="E475" s="12" t="s">
        <v>102</v>
      </c>
      <c r="F475" s="12" t="s">
        <v>91</v>
      </c>
      <c r="G475" s="12">
        <v>2072</v>
      </c>
      <c r="H475" s="15">
        <v>5</v>
      </c>
      <c r="I475" s="15">
        <v>15</v>
      </c>
      <c r="J475" s="15">
        <v>31080</v>
      </c>
      <c r="K475" s="12">
        <v>3108</v>
      </c>
      <c r="L475" s="15">
        <v>27972</v>
      </c>
      <c r="M475" s="15">
        <v>20720</v>
      </c>
      <c r="N475" s="15">
        <v>7252</v>
      </c>
    </row>
    <row r="476" spans="1:14" x14ac:dyDescent="0.3">
      <c r="A476" s="13">
        <v>44531</v>
      </c>
      <c r="B476" s="13" t="str">
        <f t="shared" si="7"/>
        <v>Q4</v>
      </c>
      <c r="C476" s="12" t="s">
        <v>88</v>
      </c>
      <c r="D476" s="12" t="s">
        <v>89</v>
      </c>
      <c r="E476" s="12" t="s">
        <v>99</v>
      </c>
      <c r="F476" s="12" t="s">
        <v>91</v>
      </c>
      <c r="G476" s="12">
        <v>2072</v>
      </c>
      <c r="H476" s="15">
        <v>260</v>
      </c>
      <c r="I476" s="15">
        <v>15</v>
      </c>
      <c r="J476" s="15">
        <v>31080</v>
      </c>
      <c r="K476" s="12">
        <v>3108</v>
      </c>
      <c r="L476" s="15">
        <v>27972</v>
      </c>
      <c r="M476" s="15">
        <v>20720</v>
      </c>
      <c r="N476" s="15">
        <v>7252</v>
      </c>
    </row>
    <row r="477" spans="1:14" x14ac:dyDescent="0.3">
      <c r="A477" s="13">
        <v>44531</v>
      </c>
      <c r="B477" s="13" t="str">
        <f t="shared" si="7"/>
        <v>Q4</v>
      </c>
      <c r="C477" s="12" t="s">
        <v>92</v>
      </c>
      <c r="D477" s="12" t="s">
        <v>85</v>
      </c>
      <c r="E477" s="12" t="s">
        <v>86</v>
      </c>
      <c r="F477" s="12" t="s">
        <v>87</v>
      </c>
      <c r="G477" s="12">
        <v>1916</v>
      </c>
      <c r="H477" s="15">
        <v>10</v>
      </c>
      <c r="I477" s="15">
        <v>300</v>
      </c>
      <c r="J477" s="15">
        <v>574800</v>
      </c>
      <c r="K477" s="12">
        <v>11496</v>
      </c>
      <c r="L477" s="15">
        <v>563304</v>
      </c>
      <c r="M477" s="15">
        <v>479000</v>
      </c>
      <c r="N477" s="15">
        <v>84304</v>
      </c>
    </row>
    <row r="478" spans="1:14" x14ac:dyDescent="0.3">
      <c r="A478" s="13">
        <v>44531</v>
      </c>
      <c r="B478" s="13" t="str">
        <f t="shared" si="7"/>
        <v>Q4</v>
      </c>
      <c r="C478" s="12" t="s">
        <v>92</v>
      </c>
      <c r="D478" s="12" t="s">
        <v>85</v>
      </c>
      <c r="E478" s="12" t="s">
        <v>99</v>
      </c>
      <c r="F478" s="12" t="s">
        <v>87</v>
      </c>
      <c r="G478" s="12">
        <v>1916</v>
      </c>
      <c r="H478" s="15">
        <v>260</v>
      </c>
      <c r="I478" s="15">
        <v>300</v>
      </c>
      <c r="J478" s="15">
        <v>574800</v>
      </c>
      <c r="K478" s="12">
        <v>11496</v>
      </c>
      <c r="L478" s="15">
        <v>563304</v>
      </c>
      <c r="M478" s="15">
        <v>479000</v>
      </c>
      <c r="N478" s="15">
        <v>84304</v>
      </c>
    </row>
    <row r="479" spans="1:14" x14ac:dyDescent="0.3">
      <c r="A479" s="13">
        <v>44531</v>
      </c>
      <c r="B479" s="13" t="str">
        <f t="shared" si="7"/>
        <v>Q4</v>
      </c>
      <c r="C479" s="12" t="s">
        <v>84</v>
      </c>
      <c r="D479" s="12" t="s">
        <v>85</v>
      </c>
      <c r="E479" s="12" t="s">
        <v>86</v>
      </c>
      <c r="F479" s="12" t="s">
        <v>103</v>
      </c>
      <c r="G479" s="12">
        <v>1817</v>
      </c>
      <c r="H479" s="15">
        <v>10</v>
      </c>
      <c r="I479" s="15">
        <v>20</v>
      </c>
      <c r="J479" s="15">
        <v>36340</v>
      </c>
      <c r="K479" s="12">
        <v>0</v>
      </c>
      <c r="L479" s="15">
        <v>36340</v>
      </c>
      <c r="M479" s="15">
        <v>18170</v>
      </c>
      <c r="N479" s="15">
        <v>18170</v>
      </c>
    </row>
    <row r="480" spans="1:14" x14ac:dyDescent="0.3">
      <c r="A480" s="13">
        <v>44531</v>
      </c>
      <c r="B480" s="13" t="str">
        <f t="shared" si="7"/>
        <v>Q4</v>
      </c>
      <c r="C480" s="12" t="s">
        <v>84</v>
      </c>
      <c r="D480" s="12" t="s">
        <v>85</v>
      </c>
      <c r="E480" s="12" t="s">
        <v>95</v>
      </c>
      <c r="F480" s="12" t="s">
        <v>103</v>
      </c>
      <c r="G480" s="12">
        <v>1817</v>
      </c>
      <c r="H480" s="15">
        <v>250</v>
      </c>
      <c r="I480" s="15">
        <v>20</v>
      </c>
      <c r="J480" s="15">
        <v>36340</v>
      </c>
      <c r="K480" s="12">
        <v>0</v>
      </c>
      <c r="L480" s="15">
        <v>36340</v>
      </c>
      <c r="M480" s="15">
        <v>18170</v>
      </c>
      <c r="N480" s="15">
        <v>18170</v>
      </c>
    </row>
    <row r="481" spans="1:14" x14ac:dyDescent="0.3">
      <c r="A481" s="13">
        <v>44531</v>
      </c>
      <c r="B481" s="13" t="str">
        <f t="shared" si="7"/>
        <v>Q4</v>
      </c>
      <c r="C481" s="12" t="s">
        <v>97</v>
      </c>
      <c r="D481" s="12" t="s">
        <v>98</v>
      </c>
      <c r="E481" s="12" t="s">
        <v>102</v>
      </c>
      <c r="F481" s="12" t="s">
        <v>87</v>
      </c>
      <c r="G481" s="12">
        <v>1706</v>
      </c>
      <c r="H481" s="15">
        <v>5</v>
      </c>
      <c r="I481" s="15">
        <v>125</v>
      </c>
      <c r="J481" s="15">
        <v>213250</v>
      </c>
      <c r="K481" s="12">
        <v>6397.5</v>
      </c>
      <c r="L481" s="15">
        <v>206852.5</v>
      </c>
      <c r="M481" s="15">
        <v>204720</v>
      </c>
      <c r="N481" s="15">
        <v>2132.5</v>
      </c>
    </row>
    <row r="482" spans="1:14" x14ac:dyDescent="0.3">
      <c r="A482" s="13">
        <v>44531</v>
      </c>
      <c r="B482" s="13" t="str">
        <f t="shared" si="7"/>
        <v>Q4</v>
      </c>
      <c r="C482" s="12" t="s">
        <v>97</v>
      </c>
      <c r="D482" s="12" t="s">
        <v>98</v>
      </c>
      <c r="E482" s="12" t="s">
        <v>86</v>
      </c>
      <c r="F482" s="12" t="s">
        <v>87</v>
      </c>
      <c r="G482" s="12">
        <v>1706</v>
      </c>
      <c r="H482" s="15">
        <v>10</v>
      </c>
      <c r="I482" s="15">
        <v>125</v>
      </c>
      <c r="J482" s="15">
        <v>213250</v>
      </c>
      <c r="K482" s="12">
        <v>6397.5</v>
      </c>
      <c r="L482" s="15">
        <v>206852.5</v>
      </c>
      <c r="M482" s="15">
        <v>204720</v>
      </c>
      <c r="N482" s="15">
        <v>2132.5</v>
      </c>
    </row>
    <row r="483" spans="1:14" x14ac:dyDescent="0.3">
      <c r="A483" s="13">
        <v>44531</v>
      </c>
      <c r="B483" s="13" t="str">
        <f t="shared" si="7"/>
        <v>Q4</v>
      </c>
      <c r="C483" s="12" t="s">
        <v>84</v>
      </c>
      <c r="D483" s="12" t="s">
        <v>85</v>
      </c>
      <c r="E483" s="12" t="s">
        <v>90</v>
      </c>
      <c r="F483" s="12" t="s">
        <v>96</v>
      </c>
      <c r="G483" s="12">
        <v>1582</v>
      </c>
      <c r="H483" s="15">
        <v>120</v>
      </c>
      <c r="I483" s="15">
        <v>7</v>
      </c>
      <c r="J483" s="15">
        <v>11074</v>
      </c>
      <c r="K483" s="12">
        <v>775.18</v>
      </c>
      <c r="L483" s="15">
        <v>10298.82</v>
      </c>
      <c r="M483" s="15">
        <v>7910</v>
      </c>
      <c r="N483" s="15">
        <v>2388.8199999999997</v>
      </c>
    </row>
    <row r="484" spans="1:14" x14ac:dyDescent="0.3">
      <c r="A484" s="13">
        <v>44531</v>
      </c>
      <c r="B484" s="13" t="str">
        <f t="shared" si="7"/>
        <v>Q4</v>
      </c>
      <c r="C484" s="12" t="s">
        <v>84</v>
      </c>
      <c r="D484" s="12" t="s">
        <v>85</v>
      </c>
      <c r="E484" s="12" t="s">
        <v>95</v>
      </c>
      <c r="F484" s="12" t="s">
        <v>96</v>
      </c>
      <c r="G484" s="12">
        <v>1582</v>
      </c>
      <c r="H484" s="15">
        <v>250</v>
      </c>
      <c r="I484" s="15">
        <v>7</v>
      </c>
      <c r="J484" s="15">
        <v>11074</v>
      </c>
      <c r="K484" s="12">
        <v>775.18</v>
      </c>
      <c r="L484" s="15">
        <v>10298.82</v>
      </c>
      <c r="M484" s="15">
        <v>7910</v>
      </c>
      <c r="N484" s="15">
        <v>2388.8199999999997</v>
      </c>
    </row>
    <row r="485" spans="1:14" x14ac:dyDescent="0.3">
      <c r="A485" s="13">
        <v>44531</v>
      </c>
      <c r="B485" s="13" t="str">
        <f t="shared" si="7"/>
        <v>Q4</v>
      </c>
      <c r="C485" s="12" t="s">
        <v>84</v>
      </c>
      <c r="D485" s="12" t="s">
        <v>98</v>
      </c>
      <c r="E485" s="12" t="s">
        <v>86</v>
      </c>
      <c r="F485" s="12" t="s">
        <v>91</v>
      </c>
      <c r="G485" s="12">
        <v>1531</v>
      </c>
      <c r="H485" s="15">
        <v>10</v>
      </c>
      <c r="I485" s="15">
        <v>20</v>
      </c>
      <c r="J485" s="15">
        <v>30620</v>
      </c>
      <c r="K485" s="12">
        <v>3674.4</v>
      </c>
      <c r="L485" s="15">
        <v>26945.599999999999</v>
      </c>
      <c r="M485" s="15">
        <v>15310</v>
      </c>
      <c r="N485" s="15">
        <v>11635.599999999999</v>
      </c>
    </row>
    <row r="486" spans="1:14" x14ac:dyDescent="0.3">
      <c r="A486" s="13">
        <v>44531</v>
      </c>
      <c r="B486" s="13" t="str">
        <f t="shared" si="7"/>
        <v>Q4</v>
      </c>
      <c r="C486" s="12" t="s">
        <v>84</v>
      </c>
      <c r="D486" s="12" t="s">
        <v>98</v>
      </c>
      <c r="E486" s="12" t="s">
        <v>95</v>
      </c>
      <c r="F486" s="12" t="s">
        <v>91</v>
      </c>
      <c r="G486" s="12">
        <v>1531</v>
      </c>
      <c r="H486" s="15">
        <v>250</v>
      </c>
      <c r="I486" s="15">
        <v>20</v>
      </c>
      <c r="J486" s="15">
        <v>30620</v>
      </c>
      <c r="K486" s="12">
        <v>3674.4</v>
      </c>
      <c r="L486" s="15">
        <v>26945.599999999999</v>
      </c>
      <c r="M486" s="15">
        <v>15310</v>
      </c>
      <c r="N486" s="15">
        <v>11635.599999999999</v>
      </c>
    </row>
    <row r="487" spans="1:14" x14ac:dyDescent="0.3">
      <c r="A487" s="13">
        <v>44531</v>
      </c>
      <c r="B487" s="13" t="str">
        <f t="shared" si="7"/>
        <v>Q4</v>
      </c>
      <c r="C487" s="12" t="s">
        <v>84</v>
      </c>
      <c r="D487" s="12" t="s">
        <v>98</v>
      </c>
      <c r="E487" s="12" t="s">
        <v>101</v>
      </c>
      <c r="F487" s="12" t="s">
        <v>103</v>
      </c>
      <c r="G487" s="12">
        <v>1513</v>
      </c>
      <c r="H487" s="15">
        <v>3</v>
      </c>
      <c r="I487" s="15">
        <v>350</v>
      </c>
      <c r="J487" s="15">
        <v>529550</v>
      </c>
      <c r="K487" s="12">
        <v>0</v>
      </c>
      <c r="L487" s="15">
        <v>529550</v>
      </c>
      <c r="M487" s="15">
        <v>393380</v>
      </c>
      <c r="N487" s="15">
        <v>136170</v>
      </c>
    </row>
    <row r="488" spans="1:14" x14ac:dyDescent="0.3">
      <c r="A488" s="13">
        <v>44531</v>
      </c>
      <c r="B488" s="13" t="str">
        <f t="shared" si="7"/>
        <v>Q4</v>
      </c>
      <c r="C488" s="12" t="s">
        <v>84</v>
      </c>
      <c r="D488" s="12" t="s">
        <v>98</v>
      </c>
      <c r="E488" s="12" t="s">
        <v>86</v>
      </c>
      <c r="F488" s="12" t="s">
        <v>103</v>
      </c>
      <c r="G488" s="12">
        <v>1513</v>
      </c>
      <c r="H488" s="15">
        <v>10</v>
      </c>
      <c r="I488" s="15">
        <v>350</v>
      </c>
      <c r="J488" s="15">
        <v>529550</v>
      </c>
      <c r="K488" s="12">
        <v>0</v>
      </c>
      <c r="L488" s="15">
        <v>529550</v>
      </c>
      <c r="M488" s="15">
        <v>393380</v>
      </c>
      <c r="N488" s="15">
        <v>136170</v>
      </c>
    </row>
    <row r="489" spans="1:14" x14ac:dyDescent="0.3">
      <c r="A489" s="13">
        <v>44531</v>
      </c>
      <c r="B489" s="13" t="str">
        <f t="shared" si="7"/>
        <v>Q4</v>
      </c>
      <c r="C489" s="12" t="s">
        <v>92</v>
      </c>
      <c r="D489" s="12" t="s">
        <v>93</v>
      </c>
      <c r="E489" s="12" t="s">
        <v>90</v>
      </c>
      <c r="F489" s="12" t="s">
        <v>96</v>
      </c>
      <c r="G489" s="12">
        <v>1372</v>
      </c>
      <c r="H489" s="15">
        <v>120</v>
      </c>
      <c r="I489" s="15">
        <v>300</v>
      </c>
      <c r="J489" s="15">
        <v>411600</v>
      </c>
      <c r="K489" s="12">
        <v>28812</v>
      </c>
      <c r="L489" s="15">
        <v>382788</v>
      </c>
      <c r="M489" s="15">
        <v>343000</v>
      </c>
      <c r="N489" s="15">
        <v>39788</v>
      </c>
    </row>
    <row r="490" spans="1:14" x14ac:dyDescent="0.3">
      <c r="A490" s="13">
        <v>44531</v>
      </c>
      <c r="B490" s="13" t="str">
        <f t="shared" si="7"/>
        <v>Q4</v>
      </c>
      <c r="C490" s="12" t="s">
        <v>92</v>
      </c>
      <c r="D490" s="12" t="s">
        <v>93</v>
      </c>
      <c r="E490" s="12" t="s">
        <v>99</v>
      </c>
      <c r="F490" s="12" t="s">
        <v>96</v>
      </c>
      <c r="G490" s="12">
        <v>1372</v>
      </c>
      <c r="H490" s="15">
        <v>260</v>
      </c>
      <c r="I490" s="15">
        <v>300</v>
      </c>
      <c r="J490" s="15">
        <v>411600</v>
      </c>
      <c r="K490" s="12">
        <v>28812</v>
      </c>
      <c r="L490" s="15">
        <v>382788</v>
      </c>
      <c r="M490" s="15">
        <v>343000</v>
      </c>
      <c r="N490" s="15">
        <v>39788</v>
      </c>
    </row>
    <row r="491" spans="1:14" x14ac:dyDescent="0.3">
      <c r="A491" s="13">
        <v>44531</v>
      </c>
      <c r="B491" s="13" t="str">
        <f t="shared" si="7"/>
        <v>Q4</v>
      </c>
      <c r="C491" s="12" t="s">
        <v>84</v>
      </c>
      <c r="D491" s="12" t="s">
        <v>100</v>
      </c>
      <c r="E491" s="12" t="s">
        <v>101</v>
      </c>
      <c r="F491" s="12" t="s">
        <v>96</v>
      </c>
      <c r="G491" s="12">
        <v>1362</v>
      </c>
      <c r="H491" s="15">
        <v>3</v>
      </c>
      <c r="I491" s="15">
        <v>350</v>
      </c>
      <c r="J491" s="15">
        <v>476700</v>
      </c>
      <c r="K491" s="12">
        <v>38136</v>
      </c>
      <c r="L491" s="15">
        <v>438564</v>
      </c>
      <c r="M491" s="15">
        <v>354120</v>
      </c>
      <c r="N491" s="15">
        <v>84444</v>
      </c>
    </row>
    <row r="492" spans="1:14" x14ac:dyDescent="0.3">
      <c r="A492" s="13">
        <v>44531</v>
      </c>
      <c r="B492" s="13" t="str">
        <f t="shared" si="7"/>
        <v>Q4</v>
      </c>
      <c r="C492" s="12" t="s">
        <v>84</v>
      </c>
      <c r="D492" s="12" t="s">
        <v>100</v>
      </c>
      <c r="E492" s="12" t="s">
        <v>86</v>
      </c>
      <c r="F492" s="12" t="s">
        <v>96</v>
      </c>
      <c r="G492" s="12">
        <v>1362</v>
      </c>
      <c r="H492" s="15">
        <v>10</v>
      </c>
      <c r="I492" s="15">
        <v>350</v>
      </c>
      <c r="J492" s="15">
        <v>476700</v>
      </c>
      <c r="K492" s="12">
        <v>38136</v>
      </c>
      <c r="L492" s="15">
        <v>438564</v>
      </c>
      <c r="M492" s="15">
        <v>354120</v>
      </c>
      <c r="N492" s="15">
        <v>84444</v>
      </c>
    </row>
    <row r="493" spans="1:14" x14ac:dyDescent="0.3">
      <c r="A493" s="13">
        <v>44531</v>
      </c>
      <c r="B493" s="13" t="str">
        <f t="shared" si="7"/>
        <v>Q4</v>
      </c>
      <c r="C493" s="12" t="s">
        <v>97</v>
      </c>
      <c r="D493" s="12" t="s">
        <v>89</v>
      </c>
      <c r="E493" s="12" t="s">
        <v>102</v>
      </c>
      <c r="F493" s="12" t="s">
        <v>87</v>
      </c>
      <c r="G493" s="12">
        <v>1287</v>
      </c>
      <c r="H493" s="15">
        <v>5</v>
      </c>
      <c r="I493" s="15">
        <v>125</v>
      </c>
      <c r="J493" s="15">
        <v>160875</v>
      </c>
      <c r="K493" s="12">
        <v>4826.25</v>
      </c>
      <c r="L493" s="15">
        <v>156048.75</v>
      </c>
      <c r="M493" s="15">
        <v>154440</v>
      </c>
      <c r="N493" s="15">
        <v>1608.75</v>
      </c>
    </row>
    <row r="494" spans="1:14" x14ac:dyDescent="0.3">
      <c r="A494" s="13">
        <v>44531</v>
      </c>
      <c r="B494" s="13" t="str">
        <f t="shared" si="7"/>
        <v>Q4</v>
      </c>
      <c r="C494" s="12" t="s">
        <v>97</v>
      </c>
      <c r="D494" s="12" t="s">
        <v>89</v>
      </c>
      <c r="E494" s="12" t="s">
        <v>86</v>
      </c>
      <c r="F494" s="12" t="s">
        <v>87</v>
      </c>
      <c r="G494" s="12">
        <v>1287</v>
      </c>
      <c r="H494" s="15">
        <v>10</v>
      </c>
      <c r="I494" s="15">
        <v>125</v>
      </c>
      <c r="J494" s="15">
        <v>160875</v>
      </c>
      <c r="K494" s="12">
        <v>4826.25</v>
      </c>
      <c r="L494" s="15">
        <v>156048.75</v>
      </c>
      <c r="M494" s="15">
        <v>154440</v>
      </c>
      <c r="N494" s="15">
        <v>1608.75</v>
      </c>
    </row>
    <row r="495" spans="1:14" x14ac:dyDescent="0.3">
      <c r="A495" s="13">
        <v>44531</v>
      </c>
      <c r="B495" s="13" t="str">
        <f t="shared" si="7"/>
        <v>Q4</v>
      </c>
      <c r="C495" s="12" t="s">
        <v>92</v>
      </c>
      <c r="D495" s="12" t="s">
        <v>98</v>
      </c>
      <c r="E495" s="12" t="s">
        <v>90</v>
      </c>
      <c r="F495" s="12" t="s">
        <v>96</v>
      </c>
      <c r="G495" s="12">
        <v>1250</v>
      </c>
      <c r="H495" s="15">
        <v>120</v>
      </c>
      <c r="I495" s="15">
        <v>300</v>
      </c>
      <c r="J495" s="15">
        <v>375000</v>
      </c>
      <c r="K495" s="12">
        <v>18750</v>
      </c>
      <c r="L495" s="15">
        <v>356250</v>
      </c>
      <c r="M495" s="15">
        <v>312500</v>
      </c>
      <c r="N495" s="15">
        <v>43750</v>
      </c>
    </row>
    <row r="496" spans="1:14" x14ac:dyDescent="0.3">
      <c r="A496" s="13">
        <v>44531</v>
      </c>
      <c r="B496" s="13" t="str">
        <f t="shared" si="7"/>
        <v>Q4</v>
      </c>
      <c r="C496" s="12" t="s">
        <v>92</v>
      </c>
      <c r="D496" s="12" t="s">
        <v>98</v>
      </c>
      <c r="E496" s="12" t="s">
        <v>99</v>
      </c>
      <c r="F496" s="12" t="s">
        <v>96</v>
      </c>
      <c r="G496" s="12">
        <v>1250</v>
      </c>
      <c r="H496" s="15">
        <v>260</v>
      </c>
      <c r="I496" s="15">
        <v>300</v>
      </c>
      <c r="J496" s="15">
        <v>375000</v>
      </c>
      <c r="K496" s="12">
        <v>18750</v>
      </c>
      <c r="L496" s="15">
        <v>356250</v>
      </c>
      <c r="M496" s="15">
        <v>312500</v>
      </c>
      <c r="N496" s="15">
        <v>43750</v>
      </c>
    </row>
    <row r="497" spans="1:14" x14ac:dyDescent="0.3">
      <c r="A497" s="13">
        <v>44531</v>
      </c>
      <c r="B497" s="13" t="str">
        <f t="shared" si="7"/>
        <v>Q4</v>
      </c>
      <c r="C497" s="12" t="s">
        <v>84</v>
      </c>
      <c r="D497" s="12" t="s">
        <v>100</v>
      </c>
      <c r="E497" s="12" t="s">
        <v>86</v>
      </c>
      <c r="F497" s="12" t="s">
        <v>91</v>
      </c>
      <c r="G497" s="12">
        <v>1233</v>
      </c>
      <c r="H497" s="15">
        <v>10</v>
      </c>
      <c r="I497" s="15">
        <v>20</v>
      </c>
      <c r="J497" s="15">
        <v>24660</v>
      </c>
      <c r="K497" s="12">
        <v>2959.2</v>
      </c>
      <c r="L497" s="15">
        <v>21700.799999999999</v>
      </c>
      <c r="M497" s="15">
        <v>12330</v>
      </c>
      <c r="N497" s="15">
        <v>9370.7999999999993</v>
      </c>
    </row>
    <row r="498" spans="1:14" x14ac:dyDescent="0.3">
      <c r="A498" s="13">
        <v>44531</v>
      </c>
      <c r="B498" s="13" t="str">
        <f t="shared" si="7"/>
        <v>Q4</v>
      </c>
      <c r="C498" s="12" t="s">
        <v>84</v>
      </c>
      <c r="D498" s="12" t="s">
        <v>100</v>
      </c>
      <c r="E498" s="12" t="s">
        <v>95</v>
      </c>
      <c r="F498" s="12" t="s">
        <v>91</v>
      </c>
      <c r="G498" s="12">
        <v>1233</v>
      </c>
      <c r="H498" s="15">
        <v>250</v>
      </c>
      <c r="I498" s="15">
        <v>20</v>
      </c>
      <c r="J498" s="15">
        <v>24660</v>
      </c>
      <c r="K498" s="12">
        <v>2959.2</v>
      </c>
      <c r="L498" s="15">
        <v>21700.799999999999</v>
      </c>
      <c r="M498" s="15">
        <v>12330</v>
      </c>
      <c r="N498" s="15">
        <v>9370.7999999999993</v>
      </c>
    </row>
    <row r="499" spans="1:14" x14ac:dyDescent="0.3">
      <c r="A499" s="13">
        <v>44531</v>
      </c>
      <c r="B499" s="13" t="str">
        <f t="shared" si="7"/>
        <v>Q4</v>
      </c>
      <c r="C499" s="12" t="s">
        <v>97</v>
      </c>
      <c r="D499" s="12" t="s">
        <v>100</v>
      </c>
      <c r="E499" s="12" t="s">
        <v>102</v>
      </c>
      <c r="F499" s="12" t="s">
        <v>87</v>
      </c>
      <c r="G499" s="12">
        <v>1138</v>
      </c>
      <c r="H499" s="15">
        <v>5</v>
      </c>
      <c r="I499" s="15">
        <v>125</v>
      </c>
      <c r="J499" s="15">
        <v>142250</v>
      </c>
      <c r="K499" s="12">
        <v>5690</v>
      </c>
      <c r="L499" s="15">
        <v>136560</v>
      </c>
      <c r="M499" s="15">
        <v>136560</v>
      </c>
      <c r="N499" s="15">
        <v>0</v>
      </c>
    </row>
    <row r="500" spans="1:14" x14ac:dyDescent="0.3">
      <c r="A500" s="13">
        <v>44531</v>
      </c>
      <c r="B500" s="13" t="str">
        <f t="shared" si="7"/>
        <v>Q4</v>
      </c>
      <c r="C500" s="12" t="s">
        <v>97</v>
      </c>
      <c r="D500" s="12" t="s">
        <v>100</v>
      </c>
      <c r="E500" s="12" t="s">
        <v>86</v>
      </c>
      <c r="F500" s="12" t="s">
        <v>87</v>
      </c>
      <c r="G500" s="12">
        <v>1138</v>
      </c>
      <c r="H500" s="15">
        <v>10</v>
      </c>
      <c r="I500" s="15">
        <v>125</v>
      </c>
      <c r="J500" s="15">
        <v>142250</v>
      </c>
      <c r="K500" s="12">
        <v>5690</v>
      </c>
      <c r="L500" s="15">
        <v>136560</v>
      </c>
      <c r="M500" s="15">
        <v>136560</v>
      </c>
      <c r="N500" s="15">
        <v>0</v>
      </c>
    </row>
    <row r="501" spans="1:14" x14ac:dyDescent="0.3">
      <c r="A501" s="13">
        <v>44531</v>
      </c>
      <c r="B501" s="13" t="str">
        <f t="shared" si="7"/>
        <v>Q4</v>
      </c>
      <c r="C501" s="12" t="s">
        <v>94</v>
      </c>
      <c r="D501" s="12" t="s">
        <v>100</v>
      </c>
      <c r="E501" s="12" t="s">
        <v>86</v>
      </c>
      <c r="F501" s="12" t="s">
        <v>87</v>
      </c>
      <c r="G501" s="12">
        <v>1084</v>
      </c>
      <c r="H501" s="15">
        <v>10</v>
      </c>
      <c r="I501" s="15">
        <v>12</v>
      </c>
      <c r="J501" s="15">
        <v>13008</v>
      </c>
      <c r="K501" s="12">
        <v>260.16000000000003</v>
      </c>
      <c r="L501" s="15">
        <v>12747.84</v>
      </c>
      <c r="M501" s="15">
        <v>3252</v>
      </c>
      <c r="N501" s="15">
        <v>9495.84</v>
      </c>
    </row>
    <row r="502" spans="1:14" x14ac:dyDescent="0.3">
      <c r="A502" s="13">
        <v>44531</v>
      </c>
      <c r="B502" s="13" t="str">
        <f t="shared" si="7"/>
        <v>Q4</v>
      </c>
      <c r="C502" s="12" t="s">
        <v>94</v>
      </c>
      <c r="D502" s="12" t="s">
        <v>100</v>
      </c>
      <c r="E502" s="12" t="s">
        <v>90</v>
      </c>
      <c r="F502" s="12" t="s">
        <v>87</v>
      </c>
      <c r="G502" s="12">
        <v>1084</v>
      </c>
      <c r="H502" s="15">
        <v>120</v>
      </c>
      <c r="I502" s="15">
        <v>12</v>
      </c>
      <c r="J502" s="15">
        <v>13008</v>
      </c>
      <c r="K502" s="12">
        <v>260.16000000000003</v>
      </c>
      <c r="L502" s="15">
        <v>12747.84</v>
      </c>
      <c r="M502" s="15">
        <v>3252</v>
      </c>
      <c r="N502" s="15">
        <v>9495.84</v>
      </c>
    </row>
    <row r="503" spans="1:14" x14ac:dyDescent="0.3">
      <c r="A503" s="13">
        <v>44531</v>
      </c>
      <c r="B503" s="13" t="str">
        <f t="shared" si="7"/>
        <v>Q4</v>
      </c>
      <c r="C503" s="12" t="s">
        <v>94</v>
      </c>
      <c r="D503" s="12" t="s">
        <v>89</v>
      </c>
      <c r="E503" s="12" t="s">
        <v>86</v>
      </c>
      <c r="F503" s="12" t="s">
        <v>87</v>
      </c>
      <c r="G503" s="12">
        <v>1055</v>
      </c>
      <c r="H503" s="15">
        <v>10</v>
      </c>
      <c r="I503" s="15">
        <v>12</v>
      </c>
      <c r="J503" s="15">
        <v>12660</v>
      </c>
      <c r="K503" s="12">
        <v>253.2</v>
      </c>
      <c r="L503" s="15">
        <v>12406.8</v>
      </c>
      <c r="M503" s="15">
        <v>3165</v>
      </c>
      <c r="N503" s="15">
        <v>9241.7999999999993</v>
      </c>
    </row>
    <row r="504" spans="1:14" x14ac:dyDescent="0.3">
      <c r="A504" s="13">
        <v>44531</v>
      </c>
      <c r="B504" s="13" t="str">
        <f t="shared" si="7"/>
        <v>Q4</v>
      </c>
      <c r="C504" s="12" t="s">
        <v>94</v>
      </c>
      <c r="D504" s="12" t="s">
        <v>89</v>
      </c>
      <c r="E504" s="12" t="s">
        <v>90</v>
      </c>
      <c r="F504" s="12" t="s">
        <v>87</v>
      </c>
      <c r="G504" s="12">
        <v>1055</v>
      </c>
      <c r="H504" s="15">
        <v>120</v>
      </c>
      <c r="I504" s="15">
        <v>12</v>
      </c>
      <c r="J504" s="15">
        <v>12660</v>
      </c>
      <c r="K504" s="12">
        <v>253.2</v>
      </c>
      <c r="L504" s="15">
        <v>12406.8</v>
      </c>
      <c r="M504" s="15">
        <v>3165</v>
      </c>
      <c r="N504" s="15">
        <v>9241.7999999999993</v>
      </c>
    </row>
    <row r="505" spans="1:14" x14ac:dyDescent="0.3">
      <c r="A505" s="13">
        <v>44531</v>
      </c>
      <c r="B505" s="13" t="str">
        <f t="shared" si="7"/>
        <v>Q4</v>
      </c>
      <c r="C505" s="12" t="s">
        <v>94</v>
      </c>
      <c r="D505" s="12" t="s">
        <v>98</v>
      </c>
      <c r="E505" s="12" t="s">
        <v>86</v>
      </c>
      <c r="F505" s="12" t="s">
        <v>91</v>
      </c>
      <c r="G505" s="12">
        <v>1013</v>
      </c>
      <c r="H505" s="15">
        <v>10</v>
      </c>
      <c r="I505" s="15">
        <v>12</v>
      </c>
      <c r="J505" s="15">
        <v>12156</v>
      </c>
      <c r="K505" s="12">
        <v>1580.28</v>
      </c>
      <c r="L505" s="15">
        <v>10575.72</v>
      </c>
      <c r="M505" s="15">
        <v>3039</v>
      </c>
      <c r="N505" s="15">
        <v>7536.7199999999993</v>
      </c>
    </row>
    <row r="506" spans="1:14" x14ac:dyDescent="0.3">
      <c r="A506" s="13">
        <v>44531</v>
      </c>
      <c r="B506" s="13" t="str">
        <f t="shared" si="7"/>
        <v>Q4</v>
      </c>
      <c r="C506" s="12" t="s">
        <v>94</v>
      </c>
      <c r="D506" s="12" t="s">
        <v>98</v>
      </c>
      <c r="E506" s="12" t="s">
        <v>90</v>
      </c>
      <c r="F506" s="12" t="s">
        <v>91</v>
      </c>
      <c r="G506" s="12">
        <v>1013</v>
      </c>
      <c r="H506" s="15">
        <v>120</v>
      </c>
      <c r="I506" s="15">
        <v>12</v>
      </c>
      <c r="J506" s="15">
        <v>12156</v>
      </c>
      <c r="K506" s="12">
        <v>1580.28</v>
      </c>
      <c r="L506" s="15">
        <v>10575.72</v>
      </c>
      <c r="M506" s="15">
        <v>3039</v>
      </c>
      <c r="N506" s="15">
        <v>7536.7199999999993</v>
      </c>
    </row>
    <row r="507" spans="1:14" x14ac:dyDescent="0.3">
      <c r="A507" s="13">
        <v>44531</v>
      </c>
      <c r="B507" s="13" t="str">
        <f t="shared" si="7"/>
        <v>Q4</v>
      </c>
      <c r="C507" s="12" t="s">
        <v>94</v>
      </c>
      <c r="D507" s="12" t="s">
        <v>93</v>
      </c>
      <c r="E507" s="12" t="s">
        <v>86</v>
      </c>
      <c r="F507" s="12" t="s">
        <v>91</v>
      </c>
      <c r="G507" s="12">
        <v>914</v>
      </c>
      <c r="H507" s="15">
        <v>10</v>
      </c>
      <c r="I507" s="15">
        <v>12</v>
      </c>
      <c r="J507" s="15">
        <v>10968</v>
      </c>
      <c r="K507" s="12">
        <v>1645.2</v>
      </c>
      <c r="L507" s="15">
        <v>9322.7999999999993</v>
      </c>
      <c r="M507" s="15">
        <v>2742</v>
      </c>
      <c r="N507" s="15">
        <v>6580.7999999999993</v>
      </c>
    </row>
    <row r="508" spans="1:14" x14ac:dyDescent="0.3">
      <c r="A508" s="13">
        <v>44531</v>
      </c>
      <c r="B508" s="13" t="str">
        <f t="shared" si="7"/>
        <v>Q4</v>
      </c>
      <c r="C508" s="12" t="s">
        <v>94</v>
      </c>
      <c r="D508" s="12" t="s">
        <v>93</v>
      </c>
      <c r="E508" s="12" t="s">
        <v>90</v>
      </c>
      <c r="F508" s="12" t="s">
        <v>91</v>
      </c>
      <c r="G508" s="12">
        <v>914</v>
      </c>
      <c r="H508" s="15">
        <v>120</v>
      </c>
      <c r="I508" s="15">
        <v>12</v>
      </c>
      <c r="J508" s="15">
        <v>10968</v>
      </c>
      <c r="K508" s="12">
        <v>1645.2</v>
      </c>
      <c r="L508" s="15">
        <v>9322.7999999999993</v>
      </c>
      <c r="M508" s="15">
        <v>2742</v>
      </c>
      <c r="N508" s="15">
        <v>6580.7999999999993</v>
      </c>
    </row>
    <row r="509" spans="1:14" x14ac:dyDescent="0.3">
      <c r="A509" s="13">
        <v>44531</v>
      </c>
      <c r="B509" s="13" t="str">
        <f t="shared" si="7"/>
        <v>Q4</v>
      </c>
      <c r="C509" s="12" t="s">
        <v>92</v>
      </c>
      <c r="D509" s="12" t="s">
        <v>89</v>
      </c>
      <c r="E509" s="12" t="s">
        <v>90</v>
      </c>
      <c r="F509" s="12" t="s">
        <v>91</v>
      </c>
      <c r="G509" s="12">
        <v>853</v>
      </c>
      <c r="H509" s="15">
        <v>120</v>
      </c>
      <c r="I509" s="15">
        <v>300</v>
      </c>
      <c r="J509" s="15">
        <v>255900</v>
      </c>
      <c r="K509" s="12">
        <v>25590</v>
      </c>
      <c r="L509" s="15">
        <v>230310</v>
      </c>
      <c r="M509" s="15">
        <v>213250</v>
      </c>
      <c r="N509" s="15">
        <v>17060</v>
      </c>
    </row>
    <row r="510" spans="1:14" x14ac:dyDescent="0.3">
      <c r="A510" s="13">
        <v>44531</v>
      </c>
      <c r="B510" s="13" t="str">
        <f t="shared" si="7"/>
        <v>Q4</v>
      </c>
      <c r="C510" s="12" t="s">
        <v>92</v>
      </c>
      <c r="D510" s="12" t="s">
        <v>89</v>
      </c>
      <c r="E510" s="12" t="s">
        <v>99</v>
      </c>
      <c r="F510" s="12" t="s">
        <v>91</v>
      </c>
      <c r="G510" s="12">
        <v>853</v>
      </c>
      <c r="H510" s="15">
        <v>260</v>
      </c>
      <c r="I510" s="15">
        <v>300</v>
      </c>
      <c r="J510" s="15">
        <v>255900</v>
      </c>
      <c r="K510" s="12">
        <v>25590</v>
      </c>
      <c r="L510" s="15">
        <v>230310</v>
      </c>
      <c r="M510" s="15">
        <v>213250</v>
      </c>
      <c r="N510" s="15">
        <v>17060</v>
      </c>
    </row>
    <row r="511" spans="1:14" x14ac:dyDescent="0.3">
      <c r="A511" s="13">
        <v>44531</v>
      </c>
      <c r="B511" s="13" t="str">
        <f t="shared" si="7"/>
        <v>Q4</v>
      </c>
      <c r="C511" s="12" t="s">
        <v>88</v>
      </c>
      <c r="D511" s="12" t="s">
        <v>98</v>
      </c>
      <c r="E511" s="12" t="s">
        <v>102</v>
      </c>
      <c r="F511" s="12" t="s">
        <v>96</v>
      </c>
      <c r="G511" s="12">
        <v>711</v>
      </c>
      <c r="H511" s="15">
        <v>5</v>
      </c>
      <c r="I511" s="15">
        <v>15</v>
      </c>
      <c r="J511" s="15">
        <v>10665</v>
      </c>
      <c r="K511" s="12">
        <v>853.2</v>
      </c>
      <c r="L511" s="15">
        <v>9811.7999999999993</v>
      </c>
      <c r="M511" s="15">
        <v>7110</v>
      </c>
      <c r="N511" s="15">
        <v>2701.7999999999993</v>
      </c>
    </row>
    <row r="512" spans="1:14" x14ac:dyDescent="0.3">
      <c r="A512" s="13">
        <v>44531</v>
      </c>
      <c r="B512" s="13" t="str">
        <f t="shared" si="7"/>
        <v>Q4</v>
      </c>
      <c r="C512" s="12" t="s">
        <v>88</v>
      </c>
      <c r="D512" s="12" t="s">
        <v>98</v>
      </c>
      <c r="E512" s="12" t="s">
        <v>99</v>
      </c>
      <c r="F512" s="12" t="s">
        <v>96</v>
      </c>
      <c r="G512" s="12">
        <v>711</v>
      </c>
      <c r="H512" s="15">
        <v>260</v>
      </c>
      <c r="I512" s="15">
        <v>15</v>
      </c>
      <c r="J512" s="15">
        <v>10665</v>
      </c>
      <c r="K512" s="12">
        <v>853.2</v>
      </c>
      <c r="L512" s="15">
        <v>9811.7999999999993</v>
      </c>
      <c r="M512" s="15">
        <v>7110</v>
      </c>
      <c r="N512" s="15">
        <v>2701.7999999999993</v>
      </c>
    </row>
    <row r="513" spans="1:14" x14ac:dyDescent="0.3">
      <c r="A513" s="13">
        <v>44531</v>
      </c>
      <c r="B513" s="13" t="str">
        <f t="shared" si="7"/>
        <v>Q4</v>
      </c>
      <c r="C513" s="12" t="s">
        <v>92</v>
      </c>
      <c r="D513" s="12" t="s">
        <v>100</v>
      </c>
      <c r="E513" s="12" t="s">
        <v>90</v>
      </c>
      <c r="F513" s="12" t="s">
        <v>96</v>
      </c>
      <c r="G513" s="12">
        <v>635</v>
      </c>
      <c r="H513" s="15">
        <v>120</v>
      </c>
      <c r="I513" s="15">
        <v>300</v>
      </c>
      <c r="J513" s="15">
        <v>190500</v>
      </c>
      <c r="K513" s="12">
        <v>15240</v>
      </c>
      <c r="L513" s="15">
        <v>175260</v>
      </c>
      <c r="M513" s="15">
        <v>158750</v>
      </c>
      <c r="N513" s="15">
        <v>16510</v>
      </c>
    </row>
    <row r="514" spans="1:14" x14ac:dyDescent="0.3">
      <c r="A514" s="13">
        <v>44531</v>
      </c>
      <c r="B514" s="13" t="str">
        <f t="shared" ref="B514:B526" si="8">"Q"&amp;ROUNDUP(MONTH(A514)/3,0)</f>
        <v>Q4</v>
      </c>
      <c r="C514" s="12" t="s">
        <v>92</v>
      </c>
      <c r="D514" s="12" t="s">
        <v>100</v>
      </c>
      <c r="E514" s="12" t="s">
        <v>99</v>
      </c>
      <c r="F514" s="12" t="s">
        <v>96</v>
      </c>
      <c r="G514" s="12">
        <v>635</v>
      </c>
      <c r="H514" s="15">
        <v>260</v>
      </c>
      <c r="I514" s="15">
        <v>300</v>
      </c>
      <c r="J514" s="15">
        <v>190500</v>
      </c>
      <c r="K514" s="12">
        <v>15240</v>
      </c>
      <c r="L514" s="15">
        <v>175260</v>
      </c>
      <c r="M514" s="15">
        <v>158750</v>
      </c>
      <c r="N514" s="15">
        <v>16510</v>
      </c>
    </row>
    <row r="515" spans="1:14" x14ac:dyDescent="0.3">
      <c r="A515" s="13">
        <v>44531</v>
      </c>
      <c r="B515" s="13" t="str">
        <f t="shared" si="8"/>
        <v>Q4</v>
      </c>
      <c r="C515" s="12" t="s">
        <v>88</v>
      </c>
      <c r="D515" s="12" t="s">
        <v>93</v>
      </c>
      <c r="E515" s="12" t="s">
        <v>102</v>
      </c>
      <c r="F515" s="12" t="s">
        <v>103</v>
      </c>
      <c r="G515" s="12">
        <v>615</v>
      </c>
      <c r="H515" s="15">
        <v>5</v>
      </c>
      <c r="I515" s="15">
        <v>15</v>
      </c>
      <c r="J515" s="15">
        <v>9225</v>
      </c>
      <c r="K515" s="12">
        <v>0</v>
      </c>
      <c r="L515" s="15">
        <v>9225</v>
      </c>
      <c r="M515" s="15">
        <v>6150</v>
      </c>
      <c r="N515" s="15">
        <v>3075</v>
      </c>
    </row>
    <row r="516" spans="1:14" x14ac:dyDescent="0.3">
      <c r="A516" s="13">
        <v>44531</v>
      </c>
      <c r="B516" s="13" t="str">
        <f t="shared" si="8"/>
        <v>Q4</v>
      </c>
      <c r="C516" s="12" t="s">
        <v>88</v>
      </c>
      <c r="D516" s="12" t="s">
        <v>93</v>
      </c>
      <c r="E516" s="12" t="s">
        <v>99</v>
      </c>
      <c r="F516" s="12" t="s">
        <v>103</v>
      </c>
      <c r="G516" s="12">
        <v>615</v>
      </c>
      <c r="H516" s="15">
        <v>260</v>
      </c>
      <c r="I516" s="15">
        <v>15</v>
      </c>
      <c r="J516" s="15">
        <v>9225</v>
      </c>
      <c r="K516" s="12">
        <v>0</v>
      </c>
      <c r="L516" s="15">
        <v>9225</v>
      </c>
      <c r="M516" s="15">
        <v>6150</v>
      </c>
      <c r="N516" s="15">
        <v>3075</v>
      </c>
    </row>
    <row r="517" spans="1:14" x14ac:dyDescent="0.3">
      <c r="A517" s="13">
        <v>44531</v>
      </c>
      <c r="B517" s="13" t="str">
        <f t="shared" si="8"/>
        <v>Q4</v>
      </c>
      <c r="C517" s="12" t="s">
        <v>84</v>
      </c>
      <c r="D517" s="12" t="s">
        <v>93</v>
      </c>
      <c r="E517" s="12" t="s">
        <v>101</v>
      </c>
      <c r="F517" s="12" t="s">
        <v>96</v>
      </c>
      <c r="G517" s="12">
        <v>570</v>
      </c>
      <c r="H517" s="15">
        <v>3</v>
      </c>
      <c r="I517" s="15">
        <v>7</v>
      </c>
      <c r="J517" s="15">
        <v>3990</v>
      </c>
      <c r="K517" s="12">
        <v>199.5</v>
      </c>
      <c r="L517" s="15">
        <v>3790.5</v>
      </c>
      <c r="M517" s="15">
        <v>2850</v>
      </c>
      <c r="N517" s="15">
        <v>940.5</v>
      </c>
    </row>
    <row r="518" spans="1:14" x14ac:dyDescent="0.3">
      <c r="A518" s="13">
        <v>44531</v>
      </c>
      <c r="B518" s="13" t="str">
        <f t="shared" si="8"/>
        <v>Q4</v>
      </c>
      <c r="C518" s="12" t="s">
        <v>84</v>
      </c>
      <c r="D518" s="12" t="s">
        <v>93</v>
      </c>
      <c r="E518" s="12" t="s">
        <v>95</v>
      </c>
      <c r="F518" s="12" t="s">
        <v>96</v>
      </c>
      <c r="G518" s="12">
        <v>570</v>
      </c>
      <c r="H518" s="15">
        <v>250</v>
      </c>
      <c r="I518" s="15">
        <v>7</v>
      </c>
      <c r="J518" s="15">
        <v>3990</v>
      </c>
      <c r="K518" s="12">
        <v>199.5</v>
      </c>
      <c r="L518" s="15">
        <v>3790.5</v>
      </c>
      <c r="M518" s="15">
        <v>2850</v>
      </c>
      <c r="N518" s="15">
        <v>940.5</v>
      </c>
    </row>
    <row r="519" spans="1:14" x14ac:dyDescent="0.3">
      <c r="A519" s="13">
        <v>44531</v>
      </c>
      <c r="B519" s="13" t="str">
        <f t="shared" si="8"/>
        <v>Q4</v>
      </c>
      <c r="C519" s="12" t="s">
        <v>84</v>
      </c>
      <c r="D519" s="12" t="s">
        <v>100</v>
      </c>
      <c r="E519" s="12" t="s">
        <v>101</v>
      </c>
      <c r="F519" s="12" t="s">
        <v>96</v>
      </c>
      <c r="G519" s="12">
        <v>521</v>
      </c>
      <c r="H519" s="15">
        <v>3</v>
      </c>
      <c r="I519" s="15">
        <v>7</v>
      </c>
      <c r="J519" s="15">
        <v>3647</v>
      </c>
      <c r="K519" s="12">
        <v>328.23</v>
      </c>
      <c r="L519" s="15">
        <v>3318.77</v>
      </c>
      <c r="M519" s="15">
        <v>2605</v>
      </c>
      <c r="N519" s="15">
        <v>713.77</v>
      </c>
    </row>
    <row r="520" spans="1:14" x14ac:dyDescent="0.3">
      <c r="A520" s="13">
        <v>44531</v>
      </c>
      <c r="B520" s="13" t="str">
        <f t="shared" si="8"/>
        <v>Q4</v>
      </c>
      <c r="C520" s="12" t="s">
        <v>84</v>
      </c>
      <c r="D520" s="12" t="s">
        <v>100</v>
      </c>
      <c r="E520" s="12" t="s">
        <v>95</v>
      </c>
      <c r="F520" s="12" t="s">
        <v>96</v>
      </c>
      <c r="G520" s="12">
        <v>521</v>
      </c>
      <c r="H520" s="15">
        <v>250</v>
      </c>
      <c r="I520" s="15">
        <v>7</v>
      </c>
      <c r="J520" s="15">
        <v>3647</v>
      </c>
      <c r="K520" s="12">
        <v>328.23</v>
      </c>
      <c r="L520" s="15">
        <v>3318.77</v>
      </c>
      <c r="M520" s="15">
        <v>2605</v>
      </c>
      <c r="N520" s="15">
        <v>713.77</v>
      </c>
    </row>
    <row r="521" spans="1:14" x14ac:dyDescent="0.3">
      <c r="A521" s="13">
        <v>44531</v>
      </c>
      <c r="B521" s="13" t="str">
        <f t="shared" si="8"/>
        <v>Q4</v>
      </c>
      <c r="C521" s="12" t="s">
        <v>84</v>
      </c>
      <c r="D521" s="12" t="s">
        <v>89</v>
      </c>
      <c r="E521" s="12" t="s">
        <v>86</v>
      </c>
      <c r="F521" s="12" t="s">
        <v>91</v>
      </c>
      <c r="G521" s="12">
        <v>293</v>
      </c>
      <c r="H521" s="15">
        <v>10</v>
      </c>
      <c r="I521" s="15">
        <v>20</v>
      </c>
      <c r="J521" s="15">
        <v>5860</v>
      </c>
      <c r="K521" s="12">
        <v>879</v>
      </c>
      <c r="L521" s="15">
        <v>4981</v>
      </c>
      <c r="M521" s="15">
        <v>2930</v>
      </c>
      <c r="N521" s="15">
        <v>2051</v>
      </c>
    </row>
    <row r="522" spans="1:14" x14ac:dyDescent="0.3">
      <c r="A522" s="13">
        <v>44531</v>
      </c>
      <c r="B522" s="13" t="str">
        <f t="shared" si="8"/>
        <v>Q4</v>
      </c>
      <c r="C522" s="12" t="s">
        <v>84</v>
      </c>
      <c r="D522" s="12" t="s">
        <v>89</v>
      </c>
      <c r="E522" s="12" t="s">
        <v>95</v>
      </c>
      <c r="F522" s="12" t="s">
        <v>91</v>
      </c>
      <c r="G522" s="12">
        <v>293</v>
      </c>
      <c r="H522" s="15">
        <v>250</v>
      </c>
      <c r="I522" s="15">
        <v>20</v>
      </c>
      <c r="J522" s="15">
        <v>5860</v>
      </c>
      <c r="K522" s="12">
        <v>879</v>
      </c>
      <c r="L522" s="15">
        <v>4981</v>
      </c>
      <c r="M522" s="15">
        <v>2930</v>
      </c>
      <c r="N522" s="15">
        <v>2051</v>
      </c>
    </row>
    <row r="523" spans="1:14" x14ac:dyDescent="0.3">
      <c r="A523" s="13">
        <v>44531</v>
      </c>
      <c r="B523" s="13" t="str">
        <f t="shared" si="8"/>
        <v>Q4</v>
      </c>
      <c r="C523" s="12" t="s">
        <v>84</v>
      </c>
      <c r="D523" s="12" t="s">
        <v>98</v>
      </c>
      <c r="E523" s="12" t="s">
        <v>101</v>
      </c>
      <c r="F523" s="12" t="s">
        <v>91</v>
      </c>
      <c r="G523" s="12">
        <v>280</v>
      </c>
      <c r="H523" s="15">
        <v>3</v>
      </c>
      <c r="I523" s="15">
        <v>7</v>
      </c>
      <c r="J523" s="15">
        <v>1960</v>
      </c>
      <c r="K523" s="12">
        <v>274.39999999999998</v>
      </c>
      <c r="L523" s="15">
        <v>1685.6</v>
      </c>
      <c r="M523" s="15">
        <v>1400</v>
      </c>
      <c r="N523" s="15">
        <v>285.59999999999991</v>
      </c>
    </row>
    <row r="524" spans="1:14" x14ac:dyDescent="0.3">
      <c r="A524" s="13">
        <v>44531</v>
      </c>
      <c r="B524" s="13" t="str">
        <f t="shared" si="8"/>
        <v>Q4</v>
      </c>
      <c r="C524" s="12" t="s">
        <v>84</v>
      </c>
      <c r="D524" s="12" t="s">
        <v>98</v>
      </c>
      <c r="E524" s="12" t="s">
        <v>95</v>
      </c>
      <c r="F524" s="12" t="s">
        <v>91</v>
      </c>
      <c r="G524" s="12">
        <v>280</v>
      </c>
      <c r="H524" s="15">
        <v>250</v>
      </c>
      <c r="I524" s="15">
        <v>7</v>
      </c>
      <c r="J524" s="15">
        <v>1960</v>
      </c>
      <c r="K524" s="12">
        <v>274.39999999999998</v>
      </c>
      <c r="L524" s="15">
        <v>1685.6</v>
      </c>
      <c r="M524" s="15">
        <v>1400</v>
      </c>
      <c r="N524" s="15">
        <v>285.59999999999991</v>
      </c>
    </row>
    <row r="525" spans="1:14" x14ac:dyDescent="0.3">
      <c r="A525" s="13">
        <v>44531</v>
      </c>
      <c r="B525" s="13" t="str">
        <f t="shared" si="8"/>
        <v>Q4</v>
      </c>
      <c r="C525" s="12" t="s">
        <v>84</v>
      </c>
      <c r="D525" s="12" t="s">
        <v>93</v>
      </c>
      <c r="E525" s="12" t="s">
        <v>101</v>
      </c>
      <c r="F525" s="12" t="s">
        <v>87</v>
      </c>
      <c r="G525" s="12">
        <v>274</v>
      </c>
      <c r="H525" s="15">
        <v>3</v>
      </c>
      <c r="I525" s="15">
        <v>350</v>
      </c>
      <c r="J525" s="15">
        <v>95900</v>
      </c>
      <c r="K525" s="12">
        <v>3836</v>
      </c>
      <c r="L525" s="15">
        <v>92064</v>
      </c>
      <c r="M525" s="15">
        <v>71240</v>
      </c>
      <c r="N525" s="15">
        <v>20824</v>
      </c>
    </row>
    <row r="526" spans="1:14" x14ac:dyDescent="0.3">
      <c r="A526" s="13">
        <v>44531</v>
      </c>
      <c r="B526" s="13" t="str">
        <f t="shared" si="8"/>
        <v>Q4</v>
      </c>
      <c r="C526" s="12" t="s">
        <v>84</v>
      </c>
      <c r="D526" s="12" t="s">
        <v>93</v>
      </c>
      <c r="E526" s="12" t="s">
        <v>86</v>
      </c>
      <c r="F526" s="12" t="s">
        <v>87</v>
      </c>
      <c r="G526" s="12">
        <v>274</v>
      </c>
      <c r="H526" s="15">
        <v>10</v>
      </c>
      <c r="I526" s="15">
        <v>350</v>
      </c>
      <c r="J526" s="15">
        <v>95900</v>
      </c>
      <c r="K526" s="12">
        <v>3836</v>
      </c>
      <c r="L526" s="15">
        <v>92064</v>
      </c>
      <c r="M526" s="15">
        <v>71240</v>
      </c>
      <c r="N526" s="15">
        <v>20824</v>
      </c>
    </row>
  </sheetData>
  <autoFilter ref="A1:N526" xr:uid="{00000000-0009-0000-0000-000003000000}"/>
  <conditionalFormatting sqref="G1:G1048576">
    <cfRule type="colorScale" priority="2">
      <colorScale>
        <cfvo type="min"/>
        <cfvo type="max"/>
        <color rgb="FFFCFCFF"/>
        <color rgb="FF63BE7B"/>
      </colorScale>
    </cfRule>
  </conditionalFormatting>
  <conditionalFormatting sqref="F1">
    <cfRule type="dataBar" priority="1">
      <dataBar>
        <cfvo type="min"/>
        <cfvo type="max"/>
        <color rgb="FF63C384"/>
      </dataBar>
      <extLst>
        <ext xmlns:x14="http://schemas.microsoft.com/office/spreadsheetml/2009/9/main" uri="{B025F937-C7B1-47D3-B67F-A62EFF666E3E}">
          <x14:id>{A014D605-9E13-4FFD-A02E-A04F2D163224}</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A014D605-9E13-4FFD-A02E-A04F2D163224}">
            <x14:dataBar minLength="0" maxLength="100" border="1" negativeBarBorderColorSameAsPositive="0">
              <x14:cfvo type="autoMin"/>
              <x14:cfvo type="autoMax"/>
              <x14:borderColor rgb="FF63C384"/>
              <x14:negativeFillColor rgb="FFFF0000"/>
              <x14:negativeBorderColor rgb="FFFF0000"/>
              <x14:axisColor rgb="FF000000"/>
            </x14:dataBar>
          </x14:cfRule>
          <xm:sqref>F1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95C06-1BED-45D6-8998-988A4A8CF3BF}">
  <sheetPr>
    <tabColor theme="4"/>
  </sheetPr>
  <dimension ref="A3:K8"/>
  <sheetViews>
    <sheetView workbookViewId="0">
      <selection activeCell="A4" sqref="A4"/>
    </sheetView>
  </sheetViews>
  <sheetFormatPr defaultRowHeight="14.4" x14ac:dyDescent="0.3"/>
  <cols>
    <col min="1" max="1" width="10.5546875" bestFit="1" customWidth="1"/>
    <col min="3" max="3" width="8.5546875" bestFit="1" customWidth="1"/>
    <col min="4" max="4" width="7.21875" bestFit="1" customWidth="1"/>
    <col min="5" max="5" width="11.77734375" bestFit="1" customWidth="1"/>
    <col min="6" max="6" width="6" bestFit="1" customWidth="1"/>
    <col min="7" max="7" width="11.6640625" bestFit="1" customWidth="1"/>
  </cols>
  <sheetData>
    <row r="3" spans="1:11" x14ac:dyDescent="0.3">
      <c r="A3" s="23" t="s">
        <v>115</v>
      </c>
      <c r="C3" s="24" t="s">
        <v>83</v>
      </c>
      <c r="D3" s="24" t="s">
        <v>119</v>
      </c>
      <c r="E3" s="24" t="s">
        <v>114</v>
      </c>
      <c r="F3" s="24" t="s">
        <v>112</v>
      </c>
      <c r="G3" s="24" t="s">
        <v>113</v>
      </c>
    </row>
    <row r="5" spans="1:11" x14ac:dyDescent="0.3">
      <c r="C5" t="s">
        <v>116</v>
      </c>
      <c r="K5" t="s">
        <v>121</v>
      </c>
    </row>
    <row r="6" spans="1:11" x14ac:dyDescent="0.3">
      <c r="C6" t="s">
        <v>117</v>
      </c>
    </row>
    <row r="7" spans="1:11" x14ac:dyDescent="0.3">
      <c r="C7" t="s">
        <v>118</v>
      </c>
    </row>
    <row r="8" spans="1:11" x14ac:dyDescent="0.3">
      <c r="C8"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04905-AE2B-4EA3-BADC-6004FFAF9EAA}">
  <sheetPr>
    <tabColor theme="4"/>
  </sheetPr>
  <dimension ref="A1:N526"/>
  <sheetViews>
    <sheetView workbookViewId="0">
      <pane ySplit="1" topLeftCell="A472" activePane="bottomLeft" state="frozen"/>
      <selection pane="bottomLeft" activeCell="K486" sqref="K486"/>
    </sheetView>
  </sheetViews>
  <sheetFormatPr defaultColWidth="9.109375" defaultRowHeight="14.4" x14ac:dyDescent="0.3"/>
  <cols>
    <col min="1" max="1" width="10.5546875" style="13" bestFit="1" customWidth="1"/>
    <col min="2" max="2" width="11.88671875" style="13" bestFit="1" customWidth="1"/>
    <col min="3" max="3" width="13.44140625" style="12" bestFit="1" customWidth="1"/>
    <col min="4" max="4" width="12.21875" style="12" bestFit="1" customWidth="1"/>
    <col min="5" max="5" width="12.88671875" style="12" customWidth="1"/>
    <col min="6" max="6" width="17.6640625" style="12" bestFit="1" customWidth="1"/>
    <col min="7" max="7" width="18.109375" style="12" customWidth="1"/>
    <col min="8" max="8" width="14.88671875" style="15" bestFit="1" customWidth="1"/>
    <col min="9" max="9" width="14.77734375" style="15" bestFit="1" customWidth="1"/>
    <col min="10" max="10" width="20.88671875" style="15" customWidth="1"/>
    <col min="11" max="11" width="13" style="12" customWidth="1"/>
    <col min="12" max="12" width="14.6640625" style="15" bestFit="1" customWidth="1"/>
    <col min="13" max="13" width="17.77734375" style="15" customWidth="1"/>
    <col min="14" max="14" width="12.33203125" style="15" bestFit="1" customWidth="1"/>
    <col min="15" max="16384" width="9.109375" style="12"/>
  </cols>
  <sheetData>
    <row r="1" spans="1:14" x14ac:dyDescent="0.3">
      <c r="A1" s="10" t="s">
        <v>0</v>
      </c>
      <c r="B1" s="10" t="s">
        <v>2</v>
      </c>
      <c r="C1" s="11" t="s">
        <v>81</v>
      </c>
      <c r="D1" s="11" t="s">
        <v>59</v>
      </c>
      <c r="E1" s="11" t="s">
        <v>61</v>
      </c>
      <c r="F1" s="11" t="s">
        <v>82</v>
      </c>
      <c r="G1" s="11" t="s">
        <v>65</v>
      </c>
      <c r="H1" s="14" t="s">
        <v>67</v>
      </c>
      <c r="I1" s="14" t="s">
        <v>69</v>
      </c>
      <c r="J1" s="14" t="s">
        <v>71</v>
      </c>
      <c r="K1" s="11" t="s">
        <v>63</v>
      </c>
      <c r="L1" s="14" t="s">
        <v>83</v>
      </c>
      <c r="M1" s="14" t="s">
        <v>77</v>
      </c>
      <c r="N1" s="14" t="s">
        <v>79</v>
      </c>
    </row>
    <row r="2" spans="1:14" x14ac:dyDescent="0.3">
      <c r="A2" s="13">
        <v>44197</v>
      </c>
      <c r="B2" s="13" t="str">
        <f t="shared" ref="B2:B65" si="0">"Q"&amp;ROUNDUP(MONTH(A2)/3,0)</f>
        <v>Q1</v>
      </c>
      <c r="C2" s="12" t="s">
        <v>84</v>
      </c>
      <c r="D2" s="12" t="s">
        <v>85</v>
      </c>
      <c r="E2" s="12" t="s">
        <v>86</v>
      </c>
      <c r="F2" s="12" t="s">
        <v>87</v>
      </c>
      <c r="G2" s="12">
        <v>4251</v>
      </c>
      <c r="H2" s="15">
        <v>10</v>
      </c>
      <c r="I2" s="15">
        <v>7</v>
      </c>
      <c r="J2" s="15">
        <v>29757</v>
      </c>
      <c r="K2" s="12">
        <v>1190.28</v>
      </c>
      <c r="L2" s="15">
        <v>28566.720000000001</v>
      </c>
      <c r="M2" s="15">
        <v>21255</v>
      </c>
      <c r="N2" s="15">
        <v>7311.7199999999993</v>
      </c>
    </row>
    <row r="3" spans="1:14" x14ac:dyDescent="0.3">
      <c r="A3" s="13">
        <v>44197</v>
      </c>
      <c r="B3" s="13" t="str">
        <f t="shared" si="0"/>
        <v>Q1</v>
      </c>
      <c r="C3" s="12" t="s">
        <v>88</v>
      </c>
      <c r="D3" s="12" t="s">
        <v>89</v>
      </c>
      <c r="E3" s="12" t="s">
        <v>90</v>
      </c>
      <c r="F3" s="12" t="s">
        <v>91</v>
      </c>
      <c r="G3" s="12">
        <v>3997.5</v>
      </c>
      <c r="H3" s="15">
        <v>120</v>
      </c>
      <c r="I3" s="15">
        <v>15</v>
      </c>
      <c r="J3" s="15">
        <v>59962.5</v>
      </c>
      <c r="K3" s="12">
        <v>7795.12</v>
      </c>
      <c r="L3" s="15">
        <v>52167.375</v>
      </c>
      <c r="M3" s="15">
        <v>39975</v>
      </c>
      <c r="N3" s="15">
        <v>12192.375</v>
      </c>
    </row>
    <row r="4" spans="1:14" x14ac:dyDescent="0.3">
      <c r="A4" s="13">
        <v>44197</v>
      </c>
      <c r="B4" s="13" t="str">
        <f t="shared" si="0"/>
        <v>Q1</v>
      </c>
      <c r="C4" s="12" t="s">
        <v>84</v>
      </c>
      <c r="D4" s="12" t="s">
        <v>89</v>
      </c>
      <c r="E4" s="12" t="s">
        <v>86</v>
      </c>
      <c r="F4" s="12" t="s">
        <v>87</v>
      </c>
      <c r="G4" s="12">
        <v>3945</v>
      </c>
      <c r="H4" s="15">
        <v>10</v>
      </c>
      <c r="I4" s="15">
        <v>7</v>
      </c>
      <c r="J4" s="15">
        <v>27615</v>
      </c>
      <c r="K4" s="12">
        <v>276.14999999999998</v>
      </c>
      <c r="L4" s="15">
        <v>27338.850000000002</v>
      </c>
      <c r="M4" s="15">
        <v>19725</v>
      </c>
      <c r="N4" s="15">
        <v>7613.8500000000022</v>
      </c>
    </row>
    <row r="5" spans="1:14" x14ac:dyDescent="0.3">
      <c r="A5" s="13">
        <v>44197</v>
      </c>
      <c r="B5" s="13" t="str">
        <f t="shared" si="0"/>
        <v>Q1</v>
      </c>
      <c r="C5" s="12" t="s">
        <v>92</v>
      </c>
      <c r="D5" s="12" t="s">
        <v>93</v>
      </c>
      <c r="E5" s="12" t="s">
        <v>86</v>
      </c>
      <c r="F5" s="12" t="s">
        <v>91</v>
      </c>
      <c r="G5" s="12">
        <v>3495</v>
      </c>
      <c r="H5" s="15">
        <v>10</v>
      </c>
      <c r="I5" s="15">
        <v>300</v>
      </c>
      <c r="J5" s="15">
        <v>1048500</v>
      </c>
      <c r="K5" s="12">
        <v>125820</v>
      </c>
      <c r="L5" s="15">
        <v>922680</v>
      </c>
      <c r="M5" s="15">
        <v>873750</v>
      </c>
      <c r="N5" s="15">
        <v>48930</v>
      </c>
    </row>
    <row r="6" spans="1:14" x14ac:dyDescent="0.3">
      <c r="A6" s="13">
        <v>44197</v>
      </c>
      <c r="B6" s="13" t="str">
        <f t="shared" si="0"/>
        <v>Q1</v>
      </c>
      <c r="C6" s="12" t="s">
        <v>94</v>
      </c>
      <c r="D6" s="12" t="s">
        <v>85</v>
      </c>
      <c r="E6" s="12" t="s">
        <v>95</v>
      </c>
      <c r="F6" s="12" t="s">
        <v>96</v>
      </c>
      <c r="G6" s="12">
        <v>3244.5</v>
      </c>
      <c r="H6" s="15">
        <v>250</v>
      </c>
      <c r="I6" s="15">
        <v>12</v>
      </c>
      <c r="J6" s="15">
        <v>38934</v>
      </c>
      <c r="K6" s="12">
        <v>2725.38</v>
      </c>
      <c r="L6" s="15">
        <v>36208.620000000003</v>
      </c>
      <c r="M6" s="15">
        <v>9734</v>
      </c>
      <c r="N6" s="15">
        <v>26475.120000000003</v>
      </c>
    </row>
    <row r="7" spans="1:14" x14ac:dyDescent="0.3">
      <c r="A7" s="13">
        <v>44197</v>
      </c>
      <c r="B7" s="13" t="str">
        <f t="shared" si="0"/>
        <v>Q1</v>
      </c>
      <c r="C7" s="12" t="s">
        <v>97</v>
      </c>
      <c r="D7" s="12" t="s">
        <v>98</v>
      </c>
      <c r="E7" s="12" t="s">
        <v>99</v>
      </c>
      <c r="F7" s="12" t="s">
        <v>91</v>
      </c>
      <c r="G7" s="12">
        <v>3165</v>
      </c>
      <c r="H7" s="15">
        <v>260</v>
      </c>
      <c r="I7" s="15">
        <v>125</v>
      </c>
      <c r="J7" s="15">
        <v>395625</v>
      </c>
      <c r="K7" s="12">
        <v>43518.75</v>
      </c>
      <c r="L7" s="15">
        <v>352106.25</v>
      </c>
      <c r="M7" s="15">
        <v>379800</v>
      </c>
      <c r="N7" s="15">
        <v>-27693.75</v>
      </c>
    </row>
    <row r="8" spans="1:14" x14ac:dyDescent="0.3">
      <c r="A8" s="13">
        <v>44197</v>
      </c>
      <c r="B8" s="13" t="str">
        <f t="shared" si="0"/>
        <v>Q1</v>
      </c>
      <c r="C8" s="12" t="s">
        <v>88</v>
      </c>
      <c r="D8" s="12" t="s">
        <v>128</v>
      </c>
      <c r="E8" s="12" t="s">
        <v>90</v>
      </c>
      <c r="F8" s="12" t="s">
        <v>96</v>
      </c>
      <c r="G8" s="12">
        <v>2861</v>
      </c>
      <c r="H8" s="15">
        <v>120</v>
      </c>
      <c r="I8" s="15">
        <v>15</v>
      </c>
      <c r="J8" s="15">
        <v>42915</v>
      </c>
      <c r="K8" s="12">
        <v>2145.75</v>
      </c>
      <c r="L8" s="15">
        <v>40769.25</v>
      </c>
      <c r="M8" s="15">
        <v>28610</v>
      </c>
      <c r="N8" s="15">
        <v>12159.25</v>
      </c>
    </row>
    <row r="9" spans="1:14" x14ac:dyDescent="0.3">
      <c r="A9" s="13">
        <v>44197</v>
      </c>
      <c r="B9" s="13" t="str">
        <f t="shared" si="0"/>
        <v>Q1</v>
      </c>
      <c r="C9" s="12" t="s">
        <v>84</v>
      </c>
      <c r="D9" s="12" t="s">
        <v>128</v>
      </c>
      <c r="E9" s="12" t="s">
        <v>99</v>
      </c>
      <c r="F9" s="12" t="s">
        <v>91</v>
      </c>
      <c r="G9" s="12">
        <v>2629</v>
      </c>
      <c r="H9" s="15">
        <v>260</v>
      </c>
      <c r="I9" s="15">
        <v>20</v>
      </c>
      <c r="J9" s="15">
        <v>52580</v>
      </c>
      <c r="K9" s="12">
        <v>5783.8</v>
      </c>
      <c r="L9" s="15">
        <v>46796.2</v>
      </c>
      <c r="M9" s="15">
        <v>26290</v>
      </c>
      <c r="N9" s="15">
        <v>20506.199999999997</v>
      </c>
    </row>
    <row r="10" spans="1:14" x14ac:dyDescent="0.3">
      <c r="A10" s="13">
        <v>44197</v>
      </c>
      <c r="B10" s="13" t="str">
        <f t="shared" si="0"/>
        <v>Q1</v>
      </c>
      <c r="C10" s="12" t="s">
        <v>92</v>
      </c>
      <c r="D10" s="12" t="s">
        <v>128</v>
      </c>
      <c r="E10" s="12" t="s">
        <v>86</v>
      </c>
      <c r="F10" s="12" t="s">
        <v>96</v>
      </c>
      <c r="G10" s="12">
        <v>2565</v>
      </c>
      <c r="H10" s="15">
        <v>10</v>
      </c>
      <c r="I10" s="15">
        <v>300</v>
      </c>
      <c r="J10" s="15">
        <v>769500</v>
      </c>
      <c r="K10" s="12">
        <v>69255</v>
      </c>
      <c r="L10" s="15">
        <v>700245</v>
      </c>
      <c r="M10" s="15">
        <v>641250</v>
      </c>
      <c r="N10" s="15">
        <v>58995</v>
      </c>
    </row>
    <row r="11" spans="1:14" x14ac:dyDescent="0.3">
      <c r="A11" s="13">
        <v>44197</v>
      </c>
      <c r="B11" s="13" t="str">
        <f t="shared" si="0"/>
        <v>Q1</v>
      </c>
      <c r="C11" s="12" t="s">
        <v>84</v>
      </c>
      <c r="D11" s="12" t="s">
        <v>89</v>
      </c>
      <c r="E11" s="12" t="s">
        <v>101</v>
      </c>
      <c r="F11" s="12" t="s">
        <v>91</v>
      </c>
      <c r="G11" s="12">
        <v>2521.5</v>
      </c>
      <c r="H11" s="15">
        <v>3</v>
      </c>
      <c r="I11" s="15">
        <v>20</v>
      </c>
      <c r="J11" s="15">
        <v>50430</v>
      </c>
      <c r="K11" s="12">
        <v>6051.6</v>
      </c>
      <c r="L11" s="15">
        <v>44378.399999999994</v>
      </c>
      <c r="M11" s="15">
        <v>25215</v>
      </c>
      <c r="N11" s="15">
        <v>19163.399999999998</v>
      </c>
    </row>
    <row r="12" spans="1:14" x14ac:dyDescent="0.3">
      <c r="A12" s="13">
        <v>44197</v>
      </c>
      <c r="B12" s="13" t="str">
        <f t="shared" si="0"/>
        <v>Q1</v>
      </c>
      <c r="C12" s="12" t="s">
        <v>94</v>
      </c>
      <c r="D12" s="12" t="s">
        <v>98</v>
      </c>
      <c r="E12" s="12" t="s">
        <v>95</v>
      </c>
      <c r="F12" s="12" t="s">
        <v>87</v>
      </c>
      <c r="G12" s="12">
        <v>2479</v>
      </c>
      <c r="H12" s="15">
        <v>250</v>
      </c>
      <c r="I12" s="15">
        <v>12</v>
      </c>
      <c r="J12" s="15">
        <v>29748</v>
      </c>
      <c r="K12" s="12">
        <v>892.44</v>
      </c>
      <c r="L12" s="15">
        <v>28855.56</v>
      </c>
      <c r="M12" s="15">
        <v>7437</v>
      </c>
      <c r="N12" s="15">
        <v>21418.560000000001</v>
      </c>
    </row>
    <row r="13" spans="1:14" x14ac:dyDescent="0.3">
      <c r="A13" s="13">
        <v>44197</v>
      </c>
      <c r="B13" s="13" t="str">
        <f t="shared" si="0"/>
        <v>Q1</v>
      </c>
      <c r="C13" s="12" t="s">
        <v>92</v>
      </c>
      <c r="D13" s="12" t="s">
        <v>89</v>
      </c>
      <c r="E13" s="12" t="s">
        <v>86</v>
      </c>
      <c r="F13" s="12" t="s">
        <v>87</v>
      </c>
      <c r="G13" s="12">
        <v>2434.5</v>
      </c>
      <c r="H13" s="15">
        <v>10</v>
      </c>
      <c r="I13" s="15">
        <v>300</v>
      </c>
      <c r="J13" s="15">
        <v>730350</v>
      </c>
      <c r="K13" s="12">
        <v>21910.5</v>
      </c>
      <c r="L13" s="15">
        <v>708439.5</v>
      </c>
      <c r="M13" s="15">
        <v>608625</v>
      </c>
      <c r="N13" s="15">
        <v>99814.5</v>
      </c>
    </row>
    <row r="14" spans="1:14" x14ac:dyDescent="0.3">
      <c r="A14" s="13">
        <v>44197</v>
      </c>
      <c r="B14" s="13" t="str">
        <f t="shared" si="0"/>
        <v>Q1</v>
      </c>
      <c r="C14" s="12" t="s">
        <v>84</v>
      </c>
      <c r="D14" s="12" t="s">
        <v>128</v>
      </c>
      <c r="E14" s="12" t="s">
        <v>86</v>
      </c>
      <c r="F14" s="12" t="s">
        <v>96</v>
      </c>
      <c r="G14" s="12">
        <v>2417</v>
      </c>
      <c r="H14" s="15">
        <v>10</v>
      </c>
      <c r="I14" s="15">
        <v>350</v>
      </c>
      <c r="J14" s="15">
        <v>845950</v>
      </c>
      <c r="K14" s="12">
        <v>76135.5</v>
      </c>
      <c r="L14" s="15">
        <v>769814.5</v>
      </c>
      <c r="M14" s="15">
        <v>628420</v>
      </c>
      <c r="N14" s="15">
        <v>141394.5</v>
      </c>
    </row>
    <row r="15" spans="1:14" x14ac:dyDescent="0.3">
      <c r="A15" s="13">
        <v>44197</v>
      </c>
      <c r="B15" s="13" t="str">
        <f t="shared" si="0"/>
        <v>Q1</v>
      </c>
      <c r="C15" s="12" t="s">
        <v>94</v>
      </c>
      <c r="D15" s="12" t="s">
        <v>128</v>
      </c>
      <c r="E15" s="12" t="s">
        <v>102</v>
      </c>
      <c r="F15" s="12" t="s">
        <v>96</v>
      </c>
      <c r="G15" s="12">
        <v>2340</v>
      </c>
      <c r="H15" s="15">
        <v>5</v>
      </c>
      <c r="I15" s="15">
        <v>12</v>
      </c>
      <c r="J15" s="15">
        <v>28080</v>
      </c>
      <c r="K15" s="12">
        <v>1965.6</v>
      </c>
      <c r="L15" s="15">
        <v>26114.400000000001</v>
      </c>
      <c r="M15" s="15">
        <v>7020</v>
      </c>
      <c r="N15" s="15">
        <v>19094.400000000001</v>
      </c>
    </row>
    <row r="16" spans="1:14" x14ac:dyDescent="0.3">
      <c r="A16" s="13">
        <v>44197</v>
      </c>
      <c r="B16" s="13" t="str">
        <f t="shared" si="0"/>
        <v>Q1</v>
      </c>
      <c r="C16" s="12" t="s">
        <v>84</v>
      </c>
      <c r="D16" s="12" t="s">
        <v>85</v>
      </c>
      <c r="E16" s="12" t="s">
        <v>102</v>
      </c>
      <c r="F16" s="12" t="s">
        <v>91</v>
      </c>
      <c r="G16" s="12">
        <v>2227.5</v>
      </c>
      <c r="H16" s="15">
        <v>5</v>
      </c>
      <c r="I16" s="15">
        <v>350</v>
      </c>
      <c r="J16" s="15">
        <v>779625</v>
      </c>
      <c r="K16" s="12">
        <v>109147.5</v>
      </c>
      <c r="L16" s="15">
        <v>670477.5</v>
      </c>
      <c r="M16" s="15">
        <v>579150</v>
      </c>
      <c r="N16" s="15">
        <v>91327.5</v>
      </c>
    </row>
    <row r="17" spans="1:14" x14ac:dyDescent="0.3">
      <c r="A17" s="13">
        <v>44197</v>
      </c>
      <c r="B17" s="13" t="str">
        <f t="shared" si="0"/>
        <v>Q1</v>
      </c>
      <c r="C17" s="12" t="s">
        <v>97</v>
      </c>
      <c r="D17" s="12" t="s">
        <v>89</v>
      </c>
      <c r="E17" s="12" t="s">
        <v>99</v>
      </c>
      <c r="F17" s="12" t="s">
        <v>96</v>
      </c>
      <c r="G17" s="12">
        <v>1987.5</v>
      </c>
      <c r="H17" s="15">
        <v>260</v>
      </c>
      <c r="I17" s="15">
        <v>125</v>
      </c>
      <c r="J17" s="15">
        <v>248437.5</v>
      </c>
      <c r="K17" s="12">
        <v>14906.25</v>
      </c>
      <c r="L17" s="15">
        <v>233531.25</v>
      </c>
      <c r="M17" s="15">
        <v>238500</v>
      </c>
      <c r="N17" s="15">
        <v>-4968.75</v>
      </c>
    </row>
    <row r="18" spans="1:14" x14ac:dyDescent="0.3">
      <c r="A18" s="13">
        <v>44197</v>
      </c>
      <c r="B18" s="13" t="str">
        <f t="shared" si="0"/>
        <v>Q1</v>
      </c>
      <c r="C18" s="12" t="s">
        <v>94</v>
      </c>
      <c r="D18" s="12" t="s">
        <v>93</v>
      </c>
      <c r="E18" s="12" t="s">
        <v>95</v>
      </c>
      <c r="F18" s="12" t="s">
        <v>96</v>
      </c>
      <c r="G18" s="12">
        <v>1956</v>
      </c>
      <c r="H18" s="15">
        <v>250</v>
      </c>
      <c r="I18" s="15">
        <v>12</v>
      </c>
      <c r="J18" s="15">
        <v>23472</v>
      </c>
      <c r="K18" s="12">
        <v>2112.48</v>
      </c>
      <c r="L18" s="15">
        <v>21359.52</v>
      </c>
      <c r="M18" s="15">
        <v>5868</v>
      </c>
      <c r="N18" s="15">
        <v>15491.52</v>
      </c>
    </row>
    <row r="19" spans="1:14" x14ac:dyDescent="0.3">
      <c r="A19" s="13">
        <v>44197</v>
      </c>
      <c r="B19" s="13" t="str">
        <f t="shared" si="0"/>
        <v>Q1</v>
      </c>
      <c r="C19" s="12" t="s">
        <v>94</v>
      </c>
      <c r="D19" s="12" t="s">
        <v>89</v>
      </c>
      <c r="E19" s="12" t="s">
        <v>95</v>
      </c>
      <c r="F19" s="12" t="s">
        <v>91</v>
      </c>
      <c r="G19" s="12">
        <v>1734</v>
      </c>
      <c r="H19" s="15">
        <v>250</v>
      </c>
      <c r="I19" s="15">
        <v>12</v>
      </c>
      <c r="J19" s="15">
        <v>20808</v>
      </c>
      <c r="K19" s="12">
        <v>2288.88</v>
      </c>
      <c r="L19" s="15">
        <v>18519.12</v>
      </c>
      <c r="M19" s="15">
        <v>5202</v>
      </c>
      <c r="N19" s="15">
        <v>13317.119999999999</v>
      </c>
    </row>
    <row r="20" spans="1:14" x14ac:dyDescent="0.3">
      <c r="A20" s="13">
        <v>44197</v>
      </c>
      <c r="B20" s="13" t="str">
        <f t="shared" si="0"/>
        <v>Q1</v>
      </c>
      <c r="C20" s="12" t="s">
        <v>97</v>
      </c>
      <c r="D20" s="12" t="s">
        <v>85</v>
      </c>
      <c r="E20" s="12" t="s">
        <v>99</v>
      </c>
      <c r="F20" s="12" t="s">
        <v>91</v>
      </c>
      <c r="G20" s="12">
        <v>1659</v>
      </c>
      <c r="H20" s="15">
        <v>260</v>
      </c>
      <c r="I20" s="15">
        <v>125</v>
      </c>
      <c r="J20" s="15">
        <v>207375</v>
      </c>
      <c r="K20" s="12">
        <v>26958.75</v>
      </c>
      <c r="L20" s="15">
        <v>180416.25</v>
      </c>
      <c r="M20" s="15">
        <v>199080</v>
      </c>
      <c r="N20" s="15">
        <v>-18663.75</v>
      </c>
    </row>
    <row r="21" spans="1:14" x14ac:dyDescent="0.3">
      <c r="A21" s="13">
        <v>44197</v>
      </c>
      <c r="B21" s="13" t="str">
        <f t="shared" si="0"/>
        <v>Q1</v>
      </c>
      <c r="C21" s="12" t="s">
        <v>84</v>
      </c>
      <c r="D21" s="12" t="s">
        <v>85</v>
      </c>
      <c r="E21" s="12" t="s">
        <v>101</v>
      </c>
      <c r="F21" s="12" t="s">
        <v>103</v>
      </c>
      <c r="G21" s="12">
        <v>1618.5</v>
      </c>
      <c r="H21" s="15">
        <v>3</v>
      </c>
      <c r="I21" s="15">
        <v>20</v>
      </c>
      <c r="J21" s="15">
        <v>32370</v>
      </c>
      <c r="K21" s="12">
        <v>0</v>
      </c>
      <c r="L21" s="15">
        <v>32370</v>
      </c>
      <c r="M21" s="15">
        <v>16185</v>
      </c>
      <c r="N21" s="15">
        <v>16185</v>
      </c>
    </row>
    <row r="22" spans="1:14" x14ac:dyDescent="0.3">
      <c r="A22" s="13">
        <v>44197</v>
      </c>
      <c r="B22" s="13" t="str">
        <f t="shared" si="0"/>
        <v>Q1</v>
      </c>
      <c r="C22" s="12" t="s">
        <v>84</v>
      </c>
      <c r="D22" s="12" t="s">
        <v>128</v>
      </c>
      <c r="E22" s="12" t="s">
        <v>90</v>
      </c>
      <c r="F22" s="12" t="s">
        <v>103</v>
      </c>
      <c r="G22" s="12">
        <v>1493</v>
      </c>
      <c r="H22" s="15">
        <v>120</v>
      </c>
      <c r="I22" s="15">
        <v>7</v>
      </c>
      <c r="J22" s="15">
        <v>10451</v>
      </c>
      <c r="K22" s="12">
        <v>0</v>
      </c>
      <c r="L22" s="15">
        <v>10451</v>
      </c>
      <c r="M22" s="15">
        <v>7465</v>
      </c>
      <c r="N22" s="15">
        <v>2986</v>
      </c>
    </row>
    <row r="23" spans="1:14" x14ac:dyDescent="0.3">
      <c r="A23" s="13">
        <v>44197</v>
      </c>
      <c r="B23" s="13" t="str">
        <f t="shared" si="0"/>
        <v>Q1</v>
      </c>
      <c r="C23" s="12" t="s">
        <v>84</v>
      </c>
      <c r="D23" s="12" t="s">
        <v>93</v>
      </c>
      <c r="E23" s="12" t="s">
        <v>86</v>
      </c>
      <c r="F23" s="12" t="s">
        <v>91</v>
      </c>
      <c r="G23" s="12">
        <v>1438.5</v>
      </c>
      <c r="H23" s="15">
        <v>10</v>
      </c>
      <c r="I23" s="15">
        <v>7</v>
      </c>
      <c r="J23" s="15">
        <v>10069.5</v>
      </c>
      <c r="K23" s="12">
        <v>1309.04</v>
      </c>
      <c r="L23" s="15">
        <v>8760.4650000000001</v>
      </c>
      <c r="M23" s="15">
        <v>7192</v>
      </c>
      <c r="N23" s="15">
        <v>1567.9649999999992</v>
      </c>
    </row>
    <row r="24" spans="1:14" x14ac:dyDescent="0.3">
      <c r="A24" s="13">
        <v>44197</v>
      </c>
      <c r="B24" s="13" t="str">
        <f t="shared" si="0"/>
        <v>Q1</v>
      </c>
      <c r="C24" s="12" t="s">
        <v>84</v>
      </c>
      <c r="D24" s="12" t="s">
        <v>89</v>
      </c>
      <c r="E24" s="12" t="s">
        <v>102</v>
      </c>
      <c r="F24" s="12" t="s">
        <v>96</v>
      </c>
      <c r="G24" s="12">
        <v>1384.5</v>
      </c>
      <c r="H24" s="15">
        <v>5</v>
      </c>
      <c r="I24" s="15">
        <v>350</v>
      </c>
      <c r="J24" s="15">
        <v>484575</v>
      </c>
      <c r="K24" s="12">
        <v>24228.75</v>
      </c>
      <c r="L24" s="15">
        <v>460346.25</v>
      </c>
      <c r="M24" s="15">
        <v>359970</v>
      </c>
      <c r="N24" s="15">
        <v>100376.25</v>
      </c>
    </row>
    <row r="25" spans="1:14" x14ac:dyDescent="0.3">
      <c r="A25" s="13">
        <v>44197</v>
      </c>
      <c r="B25" s="13" t="str">
        <f t="shared" si="0"/>
        <v>Q1</v>
      </c>
      <c r="C25" s="12" t="s">
        <v>84</v>
      </c>
      <c r="D25" s="12" t="s">
        <v>98</v>
      </c>
      <c r="E25" s="12" t="s">
        <v>86</v>
      </c>
      <c r="F25" s="12" t="s">
        <v>96</v>
      </c>
      <c r="G25" s="12">
        <v>1372</v>
      </c>
      <c r="H25" s="15">
        <v>10</v>
      </c>
      <c r="I25" s="15">
        <v>7</v>
      </c>
      <c r="J25" s="15">
        <v>9604</v>
      </c>
      <c r="K25" s="12">
        <v>480.2</v>
      </c>
      <c r="L25" s="15">
        <v>9123.7999999999993</v>
      </c>
      <c r="M25" s="15">
        <v>6860</v>
      </c>
      <c r="N25" s="15">
        <v>2263.7999999999993</v>
      </c>
    </row>
    <row r="26" spans="1:14" x14ac:dyDescent="0.3">
      <c r="A26" s="13">
        <v>44197</v>
      </c>
      <c r="B26" s="13" t="str">
        <f t="shared" si="0"/>
        <v>Q1</v>
      </c>
      <c r="C26" s="12" t="s">
        <v>84</v>
      </c>
      <c r="D26" s="12" t="s">
        <v>98</v>
      </c>
      <c r="E26" s="12" t="s">
        <v>101</v>
      </c>
      <c r="F26" s="12" t="s">
        <v>103</v>
      </c>
      <c r="G26" s="12">
        <v>1321</v>
      </c>
      <c r="H26" s="15">
        <v>3</v>
      </c>
      <c r="I26" s="15">
        <v>20</v>
      </c>
      <c r="J26" s="15">
        <v>26420</v>
      </c>
      <c r="K26" s="12">
        <v>0</v>
      </c>
      <c r="L26" s="15">
        <v>26420</v>
      </c>
      <c r="M26" s="15">
        <v>13210</v>
      </c>
      <c r="N26" s="15">
        <v>13210</v>
      </c>
    </row>
    <row r="27" spans="1:14" x14ac:dyDescent="0.3">
      <c r="A27" s="13">
        <v>44197</v>
      </c>
      <c r="B27" s="13" t="str">
        <f t="shared" si="0"/>
        <v>Q1</v>
      </c>
      <c r="C27" s="12" t="s">
        <v>84</v>
      </c>
      <c r="D27" s="12" t="s">
        <v>93</v>
      </c>
      <c r="E27" s="12" t="s">
        <v>101</v>
      </c>
      <c r="F27" s="12" t="s">
        <v>96</v>
      </c>
      <c r="G27" s="12">
        <v>1117.5</v>
      </c>
      <c r="H27" s="15">
        <v>3</v>
      </c>
      <c r="I27" s="15">
        <v>20</v>
      </c>
      <c r="J27" s="15">
        <v>22350</v>
      </c>
      <c r="K27" s="12">
        <v>1341</v>
      </c>
      <c r="L27" s="15">
        <v>21009</v>
      </c>
      <c r="M27" s="15">
        <v>11175</v>
      </c>
      <c r="N27" s="15">
        <v>9834</v>
      </c>
    </row>
    <row r="28" spans="1:14" x14ac:dyDescent="0.3">
      <c r="A28" s="13">
        <v>44197</v>
      </c>
      <c r="B28" s="13" t="str">
        <f t="shared" si="0"/>
        <v>Q1</v>
      </c>
      <c r="C28" s="12" t="s">
        <v>84</v>
      </c>
      <c r="D28" s="12" t="s">
        <v>93</v>
      </c>
      <c r="E28" s="12" t="s">
        <v>102</v>
      </c>
      <c r="F28" s="12" t="s">
        <v>91</v>
      </c>
      <c r="G28" s="12">
        <v>982.5</v>
      </c>
      <c r="H28" s="15">
        <v>5</v>
      </c>
      <c r="I28" s="15">
        <v>350</v>
      </c>
      <c r="J28" s="15">
        <v>343875</v>
      </c>
      <c r="K28" s="12">
        <v>44703.75</v>
      </c>
      <c r="L28" s="15">
        <v>299171.25</v>
      </c>
      <c r="M28" s="15">
        <v>255450</v>
      </c>
      <c r="N28" s="15">
        <v>43721.25</v>
      </c>
    </row>
    <row r="29" spans="1:14" x14ac:dyDescent="0.3">
      <c r="A29" s="13">
        <v>44197</v>
      </c>
      <c r="B29" s="13" t="str">
        <f t="shared" si="0"/>
        <v>Q1</v>
      </c>
      <c r="C29" s="12" t="s">
        <v>92</v>
      </c>
      <c r="D29" s="12" t="s">
        <v>85</v>
      </c>
      <c r="E29" s="12" t="s">
        <v>86</v>
      </c>
      <c r="F29" s="12" t="s">
        <v>91</v>
      </c>
      <c r="G29" s="12">
        <v>873</v>
      </c>
      <c r="H29" s="15">
        <v>10</v>
      </c>
      <c r="I29" s="15">
        <v>300</v>
      </c>
      <c r="J29" s="15">
        <v>261900</v>
      </c>
      <c r="K29" s="12">
        <v>28809</v>
      </c>
      <c r="L29" s="15">
        <v>233091</v>
      </c>
      <c r="M29" s="15">
        <v>218250</v>
      </c>
      <c r="N29" s="15">
        <v>14841</v>
      </c>
    </row>
    <row r="30" spans="1:14" x14ac:dyDescent="0.3">
      <c r="A30" s="13">
        <v>44197</v>
      </c>
      <c r="B30" s="13" t="str">
        <f t="shared" si="0"/>
        <v>Q1</v>
      </c>
      <c r="C30" s="12" t="s">
        <v>92</v>
      </c>
      <c r="D30" s="12" t="s">
        <v>98</v>
      </c>
      <c r="E30" s="12" t="s">
        <v>86</v>
      </c>
      <c r="F30" s="12" t="s">
        <v>91</v>
      </c>
      <c r="G30" s="12">
        <v>807</v>
      </c>
      <c r="H30" s="15">
        <v>10</v>
      </c>
      <c r="I30" s="15">
        <v>300</v>
      </c>
      <c r="J30" s="15">
        <v>242100</v>
      </c>
      <c r="K30" s="12">
        <v>31473</v>
      </c>
      <c r="L30" s="15">
        <v>210627</v>
      </c>
      <c r="M30" s="15">
        <v>201750</v>
      </c>
      <c r="N30" s="15">
        <v>8877</v>
      </c>
    </row>
    <row r="31" spans="1:14" x14ac:dyDescent="0.3">
      <c r="A31" s="13">
        <v>44197</v>
      </c>
      <c r="B31" s="13" t="str">
        <f t="shared" si="0"/>
        <v>Q1</v>
      </c>
      <c r="C31" s="12" t="s">
        <v>84</v>
      </c>
      <c r="D31" s="12" t="s">
        <v>98</v>
      </c>
      <c r="E31" s="12" t="s">
        <v>102</v>
      </c>
      <c r="F31" s="12" t="s">
        <v>91</v>
      </c>
      <c r="G31" s="12">
        <v>766</v>
      </c>
      <c r="H31" s="15">
        <v>5</v>
      </c>
      <c r="I31" s="15">
        <v>350</v>
      </c>
      <c r="J31" s="15">
        <v>268100</v>
      </c>
      <c r="K31" s="12">
        <v>29491</v>
      </c>
      <c r="L31" s="15">
        <v>238609</v>
      </c>
      <c r="M31" s="15">
        <v>199160</v>
      </c>
      <c r="N31" s="15">
        <v>39449</v>
      </c>
    </row>
    <row r="32" spans="1:14" x14ac:dyDescent="0.3">
      <c r="A32" s="13">
        <v>44197</v>
      </c>
      <c r="B32" s="13" t="str">
        <f t="shared" si="0"/>
        <v>Q1</v>
      </c>
      <c r="C32" s="12" t="s">
        <v>88</v>
      </c>
      <c r="D32" s="12" t="s">
        <v>98</v>
      </c>
      <c r="E32" s="12" t="s">
        <v>90</v>
      </c>
      <c r="F32" s="12" t="s">
        <v>91</v>
      </c>
      <c r="G32" s="12">
        <v>681</v>
      </c>
      <c r="H32" s="15">
        <v>120</v>
      </c>
      <c r="I32" s="15">
        <v>15</v>
      </c>
      <c r="J32" s="15">
        <v>10215</v>
      </c>
      <c r="K32" s="12">
        <v>1021.5</v>
      </c>
      <c r="L32" s="15">
        <v>9193.5</v>
      </c>
      <c r="M32" s="15">
        <v>6810</v>
      </c>
      <c r="N32" s="15">
        <v>2383.5</v>
      </c>
    </row>
    <row r="33" spans="1:14" x14ac:dyDescent="0.3">
      <c r="A33" s="13">
        <v>44197</v>
      </c>
      <c r="B33" s="13" t="str">
        <f t="shared" si="0"/>
        <v>Q1</v>
      </c>
      <c r="C33" s="12" t="s">
        <v>97</v>
      </c>
      <c r="D33" s="12" t="s">
        <v>93</v>
      </c>
      <c r="E33" s="12" t="s">
        <v>99</v>
      </c>
      <c r="F33" s="12" t="s">
        <v>91</v>
      </c>
      <c r="G33" s="12">
        <v>579</v>
      </c>
      <c r="H33" s="15">
        <v>260</v>
      </c>
      <c r="I33" s="15">
        <v>125</v>
      </c>
      <c r="J33" s="15">
        <v>72375</v>
      </c>
      <c r="K33" s="12">
        <v>7237.5</v>
      </c>
      <c r="L33" s="15">
        <v>65137.5</v>
      </c>
      <c r="M33" s="15">
        <v>69480</v>
      </c>
      <c r="N33" s="15">
        <v>-4342.5</v>
      </c>
    </row>
    <row r="34" spans="1:14" x14ac:dyDescent="0.3">
      <c r="A34" s="13">
        <v>44197</v>
      </c>
      <c r="B34" s="13" t="str">
        <f t="shared" si="0"/>
        <v>Q1</v>
      </c>
      <c r="C34" s="12" t="s">
        <v>88</v>
      </c>
      <c r="D34" s="12" t="s">
        <v>93</v>
      </c>
      <c r="E34" s="12" t="s">
        <v>90</v>
      </c>
      <c r="F34" s="12" t="s">
        <v>96</v>
      </c>
      <c r="G34" s="12">
        <v>555</v>
      </c>
      <c r="H34" s="15">
        <v>120</v>
      </c>
      <c r="I34" s="15">
        <v>15</v>
      </c>
      <c r="J34" s="15">
        <v>8325</v>
      </c>
      <c r="K34" s="12">
        <v>416.25</v>
      </c>
      <c r="L34" s="15">
        <v>7908.75</v>
      </c>
      <c r="M34" s="15">
        <v>5550</v>
      </c>
      <c r="N34" s="15">
        <v>2358.75</v>
      </c>
    </row>
    <row r="35" spans="1:14" x14ac:dyDescent="0.3">
      <c r="A35" s="13">
        <v>44197</v>
      </c>
      <c r="B35" s="13" t="str">
        <f t="shared" si="0"/>
        <v>Q1</v>
      </c>
      <c r="C35" s="12" t="s">
        <v>97</v>
      </c>
      <c r="D35" s="12" t="s">
        <v>128</v>
      </c>
      <c r="E35" s="12" t="s">
        <v>95</v>
      </c>
      <c r="F35" s="12" t="s">
        <v>91</v>
      </c>
      <c r="G35" s="12">
        <v>554</v>
      </c>
      <c r="H35" s="15">
        <v>250</v>
      </c>
      <c r="I35" s="15">
        <v>125</v>
      </c>
      <c r="J35" s="15">
        <v>69250</v>
      </c>
      <c r="K35" s="12">
        <v>7617.5</v>
      </c>
      <c r="L35" s="15">
        <v>61632.5</v>
      </c>
      <c r="M35" s="15">
        <v>66480</v>
      </c>
      <c r="N35" s="15">
        <v>-4847.5</v>
      </c>
    </row>
    <row r="36" spans="1:14" x14ac:dyDescent="0.3">
      <c r="A36" s="13">
        <v>44197</v>
      </c>
      <c r="B36" s="13" t="str">
        <f t="shared" si="0"/>
        <v>Q1</v>
      </c>
      <c r="C36" s="12" t="s">
        <v>88</v>
      </c>
      <c r="D36" s="12" t="s">
        <v>85</v>
      </c>
      <c r="E36" s="12" t="s">
        <v>90</v>
      </c>
      <c r="F36" s="12" t="s">
        <v>91</v>
      </c>
      <c r="G36" s="12">
        <v>384</v>
      </c>
      <c r="H36" s="15">
        <v>120</v>
      </c>
      <c r="I36" s="15">
        <v>15</v>
      </c>
      <c r="J36" s="15">
        <v>5760</v>
      </c>
      <c r="K36" s="12">
        <v>633.6</v>
      </c>
      <c r="L36" s="15">
        <v>5126.3999999999996</v>
      </c>
      <c r="M36" s="15">
        <v>3840</v>
      </c>
      <c r="N36" s="15">
        <v>1286.3999999999999</v>
      </c>
    </row>
    <row r="37" spans="1:14" x14ac:dyDescent="0.3">
      <c r="A37" s="13">
        <v>44228</v>
      </c>
      <c r="B37" s="13" t="str">
        <f t="shared" si="0"/>
        <v>Q1</v>
      </c>
      <c r="C37" s="12" t="s">
        <v>92</v>
      </c>
      <c r="D37" s="12" t="s">
        <v>93</v>
      </c>
      <c r="E37" s="12" t="s">
        <v>95</v>
      </c>
      <c r="F37" s="12" t="s">
        <v>87</v>
      </c>
      <c r="G37" s="12">
        <v>2844</v>
      </c>
      <c r="H37" s="15">
        <v>250</v>
      </c>
      <c r="I37" s="15">
        <v>300</v>
      </c>
      <c r="J37" s="15">
        <v>853200</v>
      </c>
      <c r="K37" s="12">
        <v>25596</v>
      </c>
      <c r="L37" s="15">
        <v>827604</v>
      </c>
      <c r="M37" s="15">
        <v>711000</v>
      </c>
      <c r="N37" s="15">
        <v>116604</v>
      </c>
    </row>
    <row r="38" spans="1:14" x14ac:dyDescent="0.3">
      <c r="A38" s="13">
        <v>44228</v>
      </c>
      <c r="B38" s="13" t="str">
        <f t="shared" si="0"/>
        <v>Q1</v>
      </c>
      <c r="C38" s="12" t="s">
        <v>97</v>
      </c>
      <c r="D38" s="12" t="s">
        <v>93</v>
      </c>
      <c r="E38" s="12" t="s">
        <v>90</v>
      </c>
      <c r="F38" s="12" t="s">
        <v>96</v>
      </c>
      <c r="G38" s="12">
        <v>2755</v>
      </c>
      <c r="H38" s="15">
        <v>120</v>
      </c>
      <c r="I38" s="15">
        <v>125</v>
      </c>
      <c r="J38" s="15">
        <v>344375</v>
      </c>
      <c r="K38" s="12">
        <v>20662.5</v>
      </c>
      <c r="L38" s="15">
        <v>323712.5</v>
      </c>
      <c r="M38" s="15">
        <v>330600</v>
      </c>
      <c r="N38" s="15">
        <v>-6887.5</v>
      </c>
    </row>
    <row r="39" spans="1:14" x14ac:dyDescent="0.3">
      <c r="A39" s="13">
        <v>44228</v>
      </c>
      <c r="B39" s="13" t="str">
        <f t="shared" si="0"/>
        <v>Q1</v>
      </c>
      <c r="C39" s="12" t="s">
        <v>84</v>
      </c>
      <c r="D39" s="12" t="s">
        <v>89</v>
      </c>
      <c r="E39" s="12" t="s">
        <v>99</v>
      </c>
      <c r="F39" s="12" t="s">
        <v>103</v>
      </c>
      <c r="G39" s="12">
        <v>2750</v>
      </c>
      <c r="H39" s="15">
        <v>260</v>
      </c>
      <c r="I39" s="15">
        <v>350</v>
      </c>
      <c r="J39" s="15">
        <v>962500</v>
      </c>
      <c r="K39" s="12">
        <v>0</v>
      </c>
      <c r="L39" s="15">
        <v>962500</v>
      </c>
      <c r="M39" s="15">
        <v>715000</v>
      </c>
      <c r="N39" s="15">
        <v>247500</v>
      </c>
    </row>
    <row r="40" spans="1:14" x14ac:dyDescent="0.3">
      <c r="A40" s="13">
        <v>44228</v>
      </c>
      <c r="B40" s="13" t="str">
        <f t="shared" si="0"/>
        <v>Q1</v>
      </c>
      <c r="C40" s="12" t="s">
        <v>92</v>
      </c>
      <c r="D40" s="12" t="s">
        <v>128</v>
      </c>
      <c r="E40" s="12" t="s">
        <v>95</v>
      </c>
      <c r="F40" s="12" t="s">
        <v>96</v>
      </c>
      <c r="G40" s="12">
        <v>2747</v>
      </c>
      <c r="H40" s="15">
        <v>250</v>
      </c>
      <c r="I40" s="15">
        <v>300</v>
      </c>
      <c r="J40" s="15">
        <v>824100</v>
      </c>
      <c r="K40" s="12">
        <v>57687</v>
      </c>
      <c r="L40" s="15">
        <v>766413</v>
      </c>
      <c r="M40" s="15">
        <v>686750</v>
      </c>
      <c r="N40" s="15">
        <v>79663</v>
      </c>
    </row>
    <row r="41" spans="1:14" x14ac:dyDescent="0.3">
      <c r="A41" s="13">
        <v>44228</v>
      </c>
      <c r="B41" s="13" t="str">
        <f t="shared" si="0"/>
        <v>Q1</v>
      </c>
      <c r="C41" s="12" t="s">
        <v>84</v>
      </c>
      <c r="D41" s="12" t="s">
        <v>98</v>
      </c>
      <c r="E41" s="12" t="s">
        <v>86</v>
      </c>
      <c r="F41" s="12" t="s">
        <v>91</v>
      </c>
      <c r="G41" s="12">
        <v>2708</v>
      </c>
      <c r="H41" s="15">
        <v>10</v>
      </c>
      <c r="I41" s="15">
        <v>20</v>
      </c>
      <c r="J41" s="15">
        <v>54160</v>
      </c>
      <c r="K41" s="12">
        <v>7040.8</v>
      </c>
      <c r="L41" s="15">
        <v>47119.199999999997</v>
      </c>
      <c r="M41" s="15">
        <v>27080</v>
      </c>
      <c r="N41" s="15">
        <v>20039.199999999997</v>
      </c>
    </row>
    <row r="42" spans="1:14" x14ac:dyDescent="0.3">
      <c r="A42" s="13">
        <v>44228</v>
      </c>
      <c r="B42" s="13" t="str">
        <f t="shared" si="0"/>
        <v>Q1</v>
      </c>
      <c r="C42" s="12" t="s">
        <v>92</v>
      </c>
      <c r="D42" s="12" t="s">
        <v>98</v>
      </c>
      <c r="E42" s="12" t="s">
        <v>95</v>
      </c>
      <c r="F42" s="12" t="s">
        <v>96</v>
      </c>
      <c r="G42" s="12">
        <v>2659</v>
      </c>
      <c r="H42" s="15">
        <v>250</v>
      </c>
      <c r="I42" s="15">
        <v>300</v>
      </c>
      <c r="J42" s="15">
        <v>797700</v>
      </c>
      <c r="K42" s="12">
        <v>71793</v>
      </c>
      <c r="L42" s="15">
        <v>725907</v>
      </c>
      <c r="M42" s="15">
        <v>664750</v>
      </c>
      <c r="N42" s="15">
        <v>61157</v>
      </c>
    </row>
    <row r="43" spans="1:14" x14ac:dyDescent="0.3">
      <c r="A43" s="13">
        <v>44228</v>
      </c>
      <c r="B43" s="13" t="str">
        <f t="shared" si="0"/>
        <v>Q1</v>
      </c>
      <c r="C43" s="12" t="s">
        <v>84</v>
      </c>
      <c r="D43" s="12" t="s">
        <v>93</v>
      </c>
      <c r="E43" s="12" t="s">
        <v>86</v>
      </c>
      <c r="F43" s="12" t="s">
        <v>91</v>
      </c>
      <c r="G43" s="12">
        <v>2641</v>
      </c>
      <c r="H43" s="15">
        <v>10</v>
      </c>
      <c r="I43" s="15">
        <v>20</v>
      </c>
      <c r="J43" s="15">
        <v>52820</v>
      </c>
      <c r="K43" s="12">
        <v>6866.6</v>
      </c>
      <c r="L43" s="15">
        <v>45953.4</v>
      </c>
      <c r="M43" s="15">
        <v>26410</v>
      </c>
      <c r="N43" s="15">
        <v>19543.400000000001</v>
      </c>
    </row>
    <row r="44" spans="1:14" x14ac:dyDescent="0.3">
      <c r="A44" s="13">
        <v>44228</v>
      </c>
      <c r="B44" s="13" t="str">
        <f t="shared" si="0"/>
        <v>Q1</v>
      </c>
      <c r="C44" s="12" t="s">
        <v>88</v>
      </c>
      <c r="D44" s="12" t="s">
        <v>85</v>
      </c>
      <c r="E44" s="12" t="s">
        <v>86</v>
      </c>
      <c r="F44" s="12" t="s">
        <v>87</v>
      </c>
      <c r="G44" s="12">
        <v>2363</v>
      </c>
      <c r="H44" s="15">
        <v>10</v>
      </c>
      <c r="I44" s="15">
        <v>15</v>
      </c>
      <c r="J44" s="15">
        <v>35445</v>
      </c>
      <c r="K44" s="12">
        <v>708.9</v>
      </c>
      <c r="L44" s="15">
        <v>34736.1</v>
      </c>
      <c r="M44" s="15">
        <v>23630</v>
      </c>
      <c r="N44" s="15">
        <v>11106.099999999999</v>
      </c>
    </row>
    <row r="45" spans="1:14" x14ac:dyDescent="0.3">
      <c r="A45" s="13">
        <v>44228</v>
      </c>
      <c r="B45" s="13" t="str">
        <f t="shared" si="0"/>
        <v>Q1</v>
      </c>
      <c r="C45" s="12" t="s">
        <v>88</v>
      </c>
      <c r="D45" s="12" t="s">
        <v>89</v>
      </c>
      <c r="E45" s="12" t="s">
        <v>86</v>
      </c>
      <c r="F45" s="12" t="s">
        <v>87</v>
      </c>
      <c r="G45" s="12">
        <v>2296</v>
      </c>
      <c r="H45" s="15">
        <v>10</v>
      </c>
      <c r="I45" s="15">
        <v>15</v>
      </c>
      <c r="J45" s="15">
        <v>34440</v>
      </c>
      <c r="K45" s="12">
        <v>344.4</v>
      </c>
      <c r="L45" s="15">
        <v>34095.599999999999</v>
      </c>
      <c r="M45" s="15">
        <v>22960</v>
      </c>
      <c r="N45" s="15">
        <v>11135.599999999999</v>
      </c>
    </row>
    <row r="46" spans="1:14" x14ac:dyDescent="0.3">
      <c r="A46" s="13">
        <v>44228</v>
      </c>
      <c r="B46" s="13" t="str">
        <f t="shared" si="0"/>
        <v>Q1</v>
      </c>
      <c r="C46" s="12" t="s">
        <v>84</v>
      </c>
      <c r="D46" s="12" t="s">
        <v>85</v>
      </c>
      <c r="E46" s="12" t="s">
        <v>99</v>
      </c>
      <c r="F46" s="12" t="s">
        <v>91</v>
      </c>
      <c r="G46" s="12">
        <v>2240</v>
      </c>
      <c r="H46" s="15">
        <v>260</v>
      </c>
      <c r="I46" s="15">
        <v>350</v>
      </c>
      <c r="J46" s="15">
        <v>784000</v>
      </c>
      <c r="K46" s="12">
        <v>78400</v>
      </c>
      <c r="L46" s="15">
        <v>705600</v>
      </c>
      <c r="M46" s="15">
        <v>582400</v>
      </c>
      <c r="N46" s="15">
        <v>123200</v>
      </c>
    </row>
    <row r="47" spans="1:14" x14ac:dyDescent="0.3">
      <c r="A47" s="13">
        <v>44228</v>
      </c>
      <c r="B47" s="13" t="str">
        <f t="shared" si="0"/>
        <v>Q1</v>
      </c>
      <c r="C47" s="12" t="s">
        <v>92</v>
      </c>
      <c r="D47" s="12" t="s">
        <v>85</v>
      </c>
      <c r="E47" s="12" t="s">
        <v>95</v>
      </c>
      <c r="F47" s="12" t="s">
        <v>103</v>
      </c>
      <c r="G47" s="12">
        <v>2001</v>
      </c>
      <c r="H47" s="15">
        <v>250</v>
      </c>
      <c r="I47" s="15">
        <v>300</v>
      </c>
      <c r="J47" s="15">
        <v>600300</v>
      </c>
      <c r="K47" s="12">
        <v>0</v>
      </c>
      <c r="L47" s="15">
        <v>600300</v>
      </c>
      <c r="M47" s="15">
        <v>500250</v>
      </c>
      <c r="N47" s="15">
        <v>100050</v>
      </c>
    </row>
    <row r="48" spans="1:14" x14ac:dyDescent="0.3">
      <c r="A48" s="13">
        <v>44228</v>
      </c>
      <c r="B48" s="13" t="str">
        <f t="shared" si="0"/>
        <v>Q1</v>
      </c>
      <c r="C48" s="12" t="s">
        <v>84</v>
      </c>
      <c r="D48" s="12" t="s">
        <v>98</v>
      </c>
      <c r="E48" s="12" t="s">
        <v>102</v>
      </c>
      <c r="F48" s="12" t="s">
        <v>87</v>
      </c>
      <c r="G48" s="12">
        <v>1958</v>
      </c>
      <c r="H48" s="15">
        <v>5</v>
      </c>
      <c r="I48" s="15">
        <v>7</v>
      </c>
      <c r="J48" s="15">
        <v>13706</v>
      </c>
      <c r="K48" s="12">
        <v>411.18</v>
      </c>
      <c r="L48" s="15">
        <v>13294.82</v>
      </c>
      <c r="M48" s="15">
        <v>9790</v>
      </c>
      <c r="N48" s="15">
        <v>3504.8199999999997</v>
      </c>
    </row>
    <row r="49" spans="1:14" x14ac:dyDescent="0.3">
      <c r="A49" s="13">
        <v>44228</v>
      </c>
      <c r="B49" s="13" t="str">
        <f t="shared" si="0"/>
        <v>Q1</v>
      </c>
      <c r="C49" s="12" t="s">
        <v>94</v>
      </c>
      <c r="D49" s="12" t="s">
        <v>85</v>
      </c>
      <c r="E49" s="12" t="s">
        <v>101</v>
      </c>
      <c r="F49" s="12" t="s">
        <v>91</v>
      </c>
      <c r="G49" s="12">
        <v>1937</v>
      </c>
      <c r="H49" s="15">
        <v>3</v>
      </c>
      <c r="I49" s="15">
        <v>12</v>
      </c>
      <c r="J49" s="15">
        <v>23244</v>
      </c>
      <c r="K49" s="12">
        <v>2556.84</v>
      </c>
      <c r="L49" s="15">
        <v>20687.16</v>
      </c>
      <c r="M49" s="15">
        <v>5811</v>
      </c>
      <c r="N49" s="15">
        <v>14876.16</v>
      </c>
    </row>
    <row r="50" spans="1:14" x14ac:dyDescent="0.3">
      <c r="A50" s="13">
        <v>44228</v>
      </c>
      <c r="B50" s="13" t="str">
        <f t="shared" si="0"/>
        <v>Q1</v>
      </c>
      <c r="C50" s="12" t="s">
        <v>84</v>
      </c>
      <c r="D50" s="12" t="s">
        <v>128</v>
      </c>
      <c r="E50" s="12" t="s">
        <v>99</v>
      </c>
      <c r="F50" s="12" t="s">
        <v>87</v>
      </c>
      <c r="G50" s="12">
        <v>1865</v>
      </c>
      <c r="H50" s="15">
        <v>260</v>
      </c>
      <c r="I50" s="15">
        <v>350</v>
      </c>
      <c r="J50" s="15">
        <v>652750</v>
      </c>
      <c r="K50" s="12">
        <v>26110</v>
      </c>
      <c r="L50" s="15">
        <v>626640</v>
      </c>
      <c r="M50" s="15">
        <v>484900</v>
      </c>
      <c r="N50" s="15">
        <v>141740</v>
      </c>
    </row>
    <row r="51" spans="1:14" x14ac:dyDescent="0.3">
      <c r="A51" s="13">
        <v>44228</v>
      </c>
      <c r="B51" s="13" t="str">
        <f t="shared" si="0"/>
        <v>Q1</v>
      </c>
      <c r="C51" s="12" t="s">
        <v>94</v>
      </c>
      <c r="D51" s="12" t="s">
        <v>89</v>
      </c>
      <c r="E51" s="12" t="s">
        <v>101</v>
      </c>
      <c r="F51" s="12" t="s">
        <v>96</v>
      </c>
      <c r="G51" s="12">
        <v>1865</v>
      </c>
      <c r="H51" s="15">
        <v>3</v>
      </c>
      <c r="I51" s="15">
        <v>12</v>
      </c>
      <c r="J51" s="15">
        <v>22380</v>
      </c>
      <c r="K51" s="12">
        <v>1119</v>
      </c>
      <c r="L51" s="15">
        <v>21261</v>
      </c>
      <c r="M51" s="15">
        <v>5595</v>
      </c>
      <c r="N51" s="15">
        <v>15666</v>
      </c>
    </row>
    <row r="52" spans="1:14" x14ac:dyDescent="0.3">
      <c r="A52" s="13">
        <v>44228</v>
      </c>
      <c r="B52" s="13" t="str">
        <f t="shared" si="0"/>
        <v>Q1</v>
      </c>
      <c r="C52" s="12" t="s">
        <v>94</v>
      </c>
      <c r="D52" s="12" t="s">
        <v>93</v>
      </c>
      <c r="E52" s="12" t="s">
        <v>101</v>
      </c>
      <c r="F52" s="12" t="s">
        <v>87</v>
      </c>
      <c r="G52" s="12">
        <v>1858</v>
      </c>
      <c r="H52" s="15">
        <v>3</v>
      </c>
      <c r="I52" s="15">
        <v>12</v>
      </c>
      <c r="J52" s="15">
        <v>22296</v>
      </c>
      <c r="K52" s="12">
        <v>222.96</v>
      </c>
      <c r="L52" s="15">
        <v>22073.040000000001</v>
      </c>
      <c r="M52" s="15">
        <v>5574</v>
      </c>
      <c r="N52" s="15">
        <v>16499.04</v>
      </c>
    </row>
    <row r="53" spans="1:14" x14ac:dyDescent="0.3">
      <c r="A53" s="13">
        <v>44228</v>
      </c>
      <c r="B53" s="13" t="str">
        <f t="shared" si="0"/>
        <v>Q1</v>
      </c>
      <c r="C53" s="12" t="s">
        <v>97</v>
      </c>
      <c r="D53" s="12" t="s">
        <v>89</v>
      </c>
      <c r="E53" s="12" t="s">
        <v>90</v>
      </c>
      <c r="F53" s="12" t="s">
        <v>103</v>
      </c>
      <c r="G53" s="12">
        <v>1804</v>
      </c>
      <c r="H53" s="15">
        <v>120</v>
      </c>
      <c r="I53" s="15">
        <v>125</v>
      </c>
      <c r="J53" s="15">
        <v>225500</v>
      </c>
      <c r="K53" s="12">
        <v>0</v>
      </c>
      <c r="L53" s="15">
        <v>225500</v>
      </c>
      <c r="M53" s="15">
        <v>216480</v>
      </c>
      <c r="N53" s="15">
        <v>9020</v>
      </c>
    </row>
    <row r="54" spans="1:14" x14ac:dyDescent="0.3">
      <c r="A54" s="13">
        <v>44228</v>
      </c>
      <c r="B54" s="13" t="str">
        <f t="shared" si="0"/>
        <v>Q1</v>
      </c>
      <c r="C54" s="12" t="s">
        <v>97</v>
      </c>
      <c r="D54" s="12" t="s">
        <v>128</v>
      </c>
      <c r="E54" s="12" t="s">
        <v>90</v>
      </c>
      <c r="F54" s="12" t="s">
        <v>91</v>
      </c>
      <c r="G54" s="12">
        <v>1575</v>
      </c>
      <c r="H54" s="15">
        <v>120</v>
      </c>
      <c r="I54" s="15">
        <v>125</v>
      </c>
      <c r="J54" s="15">
        <v>196875</v>
      </c>
      <c r="K54" s="12">
        <v>27562.5</v>
      </c>
      <c r="L54" s="15">
        <v>169312.5</v>
      </c>
      <c r="M54" s="15">
        <v>189000</v>
      </c>
      <c r="N54" s="15">
        <v>-19687.5</v>
      </c>
    </row>
    <row r="55" spans="1:14" x14ac:dyDescent="0.3">
      <c r="A55" s="13">
        <v>44228</v>
      </c>
      <c r="B55" s="13" t="str">
        <f t="shared" si="0"/>
        <v>Q1</v>
      </c>
      <c r="C55" s="12" t="s">
        <v>88</v>
      </c>
      <c r="D55" s="12" t="s">
        <v>93</v>
      </c>
      <c r="E55" s="12" t="s">
        <v>86</v>
      </c>
      <c r="F55" s="12" t="s">
        <v>87</v>
      </c>
      <c r="G55" s="12">
        <v>1514</v>
      </c>
      <c r="H55" s="15">
        <v>10</v>
      </c>
      <c r="I55" s="15">
        <v>15</v>
      </c>
      <c r="J55" s="15">
        <v>22710</v>
      </c>
      <c r="K55" s="12">
        <v>227.1</v>
      </c>
      <c r="L55" s="15">
        <v>22482.9</v>
      </c>
      <c r="M55" s="15">
        <v>15140</v>
      </c>
      <c r="N55" s="15">
        <v>7342.9000000000015</v>
      </c>
    </row>
    <row r="56" spans="1:14" x14ac:dyDescent="0.3">
      <c r="A56" s="13">
        <v>44228</v>
      </c>
      <c r="B56" s="13" t="str">
        <f t="shared" si="0"/>
        <v>Q1</v>
      </c>
      <c r="C56" s="12" t="s">
        <v>84</v>
      </c>
      <c r="D56" s="12" t="s">
        <v>128</v>
      </c>
      <c r="E56" s="12" t="s">
        <v>102</v>
      </c>
      <c r="F56" s="12" t="s">
        <v>91</v>
      </c>
      <c r="G56" s="12">
        <v>1368</v>
      </c>
      <c r="H56" s="15">
        <v>5</v>
      </c>
      <c r="I56" s="15">
        <v>7</v>
      </c>
      <c r="J56" s="15">
        <v>9576</v>
      </c>
      <c r="K56" s="12">
        <v>1436.4</v>
      </c>
      <c r="L56" s="15">
        <v>8139.6</v>
      </c>
      <c r="M56" s="15">
        <v>6840</v>
      </c>
      <c r="N56" s="15">
        <v>1299.6000000000004</v>
      </c>
    </row>
    <row r="57" spans="1:14" x14ac:dyDescent="0.3">
      <c r="A57" s="13">
        <v>44228</v>
      </c>
      <c r="B57" s="13" t="str">
        <f t="shared" si="0"/>
        <v>Q1</v>
      </c>
      <c r="C57" s="12" t="s">
        <v>84</v>
      </c>
      <c r="D57" s="12" t="s">
        <v>98</v>
      </c>
      <c r="E57" s="12" t="s">
        <v>99</v>
      </c>
      <c r="F57" s="12" t="s">
        <v>96</v>
      </c>
      <c r="G57" s="12">
        <v>1350</v>
      </c>
      <c r="H57" s="15">
        <v>260</v>
      </c>
      <c r="I57" s="15">
        <v>350</v>
      </c>
      <c r="J57" s="15">
        <v>472500</v>
      </c>
      <c r="K57" s="12">
        <v>23625</v>
      </c>
      <c r="L57" s="15">
        <v>448875</v>
      </c>
      <c r="M57" s="15">
        <v>351000</v>
      </c>
      <c r="N57" s="15">
        <v>97875</v>
      </c>
    </row>
    <row r="58" spans="1:14" x14ac:dyDescent="0.3">
      <c r="A58" s="13">
        <v>44228</v>
      </c>
      <c r="B58" s="13" t="str">
        <f t="shared" si="0"/>
        <v>Q1</v>
      </c>
      <c r="C58" s="12" t="s">
        <v>84</v>
      </c>
      <c r="D58" s="12" t="s">
        <v>89</v>
      </c>
      <c r="E58" s="12" t="s">
        <v>86</v>
      </c>
      <c r="F58" s="12" t="s">
        <v>96</v>
      </c>
      <c r="G58" s="12">
        <v>1303</v>
      </c>
      <c r="H58" s="15">
        <v>10</v>
      </c>
      <c r="I58" s="15">
        <v>20</v>
      </c>
      <c r="J58" s="15">
        <v>26060</v>
      </c>
      <c r="K58" s="12">
        <v>1303</v>
      </c>
      <c r="L58" s="15">
        <v>24757</v>
      </c>
      <c r="M58" s="15">
        <v>13030</v>
      </c>
      <c r="N58" s="15">
        <v>11727</v>
      </c>
    </row>
    <row r="59" spans="1:14" x14ac:dyDescent="0.3">
      <c r="A59" s="13">
        <v>44228</v>
      </c>
      <c r="B59" s="13" t="str">
        <f t="shared" si="0"/>
        <v>Q1</v>
      </c>
      <c r="C59" s="12" t="s">
        <v>84</v>
      </c>
      <c r="D59" s="12" t="s">
        <v>93</v>
      </c>
      <c r="E59" s="12" t="s">
        <v>102</v>
      </c>
      <c r="F59" s="12" t="s">
        <v>91</v>
      </c>
      <c r="G59" s="12">
        <v>1298</v>
      </c>
      <c r="H59" s="15">
        <v>5</v>
      </c>
      <c r="I59" s="15">
        <v>7</v>
      </c>
      <c r="J59" s="15">
        <v>9086</v>
      </c>
      <c r="K59" s="12">
        <v>1181.18</v>
      </c>
      <c r="L59" s="15">
        <v>7904.82</v>
      </c>
      <c r="M59" s="15">
        <v>6490</v>
      </c>
      <c r="N59" s="15">
        <v>1414.8199999999997</v>
      </c>
    </row>
    <row r="60" spans="1:14" x14ac:dyDescent="0.3">
      <c r="A60" s="13">
        <v>44228</v>
      </c>
      <c r="B60" s="13" t="str">
        <f t="shared" si="0"/>
        <v>Q1</v>
      </c>
      <c r="C60" s="12" t="s">
        <v>94</v>
      </c>
      <c r="D60" s="12" t="s">
        <v>98</v>
      </c>
      <c r="E60" s="12" t="s">
        <v>101</v>
      </c>
      <c r="F60" s="12" t="s">
        <v>96</v>
      </c>
      <c r="G60" s="12">
        <v>1116</v>
      </c>
      <c r="H60" s="15">
        <v>3</v>
      </c>
      <c r="I60" s="15">
        <v>12</v>
      </c>
      <c r="J60" s="15">
        <v>13392</v>
      </c>
      <c r="K60" s="12">
        <v>669.6</v>
      </c>
      <c r="L60" s="15">
        <v>12722.4</v>
      </c>
      <c r="M60" s="15">
        <v>3348</v>
      </c>
      <c r="N60" s="15">
        <v>9374.4</v>
      </c>
    </row>
    <row r="61" spans="1:14" x14ac:dyDescent="0.3">
      <c r="A61" s="13">
        <v>44228</v>
      </c>
      <c r="B61" s="13" t="str">
        <f t="shared" si="0"/>
        <v>Q1</v>
      </c>
      <c r="C61" s="12" t="s">
        <v>88</v>
      </c>
      <c r="D61" s="12" t="s">
        <v>128</v>
      </c>
      <c r="E61" s="12" t="s">
        <v>86</v>
      </c>
      <c r="F61" s="12" t="s">
        <v>103</v>
      </c>
      <c r="G61" s="12">
        <v>974</v>
      </c>
      <c r="H61" s="15">
        <v>10</v>
      </c>
      <c r="I61" s="15">
        <v>15</v>
      </c>
      <c r="J61" s="15">
        <v>14610</v>
      </c>
      <c r="K61" s="12">
        <v>0</v>
      </c>
      <c r="L61" s="15">
        <v>14610</v>
      </c>
      <c r="M61" s="15">
        <v>9740</v>
      </c>
      <c r="N61" s="15">
        <v>4870</v>
      </c>
    </row>
    <row r="62" spans="1:14" x14ac:dyDescent="0.3">
      <c r="A62" s="13">
        <v>44228</v>
      </c>
      <c r="B62" s="13" t="str">
        <f t="shared" si="0"/>
        <v>Q1</v>
      </c>
      <c r="C62" s="12" t="s">
        <v>92</v>
      </c>
      <c r="D62" s="12" t="s">
        <v>89</v>
      </c>
      <c r="E62" s="12" t="s">
        <v>95</v>
      </c>
      <c r="F62" s="12" t="s">
        <v>96</v>
      </c>
      <c r="G62" s="12">
        <v>959</v>
      </c>
      <c r="H62" s="15">
        <v>250</v>
      </c>
      <c r="I62" s="15">
        <v>300</v>
      </c>
      <c r="J62" s="15">
        <v>287700</v>
      </c>
      <c r="K62" s="12">
        <v>20139</v>
      </c>
      <c r="L62" s="15">
        <v>267561</v>
      </c>
      <c r="M62" s="15">
        <v>239750</v>
      </c>
      <c r="N62" s="15">
        <v>27811</v>
      </c>
    </row>
    <row r="63" spans="1:14" x14ac:dyDescent="0.3">
      <c r="A63" s="13">
        <v>44228</v>
      </c>
      <c r="B63" s="13" t="str">
        <f t="shared" si="0"/>
        <v>Q1</v>
      </c>
      <c r="C63" s="12" t="s">
        <v>97</v>
      </c>
      <c r="D63" s="12" t="s">
        <v>85</v>
      </c>
      <c r="E63" s="12" t="s">
        <v>90</v>
      </c>
      <c r="F63" s="12" t="s">
        <v>96</v>
      </c>
      <c r="G63" s="12">
        <v>952</v>
      </c>
      <c r="H63" s="15">
        <v>120</v>
      </c>
      <c r="I63" s="15">
        <v>125</v>
      </c>
      <c r="J63" s="15">
        <v>119000</v>
      </c>
      <c r="K63" s="12">
        <v>7140</v>
      </c>
      <c r="L63" s="15">
        <v>111860</v>
      </c>
      <c r="M63" s="15">
        <v>114240</v>
      </c>
      <c r="N63" s="15">
        <v>-2380</v>
      </c>
    </row>
    <row r="64" spans="1:14" x14ac:dyDescent="0.3">
      <c r="A64" s="13">
        <v>44228</v>
      </c>
      <c r="B64" s="13" t="str">
        <f t="shared" si="0"/>
        <v>Q1</v>
      </c>
      <c r="C64" s="12" t="s">
        <v>97</v>
      </c>
      <c r="D64" s="12" t="s">
        <v>98</v>
      </c>
      <c r="E64" s="12" t="s">
        <v>90</v>
      </c>
      <c r="F64" s="12" t="s">
        <v>96</v>
      </c>
      <c r="G64" s="12">
        <v>807</v>
      </c>
      <c r="H64" s="15">
        <v>120</v>
      </c>
      <c r="I64" s="15">
        <v>125</v>
      </c>
      <c r="J64" s="15">
        <v>100875</v>
      </c>
      <c r="K64" s="12">
        <v>5043.75</v>
      </c>
      <c r="L64" s="15">
        <v>95831.25</v>
      </c>
      <c r="M64" s="15">
        <v>96840</v>
      </c>
      <c r="N64" s="15">
        <v>-1008.75</v>
      </c>
    </row>
    <row r="65" spans="1:14" x14ac:dyDescent="0.3">
      <c r="A65" s="13">
        <v>44228</v>
      </c>
      <c r="B65" s="13" t="str">
        <f t="shared" si="0"/>
        <v>Q1</v>
      </c>
      <c r="C65" s="12" t="s">
        <v>94</v>
      </c>
      <c r="D65" s="12" t="s">
        <v>128</v>
      </c>
      <c r="E65" s="12" t="s">
        <v>101</v>
      </c>
      <c r="F65" s="12" t="s">
        <v>96</v>
      </c>
      <c r="G65" s="12">
        <v>727</v>
      </c>
      <c r="H65" s="15">
        <v>3</v>
      </c>
      <c r="I65" s="15">
        <v>12</v>
      </c>
      <c r="J65" s="15">
        <v>8724</v>
      </c>
      <c r="K65" s="12">
        <v>610.67999999999995</v>
      </c>
      <c r="L65" s="15">
        <v>8113.32</v>
      </c>
      <c r="M65" s="15">
        <v>2181</v>
      </c>
      <c r="N65" s="15">
        <v>5932.32</v>
      </c>
    </row>
    <row r="66" spans="1:14" x14ac:dyDescent="0.3">
      <c r="A66" s="13">
        <v>44228</v>
      </c>
      <c r="B66" s="13" t="str">
        <f t="shared" ref="B66:B129" si="1">"Q"&amp;ROUNDUP(MONTH(A66)/3,0)</f>
        <v>Q1</v>
      </c>
      <c r="C66" s="12" t="s">
        <v>84</v>
      </c>
      <c r="D66" s="12" t="s">
        <v>85</v>
      </c>
      <c r="E66" s="12" t="s">
        <v>102</v>
      </c>
      <c r="F66" s="12" t="s">
        <v>96</v>
      </c>
      <c r="G66" s="12">
        <v>488</v>
      </c>
      <c r="H66" s="15">
        <v>5</v>
      </c>
      <c r="I66" s="15">
        <v>7</v>
      </c>
      <c r="J66" s="15">
        <v>3416</v>
      </c>
      <c r="K66" s="12">
        <v>273.27999999999997</v>
      </c>
      <c r="L66" s="15">
        <v>3142.7200000000003</v>
      </c>
      <c r="M66" s="15">
        <v>2440</v>
      </c>
      <c r="N66" s="15">
        <v>702.72000000000025</v>
      </c>
    </row>
    <row r="67" spans="1:14" x14ac:dyDescent="0.3">
      <c r="A67" s="13">
        <v>44228</v>
      </c>
      <c r="B67" s="13" t="str">
        <f t="shared" si="1"/>
        <v>Q1</v>
      </c>
      <c r="C67" s="12" t="s">
        <v>84</v>
      </c>
      <c r="D67" s="12" t="s">
        <v>89</v>
      </c>
      <c r="E67" s="12" t="s">
        <v>102</v>
      </c>
      <c r="F67" s="12" t="s">
        <v>91</v>
      </c>
      <c r="G67" s="12">
        <v>293</v>
      </c>
      <c r="H67" s="15">
        <v>5</v>
      </c>
      <c r="I67" s="15">
        <v>7</v>
      </c>
      <c r="J67" s="15">
        <v>2051</v>
      </c>
      <c r="K67" s="12">
        <v>287.14</v>
      </c>
      <c r="L67" s="15">
        <v>1763.8600000000001</v>
      </c>
      <c r="M67" s="15">
        <v>1465</v>
      </c>
      <c r="N67" s="15">
        <v>298.86000000000013</v>
      </c>
    </row>
    <row r="68" spans="1:14" x14ac:dyDescent="0.3">
      <c r="A68" s="13">
        <v>44228</v>
      </c>
      <c r="B68" s="13" t="str">
        <f t="shared" si="1"/>
        <v>Q1</v>
      </c>
      <c r="C68" s="12" t="s">
        <v>84</v>
      </c>
      <c r="D68" s="12" t="s">
        <v>85</v>
      </c>
      <c r="E68" s="12" t="s">
        <v>86</v>
      </c>
      <c r="F68" s="12" t="s">
        <v>103</v>
      </c>
      <c r="G68" s="12">
        <v>292</v>
      </c>
      <c r="H68" s="15">
        <v>10</v>
      </c>
      <c r="I68" s="15">
        <v>20</v>
      </c>
      <c r="J68" s="15">
        <v>5840</v>
      </c>
      <c r="K68" s="12">
        <v>0</v>
      </c>
      <c r="L68" s="15">
        <v>5840</v>
      </c>
      <c r="M68" s="15">
        <v>2920</v>
      </c>
      <c r="N68" s="15">
        <v>2920</v>
      </c>
    </row>
    <row r="69" spans="1:14" x14ac:dyDescent="0.3">
      <c r="A69" s="13">
        <v>44228</v>
      </c>
      <c r="B69" s="13" t="str">
        <f t="shared" si="1"/>
        <v>Q1</v>
      </c>
      <c r="C69" s="12" t="s">
        <v>88</v>
      </c>
      <c r="D69" s="12" t="s">
        <v>98</v>
      </c>
      <c r="E69" s="12" t="s">
        <v>86</v>
      </c>
      <c r="F69" s="12" t="s">
        <v>91</v>
      </c>
      <c r="G69" s="12">
        <v>278</v>
      </c>
      <c r="H69" s="15">
        <v>10</v>
      </c>
      <c r="I69" s="15">
        <v>15</v>
      </c>
      <c r="J69" s="15">
        <v>4170</v>
      </c>
      <c r="K69" s="12">
        <v>583.79999999999995</v>
      </c>
      <c r="L69" s="15">
        <v>3586.2</v>
      </c>
      <c r="M69" s="15">
        <v>2780</v>
      </c>
      <c r="N69" s="15">
        <v>806.19999999999982</v>
      </c>
    </row>
    <row r="70" spans="1:14" x14ac:dyDescent="0.3">
      <c r="A70" s="13">
        <v>44228</v>
      </c>
      <c r="B70" s="13" t="str">
        <f t="shared" si="1"/>
        <v>Q1</v>
      </c>
      <c r="C70" s="12" t="s">
        <v>84</v>
      </c>
      <c r="D70" s="12" t="s">
        <v>93</v>
      </c>
      <c r="E70" s="12" t="s">
        <v>99</v>
      </c>
      <c r="F70" s="12" t="s">
        <v>91</v>
      </c>
      <c r="G70" s="12">
        <v>270</v>
      </c>
      <c r="H70" s="15">
        <v>260</v>
      </c>
      <c r="I70" s="15">
        <v>350</v>
      </c>
      <c r="J70" s="15">
        <v>94500</v>
      </c>
      <c r="K70" s="12">
        <v>11340</v>
      </c>
      <c r="L70" s="15">
        <v>83160</v>
      </c>
      <c r="M70" s="15">
        <v>70200</v>
      </c>
      <c r="N70" s="15">
        <v>12960</v>
      </c>
    </row>
    <row r="71" spans="1:14" x14ac:dyDescent="0.3">
      <c r="A71" s="13">
        <v>44228</v>
      </c>
      <c r="B71" s="13" t="str">
        <f t="shared" si="1"/>
        <v>Q1</v>
      </c>
      <c r="C71" s="12" t="s">
        <v>84</v>
      </c>
      <c r="D71" s="12" t="s">
        <v>128</v>
      </c>
      <c r="E71" s="12" t="s">
        <v>86</v>
      </c>
      <c r="F71" s="12" t="s">
        <v>91</v>
      </c>
      <c r="G71" s="12">
        <v>260</v>
      </c>
      <c r="H71" s="15">
        <v>10</v>
      </c>
      <c r="I71" s="15">
        <v>20</v>
      </c>
      <c r="J71" s="15">
        <v>5200</v>
      </c>
      <c r="K71" s="12">
        <v>728</v>
      </c>
      <c r="L71" s="15">
        <v>4472</v>
      </c>
      <c r="M71" s="15">
        <v>2600</v>
      </c>
      <c r="N71" s="15">
        <v>1872</v>
      </c>
    </row>
    <row r="72" spans="1:14" x14ac:dyDescent="0.3">
      <c r="A72" s="13">
        <v>44256</v>
      </c>
      <c r="B72" s="13" t="str">
        <f t="shared" si="1"/>
        <v>Q1</v>
      </c>
      <c r="C72" s="12" t="s">
        <v>92</v>
      </c>
      <c r="D72" s="12" t="s">
        <v>93</v>
      </c>
      <c r="E72" s="12" t="s">
        <v>99</v>
      </c>
      <c r="F72" s="12" t="s">
        <v>91</v>
      </c>
      <c r="G72" s="12">
        <v>2993</v>
      </c>
      <c r="H72" s="15">
        <v>260</v>
      </c>
      <c r="I72" s="15">
        <v>300</v>
      </c>
      <c r="J72" s="15">
        <v>897900</v>
      </c>
      <c r="K72" s="12">
        <v>89790</v>
      </c>
      <c r="L72" s="15">
        <v>808110</v>
      </c>
      <c r="M72" s="15">
        <v>748250</v>
      </c>
      <c r="N72" s="15">
        <v>59860</v>
      </c>
    </row>
    <row r="73" spans="1:14" x14ac:dyDescent="0.3">
      <c r="A73" s="13">
        <v>44256</v>
      </c>
      <c r="B73" s="13" t="str">
        <f t="shared" si="1"/>
        <v>Q1</v>
      </c>
      <c r="C73" s="12" t="s">
        <v>97</v>
      </c>
      <c r="D73" s="12" t="s">
        <v>93</v>
      </c>
      <c r="E73" s="12" t="s">
        <v>86</v>
      </c>
      <c r="F73" s="12" t="s">
        <v>96</v>
      </c>
      <c r="G73" s="12">
        <v>2992</v>
      </c>
      <c r="H73" s="15">
        <v>10</v>
      </c>
      <c r="I73" s="15">
        <v>125</v>
      </c>
      <c r="J73" s="15">
        <v>374000</v>
      </c>
      <c r="K73" s="12">
        <v>18700</v>
      </c>
      <c r="L73" s="15">
        <v>355300</v>
      </c>
      <c r="M73" s="15">
        <v>359040</v>
      </c>
      <c r="N73" s="15">
        <v>-3740</v>
      </c>
    </row>
    <row r="74" spans="1:14" x14ac:dyDescent="0.3">
      <c r="A74" s="13">
        <v>44256</v>
      </c>
      <c r="B74" s="13" t="str">
        <f t="shared" si="1"/>
        <v>Q1</v>
      </c>
      <c r="C74" s="12" t="s">
        <v>84</v>
      </c>
      <c r="D74" s="12" t="s">
        <v>128</v>
      </c>
      <c r="E74" s="12" t="s">
        <v>95</v>
      </c>
      <c r="F74" s="12" t="s">
        <v>91</v>
      </c>
      <c r="G74" s="12">
        <v>2903</v>
      </c>
      <c r="H74" s="15">
        <v>250</v>
      </c>
      <c r="I74" s="15">
        <v>7</v>
      </c>
      <c r="J74" s="15">
        <v>20321</v>
      </c>
      <c r="K74" s="12">
        <v>2844.94</v>
      </c>
      <c r="L74" s="15">
        <v>17476.060000000001</v>
      </c>
      <c r="M74" s="15">
        <v>14515</v>
      </c>
      <c r="N74" s="15">
        <v>2961.0600000000013</v>
      </c>
    </row>
    <row r="75" spans="1:14" x14ac:dyDescent="0.3">
      <c r="A75" s="13">
        <v>44256</v>
      </c>
      <c r="B75" s="13" t="str">
        <f t="shared" si="1"/>
        <v>Q1</v>
      </c>
      <c r="C75" s="12" t="s">
        <v>88</v>
      </c>
      <c r="D75" s="12" t="s">
        <v>89</v>
      </c>
      <c r="E75" s="12" t="s">
        <v>102</v>
      </c>
      <c r="F75" s="12" t="s">
        <v>96</v>
      </c>
      <c r="G75" s="12">
        <v>2501</v>
      </c>
      <c r="H75" s="15">
        <v>5</v>
      </c>
      <c r="I75" s="15">
        <v>15</v>
      </c>
      <c r="J75" s="15">
        <v>37515</v>
      </c>
      <c r="K75" s="12">
        <v>3001.2</v>
      </c>
      <c r="L75" s="15">
        <v>34513.800000000003</v>
      </c>
      <c r="M75" s="15">
        <v>25010</v>
      </c>
      <c r="N75" s="15">
        <v>9503.8000000000029</v>
      </c>
    </row>
    <row r="76" spans="1:14" x14ac:dyDescent="0.3">
      <c r="A76" s="13">
        <v>44256</v>
      </c>
      <c r="B76" s="13" t="str">
        <f t="shared" si="1"/>
        <v>Q1</v>
      </c>
      <c r="C76" s="12" t="s">
        <v>92</v>
      </c>
      <c r="D76" s="12" t="s">
        <v>89</v>
      </c>
      <c r="E76" s="12" t="s">
        <v>99</v>
      </c>
      <c r="F76" s="12" t="s">
        <v>91</v>
      </c>
      <c r="G76" s="12">
        <v>2475</v>
      </c>
      <c r="H76" s="15">
        <v>260</v>
      </c>
      <c r="I76" s="15">
        <v>300</v>
      </c>
      <c r="J76" s="15">
        <v>742500</v>
      </c>
      <c r="K76" s="12">
        <v>111375</v>
      </c>
      <c r="L76" s="15">
        <v>631125</v>
      </c>
      <c r="M76" s="15">
        <v>618750</v>
      </c>
      <c r="N76" s="15">
        <v>12375</v>
      </c>
    </row>
    <row r="77" spans="1:14" x14ac:dyDescent="0.3">
      <c r="A77" s="13">
        <v>44256</v>
      </c>
      <c r="B77" s="13" t="str">
        <f t="shared" si="1"/>
        <v>Q1</v>
      </c>
      <c r="C77" s="12" t="s">
        <v>84</v>
      </c>
      <c r="D77" s="12" t="s">
        <v>85</v>
      </c>
      <c r="E77" s="12" t="s">
        <v>86</v>
      </c>
      <c r="F77" s="12" t="s">
        <v>91</v>
      </c>
      <c r="G77" s="12">
        <v>2428</v>
      </c>
      <c r="H77" s="15">
        <v>10</v>
      </c>
      <c r="I77" s="15">
        <v>20</v>
      </c>
      <c r="J77" s="15">
        <v>48560</v>
      </c>
      <c r="K77" s="12">
        <v>6798.4</v>
      </c>
      <c r="L77" s="15">
        <v>41761.599999999999</v>
      </c>
      <c r="M77" s="15">
        <v>24280</v>
      </c>
      <c r="N77" s="15">
        <v>17481.599999999999</v>
      </c>
    </row>
    <row r="78" spans="1:14" x14ac:dyDescent="0.3">
      <c r="A78" s="13">
        <v>44256</v>
      </c>
      <c r="B78" s="13" t="str">
        <f t="shared" si="1"/>
        <v>Q1</v>
      </c>
      <c r="C78" s="12" t="s">
        <v>97</v>
      </c>
      <c r="D78" s="12" t="s">
        <v>89</v>
      </c>
      <c r="E78" s="12" t="s">
        <v>86</v>
      </c>
      <c r="F78" s="12" t="s">
        <v>96</v>
      </c>
      <c r="G78" s="12">
        <v>2385</v>
      </c>
      <c r="H78" s="15">
        <v>10</v>
      </c>
      <c r="I78" s="15">
        <v>125</v>
      </c>
      <c r="J78" s="15">
        <v>298125</v>
      </c>
      <c r="K78" s="12">
        <v>14906.25</v>
      </c>
      <c r="L78" s="15">
        <v>283218.75</v>
      </c>
      <c r="M78" s="15">
        <v>286200</v>
      </c>
      <c r="N78" s="15">
        <v>-2981.25</v>
      </c>
    </row>
    <row r="79" spans="1:14" x14ac:dyDescent="0.3">
      <c r="A79" s="13">
        <v>44256</v>
      </c>
      <c r="B79" s="13" t="str">
        <f t="shared" si="1"/>
        <v>Q1</v>
      </c>
      <c r="C79" s="12" t="s">
        <v>88</v>
      </c>
      <c r="D79" s="12" t="s">
        <v>128</v>
      </c>
      <c r="E79" s="12" t="s">
        <v>102</v>
      </c>
      <c r="F79" s="12" t="s">
        <v>87</v>
      </c>
      <c r="G79" s="12">
        <v>2214</v>
      </c>
      <c r="H79" s="15">
        <v>5</v>
      </c>
      <c r="I79" s="15">
        <v>15</v>
      </c>
      <c r="J79" s="15">
        <v>33210</v>
      </c>
      <c r="K79" s="12">
        <v>332.1</v>
      </c>
      <c r="L79" s="15">
        <v>32877.9</v>
      </c>
      <c r="M79" s="15">
        <v>22140</v>
      </c>
      <c r="N79" s="15">
        <v>10737.900000000001</v>
      </c>
    </row>
    <row r="80" spans="1:14" x14ac:dyDescent="0.3">
      <c r="A80" s="13">
        <v>44256</v>
      </c>
      <c r="B80" s="13" t="str">
        <f t="shared" si="1"/>
        <v>Q1</v>
      </c>
      <c r="C80" s="12" t="s">
        <v>94</v>
      </c>
      <c r="D80" s="12" t="s">
        <v>98</v>
      </c>
      <c r="E80" s="12" t="s">
        <v>90</v>
      </c>
      <c r="F80" s="12" t="s">
        <v>103</v>
      </c>
      <c r="G80" s="12">
        <v>2161</v>
      </c>
      <c r="H80" s="15">
        <v>120</v>
      </c>
      <c r="I80" s="15">
        <v>12</v>
      </c>
      <c r="J80" s="15">
        <v>25932</v>
      </c>
      <c r="K80" s="12">
        <v>0</v>
      </c>
      <c r="L80" s="15">
        <v>25932</v>
      </c>
      <c r="M80" s="15">
        <v>6483</v>
      </c>
      <c r="N80" s="15">
        <v>19449</v>
      </c>
    </row>
    <row r="81" spans="1:14" x14ac:dyDescent="0.3">
      <c r="A81" s="13">
        <v>44256</v>
      </c>
      <c r="B81" s="13" t="str">
        <f t="shared" si="1"/>
        <v>Q1</v>
      </c>
      <c r="C81" s="12" t="s">
        <v>88</v>
      </c>
      <c r="D81" s="12" t="s">
        <v>85</v>
      </c>
      <c r="E81" s="12" t="s">
        <v>102</v>
      </c>
      <c r="F81" s="12" t="s">
        <v>87</v>
      </c>
      <c r="G81" s="12">
        <v>1967</v>
      </c>
      <c r="H81" s="15">
        <v>5</v>
      </c>
      <c r="I81" s="15">
        <v>15</v>
      </c>
      <c r="J81" s="15">
        <v>29505</v>
      </c>
      <c r="K81" s="12">
        <v>1180.2</v>
      </c>
      <c r="L81" s="15">
        <v>28324.799999999999</v>
      </c>
      <c r="M81" s="15">
        <v>19670</v>
      </c>
      <c r="N81" s="15">
        <v>8654.7999999999993</v>
      </c>
    </row>
    <row r="82" spans="1:14" x14ac:dyDescent="0.3">
      <c r="A82" s="13">
        <v>44256</v>
      </c>
      <c r="B82" s="13" t="str">
        <f t="shared" si="1"/>
        <v>Q1</v>
      </c>
      <c r="C82" s="12" t="s">
        <v>94</v>
      </c>
      <c r="D82" s="12" t="s">
        <v>89</v>
      </c>
      <c r="E82" s="12" t="s">
        <v>90</v>
      </c>
      <c r="F82" s="12" t="s">
        <v>96</v>
      </c>
      <c r="G82" s="12">
        <v>1967</v>
      </c>
      <c r="H82" s="15">
        <v>120</v>
      </c>
      <c r="I82" s="15">
        <v>12</v>
      </c>
      <c r="J82" s="15">
        <v>23604</v>
      </c>
      <c r="K82" s="12">
        <v>2124.36</v>
      </c>
      <c r="L82" s="15">
        <v>21479.64</v>
      </c>
      <c r="M82" s="15">
        <v>5901</v>
      </c>
      <c r="N82" s="15">
        <v>15578.64</v>
      </c>
    </row>
    <row r="83" spans="1:14" x14ac:dyDescent="0.3">
      <c r="A83" s="13">
        <v>44256</v>
      </c>
      <c r="B83" s="13" t="str">
        <f t="shared" si="1"/>
        <v>Q1</v>
      </c>
      <c r="C83" s="12" t="s">
        <v>84</v>
      </c>
      <c r="D83" s="12" t="s">
        <v>89</v>
      </c>
      <c r="E83" s="12" t="s">
        <v>86</v>
      </c>
      <c r="F83" s="12" t="s">
        <v>91</v>
      </c>
      <c r="G83" s="12">
        <v>1954</v>
      </c>
      <c r="H83" s="15">
        <v>10</v>
      </c>
      <c r="I83" s="15">
        <v>20</v>
      </c>
      <c r="J83" s="15">
        <v>39080</v>
      </c>
      <c r="K83" s="12">
        <v>3908</v>
      </c>
      <c r="L83" s="15">
        <v>35172</v>
      </c>
      <c r="M83" s="15">
        <v>19540</v>
      </c>
      <c r="N83" s="15">
        <v>15632</v>
      </c>
    </row>
    <row r="84" spans="1:14" x14ac:dyDescent="0.3">
      <c r="A84" s="13">
        <v>44256</v>
      </c>
      <c r="B84" s="13" t="str">
        <f t="shared" si="1"/>
        <v>Q1</v>
      </c>
      <c r="C84" s="12" t="s">
        <v>84</v>
      </c>
      <c r="D84" s="12" t="s">
        <v>89</v>
      </c>
      <c r="E84" s="12" t="s">
        <v>101</v>
      </c>
      <c r="F84" s="12" t="s">
        <v>91</v>
      </c>
      <c r="G84" s="12">
        <v>1790</v>
      </c>
      <c r="H84" s="15">
        <v>3</v>
      </c>
      <c r="I84" s="15">
        <v>350</v>
      </c>
      <c r="J84" s="15">
        <v>626500</v>
      </c>
      <c r="K84" s="12">
        <v>81445</v>
      </c>
      <c r="L84" s="15">
        <v>545055</v>
      </c>
      <c r="M84" s="15">
        <v>465400</v>
      </c>
      <c r="N84" s="15">
        <v>79655</v>
      </c>
    </row>
    <row r="85" spans="1:14" x14ac:dyDescent="0.3">
      <c r="A85" s="13">
        <v>44256</v>
      </c>
      <c r="B85" s="13" t="str">
        <f t="shared" si="1"/>
        <v>Q1</v>
      </c>
      <c r="C85" s="12" t="s">
        <v>97</v>
      </c>
      <c r="D85" s="12" t="s">
        <v>85</v>
      </c>
      <c r="E85" s="12" t="s">
        <v>86</v>
      </c>
      <c r="F85" s="12" t="s">
        <v>87</v>
      </c>
      <c r="G85" s="12">
        <v>1774</v>
      </c>
      <c r="H85" s="15">
        <v>10</v>
      </c>
      <c r="I85" s="15">
        <v>125</v>
      </c>
      <c r="J85" s="15">
        <v>221750</v>
      </c>
      <c r="K85" s="12">
        <v>6652.5</v>
      </c>
      <c r="L85" s="15">
        <v>215097.5</v>
      </c>
      <c r="M85" s="15">
        <v>212880</v>
      </c>
      <c r="N85" s="15">
        <v>2217.5</v>
      </c>
    </row>
    <row r="86" spans="1:14" x14ac:dyDescent="0.3">
      <c r="A86" s="13">
        <v>44256</v>
      </c>
      <c r="B86" s="13" t="str">
        <f t="shared" si="1"/>
        <v>Q1</v>
      </c>
      <c r="C86" s="12" t="s">
        <v>84</v>
      </c>
      <c r="D86" s="12" t="s">
        <v>93</v>
      </c>
      <c r="E86" s="12" t="s">
        <v>101</v>
      </c>
      <c r="F86" s="12" t="s">
        <v>96</v>
      </c>
      <c r="G86" s="12">
        <v>1761</v>
      </c>
      <c r="H86" s="15">
        <v>3</v>
      </c>
      <c r="I86" s="15">
        <v>350</v>
      </c>
      <c r="J86" s="15">
        <v>616350</v>
      </c>
      <c r="K86" s="12">
        <v>43144.5</v>
      </c>
      <c r="L86" s="15">
        <v>573205.5</v>
      </c>
      <c r="M86" s="15">
        <v>457860</v>
      </c>
      <c r="N86" s="15">
        <v>115345.5</v>
      </c>
    </row>
    <row r="87" spans="1:14" x14ac:dyDescent="0.3">
      <c r="A87" s="13">
        <v>44256</v>
      </c>
      <c r="B87" s="13" t="str">
        <f t="shared" si="1"/>
        <v>Q1</v>
      </c>
      <c r="C87" s="12" t="s">
        <v>84</v>
      </c>
      <c r="D87" s="12" t="s">
        <v>93</v>
      </c>
      <c r="E87" s="12" t="s">
        <v>95</v>
      </c>
      <c r="F87" s="12" t="s">
        <v>91</v>
      </c>
      <c r="G87" s="12">
        <v>1579</v>
      </c>
      <c r="H87" s="15">
        <v>250</v>
      </c>
      <c r="I87" s="15">
        <v>7</v>
      </c>
      <c r="J87" s="15">
        <v>11053</v>
      </c>
      <c r="K87" s="12">
        <v>1215.83</v>
      </c>
      <c r="L87" s="15">
        <v>9837.17</v>
      </c>
      <c r="M87" s="15">
        <v>7895</v>
      </c>
      <c r="N87" s="15">
        <v>1942.17</v>
      </c>
    </row>
    <row r="88" spans="1:14" x14ac:dyDescent="0.3">
      <c r="A88" s="13">
        <v>44256</v>
      </c>
      <c r="B88" s="13" t="str">
        <f t="shared" si="1"/>
        <v>Q1</v>
      </c>
      <c r="C88" s="12" t="s">
        <v>84</v>
      </c>
      <c r="D88" s="12" t="s">
        <v>89</v>
      </c>
      <c r="E88" s="12" t="s">
        <v>95</v>
      </c>
      <c r="F88" s="12" t="s">
        <v>91</v>
      </c>
      <c r="G88" s="12">
        <v>1491</v>
      </c>
      <c r="H88" s="15">
        <v>250</v>
      </c>
      <c r="I88" s="15">
        <v>7</v>
      </c>
      <c r="J88" s="15">
        <v>10437</v>
      </c>
      <c r="K88" s="12">
        <v>1252.44</v>
      </c>
      <c r="L88" s="15">
        <v>9184.56</v>
      </c>
      <c r="M88" s="15">
        <v>7455</v>
      </c>
      <c r="N88" s="15">
        <v>1729.5599999999995</v>
      </c>
    </row>
    <row r="89" spans="1:14" x14ac:dyDescent="0.3">
      <c r="A89" s="13">
        <v>44256</v>
      </c>
      <c r="B89" s="13" t="str">
        <f t="shared" si="1"/>
        <v>Q1</v>
      </c>
      <c r="C89" s="12" t="s">
        <v>94</v>
      </c>
      <c r="D89" s="12" t="s">
        <v>93</v>
      </c>
      <c r="E89" s="12" t="s">
        <v>90</v>
      </c>
      <c r="F89" s="12" t="s">
        <v>87</v>
      </c>
      <c r="G89" s="12">
        <v>1465</v>
      </c>
      <c r="H89" s="15">
        <v>120</v>
      </c>
      <c r="I89" s="15">
        <v>12</v>
      </c>
      <c r="J89" s="15">
        <v>17580</v>
      </c>
      <c r="K89" s="12">
        <v>703.2</v>
      </c>
      <c r="L89" s="15">
        <v>16876.8</v>
      </c>
      <c r="M89" s="15">
        <v>4395</v>
      </c>
      <c r="N89" s="15">
        <v>12481.8</v>
      </c>
    </row>
    <row r="90" spans="1:14" x14ac:dyDescent="0.3">
      <c r="A90" s="13">
        <v>44256</v>
      </c>
      <c r="B90" s="13" t="str">
        <f t="shared" si="1"/>
        <v>Q1</v>
      </c>
      <c r="C90" s="12" t="s">
        <v>84</v>
      </c>
      <c r="D90" s="12" t="s">
        <v>85</v>
      </c>
      <c r="E90" s="12" t="s">
        <v>95</v>
      </c>
      <c r="F90" s="12" t="s">
        <v>87</v>
      </c>
      <c r="G90" s="12">
        <v>1326</v>
      </c>
      <c r="H90" s="15">
        <v>250</v>
      </c>
      <c r="I90" s="15">
        <v>7</v>
      </c>
      <c r="J90" s="15">
        <v>9282</v>
      </c>
      <c r="K90" s="12">
        <v>92.82</v>
      </c>
      <c r="L90" s="15">
        <v>9189.18</v>
      </c>
      <c r="M90" s="15">
        <v>6630</v>
      </c>
      <c r="N90" s="15">
        <v>2559.1800000000003</v>
      </c>
    </row>
    <row r="91" spans="1:14" x14ac:dyDescent="0.3">
      <c r="A91" s="13">
        <v>44256</v>
      </c>
      <c r="B91" s="13" t="str">
        <f t="shared" si="1"/>
        <v>Q1</v>
      </c>
      <c r="C91" s="12" t="s">
        <v>84</v>
      </c>
      <c r="D91" s="12" t="s">
        <v>128</v>
      </c>
      <c r="E91" s="12" t="s">
        <v>101</v>
      </c>
      <c r="F91" s="12" t="s">
        <v>87</v>
      </c>
      <c r="G91" s="12">
        <v>1210</v>
      </c>
      <c r="H91" s="15">
        <v>3</v>
      </c>
      <c r="I91" s="15">
        <v>350</v>
      </c>
      <c r="J91" s="15">
        <v>423500</v>
      </c>
      <c r="K91" s="12">
        <v>4235</v>
      </c>
      <c r="L91" s="15">
        <v>419265</v>
      </c>
      <c r="M91" s="15">
        <v>314600</v>
      </c>
      <c r="N91" s="15">
        <v>104665</v>
      </c>
    </row>
    <row r="92" spans="1:14" x14ac:dyDescent="0.3">
      <c r="A92" s="13">
        <v>44256</v>
      </c>
      <c r="B92" s="13" t="str">
        <f t="shared" si="1"/>
        <v>Q1</v>
      </c>
      <c r="C92" s="12" t="s">
        <v>84</v>
      </c>
      <c r="D92" s="12" t="s">
        <v>98</v>
      </c>
      <c r="E92" s="12" t="s">
        <v>86</v>
      </c>
      <c r="F92" s="12" t="s">
        <v>91</v>
      </c>
      <c r="G92" s="12">
        <v>1158</v>
      </c>
      <c r="H92" s="15">
        <v>10</v>
      </c>
      <c r="I92" s="15">
        <v>20</v>
      </c>
      <c r="J92" s="15">
        <v>23160</v>
      </c>
      <c r="K92" s="12">
        <v>3474</v>
      </c>
      <c r="L92" s="15">
        <v>19686</v>
      </c>
      <c r="M92" s="15">
        <v>11580</v>
      </c>
      <c r="N92" s="15">
        <v>8106</v>
      </c>
    </row>
    <row r="93" spans="1:14" x14ac:dyDescent="0.3">
      <c r="A93" s="13">
        <v>44256</v>
      </c>
      <c r="B93" s="13" t="str">
        <f t="shared" si="1"/>
        <v>Q1</v>
      </c>
      <c r="C93" s="12" t="s">
        <v>84</v>
      </c>
      <c r="D93" s="12" t="s">
        <v>128</v>
      </c>
      <c r="E93" s="12" t="s">
        <v>86</v>
      </c>
      <c r="F93" s="12" t="s">
        <v>91</v>
      </c>
      <c r="G93" s="12">
        <v>1122</v>
      </c>
      <c r="H93" s="15">
        <v>10</v>
      </c>
      <c r="I93" s="15">
        <v>20</v>
      </c>
      <c r="J93" s="15">
        <v>22440</v>
      </c>
      <c r="K93" s="12">
        <v>2468.4</v>
      </c>
      <c r="L93" s="15">
        <v>19971.599999999999</v>
      </c>
      <c r="M93" s="15">
        <v>11220</v>
      </c>
      <c r="N93" s="15">
        <v>8751.5999999999985</v>
      </c>
    </row>
    <row r="94" spans="1:14" x14ac:dyDescent="0.3">
      <c r="A94" s="13">
        <v>44256</v>
      </c>
      <c r="B94" s="13" t="str">
        <f t="shared" si="1"/>
        <v>Q1</v>
      </c>
      <c r="C94" s="12" t="s">
        <v>97</v>
      </c>
      <c r="D94" s="12" t="s">
        <v>128</v>
      </c>
      <c r="E94" s="12" t="s">
        <v>86</v>
      </c>
      <c r="F94" s="12" t="s">
        <v>96</v>
      </c>
      <c r="G94" s="12">
        <v>1114</v>
      </c>
      <c r="H94" s="15">
        <v>10</v>
      </c>
      <c r="I94" s="15">
        <v>125</v>
      </c>
      <c r="J94" s="15">
        <v>139250</v>
      </c>
      <c r="K94" s="12">
        <v>11140</v>
      </c>
      <c r="L94" s="15">
        <v>128110</v>
      </c>
      <c r="M94" s="15">
        <v>133680</v>
      </c>
      <c r="N94" s="15">
        <v>-5570</v>
      </c>
    </row>
    <row r="95" spans="1:14" x14ac:dyDescent="0.3">
      <c r="A95" s="13">
        <v>44256</v>
      </c>
      <c r="B95" s="13" t="str">
        <f t="shared" si="1"/>
        <v>Q1</v>
      </c>
      <c r="C95" s="12" t="s">
        <v>92</v>
      </c>
      <c r="D95" s="12" t="s">
        <v>128</v>
      </c>
      <c r="E95" s="12" t="s">
        <v>99</v>
      </c>
      <c r="F95" s="12" t="s">
        <v>87</v>
      </c>
      <c r="G95" s="12">
        <v>1101</v>
      </c>
      <c r="H95" s="15">
        <v>260</v>
      </c>
      <c r="I95" s="15">
        <v>300</v>
      </c>
      <c r="J95" s="15">
        <v>330300</v>
      </c>
      <c r="K95" s="12">
        <v>6606</v>
      </c>
      <c r="L95" s="15">
        <v>323694</v>
      </c>
      <c r="M95" s="15">
        <v>275250</v>
      </c>
      <c r="N95" s="15">
        <v>48444</v>
      </c>
    </row>
    <row r="96" spans="1:14" x14ac:dyDescent="0.3">
      <c r="A96" s="13">
        <v>44256</v>
      </c>
      <c r="B96" s="13" t="str">
        <f t="shared" si="1"/>
        <v>Q1</v>
      </c>
      <c r="C96" s="12" t="s">
        <v>84</v>
      </c>
      <c r="D96" s="12" t="s">
        <v>93</v>
      </c>
      <c r="E96" s="12" t="s">
        <v>86</v>
      </c>
      <c r="F96" s="12" t="s">
        <v>96</v>
      </c>
      <c r="G96" s="12">
        <v>973</v>
      </c>
      <c r="H96" s="15">
        <v>10</v>
      </c>
      <c r="I96" s="15">
        <v>20</v>
      </c>
      <c r="J96" s="15">
        <v>19460</v>
      </c>
      <c r="K96" s="12">
        <v>1751.4</v>
      </c>
      <c r="L96" s="15">
        <v>17708.599999999999</v>
      </c>
      <c r="M96" s="15">
        <v>9730</v>
      </c>
      <c r="N96" s="15">
        <v>7978.5999999999985</v>
      </c>
    </row>
    <row r="97" spans="1:14" x14ac:dyDescent="0.3">
      <c r="A97" s="13">
        <v>44256</v>
      </c>
      <c r="B97" s="13" t="str">
        <f t="shared" si="1"/>
        <v>Q1</v>
      </c>
      <c r="C97" s="12" t="s">
        <v>84</v>
      </c>
      <c r="D97" s="12" t="s">
        <v>85</v>
      </c>
      <c r="E97" s="12" t="s">
        <v>101</v>
      </c>
      <c r="F97" s="12" t="s">
        <v>91</v>
      </c>
      <c r="G97" s="12">
        <v>923</v>
      </c>
      <c r="H97" s="15">
        <v>3</v>
      </c>
      <c r="I97" s="15">
        <v>350</v>
      </c>
      <c r="J97" s="15">
        <v>323050</v>
      </c>
      <c r="K97" s="12">
        <v>41996.5</v>
      </c>
      <c r="L97" s="15">
        <v>281053.5</v>
      </c>
      <c r="M97" s="15">
        <v>239980</v>
      </c>
      <c r="N97" s="15">
        <v>41073.5</v>
      </c>
    </row>
    <row r="98" spans="1:14" x14ac:dyDescent="0.3">
      <c r="A98" s="13">
        <v>44256</v>
      </c>
      <c r="B98" s="13" t="str">
        <f t="shared" si="1"/>
        <v>Q1</v>
      </c>
      <c r="C98" s="12" t="s">
        <v>88</v>
      </c>
      <c r="D98" s="12" t="s">
        <v>98</v>
      </c>
      <c r="E98" s="12" t="s">
        <v>102</v>
      </c>
      <c r="F98" s="12" t="s">
        <v>103</v>
      </c>
      <c r="G98" s="12">
        <v>921</v>
      </c>
      <c r="H98" s="15">
        <v>5</v>
      </c>
      <c r="I98" s="15">
        <v>15</v>
      </c>
      <c r="J98" s="15">
        <v>13815</v>
      </c>
      <c r="K98" s="12">
        <v>0</v>
      </c>
      <c r="L98" s="15">
        <v>13815</v>
      </c>
      <c r="M98" s="15">
        <v>9210</v>
      </c>
      <c r="N98" s="15">
        <v>4605</v>
      </c>
    </row>
    <row r="99" spans="1:14" x14ac:dyDescent="0.3">
      <c r="A99" s="13">
        <v>44256</v>
      </c>
      <c r="B99" s="13" t="str">
        <f t="shared" si="1"/>
        <v>Q1</v>
      </c>
      <c r="C99" s="12" t="s">
        <v>92</v>
      </c>
      <c r="D99" s="12" t="s">
        <v>85</v>
      </c>
      <c r="E99" s="12" t="s">
        <v>99</v>
      </c>
      <c r="F99" s="12" t="s">
        <v>91</v>
      </c>
      <c r="G99" s="12">
        <v>888</v>
      </c>
      <c r="H99" s="15">
        <v>260</v>
      </c>
      <c r="I99" s="15">
        <v>300</v>
      </c>
      <c r="J99" s="15">
        <v>266400</v>
      </c>
      <c r="K99" s="12">
        <v>37296</v>
      </c>
      <c r="L99" s="15">
        <v>229104</v>
      </c>
      <c r="M99" s="15">
        <v>222000</v>
      </c>
      <c r="N99" s="15">
        <v>7104</v>
      </c>
    </row>
    <row r="100" spans="1:14" x14ac:dyDescent="0.3">
      <c r="A100" s="13">
        <v>44256</v>
      </c>
      <c r="B100" s="13" t="str">
        <f t="shared" si="1"/>
        <v>Q1</v>
      </c>
      <c r="C100" s="12" t="s">
        <v>97</v>
      </c>
      <c r="D100" s="12" t="s">
        <v>98</v>
      </c>
      <c r="E100" s="12" t="s">
        <v>86</v>
      </c>
      <c r="F100" s="12" t="s">
        <v>87</v>
      </c>
      <c r="G100" s="12">
        <v>795</v>
      </c>
      <c r="H100" s="15">
        <v>10</v>
      </c>
      <c r="I100" s="15">
        <v>125</v>
      </c>
      <c r="J100" s="15">
        <v>99375</v>
      </c>
      <c r="K100" s="12">
        <v>3975</v>
      </c>
      <c r="L100" s="15">
        <v>95400</v>
      </c>
      <c r="M100" s="15">
        <v>95400</v>
      </c>
      <c r="N100" s="15">
        <v>0</v>
      </c>
    </row>
    <row r="101" spans="1:14" x14ac:dyDescent="0.3">
      <c r="A101" s="13">
        <v>44256</v>
      </c>
      <c r="B101" s="13" t="str">
        <f t="shared" si="1"/>
        <v>Q1</v>
      </c>
      <c r="C101" s="12" t="s">
        <v>84</v>
      </c>
      <c r="D101" s="12" t="s">
        <v>98</v>
      </c>
      <c r="E101" s="12" t="s">
        <v>101</v>
      </c>
      <c r="F101" s="12" t="s">
        <v>91</v>
      </c>
      <c r="G101" s="12">
        <v>792</v>
      </c>
      <c r="H101" s="15">
        <v>3</v>
      </c>
      <c r="I101" s="15">
        <v>350</v>
      </c>
      <c r="J101" s="15">
        <v>277200</v>
      </c>
      <c r="K101" s="12">
        <v>30492</v>
      </c>
      <c r="L101" s="15">
        <v>246708</v>
      </c>
      <c r="M101" s="15">
        <v>205920</v>
      </c>
      <c r="N101" s="15">
        <v>40788</v>
      </c>
    </row>
    <row r="102" spans="1:14" x14ac:dyDescent="0.3">
      <c r="A102" s="13">
        <v>44256</v>
      </c>
      <c r="B102" s="13" t="str">
        <f t="shared" si="1"/>
        <v>Q1</v>
      </c>
      <c r="C102" s="12" t="s">
        <v>88</v>
      </c>
      <c r="D102" s="12" t="s">
        <v>93</v>
      </c>
      <c r="E102" s="12" t="s">
        <v>102</v>
      </c>
      <c r="F102" s="12" t="s">
        <v>91</v>
      </c>
      <c r="G102" s="12">
        <v>677</v>
      </c>
      <c r="H102" s="15">
        <v>5</v>
      </c>
      <c r="I102" s="15">
        <v>15</v>
      </c>
      <c r="J102" s="15">
        <v>10155</v>
      </c>
      <c r="K102" s="12">
        <v>1218.5999999999999</v>
      </c>
      <c r="L102" s="15">
        <v>8936.4</v>
      </c>
      <c r="M102" s="15">
        <v>6770</v>
      </c>
      <c r="N102" s="15">
        <v>2166.3999999999996</v>
      </c>
    </row>
    <row r="103" spans="1:14" x14ac:dyDescent="0.3">
      <c r="A103" s="13">
        <v>44256</v>
      </c>
      <c r="B103" s="13" t="str">
        <f t="shared" si="1"/>
        <v>Q1</v>
      </c>
      <c r="C103" s="12" t="s">
        <v>94</v>
      </c>
      <c r="D103" s="12" t="s">
        <v>85</v>
      </c>
      <c r="E103" s="12" t="s">
        <v>90</v>
      </c>
      <c r="F103" s="12" t="s">
        <v>96</v>
      </c>
      <c r="G103" s="12">
        <v>598</v>
      </c>
      <c r="H103" s="15">
        <v>120</v>
      </c>
      <c r="I103" s="15">
        <v>12</v>
      </c>
      <c r="J103" s="15">
        <v>7176</v>
      </c>
      <c r="K103" s="12">
        <v>574.08000000000004</v>
      </c>
      <c r="L103" s="15">
        <v>6601.92</v>
      </c>
      <c r="M103" s="15">
        <v>1794</v>
      </c>
      <c r="N103" s="15">
        <v>4807.92</v>
      </c>
    </row>
    <row r="104" spans="1:14" x14ac:dyDescent="0.3">
      <c r="A104" s="13">
        <v>44256</v>
      </c>
      <c r="B104" s="13" t="str">
        <f t="shared" si="1"/>
        <v>Q1</v>
      </c>
      <c r="C104" s="12" t="s">
        <v>94</v>
      </c>
      <c r="D104" s="12" t="s">
        <v>128</v>
      </c>
      <c r="E104" s="12" t="s">
        <v>90</v>
      </c>
      <c r="F104" s="12" t="s">
        <v>91</v>
      </c>
      <c r="G104" s="12">
        <v>500</v>
      </c>
      <c r="H104" s="15">
        <v>120</v>
      </c>
      <c r="I104" s="15">
        <v>12</v>
      </c>
      <c r="J104" s="15">
        <v>6000</v>
      </c>
      <c r="K104" s="12">
        <v>900</v>
      </c>
      <c r="L104" s="15">
        <v>5100</v>
      </c>
      <c r="M104" s="15">
        <v>1500</v>
      </c>
      <c r="N104" s="15">
        <v>3600</v>
      </c>
    </row>
    <row r="105" spans="1:14" x14ac:dyDescent="0.3">
      <c r="A105" s="13">
        <v>44256</v>
      </c>
      <c r="B105" s="13" t="str">
        <f t="shared" si="1"/>
        <v>Q1</v>
      </c>
      <c r="C105" s="12" t="s">
        <v>84</v>
      </c>
      <c r="D105" s="12" t="s">
        <v>98</v>
      </c>
      <c r="E105" s="12" t="s">
        <v>95</v>
      </c>
      <c r="F105" s="12" t="s">
        <v>87</v>
      </c>
      <c r="G105" s="12">
        <v>263</v>
      </c>
      <c r="H105" s="15">
        <v>250</v>
      </c>
      <c r="I105" s="15">
        <v>7</v>
      </c>
      <c r="J105" s="15">
        <v>1841</v>
      </c>
      <c r="K105" s="12">
        <v>18.41</v>
      </c>
      <c r="L105" s="15">
        <v>1822.59</v>
      </c>
      <c r="M105" s="15">
        <v>1315</v>
      </c>
      <c r="N105" s="15">
        <v>507.58999999999992</v>
      </c>
    </row>
    <row r="106" spans="1:14" x14ac:dyDescent="0.3">
      <c r="A106" s="13">
        <v>44256</v>
      </c>
      <c r="B106" s="13" t="str">
        <f t="shared" si="1"/>
        <v>Q1</v>
      </c>
      <c r="C106" s="12" t="s">
        <v>92</v>
      </c>
      <c r="D106" s="12" t="s">
        <v>98</v>
      </c>
      <c r="E106" s="12" t="s">
        <v>99</v>
      </c>
      <c r="F106" s="12" t="s">
        <v>87</v>
      </c>
      <c r="G106" s="12">
        <v>259</v>
      </c>
      <c r="H106" s="15">
        <v>260</v>
      </c>
      <c r="I106" s="15">
        <v>300</v>
      </c>
      <c r="J106" s="15">
        <v>77700</v>
      </c>
      <c r="K106" s="12">
        <v>1554</v>
      </c>
      <c r="L106" s="15">
        <v>76146</v>
      </c>
      <c r="M106" s="15">
        <v>64750</v>
      </c>
      <c r="N106" s="15">
        <v>11396</v>
      </c>
    </row>
    <row r="107" spans="1:14" x14ac:dyDescent="0.3">
      <c r="A107" s="13">
        <v>44287</v>
      </c>
      <c r="B107" s="13" t="str">
        <f t="shared" si="1"/>
        <v>Q2</v>
      </c>
      <c r="C107" s="12" t="s">
        <v>84</v>
      </c>
      <c r="D107" s="12" t="s">
        <v>93</v>
      </c>
      <c r="E107" s="12" t="s">
        <v>86</v>
      </c>
      <c r="F107" s="12" t="s">
        <v>87</v>
      </c>
      <c r="G107" s="12">
        <v>4492.5</v>
      </c>
      <c r="H107" s="15">
        <v>10</v>
      </c>
      <c r="I107" s="15">
        <v>7</v>
      </c>
      <c r="J107" s="15">
        <v>31447.5</v>
      </c>
      <c r="K107" s="12">
        <v>314.48</v>
      </c>
      <c r="L107" s="15">
        <v>31133.024999999998</v>
      </c>
      <c r="M107" s="15">
        <v>22462</v>
      </c>
      <c r="N107" s="15">
        <v>8670.5249999999978</v>
      </c>
    </row>
    <row r="108" spans="1:14" x14ac:dyDescent="0.3">
      <c r="A108" s="13">
        <v>44287</v>
      </c>
      <c r="B108" s="13" t="str">
        <f t="shared" si="1"/>
        <v>Q2</v>
      </c>
      <c r="C108" s="12" t="s">
        <v>97</v>
      </c>
      <c r="D108" s="12" t="s">
        <v>89</v>
      </c>
      <c r="E108" s="12" t="s">
        <v>101</v>
      </c>
      <c r="F108" s="12" t="s">
        <v>87</v>
      </c>
      <c r="G108" s="12">
        <v>4243.5</v>
      </c>
      <c r="H108" s="15">
        <v>3</v>
      </c>
      <c r="I108" s="15">
        <v>125</v>
      </c>
      <c r="J108" s="15">
        <v>530437.5</v>
      </c>
      <c r="K108" s="12">
        <v>15913.12</v>
      </c>
      <c r="L108" s="15">
        <v>514524.375</v>
      </c>
      <c r="M108" s="15">
        <v>509220</v>
      </c>
      <c r="N108" s="15">
        <v>5304.375</v>
      </c>
    </row>
    <row r="109" spans="1:14" x14ac:dyDescent="0.3">
      <c r="A109" s="13">
        <v>44287</v>
      </c>
      <c r="B109" s="13" t="str">
        <f t="shared" si="1"/>
        <v>Q2</v>
      </c>
      <c r="C109" s="12" t="s">
        <v>97</v>
      </c>
      <c r="D109" s="12" t="s">
        <v>98</v>
      </c>
      <c r="E109" s="12" t="s">
        <v>99</v>
      </c>
      <c r="F109" s="12" t="s">
        <v>103</v>
      </c>
      <c r="G109" s="12">
        <v>4219.5</v>
      </c>
      <c r="H109" s="15">
        <v>260</v>
      </c>
      <c r="I109" s="15">
        <v>125</v>
      </c>
      <c r="J109" s="15">
        <v>527437.5</v>
      </c>
      <c r="K109" s="12">
        <v>0</v>
      </c>
      <c r="L109" s="15">
        <v>527437.5</v>
      </c>
      <c r="M109" s="15">
        <v>506340</v>
      </c>
      <c r="N109" s="15">
        <v>21097.5</v>
      </c>
    </row>
    <row r="110" spans="1:14" x14ac:dyDescent="0.3">
      <c r="A110" s="13">
        <v>44287</v>
      </c>
      <c r="B110" s="13" t="str">
        <f t="shared" si="1"/>
        <v>Q2</v>
      </c>
      <c r="C110" s="12" t="s">
        <v>84</v>
      </c>
      <c r="D110" s="12" t="s">
        <v>89</v>
      </c>
      <c r="E110" s="12" t="s">
        <v>90</v>
      </c>
      <c r="F110" s="12" t="s">
        <v>87</v>
      </c>
      <c r="G110" s="12">
        <v>3864</v>
      </c>
      <c r="H110" s="15">
        <v>120</v>
      </c>
      <c r="I110" s="15">
        <v>20</v>
      </c>
      <c r="J110" s="15">
        <v>77280</v>
      </c>
      <c r="K110" s="12">
        <v>772.8</v>
      </c>
      <c r="L110" s="15">
        <v>76507.200000000012</v>
      </c>
      <c r="M110" s="15">
        <v>38640</v>
      </c>
      <c r="N110" s="15">
        <v>37867.200000000004</v>
      </c>
    </row>
    <row r="111" spans="1:14" x14ac:dyDescent="0.3">
      <c r="A111" s="13">
        <v>44287</v>
      </c>
      <c r="B111" s="13" t="str">
        <f t="shared" si="1"/>
        <v>Q2</v>
      </c>
      <c r="C111" s="12" t="s">
        <v>84</v>
      </c>
      <c r="D111" s="12" t="s">
        <v>85</v>
      </c>
      <c r="E111" s="12" t="s">
        <v>90</v>
      </c>
      <c r="F111" s="12" t="s">
        <v>87</v>
      </c>
      <c r="G111" s="12">
        <v>3850.5</v>
      </c>
      <c r="H111" s="15">
        <v>120</v>
      </c>
      <c r="I111" s="15">
        <v>20</v>
      </c>
      <c r="J111" s="15">
        <v>77010</v>
      </c>
      <c r="K111" s="12">
        <v>2310.3000000000002</v>
      </c>
      <c r="L111" s="15">
        <v>74699.700000000012</v>
      </c>
      <c r="M111" s="15">
        <v>38505</v>
      </c>
      <c r="N111" s="15">
        <v>36194.700000000004</v>
      </c>
    </row>
    <row r="112" spans="1:14" x14ac:dyDescent="0.3">
      <c r="A112" s="13">
        <v>44287</v>
      </c>
      <c r="B112" s="13" t="str">
        <f t="shared" si="1"/>
        <v>Q2</v>
      </c>
      <c r="C112" s="12" t="s">
        <v>92</v>
      </c>
      <c r="D112" s="12" t="s">
        <v>85</v>
      </c>
      <c r="E112" s="12" t="s">
        <v>102</v>
      </c>
      <c r="F112" s="12" t="s">
        <v>96</v>
      </c>
      <c r="G112" s="12">
        <v>3802.5</v>
      </c>
      <c r="H112" s="15">
        <v>5</v>
      </c>
      <c r="I112" s="15">
        <v>300</v>
      </c>
      <c r="J112" s="15">
        <v>1140750</v>
      </c>
      <c r="K112" s="12">
        <v>102667.5</v>
      </c>
      <c r="L112" s="15">
        <v>1038082.5</v>
      </c>
      <c r="M112" s="15">
        <v>950625</v>
      </c>
      <c r="N112" s="15">
        <v>87457.5</v>
      </c>
    </row>
    <row r="113" spans="1:14" x14ac:dyDescent="0.3">
      <c r="A113" s="13">
        <v>44287</v>
      </c>
      <c r="B113" s="13" t="str">
        <f t="shared" si="1"/>
        <v>Q2</v>
      </c>
      <c r="C113" s="12" t="s">
        <v>88</v>
      </c>
      <c r="D113" s="12" t="s">
        <v>89</v>
      </c>
      <c r="E113" s="12" t="s">
        <v>86</v>
      </c>
      <c r="F113" s="12" t="s">
        <v>96</v>
      </c>
      <c r="G113" s="12">
        <v>3801</v>
      </c>
      <c r="H113" s="15">
        <v>10</v>
      </c>
      <c r="I113" s="15">
        <v>15</v>
      </c>
      <c r="J113" s="15">
        <v>57015</v>
      </c>
      <c r="K113" s="12">
        <v>3420.9</v>
      </c>
      <c r="L113" s="15">
        <v>53594.100000000006</v>
      </c>
      <c r="M113" s="15">
        <v>38010</v>
      </c>
      <c r="N113" s="15">
        <v>15584.100000000002</v>
      </c>
    </row>
    <row r="114" spans="1:14" x14ac:dyDescent="0.3">
      <c r="A114" s="13">
        <v>44287</v>
      </c>
      <c r="B114" s="13" t="str">
        <f t="shared" si="1"/>
        <v>Q2</v>
      </c>
      <c r="C114" s="12" t="s">
        <v>88</v>
      </c>
      <c r="D114" s="12" t="s">
        <v>93</v>
      </c>
      <c r="E114" s="12" t="s">
        <v>86</v>
      </c>
      <c r="F114" s="12" t="s">
        <v>96</v>
      </c>
      <c r="G114" s="12">
        <v>3675</v>
      </c>
      <c r="H114" s="15">
        <v>10</v>
      </c>
      <c r="I114" s="15">
        <v>15</v>
      </c>
      <c r="J114" s="15">
        <v>55125</v>
      </c>
      <c r="K114" s="12">
        <v>4961.25</v>
      </c>
      <c r="L114" s="15">
        <v>50163.75</v>
      </c>
      <c r="M114" s="15">
        <v>36750</v>
      </c>
      <c r="N114" s="15">
        <v>13413.75</v>
      </c>
    </row>
    <row r="115" spans="1:14" x14ac:dyDescent="0.3">
      <c r="A115" s="13">
        <v>44287</v>
      </c>
      <c r="B115" s="13" t="str">
        <f t="shared" si="1"/>
        <v>Q2</v>
      </c>
      <c r="C115" s="12" t="s">
        <v>94</v>
      </c>
      <c r="D115" s="12" t="s">
        <v>85</v>
      </c>
      <c r="E115" s="12" t="s">
        <v>99</v>
      </c>
      <c r="F115" s="12" t="s">
        <v>91</v>
      </c>
      <c r="G115" s="12">
        <v>3520.5</v>
      </c>
      <c r="H115" s="15">
        <v>260</v>
      </c>
      <c r="I115" s="15">
        <v>12</v>
      </c>
      <c r="J115" s="15">
        <v>42246</v>
      </c>
      <c r="K115" s="12">
        <v>4224.6000000000004</v>
      </c>
      <c r="L115" s="15">
        <v>38021.399999999994</v>
      </c>
      <c r="M115" s="15">
        <v>10562</v>
      </c>
      <c r="N115" s="15">
        <v>27459.899999999998</v>
      </c>
    </row>
    <row r="116" spans="1:14" x14ac:dyDescent="0.3">
      <c r="A116" s="13">
        <v>44287</v>
      </c>
      <c r="B116" s="13" t="str">
        <f t="shared" si="1"/>
        <v>Q2</v>
      </c>
      <c r="C116" s="12" t="s">
        <v>97</v>
      </c>
      <c r="D116" s="12" t="s">
        <v>93</v>
      </c>
      <c r="E116" s="12" t="s">
        <v>101</v>
      </c>
      <c r="F116" s="12" t="s">
        <v>91</v>
      </c>
      <c r="G116" s="12">
        <v>3445.5</v>
      </c>
      <c r="H116" s="15">
        <v>3</v>
      </c>
      <c r="I116" s="15">
        <v>125</v>
      </c>
      <c r="J116" s="15">
        <v>430687.5</v>
      </c>
      <c r="K116" s="12">
        <v>43068.75</v>
      </c>
      <c r="L116" s="15">
        <v>387618.75</v>
      </c>
      <c r="M116" s="15">
        <v>413460</v>
      </c>
      <c r="N116" s="15">
        <v>-25841.25</v>
      </c>
    </row>
    <row r="117" spans="1:14" x14ac:dyDescent="0.3">
      <c r="A117" s="13">
        <v>44287</v>
      </c>
      <c r="B117" s="13" t="str">
        <f t="shared" si="1"/>
        <v>Q2</v>
      </c>
      <c r="C117" s="12" t="s">
        <v>94</v>
      </c>
      <c r="D117" s="12" t="s">
        <v>98</v>
      </c>
      <c r="E117" s="12" t="s">
        <v>95</v>
      </c>
      <c r="F117" s="12" t="s">
        <v>103</v>
      </c>
      <c r="G117" s="12">
        <v>2838</v>
      </c>
      <c r="H117" s="15">
        <v>250</v>
      </c>
      <c r="I117" s="15">
        <v>12</v>
      </c>
      <c r="J117" s="15">
        <v>34056</v>
      </c>
      <c r="K117" s="12">
        <v>0</v>
      </c>
      <c r="L117" s="15">
        <v>34056</v>
      </c>
      <c r="M117" s="15">
        <v>8514</v>
      </c>
      <c r="N117" s="15">
        <v>25542</v>
      </c>
    </row>
    <row r="118" spans="1:14" x14ac:dyDescent="0.3">
      <c r="A118" s="13">
        <v>44287</v>
      </c>
      <c r="B118" s="13" t="str">
        <f t="shared" si="1"/>
        <v>Q2</v>
      </c>
      <c r="C118" s="12" t="s">
        <v>88</v>
      </c>
      <c r="D118" s="12" t="s">
        <v>128</v>
      </c>
      <c r="E118" s="12" t="s">
        <v>90</v>
      </c>
      <c r="F118" s="12" t="s">
        <v>96</v>
      </c>
      <c r="G118" s="12">
        <v>2628</v>
      </c>
      <c r="H118" s="15">
        <v>120</v>
      </c>
      <c r="I118" s="15">
        <v>15</v>
      </c>
      <c r="J118" s="15">
        <v>39420</v>
      </c>
      <c r="K118" s="12">
        <v>3547.8</v>
      </c>
      <c r="L118" s="15">
        <v>35872.199999999997</v>
      </c>
      <c r="M118" s="15">
        <v>26280</v>
      </c>
      <c r="N118" s="15">
        <v>9592.1999999999971</v>
      </c>
    </row>
    <row r="119" spans="1:14" x14ac:dyDescent="0.3">
      <c r="A119" s="13">
        <v>44287</v>
      </c>
      <c r="B119" s="13" t="str">
        <f t="shared" si="1"/>
        <v>Q2</v>
      </c>
      <c r="C119" s="12" t="s">
        <v>84</v>
      </c>
      <c r="D119" s="12" t="s">
        <v>98</v>
      </c>
      <c r="E119" s="12" t="s">
        <v>101</v>
      </c>
      <c r="F119" s="12" t="s">
        <v>87</v>
      </c>
      <c r="G119" s="12">
        <v>2580</v>
      </c>
      <c r="H119" s="15">
        <v>3</v>
      </c>
      <c r="I119" s="15">
        <v>20</v>
      </c>
      <c r="J119" s="15">
        <v>51600</v>
      </c>
      <c r="K119" s="12">
        <v>1548</v>
      </c>
      <c r="L119" s="15">
        <v>50052</v>
      </c>
      <c r="M119" s="15">
        <v>25800</v>
      </c>
      <c r="N119" s="15">
        <v>24252</v>
      </c>
    </row>
    <row r="120" spans="1:14" x14ac:dyDescent="0.3">
      <c r="A120" s="13">
        <v>44287</v>
      </c>
      <c r="B120" s="13" t="str">
        <f t="shared" si="1"/>
        <v>Q2</v>
      </c>
      <c r="C120" s="12" t="s">
        <v>84</v>
      </c>
      <c r="D120" s="12" t="s">
        <v>128</v>
      </c>
      <c r="E120" s="12" t="s">
        <v>101</v>
      </c>
      <c r="F120" s="12" t="s">
        <v>91</v>
      </c>
      <c r="G120" s="12">
        <v>2579</v>
      </c>
      <c r="H120" s="15">
        <v>3</v>
      </c>
      <c r="I120" s="15">
        <v>20</v>
      </c>
      <c r="J120" s="15">
        <v>51580</v>
      </c>
      <c r="K120" s="12">
        <v>7221.2</v>
      </c>
      <c r="L120" s="15">
        <v>44358.8</v>
      </c>
      <c r="M120" s="15">
        <v>25790</v>
      </c>
      <c r="N120" s="15">
        <v>18568.800000000003</v>
      </c>
    </row>
    <row r="121" spans="1:14" x14ac:dyDescent="0.3">
      <c r="A121" s="13">
        <v>44287</v>
      </c>
      <c r="B121" s="13" t="str">
        <f t="shared" si="1"/>
        <v>Q2</v>
      </c>
      <c r="C121" s="12" t="s">
        <v>84</v>
      </c>
      <c r="D121" s="12" t="s">
        <v>128</v>
      </c>
      <c r="E121" s="12" t="s">
        <v>86</v>
      </c>
      <c r="F121" s="12" t="s">
        <v>91</v>
      </c>
      <c r="G121" s="12">
        <v>2535</v>
      </c>
      <c r="H121" s="15">
        <v>10</v>
      </c>
      <c r="I121" s="15">
        <v>7</v>
      </c>
      <c r="J121" s="15">
        <v>17745</v>
      </c>
      <c r="K121" s="12">
        <v>2661.75</v>
      </c>
      <c r="L121" s="15">
        <v>15083.25</v>
      </c>
      <c r="M121" s="15">
        <v>12675</v>
      </c>
      <c r="N121" s="15">
        <v>2408.25</v>
      </c>
    </row>
    <row r="122" spans="1:14" x14ac:dyDescent="0.3">
      <c r="A122" s="13">
        <v>44287</v>
      </c>
      <c r="B122" s="13" t="str">
        <f t="shared" si="1"/>
        <v>Q2</v>
      </c>
      <c r="C122" s="12" t="s">
        <v>84</v>
      </c>
      <c r="D122" s="12" t="s">
        <v>89</v>
      </c>
      <c r="E122" s="12" t="s">
        <v>86</v>
      </c>
      <c r="F122" s="12" t="s">
        <v>91</v>
      </c>
      <c r="G122" s="12">
        <v>2532</v>
      </c>
      <c r="H122" s="15">
        <v>10</v>
      </c>
      <c r="I122" s="15">
        <v>7</v>
      </c>
      <c r="J122" s="15">
        <v>17724</v>
      </c>
      <c r="K122" s="12">
        <v>1949.64</v>
      </c>
      <c r="L122" s="15">
        <v>15774.36</v>
      </c>
      <c r="M122" s="15">
        <v>12660</v>
      </c>
      <c r="N122" s="15">
        <v>3114.3599999999997</v>
      </c>
    </row>
    <row r="123" spans="1:14" x14ac:dyDescent="0.3">
      <c r="A123" s="13">
        <v>44287</v>
      </c>
      <c r="B123" s="13" t="str">
        <f t="shared" si="1"/>
        <v>Q2</v>
      </c>
      <c r="C123" s="12" t="s">
        <v>92</v>
      </c>
      <c r="D123" s="12" t="s">
        <v>93</v>
      </c>
      <c r="E123" s="12" t="s">
        <v>102</v>
      </c>
      <c r="F123" s="12" t="s">
        <v>87</v>
      </c>
      <c r="G123" s="12">
        <v>2301</v>
      </c>
      <c r="H123" s="15">
        <v>5</v>
      </c>
      <c r="I123" s="15">
        <v>300</v>
      </c>
      <c r="J123" s="15">
        <v>690300</v>
      </c>
      <c r="K123" s="12">
        <v>6903</v>
      </c>
      <c r="L123" s="15">
        <v>683397</v>
      </c>
      <c r="M123" s="15">
        <v>575250</v>
      </c>
      <c r="N123" s="15">
        <v>108147</v>
      </c>
    </row>
    <row r="124" spans="1:14" x14ac:dyDescent="0.3">
      <c r="A124" s="13">
        <v>44287</v>
      </c>
      <c r="B124" s="13" t="str">
        <f t="shared" si="1"/>
        <v>Q2</v>
      </c>
      <c r="C124" s="12" t="s">
        <v>94</v>
      </c>
      <c r="D124" s="12" t="s">
        <v>93</v>
      </c>
      <c r="E124" s="12" t="s">
        <v>99</v>
      </c>
      <c r="F124" s="12" t="s">
        <v>103</v>
      </c>
      <c r="G124" s="12">
        <v>1953</v>
      </c>
      <c r="H124" s="15">
        <v>260</v>
      </c>
      <c r="I124" s="15">
        <v>12</v>
      </c>
      <c r="J124" s="15">
        <v>23436</v>
      </c>
      <c r="K124" s="12">
        <v>0</v>
      </c>
      <c r="L124" s="15">
        <v>23436</v>
      </c>
      <c r="M124" s="15">
        <v>5859</v>
      </c>
      <c r="N124" s="15">
        <v>17577</v>
      </c>
    </row>
    <row r="125" spans="1:14" x14ac:dyDescent="0.3">
      <c r="A125" s="13">
        <v>44287</v>
      </c>
      <c r="B125" s="13" t="str">
        <f t="shared" si="1"/>
        <v>Q2</v>
      </c>
      <c r="C125" s="12" t="s">
        <v>94</v>
      </c>
      <c r="D125" s="12" t="s">
        <v>128</v>
      </c>
      <c r="E125" s="12" t="s">
        <v>95</v>
      </c>
      <c r="F125" s="12" t="s">
        <v>87</v>
      </c>
      <c r="G125" s="12">
        <v>1916</v>
      </c>
      <c r="H125" s="15">
        <v>250</v>
      </c>
      <c r="I125" s="15">
        <v>12</v>
      </c>
      <c r="J125" s="15">
        <v>22992</v>
      </c>
      <c r="K125" s="12">
        <v>689.76</v>
      </c>
      <c r="L125" s="15">
        <v>22302.240000000002</v>
      </c>
      <c r="M125" s="15">
        <v>5748</v>
      </c>
      <c r="N125" s="15">
        <v>16554.240000000002</v>
      </c>
    </row>
    <row r="126" spans="1:14" x14ac:dyDescent="0.3">
      <c r="A126" s="13">
        <v>44287</v>
      </c>
      <c r="B126" s="13" t="str">
        <f t="shared" si="1"/>
        <v>Q2</v>
      </c>
      <c r="C126" s="12" t="s">
        <v>92</v>
      </c>
      <c r="D126" s="12" t="s">
        <v>89</v>
      </c>
      <c r="E126" s="12" t="s">
        <v>102</v>
      </c>
      <c r="F126" s="12" t="s">
        <v>91</v>
      </c>
      <c r="G126" s="12">
        <v>1773</v>
      </c>
      <c r="H126" s="15">
        <v>5</v>
      </c>
      <c r="I126" s="15">
        <v>300</v>
      </c>
      <c r="J126" s="15">
        <v>531900</v>
      </c>
      <c r="K126" s="12">
        <v>63828</v>
      </c>
      <c r="L126" s="15">
        <v>468072</v>
      </c>
      <c r="M126" s="15">
        <v>443250</v>
      </c>
      <c r="N126" s="15">
        <v>24822</v>
      </c>
    </row>
    <row r="127" spans="1:14" x14ac:dyDescent="0.3">
      <c r="A127" s="13">
        <v>44287</v>
      </c>
      <c r="B127" s="13" t="str">
        <f t="shared" si="1"/>
        <v>Q2</v>
      </c>
      <c r="C127" s="12" t="s">
        <v>94</v>
      </c>
      <c r="D127" s="12" t="s">
        <v>89</v>
      </c>
      <c r="E127" s="12" t="s">
        <v>95</v>
      </c>
      <c r="F127" s="12" t="s">
        <v>96</v>
      </c>
      <c r="G127" s="12">
        <v>1738.5</v>
      </c>
      <c r="H127" s="15">
        <v>250</v>
      </c>
      <c r="I127" s="15">
        <v>12</v>
      </c>
      <c r="J127" s="15">
        <v>20862</v>
      </c>
      <c r="K127" s="12">
        <v>1460.34</v>
      </c>
      <c r="L127" s="15">
        <v>19401.66</v>
      </c>
      <c r="M127" s="15">
        <v>5216</v>
      </c>
      <c r="N127" s="15">
        <v>14186.16</v>
      </c>
    </row>
    <row r="128" spans="1:14" x14ac:dyDescent="0.3">
      <c r="A128" s="13">
        <v>44287</v>
      </c>
      <c r="B128" s="13" t="str">
        <f t="shared" si="1"/>
        <v>Q2</v>
      </c>
      <c r="C128" s="12" t="s">
        <v>88</v>
      </c>
      <c r="D128" s="12" t="s">
        <v>85</v>
      </c>
      <c r="E128" s="12" t="s">
        <v>86</v>
      </c>
      <c r="F128" s="12" t="s">
        <v>91</v>
      </c>
      <c r="G128" s="12">
        <v>1614</v>
      </c>
      <c r="H128" s="15">
        <v>10</v>
      </c>
      <c r="I128" s="15">
        <v>15</v>
      </c>
      <c r="J128" s="15">
        <v>24210</v>
      </c>
      <c r="K128" s="12">
        <v>3631.5</v>
      </c>
      <c r="L128" s="15">
        <v>20578.5</v>
      </c>
      <c r="M128" s="15">
        <v>16140</v>
      </c>
      <c r="N128" s="15">
        <v>4438.5</v>
      </c>
    </row>
    <row r="129" spans="1:14" x14ac:dyDescent="0.3">
      <c r="A129" s="13">
        <v>44287</v>
      </c>
      <c r="B129" s="13" t="str">
        <f t="shared" si="1"/>
        <v>Q2</v>
      </c>
      <c r="C129" s="12" t="s">
        <v>92</v>
      </c>
      <c r="D129" s="12" t="s">
        <v>128</v>
      </c>
      <c r="E129" s="12" t="s">
        <v>86</v>
      </c>
      <c r="F129" s="12" t="s">
        <v>96</v>
      </c>
      <c r="G129" s="12">
        <v>1607</v>
      </c>
      <c r="H129" s="15">
        <v>10</v>
      </c>
      <c r="I129" s="15">
        <v>300</v>
      </c>
      <c r="J129" s="15">
        <v>482100</v>
      </c>
      <c r="K129" s="12">
        <v>24105</v>
      </c>
      <c r="L129" s="15">
        <v>457995</v>
      </c>
      <c r="M129" s="15">
        <v>401750</v>
      </c>
      <c r="N129" s="15">
        <v>56245</v>
      </c>
    </row>
    <row r="130" spans="1:14" x14ac:dyDescent="0.3">
      <c r="A130" s="13">
        <v>44287</v>
      </c>
      <c r="B130" s="13" t="str">
        <f t="shared" ref="B130:B193" si="2">"Q"&amp;ROUNDUP(MONTH(A130)/3,0)</f>
        <v>Q2</v>
      </c>
      <c r="C130" s="12" t="s">
        <v>92</v>
      </c>
      <c r="D130" s="12" t="s">
        <v>98</v>
      </c>
      <c r="E130" s="12" t="s">
        <v>86</v>
      </c>
      <c r="F130" s="12" t="s">
        <v>87</v>
      </c>
      <c r="G130" s="12">
        <v>1414.5</v>
      </c>
      <c r="H130" s="15">
        <v>10</v>
      </c>
      <c r="I130" s="15">
        <v>300</v>
      </c>
      <c r="J130" s="15">
        <v>424350</v>
      </c>
      <c r="K130" s="12">
        <v>16974</v>
      </c>
      <c r="L130" s="15">
        <v>407376</v>
      </c>
      <c r="M130" s="15">
        <v>353625</v>
      </c>
      <c r="N130" s="15">
        <v>53751</v>
      </c>
    </row>
    <row r="131" spans="1:14" x14ac:dyDescent="0.3">
      <c r="A131" s="13">
        <v>44287</v>
      </c>
      <c r="B131" s="13" t="str">
        <f t="shared" si="2"/>
        <v>Q2</v>
      </c>
      <c r="C131" s="12" t="s">
        <v>84</v>
      </c>
      <c r="D131" s="12" t="s">
        <v>93</v>
      </c>
      <c r="E131" s="12" t="s">
        <v>95</v>
      </c>
      <c r="F131" s="12" t="s">
        <v>96</v>
      </c>
      <c r="G131" s="12">
        <v>1351.5</v>
      </c>
      <c r="H131" s="15">
        <v>250</v>
      </c>
      <c r="I131" s="15">
        <v>350</v>
      </c>
      <c r="J131" s="15">
        <v>473025</v>
      </c>
      <c r="K131" s="12">
        <v>42572.25</v>
      </c>
      <c r="L131" s="15">
        <v>430452.75</v>
      </c>
      <c r="M131" s="15">
        <v>351390</v>
      </c>
      <c r="N131" s="15">
        <v>79062.75</v>
      </c>
    </row>
    <row r="132" spans="1:14" x14ac:dyDescent="0.3">
      <c r="A132" s="13">
        <v>44287</v>
      </c>
      <c r="B132" s="13" t="str">
        <f t="shared" si="2"/>
        <v>Q2</v>
      </c>
      <c r="C132" s="12" t="s">
        <v>84</v>
      </c>
      <c r="D132" s="12" t="s">
        <v>98</v>
      </c>
      <c r="E132" s="12" t="s">
        <v>86</v>
      </c>
      <c r="F132" s="12" t="s">
        <v>96</v>
      </c>
      <c r="G132" s="12">
        <v>1259</v>
      </c>
      <c r="H132" s="15">
        <v>10</v>
      </c>
      <c r="I132" s="15">
        <v>7</v>
      </c>
      <c r="J132" s="15">
        <v>8813</v>
      </c>
      <c r="K132" s="12">
        <v>705.04</v>
      </c>
      <c r="L132" s="15">
        <v>8107.96</v>
      </c>
      <c r="M132" s="15">
        <v>6295</v>
      </c>
      <c r="N132" s="15">
        <v>1812.96</v>
      </c>
    </row>
    <row r="133" spans="1:14" x14ac:dyDescent="0.3">
      <c r="A133" s="13">
        <v>44287</v>
      </c>
      <c r="B133" s="13" t="str">
        <f t="shared" si="2"/>
        <v>Q2</v>
      </c>
      <c r="C133" s="12" t="s">
        <v>84</v>
      </c>
      <c r="D133" s="12" t="s">
        <v>98</v>
      </c>
      <c r="E133" s="12" t="s">
        <v>102</v>
      </c>
      <c r="F133" s="12" t="s">
        <v>91</v>
      </c>
      <c r="G133" s="12">
        <v>1199</v>
      </c>
      <c r="H133" s="15">
        <v>5</v>
      </c>
      <c r="I133" s="15">
        <v>350</v>
      </c>
      <c r="J133" s="15">
        <v>419650</v>
      </c>
      <c r="K133" s="12">
        <v>58751</v>
      </c>
      <c r="L133" s="15">
        <v>360899</v>
      </c>
      <c r="M133" s="15">
        <v>311740</v>
      </c>
      <c r="N133" s="15">
        <v>49159</v>
      </c>
    </row>
    <row r="134" spans="1:14" x14ac:dyDescent="0.3">
      <c r="A134" s="13">
        <v>44287</v>
      </c>
      <c r="B134" s="13" t="str">
        <f t="shared" si="2"/>
        <v>Q2</v>
      </c>
      <c r="C134" s="12" t="s">
        <v>97</v>
      </c>
      <c r="D134" s="12" t="s">
        <v>128</v>
      </c>
      <c r="E134" s="12" t="s">
        <v>99</v>
      </c>
      <c r="F134" s="12" t="s">
        <v>87</v>
      </c>
      <c r="G134" s="12">
        <v>1074</v>
      </c>
      <c r="H134" s="15">
        <v>260</v>
      </c>
      <c r="I134" s="15">
        <v>125</v>
      </c>
      <c r="J134" s="15">
        <v>134250</v>
      </c>
      <c r="K134" s="12">
        <v>5370</v>
      </c>
      <c r="L134" s="15">
        <v>128880</v>
      </c>
      <c r="M134" s="15">
        <v>128880</v>
      </c>
      <c r="N134" s="15">
        <v>0</v>
      </c>
    </row>
    <row r="135" spans="1:14" x14ac:dyDescent="0.3">
      <c r="A135" s="13">
        <v>44287</v>
      </c>
      <c r="B135" s="13" t="str">
        <f t="shared" si="2"/>
        <v>Q2</v>
      </c>
      <c r="C135" s="12" t="s">
        <v>84</v>
      </c>
      <c r="D135" s="12" t="s">
        <v>128</v>
      </c>
      <c r="E135" s="12" t="s">
        <v>102</v>
      </c>
      <c r="F135" s="12" t="s">
        <v>96</v>
      </c>
      <c r="G135" s="12">
        <v>980</v>
      </c>
      <c r="H135" s="15">
        <v>5</v>
      </c>
      <c r="I135" s="15">
        <v>350</v>
      </c>
      <c r="J135" s="15">
        <v>343000</v>
      </c>
      <c r="K135" s="12">
        <v>20580</v>
      </c>
      <c r="L135" s="15">
        <v>322420</v>
      </c>
      <c r="M135" s="15">
        <v>254800</v>
      </c>
      <c r="N135" s="15">
        <v>67620</v>
      </c>
    </row>
    <row r="136" spans="1:14" x14ac:dyDescent="0.3">
      <c r="A136" s="13">
        <v>44287</v>
      </c>
      <c r="B136" s="13" t="str">
        <f t="shared" si="2"/>
        <v>Q2</v>
      </c>
      <c r="C136" s="12" t="s">
        <v>84</v>
      </c>
      <c r="D136" s="12" t="s">
        <v>85</v>
      </c>
      <c r="E136" s="12" t="s">
        <v>95</v>
      </c>
      <c r="F136" s="12" t="s">
        <v>87</v>
      </c>
      <c r="G136" s="12">
        <v>943.5</v>
      </c>
      <c r="H136" s="15">
        <v>250</v>
      </c>
      <c r="I136" s="15">
        <v>350</v>
      </c>
      <c r="J136" s="15">
        <v>330225</v>
      </c>
      <c r="K136" s="12">
        <v>3302.25</v>
      </c>
      <c r="L136" s="15">
        <v>326922.75</v>
      </c>
      <c r="M136" s="15">
        <v>245310</v>
      </c>
      <c r="N136" s="15">
        <v>81612.75</v>
      </c>
    </row>
    <row r="137" spans="1:14" x14ac:dyDescent="0.3">
      <c r="A137" s="13">
        <v>44287</v>
      </c>
      <c r="B137" s="13" t="str">
        <f t="shared" si="2"/>
        <v>Q2</v>
      </c>
      <c r="C137" s="12" t="s">
        <v>97</v>
      </c>
      <c r="D137" s="12" t="s">
        <v>85</v>
      </c>
      <c r="E137" s="12" t="s">
        <v>101</v>
      </c>
      <c r="F137" s="12" t="s">
        <v>87</v>
      </c>
      <c r="G137" s="12">
        <v>742.5</v>
      </c>
      <c r="H137" s="15">
        <v>3</v>
      </c>
      <c r="I137" s="15">
        <v>125</v>
      </c>
      <c r="J137" s="15">
        <v>92812.5</v>
      </c>
      <c r="K137" s="12">
        <v>1856.25</v>
      </c>
      <c r="L137" s="15">
        <v>90956.25</v>
      </c>
      <c r="M137" s="15">
        <v>89100</v>
      </c>
      <c r="N137" s="15">
        <v>1856.25</v>
      </c>
    </row>
    <row r="138" spans="1:14" x14ac:dyDescent="0.3">
      <c r="A138" s="13">
        <v>44287</v>
      </c>
      <c r="B138" s="13" t="str">
        <f t="shared" si="2"/>
        <v>Q2</v>
      </c>
      <c r="C138" s="12" t="s">
        <v>84</v>
      </c>
      <c r="D138" s="12" t="s">
        <v>85</v>
      </c>
      <c r="E138" s="12" t="s">
        <v>86</v>
      </c>
      <c r="F138" s="12" t="s">
        <v>91</v>
      </c>
      <c r="G138" s="12">
        <v>723</v>
      </c>
      <c r="H138" s="15">
        <v>10</v>
      </c>
      <c r="I138" s="15">
        <v>7</v>
      </c>
      <c r="J138" s="15">
        <v>5061</v>
      </c>
      <c r="K138" s="12">
        <v>759.15</v>
      </c>
      <c r="L138" s="15">
        <v>4301.8500000000004</v>
      </c>
      <c r="M138" s="15">
        <v>3615</v>
      </c>
      <c r="N138" s="15">
        <v>686.85000000000014</v>
      </c>
    </row>
    <row r="139" spans="1:14" x14ac:dyDescent="0.3">
      <c r="A139" s="13">
        <v>44287</v>
      </c>
      <c r="B139" s="13" t="str">
        <f t="shared" si="2"/>
        <v>Q2</v>
      </c>
      <c r="C139" s="12" t="s">
        <v>84</v>
      </c>
      <c r="D139" s="12" t="s">
        <v>93</v>
      </c>
      <c r="E139" s="12" t="s">
        <v>90</v>
      </c>
      <c r="F139" s="12" t="s">
        <v>91</v>
      </c>
      <c r="G139" s="12">
        <v>606</v>
      </c>
      <c r="H139" s="15">
        <v>120</v>
      </c>
      <c r="I139" s="15">
        <v>20</v>
      </c>
      <c r="J139" s="15">
        <v>12120</v>
      </c>
      <c r="K139" s="12">
        <v>1696.8</v>
      </c>
      <c r="L139" s="15">
        <v>10423.200000000001</v>
      </c>
      <c r="M139" s="15">
        <v>6060</v>
      </c>
      <c r="N139" s="15">
        <v>4363.2000000000007</v>
      </c>
    </row>
    <row r="140" spans="1:14" x14ac:dyDescent="0.3">
      <c r="A140" s="13">
        <v>44287</v>
      </c>
      <c r="B140" s="13" t="str">
        <f t="shared" si="2"/>
        <v>Q2</v>
      </c>
      <c r="C140" s="12" t="s">
        <v>84</v>
      </c>
      <c r="D140" s="12" t="s">
        <v>89</v>
      </c>
      <c r="E140" s="12" t="s">
        <v>95</v>
      </c>
      <c r="F140" s="12" t="s">
        <v>96</v>
      </c>
      <c r="G140" s="12">
        <v>574.5</v>
      </c>
      <c r="H140" s="15">
        <v>250</v>
      </c>
      <c r="I140" s="15">
        <v>350</v>
      </c>
      <c r="J140" s="15">
        <v>201075</v>
      </c>
      <c r="K140" s="12">
        <v>16086</v>
      </c>
      <c r="L140" s="15">
        <v>184989</v>
      </c>
      <c r="M140" s="15">
        <v>149370</v>
      </c>
      <c r="N140" s="15">
        <v>35619</v>
      </c>
    </row>
    <row r="141" spans="1:14" x14ac:dyDescent="0.3">
      <c r="A141" s="13">
        <v>44287</v>
      </c>
      <c r="B141" s="13" t="str">
        <f t="shared" si="2"/>
        <v>Q2</v>
      </c>
      <c r="C141" s="12" t="s">
        <v>88</v>
      </c>
      <c r="D141" s="12" t="s">
        <v>98</v>
      </c>
      <c r="E141" s="12" t="s">
        <v>90</v>
      </c>
      <c r="F141" s="12" t="s">
        <v>91</v>
      </c>
      <c r="G141" s="12">
        <v>510</v>
      </c>
      <c r="H141" s="15">
        <v>120</v>
      </c>
      <c r="I141" s="15">
        <v>15</v>
      </c>
      <c r="J141" s="15">
        <v>7650</v>
      </c>
      <c r="K141" s="12">
        <v>765</v>
      </c>
      <c r="L141" s="15">
        <v>6885</v>
      </c>
      <c r="M141" s="15">
        <v>5100</v>
      </c>
      <c r="N141" s="15">
        <v>1785</v>
      </c>
    </row>
    <row r="142" spans="1:14" x14ac:dyDescent="0.3">
      <c r="A142" s="13">
        <v>44317</v>
      </c>
      <c r="B142" s="13" t="str">
        <f t="shared" si="2"/>
        <v>Q2</v>
      </c>
      <c r="C142" s="12" t="s">
        <v>92</v>
      </c>
      <c r="D142" s="12" t="s">
        <v>93</v>
      </c>
      <c r="E142" s="12" t="s">
        <v>86</v>
      </c>
      <c r="F142" s="12" t="s">
        <v>87</v>
      </c>
      <c r="G142" s="12">
        <v>2918</v>
      </c>
      <c r="H142" s="15">
        <v>10</v>
      </c>
      <c r="I142" s="15">
        <v>300</v>
      </c>
      <c r="J142" s="15">
        <v>875400</v>
      </c>
      <c r="K142" s="12">
        <v>35016</v>
      </c>
      <c r="L142" s="15">
        <v>840384</v>
      </c>
      <c r="M142" s="15">
        <v>729500</v>
      </c>
      <c r="N142" s="15">
        <v>110884</v>
      </c>
    </row>
    <row r="143" spans="1:14" x14ac:dyDescent="0.3">
      <c r="A143" s="13">
        <v>44317</v>
      </c>
      <c r="B143" s="13" t="str">
        <f t="shared" si="2"/>
        <v>Q2</v>
      </c>
      <c r="C143" s="12" t="s">
        <v>84</v>
      </c>
      <c r="D143" s="12" t="s">
        <v>128</v>
      </c>
      <c r="E143" s="12" t="s">
        <v>86</v>
      </c>
      <c r="F143" s="12" t="s">
        <v>91</v>
      </c>
      <c r="G143" s="12">
        <v>2851</v>
      </c>
      <c r="H143" s="15">
        <v>10</v>
      </c>
      <c r="I143" s="15">
        <v>350</v>
      </c>
      <c r="J143" s="15">
        <v>997850</v>
      </c>
      <c r="K143" s="12">
        <v>149677.5</v>
      </c>
      <c r="L143" s="15">
        <v>848172.5</v>
      </c>
      <c r="M143" s="15">
        <v>741260</v>
      </c>
      <c r="N143" s="15">
        <v>106912.5</v>
      </c>
    </row>
    <row r="144" spans="1:14" x14ac:dyDescent="0.3">
      <c r="A144" s="13">
        <v>44317</v>
      </c>
      <c r="B144" s="13" t="str">
        <f t="shared" si="2"/>
        <v>Q2</v>
      </c>
      <c r="C144" s="12" t="s">
        <v>97</v>
      </c>
      <c r="D144" s="12" t="s">
        <v>93</v>
      </c>
      <c r="E144" s="12" t="s">
        <v>99</v>
      </c>
      <c r="F144" s="12" t="s">
        <v>91</v>
      </c>
      <c r="G144" s="12">
        <v>2844</v>
      </c>
      <c r="H144" s="15">
        <v>260</v>
      </c>
      <c r="I144" s="15">
        <v>125</v>
      </c>
      <c r="J144" s="15">
        <v>355500</v>
      </c>
      <c r="K144" s="12">
        <v>49770</v>
      </c>
      <c r="L144" s="15">
        <v>305730</v>
      </c>
      <c r="M144" s="15">
        <v>341280</v>
      </c>
      <c r="N144" s="15">
        <v>-35550</v>
      </c>
    </row>
    <row r="145" spans="1:14" x14ac:dyDescent="0.3">
      <c r="A145" s="13">
        <v>44317</v>
      </c>
      <c r="B145" s="13" t="str">
        <f t="shared" si="2"/>
        <v>Q2</v>
      </c>
      <c r="C145" s="12" t="s">
        <v>88</v>
      </c>
      <c r="D145" s="12" t="s">
        <v>89</v>
      </c>
      <c r="E145" s="12" t="s">
        <v>90</v>
      </c>
      <c r="F145" s="12" t="s">
        <v>91</v>
      </c>
      <c r="G145" s="12">
        <v>2826</v>
      </c>
      <c r="H145" s="15">
        <v>120</v>
      </c>
      <c r="I145" s="15">
        <v>15</v>
      </c>
      <c r="J145" s="15">
        <v>42390</v>
      </c>
      <c r="K145" s="12">
        <v>6358.5</v>
      </c>
      <c r="L145" s="15">
        <v>36031.5</v>
      </c>
      <c r="M145" s="15">
        <v>28260</v>
      </c>
      <c r="N145" s="15">
        <v>7771.5</v>
      </c>
    </row>
    <row r="146" spans="1:14" x14ac:dyDescent="0.3">
      <c r="A146" s="13">
        <v>44317</v>
      </c>
      <c r="B146" s="13" t="str">
        <f t="shared" si="2"/>
        <v>Q2</v>
      </c>
      <c r="C146" s="12" t="s">
        <v>94</v>
      </c>
      <c r="D146" s="12" t="s">
        <v>128</v>
      </c>
      <c r="E146" s="12" t="s">
        <v>102</v>
      </c>
      <c r="F146" s="12" t="s">
        <v>91</v>
      </c>
      <c r="G146" s="12">
        <v>2661</v>
      </c>
      <c r="H146" s="15">
        <v>5</v>
      </c>
      <c r="I146" s="15">
        <v>12</v>
      </c>
      <c r="J146" s="15">
        <v>31932</v>
      </c>
      <c r="K146" s="12">
        <v>3831.84</v>
      </c>
      <c r="L146" s="15">
        <v>28100.16</v>
      </c>
      <c r="M146" s="15">
        <v>7983</v>
      </c>
      <c r="N146" s="15">
        <v>20117.16</v>
      </c>
    </row>
    <row r="147" spans="1:14" x14ac:dyDescent="0.3">
      <c r="A147" s="13">
        <v>44317</v>
      </c>
      <c r="B147" s="13" t="str">
        <f t="shared" si="2"/>
        <v>Q2</v>
      </c>
      <c r="C147" s="12" t="s">
        <v>84</v>
      </c>
      <c r="D147" s="12" t="s">
        <v>93</v>
      </c>
      <c r="E147" s="12" t="s">
        <v>86</v>
      </c>
      <c r="F147" s="12" t="s">
        <v>96</v>
      </c>
      <c r="G147" s="12">
        <v>2327</v>
      </c>
      <c r="H147" s="15">
        <v>10</v>
      </c>
      <c r="I147" s="15">
        <v>7</v>
      </c>
      <c r="J147" s="15">
        <v>16289</v>
      </c>
      <c r="K147" s="12">
        <v>814.45</v>
      </c>
      <c r="L147" s="15">
        <v>15474.55</v>
      </c>
      <c r="M147" s="15">
        <v>11635</v>
      </c>
      <c r="N147" s="15">
        <v>3839.5499999999993</v>
      </c>
    </row>
    <row r="148" spans="1:14" x14ac:dyDescent="0.3">
      <c r="A148" s="13">
        <v>44317</v>
      </c>
      <c r="B148" s="13" t="str">
        <f t="shared" si="2"/>
        <v>Q2</v>
      </c>
      <c r="C148" s="12" t="s">
        <v>84</v>
      </c>
      <c r="D148" s="12" t="s">
        <v>93</v>
      </c>
      <c r="E148" s="12" t="s">
        <v>102</v>
      </c>
      <c r="F148" s="12" t="s">
        <v>91</v>
      </c>
      <c r="G148" s="12">
        <v>2313</v>
      </c>
      <c r="H148" s="15">
        <v>5</v>
      </c>
      <c r="I148" s="15">
        <v>350</v>
      </c>
      <c r="J148" s="15">
        <v>809550</v>
      </c>
      <c r="K148" s="12">
        <v>80955</v>
      </c>
      <c r="L148" s="15">
        <v>728595</v>
      </c>
      <c r="M148" s="15">
        <v>601380</v>
      </c>
      <c r="N148" s="15">
        <v>127215</v>
      </c>
    </row>
    <row r="149" spans="1:14" x14ac:dyDescent="0.3">
      <c r="A149" s="13">
        <v>44317</v>
      </c>
      <c r="B149" s="13" t="str">
        <f t="shared" si="2"/>
        <v>Q2</v>
      </c>
      <c r="C149" s="12" t="s">
        <v>97</v>
      </c>
      <c r="D149" s="12" t="s">
        <v>98</v>
      </c>
      <c r="E149" s="12" t="s">
        <v>99</v>
      </c>
      <c r="F149" s="12" t="s">
        <v>87</v>
      </c>
      <c r="G149" s="12">
        <v>2276</v>
      </c>
      <c r="H149" s="15">
        <v>260</v>
      </c>
      <c r="I149" s="15">
        <v>125</v>
      </c>
      <c r="J149" s="15">
        <v>284500</v>
      </c>
      <c r="K149" s="12">
        <v>5690</v>
      </c>
      <c r="L149" s="15">
        <v>278810</v>
      </c>
      <c r="M149" s="15">
        <v>273120</v>
      </c>
      <c r="N149" s="15">
        <v>5690</v>
      </c>
    </row>
    <row r="150" spans="1:14" x14ac:dyDescent="0.3">
      <c r="A150" s="13">
        <v>44317</v>
      </c>
      <c r="B150" s="13" t="str">
        <f t="shared" si="2"/>
        <v>Q2</v>
      </c>
      <c r="C150" s="12" t="s">
        <v>94</v>
      </c>
      <c r="D150" s="12" t="s">
        <v>85</v>
      </c>
      <c r="E150" s="12" t="s">
        <v>95</v>
      </c>
      <c r="F150" s="12" t="s">
        <v>91</v>
      </c>
      <c r="G150" s="12">
        <v>2109</v>
      </c>
      <c r="H150" s="15">
        <v>250</v>
      </c>
      <c r="I150" s="15">
        <v>12</v>
      </c>
      <c r="J150" s="15">
        <v>25308</v>
      </c>
      <c r="K150" s="12">
        <v>3036.96</v>
      </c>
      <c r="L150" s="15">
        <v>22271.040000000001</v>
      </c>
      <c r="M150" s="15">
        <v>6327</v>
      </c>
      <c r="N150" s="15">
        <v>15944.04</v>
      </c>
    </row>
    <row r="151" spans="1:14" x14ac:dyDescent="0.3">
      <c r="A151" s="13">
        <v>44317</v>
      </c>
      <c r="B151" s="13" t="str">
        <f t="shared" si="2"/>
        <v>Q2</v>
      </c>
      <c r="C151" s="12" t="s">
        <v>84</v>
      </c>
      <c r="D151" s="12" t="s">
        <v>128</v>
      </c>
      <c r="E151" s="12" t="s">
        <v>99</v>
      </c>
      <c r="F151" s="12" t="s">
        <v>91</v>
      </c>
      <c r="G151" s="12">
        <v>2039</v>
      </c>
      <c r="H151" s="15">
        <v>260</v>
      </c>
      <c r="I151" s="15">
        <v>20</v>
      </c>
      <c r="J151" s="15">
        <v>40780</v>
      </c>
      <c r="K151" s="12">
        <v>4078</v>
      </c>
      <c r="L151" s="15">
        <v>36702</v>
      </c>
      <c r="M151" s="15">
        <v>20390</v>
      </c>
      <c r="N151" s="15">
        <v>16312</v>
      </c>
    </row>
    <row r="152" spans="1:14" x14ac:dyDescent="0.3">
      <c r="A152" s="13">
        <v>44317</v>
      </c>
      <c r="B152" s="13" t="str">
        <f t="shared" si="2"/>
        <v>Q2</v>
      </c>
      <c r="C152" s="12" t="s">
        <v>94</v>
      </c>
      <c r="D152" s="12" t="s">
        <v>93</v>
      </c>
      <c r="E152" s="12" t="s">
        <v>95</v>
      </c>
      <c r="F152" s="12" t="s">
        <v>91</v>
      </c>
      <c r="G152" s="12">
        <v>1806</v>
      </c>
      <c r="H152" s="15">
        <v>250</v>
      </c>
      <c r="I152" s="15">
        <v>12</v>
      </c>
      <c r="J152" s="15">
        <v>21672</v>
      </c>
      <c r="K152" s="12">
        <v>3250.8</v>
      </c>
      <c r="L152" s="15">
        <v>18421.2</v>
      </c>
      <c r="M152" s="15">
        <v>5418</v>
      </c>
      <c r="N152" s="15">
        <v>13003.2</v>
      </c>
    </row>
    <row r="153" spans="1:14" x14ac:dyDescent="0.3">
      <c r="A153" s="13">
        <v>44317</v>
      </c>
      <c r="B153" s="13" t="str">
        <f t="shared" si="2"/>
        <v>Q2</v>
      </c>
      <c r="C153" s="12" t="s">
        <v>84</v>
      </c>
      <c r="D153" s="12" t="s">
        <v>93</v>
      </c>
      <c r="E153" s="12" t="s">
        <v>101</v>
      </c>
      <c r="F153" s="12" t="s">
        <v>91</v>
      </c>
      <c r="G153" s="12">
        <v>1743</v>
      </c>
      <c r="H153" s="15">
        <v>3</v>
      </c>
      <c r="I153" s="15">
        <v>20</v>
      </c>
      <c r="J153" s="15">
        <v>34860</v>
      </c>
      <c r="K153" s="12">
        <v>4880.3999999999996</v>
      </c>
      <c r="L153" s="15">
        <v>29979.599999999999</v>
      </c>
      <c r="M153" s="15">
        <v>17430</v>
      </c>
      <c r="N153" s="15">
        <v>12549.599999999999</v>
      </c>
    </row>
    <row r="154" spans="1:14" x14ac:dyDescent="0.3">
      <c r="A154" s="13">
        <v>44317</v>
      </c>
      <c r="B154" s="13" t="str">
        <f t="shared" si="2"/>
        <v>Q2</v>
      </c>
      <c r="C154" s="12" t="s">
        <v>92</v>
      </c>
      <c r="D154" s="12" t="s">
        <v>98</v>
      </c>
      <c r="E154" s="12" t="s">
        <v>86</v>
      </c>
      <c r="F154" s="12" t="s">
        <v>87</v>
      </c>
      <c r="G154" s="12">
        <v>1728</v>
      </c>
      <c r="H154" s="15">
        <v>10</v>
      </c>
      <c r="I154" s="15">
        <v>300</v>
      </c>
      <c r="J154" s="15">
        <v>518400</v>
      </c>
      <c r="K154" s="12">
        <v>10368</v>
      </c>
      <c r="L154" s="15">
        <v>508032</v>
      </c>
      <c r="M154" s="15">
        <v>432000</v>
      </c>
      <c r="N154" s="15">
        <v>76032</v>
      </c>
    </row>
    <row r="155" spans="1:14" x14ac:dyDescent="0.3">
      <c r="A155" s="13">
        <v>44317</v>
      </c>
      <c r="B155" s="13" t="str">
        <f t="shared" si="2"/>
        <v>Q2</v>
      </c>
      <c r="C155" s="12" t="s">
        <v>92</v>
      </c>
      <c r="D155" s="12" t="s">
        <v>85</v>
      </c>
      <c r="E155" s="12" t="s">
        <v>86</v>
      </c>
      <c r="F155" s="12" t="s">
        <v>96</v>
      </c>
      <c r="G155" s="12">
        <v>1702</v>
      </c>
      <c r="H155" s="15">
        <v>10</v>
      </c>
      <c r="I155" s="15">
        <v>300</v>
      </c>
      <c r="J155" s="15">
        <v>510600</v>
      </c>
      <c r="K155" s="12">
        <v>35742</v>
      </c>
      <c r="L155" s="15">
        <v>474858</v>
      </c>
      <c r="M155" s="15">
        <v>425500</v>
      </c>
      <c r="N155" s="15">
        <v>49358</v>
      </c>
    </row>
    <row r="156" spans="1:14" x14ac:dyDescent="0.3">
      <c r="A156" s="13">
        <v>44317</v>
      </c>
      <c r="B156" s="13" t="str">
        <f t="shared" si="2"/>
        <v>Q2</v>
      </c>
      <c r="C156" s="12" t="s">
        <v>84</v>
      </c>
      <c r="D156" s="12" t="s">
        <v>89</v>
      </c>
      <c r="E156" s="12" t="s">
        <v>102</v>
      </c>
      <c r="F156" s="12" t="s">
        <v>96</v>
      </c>
      <c r="G156" s="12">
        <v>1666</v>
      </c>
      <c r="H156" s="15">
        <v>5</v>
      </c>
      <c r="I156" s="15">
        <v>350</v>
      </c>
      <c r="J156" s="15">
        <v>583100</v>
      </c>
      <c r="K156" s="12">
        <v>52479</v>
      </c>
      <c r="L156" s="15">
        <v>530621</v>
      </c>
      <c r="M156" s="15">
        <v>433160</v>
      </c>
      <c r="N156" s="15">
        <v>97461</v>
      </c>
    </row>
    <row r="157" spans="1:14" x14ac:dyDescent="0.3">
      <c r="A157" s="13">
        <v>44317</v>
      </c>
      <c r="B157" s="13" t="str">
        <f t="shared" si="2"/>
        <v>Q2</v>
      </c>
      <c r="C157" s="12" t="s">
        <v>97</v>
      </c>
      <c r="D157" s="12" t="s">
        <v>85</v>
      </c>
      <c r="E157" s="12" t="s">
        <v>99</v>
      </c>
      <c r="F157" s="12" t="s">
        <v>96</v>
      </c>
      <c r="G157" s="12">
        <v>1645</v>
      </c>
      <c r="H157" s="15">
        <v>260</v>
      </c>
      <c r="I157" s="15">
        <v>125</v>
      </c>
      <c r="J157" s="15">
        <v>205625</v>
      </c>
      <c r="K157" s="12">
        <v>14393.75</v>
      </c>
      <c r="L157" s="15">
        <v>191231.25</v>
      </c>
      <c r="M157" s="15">
        <v>197400</v>
      </c>
      <c r="N157" s="15">
        <v>-6168.75</v>
      </c>
    </row>
    <row r="158" spans="1:14" x14ac:dyDescent="0.3">
      <c r="A158" s="13">
        <v>44317</v>
      </c>
      <c r="B158" s="13" t="str">
        <f t="shared" si="2"/>
        <v>Q2</v>
      </c>
      <c r="C158" s="12" t="s">
        <v>84</v>
      </c>
      <c r="D158" s="12" t="s">
        <v>89</v>
      </c>
      <c r="E158" s="12" t="s">
        <v>101</v>
      </c>
      <c r="F158" s="12" t="s">
        <v>96</v>
      </c>
      <c r="G158" s="12">
        <v>1563</v>
      </c>
      <c r="H158" s="15">
        <v>3</v>
      </c>
      <c r="I158" s="15">
        <v>20</v>
      </c>
      <c r="J158" s="15">
        <v>31260</v>
      </c>
      <c r="K158" s="12">
        <v>1563</v>
      </c>
      <c r="L158" s="15">
        <v>29697</v>
      </c>
      <c r="M158" s="15">
        <v>15630</v>
      </c>
      <c r="N158" s="15">
        <v>14067</v>
      </c>
    </row>
    <row r="159" spans="1:14" x14ac:dyDescent="0.3">
      <c r="A159" s="13">
        <v>44317</v>
      </c>
      <c r="B159" s="13" t="str">
        <f t="shared" si="2"/>
        <v>Q2</v>
      </c>
      <c r="C159" s="12" t="s">
        <v>88</v>
      </c>
      <c r="D159" s="12" t="s">
        <v>98</v>
      </c>
      <c r="E159" s="12" t="s">
        <v>90</v>
      </c>
      <c r="F159" s="12" t="s">
        <v>96</v>
      </c>
      <c r="G159" s="12">
        <v>1530</v>
      </c>
      <c r="H159" s="15">
        <v>120</v>
      </c>
      <c r="I159" s="15">
        <v>15</v>
      </c>
      <c r="J159" s="15">
        <v>22950</v>
      </c>
      <c r="K159" s="12">
        <v>1377</v>
      </c>
      <c r="L159" s="15">
        <v>21573</v>
      </c>
      <c r="M159" s="15">
        <v>15300</v>
      </c>
      <c r="N159" s="15">
        <v>6273</v>
      </c>
    </row>
    <row r="160" spans="1:14" x14ac:dyDescent="0.3">
      <c r="A160" s="13">
        <v>44317</v>
      </c>
      <c r="B160" s="13" t="str">
        <f t="shared" si="2"/>
        <v>Q2</v>
      </c>
      <c r="C160" s="12" t="s">
        <v>84</v>
      </c>
      <c r="D160" s="12" t="s">
        <v>98</v>
      </c>
      <c r="E160" s="12" t="s">
        <v>102</v>
      </c>
      <c r="F160" s="12" t="s">
        <v>96</v>
      </c>
      <c r="G160" s="12">
        <v>1460</v>
      </c>
      <c r="H160" s="15">
        <v>5</v>
      </c>
      <c r="I160" s="15">
        <v>350</v>
      </c>
      <c r="J160" s="15">
        <v>511000</v>
      </c>
      <c r="K160" s="12">
        <v>30660</v>
      </c>
      <c r="L160" s="15">
        <v>480340</v>
      </c>
      <c r="M160" s="15">
        <v>379600</v>
      </c>
      <c r="N160" s="15">
        <v>100740</v>
      </c>
    </row>
    <row r="161" spans="1:14" x14ac:dyDescent="0.3">
      <c r="A161" s="13">
        <v>44317</v>
      </c>
      <c r="B161" s="13" t="str">
        <f t="shared" si="2"/>
        <v>Q2</v>
      </c>
      <c r="C161" s="12" t="s">
        <v>97</v>
      </c>
      <c r="D161" s="12" t="s">
        <v>89</v>
      </c>
      <c r="E161" s="12" t="s">
        <v>99</v>
      </c>
      <c r="F161" s="12" t="s">
        <v>91</v>
      </c>
      <c r="G161" s="12">
        <v>1433</v>
      </c>
      <c r="H161" s="15">
        <v>260</v>
      </c>
      <c r="I161" s="15">
        <v>125</v>
      </c>
      <c r="J161" s="15">
        <v>179125</v>
      </c>
      <c r="K161" s="12">
        <v>19703.75</v>
      </c>
      <c r="L161" s="15">
        <v>159421.25</v>
      </c>
      <c r="M161" s="15">
        <v>171960</v>
      </c>
      <c r="N161" s="15">
        <v>-12538.75</v>
      </c>
    </row>
    <row r="162" spans="1:14" x14ac:dyDescent="0.3">
      <c r="A162" s="13">
        <v>44317</v>
      </c>
      <c r="B162" s="13" t="str">
        <f t="shared" si="2"/>
        <v>Q2</v>
      </c>
      <c r="C162" s="12" t="s">
        <v>88</v>
      </c>
      <c r="D162" s="12" t="s">
        <v>85</v>
      </c>
      <c r="E162" s="12" t="s">
        <v>90</v>
      </c>
      <c r="F162" s="12" t="s">
        <v>96</v>
      </c>
      <c r="G162" s="12">
        <v>1262</v>
      </c>
      <c r="H162" s="15">
        <v>120</v>
      </c>
      <c r="I162" s="15">
        <v>15</v>
      </c>
      <c r="J162" s="15">
        <v>18930</v>
      </c>
      <c r="K162" s="12">
        <v>1325.1</v>
      </c>
      <c r="L162" s="15">
        <v>17604.900000000001</v>
      </c>
      <c r="M162" s="15">
        <v>12620</v>
      </c>
      <c r="N162" s="15">
        <v>4984.9000000000015</v>
      </c>
    </row>
    <row r="163" spans="1:14" x14ac:dyDescent="0.3">
      <c r="A163" s="13">
        <v>44317</v>
      </c>
      <c r="B163" s="13" t="str">
        <f t="shared" si="2"/>
        <v>Q2</v>
      </c>
      <c r="C163" s="12" t="s">
        <v>84</v>
      </c>
      <c r="D163" s="12" t="s">
        <v>98</v>
      </c>
      <c r="E163" s="12" t="s">
        <v>86</v>
      </c>
      <c r="F163" s="12" t="s">
        <v>96</v>
      </c>
      <c r="G163" s="12">
        <v>1095</v>
      </c>
      <c r="H163" s="15">
        <v>10</v>
      </c>
      <c r="I163" s="15">
        <v>7</v>
      </c>
      <c r="J163" s="15">
        <v>7665</v>
      </c>
      <c r="K163" s="12">
        <v>613.20000000000005</v>
      </c>
      <c r="L163" s="15">
        <v>7051.8</v>
      </c>
      <c r="M163" s="15">
        <v>5475</v>
      </c>
      <c r="N163" s="15">
        <v>1576.8000000000002</v>
      </c>
    </row>
    <row r="164" spans="1:14" x14ac:dyDescent="0.3">
      <c r="A164" s="13">
        <v>44317</v>
      </c>
      <c r="B164" s="13" t="str">
        <f t="shared" si="2"/>
        <v>Q2</v>
      </c>
      <c r="C164" s="12" t="s">
        <v>84</v>
      </c>
      <c r="D164" s="12" t="s">
        <v>89</v>
      </c>
      <c r="E164" s="12" t="s">
        <v>86</v>
      </c>
      <c r="F164" s="12" t="s">
        <v>87</v>
      </c>
      <c r="G164" s="12">
        <v>1030</v>
      </c>
      <c r="H164" s="15">
        <v>10</v>
      </c>
      <c r="I164" s="15">
        <v>7</v>
      </c>
      <c r="J164" s="15">
        <v>7210</v>
      </c>
      <c r="K164" s="12">
        <v>72.099999999999994</v>
      </c>
      <c r="L164" s="15">
        <v>7137.9</v>
      </c>
      <c r="M164" s="15">
        <v>5150</v>
      </c>
      <c r="N164" s="15">
        <v>1987.8999999999996</v>
      </c>
    </row>
    <row r="165" spans="1:14" x14ac:dyDescent="0.3">
      <c r="A165" s="13">
        <v>44317</v>
      </c>
      <c r="B165" s="13" t="str">
        <f t="shared" si="2"/>
        <v>Q2</v>
      </c>
      <c r="C165" s="12" t="s">
        <v>92</v>
      </c>
      <c r="D165" s="12" t="s">
        <v>89</v>
      </c>
      <c r="E165" s="12" t="s">
        <v>86</v>
      </c>
      <c r="F165" s="12" t="s">
        <v>87</v>
      </c>
      <c r="G165" s="12">
        <v>918</v>
      </c>
      <c r="H165" s="15">
        <v>10</v>
      </c>
      <c r="I165" s="15">
        <v>300</v>
      </c>
      <c r="J165" s="15">
        <v>275400</v>
      </c>
      <c r="K165" s="12">
        <v>5508</v>
      </c>
      <c r="L165" s="15">
        <v>269892</v>
      </c>
      <c r="M165" s="15">
        <v>229500</v>
      </c>
      <c r="N165" s="15">
        <v>40392</v>
      </c>
    </row>
    <row r="166" spans="1:14" x14ac:dyDescent="0.3">
      <c r="A166" s="13">
        <v>44317</v>
      </c>
      <c r="B166" s="13" t="str">
        <f t="shared" si="2"/>
        <v>Q2</v>
      </c>
      <c r="C166" s="12" t="s">
        <v>94</v>
      </c>
      <c r="D166" s="12" t="s">
        <v>98</v>
      </c>
      <c r="E166" s="12" t="s">
        <v>95</v>
      </c>
      <c r="F166" s="12" t="s">
        <v>96</v>
      </c>
      <c r="G166" s="12">
        <v>880</v>
      </c>
      <c r="H166" s="15">
        <v>250</v>
      </c>
      <c r="I166" s="15">
        <v>12</v>
      </c>
      <c r="J166" s="15">
        <v>10560</v>
      </c>
      <c r="K166" s="12">
        <v>950.4</v>
      </c>
      <c r="L166" s="15">
        <v>9609.6</v>
      </c>
      <c r="M166" s="15">
        <v>2640</v>
      </c>
      <c r="N166" s="15">
        <v>6969.6</v>
      </c>
    </row>
    <row r="167" spans="1:14" x14ac:dyDescent="0.3">
      <c r="A167" s="13">
        <v>44317</v>
      </c>
      <c r="B167" s="13" t="str">
        <f t="shared" si="2"/>
        <v>Q2</v>
      </c>
      <c r="C167" s="12" t="s">
        <v>94</v>
      </c>
      <c r="D167" s="12" t="s">
        <v>89</v>
      </c>
      <c r="E167" s="12" t="s">
        <v>95</v>
      </c>
      <c r="F167" s="12" t="s">
        <v>87</v>
      </c>
      <c r="G167" s="12">
        <v>866</v>
      </c>
      <c r="H167" s="15">
        <v>250</v>
      </c>
      <c r="I167" s="15">
        <v>12</v>
      </c>
      <c r="J167" s="15">
        <v>10392</v>
      </c>
      <c r="K167" s="12">
        <v>415.68</v>
      </c>
      <c r="L167" s="15">
        <v>9976.32</v>
      </c>
      <c r="M167" s="15">
        <v>2598</v>
      </c>
      <c r="N167" s="15">
        <v>7378.32</v>
      </c>
    </row>
    <row r="168" spans="1:14" x14ac:dyDescent="0.3">
      <c r="A168" s="13">
        <v>44317</v>
      </c>
      <c r="B168" s="13" t="str">
        <f t="shared" si="2"/>
        <v>Q2</v>
      </c>
      <c r="C168" s="12" t="s">
        <v>84</v>
      </c>
      <c r="D168" s="12" t="s">
        <v>85</v>
      </c>
      <c r="E168" s="12" t="s">
        <v>101</v>
      </c>
      <c r="F168" s="12" t="s">
        <v>87</v>
      </c>
      <c r="G168" s="12">
        <v>831</v>
      </c>
      <c r="H168" s="15">
        <v>3</v>
      </c>
      <c r="I168" s="15">
        <v>20</v>
      </c>
      <c r="J168" s="15">
        <v>16620</v>
      </c>
      <c r="K168" s="12">
        <v>498.6</v>
      </c>
      <c r="L168" s="15">
        <v>16121.4</v>
      </c>
      <c r="M168" s="15">
        <v>8310</v>
      </c>
      <c r="N168" s="15">
        <v>7811.4</v>
      </c>
    </row>
    <row r="169" spans="1:14" x14ac:dyDescent="0.3">
      <c r="A169" s="13">
        <v>44317</v>
      </c>
      <c r="B169" s="13" t="str">
        <f t="shared" si="2"/>
        <v>Q2</v>
      </c>
      <c r="C169" s="12" t="s">
        <v>88</v>
      </c>
      <c r="D169" s="12" t="s">
        <v>93</v>
      </c>
      <c r="E169" s="12" t="s">
        <v>90</v>
      </c>
      <c r="F169" s="12" t="s">
        <v>91</v>
      </c>
      <c r="G169" s="12">
        <v>790</v>
      </c>
      <c r="H169" s="15">
        <v>120</v>
      </c>
      <c r="I169" s="15">
        <v>15</v>
      </c>
      <c r="J169" s="15">
        <v>11850</v>
      </c>
      <c r="K169" s="12">
        <v>1185</v>
      </c>
      <c r="L169" s="15">
        <v>10665</v>
      </c>
      <c r="M169" s="15">
        <v>7900</v>
      </c>
      <c r="N169" s="15">
        <v>2765</v>
      </c>
    </row>
    <row r="170" spans="1:14" x14ac:dyDescent="0.3">
      <c r="A170" s="13">
        <v>44317</v>
      </c>
      <c r="B170" s="13" t="str">
        <f t="shared" si="2"/>
        <v>Q2</v>
      </c>
      <c r="C170" s="12" t="s">
        <v>84</v>
      </c>
      <c r="D170" s="12" t="s">
        <v>98</v>
      </c>
      <c r="E170" s="12" t="s">
        <v>101</v>
      </c>
      <c r="F170" s="12" t="s">
        <v>96</v>
      </c>
      <c r="G170" s="12">
        <v>663</v>
      </c>
      <c r="H170" s="15">
        <v>3</v>
      </c>
      <c r="I170" s="15">
        <v>20</v>
      </c>
      <c r="J170" s="15">
        <v>13260</v>
      </c>
      <c r="K170" s="12">
        <v>1193.4000000000001</v>
      </c>
      <c r="L170" s="15">
        <v>12066.6</v>
      </c>
      <c r="M170" s="15">
        <v>6630</v>
      </c>
      <c r="N170" s="15">
        <v>5436.6</v>
      </c>
    </row>
    <row r="171" spans="1:14" x14ac:dyDescent="0.3">
      <c r="A171" s="13">
        <v>44317</v>
      </c>
      <c r="B171" s="13" t="str">
        <f t="shared" si="2"/>
        <v>Q2</v>
      </c>
      <c r="C171" s="12" t="s">
        <v>92</v>
      </c>
      <c r="D171" s="12" t="s">
        <v>128</v>
      </c>
      <c r="E171" s="12" t="s">
        <v>86</v>
      </c>
      <c r="F171" s="12" t="s">
        <v>91</v>
      </c>
      <c r="G171" s="12">
        <v>591</v>
      </c>
      <c r="H171" s="15">
        <v>10</v>
      </c>
      <c r="I171" s="15">
        <v>300</v>
      </c>
      <c r="J171" s="15">
        <v>177300</v>
      </c>
      <c r="K171" s="12">
        <v>17730</v>
      </c>
      <c r="L171" s="15">
        <v>159570</v>
      </c>
      <c r="M171" s="15">
        <v>147750</v>
      </c>
      <c r="N171" s="15">
        <v>11820</v>
      </c>
    </row>
    <row r="172" spans="1:14" x14ac:dyDescent="0.3">
      <c r="A172" s="13">
        <v>44317</v>
      </c>
      <c r="B172" s="13" t="str">
        <f t="shared" si="2"/>
        <v>Q2</v>
      </c>
      <c r="C172" s="12" t="s">
        <v>84</v>
      </c>
      <c r="D172" s="12" t="s">
        <v>128</v>
      </c>
      <c r="E172" s="12" t="s">
        <v>90</v>
      </c>
      <c r="F172" s="12" t="s">
        <v>87</v>
      </c>
      <c r="G172" s="12">
        <v>362</v>
      </c>
      <c r="H172" s="15">
        <v>120</v>
      </c>
      <c r="I172" s="15">
        <v>7</v>
      </c>
      <c r="J172" s="15">
        <v>2534</v>
      </c>
      <c r="K172" s="12">
        <v>25.34</v>
      </c>
      <c r="L172" s="15">
        <v>2508.66</v>
      </c>
      <c r="M172" s="15">
        <v>1810</v>
      </c>
      <c r="N172" s="15">
        <v>698.65999999999985</v>
      </c>
    </row>
    <row r="173" spans="1:14" x14ac:dyDescent="0.3">
      <c r="A173" s="13">
        <v>44317</v>
      </c>
      <c r="B173" s="13" t="str">
        <f t="shared" si="2"/>
        <v>Q2</v>
      </c>
      <c r="C173" s="12" t="s">
        <v>97</v>
      </c>
      <c r="D173" s="12" t="s">
        <v>128</v>
      </c>
      <c r="E173" s="12" t="s">
        <v>95</v>
      </c>
      <c r="F173" s="12" t="s">
        <v>91</v>
      </c>
      <c r="G173" s="12">
        <v>341</v>
      </c>
      <c r="H173" s="15">
        <v>250</v>
      </c>
      <c r="I173" s="15">
        <v>125</v>
      </c>
      <c r="J173" s="15">
        <v>42625</v>
      </c>
      <c r="K173" s="12">
        <v>4262.5</v>
      </c>
      <c r="L173" s="15">
        <v>38362.5</v>
      </c>
      <c r="M173" s="15">
        <v>40920</v>
      </c>
      <c r="N173" s="15">
        <v>-2557.5</v>
      </c>
    </row>
    <row r="174" spans="1:14" x14ac:dyDescent="0.3">
      <c r="A174" s="13">
        <v>44317</v>
      </c>
      <c r="B174" s="13" t="str">
        <f t="shared" si="2"/>
        <v>Q2</v>
      </c>
      <c r="C174" s="12" t="s">
        <v>84</v>
      </c>
      <c r="D174" s="12" t="s">
        <v>85</v>
      </c>
      <c r="E174" s="12" t="s">
        <v>86</v>
      </c>
      <c r="F174" s="12" t="s">
        <v>96</v>
      </c>
      <c r="G174" s="12">
        <v>257</v>
      </c>
      <c r="H174" s="15">
        <v>10</v>
      </c>
      <c r="I174" s="15">
        <v>7</v>
      </c>
      <c r="J174" s="15">
        <v>1799</v>
      </c>
      <c r="K174" s="12">
        <v>143.91999999999999</v>
      </c>
      <c r="L174" s="15">
        <v>1655.08</v>
      </c>
      <c r="M174" s="15">
        <v>1285</v>
      </c>
      <c r="N174" s="15">
        <v>370.07999999999993</v>
      </c>
    </row>
    <row r="175" spans="1:14" x14ac:dyDescent="0.3">
      <c r="A175" s="13">
        <v>44317</v>
      </c>
      <c r="B175" s="13" t="str">
        <f t="shared" si="2"/>
        <v>Q2</v>
      </c>
      <c r="C175" s="12" t="s">
        <v>88</v>
      </c>
      <c r="D175" s="12" t="s">
        <v>128</v>
      </c>
      <c r="E175" s="12" t="s">
        <v>90</v>
      </c>
      <c r="F175" s="12" t="s">
        <v>96</v>
      </c>
      <c r="G175" s="12">
        <v>245</v>
      </c>
      <c r="H175" s="15">
        <v>120</v>
      </c>
      <c r="I175" s="15">
        <v>15</v>
      </c>
      <c r="J175" s="15">
        <v>3675</v>
      </c>
      <c r="K175" s="12">
        <v>330.75</v>
      </c>
      <c r="L175" s="15">
        <v>3344.25</v>
      </c>
      <c r="M175" s="15">
        <v>2450</v>
      </c>
      <c r="N175" s="15">
        <v>894.25</v>
      </c>
    </row>
    <row r="176" spans="1:14" x14ac:dyDescent="0.3">
      <c r="A176" s="13">
        <v>44317</v>
      </c>
      <c r="B176" s="13" t="str">
        <f t="shared" si="2"/>
        <v>Q2</v>
      </c>
      <c r="C176" s="12" t="s">
        <v>84</v>
      </c>
      <c r="D176" s="12" t="s">
        <v>85</v>
      </c>
      <c r="E176" s="12" t="s">
        <v>102</v>
      </c>
      <c r="F176" s="12" t="s">
        <v>91</v>
      </c>
      <c r="G176" s="12">
        <v>200</v>
      </c>
      <c r="H176" s="15">
        <v>5</v>
      </c>
      <c r="I176" s="15">
        <v>350</v>
      </c>
      <c r="J176" s="15">
        <v>70000</v>
      </c>
      <c r="K176" s="12">
        <v>9800</v>
      </c>
      <c r="L176" s="15">
        <v>60200</v>
      </c>
      <c r="M176" s="15">
        <v>52000</v>
      </c>
      <c r="N176" s="15">
        <v>8200</v>
      </c>
    </row>
    <row r="177" spans="1:14" x14ac:dyDescent="0.3">
      <c r="A177" s="13">
        <v>44348</v>
      </c>
      <c r="B177" s="13" t="str">
        <f t="shared" si="2"/>
        <v>Q2</v>
      </c>
      <c r="C177" s="12" t="s">
        <v>84</v>
      </c>
      <c r="D177" s="12" t="s">
        <v>93</v>
      </c>
      <c r="E177" s="12" t="s">
        <v>90</v>
      </c>
      <c r="F177" s="12" t="s">
        <v>96</v>
      </c>
      <c r="G177" s="12">
        <v>2907</v>
      </c>
      <c r="H177" s="15">
        <v>120</v>
      </c>
      <c r="I177" s="15">
        <v>7</v>
      </c>
      <c r="J177" s="15">
        <v>20349</v>
      </c>
      <c r="K177" s="12">
        <v>1627.92</v>
      </c>
      <c r="L177" s="15">
        <v>18721.080000000002</v>
      </c>
      <c r="M177" s="15">
        <v>14535</v>
      </c>
      <c r="N177" s="15">
        <v>4186.0800000000017</v>
      </c>
    </row>
    <row r="178" spans="1:14" x14ac:dyDescent="0.3">
      <c r="A178" s="13">
        <v>44348</v>
      </c>
      <c r="B178" s="13" t="str">
        <f t="shared" si="2"/>
        <v>Q2</v>
      </c>
      <c r="C178" s="12" t="s">
        <v>84</v>
      </c>
      <c r="D178" s="12" t="s">
        <v>93</v>
      </c>
      <c r="E178" s="12" t="s">
        <v>99</v>
      </c>
      <c r="F178" s="12" t="s">
        <v>96</v>
      </c>
      <c r="G178" s="12">
        <v>2907</v>
      </c>
      <c r="H178" s="15">
        <v>260</v>
      </c>
      <c r="I178" s="15">
        <v>7</v>
      </c>
      <c r="J178" s="15">
        <v>20349</v>
      </c>
      <c r="K178" s="12">
        <v>1627.92</v>
      </c>
      <c r="L178" s="15">
        <v>18721.080000000002</v>
      </c>
      <c r="M178" s="15">
        <v>14535</v>
      </c>
      <c r="N178" s="15">
        <v>4186.0800000000017</v>
      </c>
    </row>
    <row r="179" spans="1:14" x14ac:dyDescent="0.3">
      <c r="A179" s="13">
        <v>44348</v>
      </c>
      <c r="B179" s="13" t="str">
        <f t="shared" si="2"/>
        <v>Q2</v>
      </c>
      <c r="C179" s="12" t="s">
        <v>88</v>
      </c>
      <c r="D179" s="12" t="s">
        <v>85</v>
      </c>
      <c r="E179" s="12" t="s">
        <v>101</v>
      </c>
      <c r="F179" s="12" t="s">
        <v>96</v>
      </c>
      <c r="G179" s="12">
        <v>2844</v>
      </c>
      <c r="H179" s="15">
        <v>3</v>
      </c>
      <c r="I179" s="15">
        <v>15</v>
      </c>
      <c r="J179" s="15">
        <v>42660</v>
      </c>
      <c r="K179" s="12">
        <v>2559.6</v>
      </c>
      <c r="L179" s="15">
        <v>40100.400000000001</v>
      </c>
      <c r="M179" s="15">
        <v>28440</v>
      </c>
      <c r="N179" s="15">
        <v>11660.400000000001</v>
      </c>
    </row>
    <row r="180" spans="1:14" x14ac:dyDescent="0.3">
      <c r="A180" s="13">
        <v>44348</v>
      </c>
      <c r="B180" s="13" t="str">
        <f t="shared" si="2"/>
        <v>Q2</v>
      </c>
      <c r="C180" s="12" t="s">
        <v>88</v>
      </c>
      <c r="D180" s="12" t="s">
        <v>85</v>
      </c>
      <c r="E180" s="12" t="s">
        <v>95</v>
      </c>
      <c r="F180" s="12" t="s">
        <v>96</v>
      </c>
      <c r="G180" s="12">
        <v>2844</v>
      </c>
      <c r="H180" s="15">
        <v>250</v>
      </c>
      <c r="I180" s="15">
        <v>15</v>
      </c>
      <c r="J180" s="15">
        <v>42660</v>
      </c>
      <c r="K180" s="12">
        <v>2559.6</v>
      </c>
      <c r="L180" s="15">
        <v>40100.400000000001</v>
      </c>
      <c r="M180" s="15">
        <v>28440</v>
      </c>
      <c r="N180" s="15">
        <v>11660.400000000001</v>
      </c>
    </row>
    <row r="181" spans="1:14" x14ac:dyDescent="0.3">
      <c r="A181" s="13">
        <v>44348</v>
      </c>
      <c r="B181" s="13" t="str">
        <f t="shared" si="2"/>
        <v>Q2</v>
      </c>
      <c r="C181" s="12" t="s">
        <v>84</v>
      </c>
      <c r="D181" s="12" t="s">
        <v>85</v>
      </c>
      <c r="E181" s="12" t="s">
        <v>86</v>
      </c>
      <c r="F181" s="12" t="s">
        <v>91</v>
      </c>
      <c r="G181" s="12">
        <v>2632</v>
      </c>
      <c r="H181" s="15">
        <v>10</v>
      </c>
      <c r="I181" s="15">
        <v>350</v>
      </c>
      <c r="J181" s="15">
        <v>921200</v>
      </c>
      <c r="K181" s="12">
        <v>119756</v>
      </c>
      <c r="L181" s="15">
        <v>801444</v>
      </c>
      <c r="M181" s="15">
        <v>684320</v>
      </c>
      <c r="N181" s="15">
        <v>117124</v>
      </c>
    </row>
    <row r="182" spans="1:14" x14ac:dyDescent="0.3">
      <c r="A182" s="13">
        <v>44348</v>
      </c>
      <c r="B182" s="13" t="str">
        <f t="shared" si="2"/>
        <v>Q2</v>
      </c>
      <c r="C182" s="12" t="s">
        <v>84</v>
      </c>
      <c r="D182" s="12" t="s">
        <v>85</v>
      </c>
      <c r="E182" s="12" t="s">
        <v>90</v>
      </c>
      <c r="F182" s="12" t="s">
        <v>91</v>
      </c>
      <c r="G182" s="12">
        <v>2632</v>
      </c>
      <c r="H182" s="15">
        <v>120</v>
      </c>
      <c r="I182" s="15">
        <v>350</v>
      </c>
      <c r="J182" s="15">
        <v>921200</v>
      </c>
      <c r="K182" s="12">
        <v>119756</v>
      </c>
      <c r="L182" s="15">
        <v>801444</v>
      </c>
      <c r="M182" s="15">
        <v>684320</v>
      </c>
      <c r="N182" s="15">
        <v>117124</v>
      </c>
    </row>
    <row r="183" spans="1:14" x14ac:dyDescent="0.3">
      <c r="A183" s="13">
        <v>44348</v>
      </c>
      <c r="B183" s="13" t="str">
        <f t="shared" si="2"/>
        <v>Q2</v>
      </c>
      <c r="C183" s="12" t="s">
        <v>88</v>
      </c>
      <c r="D183" s="12" t="s">
        <v>93</v>
      </c>
      <c r="E183" s="12" t="s">
        <v>101</v>
      </c>
      <c r="F183" s="12" t="s">
        <v>91</v>
      </c>
      <c r="G183" s="12">
        <v>2567</v>
      </c>
      <c r="H183" s="15">
        <v>3</v>
      </c>
      <c r="I183" s="15">
        <v>15</v>
      </c>
      <c r="J183" s="15">
        <v>38505</v>
      </c>
      <c r="K183" s="12">
        <v>5005.6499999999996</v>
      </c>
      <c r="L183" s="15">
        <v>33499.35</v>
      </c>
      <c r="M183" s="15">
        <v>25670</v>
      </c>
      <c r="N183" s="15">
        <v>7829.3499999999985</v>
      </c>
    </row>
    <row r="184" spans="1:14" x14ac:dyDescent="0.3">
      <c r="A184" s="13">
        <v>44348</v>
      </c>
      <c r="B184" s="13" t="str">
        <f t="shared" si="2"/>
        <v>Q2</v>
      </c>
      <c r="C184" s="12" t="s">
        <v>88</v>
      </c>
      <c r="D184" s="12" t="s">
        <v>93</v>
      </c>
      <c r="E184" s="12" t="s">
        <v>95</v>
      </c>
      <c r="F184" s="12" t="s">
        <v>91</v>
      </c>
      <c r="G184" s="12">
        <v>2567</v>
      </c>
      <c r="H184" s="15">
        <v>250</v>
      </c>
      <c r="I184" s="15">
        <v>15</v>
      </c>
      <c r="J184" s="15">
        <v>38505</v>
      </c>
      <c r="K184" s="12">
        <v>5005.6499999999996</v>
      </c>
      <c r="L184" s="15">
        <v>33499.35</v>
      </c>
      <c r="M184" s="15">
        <v>25670</v>
      </c>
      <c r="N184" s="15">
        <v>7829.3499999999985</v>
      </c>
    </row>
    <row r="185" spans="1:14" x14ac:dyDescent="0.3">
      <c r="A185" s="13">
        <v>44348</v>
      </c>
      <c r="B185" s="13" t="str">
        <f t="shared" si="2"/>
        <v>Q2</v>
      </c>
      <c r="C185" s="12" t="s">
        <v>94</v>
      </c>
      <c r="D185" s="12" t="s">
        <v>85</v>
      </c>
      <c r="E185" s="12" t="s">
        <v>102</v>
      </c>
      <c r="F185" s="12" t="s">
        <v>103</v>
      </c>
      <c r="G185" s="12">
        <v>2518</v>
      </c>
      <c r="H185" s="15">
        <v>5</v>
      </c>
      <c r="I185" s="15">
        <v>12</v>
      </c>
      <c r="J185" s="15">
        <v>30216</v>
      </c>
      <c r="K185" s="12">
        <v>0</v>
      </c>
      <c r="L185" s="15">
        <v>30216</v>
      </c>
      <c r="M185" s="15">
        <v>7554</v>
      </c>
      <c r="N185" s="15">
        <v>22662</v>
      </c>
    </row>
    <row r="186" spans="1:14" x14ac:dyDescent="0.3">
      <c r="A186" s="13">
        <v>44348</v>
      </c>
      <c r="B186" s="13" t="str">
        <f t="shared" si="2"/>
        <v>Q2</v>
      </c>
      <c r="C186" s="12" t="s">
        <v>94</v>
      </c>
      <c r="D186" s="12" t="s">
        <v>85</v>
      </c>
      <c r="E186" s="12" t="s">
        <v>86</v>
      </c>
      <c r="F186" s="12" t="s">
        <v>103</v>
      </c>
      <c r="G186" s="12">
        <v>2518</v>
      </c>
      <c r="H186" s="15">
        <v>10</v>
      </c>
      <c r="I186" s="15">
        <v>12</v>
      </c>
      <c r="J186" s="15">
        <v>30216</v>
      </c>
      <c r="K186" s="12">
        <v>0</v>
      </c>
      <c r="L186" s="15">
        <v>30216</v>
      </c>
      <c r="M186" s="15">
        <v>7554</v>
      </c>
      <c r="N186" s="15">
        <v>22662</v>
      </c>
    </row>
    <row r="187" spans="1:14" x14ac:dyDescent="0.3">
      <c r="A187" s="13">
        <v>44348</v>
      </c>
      <c r="B187" s="13" t="str">
        <f t="shared" si="2"/>
        <v>Q2</v>
      </c>
      <c r="C187" s="12" t="s">
        <v>88</v>
      </c>
      <c r="D187" s="12" t="s">
        <v>128</v>
      </c>
      <c r="E187" s="12" t="s">
        <v>101</v>
      </c>
      <c r="F187" s="12" t="s">
        <v>103</v>
      </c>
      <c r="G187" s="12">
        <v>2470</v>
      </c>
      <c r="H187" s="15">
        <v>3</v>
      </c>
      <c r="I187" s="15">
        <v>15</v>
      </c>
      <c r="J187" s="15">
        <v>37050</v>
      </c>
      <c r="K187" s="12">
        <v>0</v>
      </c>
      <c r="L187" s="15">
        <v>37050</v>
      </c>
      <c r="M187" s="15">
        <v>24700</v>
      </c>
      <c r="N187" s="15">
        <v>12350</v>
      </c>
    </row>
    <row r="188" spans="1:14" x14ac:dyDescent="0.3">
      <c r="A188" s="13">
        <v>44348</v>
      </c>
      <c r="B188" s="13" t="str">
        <f t="shared" si="2"/>
        <v>Q2</v>
      </c>
      <c r="C188" s="12" t="s">
        <v>88</v>
      </c>
      <c r="D188" s="12" t="s">
        <v>128</v>
      </c>
      <c r="E188" s="12" t="s">
        <v>102</v>
      </c>
      <c r="F188" s="12" t="s">
        <v>103</v>
      </c>
      <c r="G188" s="12">
        <v>2470</v>
      </c>
      <c r="H188" s="15">
        <v>5</v>
      </c>
      <c r="I188" s="15">
        <v>15</v>
      </c>
      <c r="J188" s="15">
        <v>37050</v>
      </c>
      <c r="K188" s="12">
        <v>0</v>
      </c>
      <c r="L188" s="15">
        <v>37050</v>
      </c>
      <c r="M188" s="15">
        <v>24700</v>
      </c>
      <c r="N188" s="15">
        <v>12350</v>
      </c>
    </row>
    <row r="189" spans="1:14" x14ac:dyDescent="0.3">
      <c r="A189" s="13">
        <v>44348</v>
      </c>
      <c r="B189" s="13" t="str">
        <f t="shared" si="2"/>
        <v>Q2</v>
      </c>
      <c r="C189" s="12" t="s">
        <v>92</v>
      </c>
      <c r="D189" s="12" t="s">
        <v>128</v>
      </c>
      <c r="E189" s="12" t="s">
        <v>86</v>
      </c>
      <c r="F189" s="12" t="s">
        <v>96</v>
      </c>
      <c r="G189" s="12">
        <v>2460</v>
      </c>
      <c r="H189" s="15">
        <v>10</v>
      </c>
      <c r="I189" s="15">
        <v>300</v>
      </c>
      <c r="J189" s="15">
        <v>738000</v>
      </c>
      <c r="K189" s="12">
        <v>59040</v>
      </c>
      <c r="L189" s="15">
        <v>678960</v>
      </c>
      <c r="M189" s="15">
        <v>615000</v>
      </c>
      <c r="N189" s="15">
        <v>63960</v>
      </c>
    </row>
    <row r="190" spans="1:14" x14ac:dyDescent="0.3">
      <c r="A190" s="13">
        <v>44348</v>
      </c>
      <c r="B190" s="13" t="str">
        <f t="shared" si="2"/>
        <v>Q2</v>
      </c>
      <c r="C190" s="12" t="s">
        <v>92</v>
      </c>
      <c r="D190" s="12" t="s">
        <v>128</v>
      </c>
      <c r="E190" s="12" t="s">
        <v>99</v>
      </c>
      <c r="F190" s="12" t="s">
        <v>96</v>
      </c>
      <c r="G190" s="12">
        <v>2460</v>
      </c>
      <c r="H190" s="15">
        <v>260</v>
      </c>
      <c r="I190" s="15">
        <v>300</v>
      </c>
      <c r="J190" s="15">
        <v>738000</v>
      </c>
      <c r="K190" s="12">
        <v>59040</v>
      </c>
      <c r="L190" s="15">
        <v>678960</v>
      </c>
      <c r="M190" s="15">
        <v>615000</v>
      </c>
      <c r="N190" s="15">
        <v>63960</v>
      </c>
    </row>
    <row r="191" spans="1:14" x14ac:dyDescent="0.3">
      <c r="A191" s="13">
        <v>44348</v>
      </c>
      <c r="B191" s="13" t="str">
        <f t="shared" si="2"/>
        <v>Q2</v>
      </c>
      <c r="C191" s="12" t="s">
        <v>84</v>
      </c>
      <c r="D191" s="12" t="s">
        <v>98</v>
      </c>
      <c r="E191" s="12" t="s">
        <v>90</v>
      </c>
      <c r="F191" s="12" t="s">
        <v>96</v>
      </c>
      <c r="G191" s="12">
        <v>2338</v>
      </c>
      <c r="H191" s="15">
        <v>120</v>
      </c>
      <c r="I191" s="15">
        <v>7</v>
      </c>
      <c r="J191" s="15">
        <v>16366</v>
      </c>
      <c r="K191" s="12">
        <v>1309.28</v>
      </c>
      <c r="L191" s="15">
        <v>15056.72</v>
      </c>
      <c r="M191" s="15">
        <v>11690</v>
      </c>
      <c r="N191" s="15">
        <v>3366.7199999999993</v>
      </c>
    </row>
    <row r="192" spans="1:14" x14ac:dyDescent="0.3">
      <c r="A192" s="13">
        <v>44348</v>
      </c>
      <c r="B192" s="13" t="str">
        <f t="shared" si="2"/>
        <v>Q2</v>
      </c>
      <c r="C192" s="12" t="s">
        <v>84</v>
      </c>
      <c r="D192" s="12" t="s">
        <v>98</v>
      </c>
      <c r="E192" s="12" t="s">
        <v>95</v>
      </c>
      <c r="F192" s="12" t="s">
        <v>96</v>
      </c>
      <c r="G192" s="12">
        <v>2338</v>
      </c>
      <c r="H192" s="15">
        <v>250</v>
      </c>
      <c r="I192" s="15">
        <v>7</v>
      </c>
      <c r="J192" s="15">
        <v>16366</v>
      </c>
      <c r="K192" s="12">
        <v>1309.28</v>
      </c>
      <c r="L192" s="15">
        <v>15056.72</v>
      </c>
      <c r="M192" s="15">
        <v>11690</v>
      </c>
      <c r="N192" s="15">
        <v>3366.7199999999993</v>
      </c>
    </row>
    <row r="193" spans="1:14" x14ac:dyDescent="0.3">
      <c r="A193" s="13">
        <v>44348</v>
      </c>
      <c r="B193" s="13" t="str">
        <f t="shared" si="2"/>
        <v>Q2</v>
      </c>
      <c r="C193" s="12" t="s">
        <v>88</v>
      </c>
      <c r="D193" s="12" t="s">
        <v>89</v>
      </c>
      <c r="E193" s="12" t="s">
        <v>101</v>
      </c>
      <c r="F193" s="12" t="s">
        <v>103</v>
      </c>
      <c r="G193" s="12">
        <v>2178</v>
      </c>
      <c r="H193" s="15">
        <v>3</v>
      </c>
      <c r="I193" s="15">
        <v>15</v>
      </c>
      <c r="J193" s="15">
        <v>32670</v>
      </c>
      <c r="K193" s="12">
        <v>0</v>
      </c>
      <c r="L193" s="15">
        <v>32670</v>
      </c>
      <c r="M193" s="15">
        <v>21780</v>
      </c>
      <c r="N193" s="15">
        <v>10890</v>
      </c>
    </row>
    <row r="194" spans="1:14" x14ac:dyDescent="0.3">
      <c r="A194" s="13">
        <v>44348</v>
      </c>
      <c r="B194" s="13" t="str">
        <f t="shared" ref="B194:B257" si="3">"Q"&amp;ROUNDUP(MONTH(A194)/3,0)</f>
        <v>Q2</v>
      </c>
      <c r="C194" s="12" t="s">
        <v>88</v>
      </c>
      <c r="D194" s="12" t="s">
        <v>89</v>
      </c>
      <c r="E194" s="12" t="s">
        <v>95</v>
      </c>
      <c r="F194" s="12" t="s">
        <v>103</v>
      </c>
      <c r="G194" s="12">
        <v>2178</v>
      </c>
      <c r="H194" s="15">
        <v>250</v>
      </c>
      <c r="I194" s="15">
        <v>15</v>
      </c>
      <c r="J194" s="15">
        <v>32670</v>
      </c>
      <c r="K194" s="12">
        <v>0</v>
      </c>
      <c r="L194" s="15">
        <v>32670</v>
      </c>
      <c r="M194" s="15">
        <v>21780</v>
      </c>
      <c r="N194" s="15">
        <v>10890</v>
      </c>
    </row>
    <row r="195" spans="1:14" x14ac:dyDescent="0.3">
      <c r="A195" s="13">
        <v>44348</v>
      </c>
      <c r="B195" s="13" t="str">
        <f t="shared" si="3"/>
        <v>Q2</v>
      </c>
      <c r="C195" s="12" t="s">
        <v>94</v>
      </c>
      <c r="D195" s="12" t="s">
        <v>89</v>
      </c>
      <c r="E195" s="12" t="s">
        <v>102</v>
      </c>
      <c r="F195" s="12" t="s">
        <v>87</v>
      </c>
      <c r="G195" s="12">
        <v>1901</v>
      </c>
      <c r="H195" s="15">
        <v>5</v>
      </c>
      <c r="I195" s="15">
        <v>12</v>
      </c>
      <c r="J195" s="15">
        <v>22812</v>
      </c>
      <c r="K195" s="12">
        <v>684.36</v>
      </c>
      <c r="L195" s="15">
        <v>22127.64</v>
      </c>
      <c r="M195" s="15">
        <v>5703</v>
      </c>
      <c r="N195" s="15">
        <v>16424.64</v>
      </c>
    </row>
    <row r="196" spans="1:14" x14ac:dyDescent="0.3">
      <c r="A196" s="13">
        <v>44348</v>
      </c>
      <c r="B196" s="13" t="str">
        <f t="shared" si="3"/>
        <v>Q2</v>
      </c>
      <c r="C196" s="12" t="s">
        <v>94</v>
      </c>
      <c r="D196" s="12" t="s">
        <v>89</v>
      </c>
      <c r="E196" s="12" t="s">
        <v>86</v>
      </c>
      <c r="F196" s="12" t="s">
        <v>87</v>
      </c>
      <c r="G196" s="12">
        <v>1901</v>
      </c>
      <c r="H196" s="15">
        <v>10</v>
      </c>
      <c r="I196" s="15">
        <v>12</v>
      </c>
      <c r="J196" s="15">
        <v>22812</v>
      </c>
      <c r="K196" s="12">
        <v>684.36</v>
      </c>
      <c r="L196" s="15">
        <v>22127.64</v>
      </c>
      <c r="M196" s="15">
        <v>5703</v>
      </c>
      <c r="N196" s="15">
        <v>16424.64</v>
      </c>
    </row>
    <row r="197" spans="1:14" x14ac:dyDescent="0.3">
      <c r="A197" s="13">
        <v>44348</v>
      </c>
      <c r="B197" s="13" t="str">
        <f t="shared" si="3"/>
        <v>Q2</v>
      </c>
      <c r="C197" s="12" t="s">
        <v>84</v>
      </c>
      <c r="D197" s="12" t="s">
        <v>89</v>
      </c>
      <c r="E197" s="12" t="s">
        <v>102</v>
      </c>
      <c r="F197" s="12" t="s">
        <v>103</v>
      </c>
      <c r="G197" s="12">
        <v>1899</v>
      </c>
      <c r="H197" s="15">
        <v>5</v>
      </c>
      <c r="I197" s="15">
        <v>20</v>
      </c>
      <c r="J197" s="15">
        <v>37980</v>
      </c>
      <c r="K197" s="12">
        <v>0</v>
      </c>
      <c r="L197" s="15">
        <v>37980</v>
      </c>
      <c r="M197" s="15">
        <v>18990</v>
      </c>
      <c r="N197" s="15">
        <v>18990</v>
      </c>
    </row>
    <row r="198" spans="1:14" x14ac:dyDescent="0.3">
      <c r="A198" s="13">
        <v>44348</v>
      </c>
      <c r="B198" s="13" t="str">
        <f t="shared" si="3"/>
        <v>Q2</v>
      </c>
      <c r="C198" s="12" t="s">
        <v>84</v>
      </c>
      <c r="D198" s="12" t="s">
        <v>89</v>
      </c>
      <c r="E198" s="12" t="s">
        <v>99</v>
      </c>
      <c r="F198" s="12" t="s">
        <v>103</v>
      </c>
      <c r="G198" s="12">
        <v>1899</v>
      </c>
      <c r="H198" s="15">
        <v>260</v>
      </c>
      <c r="I198" s="15">
        <v>20</v>
      </c>
      <c r="J198" s="15">
        <v>37980</v>
      </c>
      <c r="K198" s="12">
        <v>0</v>
      </c>
      <c r="L198" s="15">
        <v>37980</v>
      </c>
      <c r="M198" s="15">
        <v>18990</v>
      </c>
      <c r="N198" s="15">
        <v>18990</v>
      </c>
    </row>
    <row r="199" spans="1:14" x14ac:dyDescent="0.3">
      <c r="A199" s="13">
        <v>44348</v>
      </c>
      <c r="B199" s="13" t="str">
        <f t="shared" si="3"/>
        <v>Q2</v>
      </c>
      <c r="C199" s="12" t="s">
        <v>97</v>
      </c>
      <c r="D199" s="12" t="s">
        <v>85</v>
      </c>
      <c r="E199" s="12" t="s">
        <v>86</v>
      </c>
      <c r="F199" s="12" t="s">
        <v>91</v>
      </c>
      <c r="G199" s="12">
        <v>1583</v>
      </c>
      <c r="H199" s="15">
        <v>10</v>
      </c>
      <c r="I199" s="15">
        <v>125</v>
      </c>
      <c r="J199" s="15">
        <v>197875</v>
      </c>
      <c r="K199" s="12">
        <v>25723.75</v>
      </c>
      <c r="L199" s="15">
        <v>172151.25</v>
      </c>
      <c r="M199" s="15">
        <v>189960</v>
      </c>
      <c r="N199" s="15">
        <v>-17808.75</v>
      </c>
    </row>
    <row r="200" spans="1:14" x14ac:dyDescent="0.3">
      <c r="A200" s="13">
        <v>44348</v>
      </c>
      <c r="B200" s="13" t="str">
        <f t="shared" si="3"/>
        <v>Q2</v>
      </c>
      <c r="C200" s="12" t="s">
        <v>97</v>
      </c>
      <c r="D200" s="12" t="s">
        <v>85</v>
      </c>
      <c r="E200" s="12" t="s">
        <v>95</v>
      </c>
      <c r="F200" s="12" t="s">
        <v>91</v>
      </c>
      <c r="G200" s="12">
        <v>1583</v>
      </c>
      <c r="H200" s="15">
        <v>250</v>
      </c>
      <c r="I200" s="15">
        <v>125</v>
      </c>
      <c r="J200" s="15">
        <v>197875</v>
      </c>
      <c r="K200" s="12">
        <v>25723.75</v>
      </c>
      <c r="L200" s="15">
        <v>172151.25</v>
      </c>
      <c r="M200" s="15">
        <v>189960</v>
      </c>
      <c r="N200" s="15">
        <v>-17808.75</v>
      </c>
    </row>
    <row r="201" spans="1:14" x14ac:dyDescent="0.3">
      <c r="A201" s="13">
        <v>44348</v>
      </c>
      <c r="B201" s="13" t="str">
        <f t="shared" si="3"/>
        <v>Q2</v>
      </c>
      <c r="C201" s="12" t="s">
        <v>97</v>
      </c>
      <c r="D201" s="12" t="s">
        <v>98</v>
      </c>
      <c r="E201" s="12" t="s">
        <v>86</v>
      </c>
      <c r="F201" s="12" t="s">
        <v>87</v>
      </c>
      <c r="G201" s="12">
        <v>1570</v>
      </c>
      <c r="H201" s="15">
        <v>10</v>
      </c>
      <c r="I201" s="15">
        <v>125</v>
      </c>
      <c r="J201" s="15">
        <v>196250</v>
      </c>
      <c r="K201" s="12">
        <v>5887.5</v>
      </c>
      <c r="L201" s="15">
        <v>190362.5</v>
      </c>
      <c r="M201" s="15">
        <v>188400</v>
      </c>
      <c r="N201" s="15">
        <v>1962.5</v>
      </c>
    </row>
    <row r="202" spans="1:14" x14ac:dyDescent="0.3">
      <c r="A202" s="13">
        <v>44348</v>
      </c>
      <c r="B202" s="13" t="str">
        <f t="shared" si="3"/>
        <v>Q2</v>
      </c>
      <c r="C202" s="12" t="s">
        <v>97</v>
      </c>
      <c r="D202" s="12" t="s">
        <v>98</v>
      </c>
      <c r="E202" s="12" t="s">
        <v>95</v>
      </c>
      <c r="F202" s="12" t="s">
        <v>87</v>
      </c>
      <c r="G202" s="12">
        <v>1570</v>
      </c>
      <c r="H202" s="15">
        <v>250</v>
      </c>
      <c r="I202" s="15">
        <v>125</v>
      </c>
      <c r="J202" s="15">
        <v>196250</v>
      </c>
      <c r="K202" s="12">
        <v>5887.5</v>
      </c>
      <c r="L202" s="15">
        <v>190362.5</v>
      </c>
      <c r="M202" s="15">
        <v>188400</v>
      </c>
      <c r="N202" s="15">
        <v>1962.5</v>
      </c>
    </row>
    <row r="203" spans="1:14" x14ac:dyDescent="0.3">
      <c r="A203" s="13">
        <v>44348</v>
      </c>
      <c r="B203" s="13" t="str">
        <f t="shared" si="3"/>
        <v>Q2</v>
      </c>
      <c r="C203" s="12" t="s">
        <v>94</v>
      </c>
      <c r="D203" s="12" t="s">
        <v>98</v>
      </c>
      <c r="E203" s="12" t="s">
        <v>102</v>
      </c>
      <c r="F203" s="12" t="s">
        <v>103</v>
      </c>
      <c r="G203" s="12">
        <v>1545</v>
      </c>
      <c r="H203" s="15">
        <v>5</v>
      </c>
      <c r="I203" s="15">
        <v>12</v>
      </c>
      <c r="J203" s="15">
        <v>18540</v>
      </c>
      <c r="K203" s="12">
        <v>0</v>
      </c>
      <c r="L203" s="15">
        <v>18540</v>
      </c>
      <c r="M203" s="15">
        <v>4635</v>
      </c>
      <c r="N203" s="15">
        <v>13905</v>
      </c>
    </row>
    <row r="204" spans="1:14" x14ac:dyDescent="0.3">
      <c r="A204" s="13">
        <v>44348</v>
      </c>
      <c r="B204" s="13" t="str">
        <f t="shared" si="3"/>
        <v>Q2</v>
      </c>
      <c r="C204" s="12" t="s">
        <v>94</v>
      </c>
      <c r="D204" s="12" t="s">
        <v>98</v>
      </c>
      <c r="E204" s="12" t="s">
        <v>90</v>
      </c>
      <c r="F204" s="12" t="s">
        <v>103</v>
      </c>
      <c r="G204" s="12">
        <v>1545</v>
      </c>
      <c r="H204" s="15">
        <v>120</v>
      </c>
      <c r="I204" s="15">
        <v>12</v>
      </c>
      <c r="J204" s="15">
        <v>18540</v>
      </c>
      <c r="K204" s="12">
        <v>0</v>
      </c>
      <c r="L204" s="15">
        <v>18540</v>
      </c>
      <c r="M204" s="15">
        <v>4635</v>
      </c>
      <c r="N204" s="15">
        <v>13905</v>
      </c>
    </row>
    <row r="205" spans="1:14" x14ac:dyDescent="0.3">
      <c r="A205" s="13">
        <v>44348</v>
      </c>
      <c r="B205" s="13" t="str">
        <f t="shared" si="3"/>
        <v>Q2</v>
      </c>
      <c r="C205" s="12" t="s">
        <v>84</v>
      </c>
      <c r="D205" s="12" t="s">
        <v>128</v>
      </c>
      <c r="E205" s="12" t="s">
        <v>90</v>
      </c>
      <c r="F205" s="12" t="s">
        <v>96</v>
      </c>
      <c r="G205" s="12">
        <v>1498</v>
      </c>
      <c r="H205" s="15">
        <v>120</v>
      </c>
      <c r="I205" s="15">
        <v>7</v>
      </c>
      <c r="J205" s="15">
        <v>10486</v>
      </c>
      <c r="K205" s="12">
        <v>629.16</v>
      </c>
      <c r="L205" s="15">
        <v>9856.84</v>
      </c>
      <c r="M205" s="15">
        <v>7490</v>
      </c>
      <c r="N205" s="15">
        <v>2366.84</v>
      </c>
    </row>
    <row r="206" spans="1:14" x14ac:dyDescent="0.3">
      <c r="A206" s="13">
        <v>44348</v>
      </c>
      <c r="B206" s="13" t="str">
        <f t="shared" si="3"/>
        <v>Q2</v>
      </c>
      <c r="C206" s="12" t="s">
        <v>84</v>
      </c>
      <c r="D206" s="12" t="s">
        <v>128</v>
      </c>
      <c r="E206" s="12" t="s">
        <v>95</v>
      </c>
      <c r="F206" s="12" t="s">
        <v>96</v>
      </c>
      <c r="G206" s="12">
        <v>1498</v>
      </c>
      <c r="H206" s="15">
        <v>250</v>
      </c>
      <c r="I206" s="15">
        <v>7</v>
      </c>
      <c r="J206" s="15">
        <v>10486</v>
      </c>
      <c r="K206" s="12">
        <v>629.16</v>
      </c>
      <c r="L206" s="15">
        <v>9856.84</v>
      </c>
      <c r="M206" s="15">
        <v>7490</v>
      </c>
      <c r="N206" s="15">
        <v>2366.84</v>
      </c>
    </row>
    <row r="207" spans="1:14" x14ac:dyDescent="0.3">
      <c r="A207" s="13">
        <v>44348</v>
      </c>
      <c r="B207" s="13" t="str">
        <f t="shared" si="3"/>
        <v>Q2</v>
      </c>
      <c r="C207" s="12" t="s">
        <v>84</v>
      </c>
      <c r="D207" s="12" t="s">
        <v>89</v>
      </c>
      <c r="E207" s="12" t="s">
        <v>86</v>
      </c>
      <c r="F207" s="12" t="s">
        <v>96</v>
      </c>
      <c r="G207" s="12">
        <v>1496</v>
      </c>
      <c r="H207" s="15">
        <v>10</v>
      </c>
      <c r="I207" s="15">
        <v>350</v>
      </c>
      <c r="J207" s="15">
        <v>523600</v>
      </c>
      <c r="K207" s="12">
        <v>31416</v>
      </c>
      <c r="L207" s="15">
        <v>492184</v>
      </c>
      <c r="M207" s="15">
        <v>388960</v>
      </c>
      <c r="N207" s="15">
        <v>103224</v>
      </c>
    </row>
    <row r="208" spans="1:14" x14ac:dyDescent="0.3">
      <c r="A208" s="13">
        <v>44348</v>
      </c>
      <c r="B208" s="13" t="str">
        <f t="shared" si="3"/>
        <v>Q2</v>
      </c>
      <c r="C208" s="12" t="s">
        <v>84</v>
      </c>
      <c r="D208" s="12" t="s">
        <v>89</v>
      </c>
      <c r="E208" s="12" t="s">
        <v>90</v>
      </c>
      <c r="F208" s="12" t="s">
        <v>96</v>
      </c>
      <c r="G208" s="12">
        <v>1496</v>
      </c>
      <c r="H208" s="15">
        <v>120</v>
      </c>
      <c r="I208" s="15">
        <v>350</v>
      </c>
      <c r="J208" s="15">
        <v>523600</v>
      </c>
      <c r="K208" s="12">
        <v>31416</v>
      </c>
      <c r="L208" s="15">
        <v>492184</v>
      </c>
      <c r="M208" s="15">
        <v>388960</v>
      </c>
      <c r="N208" s="15">
        <v>103224</v>
      </c>
    </row>
    <row r="209" spans="1:14" x14ac:dyDescent="0.3">
      <c r="A209" s="13">
        <v>44348</v>
      </c>
      <c r="B209" s="13" t="str">
        <f t="shared" si="3"/>
        <v>Q2</v>
      </c>
      <c r="C209" s="12" t="s">
        <v>84</v>
      </c>
      <c r="D209" s="12" t="s">
        <v>98</v>
      </c>
      <c r="E209" s="12" t="s">
        <v>86</v>
      </c>
      <c r="F209" s="12" t="s">
        <v>96</v>
      </c>
      <c r="G209" s="12">
        <v>1366</v>
      </c>
      <c r="H209" s="15">
        <v>10</v>
      </c>
      <c r="I209" s="15">
        <v>20</v>
      </c>
      <c r="J209" s="15">
        <v>27320</v>
      </c>
      <c r="K209" s="12">
        <v>2185.6</v>
      </c>
      <c r="L209" s="15">
        <v>25134.400000000001</v>
      </c>
      <c r="M209" s="15">
        <v>13660</v>
      </c>
      <c r="N209" s="15">
        <v>11474.400000000001</v>
      </c>
    </row>
    <row r="210" spans="1:14" x14ac:dyDescent="0.3">
      <c r="A210" s="13">
        <v>44348</v>
      </c>
      <c r="B210" s="13" t="str">
        <f t="shared" si="3"/>
        <v>Q2</v>
      </c>
      <c r="C210" s="12" t="s">
        <v>84</v>
      </c>
      <c r="D210" s="12" t="s">
        <v>98</v>
      </c>
      <c r="E210" s="12" t="s">
        <v>99</v>
      </c>
      <c r="F210" s="12" t="s">
        <v>96</v>
      </c>
      <c r="G210" s="12">
        <v>1366</v>
      </c>
      <c r="H210" s="15">
        <v>260</v>
      </c>
      <c r="I210" s="15">
        <v>20</v>
      </c>
      <c r="J210" s="15">
        <v>27320</v>
      </c>
      <c r="K210" s="12">
        <v>2185.6</v>
      </c>
      <c r="L210" s="15">
        <v>25134.400000000001</v>
      </c>
      <c r="M210" s="15">
        <v>13660</v>
      </c>
      <c r="N210" s="15">
        <v>11474.400000000001</v>
      </c>
    </row>
    <row r="211" spans="1:14" x14ac:dyDescent="0.3">
      <c r="A211" s="13">
        <v>44348</v>
      </c>
      <c r="B211" s="13" t="str">
        <f t="shared" si="3"/>
        <v>Q2</v>
      </c>
      <c r="C211" s="12" t="s">
        <v>84</v>
      </c>
      <c r="D211" s="12" t="s">
        <v>93</v>
      </c>
      <c r="E211" s="12" t="s">
        <v>102</v>
      </c>
      <c r="F211" s="12" t="s">
        <v>96</v>
      </c>
      <c r="G211" s="12">
        <v>1282</v>
      </c>
      <c r="H211" s="15">
        <v>5</v>
      </c>
      <c r="I211" s="15">
        <v>20</v>
      </c>
      <c r="J211" s="15">
        <v>25640</v>
      </c>
      <c r="K211" s="12">
        <v>2051.1999999999998</v>
      </c>
      <c r="L211" s="15">
        <v>23588.799999999999</v>
      </c>
      <c r="M211" s="15">
        <v>12820</v>
      </c>
      <c r="N211" s="15">
        <v>10768.8</v>
      </c>
    </row>
    <row r="212" spans="1:14" x14ac:dyDescent="0.3">
      <c r="A212" s="13">
        <v>44348</v>
      </c>
      <c r="B212" s="13" t="str">
        <f t="shared" si="3"/>
        <v>Q2</v>
      </c>
      <c r="C212" s="12" t="s">
        <v>84</v>
      </c>
      <c r="D212" s="12" t="s">
        <v>93</v>
      </c>
      <c r="E212" s="12" t="s">
        <v>99</v>
      </c>
      <c r="F212" s="12" t="s">
        <v>96</v>
      </c>
      <c r="G212" s="12">
        <v>1282</v>
      </c>
      <c r="H212" s="15">
        <v>260</v>
      </c>
      <c r="I212" s="15">
        <v>20</v>
      </c>
      <c r="J212" s="15">
        <v>25640</v>
      </c>
      <c r="K212" s="12">
        <v>2051.1999999999998</v>
      </c>
      <c r="L212" s="15">
        <v>23588.799999999999</v>
      </c>
      <c r="M212" s="15">
        <v>12820</v>
      </c>
      <c r="N212" s="15">
        <v>10768.8</v>
      </c>
    </row>
    <row r="213" spans="1:14" x14ac:dyDescent="0.3">
      <c r="A213" s="13">
        <v>44348</v>
      </c>
      <c r="B213" s="13" t="str">
        <f t="shared" si="3"/>
        <v>Q2</v>
      </c>
      <c r="C213" s="12" t="s">
        <v>84</v>
      </c>
      <c r="D213" s="12" t="s">
        <v>89</v>
      </c>
      <c r="E213" s="12" t="s">
        <v>90</v>
      </c>
      <c r="F213" s="12" t="s">
        <v>91</v>
      </c>
      <c r="G213" s="12">
        <v>1190</v>
      </c>
      <c r="H213" s="15">
        <v>120</v>
      </c>
      <c r="I213" s="15">
        <v>7</v>
      </c>
      <c r="J213" s="15">
        <v>8330</v>
      </c>
      <c r="K213" s="12">
        <v>1082.9000000000001</v>
      </c>
      <c r="L213" s="15">
        <v>7247.1</v>
      </c>
      <c r="M213" s="15">
        <v>5950</v>
      </c>
      <c r="N213" s="15">
        <v>1297.1000000000004</v>
      </c>
    </row>
    <row r="214" spans="1:14" x14ac:dyDescent="0.3">
      <c r="A214" s="13">
        <v>44348</v>
      </c>
      <c r="B214" s="13" t="str">
        <f t="shared" si="3"/>
        <v>Q2</v>
      </c>
      <c r="C214" s="12" t="s">
        <v>84</v>
      </c>
      <c r="D214" s="12" t="s">
        <v>89</v>
      </c>
      <c r="E214" s="12" t="s">
        <v>99</v>
      </c>
      <c r="F214" s="12" t="s">
        <v>91</v>
      </c>
      <c r="G214" s="12">
        <v>1190</v>
      </c>
      <c r="H214" s="15">
        <v>260</v>
      </c>
      <c r="I214" s="15">
        <v>7</v>
      </c>
      <c r="J214" s="15">
        <v>8330</v>
      </c>
      <c r="K214" s="12">
        <v>1082.9000000000001</v>
      </c>
      <c r="L214" s="15">
        <v>7247.1</v>
      </c>
      <c r="M214" s="15">
        <v>5950</v>
      </c>
      <c r="N214" s="15">
        <v>1297.1000000000004</v>
      </c>
    </row>
    <row r="215" spans="1:14" x14ac:dyDescent="0.3">
      <c r="A215" s="13">
        <v>44348</v>
      </c>
      <c r="B215" s="13" t="str">
        <f t="shared" si="3"/>
        <v>Q2</v>
      </c>
      <c r="C215" s="12" t="s">
        <v>94</v>
      </c>
      <c r="D215" s="12" t="s">
        <v>93</v>
      </c>
      <c r="E215" s="12" t="s">
        <v>102</v>
      </c>
      <c r="F215" s="12" t="s">
        <v>87</v>
      </c>
      <c r="G215" s="12">
        <v>1142</v>
      </c>
      <c r="H215" s="15">
        <v>5</v>
      </c>
      <c r="I215" s="15">
        <v>12</v>
      </c>
      <c r="J215" s="15">
        <v>13704</v>
      </c>
      <c r="K215" s="12">
        <v>274.08</v>
      </c>
      <c r="L215" s="15">
        <v>13429.92</v>
      </c>
      <c r="M215" s="15">
        <v>3426</v>
      </c>
      <c r="N215" s="15">
        <v>10003.92</v>
      </c>
    </row>
    <row r="216" spans="1:14" x14ac:dyDescent="0.3">
      <c r="A216" s="13">
        <v>44348</v>
      </c>
      <c r="B216" s="13" t="str">
        <f t="shared" si="3"/>
        <v>Q2</v>
      </c>
      <c r="C216" s="12" t="s">
        <v>94</v>
      </c>
      <c r="D216" s="12" t="s">
        <v>93</v>
      </c>
      <c r="E216" s="12" t="s">
        <v>86</v>
      </c>
      <c r="F216" s="12" t="s">
        <v>87</v>
      </c>
      <c r="G216" s="12">
        <v>1142</v>
      </c>
      <c r="H216" s="15">
        <v>10</v>
      </c>
      <c r="I216" s="15">
        <v>12</v>
      </c>
      <c r="J216" s="15">
        <v>13704</v>
      </c>
      <c r="K216" s="12">
        <v>274.08</v>
      </c>
      <c r="L216" s="15">
        <v>13429.92</v>
      </c>
      <c r="M216" s="15">
        <v>3426</v>
      </c>
      <c r="N216" s="15">
        <v>10003.92</v>
      </c>
    </row>
    <row r="217" spans="1:14" x14ac:dyDescent="0.3">
      <c r="A217" s="13">
        <v>44348</v>
      </c>
      <c r="B217" s="13" t="str">
        <f t="shared" si="3"/>
        <v>Q2</v>
      </c>
      <c r="C217" s="12" t="s">
        <v>84</v>
      </c>
      <c r="D217" s="12" t="s">
        <v>85</v>
      </c>
      <c r="E217" s="12" t="s">
        <v>90</v>
      </c>
      <c r="F217" s="12" t="s">
        <v>96</v>
      </c>
      <c r="G217" s="12">
        <v>1135</v>
      </c>
      <c r="H217" s="15">
        <v>120</v>
      </c>
      <c r="I217" s="15">
        <v>7</v>
      </c>
      <c r="J217" s="15">
        <v>7945</v>
      </c>
      <c r="K217" s="12">
        <v>556.15</v>
      </c>
      <c r="L217" s="15">
        <v>7388.85</v>
      </c>
      <c r="M217" s="15">
        <v>5675</v>
      </c>
      <c r="N217" s="15">
        <v>1713.8500000000004</v>
      </c>
    </row>
    <row r="218" spans="1:14" x14ac:dyDescent="0.3">
      <c r="A218" s="13">
        <v>44348</v>
      </c>
      <c r="B218" s="13" t="str">
        <f t="shared" si="3"/>
        <v>Q2</v>
      </c>
      <c r="C218" s="12" t="s">
        <v>84</v>
      </c>
      <c r="D218" s="12" t="s">
        <v>85</v>
      </c>
      <c r="E218" s="12" t="s">
        <v>99</v>
      </c>
      <c r="F218" s="12" t="s">
        <v>96</v>
      </c>
      <c r="G218" s="12">
        <v>1135</v>
      </c>
      <c r="H218" s="15">
        <v>260</v>
      </c>
      <c r="I218" s="15">
        <v>7</v>
      </c>
      <c r="J218" s="15">
        <v>7945</v>
      </c>
      <c r="K218" s="12">
        <v>556.15</v>
      </c>
      <c r="L218" s="15">
        <v>7388.85</v>
      </c>
      <c r="M218" s="15">
        <v>5675</v>
      </c>
      <c r="N218" s="15">
        <v>1713.8500000000004</v>
      </c>
    </row>
    <row r="219" spans="1:14" x14ac:dyDescent="0.3">
      <c r="A219" s="13">
        <v>44348</v>
      </c>
      <c r="B219" s="13" t="str">
        <f t="shared" si="3"/>
        <v>Q2</v>
      </c>
      <c r="C219" s="12" t="s">
        <v>92</v>
      </c>
      <c r="D219" s="12" t="s">
        <v>85</v>
      </c>
      <c r="E219" s="12" t="s">
        <v>101</v>
      </c>
      <c r="F219" s="12" t="s">
        <v>96</v>
      </c>
      <c r="G219" s="12">
        <v>1094</v>
      </c>
      <c r="H219" s="15">
        <v>3</v>
      </c>
      <c r="I219" s="15">
        <v>300</v>
      </c>
      <c r="J219" s="15">
        <v>328200</v>
      </c>
      <c r="K219" s="12">
        <v>29538</v>
      </c>
      <c r="L219" s="15">
        <v>298662</v>
      </c>
      <c r="M219" s="15">
        <v>273500</v>
      </c>
      <c r="N219" s="15">
        <v>25162</v>
      </c>
    </row>
    <row r="220" spans="1:14" x14ac:dyDescent="0.3">
      <c r="A220" s="13">
        <v>44348</v>
      </c>
      <c r="B220" s="13" t="str">
        <f t="shared" si="3"/>
        <v>Q2</v>
      </c>
      <c r="C220" s="12" t="s">
        <v>92</v>
      </c>
      <c r="D220" s="12" t="s">
        <v>85</v>
      </c>
      <c r="E220" s="12" t="s">
        <v>86</v>
      </c>
      <c r="F220" s="12" t="s">
        <v>96</v>
      </c>
      <c r="G220" s="12">
        <v>1094</v>
      </c>
      <c r="H220" s="15">
        <v>10</v>
      </c>
      <c r="I220" s="15">
        <v>300</v>
      </c>
      <c r="J220" s="15">
        <v>328200</v>
      </c>
      <c r="K220" s="12">
        <v>29538</v>
      </c>
      <c r="L220" s="15">
        <v>298662</v>
      </c>
      <c r="M220" s="15">
        <v>273500</v>
      </c>
      <c r="N220" s="15">
        <v>25162</v>
      </c>
    </row>
    <row r="221" spans="1:14" x14ac:dyDescent="0.3">
      <c r="A221" s="13">
        <v>44348</v>
      </c>
      <c r="B221" s="13" t="str">
        <f t="shared" si="3"/>
        <v>Q2</v>
      </c>
      <c r="C221" s="12" t="s">
        <v>84</v>
      </c>
      <c r="D221" s="12" t="s">
        <v>128</v>
      </c>
      <c r="E221" s="12" t="s">
        <v>86</v>
      </c>
      <c r="F221" s="12" t="s">
        <v>96</v>
      </c>
      <c r="G221" s="12">
        <v>1038</v>
      </c>
      <c r="H221" s="15">
        <v>10</v>
      </c>
      <c r="I221" s="15">
        <v>20</v>
      </c>
      <c r="J221" s="15">
        <v>20760</v>
      </c>
      <c r="K221" s="12">
        <v>1868.4</v>
      </c>
      <c r="L221" s="15">
        <v>18891.599999999999</v>
      </c>
      <c r="M221" s="15">
        <v>10380</v>
      </c>
      <c r="N221" s="15">
        <v>8511.5999999999985</v>
      </c>
    </row>
    <row r="222" spans="1:14" x14ac:dyDescent="0.3">
      <c r="A222" s="13">
        <v>44348</v>
      </c>
      <c r="B222" s="13" t="str">
        <f t="shared" si="3"/>
        <v>Q2</v>
      </c>
      <c r="C222" s="12" t="s">
        <v>84</v>
      </c>
      <c r="D222" s="12" t="s">
        <v>128</v>
      </c>
      <c r="E222" s="12" t="s">
        <v>99</v>
      </c>
      <c r="F222" s="12" t="s">
        <v>96</v>
      </c>
      <c r="G222" s="12">
        <v>1038</v>
      </c>
      <c r="H222" s="15">
        <v>260</v>
      </c>
      <c r="I222" s="15">
        <v>20</v>
      </c>
      <c r="J222" s="15">
        <v>20760</v>
      </c>
      <c r="K222" s="12">
        <v>1868.4</v>
      </c>
      <c r="L222" s="15">
        <v>18891.599999999999</v>
      </c>
      <c r="M222" s="15">
        <v>10380</v>
      </c>
      <c r="N222" s="15">
        <v>8511.5999999999985</v>
      </c>
    </row>
    <row r="223" spans="1:14" x14ac:dyDescent="0.3">
      <c r="A223" s="13">
        <v>44348</v>
      </c>
      <c r="B223" s="13" t="str">
        <f t="shared" si="3"/>
        <v>Q2</v>
      </c>
      <c r="C223" s="12" t="s">
        <v>84</v>
      </c>
      <c r="D223" s="12" t="s">
        <v>98</v>
      </c>
      <c r="E223" s="12" t="s">
        <v>86</v>
      </c>
      <c r="F223" s="12" t="s">
        <v>103</v>
      </c>
      <c r="G223" s="12">
        <v>1006</v>
      </c>
      <c r="H223" s="15">
        <v>10</v>
      </c>
      <c r="I223" s="15">
        <v>350</v>
      </c>
      <c r="J223" s="15">
        <v>352100</v>
      </c>
      <c r="K223" s="12">
        <v>0</v>
      </c>
      <c r="L223" s="15">
        <v>352100</v>
      </c>
      <c r="M223" s="15">
        <v>261560</v>
      </c>
      <c r="N223" s="15">
        <v>90540</v>
      </c>
    </row>
    <row r="224" spans="1:14" x14ac:dyDescent="0.3">
      <c r="A224" s="13">
        <v>44348</v>
      </c>
      <c r="B224" s="13" t="str">
        <f t="shared" si="3"/>
        <v>Q2</v>
      </c>
      <c r="C224" s="12" t="s">
        <v>84</v>
      </c>
      <c r="D224" s="12" t="s">
        <v>98</v>
      </c>
      <c r="E224" s="12" t="s">
        <v>90</v>
      </c>
      <c r="F224" s="12" t="s">
        <v>103</v>
      </c>
      <c r="G224" s="12">
        <v>1006</v>
      </c>
      <c r="H224" s="15">
        <v>120</v>
      </c>
      <c r="I224" s="15">
        <v>350</v>
      </c>
      <c r="J224" s="15">
        <v>352100</v>
      </c>
      <c r="K224" s="12">
        <v>0</v>
      </c>
      <c r="L224" s="15">
        <v>352100</v>
      </c>
      <c r="M224" s="15">
        <v>261560</v>
      </c>
      <c r="N224" s="15">
        <v>90540</v>
      </c>
    </row>
    <row r="225" spans="1:14" x14ac:dyDescent="0.3">
      <c r="A225" s="13">
        <v>44348</v>
      </c>
      <c r="B225" s="13" t="str">
        <f t="shared" si="3"/>
        <v>Q2</v>
      </c>
      <c r="C225" s="12" t="s">
        <v>92</v>
      </c>
      <c r="D225" s="12" t="s">
        <v>93</v>
      </c>
      <c r="E225" s="12" t="s">
        <v>101</v>
      </c>
      <c r="F225" s="12" t="s">
        <v>96</v>
      </c>
      <c r="G225" s="12">
        <v>991</v>
      </c>
      <c r="H225" s="15">
        <v>3</v>
      </c>
      <c r="I225" s="15">
        <v>300</v>
      </c>
      <c r="J225" s="15">
        <v>297300</v>
      </c>
      <c r="K225" s="12">
        <v>14865</v>
      </c>
      <c r="L225" s="15">
        <v>282435</v>
      </c>
      <c r="M225" s="15">
        <v>247750</v>
      </c>
      <c r="N225" s="15">
        <v>34685</v>
      </c>
    </row>
    <row r="226" spans="1:14" x14ac:dyDescent="0.3">
      <c r="A226" s="13">
        <v>44348</v>
      </c>
      <c r="B226" s="13" t="str">
        <f t="shared" si="3"/>
        <v>Q2</v>
      </c>
      <c r="C226" s="12" t="s">
        <v>92</v>
      </c>
      <c r="D226" s="12" t="s">
        <v>93</v>
      </c>
      <c r="E226" s="12" t="s">
        <v>86</v>
      </c>
      <c r="F226" s="12" t="s">
        <v>96</v>
      </c>
      <c r="G226" s="12">
        <v>991</v>
      </c>
      <c r="H226" s="15">
        <v>10</v>
      </c>
      <c r="I226" s="15">
        <v>300</v>
      </c>
      <c r="J226" s="15">
        <v>297300</v>
      </c>
      <c r="K226" s="12">
        <v>14865</v>
      </c>
      <c r="L226" s="15">
        <v>282435</v>
      </c>
      <c r="M226" s="15">
        <v>247750</v>
      </c>
      <c r="N226" s="15">
        <v>34685</v>
      </c>
    </row>
    <row r="227" spans="1:14" x14ac:dyDescent="0.3">
      <c r="A227" s="13">
        <v>44348</v>
      </c>
      <c r="B227" s="13" t="str">
        <f t="shared" si="3"/>
        <v>Q2</v>
      </c>
      <c r="C227" s="12" t="s">
        <v>88</v>
      </c>
      <c r="D227" s="12" t="s">
        <v>98</v>
      </c>
      <c r="E227" s="12" t="s">
        <v>101</v>
      </c>
      <c r="F227" s="12" t="s">
        <v>103</v>
      </c>
      <c r="G227" s="12">
        <v>888</v>
      </c>
      <c r="H227" s="15">
        <v>3</v>
      </c>
      <c r="I227" s="15">
        <v>15</v>
      </c>
      <c r="J227" s="15">
        <v>13320</v>
      </c>
      <c r="K227" s="12">
        <v>0</v>
      </c>
      <c r="L227" s="15">
        <v>13320</v>
      </c>
      <c r="M227" s="15">
        <v>8880</v>
      </c>
      <c r="N227" s="15">
        <v>4440</v>
      </c>
    </row>
    <row r="228" spans="1:14" x14ac:dyDescent="0.3">
      <c r="A228" s="13">
        <v>44348</v>
      </c>
      <c r="B228" s="13" t="str">
        <f t="shared" si="3"/>
        <v>Q2</v>
      </c>
      <c r="C228" s="12" t="s">
        <v>88</v>
      </c>
      <c r="D228" s="12" t="s">
        <v>98</v>
      </c>
      <c r="E228" s="12" t="s">
        <v>95</v>
      </c>
      <c r="F228" s="12" t="s">
        <v>103</v>
      </c>
      <c r="G228" s="12">
        <v>888</v>
      </c>
      <c r="H228" s="15">
        <v>250</v>
      </c>
      <c r="I228" s="15">
        <v>15</v>
      </c>
      <c r="J228" s="15">
        <v>13320</v>
      </c>
      <c r="K228" s="12">
        <v>0</v>
      </c>
      <c r="L228" s="15">
        <v>13320</v>
      </c>
      <c r="M228" s="15">
        <v>8880</v>
      </c>
      <c r="N228" s="15">
        <v>4440</v>
      </c>
    </row>
    <row r="229" spans="1:14" x14ac:dyDescent="0.3">
      <c r="A229" s="13">
        <v>44348</v>
      </c>
      <c r="B229" s="13" t="str">
        <f t="shared" si="3"/>
        <v>Q2</v>
      </c>
      <c r="C229" s="12" t="s">
        <v>84</v>
      </c>
      <c r="D229" s="12" t="s">
        <v>128</v>
      </c>
      <c r="E229" s="12" t="s">
        <v>101</v>
      </c>
      <c r="F229" s="12" t="s">
        <v>91</v>
      </c>
      <c r="G229" s="12">
        <v>886</v>
      </c>
      <c r="H229" s="15">
        <v>3</v>
      </c>
      <c r="I229" s="15">
        <v>350</v>
      </c>
      <c r="J229" s="15">
        <v>310100</v>
      </c>
      <c r="K229" s="12">
        <v>37212</v>
      </c>
      <c r="L229" s="15">
        <v>272888</v>
      </c>
      <c r="M229" s="15">
        <v>230360</v>
      </c>
      <c r="N229" s="15">
        <v>42528</v>
      </c>
    </row>
    <row r="230" spans="1:14" x14ac:dyDescent="0.3">
      <c r="A230" s="13">
        <v>44348</v>
      </c>
      <c r="B230" s="13" t="str">
        <f t="shared" si="3"/>
        <v>Q2</v>
      </c>
      <c r="C230" s="12" t="s">
        <v>84</v>
      </c>
      <c r="D230" s="12" t="s">
        <v>128</v>
      </c>
      <c r="E230" s="12" t="s">
        <v>86</v>
      </c>
      <c r="F230" s="12" t="s">
        <v>91</v>
      </c>
      <c r="G230" s="12">
        <v>886</v>
      </c>
      <c r="H230" s="15">
        <v>10</v>
      </c>
      <c r="I230" s="15">
        <v>350</v>
      </c>
      <c r="J230" s="15">
        <v>310100</v>
      </c>
      <c r="K230" s="12">
        <v>37212</v>
      </c>
      <c r="L230" s="15">
        <v>272888</v>
      </c>
      <c r="M230" s="15">
        <v>230360</v>
      </c>
      <c r="N230" s="15">
        <v>42528</v>
      </c>
    </row>
    <row r="231" spans="1:14" x14ac:dyDescent="0.3">
      <c r="A231" s="13">
        <v>44348</v>
      </c>
      <c r="B231" s="13" t="str">
        <f t="shared" si="3"/>
        <v>Q2</v>
      </c>
      <c r="C231" s="12" t="s">
        <v>97</v>
      </c>
      <c r="D231" s="12" t="s">
        <v>89</v>
      </c>
      <c r="E231" s="12" t="s">
        <v>86</v>
      </c>
      <c r="F231" s="12" t="s">
        <v>87</v>
      </c>
      <c r="G231" s="12">
        <v>787</v>
      </c>
      <c r="H231" s="15">
        <v>10</v>
      </c>
      <c r="I231" s="15">
        <v>125</v>
      </c>
      <c r="J231" s="15">
        <v>98375</v>
      </c>
      <c r="K231" s="12">
        <v>983.75</v>
      </c>
      <c r="L231" s="15">
        <v>97391.25</v>
      </c>
      <c r="M231" s="15">
        <v>94440</v>
      </c>
      <c r="N231" s="15">
        <v>2951.25</v>
      </c>
    </row>
    <row r="232" spans="1:14" x14ac:dyDescent="0.3">
      <c r="A232" s="13">
        <v>44348</v>
      </c>
      <c r="B232" s="13" t="str">
        <f t="shared" si="3"/>
        <v>Q2</v>
      </c>
      <c r="C232" s="12" t="s">
        <v>97</v>
      </c>
      <c r="D232" s="12" t="s">
        <v>89</v>
      </c>
      <c r="E232" s="12" t="s">
        <v>95</v>
      </c>
      <c r="F232" s="12" t="s">
        <v>87</v>
      </c>
      <c r="G232" s="12">
        <v>787</v>
      </c>
      <c r="H232" s="15">
        <v>250</v>
      </c>
      <c r="I232" s="15">
        <v>125</v>
      </c>
      <c r="J232" s="15">
        <v>98375</v>
      </c>
      <c r="K232" s="12">
        <v>983.75</v>
      </c>
      <c r="L232" s="15">
        <v>97391.25</v>
      </c>
      <c r="M232" s="15">
        <v>94440</v>
      </c>
      <c r="N232" s="15">
        <v>2951.25</v>
      </c>
    </row>
    <row r="233" spans="1:14" x14ac:dyDescent="0.3">
      <c r="A233" s="13">
        <v>44348</v>
      </c>
      <c r="B233" s="13" t="str">
        <f t="shared" si="3"/>
        <v>Q2</v>
      </c>
      <c r="C233" s="12" t="s">
        <v>97</v>
      </c>
      <c r="D233" s="12" t="s">
        <v>93</v>
      </c>
      <c r="E233" s="12" t="s">
        <v>86</v>
      </c>
      <c r="F233" s="12" t="s">
        <v>87</v>
      </c>
      <c r="G233" s="12">
        <v>727</v>
      </c>
      <c r="H233" s="15">
        <v>10</v>
      </c>
      <c r="I233" s="15">
        <v>125</v>
      </c>
      <c r="J233" s="15">
        <v>90875</v>
      </c>
      <c r="K233" s="12">
        <v>908.75</v>
      </c>
      <c r="L233" s="15">
        <v>89966.25</v>
      </c>
      <c r="M233" s="15">
        <v>87240</v>
      </c>
      <c r="N233" s="15">
        <v>2726.25</v>
      </c>
    </row>
    <row r="234" spans="1:14" x14ac:dyDescent="0.3">
      <c r="A234" s="13">
        <v>44348</v>
      </c>
      <c r="B234" s="13" t="str">
        <f t="shared" si="3"/>
        <v>Q2</v>
      </c>
      <c r="C234" s="12" t="s">
        <v>97</v>
      </c>
      <c r="D234" s="12" t="s">
        <v>93</v>
      </c>
      <c r="E234" s="12" t="s">
        <v>95</v>
      </c>
      <c r="F234" s="12" t="s">
        <v>87</v>
      </c>
      <c r="G234" s="12">
        <v>727</v>
      </c>
      <c r="H234" s="15">
        <v>250</v>
      </c>
      <c r="I234" s="15">
        <v>125</v>
      </c>
      <c r="J234" s="15">
        <v>90875</v>
      </c>
      <c r="K234" s="12">
        <v>908.75</v>
      </c>
      <c r="L234" s="15">
        <v>89966.25</v>
      </c>
      <c r="M234" s="15">
        <v>87240</v>
      </c>
      <c r="N234" s="15">
        <v>2726.25</v>
      </c>
    </row>
    <row r="235" spans="1:14" x14ac:dyDescent="0.3">
      <c r="A235" s="13">
        <v>44348</v>
      </c>
      <c r="B235" s="13" t="str">
        <f t="shared" si="3"/>
        <v>Q2</v>
      </c>
      <c r="C235" s="12" t="s">
        <v>84</v>
      </c>
      <c r="D235" s="12" t="s">
        <v>85</v>
      </c>
      <c r="E235" s="12" t="s">
        <v>102</v>
      </c>
      <c r="F235" s="12" t="s">
        <v>96</v>
      </c>
      <c r="G235" s="12">
        <v>708</v>
      </c>
      <c r="H235" s="15">
        <v>5</v>
      </c>
      <c r="I235" s="15">
        <v>20</v>
      </c>
      <c r="J235" s="15">
        <v>14160</v>
      </c>
      <c r="K235" s="12">
        <v>1132.8</v>
      </c>
      <c r="L235" s="15">
        <v>13027.2</v>
      </c>
      <c r="M235" s="15">
        <v>7080</v>
      </c>
      <c r="N235" s="15">
        <v>5947.2000000000007</v>
      </c>
    </row>
    <row r="236" spans="1:14" x14ac:dyDescent="0.3">
      <c r="A236" s="13">
        <v>44348</v>
      </c>
      <c r="B236" s="13" t="str">
        <f t="shared" si="3"/>
        <v>Q2</v>
      </c>
      <c r="C236" s="12" t="s">
        <v>84</v>
      </c>
      <c r="D236" s="12" t="s">
        <v>85</v>
      </c>
      <c r="E236" s="12" t="s">
        <v>99</v>
      </c>
      <c r="F236" s="12" t="s">
        <v>96</v>
      </c>
      <c r="G236" s="12">
        <v>708</v>
      </c>
      <c r="H236" s="15">
        <v>260</v>
      </c>
      <c r="I236" s="15">
        <v>20</v>
      </c>
      <c r="J236" s="15">
        <v>14160</v>
      </c>
      <c r="K236" s="12">
        <v>1132.8</v>
      </c>
      <c r="L236" s="15">
        <v>13027.2</v>
      </c>
      <c r="M236" s="15">
        <v>7080</v>
      </c>
      <c r="N236" s="15">
        <v>5947.2000000000007</v>
      </c>
    </row>
    <row r="237" spans="1:14" x14ac:dyDescent="0.3">
      <c r="A237" s="13">
        <v>44348</v>
      </c>
      <c r="B237" s="13" t="str">
        <f t="shared" si="3"/>
        <v>Q2</v>
      </c>
      <c r="C237" s="12" t="s">
        <v>92</v>
      </c>
      <c r="D237" s="12" t="s">
        <v>98</v>
      </c>
      <c r="E237" s="12" t="s">
        <v>101</v>
      </c>
      <c r="F237" s="12" t="s">
        <v>87</v>
      </c>
      <c r="G237" s="12">
        <v>689</v>
      </c>
      <c r="H237" s="15">
        <v>3</v>
      </c>
      <c r="I237" s="15">
        <v>300</v>
      </c>
      <c r="J237" s="15">
        <v>206700</v>
      </c>
      <c r="K237" s="12">
        <v>6201</v>
      </c>
      <c r="L237" s="15">
        <v>200499</v>
      </c>
      <c r="M237" s="15">
        <v>172250</v>
      </c>
      <c r="N237" s="15">
        <v>28249</v>
      </c>
    </row>
    <row r="238" spans="1:14" x14ac:dyDescent="0.3">
      <c r="A238" s="13">
        <v>44348</v>
      </c>
      <c r="B238" s="13" t="str">
        <f t="shared" si="3"/>
        <v>Q2</v>
      </c>
      <c r="C238" s="12" t="s">
        <v>92</v>
      </c>
      <c r="D238" s="12" t="s">
        <v>98</v>
      </c>
      <c r="E238" s="12" t="s">
        <v>86</v>
      </c>
      <c r="F238" s="12" t="s">
        <v>87</v>
      </c>
      <c r="G238" s="12">
        <v>689</v>
      </c>
      <c r="H238" s="15">
        <v>10</v>
      </c>
      <c r="I238" s="15">
        <v>300</v>
      </c>
      <c r="J238" s="15">
        <v>206700</v>
      </c>
      <c r="K238" s="12">
        <v>6201</v>
      </c>
      <c r="L238" s="15">
        <v>200499</v>
      </c>
      <c r="M238" s="15">
        <v>172250</v>
      </c>
      <c r="N238" s="15">
        <v>28249</v>
      </c>
    </row>
    <row r="239" spans="1:14" x14ac:dyDescent="0.3">
      <c r="A239" s="13">
        <v>44348</v>
      </c>
      <c r="B239" s="13" t="str">
        <f t="shared" si="3"/>
        <v>Q2</v>
      </c>
      <c r="C239" s="12" t="s">
        <v>97</v>
      </c>
      <c r="D239" s="12" t="s">
        <v>128</v>
      </c>
      <c r="E239" s="12" t="s">
        <v>86</v>
      </c>
      <c r="F239" s="12" t="s">
        <v>87</v>
      </c>
      <c r="G239" s="12">
        <v>662</v>
      </c>
      <c r="H239" s="15">
        <v>10</v>
      </c>
      <c r="I239" s="15">
        <v>125</v>
      </c>
      <c r="J239" s="15">
        <v>82750</v>
      </c>
      <c r="K239" s="12">
        <v>1655</v>
      </c>
      <c r="L239" s="15">
        <v>81095</v>
      </c>
      <c r="M239" s="15">
        <v>79440</v>
      </c>
      <c r="N239" s="15">
        <v>1655</v>
      </c>
    </row>
    <row r="240" spans="1:14" x14ac:dyDescent="0.3">
      <c r="A240" s="13">
        <v>44348</v>
      </c>
      <c r="B240" s="13" t="str">
        <f t="shared" si="3"/>
        <v>Q2</v>
      </c>
      <c r="C240" s="12" t="s">
        <v>97</v>
      </c>
      <c r="D240" s="12" t="s">
        <v>128</v>
      </c>
      <c r="E240" s="12" t="s">
        <v>95</v>
      </c>
      <c r="F240" s="12" t="s">
        <v>87</v>
      </c>
      <c r="G240" s="12">
        <v>662</v>
      </c>
      <c r="H240" s="15">
        <v>250</v>
      </c>
      <c r="I240" s="15">
        <v>125</v>
      </c>
      <c r="J240" s="15">
        <v>82750</v>
      </c>
      <c r="K240" s="12">
        <v>1655</v>
      </c>
      <c r="L240" s="15">
        <v>81095</v>
      </c>
      <c r="M240" s="15">
        <v>79440</v>
      </c>
      <c r="N240" s="15">
        <v>1655</v>
      </c>
    </row>
    <row r="241" spans="1:14" x14ac:dyDescent="0.3">
      <c r="A241" s="13">
        <v>44348</v>
      </c>
      <c r="B241" s="13" t="str">
        <f t="shared" si="3"/>
        <v>Q2</v>
      </c>
      <c r="C241" s="12" t="s">
        <v>94</v>
      </c>
      <c r="D241" s="12" t="s">
        <v>128</v>
      </c>
      <c r="E241" s="12" t="s">
        <v>102</v>
      </c>
      <c r="F241" s="12" t="s">
        <v>91</v>
      </c>
      <c r="G241" s="12">
        <v>604</v>
      </c>
      <c r="H241" s="15">
        <v>5</v>
      </c>
      <c r="I241" s="15">
        <v>12</v>
      </c>
      <c r="J241" s="15">
        <v>7248</v>
      </c>
      <c r="K241" s="12">
        <v>942.24</v>
      </c>
      <c r="L241" s="15">
        <v>6305.76</v>
      </c>
      <c r="M241" s="15">
        <v>1812</v>
      </c>
      <c r="N241" s="15">
        <v>4493.76</v>
      </c>
    </row>
    <row r="242" spans="1:14" x14ac:dyDescent="0.3">
      <c r="A242" s="13">
        <v>44348</v>
      </c>
      <c r="B242" s="13" t="str">
        <f t="shared" si="3"/>
        <v>Q2</v>
      </c>
      <c r="C242" s="12" t="s">
        <v>94</v>
      </c>
      <c r="D242" s="12" t="s">
        <v>128</v>
      </c>
      <c r="E242" s="12" t="s">
        <v>90</v>
      </c>
      <c r="F242" s="12" t="s">
        <v>91</v>
      </c>
      <c r="G242" s="12">
        <v>604</v>
      </c>
      <c r="H242" s="15">
        <v>120</v>
      </c>
      <c r="I242" s="15">
        <v>12</v>
      </c>
      <c r="J242" s="15">
        <v>7248</v>
      </c>
      <c r="K242" s="12">
        <v>942.24</v>
      </c>
      <c r="L242" s="15">
        <v>6305.76</v>
      </c>
      <c r="M242" s="15">
        <v>1812</v>
      </c>
      <c r="N242" s="15">
        <v>4493.76</v>
      </c>
    </row>
    <row r="243" spans="1:14" x14ac:dyDescent="0.3">
      <c r="A243" s="13">
        <v>44348</v>
      </c>
      <c r="B243" s="13" t="str">
        <f t="shared" si="3"/>
        <v>Q2</v>
      </c>
      <c r="C243" s="12" t="s">
        <v>84</v>
      </c>
      <c r="D243" s="12" t="s">
        <v>93</v>
      </c>
      <c r="E243" s="12" t="s">
        <v>86</v>
      </c>
      <c r="F243" s="12" t="s">
        <v>96</v>
      </c>
      <c r="G243" s="12">
        <v>602</v>
      </c>
      <c r="H243" s="15">
        <v>10</v>
      </c>
      <c r="I243" s="15">
        <v>350</v>
      </c>
      <c r="J243" s="15">
        <v>210700</v>
      </c>
      <c r="K243" s="12">
        <v>10535</v>
      </c>
      <c r="L243" s="15">
        <v>200165</v>
      </c>
      <c r="M243" s="15">
        <v>156520</v>
      </c>
      <c r="N243" s="15">
        <v>43645</v>
      </c>
    </row>
    <row r="244" spans="1:14" x14ac:dyDescent="0.3">
      <c r="A244" s="13">
        <v>44348</v>
      </c>
      <c r="B244" s="13" t="str">
        <f t="shared" si="3"/>
        <v>Q2</v>
      </c>
      <c r="C244" s="12" t="s">
        <v>84</v>
      </c>
      <c r="D244" s="12" t="s">
        <v>93</v>
      </c>
      <c r="E244" s="12" t="s">
        <v>90</v>
      </c>
      <c r="F244" s="12" t="s">
        <v>96</v>
      </c>
      <c r="G244" s="12">
        <v>602</v>
      </c>
      <c r="H244" s="15">
        <v>120</v>
      </c>
      <c r="I244" s="15">
        <v>350</v>
      </c>
      <c r="J244" s="15">
        <v>210700</v>
      </c>
      <c r="K244" s="12">
        <v>10535</v>
      </c>
      <c r="L244" s="15">
        <v>200165</v>
      </c>
      <c r="M244" s="15">
        <v>156520</v>
      </c>
      <c r="N244" s="15">
        <v>43645</v>
      </c>
    </row>
    <row r="245" spans="1:14" x14ac:dyDescent="0.3">
      <c r="A245" s="13">
        <v>44348</v>
      </c>
      <c r="B245" s="13" t="str">
        <f t="shared" si="3"/>
        <v>Q2</v>
      </c>
      <c r="C245" s="12" t="s">
        <v>92</v>
      </c>
      <c r="D245" s="12" t="s">
        <v>89</v>
      </c>
      <c r="E245" s="12" t="s">
        <v>101</v>
      </c>
      <c r="F245" s="12" t="s">
        <v>96</v>
      </c>
      <c r="G245" s="12">
        <v>448</v>
      </c>
      <c r="H245" s="15">
        <v>3</v>
      </c>
      <c r="I245" s="15">
        <v>300</v>
      </c>
      <c r="J245" s="15">
        <v>134400</v>
      </c>
      <c r="K245" s="12">
        <v>9408</v>
      </c>
      <c r="L245" s="15">
        <v>124992</v>
      </c>
      <c r="M245" s="15">
        <v>112000</v>
      </c>
      <c r="N245" s="15">
        <v>12992</v>
      </c>
    </row>
    <row r="246" spans="1:14" x14ac:dyDescent="0.3">
      <c r="A246" s="13">
        <v>44348</v>
      </c>
      <c r="B246" s="13" t="str">
        <f t="shared" si="3"/>
        <v>Q2</v>
      </c>
      <c r="C246" s="12" t="s">
        <v>92</v>
      </c>
      <c r="D246" s="12" t="s">
        <v>89</v>
      </c>
      <c r="E246" s="12" t="s">
        <v>86</v>
      </c>
      <c r="F246" s="12" t="s">
        <v>96</v>
      </c>
      <c r="G246" s="12">
        <v>448</v>
      </c>
      <c r="H246" s="15">
        <v>10</v>
      </c>
      <c r="I246" s="15">
        <v>300</v>
      </c>
      <c r="J246" s="15">
        <v>134400</v>
      </c>
      <c r="K246" s="12">
        <v>9408</v>
      </c>
      <c r="L246" s="15">
        <v>124992</v>
      </c>
      <c r="M246" s="15">
        <v>112000</v>
      </c>
      <c r="N246" s="15">
        <v>12992</v>
      </c>
    </row>
    <row r="247" spans="1:14" x14ac:dyDescent="0.3">
      <c r="A247" s="13">
        <v>44378</v>
      </c>
      <c r="B247" s="13" t="str">
        <f t="shared" si="3"/>
        <v>Q3</v>
      </c>
      <c r="C247" s="12" t="s">
        <v>94</v>
      </c>
      <c r="D247" s="12" t="s">
        <v>85</v>
      </c>
      <c r="E247" s="12" t="s">
        <v>86</v>
      </c>
      <c r="F247" s="12" t="s">
        <v>91</v>
      </c>
      <c r="G247" s="12">
        <v>4026</v>
      </c>
      <c r="H247" s="15">
        <v>10</v>
      </c>
      <c r="I247" s="15">
        <v>12</v>
      </c>
      <c r="J247" s="15">
        <v>48312</v>
      </c>
      <c r="K247" s="12">
        <v>5314.32</v>
      </c>
      <c r="L247" s="15">
        <v>42997.68</v>
      </c>
      <c r="M247" s="15">
        <v>12078</v>
      </c>
      <c r="N247" s="15">
        <v>30919.68</v>
      </c>
    </row>
    <row r="248" spans="1:14" x14ac:dyDescent="0.3">
      <c r="A248" s="13">
        <v>44378</v>
      </c>
      <c r="B248" s="13" t="str">
        <f t="shared" si="3"/>
        <v>Q3</v>
      </c>
      <c r="C248" s="12" t="s">
        <v>88</v>
      </c>
      <c r="D248" s="12" t="s">
        <v>89</v>
      </c>
      <c r="E248" s="12" t="s">
        <v>95</v>
      </c>
      <c r="F248" s="12" t="s">
        <v>91</v>
      </c>
      <c r="G248" s="12">
        <v>3874.5</v>
      </c>
      <c r="H248" s="15">
        <v>250</v>
      </c>
      <c r="I248" s="15">
        <v>15</v>
      </c>
      <c r="J248" s="15">
        <v>58117.5</v>
      </c>
      <c r="K248" s="12">
        <v>6974.1</v>
      </c>
      <c r="L248" s="15">
        <v>51143.399999999994</v>
      </c>
      <c r="M248" s="15">
        <v>38745</v>
      </c>
      <c r="N248" s="15">
        <v>12398.399999999998</v>
      </c>
    </row>
    <row r="249" spans="1:14" x14ac:dyDescent="0.3">
      <c r="A249" s="13">
        <v>44378</v>
      </c>
      <c r="B249" s="13" t="str">
        <f t="shared" si="3"/>
        <v>Q3</v>
      </c>
      <c r="C249" s="12" t="s">
        <v>92</v>
      </c>
      <c r="D249" s="12" t="s">
        <v>85</v>
      </c>
      <c r="E249" s="12" t="s">
        <v>90</v>
      </c>
      <c r="F249" s="12" t="s">
        <v>96</v>
      </c>
      <c r="G249" s="12">
        <v>3793.5</v>
      </c>
      <c r="H249" s="15">
        <v>120</v>
      </c>
      <c r="I249" s="15">
        <v>300</v>
      </c>
      <c r="J249" s="15">
        <v>1138050</v>
      </c>
      <c r="K249" s="12">
        <v>102424.5</v>
      </c>
      <c r="L249" s="15">
        <v>1035625.5</v>
      </c>
      <c r="M249" s="15">
        <v>948375</v>
      </c>
      <c r="N249" s="15">
        <v>87250.5</v>
      </c>
    </row>
    <row r="250" spans="1:14" x14ac:dyDescent="0.3">
      <c r="A250" s="13">
        <v>44378</v>
      </c>
      <c r="B250" s="13" t="str">
        <f t="shared" si="3"/>
        <v>Q3</v>
      </c>
      <c r="C250" s="12" t="s">
        <v>97</v>
      </c>
      <c r="D250" s="12" t="s">
        <v>93</v>
      </c>
      <c r="E250" s="12" t="s">
        <v>102</v>
      </c>
      <c r="F250" s="12" t="s">
        <v>96</v>
      </c>
      <c r="G250" s="12">
        <v>3627</v>
      </c>
      <c r="H250" s="15">
        <v>5</v>
      </c>
      <c r="I250" s="15">
        <v>125</v>
      </c>
      <c r="J250" s="15">
        <v>453375</v>
      </c>
      <c r="K250" s="12">
        <v>22668.75</v>
      </c>
      <c r="L250" s="15">
        <v>430706.25</v>
      </c>
      <c r="M250" s="15">
        <v>435240</v>
      </c>
      <c r="N250" s="15">
        <v>-4533.75</v>
      </c>
    </row>
    <row r="251" spans="1:14" x14ac:dyDescent="0.3">
      <c r="A251" s="13">
        <v>44378</v>
      </c>
      <c r="B251" s="13" t="str">
        <f t="shared" si="3"/>
        <v>Q3</v>
      </c>
      <c r="C251" s="12" t="s">
        <v>97</v>
      </c>
      <c r="D251" s="12" t="s">
        <v>98</v>
      </c>
      <c r="E251" s="12" t="s">
        <v>86</v>
      </c>
      <c r="F251" s="12" t="s">
        <v>96</v>
      </c>
      <c r="G251" s="12">
        <v>3513</v>
      </c>
      <c r="H251" s="15">
        <v>10</v>
      </c>
      <c r="I251" s="15">
        <v>125</v>
      </c>
      <c r="J251" s="15">
        <v>439125</v>
      </c>
      <c r="K251" s="12">
        <v>30738.75</v>
      </c>
      <c r="L251" s="15">
        <v>408386.25</v>
      </c>
      <c r="M251" s="15">
        <v>421560</v>
      </c>
      <c r="N251" s="15">
        <v>-13173.75</v>
      </c>
    </row>
    <row r="252" spans="1:14" x14ac:dyDescent="0.3">
      <c r="A252" s="13">
        <v>44378</v>
      </c>
      <c r="B252" s="13" t="str">
        <f t="shared" si="3"/>
        <v>Q3</v>
      </c>
      <c r="C252" s="12" t="s">
        <v>84</v>
      </c>
      <c r="D252" s="12" t="s">
        <v>93</v>
      </c>
      <c r="E252" s="12" t="s">
        <v>86</v>
      </c>
      <c r="F252" s="12" t="s">
        <v>87</v>
      </c>
      <c r="G252" s="12">
        <v>3450</v>
      </c>
      <c r="H252" s="15">
        <v>10</v>
      </c>
      <c r="I252" s="15">
        <v>350</v>
      </c>
      <c r="J252" s="15">
        <v>1207500</v>
      </c>
      <c r="K252" s="12">
        <v>48300</v>
      </c>
      <c r="L252" s="15">
        <v>1159200</v>
      </c>
      <c r="M252" s="15">
        <v>897000</v>
      </c>
      <c r="N252" s="15">
        <v>262200</v>
      </c>
    </row>
    <row r="253" spans="1:14" x14ac:dyDescent="0.3">
      <c r="A253" s="13">
        <v>44378</v>
      </c>
      <c r="B253" s="13" t="str">
        <f t="shared" si="3"/>
        <v>Q3</v>
      </c>
      <c r="C253" s="12" t="s">
        <v>84</v>
      </c>
      <c r="D253" s="12" t="s">
        <v>89</v>
      </c>
      <c r="E253" s="12" t="s">
        <v>99</v>
      </c>
      <c r="F253" s="12" t="s">
        <v>91</v>
      </c>
      <c r="G253" s="12">
        <v>3421.5</v>
      </c>
      <c r="H253" s="15">
        <v>260</v>
      </c>
      <c r="I253" s="15">
        <v>7</v>
      </c>
      <c r="J253" s="15">
        <v>23950.5</v>
      </c>
      <c r="K253" s="12">
        <v>2874.06</v>
      </c>
      <c r="L253" s="15">
        <v>21076.44</v>
      </c>
      <c r="M253" s="15">
        <v>17108</v>
      </c>
      <c r="N253" s="15">
        <v>3968.9399999999987</v>
      </c>
    </row>
    <row r="254" spans="1:14" x14ac:dyDescent="0.3">
      <c r="A254" s="13">
        <v>44378</v>
      </c>
      <c r="B254" s="13" t="str">
        <f t="shared" si="3"/>
        <v>Q3</v>
      </c>
      <c r="C254" s="12" t="s">
        <v>88</v>
      </c>
      <c r="D254" s="12" t="s">
        <v>93</v>
      </c>
      <c r="E254" s="12" t="s">
        <v>99</v>
      </c>
      <c r="F254" s="12" t="s">
        <v>91</v>
      </c>
      <c r="G254" s="12">
        <v>3199.5</v>
      </c>
      <c r="H254" s="15">
        <v>260</v>
      </c>
      <c r="I254" s="15">
        <v>15</v>
      </c>
      <c r="J254" s="15">
        <v>47992.5</v>
      </c>
      <c r="K254" s="12">
        <v>5279.17</v>
      </c>
      <c r="L254" s="15">
        <v>42713.324999999997</v>
      </c>
      <c r="M254" s="15">
        <v>31995</v>
      </c>
      <c r="N254" s="15">
        <v>10718.324999999999</v>
      </c>
    </row>
    <row r="255" spans="1:14" x14ac:dyDescent="0.3">
      <c r="A255" s="13">
        <v>44378</v>
      </c>
      <c r="B255" s="13" t="str">
        <f t="shared" si="3"/>
        <v>Q3</v>
      </c>
      <c r="C255" s="12" t="s">
        <v>97</v>
      </c>
      <c r="D255" s="12" t="s">
        <v>89</v>
      </c>
      <c r="E255" s="12" t="s">
        <v>86</v>
      </c>
      <c r="F255" s="12" t="s">
        <v>87</v>
      </c>
      <c r="G255" s="12">
        <v>2988</v>
      </c>
      <c r="H255" s="15">
        <v>10</v>
      </c>
      <c r="I255" s="15">
        <v>125</v>
      </c>
      <c r="J255" s="15">
        <v>373500</v>
      </c>
      <c r="K255" s="12">
        <v>14940</v>
      </c>
      <c r="L255" s="15">
        <v>358560</v>
      </c>
      <c r="M255" s="15">
        <v>358560</v>
      </c>
      <c r="N255" s="15">
        <v>0</v>
      </c>
    </row>
    <row r="256" spans="1:14" x14ac:dyDescent="0.3">
      <c r="A256" s="13">
        <v>44378</v>
      </c>
      <c r="B256" s="13" t="str">
        <f t="shared" si="3"/>
        <v>Q3</v>
      </c>
      <c r="C256" s="12" t="s">
        <v>92</v>
      </c>
      <c r="D256" s="12" t="s">
        <v>98</v>
      </c>
      <c r="E256" s="12" t="s">
        <v>101</v>
      </c>
      <c r="F256" s="12" t="s">
        <v>91</v>
      </c>
      <c r="G256" s="12">
        <v>2811</v>
      </c>
      <c r="H256" s="15">
        <v>3</v>
      </c>
      <c r="I256" s="15">
        <v>300</v>
      </c>
      <c r="J256" s="15">
        <v>843300</v>
      </c>
      <c r="K256" s="12">
        <v>92763</v>
      </c>
      <c r="L256" s="15">
        <v>750537</v>
      </c>
      <c r="M256" s="15">
        <v>702750</v>
      </c>
      <c r="N256" s="15">
        <v>47787</v>
      </c>
    </row>
    <row r="257" spans="1:14" x14ac:dyDescent="0.3">
      <c r="A257" s="13">
        <v>44378</v>
      </c>
      <c r="B257" s="13" t="str">
        <f t="shared" si="3"/>
        <v>Q3</v>
      </c>
      <c r="C257" s="12" t="s">
        <v>97</v>
      </c>
      <c r="D257" s="12" t="s">
        <v>85</v>
      </c>
      <c r="E257" s="12" t="s">
        <v>102</v>
      </c>
      <c r="F257" s="12" t="s">
        <v>103</v>
      </c>
      <c r="G257" s="12">
        <v>2665.5</v>
      </c>
      <c r="H257" s="15">
        <v>5</v>
      </c>
      <c r="I257" s="15">
        <v>125</v>
      </c>
      <c r="J257" s="15">
        <v>333187.5</v>
      </c>
      <c r="K257" s="12">
        <v>0</v>
      </c>
      <c r="L257" s="15">
        <v>333187.5</v>
      </c>
      <c r="M257" s="15">
        <v>319860</v>
      </c>
      <c r="N257" s="15">
        <v>13327.5</v>
      </c>
    </row>
    <row r="258" spans="1:14" x14ac:dyDescent="0.3">
      <c r="A258" s="13">
        <v>44378</v>
      </c>
      <c r="B258" s="13" t="str">
        <f t="shared" ref="B258:B321" si="4">"Q"&amp;ROUNDUP(MONTH(A258)/3,0)</f>
        <v>Q3</v>
      </c>
      <c r="C258" s="12" t="s">
        <v>84</v>
      </c>
      <c r="D258" s="12" t="s">
        <v>93</v>
      </c>
      <c r="E258" s="12" t="s">
        <v>101</v>
      </c>
      <c r="F258" s="12" t="s">
        <v>87</v>
      </c>
      <c r="G258" s="12">
        <v>2529</v>
      </c>
      <c r="H258" s="15">
        <v>3</v>
      </c>
      <c r="I258" s="15">
        <v>7</v>
      </c>
      <c r="J258" s="15">
        <v>17703</v>
      </c>
      <c r="K258" s="12">
        <v>177.03</v>
      </c>
      <c r="L258" s="15">
        <v>17525.97</v>
      </c>
      <c r="M258" s="15">
        <v>12645</v>
      </c>
      <c r="N258" s="15">
        <v>4880.9699999999993</v>
      </c>
    </row>
    <row r="259" spans="1:14" x14ac:dyDescent="0.3">
      <c r="A259" s="13">
        <v>44378</v>
      </c>
      <c r="B259" s="13" t="str">
        <f t="shared" si="4"/>
        <v>Q3</v>
      </c>
      <c r="C259" s="12" t="s">
        <v>92</v>
      </c>
      <c r="D259" s="12" t="s">
        <v>93</v>
      </c>
      <c r="E259" s="12" t="s">
        <v>90</v>
      </c>
      <c r="F259" s="12" t="s">
        <v>91</v>
      </c>
      <c r="G259" s="12">
        <v>2460</v>
      </c>
      <c r="H259" s="15">
        <v>120</v>
      </c>
      <c r="I259" s="15">
        <v>300</v>
      </c>
      <c r="J259" s="15">
        <v>738000</v>
      </c>
      <c r="K259" s="12">
        <v>103320</v>
      </c>
      <c r="L259" s="15">
        <v>634680</v>
      </c>
      <c r="M259" s="15">
        <v>615000</v>
      </c>
      <c r="N259" s="15">
        <v>19680</v>
      </c>
    </row>
    <row r="260" spans="1:14" x14ac:dyDescent="0.3">
      <c r="A260" s="13">
        <v>44378</v>
      </c>
      <c r="B260" s="13" t="str">
        <f t="shared" si="4"/>
        <v>Q3</v>
      </c>
      <c r="C260" s="12" t="s">
        <v>94</v>
      </c>
      <c r="D260" s="12" t="s">
        <v>89</v>
      </c>
      <c r="E260" s="12" t="s">
        <v>86</v>
      </c>
      <c r="F260" s="12" t="s">
        <v>91</v>
      </c>
      <c r="G260" s="12">
        <v>2425.5</v>
      </c>
      <c r="H260" s="15">
        <v>10</v>
      </c>
      <c r="I260" s="15">
        <v>12</v>
      </c>
      <c r="J260" s="15">
        <v>29106</v>
      </c>
      <c r="K260" s="12">
        <v>3201.66</v>
      </c>
      <c r="L260" s="15">
        <v>25904.340000000004</v>
      </c>
      <c r="M260" s="15">
        <v>7276</v>
      </c>
      <c r="N260" s="15">
        <v>18627.840000000004</v>
      </c>
    </row>
    <row r="261" spans="1:14" x14ac:dyDescent="0.3">
      <c r="A261" s="13">
        <v>44378</v>
      </c>
      <c r="B261" s="13" t="str">
        <f t="shared" si="4"/>
        <v>Q3</v>
      </c>
      <c r="C261" s="12" t="s">
        <v>84</v>
      </c>
      <c r="D261" s="12" t="s">
        <v>128</v>
      </c>
      <c r="E261" s="12" t="s">
        <v>102</v>
      </c>
      <c r="F261" s="12" t="s">
        <v>91</v>
      </c>
      <c r="G261" s="12">
        <v>2255</v>
      </c>
      <c r="H261" s="15">
        <v>5</v>
      </c>
      <c r="I261" s="15">
        <v>20</v>
      </c>
      <c r="J261" s="15">
        <v>45100</v>
      </c>
      <c r="K261" s="12">
        <v>5863</v>
      </c>
      <c r="L261" s="15">
        <v>39237</v>
      </c>
      <c r="M261" s="15">
        <v>22550</v>
      </c>
      <c r="N261" s="15">
        <v>16687</v>
      </c>
    </row>
    <row r="262" spans="1:14" x14ac:dyDescent="0.3">
      <c r="A262" s="13">
        <v>44378</v>
      </c>
      <c r="B262" s="13" t="str">
        <f t="shared" si="4"/>
        <v>Q3</v>
      </c>
      <c r="C262" s="12" t="s">
        <v>84</v>
      </c>
      <c r="D262" s="12" t="s">
        <v>85</v>
      </c>
      <c r="E262" s="12" t="s">
        <v>86</v>
      </c>
      <c r="F262" s="12" t="s">
        <v>91</v>
      </c>
      <c r="G262" s="12">
        <v>2104.5</v>
      </c>
      <c r="H262" s="15">
        <v>10</v>
      </c>
      <c r="I262" s="15">
        <v>350</v>
      </c>
      <c r="J262" s="15">
        <v>736575</v>
      </c>
      <c r="K262" s="12">
        <v>81023.25</v>
      </c>
      <c r="L262" s="15">
        <v>655551.75</v>
      </c>
      <c r="M262" s="15">
        <v>547170</v>
      </c>
      <c r="N262" s="15">
        <v>108381.75</v>
      </c>
    </row>
    <row r="263" spans="1:14" x14ac:dyDescent="0.3">
      <c r="A263" s="13">
        <v>44378</v>
      </c>
      <c r="B263" s="13" t="str">
        <f t="shared" si="4"/>
        <v>Q3</v>
      </c>
      <c r="C263" s="12" t="s">
        <v>97</v>
      </c>
      <c r="D263" s="12" t="s">
        <v>128</v>
      </c>
      <c r="E263" s="12" t="s">
        <v>86</v>
      </c>
      <c r="F263" s="12" t="s">
        <v>87</v>
      </c>
      <c r="G263" s="12">
        <v>1823</v>
      </c>
      <c r="H263" s="15">
        <v>10</v>
      </c>
      <c r="I263" s="15">
        <v>125</v>
      </c>
      <c r="J263" s="15">
        <v>227875</v>
      </c>
      <c r="K263" s="12">
        <v>2278.75</v>
      </c>
      <c r="L263" s="15">
        <v>225596.25</v>
      </c>
      <c r="M263" s="15">
        <v>218760</v>
      </c>
      <c r="N263" s="15">
        <v>6836.25</v>
      </c>
    </row>
    <row r="264" spans="1:14" x14ac:dyDescent="0.3">
      <c r="A264" s="13">
        <v>44378</v>
      </c>
      <c r="B264" s="13" t="str">
        <f t="shared" si="4"/>
        <v>Q3</v>
      </c>
      <c r="C264" s="12" t="s">
        <v>84</v>
      </c>
      <c r="D264" s="12" t="s">
        <v>98</v>
      </c>
      <c r="E264" s="12" t="s">
        <v>99</v>
      </c>
      <c r="F264" s="12" t="s">
        <v>103</v>
      </c>
      <c r="G264" s="12">
        <v>1686</v>
      </c>
      <c r="H264" s="15">
        <v>260</v>
      </c>
      <c r="I264" s="15">
        <v>7</v>
      </c>
      <c r="J264" s="15">
        <v>11802</v>
      </c>
      <c r="K264" s="12">
        <v>0</v>
      </c>
      <c r="L264" s="15">
        <v>11802</v>
      </c>
      <c r="M264" s="15">
        <v>8430</v>
      </c>
      <c r="N264" s="15">
        <v>3372</v>
      </c>
    </row>
    <row r="265" spans="1:14" x14ac:dyDescent="0.3">
      <c r="A265" s="13">
        <v>44378</v>
      </c>
      <c r="B265" s="13" t="str">
        <f t="shared" si="4"/>
        <v>Q3</v>
      </c>
      <c r="C265" s="12" t="s">
        <v>84</v>
      </c>
      <c r="D265" s="12" t="s">
        <v>128</v>
      </c>
      <c r="E265" s="12" t="s">
        <v>99</v>
      </c>
      <c r="F265" s="12" t="s">
        <v>96</v>
      </c>
      <c r="G265" s="12">
        <v>1683</v>
      </c>
      <c r="H265" s="15">
        <v>260</v>
      </c>
      <c r="I265" s="15">
        <v>7</v>
      </c>
      <c r="J265" s="15">
        <v>11781</v>
      </c>
      <c r="K265" s="12">
        <v>589.04999999999995</v>
      </c>
      <c r="L265" s="15">
        <v>11191.95</v>
      </c>
      <c r="M265" s="15">
        <v>8415</v>
      </c>
      <c r="N265" s="15">
        <v>2776.9500000000007</v>
      </c>
    </row>
    <row r="266" spans="1:14" x14ac:dyDescent="0.3">
      <c r="A266" s="13">
        <v>44378</v>
      </c>
      <c r="B266" s="13" t="str">
        <f t="shared" si="4"/>
        <v>Q3</v>
      </c>
      <c r="C266" s="12" t="s">
        <v>92</v>
      </c>
      <c r="D266" s="12" t="s">
        <v>89</v>
      </c>
      <c r="E266" s="12" t="s">
        <v>90</v>
      </c>
      <c r="F266" s="12" t="s">
        <v>96</v>
      </c>
      <c r="G266" s="12">
        <v>1659</v>
      </c>
      <c r="H266" s="15">
        <v>120</v>
      </c>
      <c r="I266" s="15">
        <v>300</v>
      </c>
      <c r="J266" s="15">
        <v>497700</v>
      </c>
      <c r="K266" s="12">
        <v>34839</v>
      </c>
      <c r="L266" s="15">
        <v>462861</v>
      </c>
      <c r="M266" s="15">
        <v>414750</v>
      </c>
      <c r="N266" s="15">
        <v>48111</v>
      </c>
    </row>
    <row r="267" spans="1:14" x14ac:dyDescent="0.3">
      <c r="A267" s="13">
        <v>44378</v>
      </c>
      <c r="B267" s="13" t="str">
        <f t="shared" si="4"/>
        <v>Q3</v>
      </c>
      <c r="C267" s="12" t="s">
        <v>88</v>
      </c>
      <c r="D267" s="12" t="s">
        <v>85</v>
      </c>
      <c r="E267" s="12" t="s">
        <v>99</v>
      </c>
      <c r="F267" s="12" t="s">
        <v>96</v>
      </c>
      <c r="G267" s="12">
        <v>1630.5</v>
      </c>
      <c r="H267" s="15">
        <v>260</v>
      </c>
      <c r="I267" s="15">
        <v>15</v>
      </c>
      <c r="J267" s="15">
        <v>24457.5</v>
      </c>
      <c r="K267" s="12">
        <v>2201.1799999999998</v>
      </c>
      <c r="L267" s="15">
        <v>22256.324999999997</v>
      </c>
      <c r="M267" s="15">
        <v>16305</v>
      </c>
      <c r="N267" s="15">
        <v>5951.3249999999989</v>
      </c>
    </row>
    <row r="268" spans="1:14" x14ac:dyDescent="0.3">
      <c r="A268" s="13">
        <v>44378</v>
      </c>
      <c r="B268" s="13" t="str">
        <f t="shared" si="4"/>
        <v>Q3</v>
      </c>
      <c r="C268" s="12" t="s">
        <v>84</v>
      </c>
      <c r="D268" s="12" t="s">
        <v>128</v>
      </c>
      <c r="E268" s="12" t="s">
        <v>90</v>
      </c>
      <c r="F268" s="12" t="s">
        <v>91</v>
      </c>
      <c r="G268" s="12">
        <v>1395</v>
      </c>
      <c r="H268" s="15">
        <v>120</v>
      </c>
      <c r="I268" s="15">
        <v>350</v>
      </c>
      <c r="J268" s="15">
        <v>488250</v>
      </c>
      <c r="K268" s="12">
        <v>58590</v>
      </c>
      <c r="L268" s="15">
        <v>429660</v>
      </c>
      <c r="M268" s="15">
        <v>362700</v>
      </c>
      <c r="N268" s="15">
        <v>66960</v>
      </c>
    </row>
    <row r="269" spans="1:14" x14ac:dyDescent="0.3">
      <c r="A269" s="13">
        <v>44378</v>
      </c>
      <c r="B269" s="13" t="str">
        <f t="shared" si="4"/>
        <v>Q3</v>
      </c>
      <c r="C269" s="12" t="s">
        <v>84</v>
      </c>
      <c r="D269" s="12" t="s">
        <v>89</v>
      </c>
      <c r="E269" s="12" t="s">
        <v>102</v>
      </c>
      <c r="F269" s="12" t="s">
        <v>87</v>
      </c>
      <c r="G269" s="12">
        <v>1375.5</v>
      </c>
      <c r="H269" s="15">
        <v>5</v>
      </c>
      <c r="I269" s="15">
        <v>20</v>
      </c>
      <c r="J269" s="15">
        <v>27510</v>
      </c>
      <c r="K269" s="12">
        <v>275.10000000000002</v>
      </c>
      <c r="L269" s="15">
        <v>27234.899999999998</v>
      </c>
      <c r="M269" s="15">
        <v>13755</v>
      </c>
      <c r="N269" s="15">
        <v>13479.899999999998</v>
      </c>
    </row>
    <row r="270" spans="1:14" x14ac:dyDescent="0.3">
      <c r="A270" s="13">
        <v>44378</v>
      </c>
      <c r="B270" s="13" t="str">
        <f t="shared" si="4"/>
        <v>Q3</v>
      </c>
      <c r="C270" s="12" t="s">
        <v>94</v>
      </c>
      <c r="D270" s="12" t="s">
        <v>93</v>
      </c>
      <c r="E270" s="12" t="s">
        <v>86</v>
      </c>
      <c r="F270" s="12" t="s">
        <v>87</v>
      </c>
      <c r="G270" s="12">
        <v>1369.5</v>
      </c>
      <c r="H270" s="15">
        <v>10</v>
      </c>
      <c r="I270" s="15">
        <v>12</v>
      </c>
      <c r="J270" s="15">
        <v>16434</v>
      </c>
      <c r="K270" s="12">
        <v>493.02</v>
      </c>
      <c r="L270" s="15">
        <v>15940.98</v>
      </c>
      <c r="M270" s="15">
        <v>4108</v>
      </c>
      <c r="N270" s="15">
        <v>11832.48</v>
      </c>
    </row>
    <row r="271" spans="1:14" x14ac:dyDescent="0.3">
      <c r="A271" s="13">
        <v>44378</v>
      </c>
      <c r="B271" s="13" t="str">
        <f t="shared" si="4"/>
        <v>Q3</v>
      </c>
      <c r="C271" s="12" t="s">
        <v>84</v>
      </c>
      <c r="D271" s="12" t="s">
        <v>98</v>
      </c>
      <c r="E271" s="12" t="s">
        <v>90</v>
      </c>
      <c r="F271" s="12" t="s">
        <v>96</v>
      </c>
      <c r="G271" s="12">
        <v>1307</v>
      </c>
      <c r="H271" s="15">
        <v>120</v>
      </c>
      <c r="I271" s="15">
        <v>350</v>
      </c>
      <c r="J271" s="15">
        <v>457450</v>
      </c>
      <c r="K271" s="12">
        <v>41170.5</v>
      </c>
      <c r="L271" s="15">
        <v>416279.5</v>
      </c>
      <c r="M271" s="15">
        <v>339820</v>
      </c>
      <c r="N271" s="15">
        <v>76459.5</v>
      </c>
    </row>
    <row r="272" spans="1:14" x14ac:dyDescent="0.3">
      <c r="A272" s="13">
        <v>44378</v>
      </c>
      <c r="B272" s="13" t="str">
        <f t="shared" si="4"/>
        <v>Q3</v>
      </c>
      <c r="C272" s="12" t="s">
        <v>84</v>
      </c>
      <c r="D272" s="12" t="s">
        <v>85</v>
      </c>
      <c r="E272" s="12" t="s">
        <v>95</v>
      </c>
      <c r="F272" s="12" t="s">
        <v>91</v>
      </c>
      <c r="G272" s="12">
        <v>865.5</v>
      </c>
      <c r="H272" s="15">
        <v>250</v>
      </c>
      <c r="I272" s="15">
        <v>20</v>
      </c>
      <c r="J272" s="15">
        <v>17310</v>
      </c>
      <c r="K272" s="12">
        <v>2596.5</v>
      </c>
      <c r="L272" s="15">
        <v>14713.5</v>
      </c>
      <c r="M272" s="15">
        <v>8655</v>
      </c>
      <c r="N272" s="15">
        <v>6058.5</v>
      </c>
    </row>
    <row r="273" spans="1:14" x14ac:dyDescent="0.3">
      <c r="A273" s="13">
        <v>44378</v>
      </c>
      <c r="B273" s="13" t="str">
        <f t="shared" si="4"/>
        <v>Q3</v>
      </c>
      <c r="C273" s="12" t="s">
        <v>84</v>
      </c>
      <c r="D273" s="12" t="s">
        <v>85</v>
      </c>
      <c r="E273" s="12" t="s">
        <v>101</v>
      </c>
      <c r="F273" s="12" t="s">
        <v>96</v>
      </c>
      <c r="G273" s="12">
        <v>819</v>
      </c>
      <c r="H273" s="15">
        <v>3</v>
      </c>
      <c r="I273" s="15">
        <v>7</v>
      </c>
      <c r="J273" s="15">
        <v>5733</v>
      </c>
      <c r="K273" s="12">
        <v>515.97</v>
      </c>
      <c r="L273" s="15">
        <v>5217.03</v>
      </c>
      <c r="M273" s="15">
        <v>4095</v>
      </c>
      <c r="N273" s="15">
        <v>1122.03</v>
      </c>
    </row>
    <row r="274" spans="1:14" x14ac:dyDescent="0.3">
      <c r="A274" s="13">
        <v>44378</v>
      </c>
      <c r="B274" s="13" t="str">
        <f t="shared" si="4"/>
        <v>Q3</v>
      </c>
      <c r="C274" s="12" t="s">
        <v>92</v>
      </c>
      <c r="D274" s="12" t="s">
        <v>128</v>
      </c>
      <c r="E274" s="12" t="s">
        <v>101</v>
      </c>
      <c r="F274" s="12" t="s">
        <v>91</v>
      </c>
      <c r="G274" s="12">
        <v>801</v>
      </c>
      <c r="H274" s="15">
        <v>3</v>
      </c>
      <c r="I274" s="15">
        <v>300</v>
      </c>
      <c r="J274" s="15">
        <v>240300</v>
      </c>
      <c r="K274" s="12">
        <v>33642</v>
      </c>
      <c r="L274" s="15">
        <v>206658</v>
      </c>
      <c r="M274" s="15">
        <v>200250</v>
      </c>
      <c r="N274" s="15">
        <v>6408</v>
      </c>
    </row>
    <row r="275" spans="1:14" x14ac:dyDescent="0.3">
      <c r="A275" s="13">
        <v>44378</v>
      </c>
      <c r="B275" s="13" t="str">
        <f t="shared" si="4"/>
        <v>Q3</v>
      </c>
      <c r="C275" s="12" t="s">
        <v>84</v>
      </c>
      <c r="D275" s="12" t="s">
        <v>98</v>
      </c>
      <c r="E275" s="12" t="s">
        <v>102</v>
      </c>
      <c r="F275" s="12" t="s">
        <v>96</v>
      </c>
      <c r="G275" s="12">
        <v>645</v>
      </c>
      <c r="H275" s="15">
        <v>5</v>
      </c>
      <c r="I275" s="15">
        <v>20</v>
      </c>
      <c r="J275" s="15">
        <v>12900</v>
      </c>
      <c r="K275" s="12">
        <v>1032</v>
      </c>
      <c r="L275" s="15">
        <v>11868</v>
      </c>
      <c r="M275" s="15">
        <v>6450</v>
      </c>
      <c r="N275" s="15">
        <v>5418</v>
      </c>
    </row>
    <row r="276" spans="1:14" x14ac:dyDescent="0.3">
      <c r="A276" s="13">
        <v>44378</v>
      </c>
      <c r="B276" s="13" t="str">
        <f t="shared" si="4"/>
        <v>Q3</v>
      </c>
      <c r="C276" s="12" t="s">
        <v>88</v>
      </c>
      <c r="D276" s="12" t="s">
        <v>128</v>
      </c>
      <c r="E276" s="12" t="s">
        <v>95</v>
      </c>
      <c r="F276" s="12" t="s">
        <v>91</v>
      </c>
      <c r="G276" s="12">
        <v>641</v>
      </c>
      <c r="H276" s="15">
        <v>250</v>
      </c>
      <c r="I276" s="15">
        <v>15</v>
      </c>
      <c r="J276" s="15">
        <v>9615</v>
      </c>
      <c r="K276" s="12">
        <v>961.5</v>
      </c>
      <c r="L276" s="15">
        <v>8653.5</v>
      </c>
      <c r="M276" s="15">
        <v>6410</v>
      </c>
      <c r="N276" s="15">
        <v>2243.5</v>
      </c>
    </row>
    <row r="277" spans="1:14" x14ac:dyDescent="0.3">
      <c r="A277" s="13">
        <v>44378</v>
      </c>
      <c r="B277" s="13" t="str">
        <f t="shared" si="4"/>
        <v>Q3</v>
      </c>
      <c r="C277" s="12" t="s">
        <v>84</v>
      </c>
      <c r="D277" s="12" t="s">
        <v>89</v>
      </c>
      <c r="E277" s="12" t="s">
        <v>90</v>
      </c>
      <c r="F277" s="12" t="s">
        <v>91</v>
      </c>
      <c r="G277" s="12">
        <v>639</v>
      </c>
      <c r="H277" s="15">
        <v>120</v>
      </c>
      <c r="I277" s="15">
        <v>350</v>
      </c>
      <c r="J277" s="15">
        <v>223650</v>
      </c>
      <c r="K277" s="12">
        <v>22365</v>
      </c>
      <c r="L277" s="15">
        <v>201285</v>
      </c>
      <c r="M277" s="15">
        <v>166140</v>
      </c>
      <c r="N277" s="15">
        <v>35145</v>
      </c>
    </row>
    <row r="278" spans="1:14" x14ac:dyDescent="0.3">
      <c r="A278" s="13">
        <v>44378</v>
      </c>
      <c r="B278" s="13" t="str">
        <f t="shared" si="4"/>
        <v>Q3</v>
      </c>
      <c r="C278" s="12" t="s">
        <v>94</v>
      </c>
      <c r="D278" s="12" t="s">
        <v>128</v>
      </c>
      <c r="E278" s="12" t="s">
        <v>86</v>
      </c>
      <c r="F278" s="12" t="s">
        <v>91</v>
      </c>
      <c r="G278" s="12">
        <v>571</v>
      </c>
      <c r="H278" s="15">
        <v>10</v>
      </c>
      <c r="I278" s="15">
        <v>12</v>
      </c>
      <c r="J278" s="15">
        <v>6852</v>
      </c>
      <c r="K278" s="12">
        <v>890.76</v>
      </c>
      <c r="L278" s="15">
        <v>5961.24</v>
      </c>
      <c r="M278" s="15">
        <v>1713</v>
      </c>
      <c r="N278" s="15">
        <v>4248.24</v>
      </c>
    </row>
    <row r="279" spans="1:14" x14ac:dyDescent="0.3">
      <c r="A279" s="13">
        <v>44378</v>
      </c>
      <c r="B279" s="13" t="str">
        <f t="shared" si="4"/>
        <v>Q3</v>
      </c>
      <c r="C279" s="12" t="s">
        <v>88</v>
      </c>
      <c r="D279" s="12" t="s">
        <v>98</v>
      </c>
      <c r="E279" s="12" t="s">
        <v>95</v>
      </c>
      <c r="F279" s="12" t="s">
        <v>91</v>
      </c>
      <c r="G279" s="12">
        <v>492</v>
      </c>
      <c r="H279" s="15">
        <v>250</v>
      </c>
      <c r="I279" s="15">
        <v>15</v>
      </c>
      <c r="J279" s="15">
        <v>7380</v>
      </c>
      <c r="K279" s="12">
        <v>1107</v>
      </c>
      <c r="L279" s="15">
        <v>6273</v>
      </c>
      <c r="M279" s="15">
        <v>4920</v>
      </c>
      <c r="N279" s="15">
        <v>1353</v>
      </c>
    </row>
    <row r="280" spans="1:14" x14ac:dyDescent="0.3">
      <c r="A280" s="13">
        <v>44378</v>
      </c>
      <c r="B280" s="13" t="str">
        <f t="shared" si="4"/>
        <v>Q3</v>
      </c>
      <c r="C280" s="12" t="s">
        <v>84</v>
      </c>
      <c r="D280" s="12" t="s">
        <v>93</v>
      </c>
      <c r="E280" s="12" t="s">
        <v>95</v>
      </c>
      <c r="F280" s="12" t="s">
        <v>96</v>
      </c>
      <c r="G280" s="12">
        <v>436.5</v>
      </c>
      <c r="H280" s="15">
        <v>250</v>
      </c>
      <c r="I280" s="15">
        <v>20</v>
      </c>
      <c r="J280" s="15">
        <v>8730</v>
      </c>
      <c r="K280" s="12">
        <v>698.4</v>
      </c>
      <c r="L280" s="15">
        <v>8031.5999999999995</v>
      </c>
      <c r="M280" s="15">
        <v>4365</v>
      </c>
      <c r="N280" s="15">
        <v>3666.5999999999995</v>
      </c>
    </row>
    <row r="281" spans="1:14" x14ac:dyDescent="0.3">
      <c r="A281" s="13">
        <v>44378</v>
      </c>
      <c r="B281" s="13" t="str">
        <f t="shared" si="4"/>
        <v>Q3</v>
      </c>
      <c r="C281" s="12" t="s">
        <v>94</v>
      </c>
      <c r="D281" s="12" t="s">
        <v>98</v>
      </c>
      <c r="E281" s="12" t="s">
        <v>86</v>
      </c>
      <c r="F281" s="12" t="s">
        <v>103</v>
      </c>
      <c r="G281" s="12">
        <v>367</v>
      </c>
      <c r="H281" s="15">
        <v>10</v>
      </c>
      <c r="I281" s="15">
        <v>12</v>
      </c>
      <c r="J281" s="15">
        <v>4404</v>
      </c>
      <c r="K281" s="12">
        <v>0</v>
      </c>
      <c r="L281" s="15">
        <v>4404</v>
      </c>
      <c r="M281" s="15">
        <v>1101</v>
      </c>
      <c r="N281" s="15">
        <v>3303</v>
      </c>
    </row>
    <row r="282" spans="1:14" x14ac:dyDescent="0.3">
      <c r="A282" s="13">
        <v>44409</v>
      </c>
      <c r="B282" s="13" t="str">
        <f t="shared" si="4"/>
        <v>Q3</v>
      </c>
      <c r="C282" s="12" t="s">
        <v>84</v>
      </c>
      <c r="D282" s="12" t="s">
        <v>93</v>
      </c>
      <c r="E282" s="12" t="s">
        <v>90</v>
      </c>
      <c r="F282" s="12" t="s">
        <v>96</v>
      </c>
      <c r="G282" s="12">
        <v>2832</v>
      </c>
      <c r="H282" s="15">
        <v>120</v>
      </c>
      <c r="I282" s="15">
        <v>20</v>
      </c>
      <c r="J282" s="15">
        <v>56640</v>
      </c>
      <c r="K282" s="12">
        <v>2832</v>
      </c>
      <c r="L282" s="15">
        <v>53808</v>
      </c>
      <c r="M282" s="15">
        <v>28320</v>
      </c>
      <c r="N282" s="15">
        <v>25488</v>
      </c>
    </row>
    <row r="283" spans="1:14" x14ac:dyDescent="0.3">
      <c r="A283" s="13">
        <v>44409</v>
      </c>
      <c r="B283" s="13" t="str">
        <f t="shared" si="4"/>
        <v>Q3</v>
      </c>
      <c r="C283" s="12" t="s">
        <v>97</v>
      </c>
      <c r="D283" s="12" t="s">
        <v>93</v>
      </c>
      <c r="E283" s="12" t="s">
        <v>90</v>
      </c>
      <c r="F283" s="12" t="s">
        <v>103</v>
      </c>
      <c r="G283" s="12">
        <v>2821</v>
      </c>
      <c r="H283" s="15">
        <v>120</v>
      </c>
      <c r="I283" s="15">
        <v>125</v>
      </c>
      <c r="J283" s="15">
        <v>352625</v>
      </c>
      <c r="K283" s="12">
        <v>0</v>
      </c>
      <c r="L283" s="15">
        <v>352625</v>
      </c>
      <c r="M283" s="15">
        <v>338520</v>
      </c>
      <c r="N283" s="15">
        <v>14105</v>
      </c>
    </row>
    <row r="284" spans="1:14" x14ac:dyDescent="0.3">
      <c r="A284" s="13">
        <v>44409</v>
      </c>
      <c r="B284" s="13" t="str">
        <f t="shared" si="4"/>
        <v>Q3</v>
      </c>
      <c r="C284" s="12" t="s">
        <v>84</v>
      </c>
      <c r="D284" s="12" t="s">
        <v>93</v>
      </c>
      <c r="E284" s="12" t="s">
        <v>95</v>
      </c>
      <c r="F284" s="12" t="s">
        <v>91</v>
      </c>
      <c r="G284" s="12">
        <v>2807</v>
      </c>
      <c r="H284" s="15">
        <v>250</v>
      </c>
      <c r="I284" s="15">
        <v>350</v>
      </c>
      <c r="J284" s="15">
        <v>982450</v>
      </c>
      <c r="K284" s="12">
        <v>98245</v>
      </c>
      <c r="L284" s="15">
        <v>884205</v>
      </c>
      <c r="M284" s="15">
        <v>729820</v>
      </c>
      <c r="N284" s="15">
        <v>154385</v>
      </c>
    </row>
    <row r="285" spans="1:14" x14ac:dyDescent="0.3">
      <c r="A285" s="13">
        <v>44409</v>
      </c>
      <c r="B285" s="13" t="str">
        <f t="shared" si="4"/>
        <v>Q3</v>
      </c>
      <c r="C285" s="12" t="s">
        <v>97</v>
      </c>
      <c r="D285" s="12" t="s">
        <v>98</v>
      </c>
      <c r="E285" s="12" t="s">
        <v>101</v>
      </c>
      <c r="F285" s="12" t="s">
        <v>91</v>
      </c>
      <c r="G285" s="12">
        <v>2767</v>
      </c>
      <c r="H285" s="15">
        <v>3</v>
      </c>
      <c r="I285" s="15">
        <v>125</v>
      </c>
      <c r="J285" s="15">
        <v>345875</v>
      </c>
      <c r="K285" s="12">
        <v>51881.25</v>
      </c>
      <c r="L285" s="15">
        <v>293993.75</v>
      </c>
      <c r="M285" s="15">
        <v>332040</v>
      </c>
      <c r="N285" s="15">
        <v>-38046.25</v>
      </c>
    </row>
    <row r="286" spans="1:14" x14ac:dyDescent="0.3">
      <c r="A286" s="13">
        <v>44409</v>
      </c>
      <c r="B286" s="13" t="str">
        <f t="shared" si="4"/>
        <v>Q3</v>
      </c>
      <c r="C286" s="12" t="s">
        <v>84</v>
      </c>
      <c r="D286" s="12" t="s">
        <v>89</v>
      </c>
      <c r="E286" s="12" t="s">
        <v>86</v>
      </c>
      <c r="F286" s="12" t="s">
        <v>91</v>
      </c>
      <c r="G286" s="12">
        <v>2696</v>
      </c>
      <c r="H286" s="15">
        <v>10</v>
      </c>
      <c r="I286" s="15">
        <v>7</v>
      </c>
      <c r="J286" s="15">
        <v>18872</v>
      </c>
      <c r="K286" s="12">
        <v>2453.36</v>
      </c>
      <c r="L286" s="15">
        <v>16418.64</v>
      </c>
      <c r="M286" s="15">
        <v>13480</v>
      </c>
      <c r="N286" s="15">
        <v>2938.6399999999994</v>
      </c>
    </row>
    <row r="287" spans="1:14" x14ac:dyDescent="0.3">
      <c r="A287" s="13">
        <v>44409</v>
      </c>
      <c r="B287" s="13" t="str">
        <f t="shared" si="4"/>
        <v>Q3</v>
      </c>
      <c r="C287" s="12" t="s">
        <v>94</v>
      </c>
      <c r="D287" s="12" t="s">
        <v>98</v>
      </c>
      <c r="E287" s="12" t="s">
        <v>99</v>
      </c>
      <c r="F287" s="12" t="s">
        <v>91</v>
      </c>
      <c r="G287" s="12">
        <v>2574</v>
      </c>
      <c r="H287" s="15">
        <v>260</v>
      </c>
      <c r="I287" s="15">
        <v>12</v>
      </c>
      <c r="J287" s="15">
        <v>30888</v>
      </c>
      <c r="K287" s="12">
        <v>3088.8</v>
      </c>
      <c r="L287" s="15">
        <v>27799.200000000001</v>
      </c>
      <c r="M287" s="15">
        <v>7722</v>
      </c>
      <c r="N287" s="15">
        <v>20077.2</v>
      </c>
    </row>
    <row r="288" spans="1:14" x14ac:dyDescent="0.3">
      <c r="A288" s="13">
        <v>44409</v>
      </c>
      <c r="B288" s="13" t="str">
        <f t="shared" si="4"/>
        <v>Q3</v>
      </c>
      <c r="C288" s="12" t="s">
        <v>88</v>
      </c>
      <c r="D288" s="12" t="s">
        <v>85</v>
      </c>
      <c r="E288" s="12" t="s">
        <v>86</v>
      </c>
      <c r="F288" s="12" t="s">
        <v>91</v>
      </c>
      <c r="G288" s="12">
        <v>2559</v>
      </c>
      <c r="H288" s="15">
        <v>10</v>
      </c>
      <c r="I288" s="15">
        <v>15</v>
      </c>
      <c r="J288" s="15">
        <v>38385</v>
      </c>
      <c r="K288" s="12">
        <v>5757.75</v>
      </c>
      <c r="L288" s="15">
        <v>32627.25</v>
      </c>
      <c r="M288" s="15">
        <v>25590</v>
      </c>
      <c r="N288" s="15">
        <v>7037.25</v>
      </c>
    </row>
    <row r="289" spans="1:14" x14ac:dyDescent="0.3">
      <c r="A289" s="13">
        <v>44409</v>
      </c>
      <c r="B289" s="13" t="str">
        <f t="shared" si="4"/>
        <v>Q3</v>
      </c>
      <c r="C289" s="12" t="s">
        <v>92</v>
      </c>
      <c r="D289" s="12" t="s">
        <v>93</v>
      </c>
      <c r="E289" s="12" t="s">
        <v>95</v>
      </c>
      <c r="F289" s="12" t="s">
        <v>91</v>
      </c>
      <c r="G289" s="12">
        <v>2541</v>
      </c>
      <c r="H289" s="15">
        <v>250</v>
      </c>
      <c r="I289" s="15">
        <v>300</v>
      </c>
      <c r="J289" s="15">
        <v>762300</v>
      </c>
      <c r="K289" s="12">
        <v>106722</v>
      </c>
      <c r="L289" s="15">
        <v>655578</v>
      </c>
      <c r="M289" s="15">
        <v>635250</v>
      </c>
      <c r="N289" s="15">
        <v>20328</v>
      </c>
    </row>
    <row r="290" spans="1:14" x14ac:dyDescent="0.3">
      <c r="A290" s="13">
        <v>44409</v>
      </c>
      <c r="B290" s="13" t="str">
        <f t="shared" si="4"/>
        <v>Q3</v>
      </c>
      <c r="C290" s="12" t="s">
        <v>94</v>
      </c>
      <c r="D290" s="12" t="s">
        <v>89</v>
      </c>
      <c r="E290" s="12" t="s">
        <v>99</v>
      </c>
      <c r="F290" s="12" t="s">
        <v>91</v>
      </c>
      <c r="G290" s="12">
        <v>2475</v>
      </c>
      <c r="H290" s="15">
        <v>260</v>
      </c>
      <c r="I290" s="15">
        <v>12</v>
      </c>
      <c r="J290" s="15">
        <v>29700</v>
      </c>
      <c r="K290" s="12">
        <v>4158</v>
      </c>
      <c r="L290" s="15">
        <v>25542</v>
      </c>
      <c r="M290" s="15">
        <v>7425</v>
      </c>
      <c r="N290" s="15">
        <v>18117</v>
      </c>
    </row>
    <row r="291" spans="1:14" x14ac:dyDescent="0.3">
      <c r="A291" s="13">
        <v>44409</v>
      </c>
      <c r="B291" s="13" t="str">
        <f t="shared" si="4"/>
        <v>Q3</v>
      </c>
      <c r="C291" s="12" t="s">
        <v>84</v>
      </c>
      <c r="D291" s="12" t="s">
        <v>85</v>
      </c>
      <c r="E291" s="12" t="s">
        <v>86</v>
      </c>
      <c r="F291" s="12" t="s">
        <v>91</v>
      </c>
      <c r="G291" s="12">
        <v>2394</v>
      </c>
      <c r="H291" s="15">
        <v>10</v>
      </c>
      <c r="I291" s="15">
        <v>20</v>
      </c>
      <c r="J291" s="15">
        <v>47880</v>
      </c>
      <c r="K291" s="12">
        <v>5266.8</v>
      </c>
      <c r="L291" s="15">
        <v>42613.2</v>
      </c>
      <c r="M291" s="15">
        <v>23940</v>
      </c>
      <c r="N291" s="15">
        <v>18673.199999999997</v>
      </c>
    </row>
    <row r="292" spans="1:14" x14ac:dyDescent="0.3">
      <c r="A292" s="13">
        <v>44409</v>
      </c>
      <c r="B292" s="13" t="str">
        <f t="shared" si="4"/>
        <v>Q3</v>
      </c>
      <c r="C292" s="12" t="s">
        <v>88</v>
      </c>
      <c r="D292" s="12" t="s">
        <v>93</v>
      </c>
      <c r="E292" s="12" t="s">
        <v>86</v>
      </c>
      <c r="F292" s="12" t="s">
        <v>96</v>
      </c>
      <c r="G292" s="12">
        <v>2198</v>
      </c>
      <c r="H292" s="15">
        <v>10</v>
      </c>
      <c r="I292" s="15">
        <v>15</v>
      </c>
      <c r="J292" s="15">
        <v>32970</v>
      </c>
      <c r="K292" s="12">
        <v>1978.2</v>
      </c>
      <c r="L292" s="15">
        <v>30991.8</v>
      </c>
      <c r="M292" s="15">
        <v>21980</v>
      </c>
      <c r="N292" s="15">
        <v>9011.7999999999993</v>
      </c>
    </row>
    <row r="293" spans="1:14" x14ac:dyDescent="0.3">
      <c r="A293" s="13">
        <v>44409</v>
      </c>
      <c r="B293" s="13" t="str">
        <f t="shared" si="4"/>
        <v>Q3</v>
      </c>
      <c r="C293" s="12" t="s">
        <v>94</v>
      </c>
      <c r="D293" s="12" t="s">
        <v>93</v>
      </c>
      <c r="E293" s="12" t="s">
        <v>99</v>
      </c>
      <c r="F293" s="12" t="s">
        <v>103</v>
      </c>
      <c r="G293" s="12">
        <v>2141</v>
      </c>
      <c r="H293" s="15">
        <v>260</v>
      </c>
      <c r="I293" s="15">
        <v>12</v>
      </c>
      <c r="J293" s="15">
        <v>25692</v>
      </c>
      <c r="K293" s="12">
        <v>0</v>
      </c>
      <c r="L293" s="15">
        <v>25692</v>
      </c>
      <c r="M293" s="15">
        <v>6423</v>
      </c>
      <c r="N293" s="15">
        <v>19269</v>
      </c>
    </row>
    <row r="294" spans="1:14" x14ac:dyDescent="0.3">
      <c r="A294" s="13">
        <v>44409</v>
      </c>
      <c r="B294" s="13" t="str">
        <f t="shared" si="4"/>
        <v>Q3</v>
      </c>
      <c r="C294" s="12" t="s">
        <v>88</v>
      </c>
      <c r="D294" s="12" t="s">
        <v>89</v>
      </c>
      <c r="E294" s="12" t="s">
        <v>86</v>
      </c>
      <c r="F294" s="12" t="s">
        <v>96</v>
      </c>
      <c r="G294" s="12">
        <v>2101</v>
      </c>
      <c r="H294" s="15">
        <v>10</v>
      </c>
      <c r="I294" s="15">
        <v>15</v>
      </c>
      <c r="J294" s="15">
        <v>31515</v>
      </c>
      <c r="K294" s="12">
        <v>2206.0500000000002</v>
      </c>
      <c r="L294" s="15">
        <v>29308.95</v>
      </c>
      <c r="M294" s="15">
        <v>21010</v>
      </c>
      <c r="N294" s="15">
        <v>8298.9500000000007</v>
      </c>
    </row>
    <row r="295" spans="1:14" x14ac:dyDescent="0.3">
      <c r="A295" s="13">
        <v>44409</v>
      </c>
      <c r="B295" s="13" t="str">
        <f t="shared" si="4"/>
        <v>Q3</v>
      </c>
      <c r="C295" s="12" t="s">
        <v>88</v>
      </c>
      <c r="D295" s="12" t="s">
        <v>128</v>
      </c>
      <c r="E295" s="12" t="s">
        <v>86</v>
      </c>
      <c r="F295" s="12" t="s">
        <v>91</v>
      </c>
      <c r="G295" s="12">
        <v>1984</v>
      </c>
      <c r="H295" s="15">
        <v>10</v>
      </c>
      <c r="I295" s="15">
        <v>15</v>
      </c>
      <c r="J295" s="15">
        <v>29760</v>
      </c>
      <c r="K295" s="12">
        <v>3273.6</v>
      </c>
      <c r="L295" s="15">
        <v>26486.400000000001</v>
      </c>
      <c r="M295" s="15">
        <v>19840</v>
      </c>
      <c r="N295" s="15">
        <v>6646.4000000000015</v>
      </c>
    </row>
    <row r="296" spans="1:14" x14ac:dyDescent="0.3">
      <c r="A296" s="13">
        <v>44409</v>
      </c>
      <c r="B296" s="13" t="str">
        <f t="shared" si="4"/>
        <v>Q3</v>
      </c>
      <c r="C296" s="12" t="s">
        <v>94</v>
      </c>
      <c r="D296" s="12" t="s">
        <v>85</v>
      </c>
      <c r="E296" s="12" t="s">
        <v>101</v>
      </c>
      <c r="F296" s="12" t="s">
        <v>96</v>
      </c>
      <c r="G296" s="12">
        <v>1884</v>
      </c>
      <c r="H296" s="15">
        <v>3</v>
      </c>
      <c r="I296" s="15">
        <v>12</v>
      </c>
      <c r="J296" s="15">
        <v>22608</v>
      </c>
      <c r="K296" s="12">
        <v>1582.56</v>
      </c>
      <c r="L296" s="15">
        <v>21025.439999999999</v>
      </c>
      <c r="M296" s="15">
        <v>5652</v>
      </c>
      <c r="N296" s="15">
        <v>15373.439999999999</v>
      </c>
    </row>
    <row r="297" spans="1:14" x14ac:dyDescent="0.3">
      <c r="A297" s="13">
        <v>44409</v>
      </c>
      <c r="B297" s="13" t="str">
        <f t="shared" si="4"/>
        <v>Q3</v>
      </c>
      <c r="C297" s="12" t="s">
        <v>92</v>
      </c>
      <c r="D297" s="12" t="s">
        <v>85</v>
      </c>
      <c r="E297" s="12" t="s">
        <v>95</v>
      </c>
      <c r="F297" s="12" t="s">
        <v>87</v>
      </c>
      <c r="G297" s="12">
        <v>1874</v>
      </c>
      <c r="H297" s="15">
        <v>250</v>
      </c>
      <c r="I297" s="15">
        <v>300</v>
      </c>
      <c r="J297" s="15">
        <v>562200</v>
      </c>
      <c r="K297" s="12">
        <v>16866</v>
      </c>
      <c r="L297" s="15">
        <v>545334</v>
      </c>
      <c r="M297" s="15">
        <v>468500</v>
      </c>
      <c r="N297" s="15">
        <v>76834</v>
      </c>
    </row>
    <row r="298" spans="1:14" x14ac:dyDescent="0.3">
      <c r="A298" s="13">
        <v>44409</v>
      </c>
      <c r="B298" s="13" t="str">
        <f t="shared" si="4"/>
        <v>Q3</v>
      </c>
      <c r="C298" s="12" t="s">
        <v>92</v>
      </c>
      <c r="D298" s="12" t="s">
        <v>98</v>
      </c>
      <c r="E298" s="12" t="s">
        <v>102</v>
      </c>
      <c r="F298" s="12" t="s">
        <v>87</v>
      </c>
      <c r="G298" s="12">
        <v>1859</v>
      </c>
      <c r="H298" s="15">
        <v>5</v>
      </c>
      <c r="I298" s="15">
        <v>300</v>
      </c>
      <c r="J298" s="15">
        <v>557700</v>
      </c>
      <c r="K298" s="12">
        <v>22308</v>
      </c>
      <c r="L298" s="15">
        <v>535392</v>
      </c>
      <c r="M298" s="15">
        <v>464750</v>
      </c>
      <c r="N298" s="15">
        <v>70642</v>
      </c>
    </row>
    <row r="299" spans="1:14" x14ac:dyDescent="0.3">
      <c r="A299" s="13">
        <v>44409</v>
      </c>
      <c r="B299" s="13" t="str">
        <f t="shared" si="4"/>
        <v>Q3</v>
      </c>
      <c r="C299" s="12" t="s">
        <v>84</v>
      </c>
      <c r="D299" s="12" t="s">
        <v>85</v>
      </c>
      <c r="E299" s="12" t="s">
        <v>102</v>
      </c>
      <c r="F299" s="12" t="s">
        <v>87</v>
      </c>
      <c r="G299" s="12">
        <v>1830</v>
      </c>
      <c r="H299" s="15">
        <v>5</v>
      </c>
      <c r="I299" s="15">
        <v>7</v>
      </c>
      <c r="J299" s="15">
        <v>12810</v>
      </c>
      <c r="K299" s="12">
        <v>128.1</v>
      </c>
      <c r="L299" s="15">
        <v>12681.9</v>
      </c>
      <c r="M299" s="15">
        <v>9150</v>
      </c>
      <c r="N299" s="15">
        <v>3531.8999999999996</v>
      </c>
    </row>
    <row r="300" spans="1:14" x14ac:dyDescent="0.3">
      <c r="A300" s="13">
        <v>44409</v>
      </c>
      <c r="B300" s="13" t="str">
        <f t="shared" si="4"/>
        <v>Q3</v>
      </c>
      <c r="C300" s="12" t="s">
        <v>88</v>
      </c>
      <c r="D300" s="12" t="s">
        <v>98</v>
      </c>
      <c r="E300" s="12" t="s">
        <v>86</v>
      </c>
      <c r="F300" s="12" t="s">
        <v>96</v>
      </c>
      <c r="G300" s="12">
        <v>1743</v>
      </c>
      <c r="H300" s="15">
        <v>10</v>
      </c>
      <c r="I300" s="15">
        <v>15</v>
      </c>
      <c r="J300" s="15">
        <v>26145</v>
      </c>
      <c r="K300" s="12">
        <v>1568.7</v>
      </c>
      <c r="L300" s="15">
        <v>24576.3</v>
      </c>
      <c r="M300" s="15">
        <v>17430</v>
      </c>
      <c r="N300" s="15">
        <v>7146.2999999999993</v>
      </c>
    </row>
    <row r="301" spans="1:14" x14ac:dyDescent="0.3">
      <c r="A301" s="13">
        <v>44409</v>
      </c>
      <c r="B301" s="13" t="str">
        <f t="shared" si="4"/>
        <v>Q3</v>
      </c>
      <c r="C301" s="12" t="s">
        <v>84</v>
      </c>
      <c r="D301" s="12" t="s">
        <v>128</v>
      </c>
      <c r="E301" s="12" t="s">
        <v>95</v>
      </c>
      <c r="F301" s="12" t="s">
        <v>87</v>
      </c>
      <c r="G301" s="12">
        <v>1642</v>
      </c>
      <c r="H301" s="15">
        <v>250</v>
      </c>
      <c r="I301" s="15">
        <v>350</v>
      </c>
      <c r="J301" s="15">
        <v>574700</v>
      </c>
      <c r="K301" s="12">
        <v>17241</v>
      </c>
      <c r="L301" s="15">
        <v>557459</v>
      </c>
      <c r="M301" s="15">
        <v>426920</v>
      </c>
      <c r="N301" s="15">
        <v>130539</v>
      </c>
    </row>
    <row r="302" spans="1:14" x14ac:dyDescent="0.3">
      <c r="A302" s="13">
        <v>44409</v>
      </c>
      <c r="B302" s="13" t="str">
        <f t="shared" si="4"/>
        <v>Q3</v>
      </c>
      <c r="C302" s="12" t="s">
        <v>84</v>
      </c>
      <c r="D302" s="12" t="s">
        <v>98</v>
      </c>
      <c r="E302" s="12" t="s">
        <v>86</v>
      </c>
      <c r="F302" s="12" t="s">
        <v>96</v>
      </c>
      <c r="G302" s="12">
        <v>1598</v>
      </c>
      <c r="H302" s="15">
        <v>10</v>
      </c>
      <c r="I302" s="15">
        <v>7</v>
      </c>
      <c r="J302" s="15">
        <v>11186</v>
      </c>
      <c r="K302" s="12">
        <v>894.88</v>
      </c>
      <c r="L302" s="15">
        <v>10291.120000000001</v>
      </c>
      <c r="M302" s="15">
        <v>7990</v>
      </c>
      <c r="N302" s="15">
        <v>2301.1200000000008</v>
      </c>
    </row>
    <row r="303" spans="1:14" x14ac:dyDescent="0.3">
      <c r="A303" s="13">
        <v>44409</v>
      </c>
      <c r="B303" s="13" t="str">
        <f t="shared" si="4"/>
        <v>Q3</v>
      </c>
      <c r="C303" s="12" t="s">
        <v>84</v>
      </c>
      <c r="D303" s="12" t="s">
        <v>89</v>
      </c>
      <c r="E303" s="12" t="s">
        <v>90</v>
      </c>
      <c r="F303" s="12" t="s">
        <v>96</v>
      </c>
      <c r="G303" s="12">
        <v>1579</v>
      </c>
      <c r="H303" s="15">
        <v>120</v>
      </c>
      <c r="I303" s="15">
        <v>20</v>
      </c>
      <c r="J303" s="15">
        <v>31580</v>
      </c>
      <c r="K303" s="12">
        <v>1579</v>
      </c>
      <c r="L303" s="15">
        <v>30001</v>
      </c>
      <c r="M303" s="15">
        <v>15790</v>
      </c>
      <c r="N303" s="15">
        <v>14211</v>
      </c>
    </row>
    <row r="304" spans="1:14" x14ac:dyDescent="0.3">
      <c r="A304" s="13">
        <v>44409</v>
      </c>
      <c r="B304" s="13" t="str">
        <f t="shared" si="4"/>
        <v>Q3</v>
      </c>
      <c r="C304" s="12" t="s">
        <v>92</v>
      </c>
      <c r="D304" s="12" t="s">
        <v>89</v>
      </c>
      <c r="E304" s="12" t="s">
        <v>102</v>
      </c>
      <c r="F304" s="12" t="s">
        <v>96</v>
      </c>
      <c r="G304" s="12">
        <v>1562</v>
      </c>
      <c r="H304" s="15">
        <v>5</v>
      </c>
      <c r="I304" s="15">
        <v>300</v>
      </c>
      <c r="J304" s="15">
        <v>468600</v>
      </c>
      <c r="K304" s="12">
        <v>37488</v>
      </c>
      <c r="L304" s="15">
        <v>431112</v>
      </c>
      <c r="M304" s="15">
        <v>390500</v>
      </c>
      <c r="N304" s="15">
        <v>40612</v>
      </c>
    </row>
    <row r="305" spans="1:14" x14ac:dyDescent="0.3">
      <c r="A305" s="13">
        <v>44409</v>
      </c>
      <c r="B305" s="13" t="str">
        <f t="shared" si="4"/>
        <v>Q3</v>
      </c>
      <c r="C305" s="12" t="s">
        <v>97</v>
      </c>
      <c r="D305" s="12" t="s">
        <v>128</v>
      </c>
      <c r="E305" s="12" t="s">
        <v>101</v>
      </c>
      <c r="F305" s="12" t="s">
        <v>96</v>
      </c>
      <c r="G305" s="12">
        <v>1540</v>
      </c>
      <c r="H305" s="15">
        <v>3</v>
      </c>
      <c r="I305" s="15">
        <v>125</v>
      </c>
      <c r="J305" s="15">
        <v>192500</v>
      </c>
      <c r="K305" s="12">
        <v>15400</v>
      </c>
      <c r="L305" s="15">
        <v>177100</v>
      </c>
      <c r="M305" s="15">
        <v>184800</v>
      </c>
      <c r="N305" s="15">
        <v>-7700</v>
      </c>
    </row>
    <row r="306" spans="1:14" x14ac:dyDescent="0.3">
      <c r="A306" s="13">
        <v>44409</v>
      </c>
      <c r="B306" s="13" t="str">
        <f t="shared" si="4"/>
        <v>Q3</v>
      </c>
      <c r="C306" s="12" t="s">
        <v>97</v>
      </c>
      <c r="D306" s="12" t="s">
        <v>89</v>
      </c>
      <c r="E306" s="12" t="s">
        <v>101</v>
      </c>
      <c r="F306" s="12" t="s">
        <v>91</v>
      </c>
      <c r="G306" s="12">
        <v>1174</v>
      </c>
      <c r="H306" s="15">
        <v>3</v>
      </c>
      <c r="I306" s="15">
        <v>125</v>
      </c>
      <c r="J306" s="15">
        <v>146750</v>
      </c>
      <c r="K306" s="12">
        <v>22012.5</v>
      </c>
      <c r="L306" s="15">
        <v>124737.5</v>
      </c>
      <c r="M306" s="15">
        <v>140880</v>
      </c>
      <c r="N306" s="15">
        <v>-16142.5</v>
      </c>
    </row>
    <row r="307" spans="1:14" x14ac:dyDescent="0.3">
      <c r="A307" s="13">
        <v>44409</v>
      </c>
      <c r="B307" s="13" t="str">
        <f t="shared" si="4"/>
        <v>Q3</v>
      </c>
      <c r="C307" s="12" t="s">
        <v>94</v>
      </c>
      <c r="D307" s="12" t="s">
        <v>128</v>
      </c>
      <c r="E307" s="12" t="s">
        <v>99</v>
      </c>
      <c r="F307" s="12" t="s">
        <v>96</v>
      </c>
      <c r="G307" s="12">
        <v>1123</v>
      </c>
      <c r="H307" s="15">
        <v>260</v>
      </c>
      <c r="I307" s="15">
        <v>12</v>
      </c>
      <c r="J307" s="15">
        <v>13476</v>
      </c>
      <c r="K307" s="12">
        <v>673.8</v>
      </c>
      <c r="L307" s="15">
        <v>12802.2</v>
      </c>
      <c r="M307" s="15">
        <v>3369</v>
      </c>
      <c r="N307" s="15">
        <v>9433.2000000000007</v>
      </c>
    </row>
    <row r="308" spans="1:14" x14ac:dyDescent="0.3">
      <c r="A308" s="13">
        <v>44409</v>
      </c>
      <c r="B308" s="13" t="str">
        <f t="shared" si="4"/>
        <v>Q3</v>
      </c>
      <c r="C308" s="12" t="s">
        <v>84</v>
      </c>
      <c r="D308" s="12" t="s">
        <v>98</v>
      </c>
      <c r="E308" s="12" t="s">
        <v>90</v>
      </c>
      <c r="F308" s="12" t="s">
        <v>96</v>
      </c>
      <c r="G308" s="12">
        <v>1001</v>
      </c>
      <c r="H308" s="15">
        <v>120</v>
      </c>
      <c r="I308" s="15">
        <v>20</v>
      </c>
      <c r="J308" s="15">
        <v>20020</v>
      </c>
      <c r="K308" s="12">
        <v>1201.2</v>
      </c>
      <c r="L308" s="15">
        <v>18818.8</v>
      </c>
      <c r="M308" s="15">
        <v>10010</v>
      </c>
      <c r="N308" s="15">
        <v>8808.7999999999993</v>
      </c>
    </row>
    <row r="309" spans="1:14" x14ac:dyDescent="0.3">
      <c r="A309" s="13">
        <v>44409</v>
      </c>
      <c r="B309" s="13" t="str">
        <f t="shared" si="4"/>
        <v>Q3</v>
      </c>
      <c r="C309" s="12" t="s">
        <v>92</v>
      </c>
      <c r="D309" s="12" t="s">
        <v>128</v>
      </c>
      <c r="E309" s="12" t="s">
        <v>102</v>
      </c>
      <c r="F309" s="12" t="s">
        <v>103</v>
      </c>
      <c r="G309" s="12">
        <v>958</v>
      </c>
      <c r="H309" s="15">
        <v>5</v>
      </c>
      <c r="I309" s="15">
        <v>300</v>
      </c>
      <c r="J309" s="15">
        <v>287400</v>
      </c>
      <c r="K309" s="12">
        <v>0</v>
      </c>
      <c r="L309" s="15">
        <v>287400</v>
      </c>
      <c r="M309" s="15">
        <v>239500</v>
      </c>
      <c r="N309" s="15">
        <v>47900</v>
      </c>
    </row>
    <row r="310" spans="1:14" x14ac:dyDescent="0.3">
      <c r="A310" s="13">
        <v>44409</v>
      </c>
      <c r="B310" s="13" t="str">
        <f t="shared" si="4"/>
        <v>Q3</v>
      </c>
      <c r="C310" s="12" t="s">
        <v>97</v>
      </c>
      <c r="D310" s="12" t="s">
        <v>85</v>
      </c>
      <c r="E310" s="12" t="s">
        <v>90</v>
      </c>
      <c r="F310" s="12" t="s">
        <v>87</v>
      </c>
      <c r="G310" s="12">
        <v>923</v>
      </c>
      <c r="H310" s="15">
        <v>120</v>
      </c>
      <c r="I310" s="15">
        <v>125</v>
      </c>
      <c r="J310" s="15">
        <v>115375</v>
      </c>
      <c r="K310" s="12">
        <v>1153.75</v>
      </c>
      <c r="L310" s="15">
        <v>114221.25</v>
      </c>
      <c r="M310" s="15">
        <v>110760</v>
      </c>
      <c r="N310" s="15">
        <v>3461.25</v>
      </c>
    </row>
    <row r="311" spans="1:14" x14ac:dyDescent="0.3">
      <c r="A311" s="13">
        <v>44409</v>
      </c>
      <c r="B311" s="13" t="str">
        <f t="shared" si="4"/>
        <v>Q3</v>
      </c>
      <c r="C311" s="12" t="s">
        <v>84</v>
      </c>
      <c r="D311" s="12" t="s">
        <v>128</v>
      </c>
      <c r="E311" s="12" t="s">
        <v>86</v>
      </c>
      <c r="F311" s="12" t="s">
        <v>103</v>
      </c>
      <c r="G311" s="12">
        <v>883</v>
      </c>
      <c r="H311" s="15">
        <v>10</v>
      </c>
      <c r="I311" s="15">
        <v>7</v>
      </c>
      <c r="J311" s="15">
        <v>6181</v>
      </c>
      <c r="K311" s="12">
        <v>0</v>
      </c>
      <c r="L311" s="15">
        <v>6181</v>
      </c>
      <c r="M311" s="15">
        <v>4415</v>
      </c>
      <c r="N311" s="15">
        <v>1766</v>
      </c>
    </row>
    <row r="312" spans="1:14" x14ac:dyDescent="0.3">
      <c r="A312" s="13">
        <v>44409</v>
      </c>
      <c r="B312" s="13" t="str">
        <f t="shared" si="4"/>
        <v>Q3</v>
      </c>
      <c r="C312" s="12" t="s">
        <v>84</v>
      </c>
      <c r="D312" s="12" t="s">
        <v>93</v>
      </c>
      <c r="E312" s="12" t="s">
        <v>86</v>
      </c>
      <c r="F312" s="12" t="s">
        <v>96</v>
      </c>
      <c r="G312" s="12">
        <v>678</v>
      </c>
      <c r="H312" s="15">
        <v>10</v>
      </c>
      <c r="I312" s="15">
        <v>7</v>
      </c>
      <c r="J312" s="15">
        <v>4746</v>
      </c>
      <c r="K312" s="12">
        <v>379.68</v>
      </c>
      <c r="L312" s="15">
        <v>4366.32</v>
      </c>
      <c r="M312" s="15">
        <v>3390</v>
      </c>
      <c r="N312" s="15">
        <v>976.31999999999971</v>
      </c>
    </row>
    <row r="313" spans="1:14" x14ac:dyDescent="0.3">
      <c r="A313" s="13">
        <v>44409</v>
      </c>
      <c r="B313" s="13" t="str">
        <f t="shared" si="4"/>
        <v>Q3</v>
      </c>
      <c r="C313" s="12" t="s">
        <v>84</v>
      </c>
      <c r="D313" s="12" t="s">
        <v>128</v>
      </c>
      <c r="E313" s="12" t="s">
        <v>90</v>
      </c>
      <c r="F313" s="12" t="s">
        <v>96</v>
      </c>
      <c r="G313" s="12">
        <v>609</v>
      </c>
      <c r="H313" s="15">
        <v>120</v>
      </c>
      <c r="I313" s="15">
        <v>20</v>
      </c>
      <c r="J313" s="15">
        <v>12180</v>
      </c>
      <c r="K313" s="12">
        <v>852.6</v>
      </c>
      <c r="L313" s="15">
        <v>11327.4</v>
      </c>
      <c r="M313" s="15">
        <v>6090</v>
      </c>
      <c r="N313" s="15">
        <v>5237.3999999999996</v>
      </c>
    </row>
    <row r="314" spans="1:14" x14ac:dyDescent="0.3">
      <c r="A314" s="13">
        <v>44409</v>
      </c>
      <c r="B314" s="13" t="str">
        <f t="shared" si="4"/>
        <v>Q3</v>
      </c>
      <c r="C314" s="12" t="s">
        <v>84</v>
      </c>
      <c r="D314" s="12" t="s">
        <v>85</v>
      </c>
      <c r="E314" s="12" t="s">
        <v>99</v>
      </c>
      <c r="F314" s="12" t="s">
        <v>96</v>
      </c>
      <c r="G314" s="12">
        <v>552</v>
      </c>
      <c r="H314" s="15">
        <v>260</v>
      </c>
      <c r="I314" s="15">
        <v>350</v>
      </c>
      <c r="J314" s="15">
        <v>193200</v>
      </c>
      <c r="K314" s="12">
        <v>9660</v>
      </c>
      <c r="L314" s="15">
        <v>183540</v>
      </c>
      <c r="M314" s="15">
        <v>143520</v>
      </c>
      <c r="N314" s="15">
        <v>40020</v>
      </c>
    </row>
    <row r="315" spans="1:14" x14ac:dyDescent="0.3">
      <c r="A315" s="13">
        <v>44409</v>
      </c>
      <c r="B315" s="13" t="str">
        <f t="shared" si="4"/>
        <v>Q3</v>
      </c>
      <c r="C315" s="12" t="s">
        <v>84</v>
      </c>
      <c r="D315" s="12" t="s">
        <v>98</v>
      </c>
      <c r="E315" s="12" t="s">
        <v>95</v>
      </c>
      <c r="F315" s="12" t="s">
        <v>96</v>
      </c>
      <c r="G315" s="12">
        <v>422</v>
      </c>
      <c r="H315" s="15">
        <v>250</v>
      </c>
      <c r="I315" s="15">
        <v>350</v>
      </c>
      <c r="J315" s="15">
        <v>147700</v>
      </c>
      <c r="K315" s="12">
        <v>11816</v>
      </c>
      <c r="L315" s="15">
        <v>135884</v>
      </c>
      <c r="M315" s="15">
        <v>109720</v>
      </c>
      <c r="N315" s="15">
        <v>26164</v>
      </c>
    </row>
    <row r="316" spans="1:14" x14ac:dyDescent="0.3">
      <c r="A316" s="13">
        <v>44409</v>
      </c>
      <c r="B316" s="13" t="str">
        <f t="shared" si="4"/>
        <v>Q3</v>
      </c>
      <c r="C316" s="12" t="s">
        <v>84</v>
      </c>
      <c r="D316" s="12" t="s">
        <v>89</v>
      </c>
      <c r="E316" s="12" t="s">
        <v>95</v>
      </c>
      <c r="F316" s="12" t="s">
        <v>96</v>
      </c>
      <c r="G316" s="12">
        <v>381</v>
      </c>
      <c r="H316" s="15">
        <v>250</v>
      </c>
      <c r="I316" s="15">
        <v>350</v>
      </c>
      <c r="J316" s="15">
        <v>133350</v>
      </c>
      <c r="K316" s="12">
        <v>10668</v>
      </c>
      <c r="L316" s="15">
        <v>122682</v>
      </c>
      <c r="M316" s="15">
        <v>99060</v>
      </c>
      <c r="N316" s="15">
        <v>23622</v>
      </c>
    </row>
    <row r="317" spans="1:14" x14ac:dyDescent="0.3">
      <c r="A317" s="13">
        <v>44440</v>
      </c>
      <c r="B317" s="13" t="str">
        <f t="shared" si="4"/>
        <v>Q3</v>
      </c>
      <c r="C317" s="12" t="s">
        <v>84</v>
      </c>
      <c r="D317" s="12" t="s">
        <v>128</v>
      </c>
      <c r="E317" s="12" t="s">
        <v>86</v>
      </c>
      <c r="F317" s="12" t="s">
        <v>96</v>
      </c>
      <c r="G317" s="12">
        <v>2993</v>
      </c>
      <c r="H317" s="15">
        <v>10</v>
      </c>
      <c r="I317" s="15">
        <v>20</v>
      </c>
      <c r="J317" s="15">
        <v>59860</v>
      </c>
      <c r="K317" s="12">
        <v>4788.8</v>
      </c>
      <c r="L317" s="15">
        <v>55071.199999999997</v>
      </c>
      <c r="M317" s="15">
        <v>29930</v>
      </c>
      <c r="N317" s="15">
        <v>25141.199999999997</v>
      </c>
    </row>
    <row r="318" spans="1:14" x14ac:dyDescent="0.3">
      <c r="A318" s="13">
        <v>44440</v>
      </c>
      <c r="B318" s="13" t="str">
        <f t="shared" si="4"/>
        <v>Q3</v>
      </c>
      <c r="C318" s="12" t="s">
        <v>84</v>
      </c>
      <c r="D318" s="12" t="s">
        <v>89</v>
      </c>
      <c r="E318" s="12" t="s">
        <v>99</v>
      </c>
      <c r="F318" s="12" t="s">
        <v>96</v>
      </c>
      <c r="G318" s="12">
        <v>2876</v>
      </c>
      <c r="H318" s="15">
        <v>260</v>
      </c>
      <c r="I318" s="15">
        <v>350</v>
      </c>
      <c r="J318" s="15">
        <v>1006600</v>
      </c>
      <c r="K318" s="12">
        <v>70462</v>
      </c>
      <c r="L318" s="15">
        <v>936138</v>
      </c>
      <c r="M318" s="15">
        <v>747760</v>
      </c>
      <c r="N318" s="15">
        <v>188378</v>
      </c>
    </row>
    <row r="319" spans="1:14" x14ac:dyDescent="0.3">
      <c r="A319" s="13">
        <v>44440</v>
      </c>
      <c r="B319" s="13" t="str">
        <f t="shared" si="4"/>
        <v>Q3</v>
      </c>
      <c r="C319" s="12" t="s">
        <v>94</v>
      </c>
      <c r="D319" s="12" t="s">
        <v>89</v>
      </c>
      <c r="E319" s="12" t="s">
        <v>101</v>
      </c>
      <c r="F319" s="12" t="s">
        <v>87</v>
      </c>
      <c r="G319" s="12">
        <v>2671</v>
      </c>
      <c r="H319" s="15">
        <v>3</v>
      </c>
      <c r="I319" s="15">
        <v>12</v>
      </c>
      <c r="J319" s="15">
        <v>32052</v>
      </c>
      <c r="K319" s="12">
        <v>320.52</v>
      </c>
      <c r="L319" s="15">
        <v>31731.48</v>
      </c>
      <c r="M319" s="15">
        <v>8013</v>
      </c>
      <c r="N319" s="15">
        <v>23718.48</v>
      </c>
    </row>
    <row r="320" spans="1:14" x14ac:dyDescent="0.3">
      <c r="A320" s="13">
        <v>44440</v>
      </c>
      <c r="B320" s="13" t="str">
        <f t="shared" si="4"/>
        <v>Q3</v>
      </c>
      <c r="C320" s="12" t="s">
        <v>88</v>
      </c>
      <c r="D320" s="12" t="s">
        <v>89</v>
      </c>
      <c r="E320" s="12" t="s">
        <v>86</v>
      </c>
      <c r="F320" s="12" t="s">
        <v>96</v>
      </c>
      <c r="G320" s="12">
        <v>2620</v>
      </c>
      <c r="H320" s="15">
        <v>10</v>
      </c>
      <c r="I320" s="15">
        <v>15</v>
      </c>
      <c r="J320" s="15">
        <v>39300</v>
      </c>
      <c r="K320" s="12">
        <v>1965</v>
      </c>
      <c r="L320" s="15">
        <v>37335</v>
      </c>
      <c r="M320" s="15">
        <v>26200</v>
      </c>
      <c r="N320" s="15">
        <v>11135</v>
      </c>
    </row>
    <row r="321" spans="1:14" x14ac:dyDescent="0.3">
      <c r="A321" s="13">
        <v>44440</v>
      </c>
      <c r="B321" s="13" t="str">
        <f t="shared" si="4"/>
        <v>Q3</v>
      </c>
      <c r="C321" s="12" t="s">
        <v>88</v>
      </c>
      <c r="D321" s="12" t="s">
        <v>128</v>
      </c>
      <c r="E321" s="12" t="s">
        <v>86</v>
      </c>
      <c r="F321" s="12" t="s">
        <v>103</v>
      </c>
      <c r="G321" s="12">
        <v>2472</v>
      </c>
      <c r="H321" s="15">
        <v>10</v>
      </c>
      <c r="I321" s="15">
        <v>15</v>
      </c>
      <c r="J321" s="15">
        <v>37080</v>
      </c>
      <c r="K321" s="12">
        <v>0</v>
      </c>
      <c r="L321" s="15">
        <v>37080</v>
      </c>
      <c r="M321" s="15">
        <v>24720</v>
      </c>
      <c r="N321" s="15">
        <v>12360</v>
      </c>
    </row>
    <row r="322" spans="1:14" x14ac:dyDescent="0.3">
      <c r="A322" s="13">
        <v>44440</v>
      </c>
      <c r="B322" s="13" t="str">
        <f t="shared" ref="B322:B385" si="5">"Q"&amp;ROUNDUP(MONTH(A322)/3,0)</f>
        <v>Q3</v>
      </c>
      <c r="C322" s="12" t="s">
        <v>84</v>
      </c>
      <c r="D322" s="12" t="s">
        <v>128</v>
      </c>
      <c r="E322" s="12" t="s">
        <v>102</v>
      </c>
      <c r="F322" s="12" t="s">
        <v>91</v>
      </c>
      <c r="G322" s="12">
        <v>2420</v>
      </c>
      <c r="H322" s="15">
        <v>5</v>
      </c>
      <c r="I322" s="15">
        <v>7</v>
      </c>
      <c r="J322" s="15">
        <v>16940</v>
      </c>
      <c r="K322" s="12">
        <v>2032.8</v>
      </c>
      <c r="L322" s="15">
        <v>14907.2</v>
      </c>
      <c r="M322" s="15">
        <v>12100</v>
      </c>
      <c r="N322" s="15">
        <v>2807.2000000000007</v>
      </c>
    </row>
    <row r="323" spans="1:14" x14ac:dyDescent="0.3">
      <c r="A323" s="13">
        <v>44440</v>
      </c>
      <c r="B323" s="13" t="str">
        <f t="shared" si="5"/>
        <v>Q3</v>
      </c>
      <c r="C323" s="12" t="s">
        <v>84</v>
      </c>
      <c r="D323" s="12" t="s">
        <v>93</v>
      </c>
      <c r="E323" s="12" t="s">
        <v>102</v>
      </c>
      <c r="F323" s="12" t="s">
        <v>91</v>
      </c>
      <c r="G323" s="12">
        <v>2328</v>
      </c>
      <c r="H323" s="15">
        <v>5</v>
      </c>
      <c r="I323" s="15">
        <v>7</v>
      </c>
      <c r="J323" s="15">
        <v>16296</v>
      </c>
      <c r="K323" s="12">
        <v>1629.6</v>
      </c>
      <c r="L323" s="15">
        <v>14666.4</v>
      </c>
      <c r="M323" s="15">
        <v>11640</v>
      </c>
      <c r="N323" s="15">
        <v>3026.3999999999996</v>
      </c>
    </row>
    <row r="324" spans="1:14" x14ac:dyDescent="0.3">
      <c r="A324" s="13">
        <v>44440</v>
      </c>
      <c r="B324" s="13" t="str">
        <f t="shared" si="5"/>
        <v>Q3</v>
      </c>
      <c r="C324" s="12" t="s">
        <v>92</v>
      </c>
      <c r="D324" s="12" t="s">
        <v>89</v>
      </c>
      <c r="E324" s="12" t="s">
        <v>95</v>
      </c>
      <c r="F324" s="12" t="s">
        <v>103</v>
      </c>
      <c r="G324" s="12">
        <v>2151</v>
      </c>
      <c r="H324" s="15">
        <v>250</v>
      </c>
      <c r="I324" s="15">
        <v>300</v>
      </c>
      <c r="J324" s="15">
        <v>645300</v>
      </c>
      <c r="K324" s="12">
        <v>0</v>
      </c>
      <c r="L324" s="15">
        <v>645300</v>
      </c>
      <c r="M324" s="15">
        <v>537750</v>
      </c>
      <c r="N324" s="15">
        <v>107550</v>
      </c>
    </row>
    <row r="325" spans="1:14" x14ac:dyDescent="0.3">
      <c r="A325" s="13">
        <v>44440</v>
      </c>
      <c r="B325" s="13" t="str">
        <f t="shared" si="5"/>
        <v>Q3</v>
      </c>
      <c r="C325" s="12" t="s">
        <v>84</v>
      </c>
      <c r="D325" s="12" t="s">
        <v>98</v>
      </c>
      <c r="E325" s="12" t="s">
        <v>102</v>
      </c>
      <c r="F325" s="12" t="s">
        <v>103</v>
      </c>
      <c r="G325" s="12">
        <v>2146</v>
      </c>
      <c r="H325" s="15">
        <v>5</v>
      </c>
      <c r="I325" s="15">
        <v>7</v>
      </c>
      <c r="J325" s="15">
        <v>15022</v>
      </c>
      <c r="K325" s="12">
        <v>0</v>
      </c>
      <c r="L325" s="15">
        <v>15022</v>
      </c>
      <c r="M325" s="15">
        <v>10730</v>
      </c>
      <c r="N325" s="15">
        <v>4292</v>
      </c>
    </row>
    <row r="326" spans="1:14" x14ac:dyDescent="0.3">
      <c r="A326" s="13">
        <v>44440</v>
      </c>
      <c r="B326" s="13" t="str">
        <f t="shared" si="5"/>
        <v>Q3</v>
      </c>
      <c r="C326" s="12" t="s">
        <v>92</v>
      </c>
      <c r="D326" s="12" t="s">
        <v>85</v>
      </c>
      <c r="E326" s="12" t="s">
        <v>95</v>
      </c>
      <c r="F326" s="12" t="s">
        <v>96</v>
      </c>
      <c r="G326" s="12">
        <v>2134</v>
      </c>
      <c r="H326" s="15">
        <v>250</v>
      </c>
      <c r="I326" s="15">
        <v>300</v>
      </c>
      <c r="J326" s="15">
        <v>640200</v>
      </c>
      <c r="K326" s="12">
        <v>51216</v>
      </c>
      <c r="L326" s="15">
        <v>588984</v>
      </c>
      <c r="M326" s="15">
        <v>533500</v>
      </c>
      <c r="N326" s="15">
        <v>55484</v>
      </c>
    </row>
    <row r="327" spans="1:14" x14ac:dyDescent="0.3">
      <c r="A327" s="13">
        <v>44440</v>
      </c>
      <c r="B327" s="13" t="str">
        <f t="shared" si="5"/>
        <v>Q3</v>
      </c>
      <c r="C327" s="12" t="s">
        <v>97</v>
      </c>
      <c r="D327" s="12" t="s">
        <v>128</v>
      </c>
      <c r="E327" s="12" t="s">
        <v>90</v>
      </c>
      <c r="F327" s="12" t="s">
        <v>96</v>
      </c>
      <c r="G327" s="12">
        <v>2110</v>
      </c>
      <c r="H327" s="15">
        <v>120</v>
      </c>
      <c r="I327" s="15">
        <v>125</v>
      </c>
      <c r="J327" s="15">
        <v>263750</v>
      </c>
      <c r="K327" s="12">
        <v>23737.5</v>
      </c>
      <c r="L327" s="15">
        <v>240012.5</v>
      </c>
      <c r="M327" s="15">
        <v>253200</v>
      </c>
      <c r="N327" s="15">
        <v>-13187.5</v>
      </c>
    </row>
    <row r="328" spans="1:14" x14ac:dyDescent="0.3">
      <c r="A328" s="13">
        <v>44440</v>
      </c>
      <c r="B328" s="13" t="str">
        <f t="shared" si="5"/>
        <v>Q3</v>
      </c>
      <c r="C328" s="12" t="s">
        <v>97</v>
      </c>
      <c r="D328" s="12" t="s">
        <v>98</v>
      </c>
      <c r="E328" s="12" t="s">
        <v>90</v>
      </c>
      <c r="F328" s="12" t="s">
        <v>96</v>
      </c>
      <c r="G328" s="12">
        <v>2087</v>
      </c>
      <c r="H328" s="15">
        <v>120</v>
      </c>
      <c r="I328" s="15">
        <v>125</v>
      </c>
      <c r="J328" s="15">
        <v>260875</v>
      </c>
      <c r="K328" s="12">
        <v>18261.25</v>
      </c>
      <c r="L328" s="15">
        <v>242613.75</v>
      </c>
      <c r="M328" s="15">
        <v>250440</v>
      </c>
      <c r="N328" s="15">
        <v>-7826.25</v>
      </c>
    </row>
    <row r="329" spans="1:14" x14ac:dyDescent="0.3">
      <c r="A329" s="13">
        <v>44440</v>
      </c>
      <c r="B329" s="13" t="str">
        <f t="shared" si="5"/>
        <v>Q3</v>
      </c>
      <c r="C329" s="12" t="s">
        <v>84</v>
      </c>
      <c r="D329" s="12" t="s">
        <v>85</v>
      </c>
      <c r="E329" s="12" t="s">
        <v>86</v>
      </c>
      <c r="F329" s="12" t="s">
        <v>87</v>
      </c>
      <c r="G329" s="12">
        <v>2074</v>
      </c>
      <c r="H329" s="15">
        <v>10</v>
      </c>
      <c r="I329" s="15">
        <v>20</v>
      </c>
      <c r="J329" s="15">
        <v>41480</v>
      </c>
      <c r="K329" s="12">
        <v>1659.2</v>
      </c>
      <c r="L329" s="15">
        <v>39820.800000000003</v>
      </c>
      <c r="M329" s="15">
        <v>20740</v>
      </c>
      <c r="N329" s="15">
        <v>19080.800000000003</v>
      </c>
    </row>
    <row r="330" spans="1:14" x14ac:dyDescent="0.3">
      <c r="A330" s="13">
        <v>44440</v>
      </c>
      <c r="B330" s="13" t="str">
        <f t="shared" si="5"/>
        <v>Q3</v>
      </c>
      <c r="C330" s="12" t="s">
        <v>84</v>
      </c>
      <c r="D330" s="12" t="s">
        <v>93</v>
      </c>
      <c r="E330" s="12" t="s">
        <v>99</v>
      </c>
      <c r="F330" s="12" t="s">
        <v>96</v>
      </c>
      <c r="G330" s="12">
        <v>2071</v>
      </c>
      <c r="H330" s="15">
        <v>260</v>
      </c>
      <c r="I330" s="15">
        <v>350</v>
      </c>
      <c r="J330" s="15">
        <v>724850</v>
      </c>
      <c r="K330" s="12">
        <v>65236.5</v>
      </c>
      <c r="L330" s="15">
        <v>659613.5</v>
      </c>
      <c r="M330" s="15">
        <v>538460</v>
      </c>
      <c r="N330" s="15">
        <v>121153.5</v>
      </c>
    </row>
    <row r="331" spans="1:14" x14ac:dyDescent="0.3">
      <c r="A331" s="13">
        <v>44440</v>
      </c>
      <c r="B331" s="13" t="str">
        <f t="shared" si="5"/>
        <v>Q3</v>
      </c>
      <c r="C331" s="12" t="s">
        <v>94</v>
      </c>
      <c r="D331" s="12" t="s">
        <v>93</v>
      </c>
      <c r="E331" s="12" t="s">
        <v>101</v>
      </c>
      <c r="F331" s="12" t="s">
        <v>87</v>
      </c>
      <c r="G331" s="12">
        <v>1947</v>
      </c>
      <c r="H331" s="15">
        <v>3</v>
      </c>
      <c r="I331" s="15">
        <v>12</v>
      </c>
      <c r="J331" s="15">
        <v>23364</v>
      </c>
      <c r="K331" s="12">
        <v>700.92</v>
      </c>
      <c r="L331" s="15">
        <v>22663.08</v>
      </c>
      <c r="M331" s="15">
        <v>5841</v>
      </c>
      <c r="N331" s="15">
        <v>16822.080000000002</v>
      </c>
    </row>
    <row r="332" spans="1:14" x14ac:dyDescent="0.3">
      <c r="A332" s="13">
        <v>44440</v>
      </c>
      <c r="B332" s="13" t="str">
        <f t="shared" si="5"/>
        <v>Q3</v>
      </c>
      <c r="C332" s="12" t="s">
        <v>84</v>
      </c>
      <c r="D332" s="12" t="s">
        <v>98</v>
      </c>
      <c r="E332" s="12" t="s">
        <v>86</v>
      </c>
      <c r="F332" s="12" t="s">
        <v>96</v>
      </c>
      <c r="G332" s="12">
        <v>1934</v>
      </c>
      <c r="H332" s="15">
        <v>10</v>
      </c>
      <c r="I332" s="15">
        <v>20</v>
      </c>
      <c r="J332" s="15">
        <v>38680</v>
      </c>
      <c r="K332" s="12">
        <v>3094.4</v>
      </c>
      <c r="L332" s="15">
        <v>35585.599999999999</v>
      </c>
      <c r="M332" s="15">
        <v>19340</v>
      </c>
      <c r="N332" s="15">
        <v>16245.599999999999</v>
      </c>
    </row>
    <row r="333" spans="1:14" x14ac:dyDescent="0.3">
      <c r="A333" s="13">
        <v>44440</v>
      </c>
      <c r="B333" s="13" t="str">
        <f t="shared" si="5"/>
        <v>Q3</v>
      </c>
      <c r="C333" s="12" t="s">
        <v>84</v>
      </c>
      <c r="D333" s="12" t="s">
        <v>98</v>
      </c>
      <c r="E333" s="12" t="s">
        <v>99</v>
      </c>
      <c r="F333" s="12" t="s">
        <v>87</v>
      </c>
      <c r="G333" s="12">
        <v>1907</v>
      </c>
      <c r="H333" s="15">
        <v>260</v>
      </c>
      <c r="I333" s="15">
        <v>350</v>
      </c>
      <c r="J333" s="15">
        <v>667450</v>
      </c>
      <c r="K333" s="12">
        <v>26698</v>
      </c>
      <c r="L333" s="15">
        <v>640752</v>
      </c>
      <c r="M333" s="15">
        <v>495820</v>
      </c>
      <c r="N333" s="15">
        <v>144932</v>
      </c>
    </row>
    <row r="334" spans="1:14" x14ac:dyDescent="0.3">
      <c r="A334" s="13">
        <v>44440</v>
      </c>
      <c r="B334" s="13" t="str">
        <f t="shared" si="5"/>
        <v>Q3</v>
      </c>
      <c r="C334" s="12" t="s">
        <v>92</v>
      </c>
      <c r="D334" s="12" t="s">
        <v>93</v>
      </c>
      <c r="E334" s="12" t="s">
        <v>95</v>
      </c>
      <c r="F334" s="12" t="s">
        <v>96</v>
      </c>
      <c r="G334" s="12">
        <v>1867</v>
      </c>
      <c r="H334" s="15">
        <v>250</v>
      </c>
      <c r="I334" s="15">
        <v>300</v>
      </c>
      <c r="J334" s="15">
        <v>560100</v>
      </c>
      <c r="K334" s="12">
        <v>50409</v>
      </c>
      <c r="L334" s="15">
        <v>509691</v>
      </c>
      <c r="M334" s="15">
        <v>466750</v>
      </c>
      <c r="N334" s="15">
        <v>42941</v>
      </c>
    </row>
    <row r="335" spans="1:14" x14ac:dyDescent="0.3">
      <c r="A335" s="13">
        <v>44440</v>
      </c>
      <c r="B335" s="13" t="str">
        <f t="shared" si="5"/>
        <v>Q3</v>
      </c>
      <c r="C335" s="12" t="s">
        <v>88</v>
      </c>
      <c r="D335" s="12" t="s">
        <v>93</v>
      </c>
      <c r="E335" s="12" t="s">
        <v>86</v>
      </c>
      <c r="F335" s="12" t="s">
        <v>91</v>
      </c>
      <c r="G335" s="12">
        <v>1767</v>
      </c>
      <c r="H335" s="15">
        <v>10</v>
      </c>
      <c r="I335" s="15">
        <v>15</v>
      </c>
      <c r="J335" s="15">
        <v>26505</v>
      </c>
      <c r="K335" s="12">
        <v>3710.7</v>
      </c>
      <c r="L335" s="15">
        <v>22794.3</v>
      </c>
      <c r="M335" s="15">
        <v>17670</v>
      </c>
      <c r="N335" s="15">
        <v>5124.2999999999993</v>
      </c>
    </row>
    <row r="336" spans="1:14" x14ac:dyDescent="0.3">
      <c r="A336" s="13">
        <v>44440</v>
      </c>
      <c r="B336" s="13" t="str">
        <f t="shared" si="5"/>
        <v>Q3</v>
      </c>
      <c r="C336" s="12" t="s">
        <v>84</v>
      </c>
      <c r="D336" s="12" t="s">
        <v>128</v>
      </c>
      <c r="E336" s="12" t="s">
        <v>99</v>
      </c>
      <c r="F336" s="12" t="s">
        <v>96</v>
      </c>
      <c r="G336" s="12">
        <v>1679</v>
      </c>
      <c r="H336" s="15">
        <v>260</v>
      </c>
      <c r="I336" s="15">
        <v>350</v>
      </c>
      <c r="J336" s="15">
        <v>587650</v>
      </c>
      <c r="K336" s="12">
        <v>35259</v>
      </c>
      <c r="L336" s="15">
        <v>552391</v>
      </c>
      <c r="M336" s="15">
        <v>436540</v>
      </c>
      <c r="N336" s="15">
        <v>115851</v>
      </c>
    </row>
    <row r="337" spans="1:14" x14ac:dyDescent="0.3">
      <c r="A337" s="13">
        <v>44440</v>
      </c>
      <c r="B337" s="13" t="str">
        <f t="shared" si="5"/>
        <v>Q3</v>
      </c>
      <c r="C337" s="12" t="s">
        <v>97</v>
      </c>
      <c r="D337" s="12" t="s">
        <v>93</v>
      </c>
      <c r="E337" s="12" t="s">
        <v>90</v>
      </c>
      <c r="F337" s="12" t="s">
        <v>91</v>
      </c>
      <c r="G337" s="12">
        <v>1596</v>
      </c>
      <c r="H337" s="15">
        <v>120</v>
      </c>
      <c r="I337" s="15">
        <v>125</v>
      </c>
      <c r="J337" s="15">
        <v>199500</v>
      </c>
      <c r="K337" s="12">
        <v>19950</v>
      </c>
      <c r="L337" s="15">
        <v>179550</v>
      </c>
      <c r="M337" s="15">
        <v>191520</v>
      </c>
      <c r="N337" s="15">
        <v>-11970</v>
      </c>
    </row>
    <row r="338" spans="1:14" x14ac:dyDescent="0.3">
      <c r="A338" s="13">
        <v>44440</v>
      </c>
      <c r="B338" s="13" t="str">
        <f t="shared" si="5"/>
        <v>Q3</v>
      </c>
      <c r="C338" s="12" t="s">
        <v>94</v>
      </c>
      <c r="D338" s="12" t="s">
        <v>98</v>
      </c>
      <c r="E338" s="12" t="s">
        <v>101</v>
      </c>
      <c r="F338" s="12" t="s">
        <v>96</v>
      </c>
      <c r="G338" s="12">
        <v>1580</v>
      </c>
      <c r="H338" s="15">
        <v>3</v>
      </c>
      <c r="I338" s="15">
        <v>12</v>
      </c>
      <c r="J338" s="15">
        <v>18960</v>
      </c>
      <c r="K338" s="12">
        <v>1706.4</v>
      </c>
      <c r="L338" s="15">
        <v>17253.599999999999</v>
      </c>
      <c r="M338" s="15">
        <v>4740</v>
      </c>
      <c r="N338" s="15">
        <v>12513.599999999999</v>
      </c>
    </row>
    <row r="339" spans="1:14" x14ac:dyDescent="0.3">
      <c r="A339" s="13">
        <v>44440</v>
      </c>
      <c r="B339" s="13" t="str">
        <f t="shared" si="5"/>
        <v>Q3</v>
      </c>
      <c r="C339" s="12" t="s">
        <v>84</v>
      </c>
      <c r="D339" s="12" t="s">
        <v>89</v>
      </c>
      <c r="E339" s="12" t="s">
        <v>86</v>
      </c>
      <c r="F339" s="12" t="s">
        <v>96</v>
      </c>
      <c r="G339" s="12">
        <v>1535</v>
      </c>
      <c r="H339" s="15">
        <v>10</v>
      </c>
      <c r="I339" s="15">
        <v>20</v>
      </c>
      <c r="J339" s="15">
        <v>30700</v>
      </c>
      <c r="K339" s="12">
        <v>2149</v>
      </c>
      <c r="L339" s="15">
        <v>28551</v>
      </c>
      <c r="M339" s="15">
        <v>15350</v>
      </c>
      <c r="N339" s="15">
        <v>13201</v>
      </c>
    </row>
    <row r="340" spans="1:14" x14ac:dyDescent="0.3">
      <c r="A340" s="13">
        <v>44440</v>
      </c>
      <c r="B340" s="13" t="str">
        <f t="shared" si="5"/>
        <v>Q3</v>
      </c>
      <c r="C340" s="12" t="s">
        <v>94</v>
      </c>
      <c r="D340" s="12" t="s">
        <v>85</v>
      </c>
      <c r="E340" s="12" t="s">
        <v>101</v>
      </c>
      <c r="F340" s="12" t="s">
        <v>87</v>
      </c>
      <c r="G340" s="12">
        <v>1445</v>
      </c>
      <c r="H340" s="15">
        <v>3</v>
      </c>
      <c r="I340" s="15">
        <v>12</v>
      </c>
      <c r="J340" s="15">
        <v>17340</v>
      </c>
      <c r="K340" s="12">
        <v>173.4</v>
      </c>
      <c r="L340" s="15">
        <v>17166.599999999999</v>
      </c>
      <c r="M340" s="15">
        <v>4335</v>
      </c>
      <c r="N340" s="15">
        <v>12831.599999999999</v>
      </c>
    </row>
    <row r="341" spans="1:14" x14ac:dyDescent="0.3">
      <c r="A341" s="13">
        <v>44440</v>
      </c>
      <c r="B341" s="13" t="str">
        <f t="shared" si="5"/>
        <v>Q3</v>
      </c>
      <c r="C341" s="12" t="s">
        <v>84</v>
      </c>
      <c r="D341" s="12" t="s">
        <v>93</v>
      </c>
      <c r="E341" s="12" t="s">
        <v>86</v>
      </c>
      <c r="F341" s="12" t="s">
        <v>87</v>
      </c>
      <c r="G341" s="12">
        <v>1056</v>
      </c>
      <c r="H341" s="15">
        <v>10</v>
      </c>
      <c r="I341" s="15">
        <v>20</v>
      </c>
      <c r="J341" s="15">
        <v>21120</v>
      </c>
      <c r="K341" s="12">
        <v>844.8</v>
      </c>
      <c r="L341" s="15">
        <v>20275.2</v>
      </c>
      <c r="M341" s="15">
        <v>10560</v>
      </c>
      <c r="N341" s="15">
        <v>9715.2000000000007</v>
      </c>
    </row>
    <row r="342" spans="1:14" x14ac:dyDescent="0.3">
      <c r="A342" s="13">
        <v>44440</v>
      </c>
      <c r="B342" s="13" t="str">
        <f t="shared" si="5"/>
        <v>Q3</v>
      </c>
      <c r="C342" s="12" t="s">
        <v>92</v>
      </c>
      <c r="D342" s="12" t="s">
        <v>98</v>
      </c>
      <c r="E342" s="12" t="s">
        <v>95</v>
      </c>
      <c r="F342" s="12" t="s">
        <v>87</v>
      </c>
      <c r="G342" s="12">
        <v>986</v>
      </c>
      <c r="H342" s="15">
        <v>250</v>
      </c>
      <c r="I342" s="15">
        <v>300</v>
      </c>
      <c r="J342" s="15">
        <v>295800</v>
      </c>
      <c r="K342" s="12">
        <v>2958</v>
      </c>
      <c r="L342" s="15">
        <v>292842</v>
      </c>
      <c r="M342" s="15">
        <v>246500</v>
      </c>
      <c r="N342" s="15">
        <v>46342</v>
      </c>
    </row>
    <row r="343" spans="1:14" x14ac:dyDescent="0.3">
      <c r="A343" s="13">
        <v>44440</v>
      </c>
      <c r="B343" s="13" t="str">
        <f t="shared" si="5"/>
        <v>Q3</v>
      </c>
      <c r="C343" s="12" t="s">
        <v>88</v>
      </c>
      <c r="D343" s="12" t="s">
        <v>98</v>
      </c>
      <c r="E343" s="12" t="s">
        <v>86</v>
      </c>
      <c r="F343" s="12" t="s">
        <v>87</v>
      </c>
      <c r="G343" s="12">
        <v>747</v>
      </c>
      <c r="H343" s="15">
        <v>10</v>
      </c>
      <c r="I343" s="15">
        <v>15</v>
      </c>
      <c r="J343" s="15">
        <v>11205</v>
      </c>
      <c r="K343" s="12">
        <v>112.05</v>
      </c>
      <c r="L343" s="15">
        <v>11092.95</v>
      </c>
      <c r="M343" s="15">
        <v>7470</v>
      </c>
      <c r="N343" s="15">
        <v>3622.9500000000007</v>
      </c>
    </row>
    <row r="344" spans="1:14" x14ac:dyDescent="0.3">
      <c r="A344" s="13">
        <v>44440</v>
      </c>
      <c r="B344" s="13" t="str">
        <f t="shared" si="5"/>
        <v>Q3</v>
      </c>
      <c r="C344" s="12" t="s">
        <v>84</v>
      </c>
      <c r="D344" s="12" t="s">
        <v>85</v>
      </c>
      <c r="E344" s="12" t="s">
        <v>99</v>
      </c>
      <c r="F344" s="12" t="s">
        <v>91</v>
      </c>
      <c r="G344" s="12">
        <v>707</v>
      </c>
      <c r="H344" s="15">
        <v>260</v>
      </c>
      <c r="I344" s="15">
        <v>350</v>
      </c>
      <c r="J344" s="15">
        <v>247450</v>
      </c>
      <c r="K344" s="12">
        <v>24745</v>
      </c>
      <c r="L344" s="15">
        <v>222705</v>
      </c>
      <c r="M344" s="15">
        <v>183820</v>
      </c>
      <c r="N344" s="15">
        <v>38885</v>
      </c>
    </row>
    <row r="345" spans="1:14" x14ac:dyDescent="0.3">
      <c r="A345" s="13">
        <v>44440</v>
      </c>
      <c r="B345" s="13" t="str">
        <f t="shared" si="5"/>
        <v>Q3</v>
      </c>
      <c r="C345" s="12" t="s">
        <v>97</v>
      </c>
      <c r="D345" s="12" t="s">
        <v>89</v>
      </c>
      <c r="E345" s="12" t="s">
        <v>90</v>
      </c>
      <c r="F345" s="12" t="s">
        <v>91</v>
      </c>
      <c r="G345" s="12">
        <v>663</v>
      </c>
      <c r="H345" s="15">
        <v>120</v>
      </c>
      <c r="I345" s="15">
        <v>125</v>
      </c>
      <c r="J345" s="15">
        <v>82875</v>
      </c>
      <c r="K345" s="12">
        <v>12431.25</v>
      </c>
      <c r="L345" s="15">
        <v>70443.75</v>
      </c>
      <c r="M345" s="15">
        <v>79560</v>
      </c>
      <c r="N345" s="15">
        <v>-9116.25</v>
      </c>
    </row>
    <row r="346" spans="1:14" x14ac:dyDescent="0.3">
      <c r="A346" s="13">
        <v>44440</v>
      </c>
      <c r="B346" s="13" t="str">
        <f t="shared" si="5"/>
        <v>Q3</v>
      </c>
      <c r="C346" s="12" t="s">
        <v>97</v>
      </c>
      <c r="D346" s="12" t="s">
        <v>85</v>
      </c>
      <c r="E346" s="12" t="s">
        <v>90</v>
      </c>
      <c r="F346" s="12" t="s">
        <v>96</v>
      </c>
      <c r="G346" s="12">
        <v>567</v>
      </c>
      <c r="H346" s="15">
        <v>120</v>
      </c>
      <c r="I346" s="15">
        <v>125</v>
      </c>
      <c r="J346" s="15">
        <v>70875</v>
      </c>
      <c r="K346" s="12">
        <v>6378.75</v>
      </c>
      <c r="L346" s="15">
        <v>64496.25</v>
      </c>
      <c r="M346" s="15">
        <v>68040</v>
      </c>
      <c r="N346" s="15">
        <v>-3543.75</v>
      </c>
    </row>
    <row r="347" spans="1:14" x14ac:dyDescent="0.3">
      <c r="A347" s="13">
        <v>44440</v>
      </c>
      <c r="B347" s="13" t="str">
        <f t="shared" si="5"/>
        <v>Q3</v>
      </c>
      <c r="C347" s="12" t="s">
        <v>94</v>
      </c>
      <c r="D347" s="12" t="s">
        <v>128</v>
      </c>
      <c r="E347" s="12" t="s">
        <v>101</v>
      </c>
      <c r="F347" s="12" t="s">
        <v>96</v>
      </c>
      <c r="G347" s="12">
        <v>562</v>
      </c>
      <c r="H347" s="15">
        <v>3</v>
      </c>
      <c r="I347" s="15">
        <v>12</v>
      </c>
      <c r="J347" s="15">
        <v>6744</v>
      </c>
      <c r="K347" s="12">
        <v>404.64</v>
      </c>
      <c r="L347" s="15">
        <v>6339.36</v>
      </c>
      <c r="M347" s="15">
        <v>1686</v>
      </c>
      <c r="N347" s="15">
        <v>4653.3599999999997</v>
      </c>
    </row>
    <row r="348" spans="1:14" x14ac:dyDescent="0.3">
      <c r="A348" s="13">
        <v>44440</v>
      </c>
      <c r="B348" s="13" t="str">
        <f t="shared" si="5"/>
        <v>Q3</v>
      </c>
      <c r="C348" s="12" t="s">
        <v>84</v>
      </c>
      <c r="D348" s="12" t="s">
        <v>89</v>
      </c>
      <c r="E348" s="12" t="s">
        <v>102</v>
      </c>
      <c r="F348" s="12" t="s">
        <v>87</v>
      </c>
      <c r="G348" s="12">
        <v>544</v>
      </c>
      <c r="H348" s="15">
        <v>5</v>
      </c>
      <c r="I348" s="15">
        <v>7</v>
      </c>
      <c r="J348" s="15">
        <v>3808</v>
      </c>
      <c r="K348" s="12">
        <v>114.24</v>
      </c>
      <c r="L348" s="15">
        <v>3693.76</v>
      </c>
      <c r="M348" s="15">
        <v>2720</v>
      </c>
      <c r="N348" s="15">
        <v>973.76000000000022</v>
      </c>
    </row>
    <row r="349" spans="1:14" x14ac:dyDescent="0.3">
      <c r="A349" s="13">
        <v>44440</v>
      </c>
      <c r="B349" s="13" t="str">
        <f t="shared" si="5"/>
        <v>Q3</v>
      </c>
      <c r="C349" s="12" t="s">
        <v>92</v>
      </c>
      <c r="D349" s="12" t="s">
        <v>128</v>
      </c>
      <c r="E349" s="12" t="s">
        <v>95</v>
      </c>
      <c r="F349" s="12" t="s">
        <v>91</v>
      </c>
      <c r="G349" s="12">
        <v>432</v>
      </c>
      <c r="H349" s="15">
        <v>250</v>
      </c>
      <c r="I349" s="15">
        <v>300</v>
      </c>
      <c r="J349" s="15">
        <v>129600</v>
      </c>
      <c r="K349" s="12">
        <v>12960</v>
      </c>
      <c r="L349" s="15">
        <v>116640</v>
      </c>
      <c r="M349" s="15">
        <v>108000</v>
      </c>
      <c r="N349" s="15">
        <v>8640</v>
      </c>
    </row>
    <row r="350" spans="1:14" x14ac:dyDescent="0.3">
      <c r="A350" s="13">
        <v>44440</v>
      </c>
      <c r="B350" s="13" t="str">
        <f t="shared" si="5"/>
        <v>Q3</v>
      </c>
      <c r="C350" s="12" t="s">
        <v>84</v>
      </c>
      <c r="D350" s="12" t="s">
        <v>85</v>
      </c>
      <c r="E350" s="12" t="s">
        <v>102</v>
      </c>
      <c r="F350" s="12" t="s">
        <v>91</v>
      </c>
      <c r="G350" s="12">
        <v>388</v>
      </c>
      <c r="H350" s="15">
        <v>5</v>
      </c>
      <c r="I350" s="15">
        <v>7</v>
      </c>
      <c r="J350" s="15">
        <v>2716</v>
      </c>
      <c r="K350" s="12">
        <v>380.24</v>
      </c>
      <c r="L350" s="15">
        <v>2335.7600000000002</v>
      </c>
      <c r="M350" s="15">
        <v>1940</v>
      </c>
      <c r="N350" s="15">
        <v>395.76000000000022</v>
      </c>
    </row>
    <row r="351" spans="1:14" x14ac:dyDescent="0.3">
      <c r="A351" s="13">
        <v>44440</v>
      </c>
      <c r="B351" s="13" t="str">
        <f t="shared" si="5"/>
        <v>Q3</v>
      </c>
      <c r="C351" s="12" t="s">
        <v>88</v>
      </c>
      <c r="D351" s="12" t="s">
        <v>85</v>
      </c>
      <c r="E351" s="12" t="s">
        <v>86</v>
      </c>
      <c r="F351" s="12" t="s">
        <v>87</v>
      </c>
      <c r="G351" s="12">
        <v>218</v>
      </c>
      <c r="H351" s="15">
        <v>10</v>
      </c>
      <c r="I351" s="15">
        <v>15</v>
      </c>
      <c r="J351" s="15">
        <v>3270</v>
      </c>
      <c r="K351" s="12">
        <v>130.80000000000001</v>
      </c>
      <c r="L351" s="15">
        <v>3139.2</v>
      </c>
      <c r="M351" s="15">
        <v>2180</v>
      </c>
      <c r="N351" s="15">
        <v>959.19999999999982</v>
      </c>
    </row>
    <row r="352" spans="1:14" x14ac:dyDescent="0.3">
      <c r="A352" s="13">
        <v>44470</v>
      </c>
      <c r="B352" s="13" t="str">
        <f t="shared" si="5"/>
        <v>Q4</v>
      </c>
      <c r="C352" s="12" t="s">
        <v>94</v>
      </c>
      <c r="D352" s="12" t="s">
        <v>93</v>
      </c>
      <c r="E352" s="12" t="s">
        <v>86</v>
      </c>
      <c r="F352" s="12" t="s">
        <v>91</v>
      </c>
      <c r="G352" s="12">
        <v>2914</v>
      </c>
      <c r="H352" s="15">
        <v>10</v>
      </c>
      <c r="I352" s="15">
        <v>12</v>
      </c>
      <c r="J352" s="15">
        <v>34968</v>
      </c>
      <c r="K352" s="12">
        <v>4895.5200000000004</v>
      </c>
      <c r="L352" s="15">
        <v>30072.48</v>
      </c>
      <c r="M352" s="15">
        <v>8742</v>
      </c>
      <c r="N352" s="15">
        <v>21330.48</v>
      </c>
    </row>
    <row r="353" spans="1:14" x14ac:dyDescent="0.3">
      <c r="A353" s="13">
        <v>44470</v>
      </c>
      <c r="B353" s="13" t="str">
        <f t="shared" si="5"/>
        <v>Q4</v>
      </c>
      <c r="C353" s="12" t="s">
        <v>94</v>
      </c>
      <c r="D353" s="12" t="s">
        <v>93</v>
      </c>
      <c r="E353" s="12" t="s">
        <v>99</v>
      </c>
      <c r="F353" s="12" t="s">
        <v>91</v>
      </c>
      <c r="G353" s="12">
        <v>2914</v>
      </c>
      <c r="H353" s="15">
        <v>260</v>
      </c>
      <c r="I353" s="15">
        <v>12</v>
      </c>
      <c r="J353" s="15">
        <v>34968</v>
      </c>
      <c r="K353" s="12">
        <v>4895.5200000000004</v>
      </c>
      <c r="L353" s="15">
        <v>30072.48</v>
      </c>
      <c r="M353" s="15">
        <v>8742</v>
      </c>
      <c r="N353" s="15">
        <v>21330.48</v>
      </c>
    </row>
    <row r="354" spans="1:14" x14ac:dyDescent="0.3">
      <c r="A354" s="13">
        <v>44470</v>
      </c>
      <c r="B354" s="13" t="str">
        <f t="shared" si="5"/>
        <v>Q4</v>
      </c>
      <c r="C354" s="12" t="s">
        <v>84</v>
      </c>
      <c r="D354" s="12" t="s">
        <v>98</v>
      </c>
      <c r="E354" s="12" t="s">
        <v>90</v>
      </c>
      <c r="F354" s="12" t="s">
        <v>87</v>
      </c>
      <c r="G354" s="12">
        <v>2877</v>
      </c>
      <c r="H354" s="15">
        <v>120</v>
      </c>
      <c r="I354" s="15">
        <v>350</v>
      </c>
      <c r="J354" s="15">
        <v>1006950</v>
      </c>
      <c r="K354" s="12">
        <v>20139</v>
      </c>
      <c r="L354" s="15">
        <v>986811</v>
      </c>
      <c r="M354" s="15">
        <v>748020</v>
      </c>
      <c r="N354" s="15">
        <v>238791</v>
      </c>
    </row>
    <row r="355" spans="1:14" x14ac:dyDescent="0.3">
      <c r="A355" s="13">
        <v>44470</v>
      </c>
      <c r="B355" s="13" t="str">
        <f t="shared" si="5"/>
        <v>Q4</v>
      </c>
      <c r="C355" s="12" t="s">
        <v>84</v>
      </c>
      <c r="D355" s="12" t="s">
        <v>98</v>
      </c>
      <c r="E355" s="12" t="s">
        <v>95</v>
      </c>
      <c r="F355" s="12" t="s">
        <v>87</v>
      </c>
      <c r="G355" s="12">
        <v>2877</v>
      </c>
      <c r="H355" s="15">
        <v>250</v>
      </c>
      <c r="I355" s="15">
        <v>350</v>
      </c>
      <c r="J355" s="15">
        <v>1006950</v>
      </c>
      <c r="K355" s="12">
        <v>20139</v>
      </c>
      <c r="L355" s="15">
        <v>986811</v>
      </c>
      <c r="M355" s="15">
        <v>748020</v>
      </c>
      <c r="N355" s="15">
        <v>238791</v>
      </c>
    </row>
    <row r="356" spans="1:14" x14ac:dyDescent="0.3">
      <c r="A356" s="13">
        <v>44470</v>
      </c>
      <c r="B356" s="13" t="str">
        <f t="shared" si="5"/>
        <v>Q4</v>
      </c>
      <c r="C356" s="12" t="s">
        <v>84</v>
      </c>
      <c r="D356" s="12" t="s">
        <v>85</v>
      </c>
      <c r="E356" s="12" t="s">
        <v>102</v>
      </c>
      <c r="F356" s="12" t="s">
        <v>91</v>
      </c>
      <c r="G356" s="12">
        <v>2734</v>
      </c>
      <c r="H356" s="15">
        <v>5</v>
      </c>
      <c r="I356" s="15">
        <v>7</v>
      </c>
      <c r="J356" s="15">
        <v>19138</v>
      </c>
      <c r="K356" s="12">
        <v>2296.56</v>
      </c>
      <c r="L356" s="15">
        <v>16841.439999999999</v>
      </c>
      <c r="M356" s="15">
        <v>13670</v>
      </c>
      <c r="N356" s="15">
        <v>3171.4399999999987</v>
      </c>
    </row>
    <row r="357" spans="1:14" x14ac:dyDescent="0.3">
      <c r="A357" s="13">
        <v>44470</v>
      </c>
      <c r="B357" s="13" t="str">
        <f t="shared" si="5"/>
        <v>Q4</v>
      </c>
      <c r="C357" s="12" t="s">
        <v>84</v>
      </c>
      <c r="D357" s="12" t="s">
        <v>85</v>
      </c>
      <c r="E357" s="12" t="s">
        <v>99</v>
      </c>
      <c r="F357" s="12" t="s">
        <v>91</v>
      </c>
      <c r="G357" s="12">
        <v>2734</v>
      </c>
      <c r="H357" s="15">
        <v>260</v>
      </c>
      <c r="I357" s="15">
        <v>7</v>
      </c>
      <c r="J357" s="15">
        <v>19138</v>
      </c>
      <c r="K357" s="12">
        <v>2296.56</v>
      </c>
      <c r="L357" s="15">
        <v>16841.439999999999</v>
      </c>
      <c r="M357" s="15">
        <v>13670</v>
      </c>
      <c r="N357" s="15">
        <v>3171.4399999999987</v>
      </c>
    </row>
    <row r="358" spans="1:14" x14ac:dyDescent="0.3">
      <c r="A358" s="13">
        <v>44470</v>
      </c>
      <c r="B358" s="13" t="str">
        <f t="shared" si="5"/>
        <v>Q4</v>
      </c>
      <c r="C358" s="12" t="s">
        <v>84</v>
      </c>
      <c r="D358" s="12" t="s">
        <v>128</v>
      </c>
      <c r="E358" s="12" t="s">
        <v>86</v>
      </c>
      <c r="F358" s="12" t="s">
        <v>96</v>
      </c>
      <c r="G358" s="12">
        <v>2689</v>
      </c>
      <c r="H358" s="15">
        <v>10</v>
      </c>
      <c r="I358" s="15">
        <v>7</v>
      </c>
      <c r="J358" s="15">
        <v>18823</v>
      </c>
      <c r="K358" s="12">
        <v>941.15</v>
      </c>
      <c r="L358" s="15">
        <v>17881.849999999999</v>
      </c>
      <c r="M358" s="15">
        <v>13445</v>
      </c>
      <c r="N358" s="15">
        <v>4436.8499999999985</v>
      </c>
    </row>
    <row r="359" spans="1:14" x14ac:dyDescent="0.3">
      <c r="A359" s="13">
        <v>44470</v>
      </c>
      <c r="B359" s="13" t="str">
        <f t="shared" si="5"/>
        <v>Q4</v>
      </c>
      <c r="C359" s="12" t="s">
        <v>84</v>
      </c>
      <c r="D359" s="12" t="s">
        <v>128</v>
      </c>
      <c r="E359" s="12" t="s">
        <v>95</v>
      </c>
      <c r="F359" s="12" t="s">
        <v>96</v>
      </c>
      <c r="G359" s="12">
        <v>2689</v>
      </c>
      <c r="H359" s="15">
        <v>250</v>
      </c>
      <c r="I359" s="15">
        <v>7</v>
      </c>
      <c r="J359" s="15">
        <v>18823</v>
      </c>
      <c r="K359" s="12">
        <v>941.15</v>
      </c>
      <c r="L359" s="15">
        <v>17881.849999999999</v>
      </c>
      <c r="M359" s="15">
        <v>13445</v>
      </c>
      <c r="N359" s="15">
        <v>4436.8499999999985</v>
      </c>
    </row>
    <row r="360" spans="1:14" x14ac:dyDescent="0.3">
      <c r="A360" s="13">
        <v>44470</v>
      </c>
      <c r="B360" s="13" t="str">
        <f t="shared" si="5"/>
        <v>Q4</v>
      </c>
      <c r="C360" s="12" t="s">
        <v>97</v>
      </c>
      <c r="D360" s="12" t="s">
        <v>89</v>
      </c>
      <c r="E360" s="12" t="s">
        <v>101</v>
      </c>
      <c r="F360" s="12" t="s">
        <v>91</v>
      </c>
      <c r="G360" s="12">
        <v>2441</v>
      </c>
      <c r="H360" s="15">
        <v>3</v>
      </c>
      <c r="I360" s="15">
        <v>125</v>
      </c>
      <c r="J360" s="15">
        <v>305125</v>
      </c>
      <c r="K360" s="12">
        <v>33563.75</v>
      </c>
      <c r="L360" s="15">
        <v>271561.25</v>
      </c>
      <c r="M360" s="15">
        <v>292920</v>
      </c>
      <c r="N360" s="15">
        <v>-21358.75</v>
      </c>
    </row>
    <row r="361" spans="1:14" x14ac:dyDescent="0.3">
      <c r="A361" s="13">
        <v>44470</v>
      </c>
      <c r="B361" s="13" t="str">
        <f t="shared" si="5"/>
        <v>Q4</v>
      </c>
      <c r="C361" s="12" t="s">
        <v>97</v>
      </c>
      <c r="D361" s="12" t="s">
        <v>89</v>
      </c>
      <c r="E361" s="12" t="s">
        <v>86</v>
      </c>
      <c r="F361" s="12" t="s">
        <v>91</v>
      </c>
      <c r="G361" s="12">
        <v>2441</v>
      </c>
      <c r="H361" s="15">
        <v>10</v>
      </c>
      <c r="I361" s="15">
        <v>125</v>
      </c>
      <c r="J361" s="15">
        <v>305125</v>
      </c>
      <c r="K361" s="12">
        <v>33563.75</v>
      </c>
      <c r="L361" s="15">
        <v>271561.25</v>
      </c>
      <c r="M361" s="15">
        <v>292920</v>
      </c>
      <c r="N361" s="15">
        <v>-21358.75</v>
      </c>
    </row>
    <row r="362" spans="1:14" x14ac:dyDescent="0.3">
      <c r="A362" s="13">
        <v>44470</v>
      </c>
      <c r="B362" s="13" t="str">
        <f t="shared" si="5"/>
        <v>Q4</v>
      </c>
      <c r="C362" s="12" t="s">
        <v>92</v>
      </c>
      <c r="D362" s="12" t="s">
        <v>89</v>
      </c>
      <c r="E362" s="12" t="s">
        <v>101</v>
      </c>
      <c r="F362" s="12" t="s">
        <v>96</v>
      </c>
      <c r="G362" s="12">
        <v>2181</v>
      </c>
      <c r="H362" s="15">
        <v>3</v>
      </c>
      <c r="I362" s="15">
        <v>300</v>
      </c>
      <c r="J362" s="15">
        <v>654300</v>
      </c>
      <c r="K362" s="12">
        <v>45801</v>
      </c>
      <c r="L362" s="15">
        <v>608499</v>
      </c>
      <c r="M362" s="15">
        <v>545250</v>
      </c>
      <c r="N362" s="15">
        <v>63249</v>
      </c>
    </row>
    <row r="363" spans="1:14" x14ac:dyDescent="0.3">
      <c r="A363" s="13">
        <v>44470</v>
      </c>
      <c r="B363" s="13" t="str">
        <f t="shared" si="5"/>
        <v>Q4</v>
      </c>
      <c r="C363" s="12" t="s">
        <v>92</v>
      </c>
      <c r="D363" s="12" t="s">
        <v>89</v>
      </c>
      <c r="E363" s="12" t="s">
        <v>102</v>
      </c>
      <c r="F363" s="12" t="s">
        <v>96</v>
      </c>
      <c r="G363" s="12">
        <v>2181</v>
      </c>
      <c r="H363" s="15">
        <v>5</v>
      </c>
      <c r="I363" s="15">
        <v>300</v>
      </c>
      <c r="J363" s="15">
        <v>654300</v>
      </c>
      <c r="K363" s="12">
        <v>45801</v>
      </c>
      <c r="L363" s="15">
        <v>608499</v>
      </c>
      <c r="M363" s="15">
        <v>545250</v>
      </c>
      <c r="N363" s="15">
        <v>63249</v>
      </c>
    </row>
    <row r="364" spans="1:14" x14ac:dyDescent="0.3">
      <c r="A364" s="13">
        <v>44470</v>
      </c>
      <c r="B364" s="13" t="str">
        <f t="shared" si="5"/>
        <v>Q4</v>
      </c>
      <c r="C364" s="12" t="s">
        <v>84</v>
      </c>
      <c r="D364" s="12" t="s">
        <v>89</v>
      </c>
      <c r="E364" s="12" t="s">
        <v>90</v>
      </c>
      <c r="F364" s="12" t="s">
        <v>87</v>
      </c>
      <c r="G364" s="12">
        <v>2177</v>
      </c>
      <c r="H364" s="15">
        <v>120</v>
      </c>
      <c r="I364" s="15">
        <v>350</v>
      </c>
      <c r="J364" s="15">
        <v>761950</v>
      </c>
      <c r="K364" s="12">
        <v>30478</v>
      </c>
      <c r="L364" s="15">
        <v>731472</v>
      </c>
      <c r="M364" s="15">
        <v>566020</v>
      </c>
      <c r="N364" s="15">
        <v>165452</v>
      </c>
    </row>
    <row r="365" spans="1:14" x14ac:dyDescent="0.3">
      <c r="A365" s="13">
        <v>44470</v>
      </c>
      <c r="B365" s="13" t="str">
        <f t="shared" si="5"/>
        <v>Q4</v>
      </c>
      <c r="C365" s="12" t="s">
        <v>84</v>
      </c>
      <c r="D365" s="12" t="s">
        <v>89</v>
      </c>
      <c r="E365" s="12" t="s">
        <v>95</v>
      </c>
      <c r="F365" s="12" t="s">
        <v>87</v>
      </c>
      <c r="G365" s="12">
        <v>2177</v>
      </c>
      <c r="H365" s="15">
        <v>250</v>
      </c>
      <c r="I365" s="15">
        <v>350</v>
      </c>
      <c r="J365" s="15">
        <v>761950</v>
      </c>
      <c r="K365" s="12">
        <v>30478</v>
      </c>
      <c r="L365" s="15">
        <v>731472</v>
      </c>
      <c r="M365" s="15">
        <v>566020</v>
      </c>
      <c r="N365" s="15">
        <v>165452</v>
      </c>
    </row>
    <row r="366" spans="1:14" x14ac:dyDescent="0.3">
      <c r="A366" s="13">
        <v>44470</v>
      </c>
      <c r="B366" s="13" t="str">
        <f t="shared" si="5"/>
        <v>Q4</v>
      </c>
      <c r="C366" s="12" t="s">
        <v>97</v>
      </c>
      <c r="D366" s="12" t="s">
        <v>128</v>
      </c>
      <c r="E366" s="12" t="s">
        <v>101</v>
      </c>
      <c r="F366" s="12" t="s">
        <v>91</v>
      </c>
      <c r="G366" s="12">
        <v>2156</v>
      </c>
      <c r="H366" s="15">
        <v>3</v>
      </c>
      <c r="I366" s="15">
        <v>125</v>
      </c>
      <c r="J366" s="15">
        <v>269500</v>
      </c>
      <c r="K366" s="12">
        <v>32340</v>
      </c>
      <c r="L366" s="15">
        <v>237160</v>
      </c>
      <c r="M366" s="15">
        <v>258720</v>
      </c>
      <c r="N366" s="15">
        <v>-21560</v>
      </c>
    </row>
    <row r="367" spans="1:14" x14ac:dyDescent="0.3">
      <c r="A367" s="13">
        <v>44470</v>
      </c>
      <c r="B367" s="13" t="str">
        <f t="shared" si="5"/>
        <v>Q4</v>
      </c>
      <c r="C367" s="12" t="s">
        <v>97</v>
      </c>
      <c r="D367" s="12" t="s">
        <v>128</v>
      </c>
      <c r="E367" s="12" t="s">
        <v>86</v>
      </c>
      <c r="F367" s="12" t="s">
        <v>91</v>
      </c>
      <c r="G367" s="12">
        <v>2156</v>
      </c>
      <c r="H367" s="15">
        <v>10</v>
      </c>
      <c r="I367" s="15">
        <v>125</v>
      </c>
      <c r="J367" s="15">
        <v>269500</v>
      </c>
      <c r="K367" s="12">
        <v>32340</v>
      </c>
      <c r="L367" s="15">
        <v>237160</v>
      </c>
      <c r="M367" s="15">
        <v>258720</v>
      </c>
      <c r="N367" s="15">
        <v>-21560</v>
      </c>
    </row>
    <row r="368" spans="1:14" x14ac:dyDescent="0.3">
      <c r="A368" s="13">
        <v>44470</v>
      </c>
      <c r="B368" s="13" t="str">
        <f t="shared" si="5"/>
        <v>Q4</v>
      </c>
      <c r="C368" s="12" t="s">
        <v>88</v>
      </c>
      <c r="D368" s="12" t="s">
        <v>128</v>
      </c>
      <c r="E368" s="12" t="s">
        <v>102</v>
      </c>
      <c r="F368" s="12" t="s">
        <v>87</v>
      </c>
      <c r="G368" s="12">
        <v>2031</v>
      </c>
      <c r="H368" s="15">
        <v>5</v>
      </c>
      <c r="I368" s="15">
        <v>15</v>
      </c>
      <c r="J368" s="15">
        <v>30465</v>
      </c>
      <c r="K368" s="12">
        <v>1218.5999999999999</v>
      </c>
      <c r="L368" s="15">
        <v>29246.400000000001</v>
      </c>
      <c r="M368" s="15">
        <v>20310</v>
      </c>
      <c r="N368" s="15">
        <v>8936.4000000000015</v>
      </c>
    </row>
    <row r="369" spans="1:14" x14ac:dyDescent="0.3">
      <c r="A369" s="13">
        <v>44470</v>
      </c>
      <c r="B369" s="13" t="str">
        <f t="shared" si="5"/>
        <v>Q4</v>
      </c>
      <c r="C369" s="12" t="s">
        <v>88</v>
      </c>
      <c r="D369" s="12" t="s">
        <v>128</v>
      </c>
      <c r="E369" s="12" t="s">
        <v>86</v>
      </c>
      <c r="F369" s="12" t="s">
        <v>87</v>
      </c>
      <c r="G369" s="12">
        <v>2031</v>
      </c>
      <c r="H369" s="15">
        <v>10</v>
      </c>
      <c r="I369" s="15">
        <v>15</v>
      </c>
      <c r="J369" s="15">
        <v>30465</v>
      </c>
      <c r="K369" s="12">
        <v>1218.5999999999999</v>
      </c>
      <c r="L369" s="15">
        <v>29246.400000000001</v>
      </c>
      <c r="M369" s="15">
        <v>20310</v>
      </c>
      <c r="N369" s="15">
        <v>8936.4000000000015</v>
      </c>
    </row>
    <row r="370" spans="1:14" x14ac:dyDescent="0.3">
      <c r="A370" s="13">
        <v>44470</v>
      </c>
      <c r="B370" s="13" t="str">
        <f t="shared" si="5"/>
        <v>Q4</v>
      </c>
      <c r="C370" s="12" t="s">
        <v>92</v>
      </c>
      <c r="D370" s="12" t="s">
        <v>98</v>
      </c>
      <c r="E370" s="12" t="s">
        <v>101</v>
      </c>
      <c r="F370" s="12" t="s">
        <v>87</v>
      </c>
      <c r="G370" s="12">
        <v>2021</v>
      </c>
      <c r="H370" s="15">
        <v>3</v>
      </c>
      <c r="I370" s="15">
        <v>300</v>
      </c>
      <c r="J370" s="15">
        <v>606300</v>
      </c>
      <c r="K370" s="12">
        <v>24252</v>
      </c>
      <c r="L370" s="15">
        <v>582048</v>
      </c>
      <c r="M370" s="15">
        <v>505250</v>
      </c>
      <c r="N370" s="15">
        <v>76798</v>
      </c>
    </row>
    <row r="371" spans="1:14" x14ac:dyDescent="0.3">
      <c r="A371" s="13">
        <v>44470</v>
      </c>
      <c r="B371" s="13" t="str">
        <f t="shared" si="5"/>
        <v>Q4</v>
      </c>
      <c r="C371" s="12" t="s">
        <v>92</v>
      </c>
      <c r="D371" s="12" t="s">
        <v>98</v>
      </c>
      <c r="E371" s="12" t="s">
        <v>102</v>
      </c>
      <c r="F371" s="12" t="s">
        <v>87</v>
      </c>
      <c r="G371" s="12">
        <v>2021</v>
      </c>
      <c r="H371" s="15">
        <v>5</v>
      </c>
      <c r="I371" s="15">
        <v>300</v>
      </c>
      <c r="J371" s="15">
        <v>606300</v>
      </c>
      <c r="K371" s="12">
        <v>24252</v>
      </c>
      <c r="L371" s="15">
        <v>582048</v>
      </c>
      <c r="M371" s="15">
        <v>505250</v>
      </c>
      <c r="N371" s="15">
        <v>76798</v>
      </c>
    </row>
    <row r="372" spans="1:14" x14ac:dyDescent="0.3">
      <c r="A372" s="13">
        <v>44470</v>
      </c>
      <c r="B372" s="13" t="str">
        <f t="shared" si="5"/>
        <v>Q4</v>
      </c>
      <c r="C372" s="12" t="s">
        <v>97</v>
      </c>
      <c r="D372" s="12" t="s">
        <v>85</v>
      </c>
      <c r="E372" s="12" t="s">
        <v>86</v>
      </c>
      <c r="F372" s="12" t="s">
        <v>87</v>
      </c>
      <c r="G372" s="12">
        <v>2009</v>
      </c>
      <c r="H372" s="15">
        <v>10</v>
      </c>
      <c r="I372" s="15">
        <v>125</v>
      </c>
      <c r="J372" s="15">
        <v>251125</v>
      </c>
      <c r="K372" s="12">
        <v>7533.75</v>
      </c>
      <c r="L372" s="15">
        <v>243591.25</v>
      </c>
      <c r="M372" s="15">
        <v>241080</v>
      </c>
      <c r="N372" s="15">
        <v>2511.25</v>
      </c>
    </row>
    <row r="373" spans="1:14" x14ac:dyDescent="0.3">
      <c r="A373" s="13">
        <v>44470</v>
      </c>
      <c r="B373" s="13" t="str">
        <f t="shared" si="5"/>
        <v>Q4</v>
      </c>
      <c r="C373" s="12" t="s">
        <v>97</v>
      </c>
      <c r="D373" s="12" t="s">
        <v>85</v>
      </c>
      <c r="E373" s="12" t="s">
        <v>90</v>
      </c>
      <c r="F373" s="12" t="s">
        <v>87</v>
      </c>
      <c r="G373" s="12">
        <v>2009</v>
      </c>
      <c r="H373" s="15">
        <v>120</v>
      </c>
      <c r="I373" s="15">
        <v>125</v>
      </c>
      <c r="J373" s="15">
        <v>251125</v>
      </c>
      <c r="K373" s="12">
        <v>7533.75</v>
      </c>
      <c r="L373" s="15">
        <v>243591.25</v>
      </c>
      <c r="M373" s="15">
        <v>241080</v>
      </c>
      <c r="N373" s="15">
        <v>2511.25</v>
      </c>
    </row>
    <row r="374" spans="1:14" x14ac:dyDescent="0.3">
      <c r="A374" s="13">
        <v>44470</v>
      </c>
      <c r="B374" s="13" t="str">
        <f t="shared" si="5"/>
        <v>Q4</v>
      </c>
      <c r="C374" s="12" t="s">
        <v>84</v>
      </c>
      <c r="D374" s="12" t="s">
        <v>89</v>
      </c>
      <c r="E374" s="12" t="s">
        <v>102</v>
      </c>
      <c r="F374" s="12" t="s">
        <v>96</v>
      </c>
      <c r="G374" s="12">
        <v>1976</v>
      </c>
      <c r="H374" s="15">
        <v>5</v>
      </c>
      <c r="I374" s="15">
        <v>20</v>
      </c>
      <c r="J374" s="15">
        <v>39520</v>
      </c>
      <c r="K374" s="12">
        <v>2766.4</v>
      </c>
      <c r="L374" s="15">
        <v>36753.599999999999</v>
      </c>
      <c r="M374" s="15">
        <v>19760</v>
      </c>
      <c r="N374" s="15">
        <v>16993.599999999999</v>
      </c>
    </row>
    <row r="375" spans="1:14" x14ac:dyDescent="0.3">
      <c r="A375" s="13">
        <v>44470</v>
      </c>
      <c r="B375" s="13" t="str">
        <f t="shared" si="5"/>
        <v>Q4</v>
      </c>
      <c r="C375" s="12" t="s">
        <v>84</v>
      </c>
      <c r="D375" s="12" t="s">
        <v>89</v>
      </c>
      <c r="E375" s="12" t="s">
        <v>90</v>
      </c>
      <c r="F375" s="12" t="s">
        <v>96</v>
      </c>
      <c r="G375" s="12">
        <v>1976</v>
      </c>
      <c r="H375" s="15">
        <v>120</v>
      </c>
      <c r="I375" s="15">
        <v>20</v>
      </c>
      <c r="J375" s="15">
        <v>39520</v>
      </c>
      <c r="K375" s="12">
        <v>2766.4</v>
      </c>
      <c r="L375" s="15">
        <v>36753.599999999999</v>
      </c>
      <c r="M375" s="15">
        <v>19760</v>
      </c>
      <c r="N375" s="15">
        <v>16993.599999999999</v>
      </c>
    </row>
    <row r="376" spans="1:14" x14ac:dyDescent="0.3">
      <c r="A376" s="13">
        <v>44470</v>
      </c>
      <c r="B376" s="13" t="str">
        <f t="shared" si="5"/>
        <v>Q4</v>
      </c>
      <c r="C376" s="12" t="s">
        <v>84</v>
      </c>
      <c r="D376" s="12" t="s">
        <v>89</v>
      </c>
      <c r="E376" s="12" t="s">
        <v>86</v>
      </c>
      <c r="F376" s="12" t="s">
        <v>91</v>
      </c>
      <c r="G376" s="12">
        <v>1731</v>
      </c>
      <c r="H376" s="15">
        <v>10</v>
      </c>
      <c r="I376" s="15">
        <v>7</v>
      </c>
      <c r="J376" s="15">
        <v>12117</v>
      </c>
      <c r="K376" s="12">
        <v>1696.38</v>
      </c>
      <c r="L376" s="15">
        <v>10420.619999999999</v>
      </c>
      <c r="M376" s="15">
        <v>8655</v>
      </c>
      <c r="N376" s="15">
        <v>1765.619999999999</v>
      </c>
    </row>
    <row r="377" spans="1:14" x14ac:dyDescent="0.3">
      <c r="A377" s="13">
        <v>44470</v>
      </c>
      <c r="B377" s="13" t="str">
        <f t="shared" si="5"/>
        <v>Q4</v>
      </c>
      <c r="C377" s="12" t="s">
        <v>84</v>
      </c>
      <c r="D377" s="12" t="s">
        <v>89</v>
      </c>
      <c r="E377" s="12" t="s">
        <v>99</v>
      </c>
      <c r="F377" s="12" t="s">
        <v>91</v>
      </c>
      <c r="G377" s="12">
        <v>1731</v>
      </c>
      <c r="H377" s="15">
        <v>260</v>
      </c>
      <c r="I377" s="15">
        <v>7</v>
      </c>
      <c r="J377" s="15">
        <v>12117</v>
      </c>
      <c r="K377" s="12">
        <v>1696.38</v>
      </c>
      <c r="L377" s="15">
        <v>10420.619999999999</v>
      </c>
      <c r="M377" s="15">
        <v>8655</v>
      </c>
      <c r="N377" s="15">
        <v>1765.619999999999</v>
      </c>
    </row>
    <row r="378" spans="1:14" x14ac:dyDescent="0.3">
      <c r="A378" s="13">
        <v>44470</v>
      </c>
      <c r="B378" s="13" t="str">
        <f t="shared" si="5"/>
        <v>Q4</v>
      </c>
      <c r="C378" s="12" t="s">
        <v>84</v>
      </c>
      <c r="D378" s="12" t="s">
        <v>93</v>
      </c>
      <c r="E378" s="12" t="s">
        <v>102</v>
      </c>
      <c r="F378" s="12" t="s">
        <v>87</v>
      </c>
      <c r="G378" s="12">
        <v>1566</v>
      </c>
      <c r="H378" s="15">
        <v>5</v>
      </c>
      <c r="I378" s="15">
        <v>20</v>
      </c>
      <c r="J378" s="15">
        <v>31320</v>
      </c>
      <c r="K378" s="12">
        <v>626.4</v>
      </c>
      <c r="L378" s="15">
        <v>30693.599999999999</v>
      </c>
      <c r="M378" s="15">
        <v>15660</v>
      </c>
      <c r="N378" s="15">
        <v>15033.599999999999</v>
      </c>
    </row>
    <row r="379" spans="1:14" x14ac:dyDescent="0.3">
      <c r="A379" s="13">
        <v>44470</v>
      </c>
      <c r="B379" s="13" t="str">
        <f t="shared" si="5"/>
        <v>Q4</v>
      </c>
      <c r="C379" s="12" t="s">
        <v>84</v>
      </c>
      <c r="D379" s="12" t="s">
        <v>93</v>
      </c>
      <c r="E379" s="12" t="s">
        <v>90</v>
      </c>
      <c r="F379" s="12" t="s">
        <v>87</v>
      </c>
      <c r="G379" s="12">
        <v>1566</v>
      </c>
      <c r="H379" s="15">
        <v>120</v>
      </c>
      <c r="I379" s="15">
        <v>20</v>
      </c>
      <c r="J379" s="15">
        <v>31320</v>
      </c>
      <c r="K379" s="12">
        <v>626.4</v>
      </c>
      <c r="L379" s="15">
        <v>30693.599999999999</v>
      </c>
      <c r="M379" s="15">
        <v>15660</v>
      </c>
      <c r="N379" s="15">
        <v>15033.599999999999</v>
      </c>
    </row>
    <row r="380" spans="1:14" x14ac:dyDescent="0.3">
      <c r="A380" s="13">
        <v>44470</v>
      </c>
      <c r="B380" s="13" t="str">
        <f t="shared" si="5"/>
        <v>Q4</v>
      </c>
      <c r="C380" s="12" t="s">
        <v>88</v>
      </c>
      <c r="D380" s="12" t="s">
        <v>85</v>
      </c>
      <c r="E380" s="12" t="s">
        <v>86</v>
      </c>
      <c r="F380" s="12" t="s">
        <v>91</v>
      </c>
      <c r="G380" s="12">
        <v>1565</v>
      </c>
      <c r="H380" s="15">
        <v>10</v>
      </c>
      <c r="I380" s="15">
        <v>15</v>
      </c>
      <c r="J380" s="15">
        <v>23475</v>
      </c>
      <c r="K380" s="12">
        <v>3051.75</v>
      </c>
      <c r="L380" s="15">
        <v>20423.25</v>
      </c>
      <c r="M380" s="15">
        <v>15650</v>
      </c>
      <c r="N380" s="15">
        <v>4773.25</v>
      </c>
    </row>
    <row r="381" spans="1:14" x14ac:dyDescent="0.3">
      <c r="A381" s="13">
        <v>44470</v>
      </c>
      <c r="B381" s="13" t="str">
        <f t="shared" si="5"/>
        <v>Q4</v>
      </c>
      <c r="C381" s="12" t="s">
        <v>88</v>
      </c>
      <c r="D381" s="12" t="s">
        <v>85</v>
      </c>
      <c r="E381" s="12" t="s">
        <v>95</v>
      </c>
      <c r="F381" s="12" t="s">
        <v>91</v>
      </c>
      <c r="G381" s="12">
        <v>1565</v>
      </c>
      <c r="H381" s="15">
        <v>250</v>
      </c>
      <c r="I381" s="15">
        <v>15</v>
      </c>
      <c r="J381" s="15">
        <v>23475</v>
      </c>
      <c r="K381" s="12">
        <v>3051.75</v>
      </c>
      <c r="L381" s="15">
        <v>20423.25</v>
      </c>
      <c r="M381" s="15">
        <v>15650</v>
      </c>
      <c r="N381" s="15">
        <v>4773.25</v>
      </c>
    </row>
    <row r="382" spans="1:14" x14ac:dyDescent="0.3">
      <c r="A382" s="13">
        <v>44470</v>
      </c>
      <c r="B382" s="13" t="str">
        <f t="shared" si="5"/>
        <v>Q4</v>
      </c>
      <c r="C382" s="12" t="s">
        <v>92</v>
      </c>
      <c r="D382" s="12" t="s">
        <v>85</v>
      </c>
      <c r="E382" s="12" t="s">
        <v>101</v>
      </c>
      <c r="F382" s="12" t="s">
        <v>91</v>
      </c>
      <c r="G382" s="12">
        <v>1496</v>
      </c>
      <c r="H382" s="15">
        <v>3</v>
      </c>
      <c r="I382" s="15">
        <v>300</v>
      </c>
      <c r="J382" s="15">
        <v>448800</v>
      </c>
      <c r="K382" s="12">
        <v>62832</v>
      </c>
      <c r="L382" s="15">
        <v>385968</v>
      </c>
      <c r="M382" s="15">
        <v>374000</v>
      </c>
      <c r="N382" s="15">
        <v>11968</v>
      </c>
    </row>
    <row r="383" spans="1:14" x14ac:dyDescent="0.3">
      <c r="A383" s="13">
        <v>44470</v>
      </c>
      <c r="B383" s="13" t="str">
        <f t="shared" si="5"/>
        <v>Q4</v>
      </c>
      <c r="C383" s="12" t="s">
        <v>92</v>
      </c>
      <c r="D383" s="12" t="s">
        <v>85</v>
      </c>
      <c r="E383" s="12" t="s">
        <v>95</v>
      </c>
      <c r="F383" s="12" t="s">
        <v>91</v>
      </c>
      <c r="G383" s="12">
        <v>1496</v>
      </c>
      <c r="H383" s="15">
        <v>250</v>
      </c>
      <c r="I383" s="15">
        <v>300</v>
      </c>
      <c r="J383" s="15">
        <v>448800</v>
      </c>
      <c r="K383" s="12">
        <v>62832</v>
      </c>
      <c r="L383" s="15">
        <v>385968</v>
      </c>
      <c r="M383" s="15">
        <v>374000</v>
      </c>
      <c r="N383" s="15">
        <v>11968</v>
      </c>
    </row>
    <row r="384" spans="1:14" x14ac:dyDescent="0.3">
      <c r="A384" s="13">
        <v>44470</v>
      </c>
      <c r="B384" s="13" t="str">
        <f t="shared" si="5"/>
        <v>Q4</v>
      </c>
      <c r="C384" s="12" t="s">
        <v>84</v>
      </c>
      <c r="D384" s="12" t="s">
        <v>128</v>
      </c>
      <c r="E384" s="12" t="s">
        <v>101</v>
      </c>
      <c r="F384" s="12" t="s">
        <v>87</v>
      </c>
      <c r="G384" s="12">
        <v>1397</v>
      </c>
      <c r="H384" s="15">
        <v>3</v>
      </c>
      <c r="I384" s="15">
        <v>350</v>
      </c>
      <c r="J384" s="15">
        <v>488950</v>
      </c>
      <c r="K384" s="12">
        <v>4889.5</v>
      </c>
      <c r="L384" s="15">
        <v>484060.5</v>
      </c>
      <c r="M384" s="15">
        <v>363220</v>
      </c>
      <c r="N384" s="15">
        <v>120840.5</v>
      </c>
    </row>
    <row r="385" spans="1:14" x14ac:dyDescent="0.3">
      <c r="A385" s="13">
        <v>44470</v>
      </c>
      <c r="B385" s="13" t="str">
        <f t="shared" si="5"/>
        <v>Q4</v>
      </c>
      <c r="C385" s="12" t="s">
        <v>84</v>
      </c>
      <c r="D385" s="12" t="s">
        <v>128</v>
      </c>
      <c r="E385" s="12" t="s">
        <v>95</v>
      </c>
      <c r="F385" s="12" t="s">
        <v>87</v>
      </c>
      <c r="G385" s="12">
        <v>1397</v>
      </c>
      <c r="H385" s="15">
        <v>250</v>
      </c>
      <c r="I385" s="15">
        <v>350</v>
      </c>
      <c r="J385" s="15">
        <v>488950</v>
      </c>
      <c r="K385" s="12">
        <v>4889.5</v>
      </c>
      <c r="L385" s="15">
        <v>484060.5</v>
      </c>
      <c r="M385" s="15">
        <v>363220</v>
      </c>
      <c r="N385" s="15">
        <v>120840.5</v>
      </c>
    </row>
    <row r="386" spans="1:14" x14ac:dyDescent="0.3">
      <c r="A386" s="13">
        <v>44470</v>
      </c>
      <c r="B386" s="13" t="str">
        <f t="shared" ref="B386:B449" si="6">"Q"&amp;ROUNDUP(MONTH(A386)/3,0)</f>
        <v>Q4</v>
      </c>
      <c r="C386" s="12" t="s">
        <v>94</v>
      </c>
      <c r="D386" s="12" t="s">
        <v>89</v>
      </c>
      <c r="E386" s="12" t="s">
        <v>86</v>
      </c>
      <c r="F386" s="12" t="s">
        <v>91</v>
      </c>
      <c r="G386" s="12">
        <v>1393</v>
      </c>
      <c r="H386" s="15">
        <v>10</v>
      </c>
      <c r="I386" s="15">
        <v>12</v>
      </c>
      <c r="J386" s="15">
        <v>16716</v>
      </c>
      <c r="K386" s="12">
        <v>2340.2399999999998</v>
      </c>
      <c r="L386" s="15">
        <v>14375.76</v>
      </c>
      <c r="M386" s="15">
        <v>4179</v>
      </c>
      <c r="N386" s="15">
        <v>10196.76</v>
      </c>
    </row>
    <row r="387" spans="1:14" x14ac:dyDescent="0.3">
      <c r="A387" s="13">
        <v>44470</v>
      </c>
      <c r="B387" s="13" t="str">
        <f t="shared" si="6"/>
        <v>Q4</v>
      </c>
      <c r="C387" s="12" t="s">
        <v>94</v>
      </c>
      <c r="D387" s="12" t="s">
        <v>89</v>
      </c>
      <c r="E387" s="12" t="s">
        <v>99</v>
      </c>
      <c r="F387" s="12" t="s">
        <v>91</v>
      </c>
      <c r="G387" s="12">
        <v>1393</v>
      </c>
      <c r="H387" s="15">
        <v>260</v>
      </c>
      <c r="I387" s="15">
        <v>12</v>
      </c>
      <c r="J387" s="15">
        <v>16716</v>
      </c>
      <c r="K387" s="12">
        <v>2340.2399999999998</v>
      </c>
      <c r="L387" s="15">
        <v>14375.76</v>
      </c>
      <c r="M387" s="15">
        <v>4179</v>
      </c>
      <c r="N387" s="15">
        <v>10196.76</v>
      </c>
    </row>
    <row r="388" spans="1:14" x14ac:dyDescent="0.3">
      <c r="A388" s="13">
        <v>44470</v>
      </c>
      <c r="B388" s="13" t="str">
        <f t="shared" si="6"/>
        <v>Q4</v>
      </c>
      <c r="C388" s="12" t="s">
        <v>94</v>
      </c>
      <c r="D388" s="12" t="s">
        <v>85</v>
      </c>
      <c r="E388" s="12" t="s">
        <v>101</v>
      </c>
      <c r="F388" s="12" t="s">
        <v>87</v>
      </c>
      <c r="G388" s="12">
        <v>1295</v>
      </c>
      <c r="H388" s="15">
        <v>3</v>
      </c>
      <c r="I388" s="15">
        <v>12</v>
      </c>
      <c r="J388" s="15">
        <v>15540</v>
      </c>
      <c r="K388" s="12">
        <v>310.8</v>
      </c>
      <c r="L388" s="15">
        <v>15229.2</v>
      </c>
      <c r="M388" s="15">
        <v>3885</v>
      </c>
      <c r="N388" s="15">
        <v>11344.2</v>
      </c>
    </row>
    <row r="389" spans="1:14" x14ac:dyDescent="0.3">
      <c r="A389" s="13">
        <v>44470</v>
      </c>
      <c r="B389" s="13" t="str">
        <f t="shared" si="6"/>
        <v>Q4</v>
      </c>
      <c r="C389" s="12" t="s">
        <v>94</v>
      </c>
      <c r="D389" s="12" t="s">
        <v>85</v>
      </c>
      <c r="E389" s="12" t="s">
        <v>86</v>
      </c>
      <c r="F389" s="12" t="s">
        <v>87</v>
      </c>
      <c r="G389" s="12">
        <v>1295</v>
      </c>
      <c r="H389" s="15">
        <v>10</v>
      </c>
      <c r="I389" s="15">
        <v>12</v>
      </c>
      <c r="J389" s="15">
        <v>15540</v>
      </c>
      <c r="K389" s="12">
        <v>310.8</v>
      </c>
      <c r="L389" s="15">
        <v>15229.2</v>
      </c>
      <c r="M389" s="15">
        <v>3885</v>
      </c>
      <c r="N389" s="15">
        <v>11344.2</v>
      </c>
    </row>
    <row r="390" spans="1:14" x14ac:dyDescent="0.3">
      <c r="A390" s="13">
        <v>44470</v>
      </c>
      <c r="B390" s="13" t="str">
        <f t="shared" si="6"/>
        <v>Q4</v>
      </c>
      <c r="C390" s="12" t="s">
        <v>84</v>
      </c>
      <c r="D390" s="12" t="s">
        <v>85</v>
      </c>
      <c r="E390" s="12" t="s">
        <v>90</v>
      </c>
      <c r="F390" s="12" t="s">
        <v>96</v>
      </c>
      <c r="G390" s="12">
        <v>1269</v>
      </c>
      <c r="H390" s="15">
        <v>120</v>
      </c>
      <c r="I390" s="15">
        <v>350</v>
      </c>
      <c r="J390" s="15">
        <v>444150</v>
      </c>
      <c r="K390" s="12">
        <v>39973.5</v>
      </c>
      <c r="L390" s="15">
        <v>404176.5</v>
      </c>
      <c r="M390" s="15">
        <v>329940</v>
      </c>
      <c r="N390" s="15">
        <v>74236.5</v>
      </c>
    </row>
    <row r="391" spans="1:14" x14ac:dyDescent="0.3">
      <c r="A391" s="13">
        <v>44470</v>
      </c>
      <c r="B391" s="13" t="str">
        <f t="shared" si="6"/>
        <v>Q4</v>
      </c>
      <c r="C391" s="12" t="s">
        <v>84</v>
      </c>
      <c r="D391" s="12" t="s">
        <v>85</v>
      </c>
      <c r="E391" s="12" t="s">
        <v>99</v>
      </c>
      <c r="F391" s="12" t="s">
        <v>96</v>
      </c>
      <c r="G391" s="12">
        <v>1269</v>
      </c>
      <c r="H391" s="15">
        <v>260</v>
      </c>
      <c r="I391" s="15">
        <v>350</v>
      </c>
      <c r="J391" s="15">
        <v>444150</v>
      </c>
      <c r="K391" s="12">
        <v>39973.5</v>
      </c>
      <c r="L391" s="15">
        <v>404176.5</v>
      </c>
      <c r="M391" s="15">
        <v>329940</v>
      </c>
      <c r="N391" s="15">
        <v>74236.5</v>
      </c>
    </row>
    <row r="392" spans="1:14" x14ac:dyDescent="0.3">
      <c r="A392" s="13">
        <v>44470</v>
      </c>
      <c r="B392" s="13" t="str">
        <f t="shared" si="6"/>
        <v>Q4</v>
      </c>
      <c r="C392" s="12" t="s">
        <v>84</v>
      </c>
      <c r="D392" s="12" t="s">
        <v>85</v>
      </c>
      <c r="E392" s="12" t="s">
        <v>102</v>
      </c>
      <c r="F392" s="12" t="s">
        <v>91</v>
      </c>
      <c r="G392" s="12">
        <v>1249</v>
      </c>
      <c r="H392" s="15">
        <v>5</v>
      </c>
      <c r="I392" s="15">
        <v>20</v>
      </c>
      <c r="J392" s="15">
        <v>24980</v>
      </c>
      <c r="K392" s="12">
        <v>3247.4</v>
      </c>
      <c r="L392" s="15">
        <v>21732.6</v>
      </c>
      <c r="M392" s="15">
        <v>12490</v>
      </c>
      <c r="N392" s="15">
        <v>9242.5999999999985</v>
      </c>
    </row>
    <row r="393" spans="1:14" x14ac:dyDescent="0.3">
      <c r="A393" s="13">
        <v>44470</v>
      </c>
      <c r="B393" s="13" t="str">
        <f t="shared" si="6"/>
        <v>Q4</v>
      </c>
      <c r="C393" s="12" t="s">
        <v>84</v>
      </c>
      <c r="D393" s="12" t="s">
        <v>85</v>
      </c>
      <c r="E393" s="12" t="s">
        <v>86</v>
      </c>
      <c r="F393" s="12" t="s">
        <v>91</v>
      </c>
      <c r="G393" s="12">
        <v>1249</v>
      </c>
      <c r="H393" s="15">
        <v>10</v>
      </c>
      <c r="I393" s="15">
        <v>20</v>
      </c>
      <c r="J393" s="15">
        <v>24980</v>
      </c>
      <c r="K393" s="12">
        <v>3247.4</v>
      </c>
      <c r="L393" s="15">
        <v>21732.6</v>
      </c>
      <c r="M393" s="15">
        <v>12490</v>
      </c>
      <c r="N393" s="15">
        <v>9242.5999999999985</v>
      </c>
    </row>
    <row r="394" spans="1:14" x14ac:dyDescent="0.3">
      <c r="A394" s="13">
        <v>44470</v>
      </c>
      <c r="B394" s="13" t="str">
        <f t="shared" si="6"/>
        <v>Q4</v>
      </c>
      <c r="C394" s="12" t="s">
        <v>88</v>
      </c>
      <c r="D394" s="12" t="s">
        <v>89</v>
      </c>
      <c r="E394" s="12" t="s">
        <v>86</v>
      </c>
      <c r="F394" s="12" t="s">
        <v>96</v>
      </c>
      <c r="G394" s="12">
        <v>1227</v>
      </c>
      <c r="H394" s="15">
        <v>10</v>
      </c>
      <c r="I394" s="15">
        <v>15</v>
      </c>
      <c r="J394" s="15">
        <v>18405</v>
      </c>
      <c r="K394" s="12">
        <v>1656.45</v>
      </c>
      <c r="L394" s="15">
        <v>16748.55</v>
      </c>
      <c r="M394" s="15">
        <v>12270</v>
      </c>
      <c r="N394" s="15">
        <v>4478.5499999999993</v>
      </c>
    </row>
    <row r="395" spans="1:14" x14ac:dyDescent="0.3">
      <c r="A395" s="13">
        <v>44470</v>
      </c>
      <c r="B395" s="13" t="str">
        <f t="shared" si="6"/>
        <v>Q4</v>
      </c>
      <c r="C395" s="12" t="s">
        <v>88</v>
      </c>
      <c r="D395" s="12" t="s">
        <v>89</v>
      </c>
      <c r="E395" s="12" t="s">
        <v>95</v>
      </c>
      <c r="F395" s="12" t="s">
        <v>96</v>
      </c>
      <c r="G395" s="12">
        <v>1227</v>
      </c>
      <c r="H395" s="15">
        <v>250</v>
      </c>
      <c r="I395" s="15">
        <v>15</v>
      </c>
      <c r="J395" s="15">
        <v>18405</v>
      </c>
      <c r="K395" s="12">
        <v>1656.45</v>
      </c>
      <c r="L395" s="15">
        <v>16748.55</v>
      </c>
      <c r="M395" s="15">
        <v>12270</v>
      </c>
      <c r="N395" s="15">
        <v>4478.5499999999993</v>
      </c>
    </row>
    <row r="396" spans="1:14" x14ac:dyDescent="0.3">
      <c r="A396" s="13">
        <v>44470</v>
      </c>
      <c r="B396" s="13" t="str">
        <f t="shared" si="6"/>
        <v>Q4</v>
      </c>
      <c r="C396" s="12" t="s">
        <v>88</v>
      </c>
      <c r="D396" s="12" t="s">
        <v>98</v>
      </c>
      <c r="E396" s="12" t="s">
        <v>86</v>
      </c>
      <c r="F396" s="12" t="s">
        <v>91</v>
      </c>
      <c r="G396" s="12">
        <v>1175</v>
      </c>
      <c r="H396" s="15">
        <v>10</v>
      </c>
      <c r="I396" s="15">
        <v>15</v>
      </c>
      <c r="J396" s="15">
        <v>17625</v>
      </c>
      <c r="K396" s="12">
        <v>2643.75</v>
      </c>
      <c r="L396" s="15">
        <v>14981.25</v>
      </c>
      <c r="M396" s="15">
        <v>11750</v>
      </c>
      <c r="N396" s="15">
        <v>3231.25</v>
      </c>
    </row>
    <row r="397" spans="1:14" x14ac:dyDescent="0.3">
      <c r="A397" s="13">
        <v>44470</v>
      </c>
      <c r="B397" s="13" t="str">
        <f t="shared" si="6"/>
        <v>Q4</v>
      </c>
      <c r="C397" s="12" t="s">
        <v>88</v>
      </c>
      <c r="D397" s="12" t="s">
        <v>98</v>
      </c>
      <c r="E397" s="12" t="s">
        <v>95</v>
      </c>
      <c r="F397" s="12" t="s">
        <v>91</v>
      </c>
      <c r="G397" s="12">
        <v>1175</v>
      </c>
      <c r="H397" s="15">
        <v>250</v>
      </c>
      <c r="I397" s="15">
        <v>15</v>
      </c>
      <c r="J397" s="15">
        <v>17625</v>
      </c>
      <c r="K397" s="12">
        <v>2643.75</v>
      </c>
      <c r="L397" s="15">
        <v>14981.25</v>
      </c>
      <c r="M397" s="15">
        <v>11750</v>
      </c>
      <c r="N397" s="15">
        <v>3231.25</v>
      </c>
    </row>
    <row r="398" spans="1:14" x14ac:dyDescent="0.3">
      <c r="A398" s="13">
        <v>44470</v>
      </c>
      <c r="B398" s="13" t="str">
        <f t="shared" si="6"/>
        <v>Q4</v>
      </c>
      <c r="C398" s="12" t="s">
        <v>88</v>
      </c>
      <c r="D398" s="12" t="s">
        <v>93</v>
      </c>
      <c r="E398" s="12" t="s">
        <v>86</v>
      </c>
      <c r="F398" s="12" t="s">
        <v>96</v>
      </c>
      <c r="G398" s="12">
        <v>1153</v>
      </c>
      <c r="H398" s="15">
        <v>10</v>
      </c>
      <c r="I398" s="15">
        <v>15</v>
      </c>
      <c r="J398" s="15">
        <v>17295</v>
      </c>
      <c r="K398" s="12">
        <v>1037.7</v>
      </c>
      <c r="L398" s="15">
        <v>16257.3</v>
      </c>
      <c r="M398" s="15">
        <v>11530</v>
      </c>
      <c r="N398" s="15">
        <v>4727.2999999999993</v>
      </c>
    </row>
    <row r="399" spans="1:14" x14ac:dyDescent="0.3">
      <c r="A399" s="13">
        <v>44470</v>
      </c>
      <c r="B399" s="13" t="str">
        <f t="shared" si="6"/>
        <v>Q4</v>
      </c>
      <c r="C399" s="12" t="s">
        <v>88</v>
      </c>
      <c r="D399" s="12" t="s">
        <v>93</v>
      </c>
      <c r="E399" s="12" t="s">
        <v>95</v>
      </c>
      <c r="F399" s="12" t="s">
        <v>96</v>
      </c>
      <c r="G399" s="12">
        <v>1153</v>
      </c>
      <c r="H399" s="15">
        <v>250</v>
      </c>
      <c r="I399" s="15">
        <v>15</v>
      </c>
      <c r="J399" s="15">
        <v>17295</v>
      </c>
      <c r="K399" s="12">
        <v>1037.7</v>
      </c>
      <c r="L399" s="15">
        <v>16257.3</v>
      </c>
      <c r="M399" s="15">
        <v>11530</v>
      </c>
      <c r="N399" s="15">
        <v>4727.2999999999993</v>
      </c>
    </row>
    <row r="400" spans="1:14" x14ac:dyDescent="0.3">
      <c r="A400" s="13">
        <v>44470</v>
      </c>
      <c r="B400" s="13" t="str">
        <f t="shared" si="6"/>
        <v>Q4</v>
      </c>
      <c r="C400" s="12" t="s">
        <v>84</v>
      </c>
      <c r="D400" s="12" t="s">
        <v>93</v>
      </c>
      <c r="E400" s="12" t="s">
        <v>86</v>
      </c>
      <c r="F400" s="12" t="s">
        <v>103</v>
      </c>
      <c r="G400" s="12">
        <v>1143</v>
      </c>
      <c r="H400" s="15">
        <v>10</v>
      </c>
      <c r="I400" s="15">
        <v>7</v>
      </c>
      <c r="J400" s="15">
        <v>8001</v>
      </c>
      <c r="K400" s="12">
        <v>0</v>
      </c>
      <c r="L400" s="15">
        <v>8001</v>
      </c>
      <c r="M400" s="15">
        <v>5715</v>
      </c>
      <c r="N400" s="15">
        <v>2286</v>
      </c>
    </row>
    <row r="401" spans="1:14" x14ac:dyDescent="0.3">
      <c r="A401" s="13">
        <v>44470</v>
      </c>
      <c r="B401" s="13" t="str">
        <f t="shared" si="6"/>
        <v>Q4</v>
      </c>
      <c r="C401" s="12" t="s">
        <v>84</v>
      </c>
      <c r="D401" s="12" t="s">
        <v>93</v>
      </c>
      <c r="E401" s="12" t="s">
        <v>99</v>
      </c>
      <c r="F401" s="12" t="s">
        <v>103</v>
      </c>
      <c r="G401" s="12">
        <v>1143</v>
      </c>
      <c r="H401" s="15">
        <v>260</v>
      </c>
      <c r="I401" s="15">
        <v>7</v>
      </c>
      <c r="J401" s="15">
        <v>8001</v>
      </c>
      <c r="K401" s="12">
        <v>0</v>
      </c>
      <c r="L401" s="15">
        <v>8001</v>
      </c>
      <c r="M401" s="15">
        <v>5715</v>
      </c>
      <c r="N401" s="15">
        <v>2286</v>
      </c>
    </row>
    <row r="402" spans="1:14" x14ac:dyDescent="0.3">
      <c r="A402" s="13">
        <v>44470</v>
      </c>
      <c r="B402" s="13" t="str">
        <f t="shared" si="6"/>
        <v>Q4</v>
      </c>
      <c r="C402" s="12" t="s">
        <v>97</v>
      </c>
      <c r="D402" s="12" t="s">
        <v>98</v>
      </c>
      <c r="E402" s="12" t="s">
        <v>101</v>
      </c>
      <c r="F402" s="12" t="s">
        <v>91</v>
      </c>
      <c r="G402" s="12">
        <v>1085</v>
      </c>
      <c r="H402" s="15">
        <v>3</v>
      </c>
      <c r="I402" s="15">
        <v>125</v>
      </c>
      <c r="J402" s="15">
        <v>135625</v>
      </c>
      <c r="K402" s="12">
        <v>20343.75</v>
      </c>
      <c r="L402" s="15">
        <v>115281.25</v>
      </c>
      <c r="M402" s="15">
        <v>130200</v>
      </c>
      <c r="N402" s="15">
        <v>-14918.75</v>
      </c>
    </row>
    <row r="403" spans="1:14" x14ac:dyDescent="0.3">
      <c r="A403" s="13">
        <v>44470</v>
      </c>
      <c r="B403" s="13" t="str">
        <f t="shared" si="6"/>
        <v>Q4</v>
      </c>
      <c r="C403" s="12" t="s">
        <v>97</v>
      </c>
      <c r="D403" s="12" t="s">
        <v>98</v>
      </c>
      <c r="E403" s="12" t="s">
        <v>86</v>
      </c>
      <c r="F403" s="12" t="s">
        <v>91</v>
      </c>
      <c r="G403" s="12">
        <v>1085</v>
      </c>
      <c r="H403" s="15">
        <v>10</v>
      </c>
      <c r="I403" s="15">
        <v>125</v>
      </c>
      <c r="J403" s="15">
        <v>135625</v>
      </c>
      <c r="K403" s="12">
        <v>20343.75</v>
      </c>
      <c r="L403" s="15">
        <v>115281.25</v>
      </c>
      <c r="M403" s="15">
        <v>130200</v>
      </c>
      <c r="N403" s="15">
        <v>-14918.75</v>
      </c>
    </row>
    <row r="404" spans="1:14" x14ac:dyDescent="0.3">
      <c r="A404" s="13">
        <v>44470</v>
      </c>
      <c r="B404" s="13" t="str">
        <f t="shared" si="6"/>
        <v>Q4</v>
      </c>
      <c r="C404" s="12" t="s">
        <v>92</v>
      </c>
      <c r="D404" s="12" t="s">
        <v>93</v>
      </c>
      <c r="E404" s="12" t="s">
        <v>101</v>
      </c>
      <c r="F404" s="12" t="s">
        <v>91</v>
      </c>
      <c r="G404" s="12">
        <v>1010</v>
      </c>
      <c r="H404" s="15">
        <v>3</v>
      </c>
      <c r="I404" s="15">
        <v>300</v>
      </c>
      <c r="J404" s="15">
        <v>303000</v>
      </c>
      <c r="K404" s="12">
        <v>42420</v>
      </c>
      <c r="L404" s="15">
        <v>260580</v>
      </c>
      <c r="M404" s="15">
        <v>252500</v>
      </c>
      <c r="N404" s="15">
        <v>8080</v>
      </c>
    </row>
    <row r="405" spans="1:14" x14ac:dyDescent="0.3">
      <c r="A405" s="13">
        <v>44470</v>
      </c>
      <c r="B405" s="13" t="str">
        <f t="shared" si="6"/>
        <v>Q4</v>
      </c>
      <c r="C405" s="12" t="s">
        <v>92</v>
      </c>
      <c r="D405" s="12" t="s">
        <v>93</v>
      </c>
      <c r="E405" s="12" t="s">
        <v>95</v>
      </c>
      <c r="F405" s="12" t="s">
        <v>91</v>
      </c>
      <c r="G405" s="12">
        <v>1010</v>
      </c>
      <c r="H405" s="15">
        <v>250</v>
      </c>
      <c r="I405" s="15">
        <v>300</v>
      </c>
      <c r="J405" s="15">
        <v>303000</v>
      </c>
      <c r="K405" s="12">
        <v>42420</v>
      </c>
      <c r="L405" s="15">
        <v>260580</v>
      </c>
      <c r="M405" s="15">
        <v>252500</v>
      </c>
      <c r="N405" s="15">
        <v>8080</v>
      </c>
    </row>
    <row r="406" spans="1:14" x14ac:dyDescent="0.3">
      <c r="A406" s="13">
        <v>44470</v>
      </c>
      <c r="B406" s="13" t="str">
        <f t="shared" si="6"/>
        <v>Q4</v>
      </c>
      <c r="C406" s="12" t="s">
        <v>84</v>
      </c>
      <c r="D406" s="12" t="s">
        <v>93</v>
      </c>
      <c r="E406" s="12" t="s">
        <v>90</v>
      </c>
      <c r="F406" s="12" t="s">
        <v>91</v>
      </c>
      <c r="G406" s="12">
        <v>986</v>
      </c>
      <c r="H406" s="15">
        <v>120</v>
      </c>
      <c r="I406" s="15">
        <v>350</v>
      </c>
      <c r="J406" s="15">
        <v>345100</v>
      </c>
      <c r="K406" s="12">
        <v>41412</v>
      </c>
      <c r="L406" s="15">
        <v>303688</v>
      </c>
      <c r="M406" s="15">
        <v>256360</v>
      </c>
      <c r="N406" s="15">
        <v>47328</v>
      </c>
    </row>
    <row r="407" spans="1:14" x14ac:dyDescent="0.3">
      <c r="A407" s="13">
        <v>44470</v>
      </c>
      <c r="B407" s="13" t="str">
        <f t="shared" si="6"/>
        <v>Q4</v>
      </c>
      <c r="C407" s="12" t="s">
        <v>84</v>
      </c>
      <c r="D407" s="12" t="s">
        <v>93</v>
      </c>
      <c r="E407" s="12" t="s">
        <v>95</v>
      </c>
      <c r="F407" s="12" t="s">
        <v>91</v>
      </c>
      <c r="G407" s="12">
        <v>986</v>
      </c>
      <c r="H407" s="15">
        <v>250</v>
      </c>
      <c r="I407" s="15">
        <v>350</v>
      </c>
      <c r="J407" s="15">
        <v>345100</v>
      </c>
      <c r="K407" s="12">
        <v>41412</v>
      </c>
      <c r="L407" s="15">
        <v>303688</v>
      </c>
      <c r="M407" s="15">
        <v>256360</v>
      </c>
      <c r="N407" s="15">
        <v>47328</v>
      </c>
    </row>
    <row r="408" spans="1:14" x14ac:dyDescent="0.3">
      <c r="A408" s="13">
        <v>44470</v>
      </c>
      <c r="B408" s="13" t="str">
        <f t="shared" si="6"/>
        <v>Q4</v>
      </c>
      <c r="C408" s="12" t="s">
        <v>84</v>
      </c>
      <c r="D408" s="12" t="s">
        <v>128</v>
      </c>
      <c r="E408" s="12" t="s">
        <v>86</v>
      </c>
      <c r="F408" s="12" t="s">
        <v>91</v>
      </c>
      <c r="G408" s="12">
        <v>905</v>
      </c>
      <c r="H408" s="15">
        <v>10</v>
      </c>
      <c r="I408" s="15">
        <v>20</v>
      </c>
      <c r="J408" s="15">
        <v>18100</v>
      </c>
      <c r="K408" s="12">
        <v>2172</v>
      </c>
      <c r="L408" s="15">
        <v>15928</v>
      </c>
      <c r="M408" s="15">
        <v>9050</v>
      </c>
      <c r="N408" s="15">
        <v>6878</v>
      </c>
    </row>
    <row r="409" spans="1:14" x14ac:dyDescent="0.3">
      <c r="A409" s="13">
        <v>44470</v>
      </c>
      <c r="B409" s="13" t="str">
        <f t="shared" si="6"/>
        <v>Q4</v>
      </c>
      <c r="C409" s="12" t="s">
        <v>84</v>
      </c>
      <c r="D409" s="12" t="s">
        <v>128</v>
      </c>
      <c r="E409" s="12" t="s">
        <v>90</v>
      </c>
      <c r="F409" s="12" t="s">
        <v>91</v>
      </c>
      <c r="G409" s="12">
        <v>905</v>
      </c>
      <c r="H409" s="15">
        <v>120</v>
      </c>
      <c r="I409" s="15">
        <v>20</v>
      </c>
      <c r="J409" s="15">
        <v>18100</v>
      </c>
      <c r="K409" s="12">
        <v>2172</v>
      </c>
      <c r="L409" s="15">
        <v>15928</v>
      </c>
      <c r="M409" s="15">
        <v>9050</v>
      </c>
      <c r="N409" s="15">
        <v>6878</v>
      </c>
    </row>
    <row r="410" spans="1:14" x14ac:dyDescent="0.3">
      <c r="A410" s="13">
        <v>44470</v>
      </c>
      <c r="B410" s="13" t="str">
        <f t="shared" si="6"/>
        <v>Q4</v>
      </c>
      <c r="C410" s="12" t="s">
        <v>97</v>
      </c>
      <c r="D410" s="12" t="s">
        <v>93</v>
      </c>
      <c r="E410" s="12" t="s">
        <v>86</v>
      </c>
      <c r="F410" s="12" t="s">
        <v>96</v>
      </c>
      <c r="G410" s="12">
        <v>861</v>
      </c>
      <c r="H410" s="15">
        <v>10</v>
      </c>
      <c r="I410" s="15">
        <v>125</v>
      </c>
      <c r="J410" s="15">
        <v>107625</v>
      </c>
      <c r="K410" s="12">
        <v>5381.25</v>
      </c>
      <c r="L410" s="15">
        <v>102243.75</v>
      </c>
      <c r="M410" s="15">
        <v>103320</v>
      </c>
      <c r="N410" s="15">
        <v>-1076.25</v>
      </c>
    </row>
    <row r="411" spans="1:14" x14ac:dyDescent="0.3">
      <c r="A411" s="13">
        <v>44470</v>
      </c>
      <c r="B411" s="13" t="str">
        <f t="shared" si="6"/>
        <v>Q4</v>
      </c>
      <c r="C411" s="12" t="s">
        <v>97</v>
      </c>
      <c r="D411" s="12" t="s">
        <v>93</v>
      </c>
      <c r="E411" s="12" t="s">
        <v>90</v>
      </c>
      <c r="F411" s="12" t="s">
        <v>96</v>
      </c>
      <c r="G411" s="12">
        <v>861</v>
      </c>
      <c r="H411" s="15">
        <v>120</v>
      </c>
      <c r="I411" s="15">
        <v>125</v>
      </c>
      <c r="J411" s="15">
        <v>107625</v>
      </c>
      <c r="K411" s="12">
        <v>5381.25</v>
      </c>
      <c r="L411" s="15">
        <v>102243.75</v>
      </c>
      <c r="M411" s="15">
        <v>103320</v>
      </c>
      <c r="N411" s="15">
        <v>-1076.25</v>
      </c>
    </row>
    <row r="412" spans="1:14" x14ac:dyDescent="0.3">
      <c r="A412" s="13">
        <v>44470</v>
      </c>
      <c r="B412" s="13" t="str">
        <f t="shared" si="6"/>
        <v>Q4</v>
      </c>
      <c r="C412" s="12" t="s">
        <v>92</v>
      </c>
      <c r="D412" s="12" t="s">
        <v>128</v>
      </c>
      <c r="E412" s="12" t="s">
        <v>102</v>
      </c>
      <c r="F412" s="12" t="s">
        <v>91</v>
      </c>
      <c r="G412" s="12">
        <v>546</v>
      </c>
      <c r="H412" s="15">
        <v>5</v>
      </c>
      <c r="I412" s="15">
        <v>300</v>
      </c>
      <c r="J412" s="15">
        <v>163800</v>
      </c>
      <c r="K412" s="12">
        <v>24570</v>
      </c>
      <c r="L412" s="15">
        <v>139230</v>
      </c>
      <c r="M412" s="15">
        <v>136500</v>
      </c>
      <c r="N412" s="15">
        <v>2730</v>
      </c>
    </row>
    <row r="413" spans="1:14" x14ac:dyDescent="0.3">
      <c r="A413" s="13">
        <v>44470</v>
      </c>
      <c r="B413" s="13" t="str">
        <f t="shared" si="6"/>
        <v>Q4</v>
      </c>
      <c r="C413" s="12" t="s">
        <v>92</v>
      </c>
      <c r="D413" s="12" t="s">
        <v>128</v>
      </c>
      <c r="E413" s="12" t="s">
        <v>99</v>
      </c>
      <c r="F413" s="12" t="s">
        <v>91</v>
      </c>
      <c r="G413" s="12">
        <v>546</v>
      </c>
      <c r="H413" s="15">
        <v>260</v>
      </c>
      <c r="I413" s="15">
        <v>300</v>
      </c>
      <c r="J413" s="15">
        <v>163800</v>
      </c>
      <c r="K413" s="12">
        <v>24570</v>
      </c>
      <c r="L413" s="15">
        <v>139230</v>
      </c>
      <c r="M413" s="15">
        <v>136500</v>
      </c>
      <c r="N413" s="15">
        <v>2730</v>
      </c>
    </row>
    <row r="414" spans="1:14" x14ac:dyDescent="0.3">
      <c r="A414" s="13">
        <v>44470</v>
      </c>
      <c r="B414" s="13" t="str">
        <f t="shared" si="6"/>
        <v>Q4</v>
      </c>
      <c r="C414" s="12" t="s">
        <v>94</v>
      </c>
      <c r="D414" s="12" t="s">
        <v>98</v>
      </c>
      <c r="E414" s="12" t="s">
        <v>90</v>
      </c>
      <c r="F414" s="12" t="s">
        <v>91</v>
      </c>
      <c r="G414" s="12">
        <v>472</v>
      </c>
      <c r="H414" s="15">
        <v>120</v>
      </c>
      <c r="I414" s="15">
        <v>12</v>
      </c>
      <c r="J414" s="15">
        <v>5664</v>
      </c>
      <c r="K414" s="12">
        <v>623.04</v>
      </c>
      <c r="L414" s="15">
        <v>5040.96</v>
      </c>
      <c r="M414" s="15">
        <v>1416</v>
      </c>
      <c r="N414" s="15">
        <v>3624.96</v>
      </c>
    </row>
    <row r="415" spans="1:14" x14ac:dyDescent="0.3">
      <c r="A415" s="13">
        <v>44470</v>
      </c>
      <c r="B415" s="13" t="str">
        <f t="shared" si="6"/>
        <v>Q4</v>
      </c>
      <c r="C415" s="12" t="s">
        <v>94</v>
      </c>
      <c r="D415" s="12" t="s">
        <v>98</v>
      </c>
      <c r="E415" s="12" t="s">
        <v>99</v>
      </c>
      <c r="F415" s="12" t="s">
        <v>91</v>
      </c>
      <c r="G415" s="12">
        <v>472</v>
      </c>
      <c r="H415" s="15">
        <v>260</v>
      </c>
      <c r="I415" s="15">
        <v>12</v>
      </c>
      <c r="J415" s="15">
        <v>5664</v>
      </c>
      <c r="K415" s="12">
        <v>623.04</v>
      </c>
      <c r="L415" s="15">
        <v>5040.96</v>
      </c>
      <c r="M415" s="15">
        <v>1416</v>
      </c>
      <c r="N415" s="15">
        <v>3624.96</v>
      </c>
    </row>
    <row r="416" spans="1:14" x14ac:dyDescent="0.3">
      <c r="A416" s="13">
        <v>44470</v>
      </c>
      <c r="B416" s="13" t="str">
        <f t="shared" si="6"/>
        <v>Q4</v>
      </c>
      <c r="C416" s="12" t="s">
        <v>94</v>
      </c>
      <c r="D416" s="12" t="s">
        <v>128</v>
      </c>
      <c r="E416" s="12" t="s">
        <v>90</v>
      </c>
      <c r="F416" s="12" t="s">
        <v>91</v>
      </c>
      <c r="G416" s="12">
        <v>410</v>
      </c>
      <c r="H416" s="15">
        <v>120</v>
      </c>
      <c r="I416" s="15">
        <v>12</v>
      </c>
      <c r="J416" s="15">
        <v>4920</v>
      </c>
      <c r="K416" s="12">
        <v>639.6</v>
      </c>
      <c r="L416" s="15">
        <v>4280.3999999999996</v>
      </c>
      <c r="M416" s="15">
        <v>1230</v>
      </c>
      <c r="N416" s="15">
        <v>3050.3999999999996</v>
      </c>
    </row>
    <row r="417" spans="1:14" x14ac:dyDescent="0.3">
      <c r="A417" s="13">
        <v>44470</v>
      </c>
      <c r="B417" s="13" t="str">
        <f t="shared" si="6"/>
        <v>Q4</v>
      </c>
      <c r="C417" s="12" t="s">
        <v>94</v>
      </c>
      <c r="D417" s="12" t="s">
        <v>128</v>
      </c>
      <c r="E417" s="12" t="s">
        <v>99</v>
      </c>
      <c r="F417" s="12" t="s">
        <v>91</v>
      </c>
      <c r="G417" s="12">
        <v>410</v>
      </c>
      <c r="H417" s="15">
        <v>260</v>
      </c>
      <c r="I417" s="15">
        <v>12</v>
      </c>
      <c r="J417" s="15">
        <v>4920</v>
      </c>
      <c r="K417" s="12">
        <v>639.6</v>
      </c>
      <c r="L417" s="15">
        <v>4280.3999999999996</v>
      </c>
      <c r="M417" s="15">
        <v>1230</v>
      </c>
      <c r="N417" s="15">
        <v>3050.3999999999996</v>
      </c>
    </row>
    <row r="418" spans="1:14" x14ac:dyDescent="0.3">
      <c r="A418" s="13">
        <v>44470</v>
      </c>
      <c r="B418" s="13" t="str">
        <f t="shared" si="6"/>
        <v>Q4</v>
      </c>
      <c r="C418" s="12" t="s">
        <v>84</v>
      </c>
      <c r="D418" s="12" t="s">
        <v>98</v>
      </c>
      <c r="E418" s="12" t="s">
        <v>86</v>
      </c>
      <c r="F418" s="12" t="s">
        <v>96</v>
      </c>
      <c r="G418" s="12">
        <v>360</v>
      </c>
      <c r="H418" s="15">
        <v>10</v>
      </c>
      <c r="I418" s="15">
        <v>7</v>
      </c>
      <c r="J418" s="15">
        <v>2520</v>
      </c>
      <c r="K418" s="12">
        <v>226.8</v>
      </c>
      <c r="L418" s="15">
        <v>2293.1999999999998</v>
      </c>
      <c r="M418" s="15">
        <v>1800</v>
      </c>
      <c r="N418" s="15">
        <v>493.19999999999982</v>
      </c>
    </row>
    <row r="419" spans="1:14" x14ac:dyDescent="0.3">
      <c r="A419" s="13">
        <v>44470</v>
      </c>
      <c r="B419" s="13" t="str">
        <f t="shared" si="6"/>
        <v>Q4</v>
      </c>
      <c r="C419" s="12" t="s">
        <v>84</v>
      </c>
      <c r="D419" s="12" t="s">
        <v>98</v>
      </c>
      <c r="E419" s="12" t="s">
        <v>95</v>
      </c>
      <c r="F419" s="12" t="s">
        <v>96</v>
      </c>
      <c r="G419" s="12">
        <v>360</v>
      </c>
      <c r="H419" s="15">
        <v>250</v>
      </c>
      <c r="I419" s="15">
        <v>7</v>
      </c>
      <c r="J419" s="15">
        <v>2520</v>
      </c>
      <c r="K419" s="12">
        <v>226.8</v>
      </c>
      <c r="L419" s="15">
        <v>2293.1999999999998</v>
      </c>
      <c r="M419" s="15">
        <v>1800</v>
      </c>
      <c r="N419" s="15">
        <v>493.19999999999982</v>
      </c>
    </row>
    <row r="420" spans="1:14" x14ac:dyDescent="0.3">
      <c r="A420" s="13">
        <v>44470</v>
      </c>
      <c r="B420" s="13" t="str">
        <f t="shared" si="6"/>
        <v>Q4</v>
      </c>
      <c r="C420" s="12" t="s">
        <v>84</v>
      </c>
      <c r="D420" s="12" t="s">
        <v>98</v>
      </c>
      <c r="E420" s="12" t="s">
        <v>86</v>
      </c>
      <c r="F420" s="12" t="s">
        <v>91</v>
      </c>
      <c r="G420" s="12">
        <v>241</v>
      </c>
      <c r="H420" s="15">
        <v>10</v>
      </c>
      <c r="I420" s="15">
        <v>20</v>
      </c>
      <c r="J420" s="15">
        <v>4820</v>
      </c>
      <c r="K420" s="12">
        <v>482</v>
      </c>
      <c r="L420" s="15">
        <v>4338</v>
      </c>
      <c r="M420" s="15">
        <v>2410</v>
      </c>
      <c r="N420" s="15">
        <v>1928</v>
      </c>
    </row>
    <row r="421" spans="1:14" x14ac:dyDescent="0.3">
      <c r="A421" s="13">
        <v>44470</v>
      </c>
      <c r="B421" s="13" t="str">
        <f t="shared" si="6"/>
        <v>Q4</v>
      </c>
      <c r="C421" s="12" t="s">
        <v>84</v>
      </c>
      <c r="D421" s="12" t="s">
        <v>98</v>
      </c>
      <c r="E421" s="12" t="s">
        <v>90</v>
      </c>
      <c r="F421" s="12" t="s">
        <v>91</v>
      </c>
      <c r="G421" s="12">
        <v>241</v>
      </c>
      <c r="H421" s="15">
        <v>120</v>
      </c>
      <c r="I421" s="15">
        <v>20</v>
      </c>
      <c r="J421" s="15">
        <v>4820</v>
      </c>
      <c r="K421" s="12">
        <v>482</v>
      </c>
      <c r="L421" s="15">
        <v>4338</v>
      </c>
      <c r="M421" s="15">
        <v>2410</v>
      </c>
      <c r="N421" s="15">
        <v>1928</v>
      </c>
    </row>
    <row r="422" spans="1:14" x14ac:dyDescent="0.3">
      <c r="A422" s="13">
        <v>44501</v>
      </c>
      <c r="B422" s="13" t="str">
        <f t="shared" si="6"/>
        <v>Q4</v>
      </c>
      <c r="C422" s="12" t="s">
        <v>92</v>
      </c>
      <c r="D422" s="12" t="s">
        <v>93</v>
      </c>
      <c r="E422" s="12" t="s">
        <v>86</v>
      </c>
      <c r="F422" s="12" t="s">
        <v>87</v>
      </c>
      <c r="G422" s="12">
        <v>2905</v>
      </c>
      <c r="H422" s="15">
        <v>10</v>
      </c>
      <c r="I422" s="15">
        <v>300</v>
      </c>
      <c r="J422" s="15">
        <v>871500</v>
      </c>
      <c r="K422" s="12">
        <v>8715</v>
      </c>
      <c r="L422" s="15">
        <v>862785</v>
      </c>
      <c r="M422" s="15">
        <v>726250</v>
      </c>
      <c r="N422" s="15">
        <v>136535</v>
      </c>
    </row>
    <row r="423" spans="1:14" x14ac:dyDescent="0.3">
      <c r="A423" s="13">
        <v>44501</v>
      </c>
      <c r="B423" s="13" t="str">
        <f t="shared" si="6"/>
        <v>Q4</v>
      </c>
      <c r="C423" s="12" t="s">
        <v>88</v>
      </c>
      <c r="D423" s="12" t="s">
        <v>128</v>
      </c>
      <c r="E423" s="12" t="s">
        <v>101</v>
      </c>
      <c r="F423" s="12" t="s">
        <v>96</v>
      </c>
      <c r="G423" s="12">
        <v>2791</v>
      </c>
      <c r="H423" s="15">
        <v>3</v>
      </c>
      <c r="I423" s="15">
        <v>15</v>
      </c>
      <c r="J423" s="15">
        <v>41865</v>
      </c>
      <c r="K423" s="12">
        <v>2093.25</v>
      </c>
      <c r="L423" s="15">
        <v>39771.75</v>
      </c>
      <c r="M423" s="15">
        <v>27910</v>
      </c>
      <c r="N423" s="15">
        <v>11861.75</v>
      </c>
    </row>
    <row r="424" spans="1:14" x14ac:dyDescent="0.3">
      <c r="A424" s="13">
        <v>44501</v>
      </c>
      <c r="B424" s="13" t="str">
        <f t="shared" si="6"/>
        <v>Q4</v>
      </c>
      <c r="C424" s="12" t="s">
        <v>94</v>
      </c>
      <c r="D424" s="12" t="s">
        <v>93</v>
      </c>
      <c r="E424" s="12" t="s">
        <v>102</v>
      </c>
      <c r="F424" s="12" t="s">
        <v>96</v>
      </c>
      <c r="G424" s="12">
        <v>2723</v>
      </c>
      <c r="H424" s="15">
        <v>5</v>
      </c>
      <c r="I424" s="15">
        <v>12</v>
      </c>
      <c r="J424" s="15">
        <v>32676</v>
      </c>
      <c r="K424" s="12">
        <v>1960.56</v>
      </c>
      <c r="L424" s="15">
        <v>30715.439999999999</v>
      </c>
      <c r="M424" s="15">
        <v>8169</v>
      </c>
      <c r="N424" s="15">
        <v>22546.44</v>
      </c>
    </row>
    <row r="425" spans="1:14" x14ac:dyDescent="0.3">
      <c r="A425" s="13">
        <v>44501</v>
      </c>
      <c r="B425" s="13" t="str">
        <f t="shared" si="6"/>
        <v>Q4</v>
      </c>
      <c r="C425" s="12" t="s">
        <v>88</v>
      </c>
      <c r="D425" s="12" t="s">
        <v>85</v>
      </c>
      <c r="E425" s="12" t="s">
        <v>101</v>
      </c>
      <c r="F425" s="12" t="s">
        <v>91</v>
      </c>
      <c r="G425" s="12">
        <v>2689</v>
      </c>
      <c r="H425" s="15">
        <v>3</v>
      </c>
      <c r="I425" s="15">
        <v>15</v>
      </c>
      <c r="J425" s="15">
        <v>40335</v>
      </c>
      <c r="K425" s="12">
        <v>4840.2</v>
      </c>
      <c r="L425" s="15">
        <v>35494.800000000003</v>
      </c>
      <c r="M425" s="15">
        <v>26890</v>
      </c>
      <c r="N425" s="15">
        <v>8604.8000000000029</v>
      </c>
    </row>
    <row r="426" spans="1:14" x14ac:dyDescent="0.3">
      <c r="A426" s="13">
        <v>44501</v>
      </c>
      <c r="B426" s="13" t="str">
        <f t="shared" si="6"/>
        <v>Q4</v>
      </c>
      <c r="C426" s="12" t="s">
        <v>84</v>
      </c>
      <c r="D426" s="12" t="s">
        <v>98</v>
      </c>
      <c r="E426" s="12" t="s">
        <v>90</v>
      </c>
      <c r="F426" s="12" t="s">
        <v>91</v>
      </c>
      <c r="G426" s="12">
        <v>2665</v>
      </c>
      <c r="H426" s="15">
        <v>120</v>
      </c>
      <c r="I426" s="15">
        <v>7</v>
      </c>
      <c r="J426" s="15">
        <v>18655</v>
      </c>
      <c r="K426" s="12">
        <v>1865.5</v>
      </c>
      <c r="L426" s="15">
        <v>16789.5</v>
      </c>
      <c r="M426" s="15">
        <v>13325</v>
      </c>
      <c r="N426" s="15">
        <v>3464.5</v>
      </c>
    </row>
    <row r="427" spans="1:14" x14ac:dyDescent="0.3">
      <c r="A427" s="13">
        <v>44501</v>
      </c>
      <c r="B427" s="13" t="str">
        <f t="shared" si="6"/>
        <v>Q4</v>
      </c>
      <c r="C427" s="12" t="s">
        <v>97</v>
      </c>
      <c r="D427" s="12" t="s">
        <v>85</v>
      </c>
      <c r="E427" s="12" t="s">
        <v>95</v>
      </c>
      <c r="F427" s="12" t="s">
        <v>91</v>
      </c>
      <c r="G427" s="12">
        <v>2529</v>
      </c>
      <c r="H427" s="15">
        <v>250</v>
      </c>
      <c r="I427" s="15">
        <v>125</v>
      </c>
      <c r="J427" s="15">
        <v>316125</v>
      </c>
      <c r="K427" s="12">
        <v>31612.5</v>
      </c>
      <c r="L427" s="15">
        <v>284512.5</v>
      </c>
      <c r="M427" s="15">
        <v>303480</v>
      </c>
      <c r="N427" s="15">
        <v>-18967.5</v>
      </c>
    </row>
    <row r="428" spans="1:14" x14ac:dyDescent="0.3">
      <c r="A428" s="13">
        <v>44501</v>
      </c>
      <c r="B428" s="13" t="str">
        <f t="shared" si="6"/>
        <v>Q4</v>
      </c>
      <c r="C428" s="12" t="s">
        <v>97</v>
      </c>
      <c r="D428" s="12" t="s">
        <v>93</v>
      </c>
      <c r="E428" s="12" t="s">
        <v>95</v>
      </c>
      <c r="F428" s="12" t="s">
        <v>91</v>
      </c>
      <c r="G428" s="12">
        <v>2387</v>
      </c>
      <c r="H428" s="15">
        <v>250</v>
      </c>
      <c r="I428" s="15">
        <v>125</v>
      </c>
      <c r="J428" s="15">
        <v>298375</v>
      </c>
      <c r="K428" s="12">
        <v>35805</v>
      </c>
      <c r="L428" s="15">
        <v>262570</v>
      </c>
      <c r="M428" s="15">
        <v>286440</v>
      </c>
      <c r="N428" s="15">
        <v>-23870</v>
      </c>
    </row>
    <row r="429" spans="1:14" x14ac:dyDescent="0.3">
      <c r="A429" s="13">
        <v>44501</v>
      </c>
      <c r="B429" s="13" t="str">
        <f t="shared" si="6"/>
        <v>Q4</v>
      </c>
      <c r="C429" s="12" t="s">
        <v>94</v>
      </c>
      <c r="D429" s="12" t="s">
        <v>98</v>
      </c>
      <c r="E429" s="12" t="s">
        <v>102</v>
      </c>
      <c r="F429" s="12" t="s">
        <v>96</v>
      </c>
      <c r="G429" s="12">
        <v>2342</v>
      </c>
      <c r="H429" s="15">
        <v>5</v>
      </c>
      <c r="I429" s="15">
        <v>12</v>
      </c>
      <c r="J429" s="15">
        <v>28104</v>
      </c>
      <c r="K429" s="12">
        <v>1405.2</v>
      </c>
      <c r="L429" s="15">
        <v>26698.799999999999</v>
      </c>
      <c r="M429" s="15">
        <v>7026</v>
      </c>
      <c r="N429" s="15">
        <v>19672.8</v>
      </c>
    </row>
    <row r="430" spans="1:14" x14ac:dyDescent="0.3">
      <c r="A430" s="13">
        <v>44501</v>
      </c>
      <c r="B430" s="13" t="str">
        <f t="shared" si="6"/>
        <v>Q4</v>
      </c>
      <c r="C430" s="12" t="s">
        <v>94</v>
      </c>
      <c r="D430" s="12" t="s">
        <v>89</v>
      </c>
      <c r="E430" s="12" t="s">
        <v>102</v>
      </c>
      <c r="F430" s="12" t="s">
        <v>96</v>
      </c>
      <c r="G430" s="12">
        <v>2342</v>
      </c>
      <c r="H430" s="15">
        <v>5</v>
      </c>
      <c r="I430" s="15">
        <v>12</v>
      </c>
      <c r="J430" s="15">
        <v>28104</v>
      </c>
      <c r="K430" s="12">
        <v>1967.28</v>
      </c>
      <c r="L430" s="15">
        <v>26136.720000000001</v>
      </c>
      <c r="M430" s="15">
        <v>7026</v>
      </c>
      <c r="N430" s="15">
        <v>19110.72</v>
      </c>
    </row>
    <row r="431" spans="1:14" x14ac:dyDescent="0.3">
      <c r="A431" s="13">
        <v>44501</v>
      </c>
      <c r="B431" s="13" t="str">
        <f t="shared" si="6"/>
        <v>Q4</v>
      </c>
      <c r="C431" s="12" t="s">
        <v>94</v>
      </c>
      <c r="D431" s="12" t="s">
        <v>85</v>
      </c>
      <c r="E431" s="12" t="s">
        <v>102</v>
      </c>
      <c r="F431" s="12" t="s">
        <v>96</v>
      </c>
      <c r="G431" s="12">
        <v>2321</v>
      </c>
      <c r="H431" s="15">
        <v>5</v>
      </c>
      <c r="I431" s="15">
        <v>12</v>
      </c>
      <c r="J431" s="15">
        <v>27852</v>
      </c>
      <c r="K431" s="12">
        <v>2506.6799999999998</v>
      </c>
      <c r="L431" s="15">
        <v>25345.32</v>
      </c>
      <c r="M431" s="15">
        <v>6963</v>
      </c>
      <c r="N431" s="15">
        <v>18382.32</v>
      </c>
    </row>
    <row r="432" spans="1:14" x14ac:dyDescent="0.3">
      <c r="A432" s="13">
        <v>44501</v>
      </c>
      <c r="B432" s="13" t="str">
        <f t="shared" si="6"/>
        <v>Q4</v>
      </c>
      <c r="C432" s="12" t="s">
        <v>92</v>
      </c>
      <c r="D432" s="12" t="s">
        <v>128</v>
      </c>
      <c r="E432" s="12" t="s">
        <v>86</v>
      </c>
      <c r="F432" s="12" t="s">
        <v>91</v>
      </c>
      <c r="G432" s="12">
        <v>2150</v>
      </c>
      <c r="H432" s="15">
        <v>10</v>
      </c>
      <c r="I432" s="15">
        <v>300</v>
      </c>
      <c r="J432" s="15">
        <v>645000</v>
      </c>
      <c r="K432" s="12">
        <v>77400</v>
      </c>
      <c r="L432" s="15">
        <v>567600</v>
      </c>
      <c r="M432" s="15">
        <v>537500</v>
      </c>
      <c r="N432" s="15">
        <v>30100</v>
      </c>
    </row>
    <row r="433" spans="1:14" x14ac:dyDescent="0.3">
      <c r="A433" s="13">
        <v>44501</v>
      </c>
      <c r="B433" s="13" t="str">
        <f t="shared" si="6"/>
        <v>Q4</v>
      </c>
      <c r="C433" s="12" t="s">
        <v>88</v>
      </c>
      <c r="D433" s="12" t="s">
        <v>93</v>
      </c>
      <c r="E433" s="12" t="s">
        <v>101</v>
      </c>
      <c r="F433" s="12" t="s">
        <v>96</v>
      </c>
      <c r="G433" s="12">
        <v>2030</v>
      </c>
      <c r="H433" s="15">
        <v>3</v>
      </c>
      <c r="I433" s="15">
        <v>15</v>
      </c>
      <c r="J433" s="15">
        <v>30450</v>
      </c>
      <c r="K433" s="12">
        <v>1827</v>
      </c>
      <c r="L433" s="15">
        <v>28623</v>
      </c>
      <c r="M433" s="15">
        <v>20300</v>
      </c>
      <c r="N433" s="15">
        <v>8323</v>
      </c>
    </row>
    <row r="434" spans="1:14" x14ac:dyDescent="0.3">
      <c r="A434" s="13">
        <v>44501</v>
      </c>
      <c r="B434" s="13" t="str">
        <f t="shared" si="6"/>
        <v>Q4</v>
      </c>
      <c r="C434" s="12" t="s">
        <v>84</v>
      </c>
      <c r="D434" s="12" t="s">
        <v>85</v>
      </c>
      <c r="E434" s="12" t="s">
        <v>90</v>
      </c>
      <c r="F434" s="12" t="s">
        <v>91</v>
      </c>
      <c r="G434" s="12">
        <v>1808</v>
      </c>
      <c r="H434" s="15">
        <v>120</v>
      </c>
      <c r="I434" s="15">
        <v>7</v>
      </c>
      <c r="J434" s="15">
        <v>12656</v>
      </c>
      <c r="K434" s="12">
        <v>1392.16</v>
      </c>
      <c r="L434" s="15">
        <v>11263.84</v>
      </c>
      <c r="M434" s="15">
        <v>9040</v>
      </c>
      <c r="N434" s="15">
        <v>2223.84</v>
      </c>
    </row>
    <row r="435" spans="1:14" x14ac:dyDescent="0.3">
      <c r="A435" s="13">
        <v>44501</v>
      </c>
      <c r="B435" s="13" t="str">
        <f t="shared" si="6"/>
        <v>Q4</v>
      </c>
      <c r="C435" s="12" t="s">
        <v>97</v>
      </c>
      <c r="D435" s="12" t="s">
        <v>89</v>
      </c>
      <c r="E435" s="12" t="s">
        <v>95</v>
      </c>
      <c r="F435" s="12" t="s">
        <v>87</v>
      </c>
      <c r="G435" s="12">
        <v>1744</v>
      </c>
      <c r="H435" s="15">
        <v>250</v>
      </c>
      <c r="I435" s="15">
        <v>125</v>
      </c>
      <c r="J435" s="15">
        <v>218000</v>
      </c>
      <c r="K435" s="12">
        <v>2180</v>
      </c>
      <c r="L435" s="15">
        <v>215820</v>
      </c>
      <c r="M435" s="15">
        <v>209280</v>
      </c>
      <c r="N435" s="15">
        <v>6540</v>
      </c>
    </row>
    <row r="436" spans="1:14" x14ac:dyDescent="0.3">
      <c r="A436" s="13">
        <v>44501</v>
      </c>
      <c r="B436" s="13" t="str">
        <f t="shared" si="6"/>
        <v>Q4</v>
      </c>
      <c r="C436" s="12" t="s">
        <v>84</v>
      </c>
      <c r="D436" s="12" t="s">
        <v>128</v>
      </c>
      <c r="E436" s="12" t="s">
        <v>99</v>
      </c>
      <c r="F436" s="12" t="s">
        <v>96</v>
      </c>
      <c r="G436" s="12">
        <v>1694</v>
      </c>
      <c r="H436" s="15">
        <v>260</v>
      </c>
      <c r="I436" s="15">
        <v>20</v>
      </c>
      <c r="J436" s="15">
        <v>33880</v>
      </c>
      <c r="K436" s="12">
        <v>3049.2</v>
      </c>
      <c r="L436" s="15">
        <v>30830.799999999999</v>
      </c>
      <c r="M436" s="15">
        <v>16940</v>
      </c>
      <c r="N436" s="15">
        <v>13890.8</v>
      </c>
    </row>
    <row r="437" spans="1:14" x14ac:dyDescent="0.3">
      <c r="A437" s="13">
        <v>44501</v>
      </c>
      <c r="B437" s="13" t="str">
        <f t="shared" si="6"/>
        <v>Q4</v>
      </c>
      <c r="C437" s="12" t="s">
        <v>84</v>
      </c>
      <c r="D437" s="12" t="s">
        <v>89</v>
      </c>
      <c r="E437" s="12" t="s">
        <v>86</v>
      </c>
      <c r="F437" s="12" t="s">
        <v>91</v>
      </c>
      <c r="G437" s="12">
        <v>1594</v>
      </c>
      <c r="H437" s="15">
        <v>10</v>
      </c>
      <c r="I437" s="15">
        <v>350</v>
      </c>
      <c r="J437" s="15">
        <v>557900</v>
      </c>
      <c r="K437" s="12">
        <v>66948</v>
      </c>
      <c r="L437" s="15">
        <v>490952</v>
      </c>
      <c r="M437" s="15">
        <v>414440</v>
      </c>
      <c r="N437" s="15">
        <v>76512</v>
      </c>
    </row>
    <row r="438" spans="1:14" x14ac:dyDescent="0.3">
      <c r="A438" s="13">
        <v>44501</v>
      </c>
      <c r="B438" s="13" t="str">
        <f t="shared" si="6"/>
        <v>Q4</v>
      </c>
      <c r="C438" s="12" t="s">
        <v>84</v>
      </c>
      <c r="D438" s="12" t="s">
        <v>98</v>
      </c>
      <c r="E438" s="12" t="s">
        <v>99</v>
      </c>
      <c r="F438" s="12" t="s">
        <v>96</v>
      </c>
      <c r="G438" s="12">
        <v>1520</v>
      </c>
      <c r="H438" s="15">
        <v>260</v>
      </c>
      <c r="I438" s="15">
        <v>20</v>
      </c>
      <c r="J438" s="15">
        <v>30400</v>
      </c>
      <c r="K438" s="12">
        <v>2432</v>
      </c>
      <c r="L438" s="15">
        <v>27968</v>
      </c>
      <c r="M438" s="15">
        <v>15200</v>
      </c>
      <c r="N438" s="15">
        <v>12768</v>
      </c>
    </row>
    <row r="439" spans="1:14" x14ac:dyDescent="0.3">
      <c r="A439" s="13">
        <v>44501</v>
      </c>
      <c r="B439" s="13" t="str">
        <f t="shared" si="6"/>
        <v>Q4</v>
      </c>
      <c r="C439" s="12" t="s">
        <v>88</v>
      </c>
      <c r="D439" s="12" t="s">
        <v>98</v>
      </c>
      <c r="E439" s="12" t="s">
        <v>101</v>
      </c>
      <c r="F439" s="12" t="s">
        <v>91</v>
      </c>
      <c r="G439" s="12">
        <v>1513</v>
      </c>
      <c r="H439" s="15">
        <v>3</v>
      </c>
      <c r="I439" s="15">
        <v>15</v>
      </c>
      <c r="J439" s="15">
        <v>22695</v>
      </c>
      <c r="K439" s="12">
        <v>3177.3</v>
      </c>
      <c r="L439" s="15">
        <v>19517.7</v>
      </c>
      <c r="M439" s="15">
        <v>15130</v>
      </c>
      <c r="N439" s="15">
        <v>4387.7000000000007</v>
      </c>
    </row>
    <row r="440" spans="1:14" x14ac:dyDescent="0.3">
      <c r="A440" s="13">
        <v>44501</v>
      </c>
      <c r="B440" s="13" t="str">
        <f t="shared" si="6"/>
        <v>Q4</v>
      </c>
      <c r="C440" s="12" t="s">
        <v>92</v>
      </c>
      <c r="D440" s="12" t="s">
        <v>85</v>
      </c>
      <c r="E440" s="12" t="s">
        <v>86</v>
      </c>
      <c r="F440" s="12" t="s">
        <v>91</v>
      </c>
      <c r="G440" s="12">
        <v>1366</v>
      </c>
      <c r="H440" s="15">
        <v>10</v>
      </c>
      <c r="I440" s="15">
        <v>300</v>
      </c>
      <c r="J440" s="15">
        <v>409800</v>
      </c>
      <c r="K440" s="12">
        <v>45078</v>
      </c>
      <c r="L440" s="15">
        <v>364722</v>
      </c>
      <c r="M440" s="15">
        <v>341500</v>
      </c>
      <c r="N440" s="15">
        <v>23222</v>
      </c>
    </row>
    <row r="441" spans="1:14" x14ac:dyDescent="0.3">
      <c r="A441" s="13">
        <v>44501</v>
      </c>
      <c r="B441" s="13" t="str">
        <f t="shared" si="6"/>
        <v>Q4</v>
      </c>
      <c r="C441" s="12" t="s">
        <v>92</v>
      </c>
      <c r="D441" s="12" t="s">
        <v>98</v>
      </c>
      <c r="E441" s="12" t="s">
        <v>86</v>
      </c>
      <c r="F441" s="12" t="s">
        <v>91</v>
      </c>
      <c r="G441" s="12">
        <v>1359</v>
      </c>
      <c r="H441" s="15">
        <v>10</v>
      </c>
      <c r="I441" s="15">
        <v>300</v>
      </c>
      <c r="J441" s="15">
        <v>407700</v>
      </c>
      <c r="K441" s="12">
        <v>48924</v>
      </c>
      <c r="L441" s="15">
        <v>358776</v>
      </c>
      <c r="M441" s="15">
        <v>339750</v>
      </c>
      <c r="N441" s="15">
        <v>19026</v>
      </c>
    </row>
    <row r="442" spans="1:14" x14ac:dyDescent="0.3">
      <c r="A442" s="13">
        <v>44501</v>
      </c>
      <c r="B442" s="13" t="str">
        <f t="shared" si="6"/>
        <v>Q4</v>
      </c>
      <c r="C442" s="12" t="s">
        <v>84</v>
      </c>
      <c r="D442" s="12" t="s">
        <v>128</v>
      </c>
      <c r="E442" s="12" t="s">
        <v>90</v>
      </c>
      <c r="F442" s="12" t="s">
        <v>96</v>
      </c>
      <c r="G442" s="12">
        <v>1333</v>
      </c>
      <c r="H442" s="15">
        <v>120</v>
      </c>
      <c r="I442" s="15">
        <v>7</v>
      </c>
      <c r="J442" s="15">
        <v>9331</v>
      </c>
      <c r="K442" s="12">
        <v>559.86</v>
      </c>
      <c r="L442" s="15">
        <v>8771.14</v>
      </c>
      <c r="M442" s="15">
        <v>6665</v>
      </c>
      <c r="N442" s="15">
        <v>2106.1399999999994</v>
      </c>
    </row>
    <row r="443" spans="1:14" x14ac:dyDescent="0.3">
      <c r="A443" s="13">
        <v>44501</v>
      </c>
      <c r="B443" s="13" t="str">
        <f t="shared" si="6"/>
        <v>Q4</v>
      </c>
      <c r="C443" s="12" t="s">
        <v>92</v>
      </c>
      <c r="D443" s="12" t="s">
        <v>89</v>
      </c>
      <c r="E443" s="12" t="s">
        <v>86</v>
      </c>
      <c r="F443" s="12" t="s">
        <v>96</v>
      </c>
      <c r="G443" s="12">
        <v>1324</v>
      </c>
      <c r="H443" s="15">
        <v>10</v>
      </c>
      <c r="I443" s="15">
        <v>300</v>
      </c>
      <c r="J443" s="15">
        <v>397200</v>
      </c>
      <c r="K443" s="12">
        <v>35748</v>
      </c>
      <c r="L443" s="15">
        <v>361452</v>
      </c>
      <c r="M443" s="15">
        <v>331000</v>
      </c>
      <c r="N443" s="15">
        <v>30452</v>
      </c>
    </row>
    <row r="444" spans="1:14" x14ac:dyDescent="0.3">
      <c r="A444" s="13">
        <v>44501</v>
      </c>
      <c r="B444" s="13" t="str">
        <f t="shared" si="6"/>
        <v>Q4</v>
      </c>
      <c r="C444" s="12" t="s">
        <v>84</v>
      </c>
      <c r="D444" s="12" t="s">
        <v>93</v>
      </c>
      <c r="E444" s="12" t="s">
        <v>99</v>
      </c>
      <c r="F444" s="12" t="s">
        <v>87</v>
      </c>
      <c r="G444" s="12">
        <v>1236</v>
      </c>
      <c r="H444" s="15">
        <v>260</v>
      </c>
      <c r="I444" s="15">
        <v>20</v>
      </c>
      <c r="J444" s="15">
        <v>24720</v>
      </c>
      <c r="K444" s="12">
        <v>494.4</v>
      </c>
      <c r="L444" s="15">
        <v>24225.599999999999</v>
      </c>
      <c r="M444" s="15">
        <v>12360</v>
      </c>
      <c r="N444" s="15">
        <v>11865.599999999999</v>
      </c>
    </row>
    <row r="445" spans="1:14" x14ac:dyDescent="0.3">
      <c r="A445" s="13">
        <v>44501</v>
      </c>
      <c r="B445" s="13" t="str">
        <f t="shared" si="6"/>
        <v>Q4</v>
      </c>
      <c r="C445" s="12" t="s">
        <v>84</v>
      </c>
      <c r="D445" s="12" t="s">
        <v>128</v>
      </c>
      <c r="E445" s="12" t="s">
        <v>86</v>
      </c>
      <c r="F445" s="12" t="s">
        <v>91</v>
      </c>
      <c r="G445" s="12">
        <v>1197</v>
      </c>
      <c r="H445" s="15">
        <v>10</v>
      </c>
      <c r="I445" s="15">
        <v>350</v>
      </c>
      <c r="J445" s="15">
        <v>418950</v>
      </c>
      <c r="K445" s="12">
        <v>50274</v>
      </c>
      <c r="L445" s="15">
        <v>368676</v>
      </c>
      <c r="M445" s="15">
        <v>311220</v>
      </c>
      <c r="N445" s="15">
        <v>57456</v>
      </c>
    </row>
    <row r="446" spans="1:14" x14ac:dyDescent="0.3">
      <c r="A446" s="13">
        <v>44501</v>
      </c>
      <c r="B446" s="13" t="str">
        <f t="shared" si="6"/>
        <v>Q4</v>
      </c>
      <c r="C446" s="12" t="s">
        <v>84</v>
      </c>
      <c r="D446" s="12" t="s">
        <v>93</v>
      </c>
      <c r="E446" s="12" t="s">
        <v>86</v>
      </c>
      <c r="F446" s="12" t="s">
        <v>91</v>
      </c>
      <c r="G446" s="12">
        <v>1177</v>
      </c>
      <c r="H446" s="15">
        <v>10</v>
      </c>
      <c r="I446" s="15">
        <v>350</v>
      </c>
      <c r="J446" s="15">
        <v>411950</v>
      </c>
      <c r="K446" s="12">
        <v>57673</v>
      </c>
      <c r="L446" s="15">
        <v>354277</v>
      </c>
      <c r="M446" s="15">
        <v>306020</v>
      </c>
      <c r="N446" s="15">
        <v>48257</v>
      </c>
    </row>
    <row r="447" spans="1:14" x14ac:dyDescent="0.3">
      <c r="A447" s="13">
        <v>44501</v>
      </c>
      <c r="B447" s="13" t="str">
        <f t="shared" si="6"/>
        <v>Q4</v>
      </c>
      <c r="C447" s="12" t="s">
        <v>84</v>
      </c>
      <c r="D447" s="12" t="s">
        <v>85</v>
      </c>
      <c r="E447" s="12" t="s">
        <v>99</v>
      </c>
      <c r="F447" s="12" t="s">
        <v>96</v>
      </c>
      <c r="G447" s="12">
        <v>1118</v>
      </c>
      <c r="H447" s="15">
        <v>260</v>
      </c>
      <c r="I447" s="15">
        <v>20</v>
      </c>
      <c r="J447" s="15">
        <v>22360</v>
      </c>
      <c r="K447" s="12">
        <v>1565.2</v>
      </c>
      <c r="L447" s="15">
        <v>20794.8</v>
      </c>
      <c r="M447" s="15">
        <v>11180</v>
      </c>
      <c r="N447" s="15">
        <v>9614.7999999999993</v>
      </c>
    </row>
    <row r="448" spans="1:14" x14ac:dyDescent="0.3">
      <c r="A448" s="13">
        <v>44501</v>
      </c>
      <c r="B448" s="13" t="str">
        <f t="shared" si="6"/>
        <v>Q4</v>
      </c>
      <c r="C448" s="12" t="s">
        <v>84</v>
      </c>
      <c r="D448" s="12" t="s">
        <v>89</v>
      </c>
      <c r="E448" s="12" t="s">
        <v>99</v>
      </c>
      <c r="F448" s="12" t="s">
        <v>87</v>
      </c>
      <c r="G448" s="12">
        <v>941</v>
      </c>
      <c r="H448" s="15">
        <v>260</v>
      </c>
      <c r="I448" s="15">
        <v>20</v>
      </c>
      <c r="J448" s="15">
        <v>18820</v>
      </c>
      <c r="K448" s="12">
        <v>376.4</v>
      </c>
      <c r="L448" s="15">
        <v>18443.599999999999</v>
      </c>
      <c r="M448" s="15">
        <v>9410</v>
      </c>
      <c r="N448" s="15">
        <v>9033.5999999999985</v>
      </c>
    </row>
    <row r="449" spans="1:14" x14ac:dyDescent="0.3">
      <c r="A449" s="13">
        <v>44501</v>
      </c>
      <c r="B449" s="13" t="str">
        <f t="shared" si="6"/>
        <v>Q4</v>
      </c>
      <c r="C449" s="12" t="s">
        <v>97</v>
      </c>
      <c r="D449" s="12" t="s">
        <v>128</v>
      </c>
      <c r="E449" s="12" t="s">
        <v>95</v>
      </c>
      <c r="F449" s="12" t="s">
        <v>96</v>
      </c>
      <c r="G449" s="12">
        <v>877</v>
      </c>
      <c r="H449" s="15">
        <v>250</v>
      </c>
      <c r="I449" s="15">
        <v>125</v>
      </c>
      <c r="J449" s="15">
        <v>109625</v>
      </c>
      <c r="K449" s="12">
        <v>9866.25</v>
      </c>
      <c r="L449" s="15">
        <v>99758.75</v>
      </c>
      <c r="M449" s="15">
        <v>105240</v>
      </c>
      <c r="N449" s="15">
        <v>-5481.25</v>
      </c>
    </row>
    <row r="450" spans="1:14" x14ac:dyDescent="0.3">
      <c r="A450" s="13">
        <v>44501</v>
      </c>
      <c r="B450" s="13" t="str">
        <f t="shared" ref="B450:B513" si="7">"Q"&amp;ROUNDUP(MONTH(A450)/3,0)</f>
        <v>Q4</v>
      </c>
      <c r="C450" s="12" t="s">
        <v>84</v>
      </c>
      <c r="D450" s="12" t="s">
        <v>85</v>
      </c>
      <c r="E450" s="12" t="s">
        <v>86</v>
      </c>
      <c r="F450" s="12" t="s">
        <v>91</v>
      </c>
      <c r="G450" s="12">
        <v>700</v>
      </c>
      <c r="H450" s="15">
        <v>10</v>
      </c>
      <c r="I450" s="15">
        <v>350</v>
      </c>
      <c r="J450" s="15">
        <v>245000</v>
      </c>
      <c r="K450" s="12">
        <v>34300</v>
      </c>
      <c r="L450" s="15">
        <v>210700</v>
      </c>
      <c r="M450" s="15">
        <v>182000</v>
      </c>
      <c r="N450" s="15">
        <v>28700</v>
      </c>
    </row>
    <row r="451" spans="1:14" x14ac:dyDescent="0.3">
      <c r="A451" s="13">
        <v>44501</v>
      </c>
      <c r="B451" s="13" t="str">
        <f t="shared" si="7"/>
        <v>Q4</v>
      </c>
      <c r="C451" s="12" t="s">
        <v>94</v>
      </c>
      <c r="D451" s="12" t="s">
        <v>128</v>
      </c>
      <c r="E451" s="12" t="s">
        <v>102</v>
      </c>
      <c r="F451" s="12" t="s">
        <v>87</v>
      </c>
      <c r="G451" s="12">
        <v>690</v>
      </c>
      <c r="H451" s="15">
        <v>5</v>
      </c>
      <c r="I451" s="15">
        <v>12</v>
      </c>
      <c r="J451" s="15">
        <v>8280</v>
      </c>
      <c r="K451" s="12">
        <v>165.6</v>
      </c>
      <c r="L451" s="15">
        <v>8114.4</v>
      </c>
      <c r="M451" s="15">
        <v>2070</v>
      </c>
      <c r="N451" s="15">
        <v>6044.4</v>
      </c>
    </row>
    <row r="452" spans="1:14" x14ac:dyDescent="0.3">
      <c r="A452" s="13">
        <v>44501</v>
      </c>
      <c r="B452" s="13" t="str">
        <f t="shared" si="7"/>
        <v>Q4</v>
      </c>
      <c r="C452" s="12" t="s">
        <v>84</v>
      </c>
      <c r="D452" s="12" t="s">
        <v>89</v>
      </c>
      <c r="E452" s="12" t="s">
        <v>90</v>
      </c>
      <c r="F452" s="12" t="s">
        <v>87</v>
      </c>
      <c r="G452" s="12">
        <v>639</v>
      </c>
      <c r="H452" s="15">
        <v>120</v>
      </c>
      <c r="I452" s="15">
        <v>7</v>
      </c>
      <c r="J452" s="15">
        <v>4473</v>
      </c>
      <c r="K452" s="12">
        <v>44.73</v>
      </c>
      <c r="L452" s="15">
        <v>4428.2700000000004</v>
      </c>
      <c r="M452" s="15">
        <v>3195</v>
      </c>
      <c r="N452" s="15">
        <v>1233.2700000000004</v>
      </c>
    </row>
    <row r="453" spans="1:14" x14ac:dyDescent="0.3">
      <c r="A453" s="13">
        <v>44501</v>
      </c>
      <c r="B453" s="13" t="str">
        <f t="shared" si="7"/>
        <v>Q4</v>
      </c>
      <c r="C453" s="12" t="s">
        <v>97</v>
      </c>
      <c r="D453" s="12" t="s">
        <v>98</v>
      </c>
      <c r="E453" s="12" t="s">
        <v>95</v>
      </c>
      <c r="F453" s="12" t="s">
        <v>91</v>
      </c>
      <c r="G453" s="12">
        <v>552</v>
      </c>
      <c r="H453" s="15">
        <v>250</v>
      </c>
      <c r="I453" s="15">
        <v>125</v>
      </c>
      <c r="J453" s="15">
        <v>69000</v>
      </c>
      <c r="K453" s="12">
        <v>10350</v>
      </c>
      <c r="L453" s="15">
        <v>58650</v>
      </c>
      <c r="M453" s="15">
        <v>66240</v>
      </c>
      <c r="N453" s="15">
        <v>-7590</v>
      </c>
    </row>
    <row r="454" spans="1:14" x14ac:dyDescent="0.3">
      <c r="A454" s="13">
        <v>44501</v>
      </c>
      <c r="B454" s="13" t="str">
        <f t="shared" si="7"/>
        <v>Q4</v>
      </c>
      <c r="C454" s="12" t="s">
        <v>84</v>
      </c>
      <c r="D454" s="12" t="s">
        <v>93</v>
      </c>
      <c r="E454" s="12" t="s">
        <v>90</v>
      </c>
      <c r="F454" s="12" t="s">
        <v>96</v>
      </c>
      <c r="G454" s="12">
        <v>547</v>
      </c>
      <c r="H454" s="15">
        <v>120</v>
      </c>
      <c r="I454" s="15">
        <v>7</v>
      </c>
      <c r="J454" s="15">
        <v>3829</v>
      </c>
      <c r="K454" s="12">
        <v>268.02999999999997</v>
      </c>
      <c r="L454" s="15">
        <v>3560.9700000000003</v>
      </c>
      <c r="M454" s="15">
        <v>2735</v>
      </c>
      <c r="N454" s="15">
        <v>825.97000000000025</v>
      </c>
    </row>
    <row r="455" spans="1:14" x14ac:dyDescent="0.3">
      <c r="A455" s="13">
        <v>44501</v>
      </c>
      <c r="B455" s="13" t="str">
        <f t="shared" si="7"/>
        <v>Q4</v>
      </c>
      <c r="C455" s="12" t="s">
        <v>88</v>
      </c>
      <c r="D455" s="12" t="s">
        <v>89</v>
      </c>
      <c r="E455" s="12" t="s">
        <v>101</v>
      </c>
      <c r="F455" s="12" t="s">
        <v>96</v>
      </c>
      <c r="G455" s="12">
        <v>490</v>
      </c>
      <c r="H455" s="15">
        <v>3</v>
      </c>
      <c r="I455" s="15">
        <v>15</v>
      </c>
      <c r="J455" s="15">
        <v>7350</v>
      </c>
      <c r="K455" s="12">
        <v>588</v>
      </c>
      <c r="L455" s="15">
        <v>6762</v>
      </c>
      <c r="M455" s="15">
        <v>4900</v>
      </c>
      <c r="N455" s="15">
        <v>1862</v>
      </c>
    </row>
    <row r="456" spans="1:14" x14ac:dyDescent="0.3">
      <c r="A456" s="13">
        <v>44501</v>
      </c>
      <c r="B456" s="13" t="str">
        <f t="shared" si="7"/>
        <v>Q4</v>
      </c>
      <c r="C456" s="12" t="s">
        <v>84</v>
      </c>
      <c r="D456" s="12" t="s">
        <v>98</v>
      </c>
      <c r="E456" s="12" t="s">
        <v>86</v>
      </c>
      <c r="F456" s="12" t="s">
        <v>91</v>
      </c>
      <c r="G456" s="12">
        <v>357</v>
      </c>
      <c r="H456" s="15">
        <v>10</v>
      </c>
      <c r="I456" s="15">
        <v>350</v>
      </c>
      <c r="J456" s="15">
        <v>124950</v>
      </c>
      <c r="K456" s="12">
        <v>16243.5</v>
      </c>
      <c r="L456" s="15">
        <v>108706.5</v>
      </c>
      <c r="M456" s="15">
        <v>92820</v>
      </c>
      <c r="N456" s="15">
        <v>15886.5</v>
      </c>
    </row>
    <row r="457" spans="1:14" x14ac:dyDescent="0.3">
      <c r="A457" s="13">
        <v>44531</v>
      </c>
      <c r="B457" s="13" t="str">
        <f t="shared" si="7"/>
        <v>Q4</v>
      </c>
      <c r="C457" s="12" t="s">
        <v>84</v>
      </c>
      <c r="D457" s="12" t="s">
        <v>85</v>
      </c>
      <c r="E457" s="12" t="s">
        <v>101</v>
      </c>
      <c r="F457" s="12" t="s">
        <v>87</v>
      </c>
      <c r="G457" s="12">
        <v>2852</v>
      </c>
      <c r="H457" s="15">
        <v>3</v>
      </c>
      <c r="I457" s="15">
        <v>350</v>
      </c>
      <c r="J457" s="15">
        <v>998200</v>
      </c>
      <c r="K457" s="12">
        <v>19964</v>
      </c>
      <c r="L457" s="15">
        <v>978236</v>
      </c>
      <c r="M457" s="15">
        <v>741520</v>
      </c>
      <c r="N457" s="15">
        <v>236716</v>
      </c>
    </row>
    <row r="458" spans="1:14" x14ac:dyDescent="0.3">
      <c r="A458" s="13">
        <v>44531</v>
      </c>
      <c r="B458" s="13" t="str">
        <f t="shared" si="7"/>
        <v>Q4</v>
      </c>
      <c r="C458" s="12" t="s">
        <v>84</v>
      </c>
      <c r="D458" s="12" t="s">
        <v>85</v>
      </c>
      <c r="E458" s="12" t="s">
        <v>86</v>
      </c>
      <c r="F458" s="12" t="s">
        <v>87</v>
      </c>
      <c r="G458" s="12">
        <v>2852</v>
      </c>
      <c r="H458" s="15">
        <v>10</v>
      </c>
      <c r="I458" s="15">
        <v>350</v>
      </c>
      <c r="J458" s="15">
        <v>998200</v>
      </c>
      <c r="K458" s="12">
        <v>19964</v>
      </c>
      <c r="L458" s="15">
        <v>978236</v>
      </c>
      <c r="M458" s="15">
        <v>741520</v>
      </c>
      <c r="N458" s="15">
        <v>236716</v>
      </c>
    </row>
    <row r="459" spans="1:14" x14ac:dyDescent="0.3">
      <c r="A459" s="13">
        <v>44531</v>
      </c>
      <c r="B459" s="13" t="str">
        <f t="shared" si="7"/>
        <v>Q4</v>
      </c>
      <c r="C459" s="12" t="s">
        <v>97</v>
      </c>
      <c r="D459" s="12" t="s">
        <v>93</v>
      </c>
      <c r="E459" s="12" t="s">
        <v>102</v>
      </c>
      <c r="F459" s="12" t="s">
        <v>96</v>
      </c>
      <c r="G459" s="12">
        <v>2797</v>
      </c>
      <c r="H459" s="15">
        <v>5</v>
      </c>
      <c r="I459" s="15">
        <v>125</v>
      </c>
      <c r="J459" s="15">
        <v>349625</v>
      </c>
      <c r="K459" s="12">
        <v>31466.25</v>
      </c>
      <c r="L459" s="15">
        <v>318158.75</v>
      </c>
      <c r="M459" s="15">
        <v>335640</v>
      </c>
      <c r="N459" s="15">
        <v>-17481.25</v>
      </c>
    </row>
    <row r="460" spans="1:14" x14ac:dyDescent="0.3">
      <c r="A460" s="13">
        <v>44531</v>
      </c>
      <c r="B460" s="13" t="str">
        <f t="shared" si="7"/>
        <v>Q4</v>
      </c>
      <c r="C460" s="12" t="s">
        <v>97</v>
      </c>
      <c r="D460" s="12" t="s">
        <v>93</v>
      </c>
      <c r="E460" s="12" t="s">
        <v>86</v>
      </c>
      <c r="F460" s="12" t="s">
        <v>96</v>
      </c>
      <c r="G460" s="12">
        <v>2797</v>
      </c>
      <c r="H460" s="15">
        <v>10</v>
      </c>
      <c r="I460" s="15">
        <v>125</v>
      </c>
      <c r="J460" s="15">
        <v>349625</v>
      </c>
      <c r="K460" s="12">
        <v>31466.25</v>
      </c>
      <c r="L460" s="15">
        <v>318158.75</v>
      </c>
      <c r="M460" s="15">
        <v>335640</v>
      </c>
      <c r="N460" s="15">
        <v>-17481.25</v>
      </c>
    </row>
    <row r="461" spans="1:14" x14ac:dyDescent="0.3">
      <c r="A461" s="13">
        <v>44531</v>
      </c>
      <c r="B461" s="13" t="str">
        <f t="shared" si="7"/>
        <v>Q4</v>
      </c>
      <c r="C461" s="12" t="s">
        <v>97</v>
      </c>
      <c r="D461" s="12" t="s">
        <v>85</v>
      </c>
      <c r="E461" s="12" t="s">
        <v>86</v>
      </c>
      <c r="F461" s="12" t="s">
        <v>87</v>
      </c>
      <c r="G461" s="12">
        <v>2729</v>
      </c>
      <c r="H461" s="15">
        <v>10</v>
      </c>
      <c r="I461" s="15">
        <v>125</v>
      </c>
      <c r="J461" s="15">
        <v>341125</v>
      </c>
      <c r="K461" s="12">
        <v>6822.5</v>
      </c>
      <c r="L461" s="15">
        <v>334302.5</v>
      </c>
      <c r="M461" s="15">
        <v>327480</v>
      </c>
      <c r="N461" s="15">
        <v>6822.5</v>
      </c>
    </row>
    <row r="462" spans="1:14" x14ac:dyDescent="0.3">
      <c r="A462" s="13">
        <v>44531</v>
      </c>
      <c r="B462" s="13" t="str">
        <f t="shared" si="7"/>
        <v>Q4</v>
      </c>
      <c r="C462" s="12" t="s">
        <v>97</v>
      </c>
      <c r="D462" s="12" t="s">
        <v>85</v>
      </c>
      <c r="E462" s="12" t="s">
        <v>95</v>
      </c>
      <c r="F462" s="12" t="s">
        <v>87</v>
      </c>
      <c r="G462" s="12">
        <v>2729</v>
      </c>
      <c r="H462" s="15">
        <v>250</v>
      </c>
      <c r="I462" s="15">
        <v>125</v>
      </c>
      <c r="J462" s="15">
        <v>341125</v>
      </c>
      <c r="K462" s="12">
        <v>6822.5</v>
      </c>
      <c r="L462" s="15">
        <v>334302.5</v>
      </c>
      <c r="M462" s="15">
        <v>327480</v>
      </c>
      <c r="N462" s="15">
        <v>6822.5</v>
      </c>
    </row>
    <row r="463" spans="1:14" x14ac:dyDescent="0.3">
      <c r="A463" s="13">
        <v>44531</v>
      </c>
      <c r="B463" s="13" t="str">
        <f t="shared" si="7"/>
        <v>Q4</v>
      </c>
      <c r="C463" s="12" t="s">
        <v>84</v>
      </c>
      <c r="D463" s="12" t="s">
        <v>93</v>
      </c>
      <c r="E463" s="12" t="s">
        <v>86</v>
      </c>
      <c r="F463" s="12" t="s">
        <v>96</v>
      </c>
      <c r="G463" s="12">
        <v>2663</v>
      </c>
      <c r="H463" s="15">
        <v>10</v>
      </c>
      <c r="I463" s="15">
        <v>20</v>
      </c>
      <c r="J463" s="15">
        <v>53260</v>
      </c>
      <c r="K463" s="12">
        <v>2663</v>
      </c>
      <c r="L463" s="15">
        <v>50597</v>
      </c>
      <c r="M463" s="15">
        <v>26630</v>
      </c>
      <c r="N463" s="15">
        <v>23967</v>
      </c>
    </row>
    <row r="464" spans="1:14" x14ac:dyDescent="0.3">
      <c r="A464" s="13">
        <v>44531</v>
      </c>
      <c r="B464" s="13" t="str">
        <f t="shared" si="7"/>
        <v>Q4</v>
      </c>
      <c r="C464" s="12" t="s">
        <v>84</v>
      </c>
      <c r="D464" s="12" t="s">
        <v>93</v>
      </c>
      <c r="E464" s="12" t="s">
        <v>95</v>
      </c>
      <c r="F464" s="12" t="s">
        <v>96</v>
      </c>
      <c r="G464" s="12">
        <v>2663</v>
      </c>
      <c r="H464" s="15">
        <v>250</v>
      </c>
      <c r="I464" s="15">
        <v>20</v>
      </c>
      <c r="J464" s="15">
        <v>53260</v>
      </c>
      <c r="K464" s="12">
        <v>2663</v>
      </c>
      <c r="L464" s="15">
        <v>50597</v>
      </c>
      <c r="M464" s="15">
        <v>26630</v>
      </c>
      <c r="N464" s="15">
        <v>23967</v>
      </c>
    </row>
    <row r="465" spans="1:14" x14ac:dyDescent="0.3">
      <c r="A465" s="13">
        <v>44531</v>
      </c>
      <c r="B465" s="13" t="str">
        <f t="shared" si="7"/>
        <v>Q4</v>
      </c>
      <c r="C465" s="12" t="s">
        <v>84</v>
      </c>
      <c r="D465" s="12" t="s">
        <v>89</v>
      </c>
      <c r="E465" s="12" t="s">
        <v>101</v>
      </c>
      <c r="F465" s="12" t="s">
        <v>96</v>
      </c>
      <c r="G465" s="12">
        <v>2487</v>
      </c>
      <c r="H465" s="15">
        <v>3</v>
      </c>
      <c r="I465" s="15">
        <v>7</v>
      </c>
      <c r="J465" s="15">
        <v>17409</v>
      </c>
      <c r="K465" s="12">
        <v>870.45</v>
      </c>
      <c r="L465" s="15">
        <v>16538.55</v>
      </c>
      <c r="M465" s="15">
        <v>12435</v>
      </c>
      <c r="N465" s="15">
        <v>4103.5499999999993</v>
      </c>
    </row>
    <row r="466" spans="1:14" x14ac:dyDescent="0.3">
      <c r="A466" s="13">
        <v>44531</v>
      </c>
      <c r="B466" s="13" t="str">
        <f t="shared" si="7"/>
        <v>Q4</v>
      </c>
      <c r="C466" s="12" t="s">
        <v>84</v>
      </c>
      <c r="D466" s="12" t="s">
        <v>89</v>
      </c>
      <c r="E466" s="12" t="s">
        <v>95</v>
      </c>
      <c r="F466" s="12" t="s">
        <v>96</v>
      </c>
      <c r="G466" s="12">
        <v>2487</v>
      </c>
      <c r="H466" s="15">
        <v>250</v>
      </c>
      <c r="I466" s="15">
        <v>7</v>
      </c>
      <c r="J466" s="15">
        <v>17409</v>
      </c>
      <c r="K466" s="12">
        <v>870.45</v>
      </c>
      <c r="L466" s="15">
        <v>16538.55</v>
      </c>
      <c r="M466" s="15">
        <v>12435</v>
      </c>
      <c r="N466" s="15">
        <v>4103.5499999999993</v>
      </c>
    </row>
    <row r="467" spans="1:14" x14ac:dyDescent="0.3">
      <c r="A467" s="13">
        <v>44531</v>
      </c>
      <c r="B467" s="13" t="str">
        <f t="shared" si="7"/>
        <v>Q4</v>
      </c>
      <c r="C467" s="12" t="s">
        <v>94</v>
      </c>
      <c r="D467" s="12" t="s">
        <v>85</v>
      </c>
      <c r="E467" s="12" t="s">
        <v>86</v>
      </c>
      <c r="F467" s="12" t="s">
        <v>96</v>
      </c>
      <c r="G467" s="12">
        <v>2431</v>
      </c>
      <c r="H467" s="15">
        <v>10</v>
      </c>
      <c r="I467" s="15">
        <v>12</v>
      </c>
      <c r="J467" s="15">
        <v>29172</v>
      </c>
      <c r="K467" s="12">
        <v>1458.6</v>
      </c>
      <c r="L467" s="15">
        <v>27713.4</v>
      </c>
      <c r="M467" s="15">
        <v>7293</v>
      </c>
      <c r="N467" s="15">
        <v>20420.400000000001</v>
      </c>
    </row>
    <row r="468" spans="1:14" x14ac:dyDescent="0.3">
      <c r="A468" s="13">
        <v>44531</v>
      </c>
      <c r="B468" s="13" t="str">
        <f t="shared" si="7"/>
        <v>Q4</v>
      </c>
      <c r="C468" s="12" t="s">
        <v>94</v>
      </c>
      <c r="D468" s="12" t="s">
        <v>85</v>
      </c>
      <c r="E468" s="12" t="s">
        <v>90</v>
      </c>
      <c r="F468" s="12" t="s">
        <v>96</v>
      </c>
      <c r="G468" s="12">
        <v>2431</v>
      </c>
      <c r="H468" s="15">
        <v>120</v>
      </c>
      <c r="I468" s="15">
        <v>12</v>
      </c>
      <c r="J468" s="15">
        <v>29172</v>
      </c>
      <c r="K468" s="12">
        <v>1458.6</v>
      </c>
      <c r="L468" s="15">
        <v>27713.4</v>
      </c>
      <c r="M468" s="15">
        <v>7293</v>
      </c>
      <c r="N468" s="15">
        <v>20420.400000000001</v>
      </c>
    </row>
    <row r="469" spans="1:14" x14ac:dyDescent="0.3">
      <c r="A469" s="13">
        <v>44531</v>
      </c>
      <c r="B469" s="13" t="str">
        <f t="shared" si="7"/>
        <v>Q4</v>
      </c>
      <c r="C469" s="12" t="s">
        <v>88</v>
      </c>
      <c r="D469" s="12" t="s">
        <v>85</v>
      </c>
      <c r="E469" s="12" t="s">
        <v>101</v>
      </c>
      <c r="F469" s="12" t="s">
        <v>91</v>
      </c>
      <c r="G469" s="12">
        <v>2300</v>
      </c>
      <c r="H469" s="15">
        <v>3</v>
      </c>
      <c r="I469" s="15">
        <v>15</v>
      </c>
      <c r="J469" s="15">
        <v>34500</v>
      </c>
      <c r="K469" s="12">
        <v>4830</v>
      </c>
      <c r="L469" s="15">
        <v>29670</v>
      </c>
      <c r="M469" s="15">
        <v>23000</v>
      </c>
      <c r="N469" s="15">
        <v>6670</v>
      </c>
    </row>
    <row r="470" spans="1:14" x14ac:dyDescent="0.3">
      <c r="A470" s="13">
        <v>44531</v>
      </c>
      <c r="B470" s="13" t="str">
        <f t="shared" si="7"/>
        <v>Q4</v>
      </c>
      <c r="C470" s="12" t="s">
        <v>88</v>
      </c>
      <c r="D470" s="12" t="s">
        <v>85</v>
      </c>
      <c r="E470" s="12" t="s">
        <v>102</v>
      </c>
      <c r="F470" s="12" t="s">
        <v>91</v>
      </c>
      <c r="G470" s="12">
        <v>2300</v>
      </c>
      <c r="H470" s="15">
        <v>5</v>
      </c>
      <c r="I470" s="15">
        <v>15</v>
      </c>
      <c r="J470" s="15">
        <v>34500</v>
      </c>
      <c r="K470" s="12">
        <v>4830</v>
      </c>
      <c r="L470" s="15">
        <v>29670</v>
      </c>
      <c r="M470" s="15">
        <v>23000</v>
      </c>
      <c r="N470" s="15">
        <v>6670</v>
      </c>
    </row>
    <row r="471" spans="1:14" x14ac:dyDescent="0.3">
      <c r="A471" s="13">
        <v>44531</v>
      </c>
      <c r="B471" s="13" t="str">
        <f t="shared" si="7"/>
        <v>Q4</v>
      </c>
      <c r="C471" s="12" t="s">
        <v>88</v>
      </c>
      <c r="D471" s="12" t="s">
        <v>128</v>
      </c>
      <c r="E471" s="12" t="s">
        <v>102</v>
      </c>
      <c r="F471" s="12" t="s">
        <v>91</v>
      </c>
      <c r="G471" s="12">
        <v>2157</v>
      </c>
      <c r="H471" s="15">
        <v>5</v>
      </c>
      <c r="I471" s="15">
        <v>15</v>
      </c>
      <c r="J471" s="15">
        <v>32355</v>
      </c>
      <c r="K471" s="12">
        <v>3559.05</v>
      </c>
      <c r="L471" s="15">
        <v>28795.95</v>
      </c>
      <c r="M471" s="15">
        <v>21570</v>
      </c>
      <c r="N471" s="15">
        <v>7225.9500000000007</v>
      </c>
    </row>
    <row r="472" spans="1:14" x14ac:dyDescent="0.3">
      <c r="A472" s="13">
        <v>44531</v>
      </c>
      <c r="B472" s="13" t="str">
        <f t="shared" si="7"/>
        <v>Q4</v>
      </c>
      <c r="C472" s="12" t="s">
        <v>88</v>
      </c>
      <c r="D472" s="12" t="s">
        <v>128</v>
      </c>
      <c r="E472" s="12" t="s">
        <v>99</v>
      </c>
      <c r="F472" s="12" t="s">
        <v>91</v>
      </c>
      <c r="G472" s="12">
        <v>2157</v>
      </c>
      <c r="H472" s="15">
        <v>260</v>
      </c>
      <c r="I472" s="15">
        <v>15</v>
      </c>
      <c r="J472" s="15">
        <v>32355</v>
      </c>
      <c r="K472" s="12">
        <v>3559.05</v>
      </c>
      <c r="L472" s="15">
        <v>28795.95</v>
      </c>
      <c r="M472" s="15">
        <v>21570</v>
      </c>
      <c r="N472" s="15">
        <v>7225.9500000000007</v>
      </c>
    </row>
    <row r="473" spans="1:14" x14ac:dyDescent="0.3">
      <c r="A473" s="13">
        <v>44531</v>
      </c>
      <c r="B473" s="13" t="str">
        <f t="shared" si="7"/>
        <v>Q4</v>
      </c>
      <c r="C473" s="12" t="s">
        <v>84</v>
      </c>
      <c r="D473" s="12" t="s">
        <v>89</v>
      </c>
      <c r="E473" s="12" t="s">
        <v>101</v>
      </c>
      <c r="F473" s="12" t="s">
        <v>87</v>
      </c>
      <c r="G473" s="12">
        <v>2155</v>
      </c>
      <c r="H473" s="15">
        <v>3</v>
      </c>
      <c r="I473" s="15">
        <v>350</v>
      </c>
      <c r="J473" s="15">
        <v>754250</v>
      </c>
      <c r="K473" s="12">
        <v>7542.5</v>
      </c>
      <c r="L473" s="15">
        <v>746707.5</v>
      </c>
      <c r="M473" s="15">
        <v>560300</v>
      </c>
      <c r="N473" s="15">
        <v>186407.5</v>
      </c>
    </row>
    <row r="474" spans="1:14" x14ac:dyDescent="0.3">
      <c r="A474" s="13">
        <v>44531</v>
      </c>
      <c r="B474" s="13" t="str">
        <f t="shared" si="7"/>
        <v>Q4</v>
      </c>
      <c r="C474" s="12" t="s">
        <v>84</v>
      </c>
      <c r="D474" s="12" t="s">
        <v>89</v>
      </c>
      <c r="E474" s="12" t="s">
        <v>86</v>
      </c>
      <c r="F474" s="12" t="s">
        <v>87</v>
      </c>
      <c r="G474" s="12">
        <v>2155</v>
      </c>
      <c r="H474" s="15">
        <v>10</v>
      </c>
      <c r="I474" s="15">
        <v>350</v>
      </c>
      <c r="J474" s="15">
        <v>754250</v>
      </c>
      <c r="K474" s="12">
        <v>7542.5</v>
      </c>
      <c r="L474" s="15">
        <v>746707.5</v>
      </c>
      <c r="M474" s="15">
        <v>560300</v>
      </c>
      <c r="N474" s="15">
        <v>186407.5</v>
      </c>
    </row>
    <row r="475" spans="1:14" x14ac:dyDescent="0.3">
      <c r="A475" s="13">
        <v>44531</v>
      </c>
      <c r="B475" s="13" t="str">
        <f t="shared" si="7"/>
        <v>Q4</v>
      </c>
      <c r="C475" s="12" t="s">
        <v>88</v>
      </c>
      <c r="D475" s="12" t="s">
        <v>89</v>
      </c>
      <c r="E475" s="12" t="s">
        <v>102</v>
      </c>
      <c r="F475" s="12" t="s">
        <v>91</v>
      </c>
      <c r="G475" s="12">
        <v>2072</v>
      </c>
      <c r="H475" s="15">
        <v>5</v>
      </c>
      <c r="I475" s="15">
        <v>15</v>
      </c>
      <c r="J475" s="15">
        <v>31080</v>
      </c>
      <c r="K475" s="12">
        <v>3108</v>
      </c>
      <c r="L475" s="15">
        <v>27972</v>
      </c>
      <c r="M475" s="15">
        <v>20720</v>
      </c>
      <c r="N475" s="15">
        <v>7252</v>
      </c>
    </row>
    <row r="476" spans="1:14" x14ac:dyDescent="0.3">
      <c r="A476" s="13">
        <v>44531</v>
      </c>
      <c r="B476" s="13" t="str">
        <f t="shared" si="7"/>
        <v>Q4</v>
      </c>
      <c r="C476" s="12" t="s">
        <v>88</v>
      </c>
      <c r="D476" s="12" t="s">
        <v>89</v>
      </c>
      <c r="E476" s="12" t="s">
        <v>99</v>
      </c>
      <c r="F476" s="12" t="s">
        <v>91</v>
      </c>
      <c r="G476" s="12">
        <v>2072</v>
      </c>
      <c r="H476" s="15">
        <v>260</v>
      </c>
      <c r="I476" s="15">
        <v>15</v>
      </c>
      <c r="J476" s="15">
        <v>31080</v>
      </c>
      <c r="K476" s="12">
        <v>3108</v>
      </c>
      <c r="L476" s="15">
        <v>27972</v>
      </c>
      <c r="M476" s="15">
        <v>20720</v>
      </c>
      <c r="N476" s="15">
        <v>7252</v>
      </c>
    </row>
    <row r="477" spans="1:14" x14ac:dyDescent="0.3">
      <c r="A477" s="13">
        <v>44531</v>
      </c>
      <c r="B477" s="13" t="str">
        <f t="shared" si="7"/>
        <v>Q4</v>
      </c>
      <c r="C477" s="12" t="s">
        <v>92</v>
      </c>
      <c r="D477" s="12" t="s">
        <v>85</v>
      </c>
      <c r="E477" s="12" t="s">
        <v>86</v>
      </c>
      <c r="F477" s="12" t="s">
        <v>87</v>
      </c>
      <c r="G477" s="12">
        <v>1916</v>
      </c>
      <c r="H477" s="15">
        <v>10</v>
      </c>
      <c r="I477" s="15">
        <v>300</v>
      </c>
      <c r="J477" s="15">
        <v>574800</v>
      </c>
      <c r="K477" s="12">
        <v>11496</v>
      </c>
      <c r="L477" s="15">
        <v>563304</v>
      </c>
      <c r="M477" s="15">
        <v>479000</v>
      </c>
      <c r="N477" s="15">
        <v>84304</v>
      </c>
    </row>
    <row r="478" spans="1:14" x14ac:dyDescent="0.3">
      <c r="A478" s="13">
        <v>44531</v>
      </c>
      <c r="B478" s="13" t="str">
        <f t="shared" si="7"/>
        <v>Q4</v>
      </c>
      <c r="C478" s="12" t="s">
        <v>92</v>
      </c>
      <c r="D478" s="12" t="s">
        <v>85</v>
      </c>
      <c r="E478" s="12" t="s">
        <v>99</v>
      </c>
      <c r="F478" s="12" t="s">
        <v>87</v>
      </c>
      <c r="G478" s="12">
        <v>1916</v>
      </c>
      <c r="H478" s="15">
        <v>260</v>
      </c>
      <c r="I478" s="15">
        <v>300</v>
      </c>
      <c r="J478" s="15">
        <v>574800</v>
      </c>
      <c r="K478" s="12">
        <v>11496</v>
      </c>
      <c r="L478" s="15">
        <v>563304</v>
      </c>
      <c r="M478" s="15">
        <v>479000</v>
      </c>
      <c r="N478" s="15">
        <v>84304</v>
      </c>
    </row>
    <row r="479" spans="1:14" x14ac:dyDescent="0.3">
      <c r="A479" s="13">
        <v>44531</v>
      </c>
      <c r="B479" s="13" t="str">
        <f t="shared" si="7"/>
        <v>Q4</v>
      </c>
      <c r="C479" s="12" t="s">
        <v>84</v>
      </c>
      <c r="D479" s="12" t="s">
        <v>85</v>
      </c>
      <c r="E479" s="12" t="s">
        <v>86</v>
      </c>
      <c r="F479" s="12" t="s">
        <v>103</v>
      </c>
      <c r="G479" s="12">
        <v>1817</v>
      </c>
      <c r="H479" s="15">
        <v>10</v>
      </c>
      <c r="I479" s="15">
        <v>20</v>
      </c>
      <c r="J479" s="15">
        <v>36340</v>
      </c>
      <c r="K479" s="12">
        <v>0</v>
      </c>
      <c r="L479" s="15">
        <v>36340</v>
      </c>
      <c r="M479" s="15">
        <v>18170</v>
      </c>
      <c r="N479" s="15">
        <v>18170</v>
      </c>
    </row>
    <row r="480" spans="1:14" x14ac:dyDescent="0.3">
      <c r="A480" s="13">
        <v>44531</v>
      </c>
      <c r="B480" s="13" t="str">
        <f t="shared" si="7"/>
        <v>Q4</v>
      </c>
      <c r="C480" s="12" t="s">
        <v>84</v>
      </c>
      <c r="D480" s="12" t="s">
        <v>85</v>
      </c>
      <c r="E480" s="12" t="s">
        <v>95</v>
      </c>
      <c r="F480" s="12" t="s">
        <v>103</v>
      </c>
      <c r="G480" s="12">
        <v>1817</v>
      </c>
      <c r="H480" s="15">
        <v>250</v>
      </c>
      <c r="I480" s="15">
        <v>20</v>
      </c>
      <c r="J480" s="15">
        <v>36340</v>
      </c>
      <c r="K480" s="12">
        <v>0</v>
      </c>
      <c r="L480" s="15">
        <v>36340</v>
      </c>
      <c r="M480" s="15">
        <v>18170</v>
      </c>
      <c r="N480" s="15">
        <v>18170</v>
      </c>
    </row>
    <row r="481" spans="1:14" x14ac:dyDescent="0.3">
      <c r="A481" s="13">
        <v>44531</v>
      </c>
      <c r="B481" s="13" t="str">
        <f t="shared" si="7"/>
        <v>Q4</v>
      </c>
      <c r="C481" s="12" t="s">
        <v>97</v>
      </c>
      <c r="D481" s="12" t="s">
        <v>98</v>
      </c>
      <c r="E481" s="12" t="s">
        <v>102</v>
      </c>
      <c r="F481" s="12" t="s">
        <v>87</v>
      </c>
      <c r="G481" s="12">
        <v>1706</v>
      </c>
      <c r="H481" s="15">
        <v>5</v>
      </c>
      <c r="I481" s="15">
        <v>125</v>
      </c>
      <c r="J481" s="15">
        <v>213250</v>
      </c>
      <c r="K481" s="12">
        <v>6397.5</v>
      </c>
      <c r="L481" s="15">
        <v>206852.5</v>
      </c>
      <c r="M481" s="15">
        <v>204720</v>
      </c>
      <c r="N481" s="15">
        <v>2132.5</v>
      </c>
    </row>
    <row r="482" spans="1:14" x14ac:dyDescent="0.3">
      <c r="A482" s="13">
        <v>44531</v>
      </c>
      <c r="B482" s="13" t="str">
        <f t="shared" si="7"/>
        <v>Q4</v>
      </c>
      <c r="C482" s="12" t="s">
        <v>97</v>
      </c>
      <c r="D482" s="12" t="s">
        <v>98</v>
      </c>
      <c r="E482" s="12" t="s">
        <v>86</v>
      </c>
      <c r="F482" s="12" t="s">
        <v>87</v>
      </c>
      <c r="G482" s="12">
        <v>1706</v>
      </c>
      <c r="H482" s="15">
        <v>10</v>
      </c>
      <c r="I482" s="15">
        <v>125</v>
      </c>
      <c r="J482" s="15">
        <v>213250</v>
      </c>
      <c r="K482" s="12">
        <v>6397.5</v>
      </c>
      <c r="L482" s="15">
        <v>206852.5</v>
      </c>
      <c r="M482" s="15">
        <v>204720</v>
      </c>
      <c r="N482" s="15">
        <v>2132.5</v>
      </c>
    </row>
    <row r="483" spans="1:14" x14ac:dyDescent="0.3">
      <c r="A483" s="13">
        <v>44531</v>
      </c>
      <c r="B483" s="13" t="str">
        <f t="shared" si="7"/>
        <v>Q4</v>
      </c>
      <c r="C483" s="12" t="s">
        <v>84</v>
      </c>
      <c r="D483" s="12" t="s">
        <v>85</v>
      </c>
      <c r="E483" s="12" t="s">
        <v>90</v>
      </c>
      <c r="F483" s="12" t="s">
        <v>96</v>
      </c>
      <c r="G483" s="12">
        <v>1582</v>
      </c>
      <c r="H483" s="15">
        <v>120</v>
      </c>
      <c r="I483" s="15">
        <v>7</v>
      </c>
      <c r="J483" s="15">
        <v>11074</v>
      </c>
      <c r="K483" s="12">
        <v>775.18</v>
      </c>
      <c r="L483" s="15">
        <v>10298.82</v>
      </c>
      <c r="M483" s="15">
        <v>7910</v>
      </c>
      <c r="N483" s="15">
        <v>2388.8199999999997</v>
      </c>
    </row>
    <row r="484" spans="1:14" x14ac:dyDescent="0.3">
      <c r="A484" s="13">
        <v>44531</v>
      </c>
      <c r="B484" s="13" t="str">
        <f t="shared" si="7"/>
        <v>Q4</v>
      </c>
      <c r="C484" s="12" t="s">
        <v>84</v>
      </c>
      <c r="D484" s="12" t="s">
        <v>85</v>
      </c>
      <c r="E484" s="12" t="s">
        <v>95</v>
      </c>
      <c r="F484" s="12" t="s">
        <v>96</v>
      </c>
      <c r="G484" s="12">
        <v>1582</v>
      </c>
      <c r="H484" s="15">
        <v>250</v>
      </c>
      <c r="I484" s="15">
        <v>7</v>
      </c>
      <c r="J484" s="15">
        <v>11074</v>
      </c>
      <c r="K484" s="12">
        <v>775.18</v>
      </c>
      <c r="L484" s="15">
        <v>10298.82</v>
      </c>
      <c r="M484" s="15">
        <v>7910</v>
      </c>
      <c r="N484" s="15">
        <v>2388.8199999999997</v>
      </c>
    </row>
    <row r="485" spans="1:14" x14ac:dyDescent="0.3">
      <c r="A485" s="13">
        <v>44531</v>
      </c>
      <c r="B485" s="13" t="str">
        <f t="shared" si="7"/>
        <v>Q4</v>
      </c>
      <c r="C485" s="12" t="s">
        <v>84</v>
      </c>
      <c r="D485" s="12" t="s">
        <v>98</v>
      </c>
      <c r="E485" s="12" t="s">
        <v>86</v>
      </c>
      <c r="F485" s="12" t="s">
        <v>91</v>
      </c>
      <c r="G485" s="12">
        <v>1531</v>
      </c>
      <c r="H485" s="15">
        <v>10</v>
      </c>
      <c r="I485" s="15">
        <v>20</v>
      </c>
      <c r="J485" s="15">
        <v>30620</v>
      </c>
      <c r="K485" s="12">
        <v>3674.4</v>
      </c>
      <c r="L485" s="15">
        <v>26945.599999999999</v>
      </c>
      <c r="M485" s="15">
        <v>15310</v>
      </c>
      <c r="N485" s="15">
        <v>11635.599999999999</v>
      </c>
    </row>
    <row r="486" spans="1:14" x14ac:dyDescent="0.3">
      <c r="A486" s="13">
        <v>44531</v>
      </c>
      <c r="B486" s="13" t="str">
        <f t="shared" si="7"/>
        <v>Q4</v>
      </c>
      <c r="C486" s="12" t="s">
        <v>84</v>
      </c>
      <c r="D486" s="12" t="s">
        <v>98</v>
      </c>
      <c r="E486" s="12" t="s">
        <v>95</v>
      </c>
      <c r="F486" s="12" t="s">
        <v>91</v>
      </c>
      <c r="G486" s="12">
        <v>1531</v>
      </c>
      <c r="H486" s="15">
        <v>250</v>
      </c>
      <c r="I486" s="15">
        <v>20</v>
      </c>
      <c r="J486" s="15">
        <v>30620</v>
      </c>
      <c r="K486" s="12">
        <v>3674.4</v>
      </c>
      <c r="L486" s="15">
        <v>26945.599999999999</v>
      </c>
      <c r="M486" s="15">
        <v>15310</v>
      </c>
      <c r="N486" s="15">
        <v>11635.599999999999</v>
      </c>
    </row>
    <row r="487" spans="1:14" x14ac:dyDescent="0.3">
      <c r="A487" s="13">
        <v>44531</v>
      </c>
      <c r="B487" s="13" t="str">
        <f t="shared" si="7"/>
        <v>Q4</v>
      </c>
      <c r="C487" s="12" t="s">
        <v>84</v>
      </c>
      <c r="D487" s="12" t="s">
        <v>98</v>
      </c>
      <c r="E487" s="12" t="s">
        <v>101</v>
      </c>
      <c r="F487" s="12" t="s">
        <v>103</v>
      </c>
      <c r="G487" s="12">
        <v>1513</v>
      </c>
      <c r="H487" s="15">
        <v>3</v>
      </c>
      <c r="I487" s="15">
        <v>350</v>
      </c>
      <c r="J487" s="15">
        <v>529550</v>
      </c>
      <c r="K487" s="12">
        <v>0</v>
      </c>
      <c r="L487" s="15">
        <v>529550</v>
      </c>
      <c r="M487" s="15">
        <v>393380</v>
      </c>
      <c r="N487" s="15">
        <v>136170</v>
      </c>
    </row>
    <row r="488" spans="1:14" x14ac:dyDescent="0.3">
      <c r="A488" s="13">
        <v>44531</v>
      </c>
      <c r="B488" s="13" t="str">
        <f t="shared" si="7"/>
        <v>Q4</v>
      </c>
      <c r="C488" s="12" t="s">
        <v>84</v>
      </c>
      <c r="D488" s="12" t="s">
        <v>98</v>
      </c>
      <c r="E488" s="12" t="s">
        <v>86</v>
      </c>
      <c r="F488" s="12" t="s">
        <v>103</v>
      </c>
      <c r="G488" s="12">
        <v>1513</v>
      </c>
      <c r="H488" s="15">
        <v>10</v>
      </c>
      <c r="I488" s="15">
        <v>350</v>
      </c>
      <c r="J488" s="15">
        <v>529550</v>
      </c>
      <c r="K488" s="12">
        <v>0</v>
      </c>
      <c r="L488" s="15">
        <v>529550</v>
      </c>
      <c r="M488" s="15">
        <v>393380</v>
      </c>
      <c r="N488" s="15">
        <v>136170</v>
      </c>
    </row>
    <row r="489" spans="1:14" x14ac:dyDescent="0.3">
      <c r="A489" s="13">
        <v>44531</v>
      </c>
      <c r="B489" s="13" t="str">
        <f t="shared" si="7"/>
        <v>Q4</v>
      </c>
      <c r="C489" s="12" t="s">
        <v>92</v>
      </c>
      <c r="D489" s="12" t="s">
        <v>93</v>
      </c>
      <c r="E489" s="12" t="s">
        <v>90</v>
      </c>
      <c r="F489" s="12" t="s">
        <v>96</v>
      </c>
      <c r="G489" s="12">
        <v>1372</v>
      </c>
      <c r="H489" s="15">
        <v>120</v>
      </c>
      <c r="I489" s="15">
        <v>300</v>
      </c>
      <c r="J489" s="15">
        <v>411600</v>
      </c>
      <c r="K489" s="12">
        <v>28812</v>
      </c>
      <c r="L489" s="15">
        <v>382788</v>
      </c>
      <c r="M489" s="15">
        <v>343000</v>
      </c>
      <c r="N489" s="15">
        <v>39788</v>
      </c>
    </row>
    <row r="490" spans="1:14" x14ac:dyDescent="0.3">
      <c r="A490" s="13">
        <v>44531</v>
      </c>
      <c r="B490" s="13" t="str">
        <f t="shared" si="7"/>
        <v>Q4</v>
      </c>
      <c r="C490" s="12" t="s">
        <v>92</v>
      </c>
      <c r="D490" s="12" t="s">
        <v>93</v>
      </c>
      <c r="E490" s="12" t="s">
        <v>99</v>
      </c>
      <c r="F490" s="12" t="s">
        <v>96</v>
      </c>
      <c r="G490" s="12">
        <v>1372</v>
      </c>
      <c r="H490" s="15">
        <v>260</v>
      </c>
      <c r="I490" s="15">
        <v>300</v>
      </c>
      <c r="J490" s="15">
        <v>411600</v>
      </c>
      <c r="K490" s="12">
        <v>28812</v>
      </c>
      <c r="L490" s="15">
        <v>382788</v>
      </c>
      <c r="M490" s="15">
        <v>343000</v>
      </c>
      <c r="N490" s="15">
        <v>39788</v>
      </c>
    </row>
    <row r="491" spans="1:14" x14ac:dyDescent="0.3">
      <c r="A491" s="13">
        <v>44531</v>
      </c>
      <c r="B491" s="13" t="str">
        <f t="shared" si="7"/>
        <v>Q4</v>
      </c>
      <c r="C491" s="12" t="s">
        <v>84</v>
      </c>
      <c r="D491" s="12" t="s">
        <v>128</v>
      </c>
      <c r="E491" s="12" t="s">
        <v>101</v>
      </c>
      <c r="F491" s="12" t="s">
        <v>96</v>
      </c>
      <c r="G491" s="12">
        <v>1362</v>
      </c>
      <c r="H491" s="15">
        <v>3</v>
      </c>
      <c r="I491" s="15">
        <v>350</v>
      </c>
      <c r="J491" s="15">
        <v>476700</v>
      </c>
      <c r="K491" s="12">
        <v>38136</v>
      </c>
      <c r="L491" s="15">
        <v>438564</v>
      </c>
      <c r="M491" s="15">
        <v>354120</v>
      </c>
      <c r="N491" s="15">
        <v>84444</v>
      </c>
    </row>
    <row r="492" spans="1:14" x14ac:dyDescent="0.3">
      <c r="A492" s="13">
        <v>44531</v>
      </c>
      <c r="B492" s="13" t="str">
        <f t="shared" si="7"/>
        <v>Q4</v>
      </c>
      <c r="C492" s="12" t="s">
        <v>84</v>
      </c>
      <c r="D492" s="12" t="s">
        <v>128</v>
      </c>
      <c r="E492" s="12" t="s">
        <v>86</v>
      </c>
      <c r="F492" s="12" t="s">
        <v>96</v>
      </c>
      <c r="G492" s="12">
        <v>1362</v>
      </c>
      <c r="H492" s="15">
        <v>10</v>
      </c>
      <c r="I492" s="15">
        <v>350</v>
      </c>
      <c r="J492" s="15">
        <v>476700</v>
      </c>
      <c r="K492" s="12">
        <v>38136</v>
      </c>
      <c r="L492" s="15">
        <v>438564</v>
      </c>
      <c r="M492" s="15">
        <v>354120</v>
      </c>
      <c r="N492" s="15">
        <v>84444</v>
      </c>
    </row>
    <row r="493" spans="1:14" x14ac:dyDescent="0.3">
      <c r="A493" s="13">
        <v>44531</v>
      </c>
      <c r="B493" s="13" t="str">
        <f t="shared" si="7"/>
        <v>Q4</v>
      </c>
      <c r="C493" s="12" t="s">
        <v>97</v>
      </c>
      <c r="D493" s="12" t="s">
        <v>89</v>
      </c>
      <c r="E493" s="12" t="s">
        <v>102</v>
      </c>
      <c r="F493" s="12" t="s">
        <v>87</v>
      </c>
      <c r="G493" s="12">
        <v>1287</v>
      </c>
      <c r="H493" s="15">
        <v>5</v>
      </c>
      <c r="I493" s="15">
        <v>125</v>
      </c>
      <c r="J493" s="15">
        <v>160875</v>
      </c>
      <c r="K493" s="12">
        <v>4826.25</v>
      </c>
      <c r="L493" s="15">
        <v>156048.75</v>
      </c>
      <c r="M493" s="15">
        <v>154440</v>
      </c>
      <c r="N493" s="15">
        <v>1608.75</v>
      </c>
    </row>
    <row r="494" spans="1:14" x14ac:dyDescent="0.3">
      <c r="A494" s="13">
        <v>44531</v>
      </c>
      <c r="B494" s="13" t="str">
        <f t="shared" si="7"/>
        <v>Q4</v>
      </c>
      <c r="C494" s="12" t="s">
        <v>97</v>
      </c>
      <c r="D494" s="12" t="s">
        <v>89</v>
      </c>
      <c r="E494" s="12" t="s">
        <v>86</v>
      </c>
      <c r="F494" s="12" t="s">
        <v>87</v>
      </c>
      <c r="G494" s="12">
        <v>1287</v>
      </c>
      <c r="H494" s="15">
        <v>10</v>
      </c>
      <c r="I494" s="15">
        <v>125</v>
      </c>
      <c r="J494" s="15">
        <v>160875</v>
      </c>
      <c r="K494" s="12">
        <v>4826.25</v>
      </c>
      <c r="L494" s="15">
        <v>156048.75</v>
      </c>
      <c r="M494" s="15">
        <v>154440</v>
      </c>
      <c r="N494" s="15">
        <v>1608.75</v>
      </c>
    </row>
    <row r="495" spans="1:14" x14ac:dyDescent="0.3">
      <c r="A495" s="13">
        <v>44531</v>
      </c>
      <c r="B495" s="13" t="str">
        <f t="shared" si="7"/>
        <v>Q4</v>
      </c>
      <c r="C495" s="12" t="s">
        <v>92</v>
      </c>
      <c r="D495" s="12" t="s">
        <v>98</v>
      </c>
      <c r="E495" s="12" t="s">
        <v>90</v>
      </c>
      <c r="F495" s="12" t="s">
        <v>96</v>
      </c>
      <c r="G495" s="12">
        <v>1250</v>
      </c>
      <c r="H495" s="15">
        <v>120</v>
      </c>
      <c r="I495" s="15">
        <v>300</v>
      </c>
      <c r="J495" s="15">
        <v>375000</v>
      </c>
      <c r="K495" s="12">
        <v>18750</v>
      </c>
      <c r="L495" s="15">
        <v>356250</v>
      </c>
      <c r="M495" s="15">
        <v>312500</v>
      </c>
      <c r="N495" s="15">
        <v>43750</v>
      </c>
    </row>
    <row r="496" spans="1:14" x14ac:dyDescent="0.3">
      <c r="A496" s="13">
        <v>44531</v>
      </c>
      <c r="B496" s="13" t="str">
        <f t="shared" si="7"/>
        <v>Q4</v>
      </c>
      <c r="C496" s="12" t="s">
        <v>92</v>
      </c>
      <c r="D496" s="12" t="s">
        <v>98</v>
      </c>
      <c r="E496" s="12" t="s">
        <v>99</v>
      </c>
      <c r="F496" s="12" t="s">
        <v>96</v>
      </c>
      <c r="G496" s="12">
        <v>1250</v>
      </c>
      <c r="H496" s="15">
        <v>260</v>
      </c>
      <c r="I496" s="15">
        <v>300</v>
      </c>
      <c r="J496" s="15">
        <v>375000</v>
      </c>
      <c r="K496" s="12">
        <v>18750</v>
      </c>
      <c r="L496" s="15">
        <v>356250</v>
      </c>
      <c r="M496" s="15">
        <v>312500</v>
      </c>
      <c r="N496" s="15">
        <v>43750</v>
      </c>
    </row>
    <row r="497" spans="1:14" x14ac:dyDescent="0.3">
      <c r="A497" s="13">
        <v>44531</v>
      </c>
      <c r="B497" s="13" t="str">
        <f t="shared" si="7"/>
        <v>Q4</v>
      </c>
      <c r="C497" s="12" t="s">
        <v>84</v>
      </c>
      <c r="D497" s="12" t="s">
        <v>128</v>
      </c>
      <c r="E497" s="12" t="s">
        <v>86</v>
      </c>
      <c r="F497" s="12" t="s">
        <v>91</v>
      </c>
      <c r="G497" s="12">
        <v>1233</v>
      </c>
      <c r="H497" s="15">
        <v>10</v>
      </c>
      <c r="I497" s="15">
        <v>20</v>
      </c>
      <c r="J497" s="15">
        <v>24660</v>
      </c>
      <c r="K497" s="12">
        <v>2959.2</v>
      </c>
      <c r="L497" s="15">
        <v>21700.799999999999</v>
      </c>
      <c r="M497" s="15">
        <v>12330</v>
      </c>
      <c r="N497" s="15">
        <v>9370.7999999999993</v>
      </c>
    </row>
    <row r="498" spans="1:14" x14ac:dyDescent="0.3">
      <c r="A498" s="13">
        <v>44531</v>
      </c>
      <c r="B498" s="13" t="str">
        <f t="shared" si="7"/>
        <v>Q4</v>
      </c>
      <c r="C498" s="12" t="s">
        <v>84</v>
      </c>
      <c r="D498" s="12" t="s">
        <v>128</v>
      </c>
      <c r="E498" s="12" t="s">
        <v>95</v>
      </c>
      <c r="F498" s="12" t="s">
        <v>91</v>
      </c>
      <c r="G498" s="12">
        <v>1233</v>
      </c>
      <c r="H498" s="15">
        <v>250</v>
      </c>
      <c r="I498" s="15">
        <v>20</v>
      </c>
      <c r="J498" s="15">
        <v>24660</v>
      </c>
      <c r="K498" s="12">
        <v>2959.2</v>
      </c>
      <c r="L498" s="15">
        <v>21700.799999999999</v>
      </c>
      <c r="M498" s="15">
        <v>12330</v>
      </c>
      <c r="N498" s="15">
        <v>9370.7999999999993</v>
      </c>
    </row>
    <row r="499" spans="1:14" x14ac:dyDescent="0.3">
      <c r="A499" s="13">
        <v>44531</v>
      </c>
      <c r="B499" s="13" t="str">
        <f t="shared" si="7"/>
        <v>Q4</v>
      </c>
      <c r="C499" s="12" t="s">
        <v>97</v>
      </c>
      <c r="D499" s="12" t="s">
        <v>128</v>
      </c>
      <c r="E499" s="12" t="s">
        <v>102</v>
      </c>
      <c r="F499" s="12" t="s">
        <v>87</v>
      </c>
      <c r="G499" s="12">
        <v>1138</v>
      </c>
      <c r="H499" s="15">
        <v>5</v>
      </c>
      <c r="I499" s="15">
        <v>125</v>
      </c>
      <c r="J499" s="15">
        <v>142250</v>
      </c>
      <c r="K499" s="12">
        <v>5690</v>
      </c>
      <c r="L499" s="15">
        <v>136560</v>
      </c>
      <c r="M499" s="15">
        <v>136560</v>
      </c>
      <c r="N499" s="15">
        <v>0</v>
      </c>
    </row>
    <row r="500" spans="1:14" x14ac:dyDescent="0.3">
      <c r="A500" s="13">
        <v>44531</v>
      </c>
      <c r="B500" s="13" t="str">
        <f t="shared" si="7"/>
        <v>Q4</v>
      </c>
      <c r="C500" s="12" t="s">
        <v>97</v>
      </c>
      <c r="D500" s="12" t="s">
        <v>128</v>
      </c>
      <c r="E500" s="12" t="s">
        <v>86</v>
      </c>
      <c r="F500" s="12" t="s">
        <v>87</v>
      </c>
      <c r="G500" s="12">
        <v>1138</v>
      </c>
      <c r="H500" s="15">
        <v>10</v>
      </c>
      <c r="I500" s="15">
        <v>125</v>
      </c>
      <c r="J500" s="15">
        <v>142250</v>
      </c>
      <c r="K500" s="12">
        <v>5690</v>
      </c>
      <c r="L500" s="15">
        <v>136560</v>
      </c>
      <c r="M500" s="15">
        <v>136560</v>
      </c>
      <c r="N500" s="15">
        <v>0</v>
      </c>
    </row>
    <row r="501" spans="1:14" x14ac:dyDescent="0.3">
      <c r="A501" s="13">
        <v>44531</v>
      </c>
      <c r="B501" s="13" t="str">
        <f t="shared" si="7"/>
        <v>Q4</v>
      </c>
      <c r="C501" s="12" t="s">
        <v>94</v>
      </c>
      <c r="D501" s="12" t="s">
        <v>128</v>
      </c>
      <c r="E501" s="12" t="s">
        <v>86</v>
      </c>
      <c r="F501" s="12" t="s">
        <v>87</v>
      </c>
      <c r="G501" s="12">
        <v>1084</v>
      </c>
      <c r="H501" s="15">
        <v>10</v>
      </c>
      <c r="I501" s="15">
        <v>12</v>
      </c>
      <c r="J501" s="15">
        <v>13008</v>
      </c>
      <c r="K501" s="12">
        <v>260.16000000000003</v>
      </c>
      <c r="L501" s="15">
        <v>12747.84</v>
      </c>
      <c r="M501" s="15">
        <v>3252</v>
      </c>
      <c r="N501" s="15">
        <v>9495.84</v>
      </c>
    </row>
    <row r="502" spans="1:14" x14ac:dyDescent="0.3">
      <c r="A502" s="13">
        <v>44531</v>
      </c>
      <c r="B502" s="13" t="str">
        <f t="shared" si="7"/>
        <v>Q4</v>
      </c>
      <c r="C502" s="12" t="s">
        <v>94</v>
      </c>
      <c r="D502" s="12" t="s">
        <v>128</v>
      </c>
      <c r="E502" s="12" t="s">
        <v>90</v>
      </c>
      <c r="F502" s="12" t="s">
        <v>87</v>
      </c>
      <c r="G502" s="12">
        <v>1084</v>
      </c>
      <c r="H502" s="15">
        <v>120</v>
      </c>
      <c r="I502" s="15">
        <v>12</v>
      </c>
      <c r="J502" s="15">
        <v>13008</v>
      </c>
      <c r="K502" s="12">
        <v>260.16000000000003</v>
      </c>
      <c r="L502" s="15">
        <v>12747.84</v>
      </c>
      <c r="M502" s="15">
        <v>3252</v>
      </c>
      <c r="N502" s="15">
        <v>9495.84</v>
      </c>
    </row>
    <row r="503" spans="1:14" x14ac:dyDescent="0.3">
      <c r="A503" s="13">
        <v>44531</v>
      </c>
      <c r="B503" s="13" t="str">
        <f t="shared" si="7"/>
        <v>Q4</v>
      </c>
      <c r="C503" s="12" t="s">
        <v>94</v>
      </c>
      <c r="D503" s="12" t="s">
        <v>89</v>
      </c>
      <c r="E503" s="12" t="s">
        <v>86</v>
      </c>
      <c r="F503" s="12" t="s">
        <v>87</v>
      </c>
      <c r="G503" s="12">
        <v>1055</v>
      </c>
      <c r="H503" s="15">
        <v>10</v>
      </c>
      <c r="I503" s="15">
        <v>12</v>
      </c>
      <c r="J503" s="15">
        <v>12660</v>
      </c>
      <c r="K503" s="12">
        <v>253.2</v>
      </c>
      <c r="L503" s="15">
        <v>12406.8</v>
      </c>
      <c r="M503" s="15">
        <v>3165</v>
      </c>
      <c r="N503" s="15">
        <v>9241.7999999999993</v>
      </c>
    </row>
    <row r="504" spans="1:14" x14ac:dyDescent="0.3">
      <c r="A504" s="13">
        <v>44531</v>
      </c>
      <c r="B504" s="13" t="str">
        <f t="shared" si="7"/>
        <v>Q4</v>
      </c>
      <c r="C504" s="12" t="s">
        <v>94</v>
      </c>
      <c r="D504" s="12" t="s">
        <v>89</v>
      </c>
      <c r="E504" s="12" t="s">
        <v>90</v>
      </c>
      <c r="F504" s="12" t="s">
        <v>87</v>
      </c>
      <c r="G504" s="12">
        <v>1055</v>
      </c>
      <c r="H504" s="15">
        <v>120</v>
      </c>
      <c r="I504" s="15">
        <v>12</v>
      </c>
      <c r="J504" s="15">
        <v>12660</v>
      </c>
      <c r="K504" s="12">
        <v>253.2</v>
      </c>
      <c r="L504" s="15">
        <v>12406.8</v>
      </c>
      <c r="M504" s="15">
        <v>3165</v>
      </c>
      <c r="N504" s="15">
        <v>9241.7999999999993</v>
      </c>
    </row>
    <row r="505" spans="1:14" x14ac:dyDescent="0.3">
      <c r="A505" s="13">
        <v>44531</v>
      </c>
      <c r="B505" s="13" t="str">
        <f t="shared" si="7"/>
        <v>Q4</v>
      </c>
      <c r="C505" s="12" t="s">
        <v>94</v>
      </c>
      <c r="D505" s="12" t="s">
        <v>98</v>
      </c>
      <c r="E505" s="12" t="s">
        <v>86</v>
      </c>
      <c r="F505" s="12" t="s">
        <v>91</v>
      </c>
      <c r="G505" s="12">
        <v>1013</v>
      </c>
      <c r="H505" s="15">
        <v>10</v>
      </c>
      <c r="I505" s="15">
        <v>12</v>
      </c>
      <c r="J505" s="15">
        <v>12156</v>
      </c>
      <c r="K505" s="12">
        <v>1580.28</v>
      </c>
      <c r="L505" s="15">
        <v>10575.72</v>
      </c>
      <c r="M505" s="15">
        <v>3039</v>
      </c>
      <c r="N505" s="15">
        <v>7536.7199999999993</v>
      </c>
    </row>
    <row r="506" spans="1:14" x14ac:dyDescent="0.3">
      <c r="A506" s="13">
        <v>44531</v>
      </c>
      <c r="B506" s="13" t="str">
        <f t="shared" si="7"/>
        <v>Q4</v>
      </c>
      <c r="C506" s="12" t="s">
        <v>94</v>
      </c>
      <c r="D506" s="12" t="s">
        <v>98</v>
      </c>
      <c r="E506" s="12" t="s">
        <v>90</v>
      </c>
      <c r="F506" s="12" t="s">
        <v>91</v>
      </c>
      <c r="G506" s="12">
        <v>1013</v>
      </c>
      <c r="H506" s="15">
        <v>120</v>
      </c>
      <c r="I506" s="15">
        <v>12</v>
      </c>
      <c r="J506" s="15">
        <v>12156</v>
      </c>
      <c r="K506" s="12">
        <v>1580.28</v>
      </c>
      <c r="L506" s="15">
        <v>10575.72</v>
      </c>
      <c r="M506" s="15">
        <v>3039</v>
      </c>
      <c r="N506" s="15">
        <v>7536.7199999999993</v>
      </c>
    </row>
    <row r="507" spans="1:14" x14ac:dyDescent="0.3">
      <c r="A507" s="13">
        <v>44531</v>
      </c>
      <c r="B507" s="13" t="str">
        <f t="shared" si="7"/>
        <v>Q4</v>
      </c>
      <c r="C507" s="12" t="s">
        <v>94</v>
      </c>
      <c r="D507" s="12" t="s">
        <v>93</v>
      </c>
      <c r="E507" s="12" t="s">
        <v>86</v>
      </c>
      <c r="F507" s="12" t="s">
        <v>91</v>
      </c>
      <c r="G507" s="12">
        <v>914</v>
      </c>
      <c r="H507" s="15">
        <v>10</v>
      </c>
      <c r="I507" s="15">
        <v>12</v>
      </c>
      <c r="J507" s="15">
        <v>10968</v>
      </c>
      <c r="K507" s="12">
        <v>1645.2</v>
      </c>
      <c r="L507" s="15">
        <v>9322.7999999999993</v>
      </c>
      <c r="M507" s="15">
        <v>2742</v>
      </c>
      <c r="N507" s="15">
        <v>6580.7999999999993</v>
      </c>
    </row>
    <row r="508" spans="1:14" x14ac:dyDescent="0.3">
      <c r="A508" s="13">
        <v>44531</v>
      </c>
      <c r="B508" s="13" t="str">
        <f t="shared" si="7"/>
        <v>Q4</v>
      </c>
      <c r="C508" s="12" t="s">
        <v>94</v>
      </c>
      <c r="D508" s="12" t="s">
        <v>93</v>
      </c>
      <c r="E508" s="12" t="s">
        <v>90</v>
      </c>
      <c r="F508" s="12" t="s">
        <v>91</v>
      </c>
      <c r="G508" s="12">
        <v>914</v>
      </c>
      <c r="H508" s="15">
        <v>120</v>
      </c>
      <c r="I508" s="15">
        <v>12</v>
      </c>
      <c r="J508" s="15">
        <v>10968</v>
      </c>
      <c r="K508" s="12">
        <v>1645.2</v>
      </c>
      <c r="L508" s="15">
        <v>9322.7999999999993</v>
      </c>
      <c r="M508" s="15">
        <v>2742</v>
      </c>
      <c r="N508" s="15">
        <v>6580.7999999999993</v>
      </c>
    </row>
    <row r="509" spans="1:14" x14ac:dyDescent="0.3">
      <c r="A509" s="13">
        <v>44531</v>
      </c>
      <c r="B509" s="13" t="str">
        <f t="shared" si="7"/>
        <v>Q4</v>
      </c>
      <c r="C509" s="12" t="s">
        <v>92</v>
      </c>
      <c r="D509" s="12" t="s">
        <v>89</v>
      </c>
      <c r="E509" s="12" t="s">
        <v>90</v>
      </c>
      <c r="F509" s="12" t="s">
        <v>91</v>
      </c>
      <c r="G509" s="12">
        <v>853</v>
      </c>
      <c r="H509" s="15">
        <v>120</v>
      </c>
      <c r="I509" s="15">
        <v>300</v>
      </c>
      <c r="J509" s="15">
        <v>255900</v>
      </c>
      <c r="K509" s="12">
        <v>25590</v>
      </c>
      <c r="L509" s="15">
        <v>230310</v>
      </c>
      <c r="M509" s="15">
        <v>213250</v>
      </c>
      <c r="N509" s="15">
        <v>17060</v>
      </c>
    </row>
    <row r="510" spans="1:14" x14ac:dyDescent="0.3">
      <c r="A510" s="13">
        <v>44531</v>
      </c>
      <c r="B510" s="13" t="str">
        <f t="shared" si="7"/>
        <v>Q4</v>
      </c>
      <c r="C510" s="12" t="s">
        <v>92</v>
      </c>
      <c r="D510" s="12" t="s">
        <v>89</v>
      </c>
      <c r="E510" s="12" t="s">
        <v>99</v>
      </c>
      <c r="F510" s="12" t="s">
        <v>91</v>
      </c>
      <c r="G510" s="12">
        <v>853</v>
      </c>
      <c r="H510" s="15">
        <v>260</v>
      </c>
      <c r="I510" s="15">
        <v>300</v>
      </c>
      <c r="J510" s="15">
        <v>255900</v>
      </c>
      <c r="K510" s="12">
        <v>25590</v>
      </c>
      <c r="L510" s="15">
        <v>230310</v>
      </c>
      <c r="M510" s="15">
        <v>213250</v>
      </c>
      <c r="N510" s="15">
        <v>17060</v>
      </c>
    </row>
    <row r="511" spans="1:14" x14ac:dyDescent="0.3">
      <c r="A511" s="13">
        <v>44531</v>
      </c>
      <c r="B511" s="13" t="str">
        <f t="shared" si="7"/>
        <v>Q4</v>
      </c>
      <c r="C511" s="12" t="s">
        <v>88</v>
      </c>
      <c r="D511" s="12" t="s">
        <v>98</v>
      </c>
      <c r="E511" s="12" t="s">
        <v>102</v>
      </c>
      <c r="F511" s="12" t="s">
        <v>96</v>
      </c>
      <c r="G511" s="12">
        <v>711</v>
      </c>
      <c r="H511" s="15">
        <v>5</v>
      </c>
      <c r="I511" s="15">
        <v>15</v>
      </c>
      <c r="J511" s="15">
        <v>10665</v>
      </c>
      <c r="K511" s="12">
        <v>853.2</v>
      </c>
      <c r="L511" s="15">
        <v>9811.7999999999993</v>
      </c>
      <c r="M511" s="15">
        <v>7110</v>
      </c>
      <c r="N511" s="15">
        <v>2701.7999999999993</v>
      </c>
    </row>
    <row r="512" spans="1:14" x14ac:dyDescent="0.3">
      <c r="A512" s="13">
        <v>44531</v>
      </c>
      <c r="B512" s="13" t="str">
        <f t="shared" si="7"/>
        <v>Q4</v>
      </c>
      <c r="C512" s="12" t="s">
        <v>88</v>
      </c>
      <c r="D512" s="12" t="s">
        <v>98</v>
      </c>
      <c r="E512" s="12" t="s">
        <v>99</v>
      </c>
      <c r="F512" s="12" t="s">
        <v>96</v>
      </c>
      <c r="G512" s="12">
        <v>711</v>
      </c>
      <c r="H512" s="15">
        <v>260</v>
      </c>
      <c r="I512" s="15">
        <v>15</v>
      </c>
      <c r="J512" s="15">
        <v>10665</v>
      </c>
      <c r="K512" s="12">
        <v>853.2</v>
      </c>
      <c r="L512" s="15">
        <v>9811.7999999999993</v>
      </c>
      <c r="M512" s="15">
        <v>7110</v>
      </c>
      <c r="N512" s="15">
        <v>2701.7999999999993</v>
      </c>
    </row>
    <row r="513" spans="1:14" x14ac:dyDescent="0.3">
      <c r="A513" s="13">
        <v>44531</v>
      </c>
      <c r="B513" s="13" t="str">
        <f t="shared" si="7"/>
        <v>Q4</v>
      </c>
      <c r="C513" s="12" t="s">
        <v>92</v>
      </c>
      <c r="D513" s="12" t="s">
        <v>128</v>
      </c>
      <c r="E513" s="12" t="s">
        <v>90</v>
      </c>
      <c r="F513" s="12" t="s">
        <v>96</v>
      </c>
      <c r="G513" s="12">
        <v>635</v>
      </c>
      <c r="H513" s="15">
        <v>120</v>
      </c>
      <c r="I513" s="15">
        <v>300</v>
      </c>
      <c r="J513" s="15">
        <v>190500</v>
      </c>
      <c r="K513" s="12">
        <v>15240</v>
      </c>
      <c r="L513" s="15">
        <v>175260</v>
      </c>
      <c r="M513" s="15">
        <v>158750</v>
      </c>
      <c r="N513" s="15">
        <v>16510</v>
      </c>
    </row>
    <row r="514" spans="1:14" x14ac:dyDescent="0.3">
      <c r="A514" s="13">
        <v>44531</v>
      </c>
      <c r="B514" s="13" t="str">
        <f t="shared" ref="B514:B526" si="8">"Q"&amp;ROUNDUP(MONTH(A514)/3,0)</f>
        <v>Q4</v>
      </c>
      <c r="C514" s="12" t="s">
        <v>92</v>
      </c>
      <c r="D514" s="12" t="s">
        <v>128</v>
      </c>
      <c r="E514" s="12" t="s">
        <v>99</v>
      </c>
      <c r="F514" s="12" t="s">
        <v>96</v>
      </c>
      <c r="G514" s="12">
        <v>635</v>
      </c>
      <c r="H514" s="15">
        <v>260</v>
      </c>
      <c r="I514" s="15">
        <v>300</v>
      </c>
      <c r="J514" s="15">
        <v>190500</v>
      </c>
      <c r="K514" s="12">
        <v>15240</v>
      </c>
      <c r="L514" s="15">
        <v>175260</v>
      </c>
      <c r="M514" s="15">
        <v>158750</v>
      </c>
      <c r="N514" s="15">
        <v>16510</v>
      </c>
    </row>
    <row r="515" spans="1:14" x14ac:dyDescent="0.3">
      <c r="A515" s="13">
        <v>44531</v>
      </c>
      <c r="B515" s="13" t="str">
        <f t="shared" si="8"/>
        <v>Q4</v>
      </c>
      <c r="C515" s="12" t="s">
        <v>88</v>
      </c>
      <c r="D515" s="12" t="s">
        <v>93</v>
      </c>
      <c r="E515" s="12" t="s">
        <v>102</v>
      </c>
      <c r="F515" s="12" t="s">
        <v>103</v>
      </c>
      <c r="G515" s="12">
        <v>615</v>
      </c>
      <c r="H515" s="15">
        <v>5</v>
      </c>
      <c r="I515" s="15">
        <v>15</v>
      </c>
      <c r="J515" s="15">
        <v>9225</v>
      </c>
      <c r="K515" s="12">
        <v>0</v>
      </c>
      <c r="L515" s="15">
        <v>9225</v>
      </c>
      <c r="M515" s="15">
        <v>6150</v>
      </c>
      <c r="N515" s="15">
        <v>3075</v>
      </c>
    </row>
    <row r="516" spans="1:14" x14ac:dyDescent="0.3">
      <c r="A516" s="13">
        <v>44531</v>
      </c>
      <c r="B516" s="13" t="str">
        <f t="shared" si="8"/>
        <v>Q4</v>
      </c>
      <c r="C516" s="12" t="s">
        <v>88</v>
      </c>
      <c r="D516" s="12" t="s">
        <v>93</v>
      </c>
      <c r="E516" s="12" t="s">
        <v>99</v>
      </c>
      <c r="F516" s="12" t="s">
        <v>103</v>
      </c>
      <c r="G516" s="12">
        <v>615</v>
      </c>
      <c r="H516" s="15">
        <v>260</v>
      </c>
      <c r="I516" s="15">
        <v>15</v>
      </c>
      <c r="J516" s="15">
        <v>9225</v>
      </c>
      <c r="K516" s="12">
        <v>0</v>
      </c>
      <c r="L516" s="15">
        <v>9225</v>
      </c>
      <c r="M516" s="15">
        <v>6150</v>
      </c>
      <c r="N516" s="15">
        <v>3075</v>
      </c>
    </row>
    <row r="517" spans="1:14" x14ac:dyDescent="0.3">
      <c r="A517" s="13">
        <v>44531</v>
      </c>
      <c r="B517" s="13" t="str">
        <f t="shared" si="8"/>
        <v>Q4</v>
      </c>
      <c r="C517" s="12" t="s">
        <v>84</v>
      </c>
      <c r="D517" s="12" t="s">
        <v>93</v>
      </c>
      <c r="E517" s="12" t="s">
        <v>101</v>
      </c>
      <c r="F517" s="12" t="s">
        <v>96</v>
      </c>
      <c r="G517" s="12">
        <v>570</v>
      </c>
      <c r="H517" s="15">
        <v>3</v>
      </c>
      <c r="I517" s="15">
        <v>7</v>
      </c>
      <c r="J517" s="15">
        <v>3990</v>
      </c>
      <c r="K517" s="12">
        <v>199.5</v>
      </c>
      <c r="L517" s="15">
        <v>3790.5</v>
      </c>
      <c r="M517" s="15">
        <v>2850</v>
      </c>
      <c r="N517" s="15">
        <v>940.5</v>
      </c>
    </row>
    <row r="518" spans="1:14" x14ac:dyDescent="0.3">
      <c r="A518" s="13">
        <v>44531</v>
      </c>
      <c r="B518" s="13" t="str">
        <f t="shared" si="8"/>
        <v>Q4</v>
      </c>
      <c r="C518" s="12" t="s">
        <v>84</v>
      </c>
      <c r="D518" s="12" t="s">
        <v>93</v>
      </c>
      <c r="E518" s="12" t="s">
        <v>95</v>
      </c>
      <c r="F518" s="12" t="s">
        <v>96</v>
      </c>
      <c r="G518" s="12">
        <v>570</v>
      </c>
      <c r="H518" s="15">
        <v>250</v>
      </c>
      <c r="I518" s="15">
        <v>7</v>
      </c>
      <c r="J518" s="15">
        <v>3990</v>
      </c>
      <c r="K518" s="12">
        <v>199.5</v>
      </c>
      <c r="L518" s="15">
        <v>3790.5</v>
      </c>
      <c r="M518" s="15">
        <v>2850</v>
      </c>
      <c r="N518" s="15">
        <v>940.5</v>
      </c>
    </row>
    <row r="519" spans="1:14" x14ac:dyDescent="0.3">
      <c r="A519" s="13">
        <v>44531</v>
      </c>
      <c r="B519" s="13" t="str">
        <f t="shared" si="8"/>
        <v>Q4</v>
      </c>
      <c r="C519" s="12" t="s">
        <v>84</v>
      </c>
      <c r="D519" s="12" t="s">
        <v>128</v>
      </c>
      <c r="E519" s="12" t="s">
        <v>101</v>
      </c>
      <c r="F519" s="12" t="s">
        <v>96</v>
      </c>
      <c r="G519" s="12">
        <v>521</v>
      </c>
      <c r="H519" s="15">
        <v>3</v>
      </c>
      <c r="I519" s="15">
        <v>7</v>
      </c>
      <c r="J519" s="15">
        <v>3647</v>
      </c>
      <c r="K519" s="12">
        <v>328.23</v>
      </c>
      <c r="L519" s="15">
        <v>3318.77</v>
      </c>
      <c r="M519" s="15">
        <v>2605</v>
      </c>
      <c r="N519" s="15">
        <v>713.77</v>
      </c>
    </row>
    <row r="520" spans="1:14" x14ac:dyDescent="0.3">
      <c r="A520" s="13">
        <v>44531</v>
      </c>
      <c r="B520" s="13" t="str">
        <f t="shared" si="8"/>
        <v>Q4</v>
      </c>
      <c r="C520" s="12" t="s">
        <v>84</v>
      </c>
      <c r="D520" s="12" t="s">
        <v>128</v>
      </c>
      <c r="E520" s="12" t="s">
        <v>95</v>
      </c>
      <c r="F520" s="12" t="s">
        <v>96</v>
      </c>
      <c r="G520" s="12">
        <v>521</v>
      </c>
      <c r="H520" s="15">
        <v>250</v>
      </c>
      <c r="I520" s="15">
        <v>7</v>
      </c>
      <c r="J520" s="15">
        <v>3647</v>
      </c>
      <c r="K520" s="12">
        <v>328.23</v>
      </c>
      <c r="L520" s="15">
        <v>3318.77</v>
      </c>
      <c r="M520" s="15">
        <v>2605</v>
      </c>
      <c r="N520" s="15">
        <v>713.77</v>
      </c>
    </row>
    <row r="521" spans="1:14" x14ac:dyDescent="0.3">
      <c r="A521" s="13">
        <v>44531</v>
      </c>
      <c r="B521" s="13" t="str">
        <f t="shared" si="8"/>
        <v>Q4</v>
      </c>
      <c r="C521" s="12" t="s">
        <v>84</v>
      </c>
      <c r="D521" s="12" t="s">
        <v>89</v>
      </c>
      <c r="E521" s="12" t="s">
        <v>86</v>
      </c>
      <c r="F521" s="12" t="s">
        <v>91</v>
      </c>
      <c r="G521" s="12">
        <v>293</v>
      </c>
      <c r="H521" s="15">
        <v>10</v>
      </c>
      <c r="I521" s="15">
        <v>20</v>
      </c>
      <c r="J521" s="15">
        <v>5860</v>
      </c>
      <c r="K521" s="12">
        <v>879</v>
      </c>
      <c r="L521" s="15">
        <v>4981</v>
      </c>
      <c r="M521" s="15">
        <v>2930</v>
      </c>
      <c r="N521" s="15">
        <v>2051</v>
      </c>
    </row>
    <row r="522" spans="1:14" x14ac:dyDescent="0.3">
      <c r="A522" s="13">
        <v>44531</v>
      </c>
      <c r="B522" s="13" t="str">
        <f t="shared" si="8"/>
        <v>Q4</v>
      </c>
      <c r="C522" s="12" t="s">
        <v>84</v>
      </c>
      <c r="D522" s="12" t="s">
        <v>89</v>
      </c>
      <c r="E522" s="12" t="s">
        <v>95</v>
      </c>
      <c r="F522" s="12" t="s">
        <v>91</v>
      </c>
      <c r="G522" s="12">
        <v>293</v>
      </c>
      <c r="H522" s="15">
        <v>250</v>
      </c>
      <c r="I522" s="15">
        <v>20</v>
      </c>
      <c r="J522" s="15">
        <v>5860</v>
      </c>
      <c r="K522" s="12">
        <v>879</v>
      </c>
      <c r="L522" s="15">
        <v>4981</v>
      </c>
      <c r="M522" s="15">
        <v>2930</v>
      </c>
      <c r="N522" s="15">
        <v>2051</v>
      </c>
    </row>
    <row r="523" spans="1:14" x14ac:dyDescent="0.3">
      <c r="A523" s="13">
        <v>44531</v>
      </c>
      <c r="B523" s="13" t="str">
        <f t="shared" si="8"/>
        <v>Q4</v>
      </c>
      <c r="C523" s="12" t="s">
        <v>84</v>
      </c>
      <c r="D523" s="12" t="s">
        <v>98</v>
      </c>
      <c r="E523" s="12" t="s">
        <v>101</v>
      </c>
      <c r="F523" s="12" t="s">
        <v>91</v>
      </c>
      <c r="G523" s="12">
        <v>280</v>
      </c>
      <c r="H523" s="15">
        <v>3</v>
      </c>
      <c r="I523" s="15">
        <v>7</v>
      </c>
      <c r="J523" s="15">
        <v>1960</v>
      </c>
      <c r="K523" s="12">
        <v>274.39999999999998</v>
      </c>
      <c r="L523" s="15">
        <v>1685.6</v>
      </c>
      <c r="M523" s="15">
        <v>1400</v>
      </c>
      <c r="N523" s="15">
        <v>285.59999999999991</v>
      </c>
    </row>
    <row r="524" spans="1:14" x14ac:dyDescent="0.3">
      <c r="A524" s="13">
        <v>44531</v>
      </c>
      <c r="B524" s="13" t="str">
        <f t="shared" si="8"/>
        <v>Q4</v>
      </c>
      <c r="C524" s="12" t="s">
        <v>84</v>
      </c>
      <c r="D524" s="12" t="s">
        <v>98</v>
      </c>
      <c r="E524" s="12" t="s">
        <v>95</v>
      </c>
      <c r="F524" s="12" t="s">
        <v>91</v>
      </c>
      <c r="G524" s="12">
        <v>280</v>
      </c>
      <c r="H524" s="15">
        <v>250</v>
      </c>
      <c r="I524" s="15">
        <v>7</v>
      </c>
      <c r="J524" s="15">
        <v>1960</v>
      </c>
      <c r="K524" s="12">
        <v>274.39999999999998</v>
      </c>
      <c r="L524" s="15">
        <v>1685.6</v>
      </c>
      <c r="M524" s="15">
        <v>1400</v>
      </c>
      <c r="N524" s="15">
        <v>285.59999999999991</v>
      </c>
    </row>
    <row r="525" spans="1:14" x14ac:dyDescent="0.3">
      <c r="A525" s="13">
        <v>44531</v>
      </c>
      <c r="B525" s="13" t="str">
        <f t="shared" si="8"/>
        <v>Q4</v>
      </c>
      <c r="C525" s="12" t="s">
        <v>84</v>
      </c>
      <c r="D525" s="12" t="s">
        <v>93</v>
      </c>
      <c r="E525" s="12" t="s">
        <v>101</v>
      </c>
      <c r="F525" s="12" t="s">
        <v>87</v>
      </c>
      <c r="G525" s="12">
        <v>274</v>
      </c>
      <c r="H525" s="15">
        <v>3</v>
      </c>
      <c r="I525" s="15">
        <v>350</v>
      </c>
      <c r="J525" s="15">
        <v>95900</v>
      </c>
      <c r="K525" s="12">
        <v>3836</v>
      </c>
      <c r="L525" s="15">
        <v>92064</v>
      </c>
      <c r="M525" s="15">
        <v>71240</v>
      </c>
      <c r="N525" s="15">
        <v>20824</v>
      </c>
    </row>
    <row r="526" spans="1:14" x14ac:dyDescent="0.3">
      <c r="A526" s="13">
        <v>44531</v>
      </c>
      <c r="B526" s="13" t="str">
        <f t="shared" si="8"/>
        <v>Q4</v>
      </c>
      <c r="C526" s="12" t="s">
        <v>84</v>
      </c>
      <c r="D526" s="12" t="s">
        <v>93</v>
      </c>
      <c r="E526" s="12" t="s">
        <v>86</v>
      </c>
      <c r="F526" s="12" t="s">
        <v>87</v>
      </c>
      <c r="G526" s="12">
        <v>274</v>
      </c>
      <c r="H526" s="15">
        <v>10</v>
      </c>
      <c r="I526" s="15">
        <v>350</v>
      </c>
      <c r="J526" s="15">
        <v>95900</v>
      </c>
      <c r="K526" s="12">
        <v>3836</v>
      </c>
      <c r="L526" s="15">
        <v>92064</v>
      </c>
      <c r="M526" s="15">
        <v>71240</v>
      </c>
      <c r="N526" s="15">
        <v>20824</v>
      </c>
    </row>
  </sheetData>
  <autoFilter ref="A1:N526" xr:uid="{00000000-0009-0000-0000-000003000000}"/>
  <conditionalFormatting sqref="G1:G1048576">
    <cfRule type="colorScale" priority="2">
      <colorScale>
        <cfvo type="min"/>
        <cfvo type="max"/>
        <color rgb="FFFCFCFF"/>
        <color rgb="FF63BE7B"/>
      </colorScale>
    </cfRule>
  </conditionalFormatting>
  <conditionalFormatting sqref="F1">
    <cfRule type="dataBar" priority="1">
      <dataBar>
        <cfvo type="min"/>
        <cfvo type="max"/>
        <color rgb="FF63C384"/>
      </dataBar>
      <extLst>
        <ext xmlns:x14="http://schemas.microsoft.com/office/spreadsheetml/2009/9/main" uri="{B025F937-C7B1-47D3-B67F-A62EFF666E3E}">
          <x14:id>{CBD31D03-B32D-4200-9A98-45FFCCE343A7}</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CBD31D03-B32D-4200-9A98-45FFCCE343A7}">
            <x14:dataBar minLength="0" maxLength="100" border="1" negativeBarBorderColorSameAsPositive="0">
              <x14:cfvo type="autoMin"/>
              <x14:cfvo type="autoMax"/>
              <x14:borderColor rgb="FF63C384"/>
              <x14:negativeFillColor rgb="FFFF0000"/>
              <x14:negativeBorderColor rgb="FFFF0000"/>
              <x14:axisColor rgb="FF000000"/>
            </x14:dataBar>
          </x14:cfRule>
          <xm:sqref>F1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D94C7-D229-4423-8884-72367CC905FB}">
  <dimension ref="B1:AD62"/>
  <sheetViews>
    <sheetView topLeftCell="A41" workbookViewId="0">
      <selection activeCell="B58" sqref="B57:B61"/>
      <pivotSelection pane="bottomRight" showHeader="1" axis="axisRow" activeRow="57" activeCol="1" previousRow="57" previousCol="1" click="1" r:id="rId4">
        <pivotArea dataOnly="0" labelOnly="1" fieldPosition="0">
          <references count="1">
            <reference field="2" count="0"/>
          </references>
        </pivotArea>
      </pivotSelection>
    </sheetView>
  </sheetViews>
  <sheetFormatPr defaultRowHeight="14.4" x14ac:dyDescent="0.3"/>
  <cols>
    <col min="2" max="2" width="12.5546875" bestFit="1" customWidth="1"/>
    <col min="3" max="3" width="15.21875" bestFit="1" customWidth="1"/>
    <col min="4" max="4" width="7.77734375" bestFit="1" customWidth="1"/>
    <col min="5" max="5" width="9.109375" bestFit="1" customWidth="1"/>
    <col min="6" max="6" width="12.5546875" bestFit="1" customWidth="1"/>
    <col min="7" max="7" width="15.21875" bestFit="1" customWidth="1"/>
    <col min="8" max="8" width="12.5546875" bestFit="1" customWidth="1"/>
    <col min="9" max="9" width="9.109375" bestFit="1" customWidth="1"/>
    <col min="10" max="10" width="7.77734375" bestFit="1" customWidth="1"/>
    <col min="11" max="11" width="9.109375" bestFit="1" customWidth="1"/>
    <col min="12" max="12" width="12.5546875" bestFit="1" customWidth="1"/>
    <col min="13" max="13" width="6.77734375" bestFit="1" customWidth="1"/>
    <col min="14" max="14" width="7" bestFit="1" customWidth="1"/>
    <col min="15" max="15" width="6.77734375" bestFit="1" customWidth="1"/>
    <col min="16" max="16" width="7.77734375" bestFit="1" customWidth="1"/>
    <col min="17" max="17" width="7.109375" bestFit="1" customWidth="1"/>
    <col min="18" max="18" width="7.77734375" bestFit="1" customWidth="1"/>
    <col min="19" max="19" width="10.77734375" bestFit="1" customWidth="1"/>
  </cols>
  <sheetData>
    <row r="1" spans="2:30" x14ac:dyDescent="0.3">
      <c r="AD1" s="20">
        <f>SUM('Data-Cleaned'!N2:N456)</f>
        <v>10989471.85</v>
      </c>
    </row>
    <row r="2" spans="2:30" x14ac:dyDescent="0.3">
      <c r="F2" s="21" t="s">
        <v>110</v>
      </c>
      <c r="G2" t="s">
        <v>105</v>
      </c>
      <c r="I2" s="18" t="s">
        <v>125</v>
      </c>
      <c r="J2" s="18" t="s">
        <v>123</v>
      </c>
      <c r="K2" s="18" t="s">
        <v>124</v>
      </c>
      <c r="L2" s="18"/>
      <c r="M2" s="18"/>
    </row>
    <row r="3" spans="2:30" x14ac:dyDescent="0.3">
      <c r="E3" s="16"/>
      <c r="F3" s="22" t="s">
        <v>89</v>
      </c>
      <c r="G3" s="19">
        <v>19221377.110000003</v>
      </c>
      <c r="I3" s="22" t="s">
        <v>129</v>
      </c>
      <c r="J3" s="19">
        <v>19905415.335000005</v>
      </c>
      <c r="K3">
        <v>0</v>
      </c>
      <c r="L3">
        <v>1</v>
      </c>
      <c r="M3" s="26">
        <v>1</v>
      </c>
    </row>
    <row r="4" spans="2:30" x14ac:dyDescent="0.3">
      <c r="F4" s="22" t="s">
        <v>98</v>
      </c>
      <c r="G4" s="19">
        <v>17277605.350000001</v>
      </c>
      <c r="I4" s="22" t="s">
        <v>85</v>
      </c>
      <c r="J4" s="19">
        <v>19711766.104999989</v>
      </c>
      <c r="K4" s="25">
        <f>J3-J4</f>
        <v>193649.23000001535</v>
      </c>
      <c r="L4">
        <f>(J4/$J$3)</f>
        <v>0.99027153029761106</v>
      </c>
      <c r="M4" s="16">
        <v>0.99027153029761106</v>
      </c>
    </row>
    <row r="5" spans="2:30" x14ac:dyDescent="0.3">
      <c r="F5" s="22" t="s">
        <v>85</v>
      </c>
      <c r="G5" s="19">
        <v>19711766.104999989</v>
      </c>
      <c r="I5" s="22" t="s">
        <v>89</v>
      </c>
      <c r="J5" s="19">
        <v>19221377.110000003</v>
      </c>
      <c r="K5" s="25">
        <f>J4-J5</f>
        <v>490388.99499998614</v>
      </c>
      <c r="L5">
        <f t="shared" ref="L5:L7" si="0">(J5/$J$3)</f>
        <v>0.96563557135141775</v>
      </c>
      <c r="M5" s="16">
        <v>0.96563557135141775</v>
      </c>
    </row>
    <row r="6" spans="2:30" x14ac:dyDescent="0.3">
      <c r="F6" s="22" t="s">
        <v>93</v>
      </c>
      <c r="G6" s="19">
        <v>19905415.335000005</v>
      </c>
      <c r="I6" s="22" t="s">
        <v>98</v>
      </c>
      <c r="J6" s="19">
        <v>17277605.350000001</v>
      </c>
      <c r="K6" s="25">
        <f>J5-J6</f>
        <v>1943771.7600000016</v>
      </c>
      <c r="L6">
        <f t="shared" si="0"/>
        <v>0.86798517183514967</v>
      </c>
      <c r="M6" s="16">
        <v>0.86798517183514967</v>
      </c>
    </row>
    <row r="7" spans="2:30" x14ac:dyDescent="0.3">
      <c r="F7" s="22" t="s">
        <v>128</v>
      </c>
      <c r="G7" s="19">
        <v>16194930.849999998</v>
      </c>
      <c r="I7" s="22" t="s">
        <v>128</v>
      </c>
      <c r="J7" s="19">
        <v>16194930.849999998</v>
      </c>
      <c r="K7" s="25">
        <f>J6-J7</f>
        <v>1082674.5000000037</v>
      </c>
      <c r="L7">
        <f t="shared" si="0"/>
        <v>0.81359421933408227</v>
      </c>
      <c r="M7" s="16">
        <v>0.81359421933408227</v>
      </c>
    </row>
    <row r="8" spans="2:30" x14ac:dyDescent="0.3">
      <c r="F8" s="22" t="s">
        <v>111</v>
      </c>
      <c r="G8" s="19">
        <v>92311094.75</v>
      </c>
      <c r="K8" s="19"/>
    </row>
    <row r="9" spans="2:30" x14ac:dyDescent="0.3">
      <c r="B9" s="21" t="s">
        <v>110</v>
      </c>
      <c r="C9" t="s">
        <v>105</v>
      </c>
      <c r="D9" s="18"/>
      <c r="E9" s="18" t="s">
        <v>127</v>
      </c>
      <c r="F9" s="18" t="s">
        <v>126</v>
      </c>
      <c r="H9" s="21" t="s">
        <v>110</v>
      </c>
      <c r="I9" t="s">
        <v>131</v>
      </c>
      <c r="J9" t="s">
        <v>119</v>
      </c>
      <c r="K9" t="s">
        <v>73</v>
      </c>
    </row>
    <row r="10" spans="2:30" x14ac:dyDescent="0.3">
      <c r="B10" s="22" t="s">
        <v>13</v>
      </c>
      <c r="C10" s="19">
        <v>6607761.6799999997</v>
      </c>
      <c r="D10" s="19">
        <v>6607761.6799999997</v>
      </c>
      <c r="E10" s="27">
        <v>0</v>
      </c>
      <c r="F10" s="19">
        <v>0</v>
      </c>
      <c r="H10" s="22" t="s">
        <v>13</v>
      </c>
      <c r="I10" s="19">
        <v>6607761.6799999997</v>
      </c>
      <c r="J10" s="19">
        <v>5793733</v>
      </c>
      <c r="K10" s="19">
        <v>699641.81999999983</v>
      </c>
    </row>
    <row r="11" spans="2:30" x14ac:dyDescent="0.3">
      <c r="B11" s="22" t="s">
        <v>26</v>
      </c>
      <c r="C11" s="19">
        <v>7297531.3900000025</v>
      </c>
      <c r="D11" s="19">
        <v>6607761.6799999997</v>
      </c>
      <c r="E11" s="27">
        <v>0</v>
      </c>
      <c r="F11" s="19">
        <v>689769.71000000299</v>
      </c>
      <c r="G11" t="s">
        <v>122</v>
      </c>
      <c r="H11" s="22" t="s">
        <v>26</v>
      </c>
      <c r="I11" s="19">
        <v>7297531.3900000025</v>
      </c>
      <c r="J11" s="19">
        <v>6148984</v>
      </c>
      <c r="K11" s="19">
        <v>401669.61</v>
      </c>
    </row>
    <row r="12" spans="2:30" x14ac:dyDescent="0.3">
      <c r="B12" s="22" t="s">
        <v>28</v>
      </c>
      <c r="C12" s="19">
        <v>5586859.8699999992</v>
      </c>
      <c r="D12" s="19">
        <v>7297531.3900000025</v>
      </c>
      <c r="E12" s="27">
        <v>1710671.5200000033</v>
      </c>
      <c r="F12" s="19">
        <v>0</v>
      </c>
      <c r="H12" s="22" t="s">
        <v>28</v>
      </c>
      <c r="I12" s="19">
        <v>5586859.8699999992</v>
      </c>
      <c r="J12" s="19">
        <v>4916993</v>
      </c>
      <c r="K12" s="19">
        <v>537166.13</v>
      </c>
    </row>
    <row r="13" spans="2:30" x14ac:dyDescent="0.3">
      <c r="B13" s="22" t="s">
        <v>31</v>
      </c>
      <c r="C13" s="19">
        <v>6964775.0699999994</v>
      </c>
      <c r="D13" s="19">
        <v>5586859.8699999992</v>
      </c>
      <c r="E13" s="27">
        <v>0</v>
      </c>
      <c r="F13" s="19">
        <v>1377915.2</v>
      </c>
      <c r="H13" s="22" t="s">
        <v>31</v>
      </c>
      <c r="I13" s="19">
        <v>6964775.0699999994</v>
      </c>
      <c r="J13" s="19">
        <v>6034791</v>
      </c>
      <c r="K13" s="19">
        <v>464617.43</v>
      </c>
    </row>
    <row r="14" spans="2:30" x14ac:dyDescent="0.3">
      <c r="B14" s="22" t="s">
        <v>32</v>
      </c>
      <c r="C14" s="19">
        <v>6210211.0600000015</v>
      </c>
      <c r="D14" s="19">
        <v>6964775.0699999994</v>
      </c>
      <c r="E14" s="27">
        <v>754564.00999999791</v>
      </c>
      <c r="F14" s="19">
        <v>0</v>
      </c>
      <c r="H14" s="22" t="s">
        <v>32</v>
      </c>
      <c r="I14" s="19">
        <v>6210211.0600000015</v>
      </c>
      <c r="J14" s="19">
        <v>5381571</v>
      </c>
      <c r="K14" s="19">
        <v>557699.94000000006</v>
      </c>
    </row>
    <row r="15" spans="2:30" x14ac:dyDescent="0.3">
      <c r="B15" s="22" t="s">
        <v>34</v>
      </c>
      <c r="C15" s="19">
        <v>9518893.8199999984</v>
      </c>
      <c r="D15" s="19">
        <v>6210211.0600000015</v>
      </c>
      <c r="E15" s="27">
        <v>0</v>
      </c>
      <c r="F15" s="19">
        <v>3308682.76</v>
      </c>
      <c r="H15" s="22" t="s">
        <v>34</v>
      </c>
      <c r="I15" s="19">
        <v>9518893.8199999984</v>
      </c>
      <c r="J15" s="19">
        <v>8045140</v>
      </c>
      <c r="K15" s="19">
        <v>750078.18000000017</v>
      </c>
    </row>
    <row r="16" spans="2:30" x14ac:dyDescent="0.3">
      <c r="B16" s="22" t="s">
        <v>37</v>
      </c>
      <c r="C16" s="19">
        <v>8102920.1800000016</v>
      </c>
      <c r="D16" s="19">
        <v>9518893.8199999984</v>
      </c>
      <c r="E16" s="27">
        <v>1415973.6399999969</v>
      </c>
      <c r="F16" s="19">
        <v>0</v>
      </c>
      <c r="H16" s="22" t="s">
        <v>37</v>
      </c>
      <c r="I16" s="19">
        <v>8102920.1800000016</v>
      </c>
      <c r="J16" s="19">
        <v>7179054</v>
      </c>
      <c r="K16" s="19">
        <v>730107.32000000018</v>
      </c>
    </row>
    <row r="17" spans="2:11" x14ac:dyDescent="0.3">
      <c r="B17" s="22" t="s">
        <v>39</v>
      </c>
      <c r="C17" s="19">
        <v>5864622.4199999999</v>
      </c>
      <c r="D17" s="19">
        <v>8102920.1800000016</v>
      </c>
      <c r="E17" s="27">
        <v>2238297.7600000016</v>
      </c>
      <c r="F17" s="19">
        <v>0</v>
      </c>
      <c r="H17" s="22" t="s">
        <v>39</v>
      </c>
      <c r="I17" s="19">
        <v>5864622.4199999999</v>
      </c>
      <c r="J17" s="19">
        <v>5073556</v>
      </c>
      <c r="K17" s="19">
        <v>461336.5799999999</v>
      </c>
    </row>
    <row r="18" spans="2:11" x14ac:dyDescent="0.3">
      <c r="B18" s="22" t="s">
        <v>41</v>
      </c>
      <c r="C18" s="19">
        <v>6398697.2399999993</v>
      </c>
      <c r="D18" s="19">
        <v>5864622.4199999999</v>
      </c>
      <c r="E18" s="27">
        <v>0</v>
      </c>
      <c r="F18" s="19">
        <v>534074.81999999902</v>
      </c>
      <c r="H18" s="22" t="s">
        <v>41</v>
      </c>
      <c r="I18" s="19">
        <v>6398697.2399999993</v>
      </c>
      <c r="J18" s="19">
        <v>5375565</v>
      </c>
      <c r="K18" s="19">
        <v>446619.76000000007</v>
      </c>
    </row>
    <row r="19" spans="2:11" x14ac:dyDescent="0.3">
      <c r="B19" s="22" t="s">
        <v>44</v>
      </c>
      <c r="C19" s="19">
        <v>12375819.920000002</v>
      </c>
      <c r="D19" s="19">
        <v>6398697.2399999993</v>
      </c>
      <c r="E19" s="27">
        <v>0</v>
      </c>
      <c r="F19" s="19">
        <v>5977122.6799999997</v>
      </c>
      <c r="H19" s="22" t="s">
        <v>44</v>
      </c>
      <c r="I19" s="19">
        <v>12375819.920000002</v>
      </c>
      <c r="J19" s="19">
        <v>10593834</v>
      </c>
      <c r="K19" s="19">
        <v>937604.08000000007</v>
      </c>
    </row>
    <row r="20" spans="2:11" x14ac:dyDescent="0.3">
      <c r="B20" s="22" t="s">
        <v>46</v>
      </c>
      <c r="C20" s="19">
        <v>5384214.1999999993</v>
      </c>
      <c r="D20" s="19">
        <v>12375819.920000002</v>
      </c>
      <c r="E20" s="27">
        <v>6991605.7200000025</v>
      </c>
      <c r="F20" s="19">
        <v>0</v>
      </c>
      <c r="H20" s="22" t="s">
        <v>46</v>
      </c>
      <c r="I20" s="19">
        <v>5384214.1999999993</v>
      </c>
      <c r="J20" s="19">
        <v>4779614</v>
      </c>
      <c r="K20" s="19">
        <v>563695.79999999993</v>
      </c>
    </row>
    <row r="21" spans="2:11" x14ac:dyDescent="0.3">
      <c r="B21" s="22" t="s">
        <v>48</v>
      </c>
      <c r="C21" s="19">
        <v>11998787.900000006</v>
      </c>
      <c r="D21" s="19">
        <v>5384214.1999999993</v>
      </c>
      <c r="E21" s="27">
        <v>0</v>
      </c>
      <c r="F21" s="19">
        <v>6614573.7000000067</v>
      </c>
      <c r="H21" s="22" t="s">
        <v>48</v>
      </c>
      <c r="I21" s="19">
        <v>11998787.900000006</v>
      </c>
      <c r="J21" s="19">
        <v>9973022</v>
      </c>
      <c r="K21" s="19">
        <v>509480.10000000009</v>
      </c>
    </row>
    <row r="22" spans="2:11" x14ac:dyDescent="0.3">
      <c r="B22" s="22" t="s">
        <v>111</v>
      </c>
      <c r="C22" s="19">
        <v>92311094.750000015</v>
      </c>
      <c r="H22" s="22" t="s">
        <v>111</v>
      </c>
      <c r="I22" s="19">
        <v>92311094.750000015</v>
      </c>
      <c r="J22" s="19">
        <v>79295857</v>
      </c>
      <c r="K22" s="19">
        <v>7059716.75</v>
      </c>
    </row>
    <row r="24" spans="2:11" x14ac:dyDescent="0.3">
      <c r="B24" s="19"/>
      <c r="C24" s="19"/>
      <c r="D24" s="19"/>
    </row>
    <row r="25" spans="2:11" x14ac:dyDescent="0.3">
      <c r="B25" t="s">
        <v>105</v>
      </c>
      <c r="C25" t="s">
        <v>106</v>
      </c>
      <c r="D25" t="s">
        <v>109</v>
      </c>
      <c r="E25" s="18" t="s">
        <v>107</v>
      </c>
      <c r="F25" s="18" t="s">
        <v>108</v>
      </c>
      <c r="H25" s="22" t="s">
        <v>13</v>
      </c>
      <c r="I25" s="19">
        <v>6607761.6799999997</v>
      </c>
      <c r="J25" s="19">
        <v>5793733</v>
      </c>
      <c r="K25" s="19">
        <v>699641.81999999983</v>
      </c>
    </row>
    <row r="26" spans="2:11" x14ac:dyDescent="0.3">
      <c r="B26" s="30">
        <v>92311094.749999925</v>
      </c>
      <c r="C26" s="30">
        <v>79295857</v>
      </c>
      <c r="D26" s="29">
        <v>861132</v>
      </c>
      <c r="E26" s="17">
        <f>(GETPIVOTDATA("Sum of Net Sales",$B$25)-GETPIVOTDATA("Sum of Cost",$B$25))/GETPIVOTDATA("Sum of Net Sales",$B$25)</f>
        <v>0.14099321197791273</v>
      </c>
      <c r="F26" s="31">
        <f>(GETPIVOTDATA("Sum of Net Sales",$B$25)-GETPIVOTDATA("Sum of Cost",$B$25))</f>
        <v>13015237.749999925</v>
      </c>
      <c r="H26" s="22" t="s">
        <v>26</v>
      </c>
      <c r="I26" s="19">
        <v>7297531.3900000025</v>
      </c>
      <c r="J26" s="19">
        <v>6148984</v>
      </c>
      <c r="K26" s="19">
        <v>401669.61</v>
      </c>
    </row>
    <row r="27" spans="2:11" x14ac:dyDescent="0.3">
      <c r="B27" s="16">
        <f>GETPIVOTDATA("Net Sales",$B$9,"Months",12)/SUM(C10:C20)</f>
        <v>0.1494016094246956</v>
      </c>
      <c r="C27" s="16" t="e">
        <f>GETPIVOTDATA("Sum of Cost",$H$9,"Months",12)/SUM(J10:J20)</f>
        <v>#REF!</v>
      </c>
      <c r="F27" s="17">
        <f>F28/AD1</f>
        <v>0.18433696611179734</v>
      </c>
      <c r="H27" s="22" t="s">
        <v>28</v>
      </c>
      <c r="I27" s="19">
        <v>5586859.8699999992</v>
      </c>
      <c r="J27" s="19">
        <v>4916993</v>
      </c>
      <c r="K27" s="19">
        <v>537166.13</v>
      </c>
    </row>
    <row r="28" spans="2:11" x14ac:dyDescent="0.3">
      <c r="B28" s="31">
        <f>GETPIVOTDATA("Net Sales",$B$9,"Months",12)</f>
        <v>11998787.900000006</v>
      </c>
      <c r="C28" s="30" t="e">
        <f>GETPIVOTDATA("Sum of Cost",$H$9,"Months",12)</f>
        <v>#REF!</v>
      </c>
      <c r="F28" s="30">
        <f>SUM('Data-Cleaned'!N457:N526)</f>
        <v>2025765.9000000008</v>
      </c>
      <c r="H28" s="22" t="s">
        <v>31</v>
      </c>
      <c r="I28" s="19">
        <v>6964775.0699999994</v>
      </c>
      <c r="J28" s="19">
        <v>6034791</v>
      </c>
      <c r="K28" s="19">
        <v>464617.43</v>
      </c>
    </row>
    <row r="29" spans="2:11" x14ac:dyDescent="0.3">
      <c r="B29" s="19"/>
      <c r="C29" s="19"/>
      <c r="H29" s="22" t="s">
        <v>32</v>
      </c>
      <c r="I29" s="19">
        <v>6210211.0600000015</v>
      </c>
      <c r="J29" s="19">
        <v>5381571</v>
      </c>
      <c r="K29" s="19">
        <v>557699.94000000006</v>
      </c>
    </row>
    <row r="30" spans="2:11" x14ac:dyDescent="0.3">
      <c r="B30" s="19"/>
      <c r="C30" s="19"/>
      <c r="H30" s="22" t="s">
        <v>34</v>
      </c>
      <c r="I30" s="19">
        <v>9518893.8199999984</v>
      </c>
      <c r="J30" s="19">
        <v>8045140</v>
      </c>
      <c r="K30" s="19">
        <v>750078.18000000017</v>
      </c>
    </row>
    <row r="31" spans="2:11" x14ac:dyDescent="0.3">
      <c r="B31" s="21" t="s">
        <v>105</v>
      </c>
      <c r="C31" s="21" t="s">
        <v>130</v>
      </c>
      <c r="H31" s="22" t="s">
        <v>37</v>
      </c>
      <c r="I31" s="19">
        <v>8102920.1800000016</v>
      </c>
      <c r="J31" s="19">
        <v>7179054</v>
      </c>
      <c r="K31" s="19">
        <v>730107.32000000018</v>
      </c>
    </row>
    <row r="32" spans="2:11" x14ac:dyDescent="0.3">
      <c r="B32" s="21" t="s">
        <v>110</v>
      </c>
      <c r="C32" t="s">
        <v>96</v>
      </c>
      <c r="D32" t="s">
        <v>91</v>
      </c>
      <c r="E32" t="s">
        <v>87</v>
      </c>
      <c r="F32" t="s">
        <v>103</v>
      </c>
      <c r="G32" t="s">
        <v>111</v>
      </c>
      <c r="H32" s="22" t="s">
        <v>39</v>
      </c>
      <c r="I32" s="19">
        <v>5864622.4199999999</v>
      </c>
      <c r="J32" s="19">
        <v>5073556</v>
      </c>
      <c r="K32" s="19">
        <v>461336.5799999999</v>
      </c>
    </row>
    <row r="33" spans="2:11" x14ac:dyDescent="0.3">
      <c r="B33" s="22" t="s">
        <v>13</v>
      </c>
      <c r="C33" s="19">
        <v>2326430.34</v>
      </c>
      <c r="D33" s="19">
        <v>3418889.7099999995</v>
      </c>
      <c r="E33" s="19">
        <v>793200.63</v>
      </c>
      <c r="F33" s="25">
        <v>69241</v>
      </c>
      <c r="G33" s="19">
        <v>6607761.6799999997</v>
      </c>
      <c r="H33" s="22" t="s">
        <v>41</v>
      </c>
      <c r="I33" s="19">
        <v>6398697.2399999993</v>
      </c>
      <c r="J33" s="19">
        <v>5375565</v>
      </c>
      <c r="K33" s="19">
        <v>446619.76000000007</v>
      </c>
    </row>
    <row r="34" spans="2:11" x14ac:dyDescent="0.3">
      <c r="B34" s="22" t="s">
        <v>26</v>
      </c>
      <c r="C34" s="19">
        <v>2810156.19</v>
      </c>
      <c r="D34" s="19">
        <v>1097698.7399999998</v>
      </c>
      <c r="E34" s="19">
        <v>1580926.46</v>
      </c>
      <c r="F34" s="19">
        <v>1808750</v>
      </c>
      <c r="G34" s="19">
        <v>7297531.3899999997</v>
      </c>
      <c r="H34" s="22" t="s">
        <v>44</v>
      </c>
      <c r="I34" s="19">
        <v>12375819.920000002</v>
      </c>
      <c r="J34" s="19">
        <v>10593834</v>
      </c>
      <c r="K34" s="19">
        <v>937604.08000000007</v>
      </c>
    </row>
    <row r="35" spans="2:11" x14ac:dyDescent="0.3">
      <c r="B35" s="22" t="s">
        <v>28</v>
      </c>
      <c r="C35" s="19">
        <v>1420138.21</v>
      </c>
      <c r="D35" s="19">
        <v>2908280.89</v>
      </c>
      <c r="E35" s="19">
        <v>1218693.77</v>
      </c>
      <c r="F35" s="25">
        <v>39747</v>
      </c>
      <c r="G35" s="19">
        <v>5586859.8700000001</v>
      </c>
      <c r="H35" s="22" t="s">
        <v>46</v>
      </c>
      <c r="I35" s="19">
        <v>5384214.1999999993</v>
      </c>
      <c r="J35" s="19">
        <v>4779614</v>
      </c>
      <c r="K35" s="19">
        <v>563695.79999999993</v>
      </c>
    </row>
    <row r="36" spans="2:11" x14ac:dyDescent="0.3">
      <c r="B36" s="22" t="s">
        <v>31</v>
      </c>
      <c r="C36" s="19">
        <v>2601078.92</v>
      </c>
      <c r="D36" s="19">
        <v>1372016.11</v>
      </c>
      <c r="E36" s="19">
        <v>2406750.54</v>
      </c>
      <c r="F36" s="19">
        <v>584929.5</v>
      </c>
      <c r="G36" s="19">
        <v>6964775.0700000003</v>
      </c>
      <c r="H36" s="22" t="s">
        <v>48</v>
      </c>
      <c r="I36" s="19">
        <v>11998787.900000006</v>
      </c>
      <c r="J36" s="19">
        <v>9973022</v>
      </c>
      <c r="K36" s="19">
        <v>509480.10000000009</v>
      </c>
    </row>
    <row r="37" spans="2:11" x14ac:dyDescent="0.3">
      <c r="B37" s="22" t="s">
        <v>32</v>
      </c>
      <c r="C37" s="19">
        <v>1795127.0300000003</v>
      </c>
      <c r="D37" s="19">
        <v>2482221.75</v>
      </c>
      <c r="E37" s="19">
        <v>1932862.2799999998</v>
      </c>
      <c r="F37">
        <v>0</v>
      </c>
      <c r="G37" s="19">
        <v>6210211.0599999996</v>
      </c>
    </row>
    <row r="38" spans="2:11" x14ac:dyDescent="0.3">
      <c r="B38" s="22" t="s">
        <v>34</v>
      </c>
      <c r="C38" s="19">
        <v>4498327.78</v>
      </c>
      <c r="D38" s="19">
        <v>2587070.92</v>
      </c>
      <c r="E38" s="19">
        <v>1389743.12</v>
      </c>
      <c r="F38" s="19">
        <v>1043752</v>
      </c>
      <c r="G38" s="19">
        <v>9518893.8200000003</v>
      </c>
    </row>
    <row r="39" spans="2:11" x14ac:dyDescent="0.3">
      <c r="B39" s="22" t="s">
        <v>37</v>
      </c>
      <c r="C39" s="19">
        <v>2812423.4050000003</v>
      </c>
      <c r="D39" s="19">
        <v>3137045.1750000003</v>
      </c>
      <c r="E39" s="19">
        <v>1804058.0999999999</v>
      </c>
      <c r="F39" s="19">
        <v>349393.5</v>
      </c>
      <c r="G39" s="19">
        <v>8102920.1800000006</v>
      </c>
    </row>
    <row r="40" spans="2:11" x14ac:dyDescent="0.3">
      <c r="B40" s="22" t="s">
        <v>39</v>
      </c>
      <c r="C40" s="19">
        <v>1297635.33</v>
      </c>
      <c r="D40" s="19">
        <v>2130000.9399999995</v>
      </c>
      <c r="E40" s="19">
        <v>1765088.15</v>
      </c>
      <c r="F40" s="19">
        <v>671898</v>
      </c>
      <c r="G40" s="19">
        <v>5864622.4199999999</v>
      </c>
    </row>
    <row r="41" spans="2:11" x14ac:dyDescent="0.3">
      <c r="B41" s="22" t="s">
        <v>41</v>
      </c>
      <c r="C41" s="19">
        <v>3974075.7600000002</v>
      </c>
      <c r="D41" s="19">
        <v>644042.41</v>
      </c>
      <c r="E41" s="19">
        <v>1083177.0699999998</v>
      </c>
      <c r="F41" s="19">
        <v>697402</v>
      </c>
      <c r="G41" s="19">
        <v>6398697.2400000002</v>
      </c>
    </row>
    <row r="42" spans="2:11" x14ac:dyDescent="0.3">
      <c r="B42" s="22" t="s">
        <v>44</v>
      </c>
      <c r="C42" s="19">
        <v>2409707.5</v>
      </c>
      <c r="D42" s="19">
        <v>3743806.52</v>
      </c>
      <c r="E42" s="19">
        <v>6206303.8999999994</v>
      </c>
      <c r="F42" s="25">
        <v>16002</v>
      </c>
      <c r="G42" s="19">
        <v>12375819.92</v>
      </c>
    </row>
    <row r="43" spans="2:11" x14ac:dyDescent="0.3">
      <c r="B43" s="22" t="s">
        <v>46</v>
      </c>
      <c r="C43" s="19">
        <v>737189.49</v>
      </c>
      <c r="D43" s="19">
        <v>3513207.84</v>
      </c>
      <c r="E43" s="19">
        <v>1133816.8700000001</v>
      </c>
      <c r="F43">
        <v>0</v>
      </c>
      <c r="G43" s="19">
        <v>5384214.2000000002</v>
      </c>
    </row>
    <row r="44" spans="2:11" x14ac:dyDescent="0.3">
      <c r="B44" s="22" t="s">
        <v>48</v>
      </c>
      <c r="C44" s="19">
        <v>3586179.1799999997</v>
      </c>
      <c r="D44" s="19">
        <v>783918.94</v>
      </c>
      <c r="E44" s="19">
        <v>6478459.7799999993</v>
      </c>
      <c r="F44" s="19">
        <v>1150230</v>
      </c>
      <c r="G44" s="19">
        <v>11998787.899999999</v>
      </c>
    </row>
    <row r="45" spans="2:11" x14ac:dyDescent="0.3">
      <c r="B45" s="22" t="s">
        <v>111</v>
      </c>
      <c r="C45" s="19">
        <v>30268469.135000005</v>
      </c>
      <c r="D45" s="19">
        <v>27818199.945</v>
      </c>
      <c r="E45" s="19">
        <v>27793080.670000002</v>
      </c>
      <c r="F45" s="19">
        <v>6431345</v>
      </c>
      <c r="G45" s="19">
        <v>92311094.75</v>
      </c>
    </row>
    <row r="48" spans="2:11" x14ac:dyDescent="0.3">
      <c r="B48" s="21" t="s">
        <v>110</v>
      </c>
      <c r="C48" t="s">
        <v>131</v>
      </c>
      <c r="D48" t="s">
        <v>119</v>
      </c>
      <c r="E48" t="s">
        <v>73</v>
      </c>
      <c r="H48" s="21" t="s">
        <v>110</v>
      </c>
      <c r="I48" t="s">
        <v>131</v>
      </c>
      <c r="J48" t="s">
        <v>119</v>
      </c>
      <c r="K48" t="s">
        <v>73</v>
      </c>
    </row>
    <row r="49" spans="2:11" x14ac:dyDescent="0.3">
      <c r="B49" s="22" t="s">
        <v>11</v>
      </c>
      <c r="C49" s="19">
        <v>19492152.940000005</v>
      </c>
      <c r="D49" s="19">
        <v>16859710</v>
      </c>
      <c r="E49" s="19">
        <v>1638477.5599999998</v>
      </c>
      <c r="H49" s="22" t="s">
        <v>101</v>
      </c>
      <c r="I49" s="19">
        <v>12408442.025</v>
      </c>
      <c r="J49" s="19">
        <v>10620406</v>
      </c>
      <c r="K49" s="19">
        <v>972956.4700000002</v>
      </c>
    </row>
    <row r="50" spans="2:11" x14ac:dyDescent="0.3">
      <c r="B50" s="22" t="s">
        <v>29</v>
      </c>
      <c r="C50" s="19">
        <v>22693879.950000018</v>
      </c>
      <c r="D50" s="19">
        <v>19461502</v>
      </c>
      <c r="E50" s="19">
        <v>1772395.5499999996</v>
      </c>
      <c r="H50" s="22" t="s">
        <v>102</v>
      </c>
      <c r="I50" s="19">
        <v>11415018.84</v>
      </c>
      <c r="J50" s="19">
        <v>9758022</v>
      </c>
      <c r="K50" s="19">
        <v>921831.66</v>
      </c>
    </row>
    <row r="51" spans="2:11" x14ac:dyDescent="0.3">
      <c r="B51" s="22" t="s">
        <v>35</v>
      </c>
      <c r="C51" s="19">
        <v>20366239.840000007</v>
      </c>
      <c r="D51" s="19">
        <v>17628175</v>
      </c>
      <c r="E51" s="19">
        <v>1638063.6600000001</v>
      </c>
      <c r="H51" s="22" t="s">
        <v>86</v>
      </c>
      <c r="I51" s="19">
        <v>27096396.860000007</v>
      </c>
      <c r="J51" s="19">
        <v>23398810</v>
      </c>
      <c r="K51" s="19">
        <v>2068896.1499999997</v>
      </c>
    </row>
    <row r="52" spans="2:11" x14ac:dyDescent="0.3">
      <c r="B52" s="22" t="s">
        <v>42</v>
      </c>
      <c r="C52" s="19">
        <v>29758822.020000011</v>
      </c>
      <c r="D52" s="19">
        <v>25346470</v>
      </c>
      <c r="E52" s="19">
        <v>2010779.9799999991</v>
      </c>
      <c r="H52" s="22" t="s">
        <v>90</v>
      </c>
      <c r="I52" s="19">
        <v>12052759.705000002</v>
      </c>
      <c r="J52" s="19">
        <v>10368717</v>
      </c>
      <c r="K52" s="19">
        <v>966079.79</v>
      </c>
    </row>
    <row r="53" spans="2:11" x14ac:dyDescent="0.3">
      <c r="B53" s="22" t="s">
        <v>111</v>
      </c>
      <c r="C53" s="19">
        <v>92311094.750000045</v>
      </c>
      <c r="D53" s="19">
        <v>79295857</v>
      </c>
      <c r="E53" s="19">
        <v>7059716.7499999981</v>
      </c>
      <c r="H53" s="22" t="s">
        <v>95</v>
      </c>
      <c r="I53" s="19">
        <v>15110493.790000001</v>
      </c>
      <c r="J53" s="19">
        <v>12954072</v>
      </c>
      <c r="K53" s="19">
        <v>1029391.71</v>
      </c>
    </row>
    <row r="54" spans="2:11" x14ac:dyDescent="0.3">
      <c r="H54" s="22" t="s">
        <v>99</v>
      </c>
      <c r="I54" s="19">
        <v>14227983.529999999</v>
      </c>
      <c r="J54" s="19">
        <v>12195830</v>
      </c>
      <c r="K54" s="19">
        <v>1100560.9700000004</v>
      </c>
    </row>
    <row r="55" spans="2:11" x14ac:dyDescent="0.3">
      <c r="H55" s="22" t="s">
        <v>111</v>
      </c>
      <c r="I55" s="19">
        <v>92311094.750000015</v>
      </c>
      <c r="J55" s="19">
        <v>79295857</v>
      </c>
      <c r="K55" s="19">
        <v>7059716.7500000009</v>
      </c>
    </row>
    <row r="56" spans="2:11" x14ac:dyDescent="0.3">
      <c r="B56" s="21" t="s">
        <v>110</v>
      </c>
      <c r="C56" t="s">
        <v>105</v>
      </c>
    </row>
    <row r="57" spans="2:11" x14ac:dyDescent="0.3">
      <c r="B57" s="22" t="s">
        <v>84</v>
      </c>
      <c r="C57" s="19">
        <v>39418575.390000015</v>
      </c>
    </row>
    <row r="58" spans="2:11" x14ac:dyDescent="0.3">
      <c r="B58" s="22" t="s">
        <v>97</v>
      </c>
      <c r="C58" s="19">
        <v>15562131.875</v>
      </c>
    </row>
    <row r="59" spans="2:11" x14ac:dyDescent="0.3">
      <c r="B59" s="22" t="s">
        <v>92</v>
      </c>
      <c r="C59" s="19">
        <v>34092244.5</v>
      </c>
    </row>
    <row r="60" spans="2:11" x14ac:dyDescent="0.3">
      <c r="B60" s="22" t="s">
        <v>94</v>
      </c>
      <c r="C60" s="19">
        <v>1402503.3599999994</v>
      </c>
    </row>
    <row r="61" spans="2:11" x14ac:dyDescent="0.3">
      <c r="B61" s="22" t="s">
        <v>88</v>
      </c>
      <c r="C61" s="19">
        <v>1835639.625</v>
      </c>
    </row>
    <row r="62" spans="2:11" x14ac:dyDescent="0.3">
      <c r="B62" s="22" t="s">
        <v>111</v>
      </c>
      <c r="C62" s="19">
        <v>92311094.750000015</v>
      </c>
    </row>
  </sheetData>
  <pageMargins left="0.7" right="0.7" top="0.75" bottom="0.75" header="0.3" footer="0.3"/>
  <pageSetup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E5F85-4C55-4C30-B687-9749704CF420}">
  <dimension ref="A1"/>
  <sheetViews>
    <sheetView topLeftCell="B87" workbookViewId="0">
      <selection activeCell="I114" sqref="I114"/>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9A27D-5299-468C-930B-AE3D5AE01BD5}">
  <dimension ref="A1"/>
  <sheetViews>
    <sheetView showGridLines="0" zoomScale="89" zoomScaleNormal="89" workbookViewId="0">
      <selection activeCell="X5" sqref="X5"/>
    </sheetView>
  </sheetViews>
  <sheetFormatPr defaultRowHeight="14.4" x14ac:dyDescent="0.3"/>
  <cols>
    <col min="1" max="16384" width="8.88671875" style="2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AAD05-FE6D-4697-AFC8-B58C17FB4725}">
  <dimension ref="L18:P33"/>
  <sheetViews>
    <sheetView showGridLines="0" tabSelected="1" zoomScale="79" zoomScaleNormal="79" workbookViewId="0">
      <selection activeCell="V26" sqref="V26"/>
    </sheetView>
  </sheetViews>
  <sheetFormatPr defaultRowHeight="14.4" x14ac:dyDescent="0.3"/>
  <cols>
    <col min="1" max="9" width="8.88671875" style="28"/>
    <col min="10" max="10" width="8.88671875" style="28" customWidth="1"/>
    <col min="11" max="11" width="6.21875" style="28" customWidth="1"/>
    <col min="12" max="12" width="15.109375" style="28" customWidth="1"/>
    <col min="13" max="13" width="11.21875" style="28" customWidth="1"/>
    <col min="14" max="14" width="10.33203125" style="28" customWidth="1"/>
    <col min="15" max="15" width="11.109375" style="28" customWidth="1"/>
    <col min="16" max="16" width="14.88671875" style="28" customWidth="1"/>
    <col min="17" max="17" width="6" style="28" customWidth="1"/>
    <col min="18" max="18" width="4.109375" style="28" customWidth="1"/>
    <col min="19" max="19" width="5" style="28" customWidth="1"/>
    <col min="20" max="16384" width="8.88671875" style="28"/>
  </cols>
  <sheetData>
    <row r="18" spans="12:16" ht="15.6" x14ac:dyDescent="0.3">
      <c r="L18" s="32" t="s">
        <v>110</v>
      </c>
      <c r="M18" s="32" t="s">
        <v>131</v>
      </c>
      <c r="N18" s="32" t="s">
        <v>119</v>
      </c>
      <c r="O18" s="32" t="s">
        <v>132</v>
      </c>
      <c r="P18" s="32" t="s">
        <v>107</v>
      </c>
    </row>
    <row r="19" spans="12:16" ht="15.6" x14ac:dyDescent="0.3">
      <c r="L19" s="36" t="s">
        <v>97</v>
      </c>
      <c r="M19" s="33">
        <v>15562131.875</v>
      </c>
      <c r="N19" s="33">
        <v>15982920</v>
      </c>
      <c r="O19" s="33">
        <v>133191</v>
      </c>
      <c r="P19" s="38">
        <v>-2.7039233980273671E-2</v>
      </c>
    </row>
    <row r="20" spans="12:16" ht="15.6" x14ac:dyDescent="0.3">
      <c r="L20" s="36" t="s">
        <v>84</v>
      </c>
      <c r="M20" s="33">
        <v>39418575.390000015</v>
      </c>
      <c r="N20" s="33">
        <v>30917047</v>
      </c>
      <c r="O20" s="33">
        <v>347242.5</v>
      </c>
      <c r="P20" s="37">
        <v>0.21567315170290866</v>
      </c>
    </row>
    <row r="21" spans="12:16" ht="15.6" x14ac:dyDescent="0.3">
      <c r="L21" s="36" t="s">
        <v>92</v>
      </c>
      <c r="M21" s="33">
        <v>34092244.5</v>
      </c>
      <c r="N21" s="33">
        <v>30693000</v>
      </c>
      <c r="O21" s="33">
        <v>122772</v>
      </c>
      <c r="P21" s="37">
        <v>9.9707266266965786E-2</v>
      </c>
    </row>
    <row r="22" spans="12:16" ht="15.6" x14ac:dyDescent="0.3">
      <c r="L22" s="36" t="s">
        <v>94</v>
      </c>
      <c r="M22" s="33">
        <v>1402503.3599999994</v>
      </c>
      <c r="N22" s="33">
        <v>375590</v>
      </c>
      <c r="O22" s="33">
        <v>125196.5</v>
      </c>
      <c r="P22" s="37">
        <v>0.73220028506740964</v>
      </c>
    </row>
    <row r="23" spans="12:16" ht="15.6" x14ac:dyDescent="0.3">
      <c r="L23" s="36" t="s">
        <v>88</v>
      </c>
      <c r="M23" s="33">
        <v>1835639.625</v>
      </c>
      <c r="N23" s="33">
        <v>1327300</v>
      </c>
      <c r="O23" s="33">
        <v>132730</v>
      </c>
      <c r="P23" s="37">
        <v>0.27692779022461994</v>
      </c>
    </row>
    <row r="24" spans="12:16" ht="15.6" x14ac:dyDescent="0.3">
      <c r="L24" s="32" t="s">
        <v>111</v>
      </c>
      <c r="M24" s="34">
        <v>92311094.750000015</v>
      </c>
      <c r="N24" s="34">
        <v>79295857</v>
      </c>
      <c r="O24" s="34">
        <v>861132</v>
      </c>
      <c r="P24" s="35">
        <v>0.14099321197791426</v>
      </c>
    </row>
    <row r="25" spans="12:16" ht="15.6" x14ac:dyDescent="0.3">
      <c r="L25" s="39"/>
      <c r="M25" s="40"/>
      <c r="N25" s="40"/>
      <c r="O25" s="40"/>
      <c r="P25" s="41"/>
    </row>
    <row r="26" spans="12:16" ht="15.6" x14ac:dyDescent="0.3">
      <c r="L26" s="32" t="s">
        <v>110</v>
      </c>
      <c r="M26" s="32" t="s">
        <v>131</v>
      </c>
      <c r="N26" s="32" t="s">
        <v>119</v>
      </c>
      <c r="O26" s="32" t="s">
        <v>132</v>
      </c>
      <c r="P26" s="32" t="s">
        <v>107</v>
      </c>
    </row>
    <row r="27" spans="12:16" ht="15.6" x14ac:dyDescent="0.3">
      <c r="L27" s="36" t="s">
        <v>101</v>
      </c>
      <c r="M27" s="33">
        <v>12408442.025</v>
      </c>
      <c r="N27" s="33">
        <v>10620406</v>
      </c>
      <c r="O27" s="33">
        <v>115442</v>
      </c>
      <c r="P27" s="37">
        <v>0.14409835025199308</v>
      </c>
    </row>
    <row r="28" spans="12:16" ht="15.6" x14ac:dyDescent="0.3">
      <c r="L28" s="36" t="s">
        <v>102</v>
      </c>
      <c r="M28" s="33">
        <v>11415018.84</v>
      </c>
      <c r="N28" s="33">
        <v>9758022</v>
      </c>
      <c r="O28" s="33">
        <v>117918</v>
      </c>
      <c r="P28" s="37">
        <v>0.14515936094591675</v>
      </c>
    </row>
    <row r="29" spans="12:16" ht="15.6" x14ac:dyDescent="0.3">
      <c r="L29" s="36" t="s">
        <v>86</v>
      </c>
      <c r="M29" s="33">
        <v>27096396.860000007</v>
      </c>
      <c r="N29" s="33">
        <v>23398810</v>
      </c>
      <c r="O29" s="33">
        <v>255992.5</v>
      </c>
      <c r="P29" s="37">
        <v>0.1364604629576571</v>
      </c>
    </row>
    <row r="30" spans="12:16" ht="15.6" x14ac:dyDescent="0.3">
      <c r="L30" s="36" t="s">
        <v>90</v>
      </c>
      <c r="M30" s="33">
        <v>12052759.705000002</v>
      </c>
      <c r="N30" s="33">
        <v>10368717</v>
      </c>
      <c r="O30" s="33">
        <v>122953.5</v>
      </c>
      <c r="P30" s="37">
        <v>0.139722581899761</v>
      </c>
    </row>
    <row r="31" spans="12:16" ht="15.6" x14ac:dyDescent="0.3">
      <c r="L31" s="36" t="s">
        <v>95</v>
      </c>
      <c r="M31" s="33">
        <v>15110493.790000001</v>
      </c>
      <c r="N31" s="33">
        <v>12954072</v>
      </c>
      <c r="O31" s="33">
        <v>127199</v>
      </c>
      <c r="P31" s="37">
        <v>0.14271021317828164</v>
      </c>
    </row>
    <row r="32" spans="12:16" ht="15.6" x14ac:dyDescent="0.3">
      <c r="L32" s="36" t="s">
        <v>99</v>
      </c>
      <c r="M32" s="33">
        <v>14227983.529999999</v>
      </c>
      <c r="N32" s="33">
        <v>12195830</v>
      </c>
      <c r="O32" s="33">
        <v>121627</v>
      </c>
      <c r="P32" s="37">
        <v>0.14282793663031457</v>
      </c>
    </row>
    <row r="33" spans="12:16" ht="15.6" x14ac:dyDescent="0.3">
      <c r="L33" s="32" t="s">
        <v>111</v>
      </c>
      <c r="M33" s="34">
        <v>92311094.750000015</v>
      </c>
      <c r="N33" s="34">
        <v>79295857</v>
      </c>
      <c r="O33" s="34">
        <v>861132</v>
      </c>
      <c r="P33" s="35">
        <v>0.14099321197791329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Calendar</vt:lpstr>
      <vt:lpstr>Data Dictionary</vt:lpstr>
      <vt:lpstr>Mediterranean Cameras Company</vt:lpstr>
      <vt:lpstr>Q</vt:lpstr>
      <vt:lpstr>Data-Cleaned</vt:lpstr>
      <vt:lpstr>Data-Analysis</vt:lpstr>
      <vt:lpstr>Data-Vis</vt:lpstr>
      <vt:lpstr>Dashboard</vt:lpstr>
      <vt:lpstr>Dashboard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Elsokary</cp:lastModifiedBy>
  <cp:revision/>
  <dcterms:created xsi:type="dcterms:W3CDTF">2023-02-04T21:07:35Z</dcterms:created>
  <dcterms:modified xsi:type="dcterms:W3CDTF">2023-05-05T08:58:30Z</dcterms:modified>
  <cp:category/>
  <cp:contentStatus/>
</cp:coreProperties>
</file>