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pivotCache/pivotCacheDefinition39.xml" ContentType="application/vnd.openxmlformats-officedocument.spreadsheetml.pivotCacheDefinition+xml"/>
  <Override PartName="/xl/pivotCache/pivotCacheDefinition40.xml" ContentType="application/vnd.openxmlformats-officedocument.spreadsheetml.pivotCacheDefinition+xml"/>
  <Override PartName="/xl/pivotCache/pivotCacheDefinition41.xml" ContentType="application/vnd.openxmlformats-officedocument.spreadsheetml.pivotCacheDefinition+xml"/>
  <Override PartName="/xl/pivotCache/pivotCacheDefinition42.xml" ContentType="application/vnd.openxmlformats-officedocument.spreadsheetml.pivotCacheDefinition+xml"/>
  <Override PartName="/xl/pivotCache/pivotCacheDefinition43.xml" ContentType="application/vnd.openxmlformats-officedocument.spreadsheetml.pivotCacheDefinition+xml"/>
  <Override PartName="/xl/pivotCache/pivotCacheDefinition44.xml" ContentType="application/vnd.openxmlformats-officedocument.spreadsheetml.pivotCacheDefinition+xml"/>
  <Override PartName="/xl/pivotCache/pivotCacheDefinition45.xml" ContentType="application/vnd.openxmlformats-officedocument.spreadsheetml.pivotCacheDefinition+xml"/>
  <Override PartName="/xl/pivotCache/pivotCacheDefinition46.xml" ContentType="application/vnd.openxmlformats-officedocument.spreadsheetml.pivotCacheDefinition+xml"/>
  <Override PartName="/xl/pivotCache/pivotCacheDefinition47.xml" ContentType="application/vnd.openxmlformats-officedocument.spreadsheetml.pivotCacheDefinition+xml"/>
  <Override PartName="/xl/pivotCache/pivotCacheDefinition48.xml" ContentType="application/vnd.openxmlformats-officedocument.spreadsheetml.pivotCacheDefinition+xml"/>
  <Override PartName="/xl/pivotCache/pivotCacheDefinition49.xml" ContentType="application/vnd.openxmlformats-officedocument.spreadsheetml.pivotCacheDefinition+xml"/>
  <Override PartName="/xl/pivotCache/pivotCacheDefinition50.xml" ContentType="application/vnd.openxmlformats-officedocument.spreadsheetml.pivotCacheDefinition+xml"/>
  <Override PartName="/xl/pivotCache/pivotCacheDefinition51.xml" ContentType="application/vnd.openxmlformats-officedocument.spreadsheetml.pivotCacheDefinition+xml"/>
  <Override PartName="/xl/pivotCache/pivotCacheDefinition52.xml" ContentType="application/vnd.openxmlformats-officedocument.spreadsheetml.pivotCacheDefinition+xml"/>
  <Override PartName="/xl/pivotCache/pivotCacheDefinition53.xml" ContentType="application/vnd.openxmlformats-officedocument.spreadsheetml.pivotCacheDefinition+xml"/>
  <Override PartName="/xl/pivotCache/pivotCacheDefinition54.xml" ContentType="application/vnd.openxmlformats-officedocument.spreadsheetml.pivotCacheDefinition+xml"/>
  <Override PartName="/xl/pivotCache/pivotCacheDefinition55.xml" ContentType="application/vnd.openxmlformats-officedocument.spreadsheetml.pivotCacheDefinition+xml"/>
  <Override PartName="/xl/pivotCache/pivotCacheDefinition56.xml" ContentType="application/vnd.openxmlformats-officedocument.spreadsheetml.pivotCacheDefinition+xml"/>
  <Override PartName="/xl/pivotCache/pivotCacheDefinition57.xml" ContentType="application/vnd.openxmlformats-officedocument.spreadsheetml.pivotCacheDefinition+xml"/>
  <Override PartName="/xl/pivotCache/pivotCacheDefinition5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2.xml" ContentType="application/vnd.openxmlformats-officedocument.drawing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drawings/drawing4.xml" ContentType="application/vnd.openxmlformats-officedocument.drawing+xml"/>
  <Override PartName="/xl/charts/chart2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Ex5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26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27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28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0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1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2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3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4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35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drawings/drawing6.xml" ContentType="application/vnd.openxmlformats-officedocument.drawing+xml"/>
  <Override PartName="/xl/charts/chart36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37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38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39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0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drawings/drawing7.xml" ContentType="application/vnd.openxmlformats-officedocument.drawing+xml"/>
  <Override PartName="/xl/charts/chart41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2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3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4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Retail-Sales-Analytics\Excel\"/>
    </mc:Choice>
  </mc:AlternateContent>
  <xr:revisionPtr revIDLastSave="0" documentId="13_ncr:1_{A20126A2-6112-4C45-85CB-53DEB0601A23}" xr6:coauthVersionLast="47" xr6:coauthVersionMax="47" xr10:uidLastSave="{00000000-0000-0000-0000-000000000000}"/>
  <bookViews>
    <workbookView xWindow="-108" yWindow="-108" windowWidth="23256" windowHeight="12456" tabRatio="630" firstSheet="1" activeTab="4" xr2:uid="{0665EB8D-7F9D-4983-8D50-6CB3F54EA3D1}"/>
  </bookViews>
  <sheets>
    <sheet name="Sheet1" sheetId="2" r:id="rId1"/>
    <sheet name="Drafts" sheetId="1" r:id="rId2"/>
    <sheet name="Executive Overview " sheetId="4" r:id="rId3"/>
    <sheet name="Time Intelligence" sheetId="5" r:id="rId4"/>
    <sheet name="Product Profitability" sheetId="7" r:id="rId5"/>
    <sheet name="Sales Performance" sheetId="10" r:id="rId6"/>
    <sheet name="Customer Analytics" sheetId="11" r:id="rId7"/>
    <sheet name="Geographic &amp; Store Performance" sheetId="12" r:id="rId8"/>
    <sheet name="Business Recommendations &amp; Exec" sheetId="13" r:id="rId9"/>
  </sheets>
  <definedNames>
    <definedName name="_xlchart.v1.10" hidden="1">'Product Profitability'!$AY$39:$AZ$52</definedName>
    <definedName name="_xlchart.v1.11" hidden="1">'Product Profitability'!$BA$38</definedName>
    <definedName name="_xlchart.v1.12" hidden="1">'Product Profitability'!$BA$39:$BA$52</definedName>
    <definedName name="_xlchart.v1.3" hidden="1">Drafts!$P$9:$P$13</definedName>
    <definedName name="_xlchart.v1.4" hidden="1">Drafts!$Q$9:$Q$13</definedName>
    <definedName name="_xlchart.v1.5" hidden="1">'Executive Overview '!$P$9:$P$13</definedName>
    <definedName name="_xlchart.v1.6" hidden="1">'Executive Overview '!$Q$9:$Q$13</definedName>
    <definedName name="_xlchart.v2.0" hidden="1">Drafts!$AM$63:$AM$65</definedName>
    <definedName name="_xlchart.v2.1" hidden="1">Drafts!$AN$62</definedName>
    <definedName name="_xlchart.v2.2" hidden="1">Drafts!$AN$63:$AN$65</definedName>
    <definedName name="_xlchart.v2.7" hidden="1">'Executive Overview '!$AM$63:$AM$65</definedName>
    <definedName name="_xlchart.v2.8" hidden="1">'Executive Overview '!$AN$62</definedName>
    <definedName name="_xlchart.v2.9" hidden="1">'Executive Overview '!$AN$63:$AN$65</definedName>
  </definedNames>
  <calcPr calcId="191029"/>
  <pivotCaches>
    <pivotCache cacheId="372" r:id="rId10"/>
    <pivotCache cacheId="750" r:id="rId11"/>
    <pivotCache cacheId="753" r:id="rId12"/>
    <pivotCache cacheId="756" r:id="rId13"/>
    <pivotCache cacheId="759" r:id="rId14"/>
    <pivotCache cacheId="762" r:id="rId15"/>
    <pivotCache cacheId="765" r:id="rId16"/>
    <pivotCache cacheId="768" r:id="rId17"/>
    <pivotCache cacheId="771" r:id="rId18"/>
    <pivotCache cacheId="774" r:id="rId19"/>
    <pivotCache cacheId="777" r:id="rId20"/>
    <pivotCache cacheId="780" r:id="rId21"/>
    <pivotCache cacheId="783" r:id="rId22"/>
    <pivotCache cacheId="786" r:id="rId23"/>
    <pivotCache cacheId="789" r:id="rId24"/>
    <pivotCache cacheId="792" r:id="rId25"/>
    <pivotCache cacheId="795" r:id="rId26"/>
    <pivotCache cacheId="798" r:id="rId27"/>
    <pivotCache cacheId="801" r:id="rId28"/>
    <pivotCache cacheId="804" r:id="rId29"/>
    <pivotCache cacheId="807" r:id="rId30"/>
    <pivotCache cacheId="810" r:id="rId31"/>
    <pivotCache cacheId="813" r:id="rId32"/>
    <pivotCache cacheId="816" r:id="rId33"/>
    <pivotCache cacheId="819" r:id="rId34"/>
    <pivotCache cacheId="822" r:id="rId35"/>
    <pivotCache cacheId="825" r:id="rId36"/>
    <pivotCache cacheId="828" r:id="rId37"/>
    <pivotCache cacheId="831" r:id="rId38"/>
    <pivotCache cacheId="834" r:id="rId39"/>
    <pivotCache cacheId="837" r:id="rId40"/>
    <pivotCache cacheId="840" r:id="rId41"/>
    <pivotCache cacheId="843" r:id="rId42"/>
    <pivotCache cacheId="846" r:id="rId43"/>
    <pivotCache cacheId="849" r:id="rId44"/>
    <pivotCache cacheId="852" r:id="rId45"/>
    <pivotCache cacheId="855" r:id="rId46"/>
    <pivotCache cacheId="858" r:id="rId47"/>
    <pivotCache cacheId="861" r:id="rId48"/>
    <pivotCache cacheId="864" r:id="rId49"/>
    <pivotCache cacheId="867" r:id="rId50"/>
    <pivotCache cacheId="870" r:id="rId51"/>
    <pivotCache cacheId="873" r:id="rId52"/>
    <pivotCache cacheId="876" r:id="rId53"/>
    <pivotCache cacheId="879" r:id="rId54"/>
    <pivotCache cacheId="882" r:id="rId55"/>
    <pivotCache cacheId="885" r:id="rId56"/>
    <pivotCache cacheId="888" r:id="rId57"/>
    <pivotCache cacheId="891" r:id="rId58"/>
    <pivotCache cacheId="894" r:id="rId59"/>
    <pivotCache cacheId="897" r:id="rId60"/>
    <pivotCache cacheId="900" r:id="rId61"/>
    <pivotCache cacheId="903" r:id="rId62"/>
    <pivotCache cacheId="906" r:id="rId63"/>
    <pivotCache cacheId="909" r:id="rId64"/>
    <pivotCache cacheId="912" r:id="rId65"/>
    <pivotCache cacheId="915" r:id="rId66"/>
    <pivotCache cacheId="918" r:id="rId6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s_c357eb12-8eb6-42c9-94e7-0e9022d661ec" name="Dim_Customers" connection="Query - Dim_Customers"/>
          <x15:modelTable id="Dim_Products_60c75b87-d636-4491-a8e8-d41bb0873acc" name="Dim_Products" connection="Query - Dim_Products"/>
          <x15:modelTable id="Dim_Stores_04128830-9501-4cd8-ae2c-ae5e2aa20666" name="Dim_Stores" connection="Query - Dim_Stores"/>
          <x15:modelTable id="Fact_Transactions_12d98e82-6073-4092-945c-6932cba88359" name="Fact_Transactions" connection="Query - Fact_Transactions"/>
          <x15:modelTable id="Dim_Date_1fca8b7a-71b1-4b39-a7d9-8298ec4a72ee" name="Dim_Date" connection="Query - Dim_Date2"/>
        </x15:modelTables>
        <x15:modelRelationships>
          <x15:modelRelationship fromTable="Fact_Transactions" fromColumn="Date" toTable="Dim_Date" toColumn="Date"/>
          <x15:modelRelationship fromTable="Fact_Transactions" fromColumn="CustomerID" toTable="Dim_Customers" toColumn="CustomerID"/>
          <x15:modelRelationship fromTable="Fact_Transactions" fromColumn="StoreID" toTable="Dim_Stores" toColumn="Store ID"/>
          <x15:modelRelationship fromTable="Fact_Transactions" fromColumn="ProductID" toTable="Dim_Products" toColumn="Product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Transaction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Dim_Customers" columnName="JoinDate" columnId="JoinDate">
                <x16:calculatedTimeColumn columnName="JoinDate (Year)" columnId="JoinDate (Year)" contentType="years" isSelected="1"/>
                <x16:calculatedTimeColumn columnName="JoinDate (Quarter)" columnId="JoinDate (Quarter)" contentType="quarters" isSelected="1"/>
                <x16:calculatedTimeColumn columnName="JoinDate (Month Index)" columnId="JoinDate (Month Index)" contentType="monthsindex" isSelected="1"/>
                <x16:calculatedTimeColumn columnName="JoinDate (Month)" columnId="Join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73" i="4" l="1"/>
  <c r="AJ65" i="4"/>
  <c r="AJ67" i="4" s="1"/>
  <c r="Q13" i="4"/>
  <c r="Q12" i="4"/>
  <c r="Q11" i="4"/>
  <c r="Q10" i="4"/>
  <c r="Q9" i="4"/>
  <c r="AF73" i="1"/>
  <c r="AJ65" i="1"/>
  <c r="AJ67" i="1" s="1"/>
  <c r="Q13" i="1"/>
  <c r="Q12" i="1"/>
  <c r="Q11" i="1"/>
  <c r="Q10" i="1"/>
  <c r="Q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5AB7E8-9359-491A-86B2-6A28A1266F3A}" name="Query - Dim_Customers" description="Connection to the 'Dim_Customers' query in the workbook." type="100" refreshedVersion="8" minRefreshableVersion="5">
    <extLst>
      <ext xmlns:x15="http://schemas.microsoft.com/office/spreadsheetml/2010/11/main" uri="{DE250136-89BD-433C-8126-D09CA5730AF9}">
        <x15:connection id="945ea70f-da3a-4432-9e13-f270c1fdd3cd"/>
      </ext>
    </extLst>
  </connection>
  <connection id="2" xr16:uid="{27275787-66F2-4CC6-AC5D-99BEC9E77121}" keepAlive="1" name="Query - Dim_Date1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3" xr16:uid="{69184CF0-70E7-4168-8DCA-EEAA4F47523E}" name="Query - Dim_Date2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0bce942a-2ae5-42df-b062-4fd799bee44a"/>
      </ext>
    </extLst>
  </connection>
  <connection id="4" xr16:uid="{6F818E5E-ED29-42C4-9298-53B59508B160}" name="Query - Dim_Products" description="Connection to the 'Dim_Products' query in the workbook." type="100" refreshedVersion="8" minRefreshableVersion="5">
    <extLst>
      <ext xmlns:x15="http://schemas.microsoft.com/office/spreadsheetml/2010/11/main" uri="{DE250136-89BD-433C-8126-D09CA5730AF9}">
        <x15:connection id="af477724-2ffe-4946-b853-cf2a4f1ecf94"/>
      </ext>
    </extLst>
  </connection>
  <connection id="5" xr16:uid="{30126118-326E-4501-8121-25A87A94E00F}" name="Query - Dim_Stores" description="Connection to the 'Dim_Stores' query in the workbook." type="100" refreshedVersion="8" minRefreshableVersion="5">
    <extLst>
      <ext xmlns:x15="http://schemas.microsoft.com/office/spreadsheetml/2010/11/main" uri="{DE250136-89BD-433C-8126-D09CA5730AF9}">
        <x15:connection id="80890d4d-fad6-49be-853a-aa6054ff932c"/>
      </ext>
    </extLst>
  </connection>
  <connection id="6" xr16:uid="{7313A435-D466-4106-9C9C-9CB7777C0EBC}" name="Query - Fact_Transactions" description="Connection to the 'Fact_Transactions' query in the workbook." type="100" refreshedVersion="8" minRefreshableVersion="5">
    <extLst>
      <ext xmlns:x15="http://schemas.microsoft.com/office/spreadsheetml/2010/11/main" uri="{DE250136-89BD-433C-8126-D09CA5730AF9}">
        <x15:connection id="b5f9d0c6-ca77-4120-914c-8f61cef3591d"/>
      </ext>
    </extLst>
  </connection>
  <connection id="7" xr16:uid="{A8D677C3-34F6-416C-9C8A-C38C6EB11C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Dim_Date].[Year].&amp;[2025]}"/>
    <s v="{[Dim_Date].[Quarter].[All]}"/>
    <s v="{[Dim_Date].[Month Name].&amp;[February]}"/>
    <s v="{[Dim_Date].[Year].&amp;[2024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<sst xmlns="http://schemas.openxmlformats.org/spreadsheetml/2006/main" count="876" uniqueCount="215">
  <si>
    <t>Total Revenue</t>
  </si>
  <si>
    <t>Total Profit</t>
  </si>
  <si>
    <t>Profit Margin %</t>
  </si>
  <si>
    <t>Total Orders</t>
  </si>
  <si>
    <t>Total Quantity</t>
  </si>
  <si>
    <t>AOV</t>
  </si>
  <si>
    <t>Total Gross Sales</t>
  </si>
  <si>
    <t>Total Costs</t>
  </si>
  <si>
    <t>Total Discount Amount</t>
  </si>
  <si>
    <t>Avg Discount Rate %</t>
  </si>
  <si>
    <t>Business Volume</t>
  </si>
  <si>
    <t>Revenue</t>
  </si>
  <si>
    <t>Profitability</t>
  </si>
  <si>
    <t>Values</t>
  </si>
  <si>
    <t>Region</t>
  </si>
  <si>
    <t>Value</t>
  </si>
  <si>
    <t>Red (Low)</t>
  </si>
  <si>
    <t>Yellow (Medium)</t>
  </si>
  <si>
    <t>Green (High)</t>
  </si>
  <si>
    <t>Bottom Half (Hidden)</t>
  </si>
  <si>
    <t>Item</t>
  </si>
  <si>
    <t>Formula / Value</t>
  </si>
  <si>
    <t>Donut Data</t>
  </si>
  <si>
    <t>Pointer Data</t>
  </si>
  <si>
    <t>Pointer Size</t>
  </si>
  <si>
    <t>Rest of Circle</t>
  </si>
  <si>
    <t>Stage</t>
  </si>
  <si>
    <t>Amount</t>
  </si>
  <si>
    <t>Kpis</t>
  </si>
  <si>
    <t>Total Quantity Sold</t>
  </si>
  <si>
    <t>AOV:</t>
  </si>
  <si>
    <t>(Avg Units/Order)</t>
  </si>
  <si>
    <t>Row Labels</t>
  </si>
  <si>
    <t>Electronics</t>
  </si>
  <si>
    <t>Fashion</t>
  </si>
  <si>
    <t>Groceries</t>
  </si>
  <si>
    <t>Grand Total</t>
  </si>
  <si>
    <t>Above Camera</t>
  </si>
  <si>
    <t>Add Clothing</t>
  </si>
  <si>
    <t>And Footwear</t>
  </si>
  <si>
    <t>Audience Television</t>
  </si>
  <si>
    <t>Beat Accessories</t>
  </si>
  <si>
    <t>Behavior Dairy</t>
  </si>
  <si>
    <t>Book Television</t>
  </si>
  <si>
    <t>Chair Laptop</t>
  </si>
  <si>
    <t>Church Clothing</t>
  </si>
  <si>
    <t>Company Fruits</t>
  </si>
  <si>
    <t>Deal Smartphone</t>
  </si>
  <si>
    <t>Democratic Smartphone</t>
  </si>
  <si>
    <t>Difficult Vegetables</t>
  </si>
  <si>
    <t>Either Headphones</t>
  </si>
  <si>
    <t>Everything Laptop</t>
  </si>
  <si>
    <t>Find Headphones</t>
  </si>
  <si>
    <t>Firm Dairy</t>
  </si>
  <si>
    <t>Foot Snacks</t>
  </si>
  <si>
    <t>Four Accessories</t>
  </si>
  <si>
    <t>Here Footwear</t>
  </si>
  <si>
    <t>Him Smartphone</t>
  </si>
  <si>
    <t>Hospital Smartphone</t>
  </si>
  <si>
    <t>House Accessories</t>
  </si>
  <si>
    <t>How Vegetables</t>
  </si>
  <si>
    <t>Knowledge Bags</t>
  </si>
  <si>
    <t>Least Accessories</t>
  </si>
  <si>
    <t>Like Camera</t>
  </si>
  <si>
    <t>Little Watches</t>
  </si>
  <si>
    <t>Maybe Clothing</t>
  </si>
  <si>
    <t>Maybe Footwear</t>
  </si>
  <si>
    <t>National Watches</t>
  </si>
  <si>
    <t>Nature Clothing</t>
  </si>
  <si>
    <t>New Watches</t>
  </si>
  <si>
    <t>Nor Bags</t>
  </si>
  <si>
    <t>Or Smartphone</t>
  </si>
  <si>
    <t>Piece Headphones</t>
  </si>
  <si>
    <t>Possible Watches</t>
  </si>
  <si>
    <t>Present Television</t>
  </si>
  <si>
    <t>Recognize Footwear</t>
  </si>
  <si>
    <t>Road Clothing</t>
  </si>
  <si>
    <t>Set Dairy</t>
  </si>
  <si>
    <t>Simple Accessories</t>
  </si>
  <si>
    <t>Soon Accessories</t>
  </si>
  <si>
    <t>Stage Footwear</t>
  </si>
  <si>
    <t>Step Smartphone</t>
  </si>
  <si>
    <t>Traditional Laptop</t>
  </si>
  <si>
    <t>Understand Camera</t>
  </si>
  <si>
    <t>Us Snacks</t>
  </si>
  <si>
    <t>Whether Bags</t>
  </si>
  <si>
    <t>World Watches</t>
  </si>
  <si>
    <t>Accessories</t>
  </si>
  <si>
    <t>Bags</t>
  </si>
  <si>
    <t>Camera</t>
  </si>
  <si>
    <t>Clothing</t>
  </si>
  <si>
    <t>Dairy</t>
  </si>
  <si>
    <t>Footwear</t>
  </si>
  <si>
    <t>Fruits</t>
  </si>
  <si>
    <t>Headphones</t>
  </si>
  <si>
    <t>Laptop</t>
  </si>
  <si>
    <t>Smartphone</t>
  </si>
  <si>
    <t>Snacks</t>
  </si>
  <si>
    <t>Television</t>
  </si>
  <si>
    <t>Vegetables</t>
  </si>
  <si>
    <t>Watches</t>
  </si>
  <si>
    <t>هل المبيعات جاية من عدد طلبات كبير ولا من قيمة طلب عالية؟</t>
  </si>
  <si>
    <t>Business Volume Distribution</t>
  </si>
  <si>
    <t>Sales Volume vs Order Value</t>
  </si>
  <si>
    <t>Quantity Distribution</t>
  </si>
  <si>
    <t>Average Order Value</t>
  </si>
  <si>
    <t>Average Basket Size</t>
  </si>
  <si>
    <t>Basket Size</t>
  </si>
  <si>
    <t>Revenue PY</t>
  </si>
  <si>
    <t>Revenue YoY Growth %</t>
  </si>
  <si>
    <t>Profit PY</t>
  </si>
  <si>
    <t>Profit YoY Growth %</t>
  </si>
  <si>
    <t>May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</si>
  <si>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</si>
  <si>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</si>
  <si>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</si>
  <si>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</si>
  <si>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</si>
  <si>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</si>
  <si>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</si>
  <si>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</si>
  <si>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June</t>
  </si>
  <si>
    <t>July</t>
  </si>
  <si>
    <t>August</t>
  </si>
  <si>
    <t>YTD Revenue Growth (Jan-Aug)</t>
  </si>
  <si>
    <t>YTD Profit Growth (Jan-Aug)</t>
  </si>
  <si>
    <t>Best Performing Month:</t>
  </si>
  <si>
    <t>April 2025 (+19.92%)</t>
  </si>
  <si>
    <t>2025</t>
  </si>
  <si>
    <t>Year</t>
  </si>
  <si>
    <t>All</t>
  </si>
  <si>
    <t>September 2025 is a partial month</t>
  </si>
  <si>
    <t>Quarter</t>
  </si>
  <si>
    <t>Worst Month</t>
  </si>
  <si>
    <t xml:space="preserve">November 2024 قل ابقا راجعه </t>
  </si>
  <si>
    <t>Running Total 2024</t>
  </si>
  <si>
    <t>Running Total 2025</t>
  </si>
  <si>
    <t>Category</t>
  </si>
  <si>
    <t>Sub Category</t>
  </si>
  <si>
    <t xml:space="preserve">اقلب تجيب ال worst </t>
  </si>
  <si>
    <t>The business follows a balanced revenue model supported by both healthy order volume and a strong Average Order Value</t>
  </si>
  <si>
    <t>Sales Drivers</t>
  </si>
  <si>
    <t>Top Revenue Category</t>
  </si>
  <si>
    <t>💰 Top Profit Category</t>
  </si>
  <si>
    <t>📈 Highest Profit Margin Category</t>
  </si>
  <si>
    <t>⭐ Top Selling Product (By Revenue)</t>
  </si>
  <si>
    <t>lowest product</t>
  </si>
  <si>
    <t>Total Customers</t>
  </si>
  <si>
    <t>Avg Discount Rate</t>
  </si>
  <si>
    <t>Avg Revenue Per Customer</t>
  </si>
  <si>
    <t>Month Name</t>
  </si>
  <si>
    <t>2024</t>
  </si>
  <si>
    <t>Average of Unit Price</t>
  </si>
  <si>
    <t>Who are our most valuable customers, and how do different customer segments contribute to business performance?</t>
  </si>
  <si>
    <t>Average of LoyaltyYears</t>
  </si>
  <si>
    <t>Bronze</t>
  </si>
  <si>
    <t>Gold</t>
  </si>
  <si>
    <t>Silver</t>
  </si>
  <si>
    <t>30 - 50</t>
  </si>
  <si>
    <t>Above 50</t>
  </si>
  <si>
    <t>Under 30</t>
  </si>
  <si>
    <t>Lake Cody</t>
  </si>
  <si>
    <t>Lake Dawn</t>
  </si>
  <si>
    <t>Lake Steventown</t>
  </si>
  <si>
    <t>New Michaelview</t>
  </si>
  <si>
    <t>North Meagan</t>
  </si>
  <si>
    <t>North Teresashire</t>
  </si>
  <si>
    <t>South Briantown</t>
  </si>
  <si>
    <t>South Ianhaven</t>
  </si>
  <si>
    <t>West Charles</t>
  </si>
  <si>
    <t>West Wandaland</t>
  </si>
  <si>
    <t>Distinct Count of CustomerID</t>
  </si>
  <si>
    <t>2020</t>
  </si>
  <si>
    <t>2021</t>
  </si>
  <si>
    <t>2022</t>
  </si>
  <si>
    <t>2023</t>
  </si>
  <si>
    <t>C012</t>
  </si>
  <si>
    <t>C029</t>
  </si>
  <si>
    <t>C033</t>
  </si>
  <si>
    <t>C042</t>
  </si>
  <si>
    <t>C077</t>
  </si>
  <si>
    <t>C085</t>
  </si>
  <si>
    <t>C102</t>
  </si>
  <si>
    <t>C110</t>
  </si>
  <si>
    <t>C168</t>
  </si>
  <si>
    <t>C186</t>
  </si>
  <si>
    <t>Dale Perry</t>
  </si>
  <si>
    <t>Travis Peters</t>
  </si>
  <si>
    <t>Juan Ramirez</t>
  </si>
  <si>
    <t>Matthew Juarez</t>
  </si>
  <si>
    <t>Anna Andrews</t>
  </si>
  <si>
    <t>Richard Jones</t>
  </si>
  <si>
    <t>Vicki Guzman</t>
  </si>
  <si>
    <t>Tyler Levine</t>
  </si>
  <si>
    <t>Carolyn Perez</t>
  </si>
  <si>
    <t>Jenny Beck</t>
  </si>
  <si>
    <t>CustomerID</t>
  </si>
  <si>
    <t>FullName</t>
  </si>
  <si>
    <t>Average Revenue per Customer within the analyzed period</t>
  </si>
  <si>
    <t>Which store locations contribute the most to business performance</t>
  </si>
  <si>
    <t>Total Stores</t>
  </si>
  <si>
    <t>Total Regions</t>
  </si>
  <si>
    <t>Avg Revenue per Store</t>
  </si>
  <si>
    <t>Avg Profit per Store</t>
  </si>
  <si>
    <t xml:space="preserve"> Brianahaven Branch</t>
  </si>
  <si>
    <t xml:space="preserve"> Jimenezborough Branch</t>
  </si>
  <si>
    <t xml:space="preserve"> Johnmouth Branch</t>
  </si>
  <si>
    <t xml:space="preserve"> New Michele Branch</t>
  </si>
  <si>
    <t xml:space="preserve"> Peckmouth Branch</t>
  </si>
  <si>
    <t>Column Labels</t>
  </si>
  <si>
    <t>East</t>
  </si>
  <si>
    <t>North</t>
  </si>
  <si>
    <t>South</t>
  </si>
  <si>
    <t>West</t>
  </si>
  <si>
    <t>Count of TransactionID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</si>
</sst>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164" formatCode="\$#,##0;\(\$#,##0\);\$#,##0"/>
    <numFmt numFmtId="165" formatCode="0.00%;\-0.00%;0.00%"/>
    <numFmt numFmtId="166" formatCode="\$#,##0.00;\(\$#,##0.00\);\$#,##0.00"/>
    <numFmt numFmtId="167" formatCode="_-[$$-409]* #,##0_ ;_-[$$-409]* \-#,##0\ ;_-[$$-409]* &quot;-&quot;??_ ;_-@_ "/>
    <numFmt numFmtId="168" formatCode="&quot;£&quot;#,##0.00;\-&quot;£&quot;#,##0.00;&quot;£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rgb="FF595959"/>
      <name val="Aptos Narrow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14999847407452621"/>
      </left>
      <right style="medium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164" fontId="0" fillId="0" borderId="0" xfId="0" applyNumberFormat="1"/>
    <xf numFmtId="0" fontId="3" fillId="2" borderId="1" xfId="0" applyFont="1" applyFill="1" applyBorder="1"/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/>
    <xf numFmtId="0" fontId="0" fillId="4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7" fontId="0" fillId="0" borderId="0" xfId="1" applyNumberFormat="1" applyFont="1"/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2" fontId="0" fillId="0" borderId="0" xfId="0" applyNumberFormat="1"/>
    <xf numFmtId="10" fontId="0" fillId="0" borderId="0" xfId="2" applyNumberFormat="1" applyFont="1"/>
    <xf numFmtId="164" fontId="3" fillId="0" borderId="5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5" fillId="0" borderId="0" xfId="0" applyFont="1"/>
    <xf numFmtId="3" fontId="3" fillId="2" borderId="7" xfId="0" applyNumberFormat="1" applyFont="1" applyFill="1" applyBorder="1"/>
    <xf numFmtId="164" fontId="3" fillId="2" borderId="7" xfId="0" applyNumberFormat="1" applyFont="1" applyFill="1" applyBorder="1"/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 vertical="center"/>
    </xf>
    <xf numFmtId="0" fontId="3" fillId="0" borderId="1" xfId="0" applyFont="1" applyBorder="1"/>
    <xf numFmtId="165" fontId="0" fillId="0" borderId="9" xfId="0" applyNumberForma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167" fontId="8" fillId="0" borderId="0" xfId="1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/>
    </xf>
    <xf numFmtId="0" fontId="0" fillId="0" borderId="0" xfId="0" applyNumberFormat="1"/>
    <xf numFmtId="168" fontId="0" fillId="0" borderId="0" xfId="0" applyNumberFormat="1"/>
    <xf numFmtId="0" fontId="0" fillId="0" borderId="0" xfId="0" applyNumberFormat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708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FF0000"/>
      </font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FF0000"/>
      </font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FF0000"/>
      </font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FF0000"/>
      </font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FF0000"/>
      </font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FF0000"/>
      </font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FF0000"/>
      </font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FF0000"/>
      </font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FF0000"/>
      </font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FF0000"/>
      </font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>
          <bgColor theme="6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b/>
      </font>
    </dxf>
    <dxf>
      <font>
        <b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fill>
        <patternFill patternType="solid">
          <bgColor theme="6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ont>
        <color rgb="FFFF0000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b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fill>
        <patternFill patternType="solid">
          <bgColor theme="6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fill>
        <patternFill patternType="solid">
          <bgColor theme="6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ont>
        <color rgb="FFFF0000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b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79998168889431442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fill>
        <patternFill patternType="solid">
          <bgColor theme="6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7.xml"/><Relationship Id="rId117" Type="http://schemas.openxmlformats.org/officeDocument/2006/relationships/customXml" Target="../customXml/item43.xml"/><Relationship Id="rId21" Type="http://schemas.openxmlformats.org/officeDocument/2006/relationships/pivotCacheDefinition" Target="pivotCache/pivotCacheDefinition12.xml"/><Relationship Id="rId42" Type="http://schemas.openxmlformats.org/officeDocument/2006/relationships/pivotCacheDefinition" Target="pivotCache/pivotCacheDefinition33.xml"/><Relationship Id="rId47" Type="http://schemas.openxmlformats.org/officeDocument/2006/relationships/pivotCacheDefinition" Target="pivotCache/pivotCacheDefinition38.xml"/><Relationship Id="rId63" Type="http://schemas.openxmlformats.org/officeDocument/2006/relationships/pivotCacheDefinition" Target="pivotCache/pivotCacheDefinition54.xml"/><Relationship Id="rId68" Type="http://schemas.openxmlformats.org/officeDocument/2006/relationships/theme" Target="theme/theme1.xml"/><Relationship Id="rId84" Type="http://schemas.openxmlformats.org/officeDocument/2006/relationships/customXml" Target="../customXml/item10.xml"/><Relationship Id="rId89" Type="http://schemas.openxmlformats.org/officeDocument/2006/relationships/customXml" Target="../customXml/item15.xml"/><Relationship Id="rId112" Type="http://schemas.openxmlformats.org/officeDocument/2006/relationships/customXml" Target="../customXml/item38.xml"/><Relationship Id="rId16" Type="http://schemas.openxmlformats.org/officeDocument/2006/relationships/pivotCacheDefinition" Target="pivotCache/pivotCacheDefinition7.xml"/><Relationship Id="rId107" Type="http://schemas.openxmlformats.org/officeDocument/2006/relationships/customXml" Target="../customXml/item33.xml"/><Relationship Id="rId11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23.xml"/><Relationship Id="rId37" Type="http://schemas.openxmlformats.org/officeDocument/2006/relationships/pivotCacheDefinition" Target="pivotCache/pivotCacheDefinition28.xml"/><Relationship Id="rId53" Type="http://schemas.openxmlformats.org/officeDocument/2006/relationships/pivotCacheDefinition" Target="pivotCache/pivotCacheDefinition44.xml"/><Relationship Id="rId58" Type="http://schemas.openxmlformats.org/officeDocument/2006/relationships/pivotCacheDefinition" Target="pivotCache/pivotCacheDefinition49.xml"/><Relationship Id="rId74" Type="http://schemas.openxmlformats.org/officeDocument/2006/relationships/calcChain" Target="calcChain.xml"/><Relationship Id="rId79" Type="http://schemas.openxmlformats.org/officeDocument/2006/relationships/customXml" Target="../customXml/item5.xml"/><Relationship Id="rId102" Type="http://schemas.openxmlformats.org/officeDocument/2006/relationships/customXml" Target="../customXml/item28.xml"/><Relationship Id="rId123" Type="http://schemas.openxmlformats.org/officeDocument/2006/relationships/customXml" Target="../customXml/item4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16.xml"/><Relationship Id="rId95" Type="http://schemas.openxmlformats.org/officeDocument/2006/relationships/customXml" Target="../customXml/item21.xml"/><Relationship Id="rId22" Type="http://schemas.openxmlformats.org/officeDocument/2006/relationships/pivotCacheDefinition" Target="pivotCache/pivotCacheDefinition13.xml"/><Relationship Id="rId27" Type="http://schemas.openxmlformats.org/officeDocument/2006/relationships/pivotCacheDefinition" Target="pivotCache/pivotCacheDefinition18.xml"/><Relationship Id="rId43" Type="http://schemas.openxmlformats.org/officeDocument/2006/relationships/pivotCacheDefinition" Target="pivotCache/pivotCacheDefinition34.xml"/><Relationship Id="rId48" Type="http://schemas.openxmlformats.org/officeDocument/2006/relationships/pivotCacheDefinition" Target="pivotCache/pivotCacheDefinition39.xml"/><Relationship Id="rId64" Type="http://schemas.openxmlformats.org/officeDocument/2006/relationships/pivotCacheDefinition" Target="pivotCache/pivotCacheDefinition55.xml"/><Relationship Id="rId69" Type="http://schemas.openxmlformats.org/officeDocument/2006/relationships/connections" Target="connections.xml"/><Relationship Id="rId113" Type="http://schemas.openxmlformats.org/officeDocument/2006/relationships/customXml" Target="../customXml/item39.xml"/><Relationship Id="rId118" Type="http://schemas.openxmlformats.org/officeDocument/2006/relationships/customXml" Target="../customXml/item44.xml"/><Relationship Id="rId80" Type="http://schemas.openxmlformats.org/officeDocument/2006/relationships/customXml" Target="../customXml/item6.xml"/><Relationship Id="rId85" Type="http://schemas.openxmlformats.org/officeDocument/2006/relationships/customXml" Target="../customXml/item11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33" Type="http://schemas.openxmlformats.org/officeDocument/2006/relationships/pivotCacheDefinition" Target="pivotCache/pivotCacheDefinition24.xml"/><Relationship Id="rId38" Type="http://schemas.openxmlformats.org/officeDocument/2006/relationships/pivotCacheDefinition" Target="pivotCache/pivotCacheDefinition29.xml"/><Relationship Id="rId59" Type="http://schemas.openxmlformats.org/officeDocument/2006/relationships/pivotCacheDefinition" Target="pivotCache/pivotCacheDefinition50.xml"/><Relationship Id="rId103" Type="http://schemas.openxmlformats.org/officeDocument/2006/relationships/customXml" Target="../customXml/item29.xml"/><Relationship Id="rId108" Type="http://schemas.openxmlformats.org/officeDocument/2006/relationships/customXml" Target="../customXml/item34.xml"/><Relationship Id="rId124" Type="http://schemas.openxmlformats.org/officeDocument/2006/relationships/customXml" Target="../customXml/item50.xml"/><Relationship Id="rId54" Type="http://schemas.openxmlformats.org/officeDocument/2006/relationships/pivotCacheDefinition" Target="pivotCache/pivotCacheDefinition45.xml"/><Relationship Id="rId70" Type="http://schemas.openxmlformats.org/officeDocument/2006/relationships/styles" Target="styles.xml"/><Relationship Id="rId75" Type="http://schemas.openxmlformats.org/officeDocument/2006/relationships/customXml" Target="../customXml/item1.xml"/><Relationship Id="rId91" Type="http://schemas.openxmlformats.org/officeDocument/2006/relationships/customXml" Target="../customXml/item17.xml"/><Relationship Id="rId96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pivotCacheDefinition" Target="pivotCache/pivotCacheDefinition14.xml"/><Relationship Id="rId28" Type="http://schemas.openxmlformats.org/officeDocument/2006/relationships/pivotCacheDefinition" Target="pivotCache/pivotCacheDefinition19.xml"/><Relationship Id="rId49" Type="http://schemas.openxmlformats.org/officeDocument/2006/relationships/pivotCacheDefinition" Target="pivotCache/pivotCacheDefinition40.xml"/><Relationship Id="rId114" Type="http://schemas.openxmlformats.org/officeDocument/2006/relationships/customXml" Target="../customXml/item40.xml"/><Relationship Id="rId119" Type="http://schemas.openxmlformats.org/officeDocument/2006/relationships/customXml" Target="../customXml/item45.xml"/><Relationship Id="rId44" Type="http://schemas.openxmlformats.org/officeDocument/2006/relationships/pivotCacheDefinition" Target="pivotCache/pivotCacheDefinition35.xml"/><Relationship Id="rId60" Type="http://schemas.openxmlformats.org/officeDocument/2006/relationships/pivotCacheDefinition" Target="pivotCache/pivotCacheDefinition51.xml"/><Relationship Id="rId65" Type="http://schemas.openxmlformats.org/officeDocument/2006/relationships/pivotCacheDefinition" Target="pivotCache/pivotCacheDefinition56.xml"/><Relationship Id="rId81" Type="http://schemas.openxmlformats.org/officeDocument/2006/relationships/customXml" Target="../customXml/item7.xml"/><Relationship Id="rId86" Type="http://schemas.openxmlformats.org/officeDocument/2006/relationships/customXml" Target="../customXml/item12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39" Type="http://schemas.openxmlformats.org/officeDocument/2006/relationships/pivotCacheDefinition" Target="pivotCache/pivotCacheDefinition30.xml"/><Relationship Id="rId109" Type="http://schemas.openxmlformats.org/officeDocument/2006/relationships/customXml" Target="../customXml/item35.xml"/><Relationship Id="rId34" Type="http://schemas.openxmlformats.org/officeDocument/2006/relationships/pivotCacheDefinition" Target="pivotCache/pivotCacheDefinition25.xml"/><Relationship Id="rId50" Type="http://schemas.openxmlformats.org/officeDocument/2006/relationships/pivotCacheDefinition" Target="pivotCache/pivotCacheDefinition41.xml"/><Relationship Id="rId55" Type="http://schemas.openxmlformats.org/officeDocument/2006/relationships/pivotCacheDefinition" Target="pivotCache/pivotCacheDefinition46.xml"/><Relationship Id="rId76" Type="http://schemas.openxmlformats.org/officeDocument/2006/relationships/customXml" Target="../customXml/item2.xml"/><Relationship Id="rId97" Type="http://schemas.openxmlformats.org/officeDocument/2006/relationships/customXml" Target="../customXml/item23.xml"/><Relationship Id="rId104" Type="http://schemas.openxmlformats.org/officeDocument/2006/relationships/customXml" Target="../customXml/item30.xml"/><Relationship Id="rId120" Type="http://schemas.openxmlformats.org/officeDocument/2006/relationships/customXml" Target="../customXml/item46.xml"/><Relationship Id="rId125" Type="http://schemas.openxmlformats.org/officeDocument/2006/relationships/customXml" Target="../customXml/item51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92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0.xml"/><Relationship Id="rId24" Type="http://schemas.openxmlformats.org/officeDocument/2006/relationships/pivotCacheDefinition" Target="pivotCache/pivotCacheDefinition15.xml"/><Relationship Id="rId40" Type="http://schemas.openxmlformats.org/officeDocument/2006/relationships/pivotCacheDefinition" Target="pivotCache/pivotCacheDefinition31.xml"/><Relationship Id="rId45" Type="http://schemas.openxmlformats.org/officeDocument/2006/relationships/pivotCacheDefinition" Target="pivotCache/pivotCacheDefinition36.xml"/><Relationship Id="rId66" Type="http://schemas.openxmlformats.org/officeDocument/2006/relationships/pivotCacheDefinition" Target="pivotCache/pivotCacheDefinition57.xml"/><Relationship Id="rId87" Type="http://schemas.openxmlformats.org/officeDocument/2006/relationships/customXml" Target="../customXml/item13.xml"/><Relationship Id="rId110" Type="http://schemas.openxmlformats.org/officeDocument/2006/relationships/customXml" Target="../customXml/item36.xml"/><Relationship Id="rId115" Type="http://schemas.openxmlformats.org/officeDocument/2006/relationships/customXml" Target="../customXml/item41.xml"/><Relationship Id="rId61" Type="http://schemas.openxmlformats.org/officeDocument/2006/relationships/pivotCacheDefinition" Target="pivotCache/pivotCacheDefinition52.xml"/><Relationship Id="rId82" Type="http://schemas.openxmlformats.org/officeDocument/2006/relationships/customXml" Target="../customXml/item8.xml"/><Relationship Id="rId19" Type="http://schemas.openxmlformats.org/officeDocument/2006/relationships/pivotCacheDefinition" Target="pivotCache/pivotCacheDefinition10.xml"/><Relationship Id="rId14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21.xml"/><Relationship Id="rId35" Type="http://schemas.openxmlformats.org/officeDocument/2006/relationships/pivotCacheDefinition" Target="pivotCache/pivotCacheDefinition26.xml"/><Relationship Id="rId56" Type="http://schemas.openxmlformats.org/officeDocument/2006/relationships/pivotCacheDefinition" Target="pivotCache/pivotCacheDefinition47.xml"/><Relationship Id="rId77" Type="http://schemas.openxmlformats.org/officeDocument/2006/relationships/customXml" Target="../customXml/item3.xml"/><Relationship Id="rId100" Type="http://schemas.openxmlformats.org/officeDocument/2006/relationships/customXml" Target="../customXml/item26.xml"/><Relationship Id="rId105" Type="http://schemas.openxmlformats.org/officeDocument/2006/relationships/customXml" Target="../customXml/item31.xml"/><Relationship Id="rId126" Type="http://schemas.openxmlformats.org/officeDocument/2006/relationships/customXml" Target="../customXml/item52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42.xml"/><Relationship Id="rId72" Type="http://schemas.openxmlformats.org/officeDocument/2006/relationships/sheetMetadata" Target="metadata.xml"/><Relationship Id="rId93" Type="http://schemas.openxmlformats.org/officeDocument/2006/relationships/customXml" Target="../customXml/item19.xml"/><Relationship Id="rId98" Type="http://schemas.openxmlformats.org/officeDocument/2006/relationships/customXml" Target="../customXml/item24.xml"/><Relationship Id="rId121" Type="http://schemas.openxmlformats.org/officeDocument/2006/relationships/customXml" Target="../customXml/item47.xml"/><Relationship Id="rId3" Type="http://schemas.openxmlformats.org/officeDocument/2006/relationships/worksheet" Target="worksheets/sheet3.xml"/><Relationship Id="rId25" Type="http://schemas.openxmlformats.org/officeDocument/2006/relationships/pivotCacheDefinition" Target="pivotCache/pivotCacheDefinition16.xml"/><Relationship Id="rId46" Type="http://schemas.openxmlformats.org/officeDocument/2006/relationships/pivotCacheDefinition" Target="pivotCache/pivotCacheDefinition37.xml"/><Relationship Id="rId67" Type="http://schemas.openxmlformats.org/officeDocument/2006/relationships/pivotCacheDefinition" Target="pivotCache/pivotCacheDefinition58.xml"/><Relationship Id="rId116" Type="http://schemas.openxmlformats.org/officeDocument/2006/relationships/customXml" Target="../customXml/item42.xml"/><Relationship Id="rId20" Type="http://schemas.openxmlformats.org/officeDocument/2006/relationships/pivotCacheDefinition" Target="pivotCache/pivotCacheDefinition11.xml"/><Relationship Id="rId41" Type="http://schemas.openxmlformats.org/officeDocument/2006/relationships/pivotCacheDefinition" Target="pivotCache/pivotCacheDefinition32.xml"/><Relationship Id="rId62" Type="http://schemas.openxmlformats.org/officeDocument/2006/relationships/pivotCacheDefinition" Target="pivotCache/pivotCacheDefinition53.xml"/><Relationship Id="rId83" Type="http://schemas.openxmlformats.org/officeDocument/2006/relationships/customXml" Target="../customXml/item9.xml"/><Relationship Id="rId88" Type="http://schemas.openxmlformats.org/officeDocument/2006/relationships/customXml" Target="../customXml/item14.xml"/><Relationship Id="rId111" Type="http://schemas.openxmlformats.org/officeDocument/2006/relationships/customXml" Target="../customXml/item37.xml"/><Relationship Id="rId15" Type="http://schemas.openxmlformats.org/officeDocument/2006/relationships/pivotCacheDefinition" Target="pivotCache/pivotCacheDefinition6.xml"/><Relationship Id="rId36" Type="http://schemas.openxmlformats.org/officeDocument/2006/relationships/pivotCacheDefinition" Target="pivotCache/pivotCacheDefinition27.xml"/><Relationship Id="rId57" Type="http://schemas.openxmlformats.org/officeDocument/2006/relationships/pivotCacheDefinition" Target="pivotCache/pivotCacheDefinition48.xml"/><Relationship Id="rId106" Type="http://schemas.openxmlformats.org/officeDocument/2006/relationships/customXml" Target="../customXml/item32.xml"/><Relationship Id="rId10" Type="http://schemas.openxmlformats.org/officeDocument/2006/relationships/pivotCacheDefinition" Target="pivotCache/pivotCacheDefinition1.xml"/><Relationship Id="rId31" Type="http://schemas.openxmlformats.org/officeDocument/2006/relationships/pivotCacheDefinition" Target="pivotCache/pivotCacheDefinition22.xml"/><Relationship Id="rId52" Type="http://schemas.openxmlformats.org/officeDocument/2006/relationships/pivotCacheDefinition" Target="pivotCache/pivotCacheDefinition43.xml"/><Relationship Id="rId73" Type="http://schemas.openxmlformats.org/officeDocument/2006/relationships/powerPivotData" Target="model/item.data"/><Relationship Id="rId78" Type="http://schemas.openxmlformats.org/officeDocument/2006/relationships/customXml" Target="../customXml/item4.xml"/><Relationship Id="rId94" Type="http://schemas.openxmlformats.org/officeDocument/2006/relationships/customXml" Target="../customXml/item20.xml"/><Relationship Id="rId99" Type="http://schemas.openxmlformats.org/officeDocument/2006/relationships/customXml" Target="../customXml/item25.xml"/><Relationship Id="rId101" Type="http://schemas.openxmlformats.org/officeDocument/2006/relationships/customXml" Target="../customXml/item27.xml"/><Relationship Id="rId122" Type="http://schemas.openxmlformats.org/officeDocument/2006/relationships/customXml" Target="../customXml/item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[Retail_Sales_Analysis.xlsx]Drafts!PivotTable8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Structure: Costs vs Profit</a:t>
            </a:r>
            <a:endParaRPr lang="en-US"/>
          </a:p>
        </c:rich>
      </c:tx>
      <c:layout>
        <c:manualLayout>
          <c:xMode val="edge"/>
          <c:yMode val="edge"/>
          <c:x val="0.18100915777487614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437972891579506"/>
          <c:y val="0.14291447944006999"/>
          <c:w val="0.48612638872402258"/>
          <c:h val="0.80615959463400411"/>
        </c:manualLayout>
      </c:layout>
      <c:doughnutChart>
        <c:varyColors val="1"/>
        <c:ser>
          <c:idx val="0"/>
          <c:order val="0"/>
          <c:tx>
            <c:strRef>
              <c:f>Drafts!$Y$4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7DA-4710-95EE-89EDDCD0A165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DA-4710-95EE-89EDDCD0A1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Drafts!$X$5:$X$6</c:f>
              <c:strCache>
                <c:ptCount val="2"/>
                <c:pt idx="0">
                  <c:v>Total Costs</c:v>
                </c:pt>
                <c:pt idx="1">
                  <c:v>Total Profit</c:v>
                </c:pt>
              </c:strCache>
            </c:strRef>
          </c:cat>
          <c:val>
            <c:numRef>
              <c:f>Drafts!$Y$5:$Y$6</c:f>
              <c:numCache>
                <c:formatCode>General</c:formatCode>
                <c:ptCount val="2"/>
                <c:pt idx="0">
                  <c:v>10475588.480000054</c:v>
                </c:pt>
                <c:pt idx="1">
                  <c:v>3826314.6674999464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A-4710-95EE-89EDDCD0A1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Margin %</a:t>
            </a:r>
            <a:endParaRPr lang="ar-EG" sz="1400" b="0" i="0" u="none" strike="noStrike" baseline="0"/>
          </a:p>
        </c:rich>
      </c:tx>
      <c:layout>
        <c:manualLayout>
          <c:xMode val="edge"/>
          <c:yMode val="edge"/>
          <c:x val="8.3653322419598983E-2"/>
          <c:y val="6.4957516761085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>
        <c:manualLayout>
          <c:layoutTarget val="inner"/>
          <c:xMode val="edge"/>
          <c:yMode val="edge"/>
          <c:x val="0.37573314113926148"/>
          <c:y val="0.10680652700016061"/>
          <c:w val="0.55024530824779394"/>
          <c:h val="0.89319347299983942"/>
        </c:manualLayout>
      </c:layout>
      <c:doughnutChart>
        <c:varyColors val="1"/>
        <c:ser>
          <c:idx val="0"/>
          <c:order val="0"/>
          <c:tx>
            <c:strRef>
              <c:f>Drafts!$AG$64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EA4-4914-B2A1-4C232D4FD47C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A4-4914-B2A1-4C232D4FD47C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EA4-4914-B2A1-4C232D4FD47C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A4-4914-B2A1-4C232D4FD47C}"/>
              </c:ext>
            </c:extLst>
          </c:dPt>
          <c:cat>
            <c:strRef>
              <c:f>Drafts!$AF$65:$AF$68</c:f>
              <c:strCache>
                <c:ptCount val="4"/>
                <c:pt idx="0">
                  <c:v>Red (Low)</c:v>
                </c:pt>
                <c:pt idx="1">
                  <c:v>Yellow (Medium)</c:v>
                </c:pt>
                <c:pt idx="2">
                  <c:v>Green (High)</c:v>
                </c:pt>
                <c:pt idx="3">
                  <c:v>Bottom Half (Hidden)</c:v>
                </c:pt>
              </c:strCache>
            </c:strRef>
          </c:cat>
          <c:val>
            <c:numRef>
              <c:f>Drafts!$AG$65:$AG$68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4-4914-B2A1-4C232D4FD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0"/>
        <c:ser>
          <c:idx val="1"/>
          <c:order val="1"/>
          <c:tx>
            <c:strRef>
              <c:f>Drafts!$AI$63:$AJ$63</c:f>
              <c:strCache>
                <c:ptCount val="1"/>
                <c:pt idx="0">
                  <c:v>Pointer Data</c:v>
                </c:pt>
              </c:strCache>
            </c:strRef>
          </c:tx>
          <c:spPr>
            <a:noFill/>
            <a:ln w="19050">
              <a:solidFill>
                <a:schemeClr val="lt1"/>
              </a:solidFill>
            </a:ln>
            <a:effectLst/>
          </c:spPr>
          <c:explosion val="3"/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A4-4914-B2A1-4C232D4FD47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EA4-4914-B2A1-4C232D4FD47C}"/>
              </c:ext>
            </c:extLst>
          </c:dPt>
          <c:val>
            <c:numRef>
              <c:f>Drafts!$AJ$65:$AJ$67</c:f>
              <c:numCache>
                <c:formatCode>General</c:formatCode>
                <c:ptCount val="3"/>
                <c:pt idx="0" formatCode="0.00">
                  <c:v>10.701553850667192</c:v>
                </c:pt>
                <c:pt idx="1">
                  <c:v>1</c:v>
                </c:pt>
                <c:pt idx="2" formatCode="0.00">
                  <c:v>68.298446149332804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A4-4914-B2A1-4C232D4FD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Drafts!$AU$99</c:f>
              <c:strCache>
                <c:ptCount val="1"/>
                <c:pt idx="0">
                  <c:v>AOV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CF116DD-8DC3-4AE6-A045-28364B2684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929-4090-B0D5-67278AA02FE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7076B83-9355-4A98-92D2-96592A7840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929-4090-B0D5-67278AA02FE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E6CB909-E8D4-47CC-A664-8F5E373820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929-4090-B0D5-67278AA02F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Drafts!$AT$100:$AT$102</c:f>
              <c:numCache>
                <c:formatCode>#,##0</c:formatCode>
                <c:ptCount val="3"/>
                <c:pt idx="0">
                  <c:v>1801</c:v>
                </c:pt>
                <c:pt idx="1">
                  <c:v>2365</c:v>
                </c:pt>
                <c:pt idx="2">
                  <c:v>834</c:v>
                </c:pt>
              </c:numCache>
            </c:numRef>
          </c:xVal>
          <c:yVal>
            <c:numRef>
              <c:f>Drafts!$AU$100:$AU$102</c:f>
              <c:numCache>
                <c:formatCode>\$#,##0;\(\$#,##0\);\$#,##0</c:formatCode>
                <c:ptCount val="3"/>
                <c:pt idx="0">
                  <c:v>3507.4499250416438</c:v>
                </c:pt>
                <c:pt idx="1">
                  <c:v>2635.2134230443976</c:v>
                </c:pt>
                <c:pt idx="2">
                  <c:v>2101.5660515587529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Drafts!$AT$92:$AT$94</c15:f>
                <c15:dlblRangeCache>
                  <c:ptCount val="3"/>
                  <c:pt idx="0">
                    <c:v>Electronics</c:v>
                  </c:pt>
                  <c:pt idx="1">
                    <c:v>Fashion</c:v>
                  </c:pt>
                  <c:pt idx="2">
                    <c:v>Groceries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929-4090-B0D5-67278AA02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251216"/>
        <c:axId val="857381167"/>
      </c:scatterChart>
      <c:valAx>
        <c:axId val="96525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81167"/>
        <c:crosses val="autoZero"/>
        <c:crossBetween val="midCat"/>
      </c:valAx>
      <c:valAx>
        <c:axId val="8573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25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Drafts!$BB$147:$BB$196</c:f>
              <c:numCache>
                <c:formatCode>#,##0</c:formatCode>
                <c:ptCount val="50"/>
                <c:pt idx="0">
                  <c:v>97</c:v>
                </c:pt>
                <c:pt idx="1">
                  <c:v>104</c:v>
                </c:pt>
                <c:pt idx="2">
                  <c:v>115</c:v>
                </c:pt>
                <c:pt idx="3">
                  <c:v>105</c:v>
                </c:pt>
                <c:pt idx="4">
                  <c:v>103</c:v>
                </c:pt>
                <c:pt idx="5">
                  <c:v>104</c:v>
                </c:pt>
                <c:pt idx="6">
                  <c:v>115</c:v>
                </c:pt>
                <c:pt idx="7">
                  <c:v>93</c:v>
                </c:pt>
                <c:pt idx="8">
                  <c:v>103</c:v>
                </c:pt>
                <c:pt idx="9">
                  <c:v>92</c:v>
                </c:pt>
                <c:pt idx="10">
                  <c:v>105</c:v>
                </c:pt>
                <c:pt idx="11">
                  <c:v>95</c:v>
                </c:pt>
                <c:pt idx="12">
                  <c:v>96</c:v>
                </c:pt>
                <c:pt idx="13">
                  <c:v>98</c:v>
                </c:pt>
                <c:pt idx="14">
                  <c:v>107</c:v>
                </c:pt>
                <c:pt idx="15">
                  <c:v>96</c:v>
                </c:pt>
                <c:pt idx="16">
                  <c:v>107</c:v>
                </c:pt>
                <c:pt idx="17">
                  <c:v>112</c:v>
                </c:pt>
                <c:pt idx="18">
                  <c:v>98</c:v>
                </c:pt>
                <c:pt idx="19">
                  <c:v>87</c:v>
                </c:pt>
                <c:pt idx="20">
                  <c:v>101</c:v>
                </c:pt>
                <c:pt idx="21">
                  <c:v>98</c:v>
                </c:pt>
                <c:pt idx="22">
                  <c:v>91</c:v>
                </c:pt>
                <c:pt idx="23">
                  <c:v>107</c:v>
                </c:pt>
                <c:pt idx="24">
                  <c:v>88</c:v>
                </c:pt>
                <c:pt idx="25">
                  <c:v>82</c:v>
                </c:pt>
                <c:pt idx="26">
                  <c:v>102</c:v>
                </c:pt>
                <c:pt idx="27">
                  <c:v>82</c:v>
                </c:pt>
                <c:pt idx="28">
                  <c:v>93</c:v>
                </c:pt>
                <c:pt idx="29">
                  <c:v>104</c:v>
                </c:pt>
                <c:pt idx="30">
                  <c:v>103</c:v>
                </c:pt>
                <c:pt idx="31">
                  <c:v>101</c:v>
                </c:pt>
                <c:pt idx="32">
                  <c:v>96</c:v>
                </c:pt>
                <c:pt idx="33">
                  <c:v>104</c:v>
                </c:pt>
                <c:pt idx="34">
                  <c:v>91</c:v>
                </c:pt>
                <c:pt idx="35">
                  <c:v>101</c:v>
                </c:pt>
                <c:pt idx="36">
                  <c:v>107</c:v>
                </c:pt>
                <c:pt idx="37">
                  <c:v>101</c:v>
                </c:pt>
                <c:pt idx="38">
                  <c:v>97</c:v>
                </c:pt>
                <c:pt idx="39">
                  <c:v>111</c:v>
                </c:pt>
                <c:pt idx="40">
                  <c:v>111</c:v>
                </c:pt>
                <c:pt idx="41">
                  <c:v>95</c:v>
                </c:pt>
                <c:pt idx="42">
                  <c:v>87</c:v>
                </c:pt>
                <c:pt idx="43">
                  <c:v>94</c:v>
                </c:pt>
                <c:pt idx="44">
                  <c:v>107</c:v>
                </c:pt>
                <c:pt idx="45">
                  <c:v>106</c:v>
                </c:pt>
                <c:pt idx="46">
                  <c:v>83</c:v>
                </c:pt>
                <c:pt idx="47">
                  <c:v>105</c:v>
                </c:pt>
                <c:pt idx="48">
                  <c:v>105</c:v>
                </c:pt>
                <c:pt idx="49">
                  <c:v>115</c:v>
                </c:pt>
              </c:numCache>
            </c:numRef>
          </c:xVal>
          <c:yVal>
            <c:numRef>
              <c:f>Drafts!$BC$147:$BC$196</c:f>
              <c:numCache>
                <c:formatCode>\$#,##0;\(\$#,##0\);\$#,##0</c:formatCode>
                <c:ptCount val="50"/>
                <c:pt idx="0">
                  <c:v>3244.0978092783503</c:v>
                </c:pt>
                <c:pt idx="1">
                  <c:v>3796.4965144230769</c:v>
                </c:pt>
                <c:pt idx="2">
                  <c:v>5092.2871521739125</c:v>
                </c:pt>
                <c:pt idx="3">
                  <c:v>2460.5687428571428</c:v>
                </c:pt>
                <c:pt idx="4">
                  <c:v>4837.1334126213596</c:v>
                </c:pt>
                <c:pt idx="5">
                  <c:v>2648.7895384615385</c:v>
                </c:pt>
                <c:pt idx="6">
                  <c:v>5261.1182826086961</c:v>
                </c:pt>
                <c:pt idx="7">
                  <c:v>4621.7687419354843</c:v>
                </c:pt>
                <c:pt idx="8">
                  <c:v>1433.491</c:v>
                </c:pt>
                <c:pt idx="9">
                  <c:v>893.30565217391302</c:v>
                </c:pt>
                <c:pt idx="10">
                  <c:v>1793.5381904761905</c:v>
                </c:pt>
                <c:pt idx="11">
                  <c:v>2795.2100105263157</c:v>
                </c:pt>
                <c:pt idx="12">
                  <c:v>874.29551562500001</c:v>
                </c:pt>
                <c:pt idx="13">
                  <c:v>691.30360714285723</c:v>
                </c:pt>
                <c:pt idx="14">
                  <c:v>1255.9467056074766</c:v>
                </c:pt>
                <c:pt idx="15">
                  <c:v>3555.3075937499998</c:v>
                </c:pt>
                <c:pt idx="16">
                  <c:v>3479.2827476635516</c:v>
                </c:pt>
                <c:pt idx="17">
                  <c:v>2874.7975178571428</c:v>
                </c:pt>
                <c:pt idx="18">
                  <c:v>4808.4523877551019</c:v>
                </c:pt>
                <c:pt idx="19">
                  <c:v>990.57537356321836</c:v>
                </c:pt>
                <c:pt idx="20">
                  <c:v>4270.0448465346535</c:v>
                </c:pt>
                <c:pt idx="21">
                  <c:v>3529.7891530612246</c:v>
                </c:pt>
                <c:pt idx="22">
                  <c:v>4758.1957417582416</c:v>
                </c:pt>
                <c:pt idx="23">
                  <c:v>76.948971962616824</c:v>
                </c:pt>
                <c:pt idx="24">
                  <c:v>4126.7820681818184</c:v>
                </c:pt>
                <c:pt idx="25">
                  <c:v>3625.8744512195126</c:v>
                </c:pt>
                <c:pt idx="26">
                  <c:v>4731.4559950980392</c:v>
                </c:pt>
                <c:pt idx="27">
                  <c:v>1085.6971646341462</c:v>
                </c:pt>
                <c:pt idx="28">
                  <c:v>1099.4187956989247</c:v>
                </c:pt>
                <c:pt idx="29">
                  <c:v>2853.1730000000002</c:v>
                </c:pt>
                <c:pt idx="30">
                  <c:v>80.850019417475721</c:v>
                </c:pt>
                <c:pt idx="31">
                  <c:v>3320.1506683168318</c:v>
                </c:pt>
                <c:pt idx="32">
                  <c:v>4039.8658125000002</c:v>
                </c:pt>
                <c:pt idx="33">
                  <c:v>3599.9577692307694</c:v>
                </c:pt>
                <c:pt idx="34">
                  <c:v>3273.169054945055</c:v>
                </c:pt>
                <c:pt idx="35">
                  <c:v>4922.2745346534657</c:v>
                </c:pt>
                <c:pt idx="36">
                  <c:v>1067.3521401869159</c:v>
                </c:pt>
                <c:pt idx="37">
                  <c:v>4731.8160693069312</c:v>
                </c:pt>
                <c:pt idx="38">
                  <c:v>312.75982474226805</c:v>
                </c:pt>
                <c:pt idx="39">
                  <c:v>4320.6927702702706</c:v>
                </c:pt>
                <c:pt idx="40">
                  <c:v>5169.1628648648648</c:v>
                </c:pt>
                <c:pt idx="41">
                  <c:v>875.77738947368425</c:v>
                </c:pt>
                <c:pt idx="42">
                  <c:v>1519.3926896551723</c:v>
                </c:pt>
                <c:pt idx="43">
                  <c:v>972.16932446808516</c:v>
                </c:pt>
                <c:pt idx="44">
                  <c:v>3032.172</c:v>
                </c:pt>
                <c:pt idx="45">
                  <c:v>4915.3868490566038</c:v>
                </c:pt>
                <c:pt idx="46">
                  <c:v>4018.3090361445784</c:v>
                </c:pt>
                <c:pt idx="47">
                  <c:v>331.85039523809525</c:v>
                </c:pt>
                <c:pt idx="48">
                  <c:v>763.69928571428579</c:v>
                </c:pt>
                <c:pt idx="49">
                  <c:v>3044.2243478260871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B7-4040-8498-C7AF9331C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446992"/>
        <c:axId val="857485327"/>
      </c:scatterChart>
      <c:valAx>
        <c:axId val="108844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85327"/>
        <c:crosses val="autoZero"/>
        <c:crossBetween val="midCat"/>
      </c:valAx>
      <c:valAx>
        <c:axId val="85748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44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Drafts!$AZ$110</c:f>
              <c:strCache>
                <c:ptCount val="1"/>
                <c:pt idx="0">
                  <c:v>AOV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A21CD22-DF22-4B04-9EC9-DC293B63C4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70-4BFB-A52C-A152A8379B5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A07009E-22E3-4148-815F-9BEBC3F413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D70-4BFB-A52C-A152A8379B5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7BF6EB5-C691-4676-8A3D-2E469CFB08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70-4BFB-A52C-A152A8379B5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F59E888-8772-47A7-A2F8-8C5E3A1AE6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D70-4BFB-A52C-A152A8379B5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DDF74CF-13B3-4B7F-9122-A5DEA7FAB6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70-4BFB-A52C-A152A8379B5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E8A96AC-8157-4164-AA3A-894C1786A2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D70-4BFB-A52C-A152A8379B5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955D391-9774-4D15-9D0E-8813635DA6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D70-4BFB-A52C-A152A8379B5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7729DDF-4040-4608-9163-33A0337CDD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D70-4BFB-A52C-A152A8379B5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48113CE-538A-400C-8944-2BF6565E48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70-4BFB-A52C-A152A8379B5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CF715E5-7CA3-4772-AEC4-F7CB816D5D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D70-4BFB-A52C-A152A8379B5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4EF1307-A696-4A68-9F2E-03D5F714F4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70-4BFB-A52C-A152A8379B5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C0A141F-9018-48B2-A82A-615219ED72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D70-4BFB-A52C-A152A8379B5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EF5D182-2FD1-4F9F-A019-ADFFF6782C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70-4BFB-A52C-A152A8379B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Drafts!$AY$111:$AY$123</c:f>
              <c:numCache>
                <c:formatCode>#,##0</c:formatCode>
                <c:ptCount val="13"/>
                <c:pt idx="0">
                  <c:v>556</c:v>
                </c:pt>
                <c:pt idx="1">
                  <c:v>297</c:v>
                </c:pt>
                <c:pt idx="2">
                  <c:v>282</c:v>
                </c:pt>
                <c:pt idx="3">
                  <c:v>512</c:v>
                </c:pt>
                <c:pt idx="4">
                  <c:v>322</c:v>
                </c:pt>
                <c:pt idx="5">
                  <c:v>497</c:v>
                </c:pt>
                <c:pt idx="6">
                  <c:v>92</c:v>
                </c:pt>
                <c:pt idx="7">
                  <c:v>295</c:v>
                </c:pt>
                <c:pt idx="8">
                  <c:v>306</c:v>
                </c:pt>
                <c:pt idx="9">
                  <c:v>597</c:v>
                </c:pt>
                <c:pt idx="10">
                  <c:v>217</c:v>
                </c:pt>
                <c:pt idx="11">
                  <c:v>321</c:v>
                </c:pt>
                <c:pt idx="12">
                  <c:v>203</c:v>
                </c:pt>
              </c:numCache>
            </c:numRef>
          </c:xVal>
          <c:yVal>
            <c:numRef>
              <c:f>Drafts!$AZ$111:$AZ$123</c:f>
              <c:numCache>
                <c:formatCode>\$#,##0;\(\$#,##0\);\$#,##0</c:formatCode>
                <c:ptCount val="13"/>
                <c:pt idx="0">
                  <c:v>3444.5262751798559</c:v>
                </c:pt>
                <c:pt idx="1">
                  <c:v>2753.3362121212122</c:v>
                </c:pt>
                <c:pt idx="2">
                  <c:v>4009.9491099290781</c:v>
                </c:pt>
                <c:pt idx="3">
                  <c:v>2850.9048310546873</c:v>
                </c:pt>
                <c:pt idx="4">
                  <c:v>3793.5852298136642</c:v>
                </c:pt>
                <c:pt idx="5">
                  <c:v>2193.6512907444667</c:v>
                </c:pt>
                <c:pt idx="6">
                  <c:v>893.30565217391302</c:v>
                </c:pt>
                <c:pt idx="7">
                  <c:v>3071.8881711864406</c:v>
                </c:pt>
                <c:pt idx="8">
                  <c:v>3546.541818627451</c:v>
                </c:pt>
                <c:pt idx="9">
                  <c:v>3104.4574798994977</c:v>
                </c:pt>
                <c:pt idx="10">
                  <c:v>1644.339232718894</c:v>
                </c:pt>
                <c:pt idx="11">
                  <c:v>4178.5101043613713</c:v>
                </c:pt>
                <c:pt idx="12">
                  <c:v>454.01925862068964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Drafts!$AX$93:$AX$106</c15:f>
                <c15:dlblRangeCache>
                  <c:ptCount val="14"/>
                  <c:pt idx="0">
                    <c:v>Accessories</c:v>
                  </c:pt>
                  <c:pt idx="1">
                    <c:v>Bags</c:v>
                  </c:pt>
                  <c:pt idx="2">
                    <c:v>Camera</c:v>
                  </c:pt>
                  <c:pt idx="3">
                    <c:v>Clothing</c:v>
                  </c:pt>
                  <c:pt idx="4">
                    <c:v>Dairy</c:v>
                  </c:pt>
                  <c:pt idx="5">
                    <c:v>Footwear</c:v>
                  </c:pt>
                  <c:pt idx="6">
                    <c:v>Fruits</c:v>
                  </c:pt>
                  <c:pt idx="7">
                    <c:v>Headphones</c:v>
                  </c:pt>
                  <c:pt idx="8">
                    <c:v>Laptop</c:v>
                  </c:pt>
                  <c:pt idx="9">
                    <c:v>Smartphone</c:v>
                  </c:pt>
                  <c:pt idx="10">
                    <c:v>Snacks</c:v>
                  </c:pt>
                  <c:pt idx="11">
                    <c:v>Television</c:v>
                  </c:pt>
                  <c:pt idx="12">
                    <c:v>Vegetables</c:v>
                  </c:pt>
                  <c:pt idx="13">
                    <c:v>Watches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D70-4BFB-A52C-A152A8379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472048"/>
        <c:axId val="857498767"/>
      </c:scatterChart>
      <c:valAx>
        <c:axId val="108847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98767"/>
        <c:crosses val="autoZero"/>
        <c:crossBetween val="midCat"/>
      </c:valAx>
      <c:valAx>
        <c:axId val="85749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47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[Retail_Sales_Analysis.xlsx]Drafts!PivotTable19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Volume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Drafts!$BN$7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Drafts!$BM$8:$BM$15</c:f>
              <c:multiLvlStrCache>
                <c:ptCount val="6"/>
                <c:lvl>
                  <c:pt idx="0">
                    <c:v>Fruits</c:v>
                  </c:pt>
                  <c:pt idx="1">
                    <c:v>Vegetables</c:v>
                  </c:pt>
                  <c:pt idx="2">
                    <c:v>Snacks</c:v>
                  </c:pt>
                  <c:pt idx="3">
                    <c:v>Dairy</c:v>
                  </c:pt>
                </c:lvl>
                <c:lvl>
                  <c:pt idx="0">
                    <c:v>Groceries</c:v>
                  </c:pt>
                  <c:pt idx="4">
                    <c:v>Electronics</c:v>
                  </c:pt>
                  <c:pt idx="5">
                    <c:v>Fashion</c:v>
                  </c:pt>
                </c:lvl>
              </c:multiLvlStrCache>
            </c:multiLvlStrRef>
          </c:cat>
          <c:val>
            <c:numRef>
              <c:f>Drafts!$BN$8:$BN$15</c:f>
              <c:numCache>
                <c:formatCode>#,##0</c:formatCode>
                <c:ptCount val="6"/>
                <c:pt idx="0">
                  <c:v>92</c:v>
                </c:pt>
                <c:pt idx="1">
                  <c:v>203</c:v>
                </c:pt>
                <c:pt idx="2">
                  <c:v>217</c:v>
                </c:pt>
                <c:pt idx="3">
                  <c:v>322</c:v>
                </c:pt>
                <c:pt idx="4">
                  <c:v>1801</c:v>
                </c:pt>
                <c:pt idx="5">
                  <c:v>2365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A-4B62-B50D-BA110A2F4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530512"/>
        <c:axId val="857428687"/>
      </c:barChart>
      <c:catAx>
        <c:axId val="1088530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28687"/>
        <c:crosses val="autoZero"/>
        <c:auto val="1"/>
        <c:lblAlgn val="ctr"/>
        <c:lblOffset val="100"/>
        <c:noMultiLvlLbl val="0"/>
      </c:catAx>
      <c:valAx>
        <c:axId val="85742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3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[Retail_Sales_Analysis.xlsx]Drafts!PivotTable20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Drafts!$BZ$7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Drafts!$BY$8:$BY$11</c:f>
              <c:strCache>
                <c:ptCount val="3"/>
                <c:pt idx="0">
                  <c:v>Groceries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Drafts!$BZ$8:$BZ$11</c:f>
              <c:numCache>
                <c:formatCode>#,##0</c:formatCode>
                <c:ptCount val="3"/>
                <c:pt idx="0">
                  <c:v>2503</c:v>
                </c:pt>
                <c:pt idx="1">
                  <c:v>5431</c:v>
                </c:pt>
                <c:pt idx="2">
                  <c:v>7015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3-4D9A-9564-D6B12DBCD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496640"/>
        <c:axId val="857468047"/>
      </c:barChart>
      <c:catAx>
        <c:axId val="108849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68047"/>
        <c:crosses val="autoZero"/>
        <c:auto val="1"/>
        <c:lblAlgn val="ctr"/>
        <c:lblOffset val="100"/>
        <c:noMultiLvlLbl val="0"/>
      </c:catAx>
      <c:valAx>
        <c:axId val="85746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4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[Retail_Sales_Analysis.xlsx]Drafts!PivotTable21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Order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Drafts!$CH$7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Drafts!$CG$8:$CG$15</c:f>
              <c:multiLvlStrCache>
                <c:ptCount val="6"/>
                <c:lvl>
                  <c:pt idx="0">
                    <c:v>Vegetables</c:v>
                  </c:pt>
                  <c:pt idx="1">
                    <c:v>Fruits</c:v>
                  </c:pt>
                  <c:pt idx="2">
                    <c:v>Snacks</c:v>
                  </c:pt>
                  <c:pt idx="3">
                    <c:v>Dairy</c:v>
                  </c:pt>
                </c:lvl>
                <c:lvl>
                  <c:pt idx="0">
                    <c:v>Groceries</c:v>
                  </c:pt>
                  <c:pt idx="4">
                    <c:v>Fashion</c:v>
                  </c:pt>
                  <c:pt idx="5">
                    <c:v>Electronics</c:v>
                  </c:pt>
                </c:lvl>
              </c:multiLvlStrCache>
            </c:multiLvlStrRef>
          </c:cat>
          <c:val>
            <c:numRef>
              <c:f>Drafts!$CH$8:$CH$15</c:f>
              <c:numCache>
                <c:formatCode>\$#,##0;\(\$#,##0\);\$#,##0</c:formatCode>
                <c:ptCount val="6"/>
                <c:pt idx="0">
                  <c:v>454.01925862068964</c:v>
                </c:pt>
                <c:pt idx="1">
                  <c:v>893.30565217391302</c:v>
                </c:pt>
                <c:pt idx="2">
                  <c:v>1644.339232718894</c:v>
                </c:pt>
                <c:pt idx="3">
                  <c:v>3793.5852298136642</c:v>
                </c:pt>
                <c:pt idx="4">
                  <c:v>2635.2134230443976</c:v>
                </c:pt>
                <c:pt idx="5">
                  <c:v>3507.4499250416438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3-4B5B-94AA-3960C78D0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536080"/>
        <c:axId val="857435887"/>
      </c:barChart>
      <c:catAx>
        <c:axId val="108853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35887"/>
        <c:crosses val="autoZero"/>
        <c:auto val="1"/>
        <c:lblAlgn val="ctr"/>
        <c:lblOffset val="100"/>
        <c:noMultiLvlLbl val="0"/>
      </c:catAx>
      <c:valAx>
        <c:axId val="85743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3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[Retail_Sales_Analysis.xlsx]Drafts!PivotTable22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Basket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Drafts!$CQ$6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Drafts!$CP$7:$CP$14</c:f>
              <c:multiLvlStrCache>
                <c:ptCount val="6"/>
                <c:lvl>
                  <c:pt idx="1">
                    <c:v>Snacks</c:v>
                  </c:pt>
                  <c:pt idx="2">
                    <c:v>Dairy</c:v>
                  </c:pt>
                  <c:pt idx="3">
                    <c:v>Fruits</c:v>
                  </c:pt>
                  <c:pt idx="4">
                    <c:v>Vegetables</c:v>
                  </c:pt>
                </c:lvl>
                <c:lvl>
                  <c:pt idx="0">
                    <c:v>Fashion</c:v>
                  </c:pt>
                  <c:pt idx="1">
                    <c:v>Groceries</c:v>
                  </c:pt>
                  <c:pt idx="5">
                    <c:v>Electronics</c:v>
                  </c:pt>
                </c:lvl>
              </c:multiLvlStrCache>
            </c:multiLvlStrRef>
          </c:cat>
          <c:val>
            <c:numRef>
              <c:f>Drafts!$CQ$7:$CQ$14</c:f>
              <c:numCache>
                <c:formatCode>0.00</c:formatCode>
                <c:ptCount val="6"/>
                <c:pt idx="0">
                  <c:v>2.9661733615221988</c:v>
                </c:pt>
                <c:pt idx="1">
                  <c:v>2.903225806451613</c:v>
                </c:pt>
                <c:pt idx="2">
                  <c:v>2.9503105590062111</c:v>
                </c:pt>
                <c:pt idx="3">
                  <c:v>3.0217391304347827</c:v>
                </c:pt>
                <c:pt idx="4">
                  <c:v>3.1773399014778323</c:v>
                </c:pt>
                <c:pt idx="5">
                  <c:v>3.0155469183786785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C6-4457-8A66-996E98A4B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5280448"/>
        <c:axId val="857420527"/>
      </c:barChart>
      <c:catAx>
        <c:axId val="96528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20527"/>
        <c:crosses val="autoZero"/>
        <c:auto val="1"/>
        <c:lblAlgn val="ctr"/>
        <c:lblOffset val="100"/>
        <c:noMultiLvlLbl val="0"/>
      </c:catAx>
      <c:valAx>
        <c:axId val="85742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28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[Retail_Sales_Analysis.xlsx]Executive Overview 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Structure: Costs vs Profit</a:t>
            </a:r>
            <a:endParaRPr lang="en-US"/>
          </a:p>
        </c:rich>
      </c:tx>
      <c:layout>
        <c:manualLayout>
          <c:xMode val="edge"/>
          <c:yMode val="edge"/>
          <c:x val="0.18100915777487614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437972891579506"/>
          <c:y val="0.14291447944006999"/>
          <c:w val="0.48612638872402258"/>
          <c:h val="0.80615959463400411"/>
        </c:manualLayout>
      </c:layout>
      <c:doughnutChart>
        <c:varyColors val="1"/>
        <c:ser>
          <c:idx val="0"/>
          <c:order val="0"/>
          <c:tx>
            <c:strRef>
              <c:f>'Executive Overview '!$Y$4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1F-485A-8FD3-E906F20623C6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1F-485A-8FD3-E906F20623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'Executive Overview '!$X$5:$X$6</c:f>
              <c:strCache>
                <c:ptCount val="2"/>
                <c:pt idx="0">
                  <c:v>Total Costs</c:v>
                </c:pt>
                <c:pt idx="1">
                  <c:v>Total Profit</c:v>
                </c:pt>
              </c:strCache>
            </c:strRef>
          </c:cat>
          <c:val>
            <c:numRef>
              <c:f>'Executive Overview '!$Y$5:$Y$6</c:f>
              <c:numCache>
                <c:formatCode>General</c:formatCode>
                <c:ptCount val="2"/>
                <c:pt idx="0">
                  <c:v>10475588.480000054</c:v>
                </c:pt>
                <c:pt idx="1">
                  <c:v>3826314.6674999464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1F-485A-8FD3-E906F20623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Margin %</a:t>
            </a:r>
            <a:endParaRPr lang="ar-EG" sz="1400" b="0" i="0" u="none" strike="noStrike" baseline="0"/>
          </a:p>
        </c:rich>
      </c:tx>
      <c:layout>
        <c:manualLayout>
          <c:xMode val="edge"/>
          <c:yMode val="edge"/>
          <c:x val="8.3653322419598983E-2"/>
          <c:y val="6.4957516761085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>
        <c:manualLayout>
          <c:layoutTarget val="inner"/>
          <c:xMode val="edge"/>
          <c:yMode val="edge"/>
          <c:x val="0.37573314113926148"/>
          <c:y val="0.10680652700016061"/>
          <c:w val="0.55024530824779394"/>
          <c:h val="0.89319347299983942"/>
        </c:manualLayout>
      </c:layout>
      <c:doughnutChart>
        <c:varyColors val="1"/>
        <c:ser>
          <c:idx val="0"/>
          <c:order val="0"/>
          <c:tx>
            <c:strRef>
              <c:f>'Executive Overview '!$AG$64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DE-4661-88C4-CBDF216BA700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DE-4661-88C4-CBDF216BA700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DE-4661-88C4-CBDF216BA700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DE-4661-88C4-CBDF216BA700}"/>
              </c:ext>
            </c:extLst>
          </c:dPt>
          <c:cat>
            <c:strRef>
              <c:f>'Executive Overview '!$AF$65:$AF$68</c:f>
              <c:strCache>
                <c:ptCount val="4"/>
                <c:pt idx="0">
                  <c:v>Red (Low)</c:v>
                </c:pt>
                <c:pt idx="1">
                  <c:v>Yellow (Medium)</c:v>
                </c:pt>
                <c:pt idx="2">
                  <c:v>Green (High)</c:v>
                </c:pt>
                <c:pt idx="3">
                  <c:v>Bottom Half (Hidden)</c:v>
                </c:pt>
              </c:strCache>
            </c:strRef>
          </c:cat>
          <c:val>
            <c:numRef>
              <c:f>'Executive Overview '!$AG$65:$AG$68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DE-4661-88C4-CBDF216BA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0"/>
        <c:ser>
          <c:idx val="1"/>
          <c:order val="1"/>
          <c:tx>
            <c:strRef>
              <c:f>'Executive Overview '!$AI$63:$AJ$63</c:f>
              <c:strCache>
                <c:ptCount val="1"/>
                <c:pt idx="0">
                  <c:v>Pointer Data</c:v>
                </c:pt>
              </c:strCache>
            </c:strRef>
          </c:tx>
          <c:spPr>
            <a:noFill/>
            <a:ln w="19050">
              <a:solidFill>
                <a:schemeClr val="lt1"/>
              </a:solidFill>
            </a:ln>
            <a:effectLst/>
          </c:spPr>
          <c:explosion val="3"/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DDE-4661-88C4-CBDF216BA70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DDE-4661-88C4-CBDF216BA700}"/>
              </c:ext>
            </c:extLst>
          </c:dPt>
          <c:val>
            <c:numRef>
              <c:f>'Executive Overview '!$AJ$65:$AJ$67</c:f>
              <c:numCache>
                <c:formatCode>General</c:formatCode>
                <c:ptCount val="3"/>
                <c:pt idx="0" formatCode="0.00">
                  <c:v>10.701553850667192</c:v>
                </c:pt>
                <c:pt idx="1">
                  <c:v>1</c:v>
                </c:pt>
                <c:pt idx="2" formatCode="0.00">
                  <c:v>68.298446149332804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DDE-4661-88C4-CBDF216BA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'Executive Overview '!$AU$31</c:f>
              <c:strCache>
                <c:ptCount val="1"/>
                <c:pt idx="0">
                  <c:v>AOV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F46A9B6-C7EB-4EE9-BB41-46A5FC25D2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5A9-4EA8-A6A4-2D53D6156B7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B57EB83-43A5-4B99-914C-F210387641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5A9-4EA8-A6A4-2D53D6156B7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A5447D8-1C95-4780-8BCA-D51DD39743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5A9-4EA8-A6A4-2D53D6156B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'Executive Overview '!$AT$32:$AT$34</c:f>
              <c:numCache>
                <c:formatCode>#,##0</c:formatCode>
                <c:ptCount val="3"/>
                <c:pt idx="0">
                  <c:v>1801</c:v>
                </c:pt>
                <c:pt idx="1">
                  <c:v>2365</c:v>
                </c:pt>
                <c:pt idx="2">
                  <c:v>834</c:v>
                </c:pt>
              </c:numCache>
            </c:numRef>
          </c:xVal>
          <c:yVal>
            <c:numRef>
              <c:f>'Executive Overview '!$AU$32:$AU$34</c:f>
              <c:numCache>
                <c:formatCode>\$#,##0;\(\$#,##0\);\$#,##0</c:formatCode>
                <c:ptCount val="3"/>
                <c:pt idx="0">
                  <c:v>3507.4499250416438</c:v>
                </c:pt>
                <c:pt idx="1">
                  <c:v>2635.2134230443976</c:v>
                </c:pt>
                <c:pt idx="2">
                  <c:v>2101.5660515587529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'Executive Overview '!$AT$24:$AT$26</c15:f>
                <c15:dlblRangeCache>
                  <c:ptCount val="3"/>
                  <c:pt idx="0">
                    <c:v>Electronics</c:v>
                  </c:pt>
                  <c:pt idx="1">
                    <c:v>Fashion</c:v>
                  </c:pt>
                  <c:pt idx="2">
                    <c:v>Groceries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45A9-4EA8-A6A4-2D53D6156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251216"/>
        <c:axId val="857381167"/>
      </c:scatterChart>
      <c:valAx>
        <c:axId val="96525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81167"/>
        <c:crosses val="autoZero"/>
        <c:crossBetween val="midCat"/>
      </c:valAx>
      <c:valAx>
        <c:axId val="8573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25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[Retail_Sales_Analysis.xlsx]Executive Overview !PivotTable19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Volume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Overview '!$BH$7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Overview '!$BG$8:$BG$11</c:f>
              <c:strCache>
                <c:ptCount val="3"/>
                <c:pt idx="0">
                  <c:v>Groceries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'Executive Overview '!$BH$8:$BH$11</c:f>
              <c:numCache>
                <c:formatCode>#,##0</c:formatCode>
                <c:ptCount val="3"/>
                <c:pt idx="0">
                  <c:v>834</c:v>
                </c:pt>
                <c:pt idx="1">
                  <c:v>1801</c:v>
                </c:pt>
                <c:pt idx="2">
                  <c:v>2365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C-49DD-B7B3-18E15EA7B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530512"/>
        <c:axId val="857428687"/>
      </c:barChart>
      <c:catAx>
        <c:axId val="1088530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28687"/>
        <c:crosses val="autoZero"/>
        <c:auto val="1"/>
        <c:lblAlgn val="ctr"/>
        <c:lblOffset val="100"/>
        <c:noMultiLvlLbl val="0"/>
      </c:catAx>
      <c:valAx>
        <c:axId val="85742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3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[Retail_Sales_Analysis.xlsx]Executive Overview !PivotTable20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Overview '!$BT$7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Overview '!$BS$8:$BS$11</c:f>
              <c:strCache>
                <c:ptCount val="3"/>
                <c:pt idx="0">
                  <c:v>Groceries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'Executive Overview '!$BT$8:$BT$11</c:f>
              <c:numCache>
                <c:formatCode>#,##0</c:formatCode>
                <c:ptCount val="3"/>
                <c:pt idx="0">
                  <c:v>2503</c:v>
                </c:pt>
                <c:pt idx="1">
                  <c:v>5431</c:v>
                </c:pt>
                <c:pt idx="2">
                  <c:v>7015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4-4484-864D-CA5E86EED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496640"/>
        <c:axId val="857468047"/>
      </c:barChart>
      <c:catAx>
        <c:axId val="108849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68047"/>
        <c:crosses val="autoZero"/>
        <c:auto val="1"/>
        <c:lblAlgn val="ctr"/>
        <c:lblOffset val="100"/>
        <c:noMultiLvlLbl val="0"/>
      </c:catAx>
      <c:valAx>
        <c:axId val="85746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4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[Retail_Sales_Analysis.xlsx]Executive Overview !PivotTable21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Order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Overview '!$CB$7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Overview '!$CA$8:$CA$11</c:f>
              <c:strCache>
                <c:ptCount val="3"/>
                <c:pt idx="0">
                  <c:v>Groceries</c:v>
                </c:pt>
                <c:pt idx="1">
                  <c:v>Fashion</c:v>
                </c:pt>
                <c:pt idx="2">
                  <c:v>Electronics</c:v>
                </c:pt>
              </c:strCache>
            </c:strRef>
          </c:cat>
          <c:val>
            <c:numRef>
              <c:f>'Executive Overview '!$CB$8:$CB$11</c:f>
              <c:numCache>
                <c:formatCode>\$#,##0;\(\$#,##0\);\$#,##0</c:formatCode>
                <c:ptCount val="3"/>
                <c:pt idx="0">
                  <c:v>2101.5660515587529</c:v>
                </c:pt>
                <c:pt idx="1">
                  <c:v>2635.2134230443976</c:v>
                </c:pt>
                <c:pt idx="2">
                  <c:v>3507.4499250416438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4-4A02-AF5D-5C68695EC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536080"/>
        <c:axId val="857435887"/>
      </c:barChart>
      <c:catAx>
        <c:axId val="108853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35887"/>
        <c:crosses val="autoZero"/>
        <c:auto val="1"/>
        <c:lblAlgn val="ctr"/>
        <c:lblOffset val="100"/>
        <c:noMultiLvlLbl val="0"/>
      </c:catAx>
      <c:valAx>
        <c:axId val="85743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3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[Retail_Sales_Analysis.xlsx]Executive Overview !PivotTable22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Basket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Overview '!$CK$6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Overview '!$CJ$7:$CJ$10</c:f>
              <c:strCache>
                <c:ptCount val="3"/>
                <c:pt idx="0">
                  <c:v>Fashion</c:v>
                </c:pt>
                <c:pt idx="1">
                  <c:v>Groceries</c:v>
                </c:pt>
                <c:pt idx="2">
                  <c:v>Electronics</c:v>
                </c:pt>
              </c:strCache>
            </c:strRef>
          </c:cat>
          <c:val>
            <c:numRef>
              <c:f>'Executive Overview '!$CK$7:$CK$10</c:f>
              <c:numCache>
                <c:formatCode>0.00</c:formatCode>
                <c:ptCount val="3"/>
                <c:pt idx="0">
                  <c:v>2.9661733615221988</c:v>
                </c:pt>
                <c:pt idx="1">
                  <c:v>3.0011990407673861</c:v>
                </c:pt>
                <c:pt idx="2">
                  <c:v>3.0155469183786785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4-488C-BB01-66EE0B653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5280448"/>
        <c:axId val="857420527"/>
      </c:barChart>
      <c:catAx>
        <c:axId val="96528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20527"/>
        <c:crosses val="autoZero"/>
        <c:auto val="1"/>
        <c:lblAlgn val="ctr"/>
        <c:lblOffset val="100"/>
        <c:noMultiLvlLbl val="0"/>
      </c:catAx>
      <c:valAx>
        <c:axId val="85742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28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[Retail_Sales_Analysis.xlsx]Time Intelligence!PivotTable25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</a:t>
            </a:r>
            <a:endParaRPr lang="ar-EG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Intelligence'!$O$7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Intelligence'!$N$8:$N$16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'Time Intelligence'!$O$8:$O$16</c:f>
              <c:numCache>
                <c:formatCode>\$#,##0;\(\$#,##0\);\$#,##0</c:formatCode>
                <c:ptCount val="9"/>
                <c:pt idx="0">
                  <c:v>628306.76899999997</c:v>
                </c:pt>
                <c:pt idx="1">
                  <c:v>516524.23950000003</c:v>
                </c:pt>
                <c:pt idx="2">
                  <c:v>585784.73</c:v>
                </c:pt>
                <c:pt idx="3">
                  <c:v>708233.48</c:v>
                </c:pt>
                <c:pt idx="4">
                  <c:v>632784.87</c:v>
                </c:pt>
                <c:pt idx="5">
                  <c:v>679817.80900000001</c:v>
                </c:pt>
                <c:pt idx="6">
                  <c:v>610693.27749999997</c:v>
                </c:pt>
                <c:pt idx="7">
                  <c:v>587098.41350000002</c:v>
                </c:pt>
                <c:pt idx="8">
                  <c:v>145960.4105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8-4926-81B7-E8084BA05192}"/>
            </c:ext>
          </c:extLst>
        </c:ser>
        <c:ser>
          <c:idx val="1"/>
          <c:order val="1"/>
          <c:tx>
            <c:strRef>
              <c:f>'Time Intelligence'!$P$7</c:f>
              <c:strCache>
                <c:ptCount val="1"/>
                <c:pt idx="0">
                  <c:v>Revenue PY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'Time Intelligence'!$N$8:$N$16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'Time Intelligence'!$P$8:$P$16</c:f>
              <c:numCache>
                <c:formatCode>\$#,##0;\(\$#,##0\);\$#,##0</c:formatCode>
                <c:ptCount val="9"/>
                <c:pt idx="0">
                  <c:v>584040.14599999995</c:v>
                </c:pt>
                <c:pt idx="1">
                  <c:v>541610.50949999993</c:v>
                </c:pt>
                <c:pt idx="2">
                  <c:v>553927.18200000003</c:v>
                </c:pt>
                <c:pt idx="3">
                  <c:v>590578.40350000001</c:v>
                </c:pt>
                <c:pt idx="4">
                  <c:v>565966.31049999991</c:v>
                </c:pt>
                <c:pt idx="5">
                  <c:v>634753.77100000018</c:v>
                </c:pt>
                <c:pt idx="6">
                  <c:v>555082.5824999999</c:v>
                </c:pt>
                <c:pt idx="7">
                  <c:v>518784.34399999998</c:v>
                </c:pt>
                <c:pt idx="8">
                  <c:v>589517.56450000021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8-4926-81B7-E8084BA05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229792"/>
        <c:axId val="959933168"/>
      </c:lineChart>
      <c:catAx>
        <c:axId val="72822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33168"/>
        <c:crosses val="autoZero"/>
        <c:auto val="1"/>
        <c:lblAlgn val="ctr"/>
        <c:lblOffset val="100"/>
        <c:noMultiLvlLbl val="0"/>
      </c:catAx>
      <c:valAx>
        <c:axId val="95993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2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[Retail_Sales_Analysis.xlsx]Time Intelligence!PivotTable1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Growth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5608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5255905511811"/>
          <c:y val="0.1585715482100819"/>
          <c:w val="0.73033070866141736"/>
          <c:h val="0.740597363701664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'Time Intelligence'!$V$6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'Time Intelligence'!$U$7:$U$15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'Time Intelligence'!$V$7:$V$15</c:f>
              <c:numCache>
                <c:formatCode>0.00%;\-0.00%;0.00%</c:formatCode>
                <c:ptCount val="8"/>
                <c:pt idx="0">
                  <c:v>7.5793801681571432E-2</c:v>
                </c:pt>
                <c:pt idx="1">
                  <c:v>-4.631791584539019E-2</c:v>
                </c:pt>
                <c:pt idx="2">
                  <c:v>5.7512158701032927E-2</c:v>
                </c:pt>
                <c:pt idx="3">
                  <c:v>0.19922007950634443</c:v>
                </c:pt>
                <c:pt idx="4">
                  <c:v>0.11806101928747241</c:v>
                </c:pt>
                <c:pt idx="5">
                  <c:v>7.0994517967187962E-2</c:v>
                </c:pt>
                <c:pt idx="6">
                  <c:v>0.10018454326118235</c:v>
                </c:pt>
                <c:pt idx="7">
                  <c:v>0.13168105454624138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268-4479-B849-B816F4E8FA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9908272"/>
        <c:axId val="959874128"/>
      </c:barChart>
      <c:catAx>
        <c:axId val="118990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874128"/>
        <c:crosses val="autoZero"/>
        <c:auto val="1"/>
        <c:lblAlgn val="ctr"/>
        <c:lblOffset val="100"/>
        <c:noMultiLvlLbl val="0"/>
      </c:catAx>
      <c:valAx>
        <c:axId val="959874128"/>
        <c:scaling>
          <c:orientation val="minMax"/>
        </c:scaling>
        <c:delete val="1"/>
        <c:axPos val="l"/>
        <c:numFmt formatCode="0.00%;\-0.00%;0.00%" sourceLinked="1"/>
        <c:majorTickMark val="none"/>
        <c:minorTickMark val="none"/>
        <c:tickLblPos val="nextTo"/>
        <c:crossAx val="118990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[Retail_Sales_Analysis.xlsx]Time Intelligence!PivotTable2</c:name>
    <c:fmtId val="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Intelligence'!$AB$6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Intelligence'!$AA$7:$AA$14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'Time Intelligence'!$AB$7:$AB$14</c:f>
              <c:numCache>
                <c:formatCode>\$#,##0;\(\$#,##0\);\$#,##0</c:formatCode>
                <c:ptCount val="8"/>
                <c:pt idx="0">
                  <c:v>171331.76899999985</c:v>
                </c:pt>
                <c:pt idx="1">
                  <c:v>142697.22950000002</c:v>
                </c:pt>
                <c:pt idx="2">
                  <c:v>164334.95999999973</c:v>
                </c:pt>
                <c:pt idx="3">
                  <c:v>185494.51</c:v>
                </c:pt>
                <c:pt idx="4">
                  <c:v>170728.15999999974</c:v>
                </c:pt>
                <c:pt idx="5">
                  <c:v>181803.29899999971</c:v>
                </c:pt>
                <c:pt idx="6">
                  <c:v>157140.19749999989</c:v>
                </c:pt>
                <c:pt idx="7">
                  <c:v>150720.76349999994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2-4ACD-B147-33F60B4AC85F}"/>
            </c:ext>
          </c:extLst>
        </c:ser>
        <c:ser>
          <c:idx val="1"/>
          <c:order val="1"/>
          <c:tx>
            <c:strRef>
              <c:f>'Time Intelligence'!$AC$6</c:f>
              <c:strCache>
                <c:ptCount val="1"/>
                <c:pt idx="0">
                  <c:v>Profit PY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'Time Intelligence'!$AA$7:$AA$14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'Time Intelligence'!$AC$7:$AC$14</c:f>
              <c:numCache>
                <c:formatCode>\$#,##0;\(\$#,##0\);\$#,##0</c:formatCode>
                <c:ptCount val="8"/>
                <c:pt idx="0">
                  <c:v>155479.77600000001</c:v>
                </c:pt>
                <c:pt idx="1">
                  <c:v>150137.69949999981</c:v>
                </c:pt>
                <c:pt idx="2">
                  <c:v>155957.80200000003</c:v>
                </c:pt>
                <c:pt idx="3">
                  <c:v>160862.89350000001</c:v>
                </c:pt>
                <c:pt idx="4">
                  <c:v>150256.40049999993</c:v>
                </c:pt>
                <c:pt idx="5">
                  <c:v>176381.40100000025</c:v>
                </c:pt>
                <c:pt idx="6">
                  <c:v>144625.32249999989</c:v>
                </c:pt>
                <c:pt idx="7">
                  <c:v>127735.44399999984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2-4ACD-B147-33F60B4AC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426064"/>
        <c:axId val="365326096"/>
      </c:lineChart>
      <c:catAx>
        <c:axId val="183142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326096"/>
        <c:crosses val="autoZero"/>
        <c:auto val="1"/>
        <c:lblAlgn val="ctr"/>
        <c:lblOffset val="100"/>
        <c:noMultiLvlLbl val="0"/>
      </c:catAx>
      <c:valAx>
        <c:axId val="36532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42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[Retail_Sales_Analysis.xlsx]Time Intelligence!PivotTable3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5608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Intelligence'!$AI$6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'Time Intelligence'!$AH$7:$AH$15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'Time Intelligence'!$AI$7:$AI$15</c:f>
              <c:numCache>
                <c:formatCode>0.00%;\-0.00%;0.00%</c:formatCode>
                <c:ptCount val="8"/>
                <c:pt idx="0">
                  <c:v>0.10195533726521346</c:v>
                </c:pt>
                <c:pt idx="1">
                  <c:v>-4.9557639585384797E-2</c:v>
                </c:pt>
                <c:pt idx="2">
                  <c:v>5.3714260476687814E-2</c:v>
                </c:pt>
                <c:pt idx="3">
                  <c:v>0.15312180431467873</c:v>
                </c:pt>
                <c:pt idx="4">
                  <c:v>0.13624550722549633</c:v>
                </c:pt>
                <c:pt idx="5">
                  <c:v>3.0739624298592883E-2</c:v>
                </c:pt>
                <c:pt idx="6">
                  <c:v>8.6533082752503515E-2</c:v>
                </c:pt>
                <c:pt idx="7">
                  <c:v>0.17994472622649771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9E31-48D1-9C10-7EC106E7F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4517216"/>
        <c:axId val="365385136"/>
      </c:barChart>
      <c:catAx>
        <c:axId val="113451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385136"/>
        <c:crosses val="autoZero"/>
        <c:auto val="1"/>
        <c:lblAlgn val="ctr"/>
        <c:lblOffset val="100"/>
        <c:noMultiLvlLbl val="0"/>
      </c:catAx>
      <c:valAx>
        <c:axId val="365385136"/>
        <c:scaling>
          <c:orientation val="minMax"/>
        </c:scaling>
        <c:delete val="0"/>
        <c:axPos val="l"/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1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[Retail_Sales_Analysis.xlsx]Time Intelligence!PivotTable4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vs Profit Relationship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18703913417651"/>
          <c:y val="0.21041714697050776"/>
          <c:w val="0.73492437987035553"/>
          <c:h val="0.699023811084954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'Time Intelligence'!$AP$4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Intelligence'!$AO$5:$AO$13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'Time Intelligence'!$AP$5:$AP$13</c:f>
              <c:numCache>
                <c:formatCode>\$#,##0;\(\$#,##0\);\$#,##0</c:formatCode>
                <c:ptCount val="8"/>
                <c:pt idx="0">
                  <c:v>628306.76899999997</c:v>
                </c:pt>
                <c:pt idx="1">
                  <c:v>516524.23950000003</c:v>
                </c:pt>
                <c:pt idx="2">
                  <c:v>585784.73</c:v>
                </c:pt>
                <c:pt idx="3">
                  <c:v>708233.48</c:v>
                </c:pt>
                <c:pt idx="4">
                  <c:v>632784.87</c:v>
                </c:pt>
                <c:pt idx="5">
                  <c:v>679817.80900000001</c:v>
                </c:pt>
                <c:pt idx="6">
                  <c:v>610693.27749999997</c:v>
                </c:pt>
                <c:pt idx="7">
                  <c:v>587098.41350000002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6-4D0F-A346-C70849F33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603120"/>
        <c:axId val="959932688"/>
      </c:barChart>
      <c:lineChart>
        <c:grouping val="standard"/>
        <c:varyColors val="0"/>
        <c:ser>
          <c:idx val="1"/>
          <c:order val="1"/>
          <c:tx>
            <c:strRef>
              <c:f>'Time Intelligence'!$AQ$4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'Time Intelligence'!$AO$5:$AO$13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'Time Intelligence'!$AQ$5:$AQ$13</c:f>
              <c:numCache>
                <c:formatCode>\$#,##0;\(\$#,##0\);\$#,##0</c:formatCode>
                <c:ptCount val="8"/>
                <c:pt idx="0">
                  <c:v>171331.76899999985</c:v>
                </c:pt>
                <c:pt idx="1">
                  <c:v>142697.22950000002</c:v>
                </c:pt>
                <c:pt idx="2">
                  <c:v>164334.95999999973</c:v>
                </c:pt>
                <c:pt idx="3">
                  <c:v>185494.51</c:v>
                </c:pt>
                <c:pt idx="4">
                  <c:v>170728.15999999974</c:v>
                </c:pt>
                <c:pt idx="5">
                  <c:v>181803.29899999971</c:v>
                </c:pt>
                <c:pt idx="6">
                  <c:v>157140.19749999989</c:v>
                </c:pt>
                <c:pt idx="7">
                  <c:v>150720.76349999994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06-4D0F-A346-C70849F33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6626320"/>
        <c:axId val="959930768"/>
      </c:lineChart>
      <c:catAx>
        <c:axId val="111660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32688"/>
        <c:crosses val="autoZero"/>
        <c:auto val="1"/>
        <c:lblAlgn val="ctr"/>
        <c:lblOffset val="100"/>
        <c:noMultiLvlLbl val="0"/>
      </c:catAx>
      <c:valAx>
        <c:axId val="959932688"/>
        <c:scaling>
          <c:orientation val="minMax"/>
        </c:scaling>
        <c:delete val="0"/>
        <c:axPos val="l"/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03120"/>
        <c:crosses val="autoZero"/>
        <c:crossBetween val="between"/>
      </c:valAx>
      <c:valAx>
        <c:axId val="959930768"/>
        <c:scaling>
          <c:orientation val="minMax"/>
        </c:scaling>
        <c:delete val="0"/>
        <c:axPos val="r"/>
        <c:numFmt formatCode="\$#,##0;\(\$#,##0\);\$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26320"/>
        <c:crosses val="max"/>
        <c:crossBetween val="between"/>
      </c:valAx>
      <c:catAx>
        <c:axId val="1116626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9930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0925724305917666E-2"/>
          <c:y val="3.6164676005535868E-3"/>
          <c:w val="0.24388666316380789"/>
          <c:h val="0.15423488517700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[Retail_Sales_Analysis.xlsx]Time Intelligence!PivotTable5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52756760535993"/>
          <c:y val="0.24088339897892064"/>
          <c:w val="0.77632583412899037"/>
          <c:h val="0.64900200336542491"/>
        </c:manualLayout>
      </c:layout>
      <c:lineChart>
        <c:grouping val="standard"/>
        <c:varyColors val="0"/>
        <c:ser>
          <c:idx val="0"/>
          <c:order val="0"/>
          <c:tx>
            <c:strRef>
              <c:f>'Time Intelligence'!$AW$3</c:f>
              <c:strCache>
                <c:ptCount val="1"/>
                <c:pt idx="0">
                  <c:v>Running Total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Intelligence'!$AV$4:$AV$12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'Time Intelligence'!$AW$4:$AW$12</c:f>
              <c:numCache>
                <c:formatCode>\$#,##0;\(\$#,##0\);\$#,##0</c:formatCode>
                <c:ptCount val="8"/>
                <c:pt idx="0">
                  <c:v>628306.76899999997</c:v>
                </c:pt>
                <c:pt idx="1">
                  <c:v>1144831.0085</c:v>
                </c:pt>
                <c:pt idx="2">
                  <c:v>1730615.7385</c:v>
                </c:pt>
                <c:pt idx="3">
                  <c:v>2438849.2185</c:v>
                </c:pt>
                <c:pt idx="4">
                  <c:v>3071634.0885000001</c:v>
                </c:pt>
                <c:pt idx="5">
                  <c:v>3751451.8975</c:v>
                </c:pt>
                <c:pt idx="6">
                  <c:v>4362145.1749999998</c:v>
                </c:pt>
                <c:pt idx="7">
                  <c:v>4949243.5884999996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5B-4AE2-8A4D-F983CDE4513D}"/>
            </c:ext>
          </c:extLst>
        </c:ser>
        <c:ser>
          <c:idx val="1"/>
          <c:order val="1"/>
          <c:tx>
            <c:strRef>
              <c:f>'Time Intelligence'!$AX$3</c:f>
              <c:strCache>
                <c:ptCount val="1"/>
                <c:pt idx="0">
                  <c:v>Running Total 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'Time Intelligence'!$AV$4:$AV$12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'Time Intelligence'!$AX$4:$AX$12</c:f>
              <c:numCache>
                <c:formatCode>\$#,##0;\(\$#,##0\);\$#,##0</c:formatCode>
                <c:ptCount val="8"/>
                <c:pt idx="0">
                  <c:v>584040.14599999995</c:v>
                </c:pt>
                <c:pt idx="1">
                  <c:v>1125650.6554999999</c:v>
                </c:pt>
                <c:pt idx="2">
                  <c:v>1679577.8374999999</c:v>
                </c:pt>
                <c:pt idx="3">
                  <c:v>2270156.2409999999</c:v>
                </c:pt>
                <c:pt idx="4">
                  <c:v>2836122.5515000001</c:v>
                </c:pt>
                <c:pt idx="5">
                  <c:v>3470876.3225000002</c:v>
                </c:pt>
                <c:pt idx="6">
                  <c:v>4025958.9050000003</c:v>
                </c:pt>
                <c:pt idx="7">
                  <c:v>4544743.2489999998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5B-4AE2-8A4D-F983CDE45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528800"/>
        <c:axId val="959895248"/>
      </c:lineChart>
      <c:catAx>
        <c:axId val="181152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895248"/>
        <c:crosses val="autoZero"/>
        <c:auto val="1"/>
        <c:lblAlgn val="ctr"/>
        <c:lblOffset val="100"/>
        <c:noMultiLvlLbl val="0"/>
      </c:catAx>
      <c:valAx>
        <c:axId val="959895248"/>
        <c:scaling>
          <c:orientation val="minMax"/>
        </c:scaling>
        <c:delete val="0"/>
        <c:axPos val="l"/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52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6471543152287666E-2"/>
          <c:y val="4.1525635418985379E-2"/>
          <c:w val="0.2740010936132983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[Retail_Sales_Analysis.xlsx]Time Intelligence!PivotTable6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vs Discount Trend</a:t>
            </a:r>
            <a:endParaRPr lang="en-US"/>
          </a:p>
        </c:rich>
      </c:tx>
      <c:layout>
        <c:manualLayout>
          <c:xMode val="edge"/>
          <c:yMode val="edge"/>
          <c:x val="0.4236734470691163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65048118985126"/>
          <c:y val="0.15740740740740741"/>
          <c:w val="0.7952044379862292"/>
          <c:h val="0.739686132983377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'Time Intelligence'!$BD$3</c:f>
              <c:strCache>
                <c:ptCount val="1"/>
                <c:pt idx="0">
                  <c:v>Avg Discount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Intelligence'!$BC$4:$BC$16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'Time Intelligence'!$BD$4:$BD$16</c:f>
              <c:numCache>
                <c:formatCode>0.00%;\-0.00%;0.00%</c:formatCode>
                <c:ptCount val="12"/>
                <c:pt idx="0">
                  <c:v>7.5121951219512192E-2</c:v>
                </c:pt>
                <c:pt idx="1">
                  <c:v>7.3575129533678757E-2</c:v>
                </c:pt>
                <c:pt idx="2">
                  <c:v>7.6923076923076927E-2</c:v>
                </c:pt>
                <c:pt idx="3">
                  <c:v>7.6456310679611644E-2</c:v>
                </c:pt>
                <c:pt idx="4">
                  <c:v>8.039215686274509E-2</c:v>
                </c:pt>
                <c:pt idx="5">
                  <c:v>7.1232876712328766E-2</c:v>
                </c:pt>
                <c:pt idx="6">
                  <c:v>7.3786407766990289E-2</c:v>
                </c:pt>
                <c:pt idx="7">
                  <c:v>7.6515151515151508E-2</c:v>
                </c:pt>
                <c:pt idx="8">
                  <c:v>7.1666666666666656E-2</c:v>
                </c:pt>
                <c:pt idx="9">
                  <c:v>7.8378378378378369E-2</c:v>
                </c:pt>
                <c:pt idx="10">
                  <c:v>7.7033492822966509E-2</c:v>
                </c:pt>
                <c:pt idx="11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F-4F61-858C-DAB76B97C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8332544"/>
        <c:axId val="1482774064"/>
      </c:barChart>
      <c:lineChart>
        <c:grouping val="standard"/>
        <c:varyColors val="0"/>
        <c:ser>
          <c:idx val="1"/>
          <c:order val="1"/>
          <c:tx>
            <c:strRef>
              <c:f>'Time Intelligence'!$BE$3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'Time Intelligence'!$BC$4:$BC$16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'Time Intelligence'!$BE$4:$BE$16</c:f>
              <c:numCache>
                <c:formatCode>\$#,##0;\(\$#,##0\);\$#,##0</c:formatCode>
                <c:ptCount val="12"/>
                <c:pt idx="0">
                  <c:v>584040.14599999995</c:v>
                </c:pt>
                <c:pt idx="1">
                  <c:v>541610.50950000004</c:v>
                </c:pt>
                <c:pt idx="2">
                  <c:v>553927.18200000003</c:v>
                </c:pt>
                <c:pt idx="3">
                  <c:v>590578.40350000001</c:v>
                </c:pt>
                <c:pt idx="4">
                  <c:v>565966.31050000002</c:v>
                </c:pt>
                <c:pt idx="5">
                  <c:v>634753.77099999995</c:v>
                </c:pt>
                <c:pt idx="6">
                  <c:v>555082.58250000002</c:v>
                </c:pt>
                <c:pt idx="7">
                  <c:v>518784.34399999998</c:v>
                </c:pt>
                <c:pt idx="8">
                  <c:v>589517.56449999998</c:v>
                </c:pt>
                <c:pt idx="9">
                  <c:v>661780.34400000004</c:v>
                </c:pt>
                <c:pt idx="10">
                  <c:v>567454.72750000004</c:v>
                </c:pt>
                <c:pt idx="11">
                  <c:v>663271.34950000001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6F-4F61-858C-DAB76B97C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353888"/>
        <c:axId val="1482776464"/>
      </c:lineChart>
      <c:catAx>
        <c:axId val="146833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74064"/>
        <c:crosses val="autoZero"/>
        <c:auto val="1"/>
        <c:lblAlgn val="ctr"/>
        <c:lblOffset val="100"/>
        <c:noMultiLvlLbl val="0"/>
      </c:catAx>
      <c:valAx>
        <c:axId val="1482774064"/>
        <c:scaling>
          <c:orientation val="minMax"/>
        </c:scaling>
        <c:delete val="0"/>
        <c:axPos val="l"/>
        <c:numFmt formatCode="0.00%;\-0.00%;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332544"/>
        <c:crosses val="autoZero"/>
        <c:crossBetween val="between"/>
      </c:valAx>
      <c:valAx>
        <c:axId val="1482776464"/>
        <c:scaling>
          <c:orientation val="minMax"/>
        </c:scaling>
        <c:delete val="0"/>
        <c:axPos val="r"/>
        <c:numFmt formatCode="\$#,##0;\(\$#,##0\);\$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353888"/>
        <c:crosses val="max"/>
        <c:crossBetween val="between"/>
      </c:valAx>
      <c:catAx>
        <c:axId val="146835388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48277646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606780402449692"/>
          <c:y val="3.7615193934091559E-2"/>
          <c:w val="0.32004330708661416"/>
          <c:h val="0.1331029454651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Revenue vs Profit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9611111111111105E-2"/>
                  <c:y val="8.5613517060367406E-2"/>
                </c:manualLayout>
              </c:layout>
              <c:tx>
                <c:rich>
                  <a:bodyPr/>
                  <a:lstStyle/>
                  <a:p>
                    <a:fld id="{BECCF6F5-9161-42BD-9F67-5FAC8471CE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832-4AFB-BFCF-72C9809D7586}"/>
                </c:ext>
              </c:extLst>
            </c:dLbl>
            <c:dLbl>
              <c:idx val="1"/>
              <c:layout>
                <c:manualLayout>
                  <c:x val="-0.17134722222222212"/>
                  <c:y val="-6.979075532225159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64A2E5B-9C25-4B7F-BC2E-74CFFE46FC12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472222222222208E-2"/>
                      <c:h val="7.400481189851268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832-4AFB-BFCF-72C9809D758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DECDC02-0322-4A2B-890C-CD5F6A41B7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832-4AFB-BFCF-72C9809D75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'Product Profitability'!$AF$27:$AF$29</c:f>
              <c:numCache>
                <c:formatCode>\$#,##0;\(\$#,##0\);\$#,##0</c:formatCode>
                <c:ptCount val="3"/>
                <c:pt idx="0">
                  <c:v>6316917.3150000004</c:v>
                </c:pt>
                <c:pt idx="1">
                  <c:v>6232279.7455000002</c:v>
                </c:pt>
                <c:pt idx="2">
                  <c:v>1752706.0870000001</c:v>
                </c:pt>
              </c:numCache>
            </c:numRef>
          </c:xVal>
          <c:yVal>
            <c:numRef>
              <c:f>'Product Profitability'!$AG$27:$AG$29</c:f>
              <c:numCache>
                <c:formatCode>\$#,##0;\(\$#,##0\);\$#,##0</c:formatCode>
                <c:ptCount val="3"/>
                <c:pt idx="0">
                  <c:v>1632228.9549999814</c:v>
                </c:pt>
                <c:pt idx="1">
                  <c:v>1660525.1855000164</c:v>
                </c:pt>
                <c:pt idx="2">
                  <c:v>533560.52699999744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'Product Profitability'!$AE$27:$AE$29</c15:f>
                <c15:dlblRangeCache>
                  <c:ptCount val="3"/>
                  <c:pt idx="0">
                    <c:v>Electronics</c:v>
                  </c:pt>
                  <c:pt idx="1">
                    <c:v>Fashion</c:v>
                  </c:pt>
                  <c:pt idx="2">
                    <c:v>Groceries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E832-4AFB-BFCF-72C9809D7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851776"/>
        <c:axId val="365390416"/>
      </c:scatterChart>
      <c:valAx>
        <c:axId val="1849851776"/>
        <c:scaling>
          <c:orientation val="minMax"/>
          <c:min val="1000000"/>
        </c:scaling>
        <c:delete val="0"/>
        <c:axPos val="t"/>
        <c:numFmt formatCode="\$#,##0;\(\$#,##0\);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390416"/>
        <c:crosses val="max"/>
        <c:crossBetween val="midCat"/>
      </c:valAx>
      <c:valAx>
        <c:axId val="365390416"/>
        <c:scaling>
          <c:orientation val="minMax"/>
          <c:min val="400000"/>
        </c:scaling>
        <c:delete val="0"/>
        <c:axPos val="l"/>
        <c:numFmt formatCode="\$#,##0;\(\$#,##0\);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5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[Retail_Sales_Analysis.xlsx]Product Profitability!PivotTable12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10 Products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Profitability'!$AO$4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Profitability'!$AN$5:$AN$15</c:f>
              <c:strCache>
                <c:ptCount val="10"/>
                <c:pt idx="0">
                  <c:v>How Vegetables</c:v>
                </c:pt>
                <c:pt idx="1">
                  <c:v>National Watches</c:v>
                </c:pt>
                <c:pt idx="2">
                  <c:v>Recognize Footwear</c:v>
                </c:pt>
                <c:pt idx="3">
                  <c:v>Us Snacks</c:v>
                </c:pt>
                <c:pt idx="4">
                  <c:v>Either Headphones</c:v>
                </c:pt>
                <c:pt idx="5">
                  <c:v>Whether Bags</c:v>
                </c:pt>
                <c:pt idx="6">
                  <c:v>Company Fruits</c:v>
                </c:pt>
                <c:pt idx="7">
                  <c:v>Simple Accessories</c:v>
                </c:pt>
                <c:pt idx="8">
                  <c:v>Difficult Vegetables</c:v>
                </c:pt>
                <c:pt idx="9">
                  <c:v>Here Footwear</c:v>
                </c:pt>
              </c:strCache>
            </c:strRef>
          </c:cat>
          <c:val>
            <c:numRef>
              <c:f>'Product Profitability'!$AO$5:$AO$15</c:f>
              <c:numCache>
                <c:formatCode>\$#,##0;\(\$#,##0\);\$#,##0</c:formatCode>
                <c:ptCount val="10"/>
                <c:pt idx="0">
                  <c:v>8233.5400000000009</c:v>
                </c:pt>
                <c:pt idx="1">
                  <c:v>8327.5519999999997</c:v>
                </c:pt>
                <c:pt idx="2">
                  <c:v>30337.703000000001</c:v>
                </c:pt>
                <c:pt idx="3">
                  <c:v>34844.291499999999</c:v>
                </c:pt>
                <c:pt idx="4">
                  <c:v>67747.753500000006</c:v>
                </c:pt>
                <c:pt idx="5">
                  <c:v>80188.425000000003</c:v>
                </c:pt>
                <c:pt idx="6">
                  <c:v>82184.12</c:v>
                </c:pt>
                <c:pt idx="7">
                  <c:v>83198.851999999999</c:v>
                </c:pt>
                <c:pt idx="8">
                  <c:v>83932.369500000001</c:v>
                </c:pt>
                <c:pt idx="9">
                  <c:v>86180.057499999995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4-410C-A296-756E920DF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9799344"/>
        <c:axId val="365287216"/>
      </c:barChart>
      <c:catAx>
        <c:axId val="1849799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87216"/>
        <c:crosses val="autoZero"/>
        <c:auto val="1"/>
        <c:lblAlgn val="ctr"/>
        <c:lblOffset val="100"/>
        <c:noMultiLvlLbl val="0"/>
      </c:catAx>
      <c:valAx>
        <c:axId val="365287216"/>
        <c:scaling>
          <c:orientation val="minMax"/>
        </c:scaling>
        <c:delete val="0"/>
        <c:axPos val="b"/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79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[Retail_Sales_Analysis.xlsx]Product Profitability!PivotTable7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Profitability'!$J$4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Profitability'!$I$5:$I$8</c:f>
              <c:strCache>
                <c:ptCount val="3"/>
                <c:pt idx="0">
                  <c:v>Groceries</c:v>
                </c:pt>
                <c:pt idx="1">
                  <c:v>Fashion</c:v>
                </c:pt>
                <c:pt idx="2">
                  <c:v>Electronics</c:v>
                </c:pt>
              </c:strCache>
            </c:strRef>
          </c:cat>
          <c:val>
            <c:numRef>
              <c:f>'Product Profitability'!$J$5:$J$8</c:f>
              <c:numCache>
                <c:formatCode>\$#,##0;\(\$#,##0\);\$#,##0</c:formatCode>
                <c:ptCount val="3"/>
                <c:pt idx="0">
                  <c:v>1752706.0870000001</c:v>
                </c:pt>
                <c:pt idx="1">
                  <c:v>6232279.7455000002</c:v>
                </c:pt>
                <c:pt idx="2">
                  <c:v>6316917.3150000004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2-4066-BA72-6706B8F22A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1220864"/>
        <c:axId val="959878928"/>
      </c:barChart>
      <c:catAx>
        <c:axId val="170122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878928"/>
        <c:crosses val="autoZero"/>
        <c:auto val="1"/>
        <c:lblAlgn val="ctr"/>
        <c:lblOffset val="100"/>
        <c:noMultiLvlLbl val="0"/>
      </c:catAx>
      <c:valAx>
        <c:axId val="959878928"/>
        <c:scaling>
          <c:orientation val="minMax"/>
        </c:scaling>
        <c:delete val="1"/>
        <c:axPos val="b"/>
        <c:numFmt formatCode="\$#,##0;\(\$#,##0\);\$#,##0" sourceLinked="1"/>
        <c:majorTickMark val="none"/>
        <c:minorTickMark val="none"/>
        <c:tickLblPos val="nextTo"/>
        <c:crossAx val="170122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[Retail_Sales_Analysis.xlsx]Product Profitability!PivotTable9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Profit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Profitability'!$O$4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Profitability'!$N$5:$N$8</c:f>
              <c:strCache>
                <c:ptCount val="3"/>
                <c:pt idx="0">
                  <c:v>Groceries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'Product Profitability'!$O$5:$O$8</c:f>
              <c:numCache>
                <c:formatCode>\$#,##0;\(\$#,##0\);\$#,##0</c:formatCode>
                <c:ptCount val="3"/>
                <c:pt idx="0">
                  <c:v>533560.52699999744</c:v>
                </c:pt>
                <c:pt idx="1">
                  <c:v>1632228.9549999814</c:v>
                </c:pt>
                <c:pt idx="2">
                  <c:v>1660525.1855000164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F-445E-9677-AF31E23B1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9848064"/>
        <c:axId val="959925968"/>
      </c:barChart>
      <c:catAx>
        <c:axId val="184984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25968"/>
        <c:crosses val="autoZero"/>
        <c:auto val="1"/>
        <c:lblAlgn val="ctr"/>
        <c:lblOffset val="100"/>
        <c:noMultiLvlLbl val="0"/>
      </c:catAx>
      <c:valAx>
        <c:axId val="959925968"/>
        <c:scaling>
          <c:orientation val="minMax"/>
        </c:scaling>
        <c:delete val="1"/>
        <c:axPos val="b"/>
        <c:numFmt formatCode="\$#,##0;\(\$#,##0\);\$#,##0" sourceLinked="1"/>
        <c:majorTickMark val="none"/>
        <c:minorTickMark val="none"/>
        <c:tickLblPos val="nextTo"/>
        <c:crossAx val="184984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[Retail_Sales_Analysis.xlsx]Product Profitability!PivotTable10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Profitability'!$W$4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Profitability'!$V$5:$V$8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Groceries</c:v>
                </c:pt>
              </c:strCache>
            </c:strRef>
          </c:cat>
          <c:val>
            <c:numRef>
              <c:f>'Product Profitability'!$W$5:$W$8</c:f>
              <c:numCache>
                <c:formatCode>0.00%;\-0.00%;0.00%</c:formatCode>
                <c:ptCount val="3"/>
                <c:pt idx="0">
                  <c:v>0.25839010922687394</c:v>
                </c:pt>
                <c:pt idx="1">
                  <c:v>0.26643944965708477</c:v>
                </c:pt>
                <c:pt idx="2">
                  <c:v>0.30442099274799711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D-4066-9022-2A48EF5509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49809088"/>
        <c:axId val="959936528"/>
      </c:barChart>
      <c:catAx>
        <c:axId val="18498090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36528"/>
        <c:crosses val="autoZero"/>
        <c:auto val="1"/>
        <c:lblAlgn val="ctr"/>
        <c:lblOffset val="100"/>
        <c:noMultiLvlLbl val="0"/>
      </c:catAx>
      <c:valAx>
        <c:axId val="959936528"/>
        <c:scaling>
          <c:orientation val="minMax"/>
        </c:scaling>
        <c:delete val="1"/>
        <c:axPos val="b"/>
        <c:numFmt formatCode="0.00%;\-0.00%;0.00%" sourceLinked="1"/>
        <c:majorTickMark val="out"/>
        <c:minorTickMark val="none"/>
        <c:tickLblPos val="nextTo"/>
        <c:crossAx val="184980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'Sales Performance'!$G$53</c:f>
              <c:strCache>
                <c:ptCount val="1"/>
                <c:pt idx="0">
                  <c:v>AOV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B123932-2041-40DD-9B61-800120D67C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DB0-4CED-8EDF-389F97F56F5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3DBA1D-2387-4E80-B278-C8714D0B3E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DB0-4CED-8EDF-389F97F56F5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BDDA11-B364-4657-ACA2-DE71BDE77A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DB0-4CED-8EDF-389F97F56F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'Sales Performance'!$F$54:$F$56</c:f>
              <c:numCache>
                <c:formatCode>#,##0</c:formatCode>
                <c:ptCount val="3"/>
                <c:pt idx="0">
                  <c:v>1801</c:v>
                </c:pt>
                <c:pt idx="1">
                  <c:v>2365</c:v>
                </c:pt>
                <c:pt idx="2">
                  <c:v>834</c:v>
                </c:pt>
              </c:numCache>
            </c:numRef>
          </c:xVal>
          <c:yVal>
            <c:numRef>
              <c:f>'Sales Performance'!$G$54:$G$56</c:f>
              <c:numCache>
                <c:formatCode>\$#,##0;\(\$#,##0\);\$#,##0</c:formatCode>
                <c:ptCount val="3"/>
                <c:pt idx="0">
                  <c:v>3507.4499250416438</c:v>
                </c:pt>
                <c:pt idx="1">
                  <c:v>2635.2134230443976</c:v>
                </c:pt>
                <c:pt idx="2">
                  <c:v>2101.5660515587529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'Sales Performance'!$F$46:$F$48</c15:f>
                <c15:dlblRangeCache>
                  <c:ptCount val="3"/>
                  <c:pt idx="0">
                    <c:v>Electronics</c:v>
                  </c:pt>
                  <c:pt idx="1">
                    <c:v>Fashion</c:v>
                  </c:pt>
                  <c:pt idx="2">
                    <c:v>Groceries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CDB0-4CED-8EDF-389F97F5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251216"/>
        <c:axId val="857381167"/>
      </c:scatterChart>
      <c:valAx>
        <c:axId val="96525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81167"/>
        <c:crosses val="autoZero"/>
        <c:crossBetween val="midCat"/>
      </c:valAx>
      <c:valAx>
        <c:axId val="8573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25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'Sales Performance'!$N$101:$N$150</c:f>
              <c:numCache>
                <c:formatCode>#,##0</c:formatCode>
                <c:ptCount val="50"/>
                <c:pt idx="0">
                  <c:v>97</c:v>
                </c:pt>
                <c:pt idx="1">
                  <c:v>104</c:v>
                </c:pt>
                <c:pt idx="2">
                  <c:v>115</c:v>
                </c:pt>
                <c:pt idx="3">
                  <c:v>105</c:v>
                </c:pt>
                <c:pt idx="4">
                  <c:v>103</c:v>
                </c:pt>
                <c:pt idx="5">
                  <c:v>104</c:v>
                </c:pt>
                <c:pt idx="6">
                  <c:v>115</c:v>
                </c:pt>
                <c:pt idx="7">
                  <c:v>93</c:v>
                </c:pt>
                <c:pt idx="8">
                  <c:v>103</c:v>
                </c:pt>
                <c:pt idx="9">
                  <c:v>92</c:v>
                </c:pt>
                <c:pt idx="10">
                  <c:v>105</c:v>
                </c:pt>
                <c:pt idx="11">
                  <c:v>95</c:v>
                </c:pt>
                <c:pt idx="12">
                  <c:v>96</c:v>
                </c:pt>
                <c:pt idx="13">
                  <c:v>98</c:v>
                </c:pt>
                <c:pt idx="14">
                  <c:v>107</c:v>
                </c:pt>
                <c:pt idx="15">
                  <c:v>96</c:v>
                </c:pt>
                <c:pt idx="16">
                  <c:v>107</c:v>
                </c:pt>
                <c:pt idx="17">
                  <c:v>112</c:v>
                </c:pt>
                <c:pt idx="18">
                  <c:v>98</c:v>
                </c:pt>
                <c:pt idx="19">
                  <c:v>87</c:v>
                </c:pt>
                <c:pt idx="20">
                  <c:v>101</c:v>
                </c:pt>
                <c:pt idx="21">
                  <c:v>98</c:v>
                </c:pt>
                <c:pt idx="22">
                  <c:v>91</c:v>
                </c:pt>
                <c:pt idx="23">
                  <c:v>107</c:v>
                </c:pt>
                <c:pt idx="24">
                  <c:v>88</c:v>
                </c:pt>
                <c:pt idx="25">
                  <c:v>82</c:v>
                </c:pt>
                <c:pt idx="26">
                  <c:v>102</c:v>
                </c:pt>
                <c:pt idx="27">
                  <c:v>82</c:v>
                </c:pt>
                <c:pt idx="28">
                  <c:v>93</c:v>
                </c:pt>
                <c:pt idx="29">
                  <c:v>104</c:v>
                </c:pt>
                <c:pt idx="30">
                  <c:v>103</c:v>
                </c:pt>
                <c:pt idx="31">
                  <c:v>101</c:v>
                </c:pt>
                <c:pt idx="32">
                  <c:v>96</c:v>
                </c:pt>
                <c:pt idx="33">
                  <c:v>104</c:v>
                </c:pt>
                <c:pt idx="34">
                  <c:v>91</c:v>
                </c:pt>
                <c:pt idx="35">
                  <c:v>101</c:v>
                </c:pt>
                <c:pt idx="36">
                  <c:v>107</c:v>
                </c:pt>
                <c:pt idx="37">
                  <c:v>101</c:v>
                </c:pt>
                <c:pt idx="38">
                  <c:v>97</c:v>
                </c:pt>
                <c:pt idx="39">
                  <c:v>111</c:v>
                </c:pt>
                <c:pt idx="40">
                  <c:v>111</c:v>
                </c:pt>
                <c:pt idx="41">
                  <c:v>95</c:v>
                </c:pt>
                <c:pt idx="42">
                  <c:v>87</c:v>
                </c:pt>
                <c:pt idx="43">
                  <c:v>94</c:v>
                </c:pt>
                <c:pt idx="44">
                  <c:v>107</c:v>
                </c:pt>
                <c:pt idx="45">
                  <c:v>106</c:v>
                </c:pt>
                <c:pt idx="46">
                  <c:v>83</c:v>
                </c:pt>
                <c:pt idx="47">
                  <c:v>105</c:v>
                </c:pt>
                <c:pt idx="48">
                  <c:v>105</c:v>
                </c:pt>
                <c:pt idx="49">
                  <c:v>115</c:v>
                </c:pt>
              </c:numCache>
            </c:numRef>
          </c:xVal>
          <c:yVal>
            <c:numRef>
              <c:f>'Sales Performance'!$O$101:$O$150</c:f>
              <c:numCache>
                <c:formatCode>\$#,##0;\(\$#,##0\);\$#,##0</c:formatCode>
                <c:ptCount val="50"/>
                <c:pt idx="0">
                  <c:v>3244.0978092783503</c:v>
                </c:pt>
                <c:pt idx="1">
                  <c:v>3796.4965144230769</c:v>
                </c:pt>
                <c:pt idx="2">
                  <c:v>5092.2871521739125</c:v>
                </c:pt>
                <c:pt idx="3">
                  <c:v>2460.5687428571428</c:v>
                </c:pt>
                <c:pt idx="4">
                  <c:v>4837.1334126213596</c:v>
                </c:pt>
                <c:pt idx="5">
                  <c:v>2648.7895384615385</c:v>
                </c:pt>
                <c:pt idx="6">
                  <c:v>5261.1182826086961</c:v>
                </c:pt>
                <c:pt idx="7">
                  <c:v>4621.7687419354843</c:v>
                </c:pt>
                <c:pt idx="8">
                  <c:v>1433.491</c:v>
                </c:pt>
                <c:pt idx="9">
                  <c:v>893.30565217391302</c:v>
                </c:pt>
                <c:pt idx="10">
                  <c:v>1793.5381904761905</c:v>
                </c:pt>
                <c:pt idx="11">
                  <c:v>2795.2100105263157</c:v>
                </c:pt>
                <c:pt idx="12">
                  <c:v>874.29551562500001</c:v>
                </c:pt>
                <c:pt idx="13">
                  <c:v>691.30360714285723</c:v>
                </c:pt>
                <c:pt idx="14">
                  <c:v>1255.9467056074766</c:v>
                </c:pt>
                <c:pt idx="15">
                  <c:v>3555.3075937499998</c:v>
                </c:pt>
                <c:pt idx="16">
                  <c:v>3479.2827476635516</c:v>
                </c:pt>
                <c:pt idx="17">
                  <c:v>2874.7975178571428</c:v>
                </c:pt>
                <c:pt idx="18">
                  <c:v>4808.4523877551019</c:v>
                </c:pt>
                <c:pt idx="19">
                  <c:v>990.57537356321836</c:v>
                </c:pt>
                <c:pt idx="20">
                  <c:v>4270.0448465346535</c:v>
                </c:pt>
                <c:pt idx="21">
                  <c:v>3529.7891530612246</c:v>
                </c:pt>
                <c:pt idx="22">
                  <c:v>4758.1957417582416</c:v>
                </c:pt>
                <c:pt idx="23">
                  <c:v>76.948971962616824</c:v>
                </c:pt>
                <c:pt idx="24">
                  <c:v>4126.7820681818184</c:v>
                </c:pt>
                <c:pt idx="25">
                  <c:v>3625.8744512195126</c:v>
                </c:pt>
                <c:pt idx="26">
                  <c:v>4731.4559950980392</c:v>
                </c:pt>
                <c:pt idx="27">
                  <c:v>1085.6971646341462</c:v>
                </c:pt>
                <c:pt idx="28">
                  <c:v>1099.4187956989247</c:v>
                </c:pt>
                <c:pt idx="29">
                  <c:v>2853.1730000000002</c:v>
                </c:pt>
                <c:pt idx="30">
                  <c:v>80.850019417475721</c:v>
                </c:pt>
                <c:pt idx="31">
                  <c:v>3320.1506683168318</c:v>
                </c:pt>
                <c:pt idx="32">
                  <c:v>4039.8658125000002</c:v>
                </c:pt>
                <c:pt idx="33">
                  <c:v>3599.9577692307694</c:v>
                </c:pt>
                <c:pt idx="34">
                  <c:v>3273.169054945055</c:v>
                </c:pt>
                <c:pt idx="35">
                  <c:v>4922.2745346534657</c:v>
                </c:pt>
                <c:pt idx="36">
                  <c:v>1067.3521401869159</c:v>
                </c:pt>
                <c:pt idx="37">
                  <c:v>4731.8160693069312</c:v>
                </c:pt>
                <c:pt idx="38">
                  <c:v>312.75982474226805</c:v>
                </c:pt>
                <c:pt idx="39">
                  <c:v>4320.6927702702706</c:v>
                </c:pt>
                <c:pt idx="40">
                  <c:v>5169.1628648648648</c:v>
                </c:pt>
                <c:pt idx="41">
                  <c:v>875.77738947368425</c:v>
                </c:pt>
                <c:pt idx="42">
                  <c:v>1519.3926896551723</c:v>
                </c:pt>
                <c:pt idx="43">
                  <c:v>972.16932446808516</c:v>
                </c:pt>
                <c:pt idx="44">
                  <c:v>3032.172</c:v>
                </c:pt>
                <c:pt idx="45">
                  <c:v>4915.3868490566038</c:v>
                </c:pt>
                <c:pt idx="46">
                  <c:v>4018.3090361445784</c:v>
                </c:pt>
                <c:pt idx="47">
                  <c:v>331.85039523809525</c:v>
                </c:pt>
                <c:pt idx="48">
                  <c:v>763.69928571428579</c:v>
                </c:pt>
                <c:pt idx="49">
                  <c:v>3044.2243478260871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E3-4496-B4D4-562378FBC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446992"/>
        <c:axId val="857485327"/>
      </c:scatterChart>
      <c:valAx>
        <c:axId val="108844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85327"/>
        <c:crosses val="autoZero"/>
        <c:crossBetween val="midCat"/>
      </c:valAx>
      <c:valAx>
        <c:axId val="85748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44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'Sales Performance'!$L$64</c:f>
              <c:strCache>
                <c:ptCount val="1"/>
                <c:pt idx="0">
                  <c:v>AOV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4B925E6-D4D8-4042-8DDB-08B53189FB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2EA-44AC-B7FB-1B1ED9DD845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B42C257-8F54-4F13-A4C0-533AEF2B58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2EA-44AC-B7FB-1B1ED9DD845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EAE321C-5304-46AB-BB05-22F4B52C1F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2EA-44AC-B7FB-1B1ED9DD845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0751C90-52D3-4FB6-A20D-133B4B116D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2EA-44AC-B7FB-1B1ED9DD845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709E182-91A7-4FE4-A12D-54045C15E8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2EA-44AC-B7FB-1B1ED9DD845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1DD6703-E94C-49FD-B9F1-0A4BAC61E0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2EA-44AC-B7FB-1B1ED9DD845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42D49F9-2FDF-4F84-A6CF-0589DFFB65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2EA-44AC-B7FB-1B1ED9DD845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EEFF638-B640-43C7-90EE-A3A609C715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2EA-44AC-B7FB-1B1ED9DD845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33E5597-82F5-4944-89A6-39A614B85C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2EA-44AC-B7FB-1B1ED9DD845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FBB5040-97BA-4D00-9B19-94A2C0A97B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2EA-44AC-B7FB-1B1ED9DD845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702EFAD-28CB-479E-9013-84B19D6F65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2EA-44AC-B7FB-1B1ED9DD845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4501DF2-CAFC-4D97-BF1C-BA9FDC1BCB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2EA-44AC-B7FB-1B1ED9DD845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F05FE60-DCCC-4090-BA3D-0D4491E4AD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2EA-44AC-B7FB-1B1ED9DD84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'Sales Performance'!$K$65:$K$77</c:f>
              <c:numCache>
                <c:formatCode>#,##0</c:formatCode>
                <c:ptCount val="13"/>
                <c:pt idx="0">
                  <c:v>556</c:v>
                </c:pt>
                <c:pt idx="1">
                  <c:v>297</c:v>
                </c:pt>
                <c:pt idx="2">
                  <c:v>282</c:v>
                </c:pt>
                <c:pt idx="3">
                  <c:v>512</c:v>
                </c:pt>
                <c:pt idx="4">
                  <c:v>322</c:v>
                </c:pt>
                <c:pt idx="5">
                  <c:v>497</c:v>
                </c:pt>
                <c:pt idx="6">
                  <c:v>92</c:v>
                </c:pt>
                <c:pt idx="7">
                  <c:v>295</c:v>
                </c:pt>
                <c:pt idx="8">
                  <c:v>306</c:v>
                </c:pt>
                <c:pt idx="9">
                  <c:v>597</c:v>
                </c:pt>
                <c:pt idx="10">
                  <c:v>217</c:v>
                </c:pt>
                <c:pt idx="11">
                  <c:v>321</c:v>
                </c:pt>
                <c:pt idx="12">
                  <c:v>203</c:v>
                </c:pt>
              </c:numCache>
            </c:numRef>
          </c:xVal>
          <c:yVal>
            <c:numRef>
              <c:f>'Sales Performance'!$L$65:$L$77</c:f>
              <c:numCache>
                <c:formatCode>\$#,##0;\(\$#,##0\);\$#,##0</c:formatCode>
                <c:ptCount val="13"/>
                <c:pt idx="0">
                  <c:v>3444.5262751798559</c:v>
                </c:pt>
                <c:pt idx="1">
                  <c:v>2753.3362121212122</c:v>
                </c:pt>
                <c:pt idx="2">
                  <c:v>4009.9491099290781</c:v>
                </c:pt>
                <c:pt idx="3">
                  <c:v>2850.9048310546873</c:v>
                </c:pt>
                <c:pt idx="4">
                  <c:v>3793.5852298136642</c:v>
                </c:pt>
                <c:pt idx="5">
                  <c:v>2193.6512907444667</c:v>
                </c:pt>
                <c:pt idx="6">
                  <c:v>893.30565217391302</c:v>
                </c:pt>
                <c:pt idx="7">
                  <c:v>3071.8881711864406</c:v>
                </c:pt>
                <c:pt idx="8">
                  <c:v>3546.541818627451</c:v>
                </c:pt>
                <c:pt idx="9">
                  <c:v>3104.4574798994977</c:v>
                </c:pt>
                <c:pt idx="10">
                  <c:v>1644.339232718894</c:v>
                </c:pt>
                <c:pt idx="11">
                  <c:v>4178.5101043613713</c:v>
                </c:pt>
                <c:pt idx="12">
                  <c:v>454.01925862068964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'Sales Performance'!$J$47:$J$60</c15:f>
                <c15:dlblRangeCache>
                  <c:ptCount val="14"/>
                  <c:pt idx="0">
                    <c:v>Accessories</c:v>
                  </c:pt>
                  <c:pt idx="1">
                    <c:v>Bags</c:v>
                  </c:pt>
                  <c:pt idx="2">
                    <c:v>Camera</c:v>
                  </c:pt>
                  <c:pt idx="3">
                    <c:v>Clothing</c:v>
                  </c:pt>
                  <c:pt idx="4">
                    <c:v>Dairy</c:v>
                  </c:pt>
                  <c:pt idx="5">
                    <c:v>Footwear</c:v>
                  </c:pt>
                  <c:pt idx="6">
                    <c:v>Fruits</c:v>
                  </c:pt>
                  <c:pt idx="7">
                    <c:v>Headphones</c:v>
                  </c:pt>
                  <c:pt idx="8">
                    <c:v>Laptop</c:v>
                  </c:pt>
                  <c:pt idx="9">
                    <c:v>Smartphone</c:v>
                  </c:pt>
                  <c:pt idx="10">
                    <c:v>Snacks</c:v>
                  </c:pt>
                  <c:pt idx="11">
                    <c:v>Television</c:v>
                  </c:pt>
                  <c:pt idx="12">
                    <c:v>Vegetables</c:v>
                  </c:pt>
                  <c:pt idx="13">
                    <c:v>Watches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92EA-44AC-B7FB-1B1ED9DD8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472048"/>
        <c:axId val="857498767"/>
      </c:scatterChart>
      <c:valAx>
        <c:axId val="108847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98767"/>
        <c:crosses val="autoZero"/>
        <c:crossBetween val="midCat"/>
      </c:valAx>
      <c:valAx>
        <c:axId val="85749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47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[Retail_Sales_Analysis.xlsx]Sales Performance!PivotTable19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Volume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Performance'!$V$7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Performance'!$U$8:$U$15</c:f>
              <c:multiLvlStrCache>
                <c:ptCount val="6"/>
                <c:lvl>
                  <c:pt idx="0">
                    <c:v>Fruits</c:v>
                  </c:pt>
                  <c:pt idx="1">
                    <c:v>Vegetables</c:v>
                  </c:pt>
                  <c:pt idx="2">
                    <c:v>Snacks</c:v>
                  </c:pt>
                  <c:pt idx="3">
                    <c:v>Dairy</c:v>
                  </c:pt>
                </c:lvl>
                <c:lvl>
                  <c:pt idx="0">
                    <c:v>Groceries</c:v>
                  </c:pt>
                  <c:pt idx="4">
                    <c:v>Electronics</c:v>
                  </c:pt>
                  <c:pt idx="5">
                    <c:v>Fashion</c:v>
                  </c:pt>
                </c:lvl>
              </c:multiLvlStrCache>
            </c:multiLvlStrRef>
          </c:cat>
          <c:val>
            <c:numRef>
              <c:f>'Sales Performance'!$V$8:$V$15</c:f>
              <c:numCache>
                <c:formatCode>#,##0</c:formatCode>
                <c:ptCount val="6"/>
                <c:pt idx="0">
                  <c:v>92</c:v>
                </c:pt>
                <c:pt idx="1">
                  <c:v>203</c:v>
                </c:pt>
                <c:pt idx="2">
                  <c:v>217</c:v>
                </c:pt>
                <c:pt idx="3">
                  <c:v>322</c:v>
                </c:pt>
                <c:pt idx="4">
                  <c:v>1801</c:v>
                </c:pt>
                <c:pt idx="5">
                  <c:v>2365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E-48FE-95D5-B014B9800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530512"/>
        <c:axId val="857428687"/>
      </c:barChart>
      <c:catAx>
        <c:axId val="1088530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28687"/>
        <c:crosses val="autoZero"/>
        <c:auto val="1"/>
        <c:lblAlgn val="ctr"/>
        <c:lblOffset val="100"/>
        <c:noMultiLvlLbl val="0"/>
      </c:catAx>
      <c:valAx>
        <c:axId val="85742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3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[Retail_Sales_Analysis.xlsx]Sales Performance!PivotTable20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Performance'!$AH$7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Performance'!$AG$8:$AG$11</c:f>
              <c:strCache>
                <c:ptCount val="3"/>
                <c:pt idx="0">
                  <c:v>Groceries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'Sales Performance'!$AH$8:$AH$11</c:f>
              <c:numCache>
                <c:formatCode>#,##0</c:formatCode>
                <c:ptCount val="3"/>
                <c:pt idx="0">
                  <c:v>2503</c:v>
                </c:pt>
                <c:pt idx="1">
                  <c:v>5431</c:v>
                </c:pt>
                <c:pt idx="2">
                  <c:v>7015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B-42DE-B1F9-C2A2DC213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496640"/>
        <c:axId val="857468047"/>
      </c:barChart>
      <c:catAx>
        <c:axId val="108849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68047"/>
        <c:crosses val="autoZero"/>
        <c:auto val="1"/>
        <c:lblAlgn val="ctr"/>
        <c:lblOffset val="100"/>
        <c:noMultiLvlLbl val="0"/>
      </c:catAx>
      <c:valAx>
        <c:axId val="85746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4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[Retail_Sales_Analysis.xlsx]Sales Performance!PivotTable21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Order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Performance'!$AP$7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Performance'!$AO$8:$AO$15</c:f>
              <c:multiLvlStrCache>
                <c:ptCount val="6"/>
                <c:lvl>
                  <c:pt idx="0">
                    <c:v>Vegetables</c:v>
                  </c:pt>
                  <c:pt idx="1">
                    <c:v>Fruits</c:v>
                  </c:pt>
                  <c:pt idx="2">
                    <c:v>Snacks</c:v>
                  </c:pt>
                  <c:pt idx="3">
                    <c:v>Dairy</c:v>
                  </c:pt>
                </c:lvl>
                <c:lvl>
                  <c:pt idx="0">
                    <c:v>Groceries</c:v>
                  </c:pt>
                  <c:pt idx="4">
                    <c:v>Fashion</c:v>
                  </c:pt>
                  <c:pt idx="5">
                    <c:v>Electronics</c:v>
                  </c:pt>
                </c:lvl>
              </c:multiLvlStrCache>
            </c:multiLvlStrRef>
          </c:cat>
          <c:val>
            <c:numRef>
              <c:f>'Sales Performance'!$AP$8:$AP$15</c:f>
              <c:numCache>
                <c:formatCode>\$#,##0;\(\$#,##0\);\$#,##0</c:formatCode>
                <c:ptCount val="6"/>
                <c:pt idx="0">
                  <c:v>454.01925862068964</c:v>
                </c:pt>
                <c:pt idx="1">
                  <c:v>893.30565217391302</c:v>
                </c:pt>
                <c:pt idx="2">
                  <c:v>1644.339232718894</c:v>
                </c:pt>
                <c:pt idx="3">
                  <c:v>3793.5852298136642</c:v>
                </c:pt>
                <c:pt idx="4">
                  <c:v>2635.2134230443976</c:v>
                </c:pt>
                <c:pt idx="5">
                  <c:v>3507.4499250416438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9-4DDF-A796-5C818897A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536080"/>
        <c:axId val="857435887"/>
      </c:barChart>
      <c:catAx>
        <c:axId val="108853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35887"/>
        <c:crosses val="autoZero"/>
        <c:auto val="1"/>
        <c:lblAlgn val="ctr"/>
        <c:lblOffset val="100"/>
        <c:noMultiLvlLbl val="0"/>
      </c:catAx>
      <c:valAx>
        <c:axId val="85743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3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[Retail_Sales_Analysis.xlsx]Sales Performance!PivotTable22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Basket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Performance'!$AY$6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Performance'!$AX$7:$AX$14</c:f>
              <c:multiLvlStrCache>
                <c:ptCount val="6"/>
                <c:lvl>
                  <c:pt idx="1">
                    <c:v>Snacks</c:v>
                  </c:pt>
                  <c:pt idx="2">
                    <c:v>Dairy</c:v>
                  </c:pt>
                  <c:pt idx="3">
                    <c:v>Fruits</c:v>
                  </c:pt>
                  <c:pt idx="4">
                    <c:v>Vegetables</c:v>
                  </c:pt>
                </c:lvl>
                <c:lvl>
                  <c:pt idx="0">
                    <c:v>Fashion</c:v>
                  </c:pt>
                  <c:pt idx="1">
                    <c:v>Groceries</c:v>
                  </c:pt>
                  <c:pt idx="5">
                    <c:v>Electronics</c:v>
                  </c:pt>
                </c:lvl>
              </c:multiLvlStrCache>
            </c:multiLvlStrRef>
          </c:cat>
          <c:val>
            <c:numRef>
              <c:f>'Sales Performance'!$AY$7:$AY$14</c:f>
              <c:numCache>
                <c:formatCode>0.00</c:formatCode>
                <c:ptCount val="6"/>
                <c:pt idx="0">
                  <c:v>2.9661733615221988</c:v>
                </c:pt>
                <c:pt idx="1">
                  <c:v>2.903225806451613</c:v>
                </c:pt>
                <c:pt idx="2">
                  <c:v>2.9503105590062111</c:v>
                </c:pt>
                <c:pt idx="3">
                  <c:v>3.0217391304347827</c:v>
                </c:pt>
                <c:pt idx="4">
                  <c:v>3.1773399014778323</c:v>
                </c:pt>
                <c:pt idx="5">
                  <c:v>3.0155469183786785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6-4B26-AE6B-FB19CF0BA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5280448"/>
        <c:axId val="857420527"/>
      </c:barChart>
      <c:catAx>
        <c:axId val="96528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20527"/>
        <c:crosses val="autoZero"/>
        <c:auto val="1"/>
        <c:lblAlgn val="ctr"/>
        <c:lblOffset val="100"/>
        <c:noMultiLvlLbl val="0"/>
      </c:catAx>
      <c:valAx>
        <c:axId val="85742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28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[Retail_Sales_Analysis.xlsx]Customer Analytics!PivotTable8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Analytics'!$J$5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A7-44D3-91D7-D47FEFEE87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A7-44D3-91D7-D47FEFEE87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A7-44D3-91D7-D47FEFEE87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Analytics'!$I$6:$I$9</c:f>
              <c:strCache>
                <c:ptCount val="3"/>
                <c:pt idx="0">
                  <c:v>Bronze</c:v>
                </c:pt>
                <c:pt idx="1">
                  <c:v>Gold</c:v>
                </c:pt>
                <c:pt idx="2">
                  <c:v>Silver</c:v>
                </c:pt>
              </c:strCache>
            </c:strRef>
          </c:cat>
          <c:val>
            <c:numRef>
              <c:f>'Customer Analytics'!$J$6:$J$9</c:f>
              <c:numCache>
                <c:formatCode>\$#,##0;\(\$#,##0\);\$#,##0</c:formatCode>
                <c:ptCount val="3"/>
                <c:pt idx="0">
                  <c:v>3336284.898</c:v>
                </c:pt>
                <c:pt idx="1">
                  <c:v>2601459.4835000001</c:v>
                </c:pt>
                <c:pt idx="2">
                  <c:v>8364158.7659999998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5-4486-A92D-004B718D8AB1}"/>
            </c:ext>
          </c:extLst>
        </c:ser>
        <c:ser>
          <c:idx val="1"/>
          <c:order val="1"/>
          <c:tx>
            <c:strRef>
              <c:f>'Customer Analytics'!$K$5</c:f>
              <c:strCache>
                <c:ptCount val="1"/>
                <c:pt idx="0">
                  <c:v>Distinct Count of CustomerID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A7-44D3-91D7-D47FEFEE87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A7-44D3-91D7-D47FEFEE87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A7-44D3-91D7-D47FEFEE87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Analytics'!$I$6:$I$9</c:f>
              <c:strCache>
                <c:ptCount val="3"/>
                <c:pt idx="0">
                  <c:v>Bronze</c:v>
                </c:pt>
                <c:pt idx="1">
                  <c:v>Gold</c:v>
                </c:pt>
                <c:pt idx="2">
                  <c:v>Silver</c:v>
                </c:pt>
              </c:strCache>
            </c:strRef>
          </c:cat>
          <c:val>
            <c:numRef>
              <c:f>'Customer Analytics'!$K$6:$K$9</c:f>
              <c:numCache>
                <c:formatCode>General</c:formatCode>
                <c:ptCount val="3"/>
                <c:pt idx="0">
                  <c:v>47</c:v>
                </c:pt>
                <c:pt idx="1">
                  <c:v>37</c:v>
                </c:pt>
                <c:pt idx="2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05-4486-A92D-004B718D8A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[Retail_Sales_Analysis.xlsx]Customer Analytics!PivotTable9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Analytics'!$P$5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Analytics'!$O$6:$O$9</c:f>
              <c:strCache>
                <c:ptCount val="3"/>
                <c:pt idx="0">
                  <c:v>Above 50</c:v>
                </c:pt>
                <c:pt idx="1">
                  <c:v>30 - 50</c:v>
                </c:pt>
                <c:pt idx="2">
                  <c:v>Under 30</c:v>
                </c:pt>
              </c:strCache>
            </c:strRef>
          </c:cat>
          <c:val>
            <c:numRef>
              <c:f>'Customer Analytics'!$P$6:$P$9</c:f>
              <c:numCache>
                <c:formatCode>\$#,##0;\(\$#,##0\);\$#,##0</c:formatCode>
                <c:ptCount val="3"/>
                <c:pt idx="0">
                  <c:v>5801250.2874999996</c:v>
                </c:pt>
                <c:pt idx="1">
                  <c:v>5360080.4275000002</c:v>
                </c:pt>
                <c:pt idx="2">
                  <c:v>3140572.4325000001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8-41D1-B8B2-A0175BCF52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465295"/>
        <c:axId val="266788879"/>
      </c:barChart>
      <c:catAx>
        <c:axId val="83646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788879"/>
        <c:crosses val="autoZero"/>
        <c:auto val="1"/>
        <c:lblAlgn val="ctr"/>
        <c:lblOffset val="100"/>
        <c:noMultiLvlLbl val="0"/>
      </c:catAx>
      <c:valAx>
        <c:axId val="266788879"/>
        <c:scaling>
          <c:orientation val="minMax"/>
        </c:scaling>
        <c:delete val="0"/>
        <c:axPos val="l"/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46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[Retail_Sales_Analysis.xlsx]Customer Analytics!PivotTable10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Analytics'!$X$5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Analytics'!$W$6:$W$16</c:f>
              <c:strCache>
                <c:ptCount val="10"/>
                <c:pt idx="0">
                  <c:v>Lake Dawn</c:v>
                </c:pt>
                <c:pt idx="1">
                  <c:v>South Ianhaven</c:v>
                </c:pt>
                <c:pt idx="2">
                  <c:v>New Michaelview</c:v>
                </c:pt>
                <c:pt idx="3">
                  <c:v>North Meagan</c:v>
                </c:pt>
                <c:pt idx="4">
                  <c:v>North Teresashire</c:v>
                </c:pt>
                <c:pt idx="5">
                  <c:v>Lake Steventown</c:v>
                </c:pt>
                <c:pt idx="6">
                  <c:v>West Wandaland</c:v>
                </c:pt>
                <c:pt idx="7">
                  <c:v>West Charles</c:v>
                </c:pt>
                <c:pt idx="8">
                  <c:v>South Briantown</c:v>
                </c:pt>
                <c:pt idx="9">
                  <c:v>Lake Cody</c:v>
                </c:pt>
              </c:strCache>
            </c:strRef>
          </c:cat>
          <c:val>
            <c:numRef>
              <c:f>'Customer Analytics'!$X$6:$X$16</c:f>
              <c:numCache>
                <c:formatCode>\$#,##0;\(\$#,##0\);\$#,##0</c:formatCode>
                <c:ptCount val="10"/>
                <c:pt idx="0">
                  <c:v>117085.764</c:v>
                </c:pt>
                <c:pt idx="1">
                  <c:v>112255.42750000001</c:v>
                </c:pt>
                <c:pt idx="2">
                  <c:v>111867.5625</c:v>
                </c:pt>
                <c:pt idx="3">
                  <c:v>102378.9335</c:v>
                </c:pt>
                <c:pt idx="4">
                  <c:v>102068.0475</c:v>
                </c:pt>
                <c:pt idx="5">
                  <c:v>101478.7265</c:v>
                </c:pt>
                <c:pt idx="6">
                  <c:v>101239.3985</c:v>
                </c:pt>
                <c:pt idx="7">
                  <c:v>100719.7115</c:v>
                </c:pt>
                <c:pt idx="8">
                  <c:v>99498.945000000007</c:v>
                </c:pt>
                <c:pt idx="9">
                  <c:v>97397.935500000007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D-4B91-8DC3-53FC323EC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9671903"/>
        <c:axId val="266701999"/>
      </c:barChart>
      <c:catAx>
        <c:axId val="76967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701999"/>
        <c:crosses val="autoZero"/>
        <c:auto val="1"/>
        <c:lblAlgn val="ctr"/>
        <c:lblOffset val="100"/>
        <c:noMultiLvlLbl val="0"/>
      </c:catAx>
      <c:valAx>
        <c:axId val="266701999"/>
        <c:scaling>
          <c:orientation val="minMax"/>
        </c:scaling>
        <c:delete val="0"/>
        <c:axPos val="b"/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7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[Retail_Sales_Analysis.xlsx]Customer Analytics!PivotTable11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'Customer Analytics'!$AE$5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'Customer Analytics'!$AD$6:$AD$12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'Customer Analytics'!$AE$6:$AE$12</c:f>
              <c:numCache>
                <c:formatCode>General</c:formatCode>
                <c:ptCount val="6"/>
                <c:pt idx="0">
                  <c:v>12</c:v>
                </c:pt>
                <c:pt idx="1">
                  <c:v>39</c:v>
                </c:pt>
                <c:pt idx="2">
                  <c:v>45</c:v>
                </c:pt>
                <c:pt idx="3">
                  <c:v>38</c:v>
                </c:pt>
                <c:pt idx="4">
                  <c:v>35</c:v>
                </c:pt>
                <c:pt idx="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5-4783-BBEB-08F347CDA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101487"/>
        <c:axId val="266705359"/>
      </c:lineChart>
      <c:catAx>
        <c:axId val="27410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705359"/>
        <c:crosses val="autoZero"/>
        <c:auto val="1"/>
        <c:lblAlgn val="ctr"/>
        <c:lblOffset val="100"/>
        <c:noMultiLvlLbl val="0"/>
      </c:catAx>
      <c:valAx>
        <c:axId val="26670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0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[Retail_Sales_Analysis.xlsx]Customer Analytics!PivotTable12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Analytics'!$AK$4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'Customer Analytics'!$AI$5:$AJ$15</c:f>
              <c:multiLvlStrCache>
                <c:ptCount val="10"/>
                <c:lvl>
                  <c:pt idx="0">
                    <c:v>Dale Perry</c:v>
                  </c:pt>
                  <c:pt idx="1">
                    <c:v>Travis Peters</c:v>
                  </c:pt>
                  <c:pt idx="2">
                    <c:v>Juan Ramirez</c:v>
                  </c:pt>
                  <c:pt idx="3">
                    <c:v>Matthew Juarez</c:v>
                  </c:pt>
                  <c:pt idx="4">
                    <c:v>Anna Andrews</c:v>
                  </c:pt>
                  <c:pt idx="5">
                    <c:v>Richard Jones</c:v>
                  </c:pt>
                  <c:pt idx="6">
                    <c:v>Vicki Guzman</c:v>
                  </c:pt>
                  <c:pt idx="7">
                    <c:v>Tyler Levine</c:v>
                  </c:pt>
                  <c:pt idx="8">
                    <c:v>Carolyn Perez</c:v>
                  </c:pt>
                  <c:pt idx="9">
                    <c:v>Jenny Beck</c:v>
                  </c:pt>
                </c:lvl>
                <c:lvl>
                  <c:pt idx="0">
                    <c:v>C012</c:v>
                  </c:pt>
                  <c:pt idx="1">
                    <c:v>C110</c:v>
                  </c:pt>
                  <c:pt idx="2">
                    <c:v>C085</c:v>
                  </c:pt>
                  <c:pt idx="3">
                    <c:v>C077</c:v>
                  </c:pt>
                  <c:pt idx="4">
                    <c:v>C042</c:v>
                  </c:pt>
                  <c:pt idx="5">
                    <c:v>C168</c:v>
                  </c:pt>
                  <c:pt idx="6">
                    <c:v>C186</c:v>
                  </c:pt>
                  <c:pt idx="7">
                    <c:v>C029</c:v>
                  </c:pt>
                  <c:pt idx="8">
                    <c:v>C102</c:v>
                  </c:pt>
                  <c:pt idx="9">
                    <c:v>C033</c:v>
                  </c:pt>
                </c:lvl>
              </c:multiLvlStrCache>
            </c:multiLvlStrRef>
          </c:cat>
          <c:val>
            <c:numRef>
              <c:f>'Customer Analytics'!$AK$5:$AK$15</c:f>
              <c:numCache>
                <c:formatCode>\$#,##0;\(\$#,##0\);\$#,##0</c:formatCode>
                <c:ptCount val="10"/>
                <c:pt idx="0">
                  <c:v>117085.764</c:v>
                </c:pt>
                <c:pt idx="1">
                  <c:v>112255.42750000001</c:v>
                </c:pt>
                <c:pt idx="2">
                  <c:v>111867.5625</c:v>
                </c:pt>
                <c:pt idx="3">
                  <c:v>102378.9335</c:v>
                </c:pt>
                <c:pt idx="4">
                  <c:v>102068.0475</c:v>
                </c:pt>
                <c:pt idx="5">
                  <c:v>101478.7265</c:v>
                </c:pt>
                <c:pt idx="6">
                  <c:v>101239.3985</c:v>
                </c:pt>
                <c:pt idx="7">
                  <c:v>100719.7115</c:v>
                </c:pt>
                <c:pt idx="8">
                  <c:v>99498.945000000007</c:v>
                </c:pt>
                <c:pt idx="9">
                  <c:v>97397.935500000007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D-4EE4-9848-0726E8147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8278303"/>
        <c:axId val="266791759"/>
      </c:barChart>
      <c:catAx>
        <c:axId val="888278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791759"/>
        <c:crosses val="autoZero"/>
        <c:auto val="1"/>
        <c:lblAlgn val="ctr"/>
        <c:lblOffset val="100"/>
        <c:noMultiLvlLbl val="0"/>
      </c:catAx>
      <c:valAx>
        <c:axId val="266791759"/>
        <c:scaling>
          <c:orientation val="minMax"/>
        </c:scaling>
        <c:delete val="0"/>
        <c:axPos val="b"/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27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[Retail_Sales_Analysis.xlsx]Geographic &amp; Store Performance!PivotTable1</c:name>
    <c:fmtId val="0"/>
  </c:pivotSource>
  <c:chart>
    <c:title>
      <c:layout>
        <c:manualLayout>
          <c:xMode val="edge"/>
          <c:yMode val="edge"/>
          <c:x val="0.49606657774335583"/>
          <c:y val="4.15368639667705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46981627296588"/>
          <c:y val="0.19111290995167662"/>
          <c:w val="0.73896194225721779"/>
          <c:h val="0.604518769265991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'Geographic &amp; Store Performance'!$L$2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'Geographic &amp; Store Performance'!$K$3:$K$8</c:f>
              <c:strCache>
                <c:ptCount val="5"/>
                <c:pt idx="0">
                  <c:v> New Michele Branch</c:v>
                </c:pt>
                <c:pt idx="1">
                  <c:v> Brianahaven Branch</c:v>
                </c:pt>
                <c:pt idx="2">
                  <c:v> Jimenezborough Branch</c:v>
                </c:pt>
                <c:pt idx="3">
                  <c:v> Johnmouth Branch</c:v>
                </c:pt>
                <c:pt idx="4">
                  <c:v> Peckmouth Branch</c:v>
                </c:pt>
              </c:strCache>
            </c:strRef>
          </c:cat>
          <c:val>
            <c:numRef>
              <c:f>'Geographic &amp; Store Performance'!$L$3:$L$8</c:f>
              <c:numCache>
                <c:formatCode>\$#,##0;\(\$#,##0\);\$#,##0</c:formatCode>
                <c:ptCount val="5"/>
                <c:pt idx="0">
                  <c:v>2920406.93</c:v>
                </c:pt>
                <c:pt idx="1">
                  <c:v>2900701.0780000002</c:v>
                </c:pt>
                <c:pt idx="2">
                  <c:v>2880114.7259999998</c:v>
                </c:pt>
                <c:pt idx="3">
                  <c:v>2847047.8029999998</c:v>
                </c:pt>
                <c:pt idx="4">
                  <c:v>2753632.6105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C-4A51-886B-FEE7BB3F3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006335"/>
        <c:axId val="266743279"/>
      </c:barChart>
      <c:lineChart>
        <c:grouping val="standard"/>
        <c:varyColors val="0"/>
        <c:ser>
          <c:idx val="1"/>
          <c:order val="1"/>
          <c:tx>
            <c:strRef>
              <c:f>'Geographic &amp; Store Performance'!$M$2</c:f>
              <c:strCache>
                <c:ptCount val="1"/>
                <c:pt idx="0">
                  <c:v>Profit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'Geographic &amp; Store Performance'!$K$3:$K$8</c:f>
              <c:strCache>
                <c:ptCount val="5"/>
                <c:pt idx="0">
                  <c:v> New Michele Branch</c:v>
                </c:pt>
                <c:pt idx="1">
                  <c:v> Brianahaven Branch</c:v>
                </c:pt>
                <c:pt idx="2">
                  <c:v> Jimenezborough Branch</c:v>
                </c:pt>
                <c:pt idx="3">
                  <c:v> Johnmouth Branch</c:v>
                </c:pt>
                <c:pt idx="4">
                  <c:v> Peckmouth Branch</c:v>
                </c:pt>
              </c:strCache>
            </c:strRef>
          </c:cat>
          <c:val>
            <c:numRef>
              <c:f>'Geographic &amp; Store Performance'!$M$3:$M$8</c:f>
              <c:numCache>
                <c:formatCode>0.00%;\-0.00%;0.00%</c:formatCode>
                <c:ptCount val="5"/>
                <c:pt idx="0">
                  <c:v>0.27530802702211116</c:v>
                </c:pt>
                <c:pt idx="1">
                  <c:v>0.26544732714440755</c:v>
                </c:pt>
                <c:pt idx="2">
                  <c:v>0.2617468391778211</c:v>
                </c:pt>
                <c:pt idx="3">
                  <c:v>0.27148295584835352</c:v>
                </c:pt>
                <c:pt idx="4">
                  <c:v>0.26348248772673416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1C-4A51-886B-FEE7BB3F3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015151"/>
        <c:axId val="266741839"/>
      </c:lineChart>
      <c:catAx>
        <c:axId val="93200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743279"/>
        <c:crosses val="autoZero"/>
        <c:auto val="1"/>
        <c:lblAlgn val="ctr"/>
        <c:lblOffset val="100"/>
        <c:noMultiLvlLbl val="0"/>
      </c:catAx>
      <c:valAx>
        <c:axId val="26674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006335"/>
        <c:crosses val="autoZero"/>
        <c:crossBetween val="between"/>
      </c:valAx>
      <c:valAx>
        <c:axId val="266741839"/>
        <c:scaling>
          <c:orientation val="minMax"/>
        </c:scaling>
        <c:delete val="0"/>
        <c:axPos val="r"/>
        <c:numFmt formatCode="0.00%;\-0.00%;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015151"/>
        <c:crosses val="max"/>
        <c:crossBetween val="between"/>
      </c:valAx>
      <c:catAx>
        <c:axId val="932015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67418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3206187341336431E-2"/>
          <c:y val="1.4034227030032457E-2"/>
          <c:w val="0.42980508583967986"/>
          <c:h val="0.175234871342016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[Retail_Sales_Analysis.xlsx]Geographic &amp; Store Performance!PivotTable2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'Geographic &amp; Store Performance'!$T$2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'Geographic &amp; Store Performance'!$S$3:$S$8</c:f>
              <c:strCache>
                <c:ptCount val="5"/>
                <c:pt idx="0">
                  <c:v> Peckmouth Branch</c:v>
                </c:pt>
                <c:pt idx="1">
                  <c:v> Jimenezborough Branch</c:v>
                </c:pt>
                <c:pt idx="2">
                  <c:v> Brianahaven Branch</c:v>
                </c:pt>
                <c:pt idx="3">
                  <c:v> Johnmouth Branch</c:v>
                </c:pt>
                <c:pt idx="4">
                  <c:v> New Michele Branch</c:v>
                </c:pt>
              </c:strCache>
            </c:strRef>
          </c:cat>
          <c:val>
            <c:numRef>
              <c:f>'Geographic &amp; Store Performance'!$T$3:$T$8</c:f>
              <c:numCache>
                <c:formatCode>\$#,##0;\(\$#,##0\);\$#,##0</c:formatCode>
                <c:ptCount val="5"/>
                <c:pt idx="0">
                  <c:v>725533.97050000122</c:v>
                </c:pt>
                <c:pt idx="1">
                  <c:v>753860.92599999625</c:v>
                </c:pt>
                <c:pt idx="2">
                  <c:v>769983.34800000163</c:v>
                </c:pt>
                <c:pt idx="3">
                  <c:v>772924.95300000091</c:v>
                </c:pt>
                <c:pt idx="4">
                  <c:v>804011.47000000067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E-4E69-A3EC-E731CB8523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1967359"/>
        <c:axId val="266740879"/>
      </c:barChart>
      <c:catAx>
        <c:axId val="9319673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740879"/>
        <c:crosses val="autoZero"/>
        <c:auto val="1"/>
        <c:lblAlgn val="ctr"/>
        <c:lblOffset val="100"/>
        <c:noMultiLvlLbl val="0"/>
      </c:catAx>
      <c:valAx>
        <c:axId val="266740879"/>
        <c:scaling>
          <c:orientation val="minMax"/>
        </c:scaling>
        <c:delete val="1"/>
        <c:axPos val="b"/>
        <c:numFmt formatCode="\$#,##0;\(\$#,##0\);\$#,##0" sourceLinked="1"/>
        <c:majorTickMark val="out"/>
        <c:minorTickMark val="none"/>
        <c:tickLblPos val="nextTo"/>
        <c:crossAx val="93196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Revenue vs Profit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8B84C04-7894-4062-AB60-C388F294BF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7CB-48D1-A498-2ECA6967FF1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7EC6EC-23E2-43DB-BF8B-BF4850C55A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7CB-48D1-A498-2ECA6967FF1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385A3C-14E2-4326-A7A8-255F3CF31C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7CB-48D1-A498-2ECA6967FF1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92CED5E-841E-4E6A-A4E4-1079EDB0B2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7CB-48D1-A498-2ECA6967FF1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69AEF73-F346-4324-9DAE-2D7D4BAEE9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7CB-48D1-A498-2ECA6967FF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'Geographic &amp; Store Performance'!$Z$25:$AD$25</c:f>
              <c:numCache>
                <c:formatCode>\$#,##0;\(\$#,##0\);\$#,##0</c:formatCode>
                <c:ptCount val="5"/>
                <c:pt idx="0">
                  <c:v>2900701.0780000002</c:v>
                </c:pt>
                <c:pt idx="1">
                  <c:v>2880114.7259999998</c:v>
                </c:pt>
                <c:pt idx="2">
                  <c:v>2847047.8029999998</c:v>
                </c:pt>
                <c:pt idx="3">
                  <c:v>2920406.93</c:v>
                </c:pt>
                <c:pt idx="4">
                  <c:v>2753632.6105</c:v>
                </c:pt>
              </c:numCache>
            </c:numRef>
          </c:xVal>
          <c:yVal>
            <c:numRef>
              <c:f>'Geographic &amp; Store Performance'!$Z$24:$AD$24</c:f>
              <c:numCache>
                <c:formatCode>\$#,##0;\(\$#,##0\);\$#,##0</c:formatCode>
                <c:ptCount val="5"/>
                <c:pt idx="0">
                  <c:v>769983.34800000163</c:v>
                </c:pt>
                <c:pt idx="1">
                  <c:v>753860.92599999625</c:v>
                </c:pt>
                <c:pt idx="2">
                  <c:v>772924.95300000091</c:v>
                </c:pt>
                <c:pt idx="3">
                  <c:v>804011.47000000067</c:v>
                </c:pt>
                <c:pt idx="4">
                  <c:v>725533.97050000122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'Geographic &amp; Store Performance'!$Z$23:$AD$23</c15:f>
                <c15:dlblRangeCache>
                  <c:ptCount val="5"/>
                  <c:pt idx="0">
                    <c:v> Brianahaven Branch</c:v>
                  </c:pt>
                  <c:pt idx="1">
                    <c:v> Jimenezborough Branch</c:v>
                  </c:pt>
                  <c:pt idx="2">
                    <c:v> Johnmouth Branch</c:v>
                  </c:pt>
                  <c:pt idx="3">
                    <c:v> New Michele Branch</c:v>
                  </c:pt>
                  <c:pt idx="4">
                    <c:v> Peckmouth Branch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7CB-48D1-A498-2ECA6967F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268095"/>
        <c:axId val="1692047248"/>
      </c:scatterChart>
      <c:valAx>
        <c:axId val="88826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047248"/>
        <c:crosses val="autoZero"/>
        <c:crossBetween val="midCat"/>
      </c:valAx>
      <c:valAx>
        <c:axId val="16920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26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[Retail_Sales_Analysis.xlsx]Geographic &amp; Store Performance!PivotTable4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'Geographic &amp; Store Performance'!$AK$4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'Geographic &amp; Store Performance'!$AJ$5:$AJ$9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'Geographic &amp; Store Performance'!$AK$5:$AK$9</c:f>
              <c:numCache>
                <c:formatCode>\$#,##0;\(\$#,##0\);\$#,##0</c:formatCode>
                <c:ptCount val="4"/>
                <c:pt idx="0">
                  <c:v>5600680.4134999998</c:v>
                </c:pt>
                <c:pt idx="1">
                  <c:v>2900701.0780000002</c:v>
                </c:pt>
                <c:pt idx="2">
                  <c:v>2880114.7259999998</c:v>
                </c:pt>
                <c:pt idx="3">
                  <c:v>2920406.93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F-4A75-844E-2E5C8BE1A8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8295935"/>
        <c:axId val="993214767"/>
      </c:barChart>
      <c:catAx>
        <c:axId val="888295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214767"/>
        <c:crosses val="autoZero"/>
        <c:auto val="1"/>
        <c:lblAlgn val="ctr"/>
        <c:lblOffset val="100"/>
        <c:noMultiLvlLbl val="0"/>
      </c:catAx>
      <c:valAx>
        <c:axId val="993214767"/>
        <c:scaling>
          <c:orientation val="minMax"/>
        </c:scaling>
        <c:delete val="1"/>
        <c:axPos val="l"/>
        <c:numFmt formatCode="\$#,##0;\(\$#,##0\);\$#,##0" sourceLinked="1"/>
        <c:majorTickMark val="none"/>
        <c:minorTickMark val="none"/>
        <c:tickLblPos val="nextTo"/>
        <c:crossAx val="88829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Financial Waterfall: Gross Sales to Net Profit</a:t>
            </a:r>
            <a:endParaRPr lang="ar-EG"/>
          </a:p>
        </cx:rich>
      </cx:tx>
    </cx:title>
    <cx:plotArea>
      <cx:plotAreaRegion>
        <cx:series layoutId="waterfall" uniqueId="{00000000-8E3A-4273-A016-858310CF2EC0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2"/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Financial Funnel</a:t>
            </a:r>
            <a:r>
              <a:rPr lang="en-US"/>
              <a:t>.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funnel" uniqueId="{6677595B-CD6F-4A61-B519-E34FCC42EA1F}">
          <cx:tx>
            <cx:txData>
              <cx:f>_xlchart.v2.1</cx:f>
              <cx:v>Amount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Financial Waterfall: Gross Sales to Net Profit</a:t>
            </a:r>
            <a:endParaRPr lang="ar-EG"/>
          </a:p>
        </cx:rich>
      </cx:tx>
    </cx:title>
    <cx:plotArea>
      <cx:plotAreaRegion>
        <cx:series layoutId="waterfall" uniqueId="{00000000-8E3A-4273-A016-858310CF2EC0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2"/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_xlchart.v2.7</cx:f>
      </cx:strDim>
      <cx:numDim type="val">
        <cx:f>_xlchart.v2.9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Financial Funnel</a:t>
            </a:r>
            <a:r>
              <a:rPr lang="en-US"/>
              <a:t>.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funnel" uniqueId="{6677595B-CD6F-4A61-B519-E34FCC42EA1F}">
          <cx:tx>
            <cx:txData>
              <cx:f>_xlchart.v2.8</cx:f>
              <cx:v>Amount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size">
        <cx:f>_xlchart.v1.12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Revenue Share by Category &amp; SubCategory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treemap" uniqueId="{6CAFB8E5-93D2-46DE-8DB0-E10224957758}">
          <cx:tx>
            <cx:txData>
              <cx:f>_xlchart.v1.11</cx:f>
              <cx:v>Total Revenue</cx:v>
            </cx:txData>
          </cx:tx>
          <cx:dataLabels pos="inEnd">
            <cx:visibility seriesName="0" categoryName="1" value="1"/>
            <cx:separator>, </cx:separator>
          </cx:dataLabels>
          <cx:dataId val="0"/>
          <cx:layoutPr>
            <cx:parentLabelLayout val="banner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microsoft.com/office/2014/relationships/chartEx" Target="../charts/chartEx2.xml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1.xml"/><Relationship Id="rId7" Type="http://schemas.openxmlformats.org/officeDocument/2006/relationships/chart" Target="../charts/chart14.xml"/><Relationship Id="rId2" Type="http://schemas.openxmlformats.org/officeDocument/2006/relationships/chart" Target="../charts/chart10.xml"/><Relationship Id="rId1" Type="http://schemas.microsoft.com/office/2014/relationships/chartEx" Target="../charts/chartEx3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microsoft.com/office/2014/relationships/chartEx" Target="../charts/chartEx4.xml"/><Relationship Id="rId9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5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20170</xdr:colOff>
      <xdr:row>13</xdr:row>
      <xdr:rowOff>139401</xdr:rowOff>
    </xdr:from>
    <xdr:to>
      <xdr:col>19</xdr:col>
      <xdr:colOff>678180</xdr:colOff>
      <xdr:row>28</xdr:row>
      <xdr:rowOff>174811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E9AE8AE-636D-6668-6BA3-5E688B0BE9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88470" y="2623521"/>
              <a:ext cx="5085230" cy="2778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68580</xdr:colOff>
      <xdr:row>7</xdr:row>
      <xdr:rowOff>175260</xdr:rowOff>
    </xdr:from>
    <xdr:to>
      <xdr:col>28</xdr:col>
      <xdr:colOff>251460</xdr:colOff>
      <xdr:row>22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E4648A-BA9F-A464-FAF6-12C501ECE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23</xdr:col>
      <xdr:colOff>571500</xdr:colOff>
      <xdr:row>14</xdr:row>
      <xdr:rowOff>22860</xdr:rowOff>
    </xdr:from>
    <xdr:ext cx="1242060" cy="75438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7CFA67-FCC9-5D05-EB45-100952A62F7E}"/>
            </a:ext>
          </a:extLst>
        </xdr:cNvPr>
        <xdr:cNvSpPr txBox="1"/>
      </xdr:nvSpPr>
      <xdr:spPr>
        <a:xfrm>
          <a:off x="20429220" y="2598420"/>
          <a:ext cx="1242060" cy="754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Total</a:t>
          </a:r>
          <a:r>
            <a:rPr lang="en-US" sz="1100" b="1" baseline="0"/>
            <a:t> </a:t>
          </a:r>
          <a:r>
            <a:rPr lang="en-US" sz="1100" b="1"/>
            <a:t> Revenue</a:t>
          </a:r>
        </a:p>
        <a:p>
          <a:pPr algn="ctr"/>
          <a:r>
            <a:rPr lang="en-US" sz="1400" b="1">
              <a:solidFill>
                <a:srgbClr val="FF0000"/>
              </a:solidFill>
            </a:rPr>
            <a:t>$14.30M</a:t>
          </a:r>
        </a:p>
      </xdr:txBody>
    </xdr:sp>
    <xdr:clientData/>
  </xdr:oneCellAnchor>
  <xdr:twoCellAnchor>
    <xdr:from>
      <xdr:col>29</xdr:col>
      <xdr:colOff>378624</xdr:colOff>
      <xdr:row>4</xdr:row>
      <xdr:rowOff>3216</xdr:rowOff>
    </xdr:from>
    <xdr:to>
      <xdr:col>35</xdr:col>
      <xdr:colOff>129540</xdr:colOff>
      <xdr:row>15</xdr:row>
      <xdr:rowOff>167640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3EC9E0C2-2B4E-5EC9-FAEC-A07C89735DD9}"/>
            </a:ext>
          </a:extLst>
        </xdr:cNvPr>
        <xdr:cNvGrpSpPr/>
      </xdr:nvGrpSpPr>
      <xdr:grpSpPr>
        <a:xfrm>
          <a:off x="25143624" y="841416"/>
          <a:ext cx="3996345" cy="2200053"/>
          <a:chOff x="24686424" y="887136"/>
          <a:chExt cx="3987636" cy="2176104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47E3EF99-4260-745A-1EE0-C806FDEC70DE}"/>
              </a:ext>
            </a:extLst>
          </xdr:cNvPr>
          <xdr:cNvGraphicFramePr/>
        </xdr:nvGraphicFramePr>
        <xdr:xfrm>
          <a:off x="24686424" y="887136"/>
          <a:ext cx="3987636" cy="21761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AF$73">
        <xdr:nvSpPr>
          <xdr:cNvPr id="6" name="TextBox 5">
            <a:extLst>
              <a:ext uri="{FF2B5EF4-FFF2-40B4-BE49-F238E27FC236}">
                <a16:creationId xmlns:a16="http://schemas.microsoft.com/office/drawing/2014/main" id="{4964AF9E-E36F-94B8-167E-D6F484A1C5DB}"/>
              </a:ext>
            </a:extLst>
          </xdr:cNvPr>
          <xdr:cNvSpPr txBox="1"/>
        </xdr:nvSpPr>
        <xdr:spPr>
          <a:xfrm>
            <a:off x="26677620" y="1821180"/>
            <a:ext cx="123444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4823510-E8DF-486B-992D-96E25B6273FC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 algn="ctr"/>
              <a:t>26.75%</a:t>
            </a:fld>
            <a:endParaRPr lang="en-US" sz="1600" b="1"/>
          </a:p>
        </xdr:txBody>
      </xdr:sp>
    </xdr:grpSp>
    <xdr:clientData/>
  </xdr:twoCellAnchor>
  <xdr:twoCellAnchor>
    <xdr:from>
      <xdr:col>37</xdr:col>
      <xdr:colOff>251460</xdr:colOff>
      <xdr:row>8</xdr:row>
      <xdr:rowOff>19050</xdr:rowOff>
    </xdr:from>
    <xdr:to>
      <xdr:col>43</xdr:col>
      <xdr:colOff>525780</xdr:colOff>
      <xdr:row>23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2C4EE74-0820-820F-9333-4AA6AA310C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65700" y="1588770"/>
              <a:ext cx="46710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48</xdr:col>
      <xdr:colOff>196516</xdr:colOff>
      <xdr:row>3</xdr:row>
      <xdr:rowOff>63652</xdr:rowOff>
    </xdr:from>
    <xdr:to>
      <xdr:col>53</xdr:col>
      <xdr:colOff>949450</xdr:colOff>
      <xdr:row>18</xdr:row>
      <xdr:rowOff>3253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D727FD-BE88-BD7A-EA75-3EA4A4DA4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957831</xdr:colOff>
      <xdr:row>19</xdr:row>
      <xdr:rowOff>120952</xdr:rowOff>
    </xdr:from>
    <xdr:to>
      <xdr:col>58</xdr:col>
      <xdr:colOff>105951</xdr:colOff>
      <xdr:row>34</xdr:row>
      <xdr:rowOff>170432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F175B7-C9D7-387E-37B2-5260480E9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54</xdr:col>
      <xdr:colOff>100737</xdr:colOff>
      <xdr:row>5</xdr:row>
      <xdr:rowOff>33618</xdr:rowOff>
    </xdr:from>
    <xdr:to>
      <xdr:col>61</xdr:col>
      <xdr:colOff>520605</xdr:colOff>
      <xdr:row>19</xdr:row>
      <xdr:rowOff>144780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8B138FB-C70F-E236-9532-834F92679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64</xdr:col>
      <xdr:colOff>115389</xdr:colOff>
      <xdr:row>16</xdr:row>
      <xdr:rowOff>152400</xdr:rowOff>
    </xdr:from>
    <xdr:to>
      <xdr:col>73</xdr:col>
      <xdr:colOff>465909</xdr:colOff>
      <xdr:row>39</xdr:row>
      <xdr:rowOff>121920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2AB28F3-28EE-1770-E08B-DA18AF1E1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75</xdr:col>
      <xdr:colOff>92785</xdr:colOff>
      <xdr:row>17</xdr:row>
      <xdr:rowOff>166166</xdr:rowOff>
    </xdr:from>
    <xdr:to>
      <xdr:col>81</xdr:col>
      <xdr:colOff>380937</xdr:colOff>
      <xdr:row>33</xdr:row>
      <xdr:rowOff>42837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4E3004A-6B38-8717-4878-BEC91CD59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83</xdr:col>
      <xdr:colOff>198120</xdr:colOff>
      <xdr:row>16</xdr:row>
      <xdr:rowOff>53340</xdr:rowOff>
    </xdr:from>
    <xdr:to>
      <xdr:col>90</xdr:col>
      <xdr:colOff>419100</xdr:colOff>
      <xdr:row>31</xdr:row>
      <xdr:rowOff>53340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06A311A-3BC3-2157-5951-821931ABC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91</xdr:col>
      <xdr:colOff>51100</xdr:colOff>
      <xdr:row>16</xdr:row>
      <xdr:rowOff>43479</xdr:rowOff>
    </xdr:from>
    <xdr:to>
      <xdr:col>99</xdr:col>
      <xdr:colOff>91440</xdr:colOff>
      <xdr:row>31</xdr:row>
      <xdr:rowOff>43478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5200118-CFFB-A1E7-D191-76177B5E5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20170</xdr:colOff>
      <xdr:row>13</xdr:row>
      <xdr:rowOff>139401</xdr:rowOff>
    </xdr:from>
    <xdr:to>
      <xdr:col>19</xdr:col>
      <xdr:colOff>678180</xdr:colOff>
      <xdr:row>28</xdr:row>
      <xdr:rowOff>174811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67D6758-2A6A-4760-9BDC-EC03A6E8EB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90350" y="2638761"/>
              <a:ext cx="4963310" cy="2778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68580</xdr:colOff>
      <xdr:row>7</xdr:row>
      <xdr:rowOff>175260</xdr:rowOff>
    </xdr:from>
    <xdr:to>
      <xdr:col>28</xdr:col>
      <xdr:colOff>251460</xdr:colOff>
      <xdr:row>22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6CBE4B-7A95-4B62-828F-83657B9CC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23</xdr:col>
      <xdr:colOff>571500</xdr:colOff>
      <xdr:row>14</xdr:row>
      <xdr:rowOff>22860</xdr:rowOff>
    </xdr:from>
    <xdr:ext cx="1242060" cy="75438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C740C0-7B82-40DA-8528-0989BBF7FE9C}"/>
            </a:ext>
          </a:extLst>
        </xdr:cNvPr>
        <xdr:cNvSpPr txBox="1"/>
      </xdr:nvSpPr>
      <xdr:spPr>
        <a:xfrm>
          <a:off x="21092160" y="2689860"/>
          <a:ext cx="1242060" cy="754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Total</a:t>
          </a:r>
          <a:r>
            <a:rPr lang="en-US" sz="1100" b="1" baseline="0"/>
            <a:t> </a:t>
          </a:r>
          <a:r>
            <a:rPr lang="en-US" sz="1100" b="1"/>
            <a:t> Revenue</a:t>
          </a:r>
        </a:p>
        <a:p>
          <a:pPr algn="ctr"/>
          <a:r>
            <a:rPr lang="en-US" sz="1400" b="1">
              <a:solidFill>
                <a:srgbClr val="FF0000"/>
              </a:solidFill>
            </a:rPr>
            <a:t>$14.30M</a:t>
          </a:r>
        </a:p>
      </xdr:txBody>
    </xdr:sp>
    <xdr:clientData/>
  </xdr:oneCellAnchor>
  <xdr:twoCellAnchor>
    <xdr:from>
      <xdr:col>29</xdr:col>
      <xdr:colOff>378624</xdr:colOff>
      <xdr:row>4</xdr:row>
      <xdr:rowOff>3216</xdr:rowOff>
    </xdr:from>
    <xdr:to>
      <xdr:col>35</xdr:col>
      <xdr:colOff>129540</xdr:colOff>
      <xdr:row>15</xdr:row>
      <xdr:rowOff>167640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342030B-8AC1-4A74-94F9-D330BB7F2848}"/>
            </a:ext>
          </a:extLst>
        </xdr:cNvPr>
        <xdr:cNvGrpSpPr/>
      </xdr:nvGrpSpPr>
      <xdr:grpSpPr>
        <a:xfrm>
          <a:off x="24690906" y="845898"/>
          <a:ext cx="4009152" cy="2154589"/>
          <a:chOff x="24686424" y="887136"/>
          <a:chExt cx="3987636" cy="2176104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A4D9B983-222D-EC46-9F4B-37FFF14244D3}"/>
              </a:ext>
            </a:extLst>
          </xdr:cNvPr>
          <xdr:cNvGraphicFramePr/>
        </xdr:nvGraphicFramePr>
        <xdr:xfrm>
          <a:off x="24686424" y="887136"/>
          <a:ext cx="3987636" cy="21761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AF$73">
        <xdr:nvSpPr>
          <xdr:cNvPr id="7" name="TextBox 6">
            <a:extLst>
              <a:ext uri="{FF2B5EF4-FFF2-40B4-BE49-F238E27FC236}">
                <a16:creationId xmlns:a16="http://schemas.microsoft.com/office/drawing/2014/main" id="{EA430148-BBD8-E47A-D613-DB088C153D29}"/>
              </a:ext>
            </a:extLst>
          </xdr:cNvPr>
          <xdr:cNvSpPr txBox="1"/>
        </xdr:nvSpPr>
        <xdr:spPr>
          <a:xfrm>
            <a:off x="26677620" y="1821180"/>
            <a:ext cx="123444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4823510-E8DF-486B-992D-96E25B6273FC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 algn="ctr"/>
              <a:t>26.75%</a:t>
            </a:fld>
            <a:endParaRPr lang="en-US" sz="1600" b="1"/>
          </a:p>
        </xdr:txBody>
      </xdr:sp>
    </xdr:grpSp>
    <xdr:clientData/>
  </xdr:twoCellAnchor>
  <xdr:twoCellAnchor>
    <xdr:from>
      <xdr:col>37</xdr:col>
      <xdr:colOff>251460</xdr:colOff>
      <xdr:row>8</xdr:row>
      <xdr:rowOff>19050</xdr:rowOff>
    </xdr:from>
    <xdr:to>
      <xdr:col>43</xdr:col>
      <xdr:colOff>525780</xdr:colOff>
      <xdr:row>23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F41E7484-1790-4307-A7B1-EDC6077222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69460" y="1604010"/>
              <a:ext cx="46329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48</xdr:col>
      <xdr:colOff>196515</xdr:colOff>
      <xdr:row>3</xdr:row>
      <xdr:rowOff>63652</xdr:rowOff>
    </xdr:from>
    <xdr:to>
      <xdr:col>53</xdr:col>
      <xdr:colOff>1272988</xdr:colOff>
      <xdr:row>18</xdr:row>
      <xdr:rowOff>3253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9BC8F4-C527-4E95-B47B-30C47B2B1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57</xdr:col>
      <xdr:colOff>333104</xdr:colOff>
      <xdr:row>12</xdr:row>
      <xdr:rowOff>21771</xdr:rowOff>
    </xdr:from>
    <xdr:to>
      <xdr:col>67</xdr:col>
      <xdr:colOff>74024</xdr:colOff>
      <xdr:row>34</xdr:row>
      <xdr:rowOff>176349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7C7101B-D747-4545-8867-79C96EAF6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69</xdr:col>
      <xdr:colOff>92785</xdr:colOff>
      <xdr:row>17</xdr:row>
      <xdr:rowOff>166166</xdr:rowOff>
    </xdr:from>
    <xdr:to>
      <xdr:col>75</xdr:col>
      <xdr:colOff>380937</xdr:colOff>
      <xdr:row>33</xdr:row>
      <xdr:rowOff>42837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4026737-980B-4447-B1F0-9A765589E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77</xdr:col>
      <xdr:colOff>198120</xdr:colOff>
      <xdr:row>16</xdr:row>
      <xdr:rowOff>53340</xdr:rowOff>
    </xdr:from>
    <xdr:to>
      <xdr:col>84</xdr:col>
      <xdr:colOff>419100</xdr:colOff>
      <xdr:row>31</xdr:row>
      <xdr:rowOff>53340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E0B8854-C1B7-4A16-A21A-5E2563A88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86</xdr:col>
      <xdr:colOff>345014</xdr:colOff>
      <xdr:row>10</xdr:row>
      <xdr:rowOff>76136</xdr:rowOff>
    </xdr:from>
    <xdr:to>
      <xdr:col>94</xdr:col>
      <xdr:colOff>472440</xdr:colOff>
      <xdr:row>25</xdr:row>
      <xdr:rowOff>76136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0448C14-E268-4D2C-AFC0-3F17F8071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406549</xdr:colOff>
      <xdr:row>18</xdr:row>
      <xdr:rowOff>70372</xdr:rowOff>
    </xdr:from>
    <xdr:to>
      <xdr:col>18</xdr:col>
      <xdr:colOff>38996</xdr:colOff>
      <xdr:row>33</xdr:row>
      <xdr:rowOff>127746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AD570-7EC3-811A-BDD4-49351DD9C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23947</xdr:colOff>
      <xdr:row>15</xdr:row>
      <xdr:rowOff>105591</xdr:rowOff>
    </xdr:from>
    <xdr:to>
      <xdr:col>23</xdr:col>
      <xdr:colOff>833716</xdr:colOff>
      <xdr:row>30</xdr:row>
      <xdr:rowOff>72934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BDF483-9DA8-5389-131F-12786B29F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414169</xdr:colOff>
      <xdr:row>15</xdr:row>
      <xdr:rowOff>35411</xdr:rowOff>
    </xdr:from>
    <xdr:to>
      <xdr:col>30</xdr:col>
      <xdr:colOff>190052</xdr:colOff>
      <xdr:row>30</xdr:row>
      <xdr:rowOff>89199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F8B92F-D086-B02A-6695-E677C6611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4482</xdr:colOff>
      <xdr:row>15</xdr:row>
      <xdr:rowOff>103093</xdr:rowOff>
    </xdr:from>
    <xdr:to>
      <xdr:col>37</xdr:col>
      <xdr:colOff>506506</xdr:colOff>
      <xdr:row>30</xdr:row>
      <xdr:rowOff>156881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E118ED-9249-0C5D-4979-9EA097B5C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593036</xdr:colOff>
      <xdr:row>14</xdr:row>
      <xdr:rowOff>85164</xdr:rowOff>
    </xdr:from>
    <xdr:to>
      <xdr:col>44</xdr:col>
      <xdr:colOff>475130</xdr:colOff>
      <xdr:row>29</xdr:row>
      <xdr:rowOff>138954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43411D-B539-E0DA-AFE6-40DD9EE61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58270</xdr:colOff>
      <xdr:row>12</xdr:row>
      <xdr:rowOff>147917</xdr:rowOff>
    </xdr:from>
    <xdr:to>
      <xdr:col>51</xdr:col>
      <xdr:colOff>192740</xdr:colOff>
      <xdr:row>27</xdr:row>
      <xdr:rowOff>183775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A1DE65-ADDD-4122-AA41-8F559971B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358586</xdr:colOff>
      <xdr:row>17</xdr:row>
      <xdr:rowOff>94128</xdr:rowOff>
    </xdr:from>
    <xdr:to>
      <xdr:col>61</xdr:col>
      <xdr:colOff>179294</xdr:colOff>
      <xdr:row>38</xdr:row>
      <xdr:rowOff>134470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58B1CC1-9D67-4F93-C3D3-57096E1EF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202473</xdr:colOff>
      <xdr:row>9</xdr:row>
      <xdr:rowOff>115552</xdr:rowOff>
    </xdr:from>
    <xdr:to>
      <xdr:col>35</xdr:col>
      <xdr:colOff>609599</xdr:colOff>
      <xdr:row>20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DFC5B2-2915-32FE-44EB-608A4179B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345140</xdr:colOff>
      <xdr:row>15</xdr:row>
      <xdr:rowOff>13447</xdr:rowOff>
    </xdr:from>
    <xdr:to>
      <xdr:col>45</xdr:col>
      <xdr:colOff>125506</xdr:colOff>
      <xdr:row>30</xdr:row>
      <xdr:rowOff>67235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828E49-520C-5FEB-B426-739DF485E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</xdr:col>
      <xdr:colOff>256583</xdr:colOff>
      <xdr:row>19</xdr:row>
      <xdr:rowOff>134151</xdr:rowOff>
    </xdr:from>
    <xdr:to>
      <xdr:col>53</xdr:col>
      <xdr:colOff>348343</xdr:colOff>
      <xdr:row>32</xdr:row>
      <xdr:rowOff>43543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FD14396-7167-6B36-DE31-17C00EBF37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1983" y="3608871"/>
              <a:ext cx="4450400" cy="22868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272421</xdr:colOff>
      <xdr:row>11</xdr:row>
      <xdr:rowOff>9718</xdr:rowOff>
    </xdr:from>
    <xdr:to>
      <xdr:col>10</xdr:col>
      <xdr:colOff>599465</xdr:colOff>
      <xdr:row>24</xdr:row>
      <xdr:rowOff>131743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8AF5F4-FF92-9BCE-EC37-32FF16C72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53788</xdr:colOff>
      <xdr:row>10</xdr:row>
      <xdr:rowOff>76199</xdr:rowOff>
    </xdr:from>
    <xdr:to>
      <xdr:col>19</xdr:col>
      <xdr:colOff>71716</xdr:colOff>
      <xdr:row>27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92F1CD-6A24-C825-3CE7-EA59EDD24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80681</xdr:colOff>
      <xdr:row>8</xdr:row>
      <xdr:rowOff>165846</xdr:rowOff>
    </xdr:from>
    <xdr:to>
      <xdr:col>27</xdr:col>
      <xdr:colOff>80682</xdr:colOff>
      <xdr:row>24</xdr:row>
      <xdr:rowOff>40340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D30F2A4-86ED-8210-5609-36B2D4AF4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196516</xdr:colOff>
      <xdr:row>3</xdr:row>
      <xdr:rowOff>63652</xdr:rowOff>
    </xdr:from>
    <xdr:to>
      <xdr:col>9</xdr:col>
      <xdr:colOff>949450</xdr:colOff>
      <xdr:row>18</xdr:row>
      <xdr:rowOff>3253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CF47331-318B-4B5A-BFA6-2D9D29E7A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957831</xdr:colOff>
      <xdr:row>19</xdr:row>
      <xdr:rowOff>120952</xdr:rowOff>
    </xdr:from>
    <xdr:to>
      <xdr:col>14</xdr:col>
      <xdr:colOff>105951</xdr:colOff>
      <xdr:row>34</xdr:row>
      <xdr:rowOff>170432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C13A00D-A50C-452F-9525-B5D0318DC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100737</xdr:colOff>
      <xdr:row>5</xdr:row>
      <xdr:rowOff>33618</xdr:rowOff>
    </xdr:from>
    <xdr:to>
      <xdr:col>17</xdr:col>
      <xdr:colOff>520605</xdr:colOff>
      <xdr:row>19</xdr:row>
      <xdr:rowOff>144780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2C76402-72EA-4DB3-83F8-E7E1032A7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115389</xdr:colOff>
      <xdr:row>16</xdr:row>
      <xdr:rowOff>152400</xdr:rowOff>
    </xdr:from>
    <xdr:to>
      <xdr:col>29</xdr:col>
      <xdr:colOff>465909</xdr:colOff>
      <xdr:row>39</xdr:row>
      <xdr:rowOff>121920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0171DD8-FC72-4971-9499-4655F90BB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92785</xdr:colOff>
      <xdr:row>17</xdr:row>
      <xdr:rowOff>166166</xdr:rowOff>
    </xdr:from>
    <xdr:to>
      <xdr:col>37</xdr:col>
      <xdr:colOff>380937</xdr:colOff>
      <xdr:row>33</xdr:row>
      <xdr:rowOff>42837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EC081B7-074E-462B-9C8C-06D994D3E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198120</xdr:colOff>
      <xdr:row>16</xdr:row>
      <xdr:rowOff>53340</xdr:rowOff>
    </xdr:from>
    <xdr:to>
      <xdr:col>46</xdr:col>
      <xdr:colOff>419100</xdr:colOff>
      <xdr:row>31</xdr:row>
      <xdr:rowOff>53340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91551B1-5B34-44B3-943A-9E423DD94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120897</xdr:colOff>
      <xdr:row>15</xdr:row>
      <xdr:rowOff>31312</xdr:rowOff>
    </xdr:from>
    <xdr:to>
      <xdr:col>56</xdr:col>
      <xdr:colOff>234235</xdr:colOff>
      <xdr:row>30</xdr:row>
      <xdr:rowOff>31312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33612A8-02A3-4E7C-BE98-FEB825A47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911438</xdr:colOff>
      <xdr:row>11</xdr:row>
      <xdr:rowOff>98222</xdr:rowOff>
    </xdr:from>
    <xdr:to>
      <xdr:col>10</xdr:col>
      <xdr:colOff>1310835</xdr:colOff>
      <xdr:row>22</xdr:row>
      <xdr:rowOff>26991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EF1B4-70A1-34E2-DFC7-FFAE7B73D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296849</xdr:colOff>
      <xdr:row>8</xdr:row>
      <xdr:rowOff>165321</xdr:rowOff>
    </xdr:from>
    <xdr:to>
      <xdr:col>18</xdr:col>
      <xdr:colOff>342569</xdr:colOff>
      <xdr:row>21</xdr:row>
      <xdr:rowOff>172941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3B175B-DBC6-A8A2-4D95-940E3BEF0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391271</xdr:colOff>
      <xdr:row>16</xdr:row>
      <xdr:rowOff>97402</xdr:rowOff>
    </xdr:from>
    <xdr:to>
      <xdr:col>26</xdr:col>
      <xdr:colOff>726881</xdr:colOff>
      <xdr:row>31</xdr:row>
      <xdr:rowOff>57646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B27D7B-63D7-3C8B-450D-733DA06F2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140705</xdr:colOff>
      <xdr:row>12</xdr:row>
      <xdr:rowOff>116151</xdr:rowOff>
    </xdr:from>
    <xdr:to>
      <xdr:col>31</xdr:col>
      <xdr:colOff>514884</xdr:colOff>
      <xdr:row>27</xdr:row>
      <xdr:rowOff>76395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E88F49-275C-1E7D-D210-DF0A9AE9D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402203</xdr:colOff>
      <xdr:row>15</xdr:row>
      <xdr:rowOff>45388</xdr:rowOff>
    </xdr:from>
    <xdr:to>
      <xdr:col>41</xdr:col>
      <xdr:colOff>441960</xdr:colOff>
      <xdr:row>32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924F47-043B-F2D9-B985-3D543369B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541020</xdr:colOff>
      <xdr:row>8</xdr:row>
      <xdr:rowOff>38100</xdr:rowOff>
    </xdr:from>
    <xdr:to>
      <xdr:col>14</xdr:col>
      <xdr:colOff>487680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7DB84-B826-0946-218B-4A04E48C6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7620</xdr:colOff>
      <xdr:row>8</xdr:row>
      <xdr:rowOff>129540</xdr:rowOff>
    </xdr:from>
    <xdr:to>
      <xdr:col>22</xdr:col>
      <xdr:colOff>327660</xdr:colOff>
      <xdr:row>23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75C2AF-C2FC-50FC-3D75-871E80784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537754</xdr:colOff>
      <xdr:row>5</xdr:row>
      <xdr:rowOff>101781</xdr:rowOff>
    </xdr:from>
    <xdr:to>
      <xdr:col>29</xdr:col>
      <xdr:colOff>280852</xdr:colOff>
      <xdr:row>20</xdr:row>
      <xdr:rowOff>101781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5DA7BB-D7E9-A840-2D10-7CD46C44E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7620</xdr:colOff>
      <xdr:row>9</xdr:row>
      <xdr:rowOff>76200</xdr:rowOff>
    </xdr:from>
    <xdr:to>
      <xdr:col>40</xdr:col>
      <xdr:colOff>381000</xdr:colOff>
      <xdr:row>24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50D772-A142-D923-A0C2-C1EC56633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744791668" backgroundQuery="1" createdVersion="8" refreshedVersion="8" minRefreshableVersion="3" recordCount="0" supportSubquery="1" supportAdvancedDrill="1" xr:uid="{42C0A82D-EE7E-449E-9C5F-358F944EAB77}">
  <cacheSource type="external" connectionId="7"/>
  <cacheFields count="5">
    <cacheField name="[Measures].[Distinct Count of CustomerID]" caption="Distinct Count of CustomerID" numFmtId="0" hierarchy="85" level="32767"/>
    <cacheField name="[Dim_Customers].[JoinDate].[JoinDate]" caption="JoinDate" numFmtId="0" hierarchy="7" level="1">
      <sharedItems containsSemiMixedTypes="0" containsNonDate="0" containsDate="1" containsString="0" minDate="2020-09-30T00:00:00" maxDate="2025-08-29T00:00:00" count="191">
        <d v="2020-09-30T00:00:00"/>
        <d v="2020-10-02T00:00:00"/>
        <d v="2020-10-18T00:00:00"/>
        <d v="2020-10-19T00:00:00"/>
        <d v="2020-11-03T00:00:00"/>
        <d v="2020-11-10T00:00:00"/>
        <d v="2020-11-18T00:00:00"/>
        <d v="2020-12-08T00:00:00"/>
        <d v="2020-12-19T00:00:00"/>
        <d v="2020-12-21T00:00:00"/>
        <d v="2020-12-27T00:00:00"/>
        <d v="2021-01-12T00:00:00"/>
        <d v="2021-01-17T00:00:00"/>
        <d v="2021-01-22T00:00:00"/>
        <d v="2021-02-01T00:00:00"/>
        <d v="2021-02-05T00:00:00"/>
        <d v="2021-02-10T00:00:00"/>
        <d v="2021-02-25T00:00:00"/>
        <d v="2021-03-03T00:00:00"/>
        <d v="2021-03-04T00:00:00"/>
        <d v="2021-03-05T00:00:00"/>
        <d v="2021-03-06T00:00:00"/>
        <d v="2021-03-11T00:00:00"/>
        <d v="2021-03-14T00:00:00"/>
        <d v="2021-03-19T00:00:00"/>
        <d v="2021-04-16T00:00:00"/>
        <d v="2021-04-19T00:00:00"/>
        <d v="2021-05-10T00:00:00"/>
        <d v="2021-05-12T00:00:00"/>
        <d v="2021-05-24T00:00:00"/>
        <d v="2021-06-04T00:00:00"/>
        <d v="2021-06-19T00:00:00"/>
        <d v="2021-07-16T00:00:00"/>
        <d v="2021-07-22T00:00:00"/>
        <d v="2021-07-28T00:00:00"/>
        <d v="2021-07-29T00:00:00"/>
        <d v="2021-08-19T00:00:00"/>
        <d v="2021-08-23T00:00:00"/>
        <d v="2021-08-27T00:00:00"/>
        <d v="2021-08-30T00:00:00"/>
        <d v="2021-09-16T00:00:00"/>
        <d v="2021-09-23T00:00:00"/>
        <d v="2021-10-11T00:00:00"/>
        <d v="2021-10-13T00:00:00"/>
        <d v="2021-10-27T00:00:00"/>
        <d v="2021-11-09T00:00:00"/>
        <d v="2021-12-23T00:00:00"/>
        <d v="2022-01-12T00:00:00"/>
        <d v="2022-01-14T00:00:00"/>
        <d v="2022-01-16T00:00:00"/>
        <d v="2022-01-22T00:00:00"/>
        <d v="2022-01-23T00:00:00"/>
        <d v="2022-01-26T00:00:00"/>
        <d v="2022-02-08T00:00:00"/>
        <d v="2022-02-09T00:00:00"/>
        <d v="2022-02-21T00:00:00"/>
        <d v="2022-02-24T00:00:00"/>
        <d v="2022-02-25T00:00:00"/>
        <d v="2022-04-10T00:00:00"/>
        <d v="2022-05-07T00:00:00"/>
        <d v="2022-05-28T00:00:00"/>
        <d v="2022-06-03T00:00:00"/>
        <d v="2022-06-06T00:00:00"/>
        <d v="2022-06-08T00:00:00"/>
        <d v="2022-06-11T00:00:00"/>
        <d v="2022-06-23T00:00:00"/>
        <d v="2022-06-25T00:00:00"/>
        <d v="2022-07-02T00:00:00"/>
        <d v="2022-07-09T00:00:00"/>
        <d v="2022-07-12T00:00:00"/>
        <d v="2022-08-05T00:00:00"/>
        <d v="2022-08-25T00:00:00"/>
        <d v="2022-08-27T00:00:00"/>
        <d v="2022-08-31T00:00:00"/>
        <d v="2022-09-12T00:00:00"/>
        <d v="2022-09-22T00:00:00"/>
        <d v="2022-09-25T00:00:00"/>
        <d v="2022-10-01T00:00:00"/>
        <d v="2022-10-07T00:00:00"/>
        <d v="2022-10-17T00:00:00"/>
        <d v="2022-10-19T00:00:00"/>
        <d v="2022-10-21T00:00:00"/>
        <d v="2022-11-25T00:00:00"/>
        <d v="2022-11-27T00:00:00"/>
        <d v="2022-12-10T00:00:00"/>
        <d v="2022-12-16T00:00:00"/>
        <d v="2022-12-18T00:00:00"/>
        <d v="2022-12-20T00:00:00"/>
        <d v="2022-12-22T00:00:00"/>
        <d v="2022-12-31T00:00:00"/>
        <d v="2023-01-02T00:00:00"/>
        <d v="2023-01-11T00:00:00"/>
        <d v="2023-01-24T00:00:00"/>
        <d v="2023-01-31T00:00:00"/>
        <d v="2023-02-05T00:00:00"/>
        <d v="2023-02-09T00:00:00"/>
        <d v="2023-03-21T00:00:00"/>
        <d v="2023-03-22T00:00:00"/>
        <d v="2023-03-26T00:00:00"/>
        <d v="2023-04-10T00:00:00"/>
        <d v="2023-04-19T00:00:00"/>
        <d v="2023-04-20T00:00:00"/>
        <d v="2023-04-22T00:00:00"/>
        <d v="2023-05-12T00:00:00"/>
        <d v="2023-05-17T00:00:00"/>
        <d v="2023-05-19T00:00:00"/>
        <d v="2023-05-20T00:00:00"/>
        <d v="2023-05-22T00:00:00"/>
        <d v="2023-05-29T00:00:00"/>
        <d v="2023-06-10T00:00:00"/>
        <d v="2023-07-06T00:00:00"/>
        <d v="2023-07-10T00:00:00"/>
        <d v="2023-07-17T00:00:00"/>
        <d v="2023-07-26T00:00:00"/>
        <d v="2023-08-30T00:00:00"/>
        <d v="2023-09-03T00:00:00"/>
        <d v="2023-09-15T00:00:00"/>
        <d v="2023-09-26T00:00:00"/>
        <d v="2023-10-09T00:00:00"/>
        <d v="2023-10-11T00:00:00"/>
        <d v="2023-10-14T00:00:00"/>
        <d v="2023-11-01T00:00:00"/>
        <d v="2023-11-12T00:00:00"/>
        <d v="2023-11-21T00:00:00"/>
        <d v="2023-12-05T00:00:00"/>
        <d v="2023-12-17T00:00:00"/>
        <d v="2024-01-04T00:00:00"/>
        <d v="2024-01-07T00:00:00"/>
        <d v="2024-01-17T00:00:00"/>
        <d v="2024-01-21T00:00:00"/>
        <d v="2024-01-31T00:00:00"/>
        <d v="2024-02-07T00:00:00"/>
        <d v="2024-02-12T00:00:00"/>
        <d v="2024-02-25T00:00:00"/>
        <d v="2024-03-23T00:00:00"/>
        <d v="2024-04-07T00:00:00"/>
        <d v="2024-04-19T00:00:00"/>
        <d v="2024-04-25T00:00:00"/>
        <d v="2024-05-09T00:00:00"/>
        <d v="2024-06-13T00:00:00"/>
        <d v="2024-06-22T00:00:00"/>
        <d v="2024-06-24T00:00:00"/>
        <d v="2024-06-29T00:00:00"/>
        <d v="2024-07-06T00:00:00"/>
        <d v="2024-07-15T00:00:00"/>
        <d v="2024-08-28T00:00:00"/>
        <d v="2024-09-03T00:00:00"/>
        <d v="2024-09-04T00:00:00"/>
        <d v="2024-09-08T00:00:00"/>
        <d v="2024-09-09T00:00:00"/>
        <d v="2024-09-25T00:00:00"/>
        <d v="2024-09-26T00:00:00"/>
        <d v="2024-09-27T00:00:00"/>
        <d v="2024-10-06T00:00:00"/>
        <d v="2024-11-05T00:00:00"/>
        <d v="2024-11-06T00:00:00"/>
        <d v="2024-11-12T00:00:00"/>
        <d v="2024-12-10T00:00:00"/>
        <d v="2024-12-12T00:00:00"/>
        <d v="2024-12-27T00:00:00"/>
        <d v="2024-12-28T00:00:00"/>
        <d v="2025-01-13T00:00:00"/>
        <d v="2025-01-14T00:00:00"/>
        <d v="2025-02-06T00:00:00"/>
        <d v="2025-02-09T00:00:00"/>
        <d v="2025-02-19T00:00:00"/>
        <d v="2025-02-25T00:00:00"/>
        <d v="2025-03-04T00:00:00"/>
        <d v="2025-03-17T00:00:00"/>
        <d v="2025-03-31T00:00:00"/>
        <d v="2025-04-17T00:00:00"/>
        <d v="2025-05-02T00:00:00"/>
        <d v="2025-05-22T00:00:00"/>
        <d v="2025-06-14T00:00:00"/>
        <d v="2025-06-15T00:00:00"/>
        <d v="2025-06-19T00:00:00"/>
        <d v="2025-06-21T00:00:00"/>
        <d v="2025-06-23T00:00:00"/>
        <d v="2025-06-24T00:00:00"/>
        <d v="2025-07-02T00:00:00"/>
        <d v="2025-07-12T00:00:00"/>
        <d v="2025-07-23T00:00:00"/>
        <d v="2025-07-28T00:00:00"/>
        <d v="2025-07-31T00:00:00"/>
        <d v="2025-08-07T00:00:00"/>
        <d v="2025-08-19T00:00:00"/>
        <d v="2025-08-20T00:00:00"/>
        <d v="2025-08-22T00:00:00"/>
        <d v="2025-08-23T00:00:00"/>
        <d v="2025-08-26T00:00:00"/>
        <d v="2025-08-28T00:00:00"/>
      </sharedItems>
    </cacheField>
    <cacheField name="[Dim_Customers].[JoinDate (Month)].[JoinDate (Month)]" caption="JoinDate (Month)" numFmtId="0" hierarchy="14" level="1">
      <sharedItems count="12">
        <s v="Sep"/>
        <s v="Oct"/>
        <s v="Nov"/>
        <s v="Dec"/>
        <s v="Jan"/>
        <s v="Feb"/>
        <s v="Mar"/>
        <s v="Apr"/>
        <s v="May"/>
        <s v="Jun"/>
        <s v="Jul"/>
        <s v="Aug"/>
      </sharedItems>
    </cacheField>
    <cacheField name="[Dim_Customers].[JoinDate (Quarter)].[JoinDate (Quarter)]" caption="JoinDate (Quarter)" numFmtId="0" hierarchy="13" level="1">
      <sharedItems count="3">
        <s v="Qtr1"/>
        <s v="Qtr2"/>
        <s v="Qtr3"/>
      </sharedItems>
    </cacheField>
    <cacheField name="[Dim_Customers].[JoinDate (Year)].[JoinDate (Year)]" caption="JoinDate (Year)" numFmtId="0" hierarchy="12" level="1">
      <sharedItems count="6">
        <s v="2020"/>
        <s v="2021"/>
        <s v="2022"/>
        <s v="2023"/>
        <s v="2024"/>
        <s v="2025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2" memberValueDatatype="7" unbalanced="0">
      <fieldsUsage count="2">
        <fieldUsage x="-1"/>
        <fieldUsage x="1"/>
      </fieldsUsage>
    </cacheHierarchy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2" memberValueDatatype="130" unbalanced="0">
      <fieldsUsage count="2">
        <fieldUsage x="-1"/>
        <fieldUsage x="4"/>
      </fieldsUsage>
    </cacheHierarchy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2" memberValueDatatype="130" unbalanced="0">
      <fieldsUsage count="2">
        <fieldUsage x="-1"/>
        <fieldUsage x="3"/>
      </fieldsUsage>
    </cacheHierarchy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7210648" backgroundQuery="1" createdVersion="8" refreshedVersion="8" minRefreshableVersion="3" recordCount="0" supportSubquery="1" supportAdvancedDrill="1" xr:uid="{87FDCA34-9627-4CCB-8A39-13CDDAA62FBE}">
  <cacheSource type="external" connectionId="7"/>
  <cacheFields count="3">
    <cacheField name="[Dim_Stores].[Store Name].[Store Name]" caption="Store Name" numFmtId="0" hierarchy="29" level="1">
      <sharedItems count="5">
        <s v=" Brianahaven Branch"/>
        <s v=" Jimenezborough Branch"/>
        <s v=" Johnmouth Branch"/>
        <s v=" New Michele Branch"/>
        <s v=" Peckmouth Branch"/>
      </sharedItems>
    </cacheField>
    <cacheField name="[Measures].[Total Revenue]" caption="Total Revenue" numFmtId="0" hierarchy="51" level="32767"/>
    <cacheField name="[Measures].[Profit Margin %]" caption="Profit Margin %" numFmtId="0" hierarchy="58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2" memberValueDatatype="130" unbalanced="0">
      <fieldsUsage count="2">
        <fieldUsage x="-1"/>
        <fieldUsage x="0"/>
      </fieldsUsage>
    </cacheHierarchy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1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 oneField="1">
      <fieldsUsage count="1">
        <fieldUsage x="2"/>
      </fieldsUsage>
    </cacheHierarchy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7314815" backgroundQuery="1" createdVersion="8" refreshedVersion="8" minRefreshableVersion="3" recordCount="0" supportSubquery="1" supportAdvancedDrill="1" xr:uid="{2B8B50D4-524A-4617-B701-22B54BF5159A}">
  <cacheSource type="external" connectionId="7"/>
  <cacheFields count="2">
    <cacheField name="[Dim_Stores].[Store Name].[Store Name]" caption="Store Name" numFmtId="0" hierarchy="29" level="1">
      <sharedItems count="5">
        <s v=" Brianahaven Branch"/>
        <s v=" Jimenezborough Branch"/>
        <s v=" Johnmouth Branch"/>
        <s v=" New Michele Branch"/>
        <s v=" Peckmouth Branch"/>
      </sharedItems>
    </cacheField>
    <cacheField name="[Measures].[Total Profit]" caption="Total Profit" numFmtId="0" hierarchy="57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2" memberValueDatatype="130" unbalanced="0">
      <fieldsUsage count="2">
        <fieldUsage x="-1"/>
        <fieldUsage x="0"/>
      </fieldsUsage>
    </cacheHierarchy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1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74189813" backgroundQuery="1" createdVersion="8" refreshedVersion="8" minRefreshableVersion="3" recordCount="0" supportSubquery="1" supportAdvancedDrill="1" xr:uid="{A190647A-88C8-4729-8046-2D51DA5301F0}">
  <cacheSource type="external" connectionId="7"/>
  <cacheFields count="3">
    <cacheField name="[Dim_Stores].[Store Name].[Store Name]" caption="Store Name" numFmtId="0" hierarchy="29" level="1">
      <sharedItems count="5">
        <s v=" Brianahaven Branch"/>
        <s v=" Jimenezborough Branch"/>
        <s v=" Johnmouth Branch"/>
        <s v=" New Michele Branch"/>
        <s v=" Peckmouth Branch"/>
      </sharedItems>
    </cacheField>
    <cacheField name="[Measures].[Total Profit]" caption="Total Profit" numFmtId="0" hierarchy="57" level="32767"/>
    <cacheField name="[Measures].[Total Revenue]" caption="Total Revenue" numFmtId="0" hierarchy="51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2" memberValueDatatype="130" unbalanced="0">
      <fieldsUsage count="2">
        <fieldUsage x="-1"/>
        <fieldUsage x="0"/>
      </fieldsUsage>
    </cacheHierarchy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2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1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75115744" backgroundQuery="1" createdVersion="8" refreshedVersion="8" minRefreshableVersion="3" recordCount="0" supportSubquery="1" supportAdvancedDrill="1" xr:uid="{B73C4C31-E834-44B5-8A0F-3A7162A09728}">
  <cacheSource type="external" connectionId="7"/>
  <cacheFields count="2">
    <cacheField name="[Dim_Stores].[Region].[Region]" caption="Region" numFmtId="0" hierarchy="31" level="1">
      <sharedItems count="4">
        <s v="East"/>
        <s v="North"/>
        <s v="South"/>
        <s v="West"/>
      </sharedItems>
    </cacheField>
    <cacheField name="[Measures].[Total Revenue]" caption="Total Revenue" numFmtId="0" hierarchy="51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>
      <fieldsUsage count="2">
        <fieldUsage x="-1"/>
        <fieldUsage x="0"/>
      </fieldsUsage>
    </cacheHierarchy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1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76041668" backgroundQuery="1" createdVersion="8" refreshedVersion="8" minRefreshableVersion="3" recordCount="0" supportSubquery="1" supportAdvancedDrill="1" xr:uid="{7E30EDE4-657E-46E8-8672-4C3218AE21BA}">
  <cacheSource type="external" connectionId="7"/>
  <cacheFields count="2">
    <cacheField name="[Dim_Stores].[Store Name].[Store Name]" caption="Store Name" numFmtId="0" hierarchy="29" level="1">
      <sharedItems count="5">
        <s v=" Brianahaven Branch"/>
        <s v=" Jimenezborough Branch"/>
        <s v=" Johnmouth Branch"/>
        <s v=" New Michele Branch"/>
        <s v=" Peckmouth Branch"/>
      </sharedItems>
    </cacheField>
    <cacheField name="[Measures].[Count of TransactionID]" caption="Count of TransactionID" numFmtId="0" hierarchy="86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2" memberValueDatatype="130" unbalanced="0">
      <fieldsUsage count="2">
        <fieldUsage x="-1"/>
        <fieldUsage x="0"/>
      </fieldsUsage>
    </cacheHierarchy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7708333" backgroundQuery="1" createdVersion="8" refreshedVersion="8" minRefreshableVersion="3" recordCount="0" supportSubquery="1" supportAdvancedDrill="1" xr:uid="{74026AEE-DF50-45BF-A13A-32E3966BD219}">
  <cacheSource type="external" connectionId="7"/>
  <cacheFields count="2">
    <cacheField name="[Dim_Stores].[Store Name].[Store Name]" caption="Store Name" numFmtId="0" hierarchy="29" level="1">
      <sharedItems count="5">
        <s v=" Brianahaven Branch"/>
        <s v=" Jimenezborough Branch"/>
        <s v=" Johnmouth Branch"/>
        <s v=" New Michele Branch"/>
        <s v=" Peckmouth Branch"/>
      </sharedItems>
    </cacheField>
    <cacheField name="[Measures].[Distinct Count of CustomerID 2]" caption="Distinct Count of CustomerID 2" numFmtId="0" hierarchy="88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2" memberValueDatatype="130" unbalanced="0">
      <fieldsUsage count="2">
        <fieldUsage x="-1"/>
        <fieldUsage x="0"/>
      </fieldsUsage>
    </cacheHierarchy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78009261" backgroundQuery="1" createdVersion="8" refreshedVersion="8" minRefreshableVersion="3" recordCount="0" supportSubquery="1" supportAdvancedDrill="1" xr:uid="{BA1DCF00-F4B0-46ED-B014-587B4155D4EA}">
  <cacheSource type="external" connectionId="7"/>
  <cacheFields count="5">
    <cacheField name="[Measures].[Avg Revenue Per Customer]" caption="Avg Revenue Per Customer" numFmtId="0" hierarchy="65" level="32767"/>
    <cacheField name="[Measures].[Total Customers]" caption="Total Customers" numFmtId="0" hierarchy="64" level="32767"/>
    <cacheField name="[Measures].[AOV]" caption="AOV" numFmtId="0" hierarchy="59" level="32767"/>
    <cacheField name="[Measures].[Avg Discount Rate %]" caption="Avg Discount Rate %" numFmtId="0" hierarchy="60" level="32767"/>
    <cacheField name="[Measures].[Average of LoyaltyYears]" caption="Average of LoyaltyYears" numFmtId="0" hierarchy="83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 oneField="1">
      <fieldsUsage count="1">
        <fieldUsage x="2"/>
      </fieldsUsage>
    </cacheHierarchy>
    <cacheHierarchy uniqueName="[Measures].[Avg Discount Rate %]" caption="Avg Discount Rate %" measure="1" displayFolder="" measureGroup="Fact_Transactions" count="0" oneField="1">
      <fieldsUsage count="1">
        <fieldUsage x="3"/>
      </fieldsUsage>
    </cacheHierarchy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 oneField="1">
      <fieldsUsage count="1">
        <fieldUsage x="1"/>
      </fieldsUsage>
    </cacheHierarchy>
    <cacheHierarchy uniqueName="[Measures].[Avg Revenue Per Customer]" caption="Avg Revenue Per Customer" measure="1" displayFolder="" measureGroup="Fact_Transactions" count="0" oneField="1">
      <fieldsUsage count="1">
        <fieldUsage x="0"/>
      </fieldsUsage>
    </cacheHierarchy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7916667" backgroundQuery="1" createdVersion="8" refreshedVersion="8" minRefreshableVersion="3" recordCount="0" supportSubquery="1" supportAdvancedDrill="1" xr:uid="{B0B2BB31-DC6E-424D-9933-01EB33878F54}">
  <cacheSource type="external" connectionId="7"/>
  <cacheFields count="3">
    <cacheField name="[Dim_Customers].[CustomerID].[CustomerID]" caption="CustomerID" numFmtId="0" level="1">
      <sharedItems count="10">
        <s v="C012"/>
        <s v="C029"/>
        <s v="C033"/>
        <s v="C042"/>
        <s v="C077"/>
        <s v="C085"/>
        <s v="C102"/>
        <s v="C110"/>
        <s v="C168"/>
        <s v="C186"/>
      </sharedItems>
    </cacheField>
    <cacheField name="[Measures].[Total Revenue]" caption="Total Revenue" numFmtId="0" hierarchy="51" level="32767"/>
    <cacheField name="[Dim_Customers].[FullName].[FullName]" caption="FullName" numFmtId="0" hierarchy="3" level="1">
      <sharedItems count="10">
        <s v="Dale Perry"/>
        <s v="Tyler Levine"/>
        <s v="Jenny Beck"/>
        <s v="Anna Andrews"/>
        <s v="Matthew Juarez"/>
        <s v="Juan Ramirez"/>
        <s v="Carolyn Perez"/>
        <s v="Travis Peters"/>
        <s v="Richard Jones"/>
        <s v="Vicki Guzman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1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80208332" backgroundQuery="1" createdVersion="8" refreshedVersion="8" minRefreshableVersion="3" recordCount="0" supportSubquery="1" supportAdvancedDrill="1" xr:uid="{10DBD0F3-A199-4E7D-B740-4B0311412565}">
  <cacheSource type="external" connectionId="7"/>
  <cacheFields count="3">
    <cacheField name="[Dim_Customers].[LoyaltyTier].[LoyaltyTier]" caption="LoyaltyTier" numFmtId="0" hierarchy="11" level="1">
      <sharedItems count="3">
        <s v="Bronze"/>
        <s v="Gold"/>
        <s v="Silver"/>
      </sharedItems>
    </cacheField>
    <cacheField name="[Measures].[Total Revenue]" caption="Total Revenue" numFmtId="0" hierarchy="51" level="32767"/>
    <cacheField name="[Measures].[Distinct Count of CustomerID]" caption="Distinct Count of CustomerID" numFmtId="0" hierarchy="85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1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81481479" backgroundQuery="1" createdVersion="8" refreshedVersion="8" minRefreshableVersion="3" recordCount="0" supportSubquery="1" supportAdvancedDrill="1" xr:uid="{5A967962-3BA2-4CB4-AF9B-ACE32D73D53D}">
  <cacheSource type="external" connectionId="7"/>
  <cacheFields count="3">
    <cacheField name="[Dim_Customers].[LoyaltyTier].[LoyaltyTier]" caption="LoyaltyTier" numFmtId="0" hierarchy="11" level="1">
      <sharedItems count="3">
        <s v="Bronze"/>
        <s v="Gold"/>
        <s v="Silver"/>
      </sharedItems>
    </cacheField>
    <cacheField name="[Measures].[Total Revenue]" caption="Total Revenue" numFmtId="0" hierarchy="51" level="32767"/>
    <cacheField name="[Dim_Customers].[AgeGroup].[AgeGroup]" caption="AgeGroup" numFmtId="0" hierarchy="9" level="1">
      <sharedItems count="3">
        <s v="30 - 50"/>
        <s v="Above 50"/>
        <s v="Under 30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1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82754626" backgroundQuery="1" createdVersion="8" refreshedVersion="8" minRefreshableVersion="3" recordCount="0" supportSubquery="1" supportAdvancedDrill="1" xr:uid="{BFC1BA95-DB4D-4884-9395-8328C5A997E6}">
  <cacheSource type="external" connectionId="7"/>
  <cacheFields count="4">
    <cacheField name="[Dim_Customers].[LoyaltyTier].[LoyaltyTier]" caption="LoyaltyTier" numFmtId="0" hierarchy="11" level="1">
      <sharedItems count="3">
        <s v="Bronze"/>
        <s v="Gold"/>
        <s v="Silver"/>
      </sharedItems>
    </cacheField>
    <cacheField name="[Measures].[Total Revenue]" caption="Total Revenue" numFmtId="0" hierarchy="51" level="32767"/>
    <cacheField name="[Dim_Customers].[AgeGroup].[AgeGroup]" caption="AgeGroup" numFmtId="0" hierarchy="9" level="1">
      <sharedItems count="3">
        <s v="30 - 50"/>
        <s v="Above 50"/>
        <s v="Under 30"/>
      </sharedItems>
    </cacheField>
    <cacheField name="[Dim_Customers].[City].[City]" caption="City" numFmtId="0" hierarchy="6" level="1">
      <sharedItems count="10">
        <s v="Lake Cody"/>
        <s v="Lake Dawn"/>
        <s v="Lake Steventown"/>
        <s v="New Michaelview"/>
        <s v="North Meagan"/>
        <s v="North Teresashire"/>
        <s v="South Briantown"/>
        <s v="South Ianhaven"/>
        <s v="West Charles"/>
        <s v="West Wandaland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2" memberValueDatatype="130" unbalanced="0">
      <fieldsUsage count="2">
        <fieldUsage x="-1"/>
        <fieldUsage x="3"/>
      </fieldsUsage>
    </cacheHierarchy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1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8402778" backgroundQuery="1" createdVersion="8" refreshedVersion="8" minRefreshableVersion="3" recordCount="0" supportSubquery="1" supportAdvancedDrill="1" xr:uid="{99F4850B-349E-4341-9910-EACD8D27065C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Dim_Products].[Sub Category].[Sub Category]" caption="Sub Category" numFmtId="0" hierarchy="23" level="1">
      <sharedItems count="4">
        <s v="Dairy"/>
        <s v="Fruits"/>
        <s v="Snacks"/>
        <s v="Vegetables"/>
      </sharedItems>
    </cacheField>
    <cacheField name="[Measures].[Average Basket Size]" caption="Average Basket Size" numFmtId="0" hierarchy="69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 oneField="1">
      <fieldsUsage count="1">
        <fieldUsage x="2"/>
      </fieldsUsage>
    </cacheHierarchy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85185182" backgroundQuery="1" createdVersion="8" refreshedVersion="8" minRefreshableVersion="3" recordCount="0" supportSubquery="1" supportAdvancedDrill="1" xr:uid="{73104DFA-544D-4B0B-88D7-B45D265711DA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Dim_Products].[Sub Category].[Sub Category]" caption="Sub Category" numFmtId="0" hierarchy="23" level="1">
      <sharedItems count="4">
        <s v="Dairy"/>
        <s v="Fruits"/>
        <s v="Snacks"/>
        <s v="Vegetables"/>
      </sharedItems>
    </cacheField>
    <cacheField name="[Measures].[AOV]" caption="AOV" numFmtId="0" hierarchy="59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 oneField="1">
      <fieldsUsage count="1">
        <fieldUsage x="2"/>
      </fieldsUsage>
    </cacheHierarchy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86226851" backgroundQuery="1" createdVersion="8" refreshedVersion="8" minRefreshableVersion="3" recordCount="0" supportSubquery="1" supportAdvancedDrill="1" xr:uid="{22EAF026-E0D5-488F-A93D-A21D7D760E9A}">
  <cacheSource type="external" connectionId="7"/>
  <cacheFields count="3">
    <cacheField name="[Measures].[AOV]" caption="AOV" numFmtId="0" hierarchy="59" level="32767"/>
    <cacheField name="[Measures].[Total Orders]" caption="Total Orders" numFmtId="0" hierarchy="55" level="32767"/>
    <cacheField name="[Dim_Products].[Product Name].[Product Name]" caption="Product Name" numFmtId="0" hierarchy="21" level="1">
      <sharedItems count="50">
        <s v="Above Camera"/>
        <s v="Add Clothing"/>
        <s v="And Footwear"/>
        <s v="Audience Television"/>
        <s v="Beat Accessories"/>
        <s v="Behavior Dairy"/>
        <s v="Book Television"/>
        <s v="Chair Laptop"/>
        <s v="Church Clothing"/>
        <s v="Company Fruits"/>
        <s v="Deal Smartphone"/>
        <s v="Democratic Smartphone"/>
        <s v="Difficult Vegetables"/>
        <s v="Either Headphones"/>
        <s v="Everything Laptop"/>
        <s v="Find Headphones"/>
        <s v="Firm Dairy"/>
        <s v="Foot Snacks"/>
        <s v="Four Accessories"/>
        <s v="Here Footwear"/>
        <s v="Him Smartphone"/>
        <s v="Hospital Smartphone"/>
        <s v="House Accessories"/>
        <s v="How Vegetables"/>
        <s v="Knowledge Bags"/>
        <s v="Least Accessories"/>
        <s v="Like Camera"/>
        <s v="Little Watches"/>
        <s v="Maybe Clothing"/>
        <s v="Maybe Footwear"/>
        <s v="National Watches"/>
        <s v="Nature Clothing"/>
        <s v="New Watches"/>
        <s v="Nor Bags"/>
        <s v="Or Smartphone"/>
        <s v="Piece Headphones"/>
        <s v="Possible Watches"/>
        <s v="Present Television"/>
        <s v="Recognize Footwear"/>
        <s v="Road Clothing"/>
        <s v="Set Dairy"/>
        <s v="Simple Accessories"/>
        <s v="Soon Accessories"/>
        <s v="Stage Footwear"/>
        <s v="Step Smartphone"/>
        <s v="Traditional Laptop"/>
        <s v="Understand Camera"/>
        <s v="Us Snacks"/>
        <s v="Whether Bags"/>
        <s v="World Watches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2" memberValueDatatype="130" unbalanced="0">
      <fieldsUsage count="2">
        <fieldUsage x="-1"/>
        <fieldUsage x="2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 oneField="1">
      <fieldsUsage count="1">
        <fieldUsage x="1"/>
      </fieldsUsage>
    </cacheHierarchy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 oneField="1">
      <fieldsUsage count="1">
        <fieldUsage x="0"/>
      </fieldsUsage>
    </cacheHierarchy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8738426" backgroundQuery="1" createdVersion="8" refreshedVersion="8" minRefreshableVersion="3" recordCount="0" supportSubquery="1" supportAdvancedDrill="1" xr:uid="{00F426F0-55E7-47AC-BB3D-BD5DE3368B32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Dim_Products].[Sub Category].[Sub Category]" caption="Sub Category" numFmtId="0" hierarchy="23" level="1">
      <sharedItems count="5">
        <s v="Accessories"/>
        <s v="Bags"/>
        <s v="Clothing"/>
        <s v="Footwear"/>
        <s v="Watches"/>
      </sharedItems>
    </cacheField>
    <cacheField name="[Measures].[Total Quantity]" caption="Total Quantity" numFmtId="0" hierarchy="56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 oneField="1">
      <fieldsUsage count="1">
        <fieldUsage x="2"/>
      </fieldsUsage>
    </cacheHierarchy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88310184" backgroundQuery="1" createdVersion="8" refreshedVersion="8" minRefreshableVersion="3" recordCount="0" supportSubquery="1" supportAdvancedDrill="1" xr:uid="{1F7FAB88-BF0F-49F2-9A8A-B6A780BD7A2C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Dim_Products].[Sub Category].[Sub Category]" caption="Sub Category" numFmtId="0" hierarchy="23" level="1">
      <sharedItems count="4">
        <s v="Dairy"/>
        <s v="Fruits"/>
        <s v="Snacks"/>
        <s v="Vegetables"/>
      </sharedItems>
    </cacheField>
    <cacheField name="[Measures].[Total Orders]" caption="Total Orders" numFmtId="0" hierarchy="55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 oneField="1">
      <fieldsUsage count="1">
        <fieldUsage x="2"/>
      </fieldsUsage>
    </cacheHierarchy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89351853" backgroundQuery="1" createdVersion="8" refreshedVersion="8" minRefreshableVersion="3" recordCount="0" supportSubquery="1" supportAdvancedDrill="1" xr:uid="{77445B5A-7FA1-4FDB-9164-43884DFBEEFC}">
  <cacheSource type="external" connectionId="7"/>
  <cacheFields count="3">
    <cacheField name="[Measures].[AOV]" caption="AOV" numFmtId="0" hierarchy="59" level="32767"/>
    <cacheField name="[Measures].[Total Orders]" caption="Total Orders" numFmtId="0" hierarchy="55" level="32767"/>
    <cacheField name="[Dim_Products].[Sub Category].[Sub Category]" caption="Sub Category" numFmtId="0" hierarchy="23" level="1">
      <sharedItems count="14">
        <s v="Accessories"/>
        <s v="Bags"/>
        <s v="Camera"/>
        <s v="Clothing"/>
        <s v="Dairy"/>
        <s v="Footwear"/>
        <s v="Fruits"/>
        <s v="Headphones"/>
        <s v="Laptop"/>
        <s v="Smartphone"/>
        <s v="Snacks"/>
        <s v="Television"/>
        <s v="Vegetables"/>
        <s v="Watches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2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 oneField="1">
      <fieldsUsage count="1">
        <fieldUsage x="1"/>
      </fieldsUsage>
    </cacheHierarchy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 oneField="1">
      <fieldsUsage count="1">
        <fieldUsage x="0"/>
      </fieldsUsage>
    </cacheHierarchy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90509262" backgroundQuery="1" createdVersion="8" refreshedVersion="8" minRefreshableVersion="3" recordCount="0" supportSubquery="1" supportAdvancedDrill="1" xr:uid="{C66688AE-574E-4B4B-85DC-DF9D25965C3A}">
  <cacheSource type="external" connectionId="7"/>
  <cacheFields count="3">
    <cacheField name="[Measures].[AOV]" caption="AOV" numFmtId="0" hierarchy="59" level="32767"/>
    <cacheField name="[Measures].[Total Orders]" caption="Total Orders" numFmtId="0" hierarchy="55" level="32767"/>
    <cacheField name="[Dim_Products].[Category].[Category]" caption="Category" numFmtId="0" hierarchy="22" level="1">
      <sharedItems count="3">
        <s v="Electronics"/>
        <s v="Fashion"/>
        <s v="Groceries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2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 oneField="1">
      <fieldsUsage count="1">
        <fieldUsage x="1"/>
      </fieldsUsage>
    </cacheHierarchy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 oneField="1">
      <fieldsUsage count="1">
        <fieldUsage x="0"/>
      </fieldsUsage>
    </cacheHierarchy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91550924" backgroundQuery="1" createdVersion="8" refreshedVersion="8" minRefreshableVersion="3" recordCount="0" supportSubquery="1" supportAdvancedDrill="1" xr:uid="{2F119D7C-695A-4ABB-BB2F-74D5E67C49E1}">
  <cacheSource type="external" connectionId="7"/>
  <cacheFields count="2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Measures].[Profit Margin %]" caption="Profit Margin %" numFmtId="0" hierarchy="58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 oneField="1">
      <fieldsUsage count="1">
        <fieldUsage x="1"/>
      </fieldsUsage>
    </cacheHierarchy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92592594" backgroundQuery="1" createdVersion="8" refreshedVersion="8" minRefreshableVersion="3" recordCount="0" supportSubquery="1" supportAdvancedDrill="1" xr:uid="{5A6FA4BE-E7C6-4625-8BC3-00156C3CFEA5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Measures].[Total Revenue]" caption="Total Revenue" numFmtId="0" hierarchy="51" level="32767"/>
    <cacheField name="[Measures].[Total Profit]" caption="Total Profit" numFmtId="0" hierarchy="57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1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2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93518518" backgroundQuery="1" createdVersion="8" refreshedVersion="8" minRefreshableVersion="3" recordCount="0" supportSubquery="1" supportAdvancedDrill="1" xr:uid="{480DACCE-EF82-43B9-A849-E5A979DFC92A}">
  <cacheSource type="external" connectionId="7"/>
  <cacheFields count="2">
    <cacheField name="[Dim_Products].[Product Name].[Product Name]" caption="Product Name" numFmtId="0" hierarchy="21" level="1">
      <sharedItems count="10">
        <s v="Company Fruits"/>
        <s v="Difficult Vegetables"/>
        <s v="Either Headphones"/>
        <s v="Here Footwear"/>
        <s v="How Vegetables"/>
        <s v="National Watches"/>
        <s v="Recognize Footwear"/>
        <s v="Simple Accessories"/>
        <s v="Us Snacks"/>
        <s v="Whether Bags"/>
      </sharedItems>
    </cacheField>
    <cacheField name="[Measures].[Total Revenue]" caption="Total Revenue" numFmtId="0" hierarchy="51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1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95023149" backgroundQuery="1" createdVersion="8" refreshedVersion="8" minRefreshableVersion="3" recordCount="0" supportSubquery="1" supportAdvancedDrill="1" xr:uid="{C0810AD2-29B7-464E-B5EC-738183791B4B}">
  <cacheSource type="external" connectionId="7"/>
  <cacheFields count="10">
    <cacheField name="[Dim_Products].[Sub Category].[Sub Category]" caption="Sub Category" numFmtId="0" hierarchy="23" level="1">
      <sharedItems count="14">
        <s v="Camera"/>
        <s v="Headphones"/>
        <s v="Laptop"/>
        <s v="Smartphone"/>
        <s v="Television"/>
        <s v="Accessories"/>
        <s v="Bags"/>
        <s v="Clothing"/>
        <s v="Footwear"/>
        <s v="Watches"/>
        <s v="Dairy"/>
        <s v="Fruits"/>
        <s v="Snacks"/>
        <s v="Vegetables"/>
      </sharedItems>
    </cacheField>
    <cacheField name="[Dim_Date].[Year].[Year]" caption="Year" numFmtId="0" hierarchy="16" level="1">
      <sharedItems containsSemiMixedTypes="0" containsNonDate="0" containsString="0"/>
    </cacheField>
    <cacheField name="[Measures].[Total Orders]" caption="Total Orders" numFmtId="0" hierarchy="55" level="32767"/>
    <cacheField name="[Measures].[Total Quantity]" caption="Total Quantity" numFmtId="0" hierarchy="56" level="32767"/>
    <cacheField name="[Measures].[Total Revenue]" caption="Total Revenue" numFmtId="0" hierarchy="51" level="32767"/>
    <cacheField name="[Measures].[Total Profit]" caption="Total Profit" numFmtId="0" hierarchy="57" level="32767"/>
    <cacheField name="[Dim_Date].[Month Name].[Month Name]" caption="Month Name" numFmtId="0" hierarchy="18" level="1">
      <sharedItems containsSemiMixedTypes="0" containsNonDate="0" containsString="0"/>
    </cacheField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Measures].[Average of Unit Price]" caption="Average of Unit Price" numFmtId="0" hierarchy="80" level="32767"/>
    <cacheField name="[Measures].[Avg Discount Rate %]" caption="Avg Discount Rate %" numFmtId="0" hierarchy="60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1"/>
      </fieldsUsage>
    </cacheHierarchy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6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7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4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 oneField="1">
      <fieldsUsage count="1">
        <fieldUsage x="2"/>
      </fieldsUsage>
    </cacheHierarchy>
    <cacheHierarchy uniqueName="[Measures].[Total Quantity]" caption="Total Quantity" measure="1" displayFolder="" measureGroup="Fact_Transactions" count="0" oneField="1">
      <fieldsUsage count="1">
        <fieldUsage x="3"/>
      </fieldsUsage>
    </cacheHierarchy>
    <cacheHierarchy uniqueName="[Measures].[Total Profit]" caption="Total Profit" measure="1" displayFolder="" measureGroup="Fact_Transactions" count="0" oneField="1">
      <fieldsUsage count="1">
        <fieldUsage x="5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 oneField="1">
      <fieldsUsage count="1">
        <fieldUsage x="9"/>
      </fieldsUsage>
    </cacheHierarchy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96180558" backgroundQuery="1" createdVersion="8" refreshedVersion="8" minRefreshableVersion="3" recordCount="0" supportSubquery="1" supportAdvancedDrill="1" xr:uid="{0B0AA674-3B11-4D80-8C41-01BAA6E555BA}">
  <cacheSource type="external" connectionId="7"/>
  <cacheFields count="3">
    <cacheField name="[Measures].[Total Revenue]" caption="Total Revenue" numFmtId="0" hierarchy="51" level="32767"/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Dim_Products].[Sub Category].[Sub Category]" caption="Sub Category" numFmtId="0" hierarchy="23" level="1">
      <sharedItems count="14">
        <s v="Camera"/>
        <s v="Headphones"/>
        <s v="Laptop"/>
        <s v="Smartphone"/>
        <s v="Television"/>
        <s v="Accessories"/>
        <s v="Bags"/>
        <s v="Clothing"/>
        <s v="Footwear"/>
        <s v="Watches"/>
        <s v="Dairy"/>
        <s v="Fruits"/>
        <s v="Snacks"/>
        <s v="Vegetables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2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0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97800928" backgroundQuery="1" createdVersion="8" refreshedVersion="8" minRefreshableVersion="3" recordCount="0" supportSubquery="1" supportAdvancedDrill="1" xr:uid="{6E2E79AB-3884-4DFF-874E-400F661CE544}">
  <cacheSource type="external" connectionId="7"/>
  <cacheFields count="10">
    <cacheField name="[Dim_Products].[Sub Category].[Sub Category]" caption="Sub Category" numFmtId="0" hierarchy="23" level="1">
      <sharedItems count="14">
        <s v="Camera"/>
        <s v="Headphones"/>
        <s v="Laptop"/>
        <s v="Smartphone"/>
        <s v="Television"/>
        <s v="Accessories"/>
        <s v="Bags"/>
        <s v="Clothing"/>
        <s v="Footwear"/>
        <s v="Watches"/>
        <s v="Dairy"/>
        <s v="Fruits"/>
        <s v="Snacks"/>
        <s v="Vegetables"/>
      </sharedItems>
    </cacheField>
    <cacheField name="[Dim_Date].[Year].[Year]" caption="Year" numFmtId="0" hierarchy="16" level="1">
      <sharedItems containsSemiMixedTypes="0" containsNonDate="0" containsString="0"/>
    </cacheField>
    <cacheField name="[Measures].[Total Orders]" caption="Total Orders" numFmtId="0" hierarchy="55" level="32767"/>
    <cacheField name="[Measures].[Total Quantity]" caption="Total Quantity" numFmtId="0" hierarchy="56" level="32767"/>
    <cacheField name="[Measures].[Total Revenue]" caption="Total Revenue" numFmtId="0" hierarchy="51" level="32767"/>
    <cacheField name="[Measures].[Total Profit]" caption="Total Profit" numFmtId="0" hierarchy="57" level="32767"/>
    <cacheField name="[Dim_Date].[Month Name].[Month Name]" caption="Month Name" numFmtId="0" hierarchy="18" level="1">
      <sharedItems containsSemiMixedTypes="0" containsNonDate="0" containsString="0"/>
    </cacheField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Measures].[Average of Unit Price]" caption="Average of Unit Price" numFmtId="0" hierarchy="80" level="32767"/>
    <cacheField name="[Measures].[Avg Discount Rate %]" caption="Avg Discount Rate %" numFmtId="0" hierarchy="60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1"/>
      </fieldsUsage>
    </cacheHierarchy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6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7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4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 oneField="1">
      <fieldsUsage count="1">
        <fieldUsage x="2"/>
      </fieldsUsage>
    </cacheHierarchy>
    <cacheHierarchy uniqueName="[Measures].[Total Quantity]" caption="Total Quantity" measure="1" displayFolder="" measureGroup="Fact_Transactions" count="0" oneField="1">
      <fieldsUsage count="1">
        <fieldUsage x="3"/>
      </fieldsUsage>
    </cacheHierarchy>
    <cacheHierarchy uniqueName="[Measures].[Total Profit]" caption="Total Profit" measure="1" displayFolder="" measureGroup="Fact_Transactions" count="0" oneField="1">
      <fieldsUsage count="1">
        <fieldUsage x="5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 oneField="1">
      <fieldsUsage count="1">
        <fieldUsage x="9"/>
      </fieldsUsage>
    </cacheHierarchy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98958337" backgroundQuery="1" createdVersion="8" refreshedVersion="8" minRefreshableVersion="3" recordCount="0" supportSubquery="1" supportAdvancedDrill="1" xr:uid="{79D7347D-BD25-4D37-91D8-F5DE7FC82D7C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Measures].[Total Revenue]" caption="Total Revenue" numFmtId="0" hierarchy="51" level="32767"/>
    <cacheField name="[Dim_Products].[Sub Category].[Sub Category]" caption="Sub Category" numFmtId="0" hierarchy="23" level="1">
      <sharedItems count="4">
        <s v="Dairy"/>
        <s v="Fruits"/>
        <s v="Snacks"/>
        <s v="Vegetables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2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1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7999999999" backgroundQuery="1" createdVersion="8" refreshedVersion="8" minRefreshableVersion="3" recordCount="0" supportSubquery="1" supportAdvancedDrill="1" xr:uid="{1ED74C52-79C3-49D2-9715-75280E8E4409}">
  <cacheSource type="external" connectionId="7"/>
  <cacheFields count="2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Measures].[Total Profit]" caption="Total Profit" numFmtId="0" hierarchy="57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1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01157407" backgroundQuery="1" createdVersion="8" refreshedVersion="8" minRefreshableVersion="3" recordCount="0" supportSubquery="1" supportAdvancedDrill="1" xr:uid="{A0E4E243-879E-45D0-8C97-92F7FFF8D9CF}">
  <cacheSource type="external" connectionId="7"/>
  <cacheFields count="4">
    <cacheField name="[Measures].[Total Revenue]" caption="Total Revenue" numFmtId="0" hierarchy="51" level="32767"/>
    <cacheField name="[Dim_Date].[Year].[Year]" caption="Year" numFmtId="0" hierarchy="16" level="1">
      <sharedItems containsSemiMixedTypes="0" containsNonDate="0" containsString="0"/>
    </cacheField>
    <cacheField name="[Dim_Date].[Month Name].[Month Name]" caption="Month Name" numFmtId="0" hierarchy="18" level="1">
      <sharedItems count="8">
        <s v="January"/>
        <s v="February"/>
        <s v="March"/>
        <s v="April"/>
        <s v="May"/>
        <s v="June"/>
        <s v="July"/>
        <s v="August"/>
      </sharedItems>
    </cacheField>
    <cacheField name="[Measures].[Revenue PY]" caption="Revenue PY" numFmtId="0" hierarchy="62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1"/>
      </fieldsUsage>
    </cacheHierarchy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2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0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 oneField="1">
      <fieldsUsage count="1">
        <fieldUsage x="3"/>
      </fieldsUsage>
    </cacheHierarchy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01967593" backgroundQuery="1" createdVersion="8" refreshedVersion="8" minRefreshableVersion="3" recordCount="0" supportSubquery="1" supportAdvancedDrill="1" xr:uid="{14FE8FAB-2531-4FA8-9A22-154EDA7492C7}">
  <cacheSource type="external" connectionId="7"/>
  <cacheFields count="4">
    <cacheField name="[Dim_Date].[Year].[Year]" caption="Year" numFmtId="0" hierarchy="16" level="1">
      <sharedItems containsSemiMixedTypes="0" containsNonDate="0" containsString="0"/>
    </cacheField>
    <cacheField name="[Dim_Date].[Month Name].[Month Name]" caption="Month Name" numFmtId="0" hierarchy="18" level="1">
      <sharedItems count="8">
        <s v="January"/>
        <s v="February"/>
        <s v="March"/>
        <s v="April"/>
        <s v="May"/>
        <s v="June"/>
        <s v="July"/>
        <s v="August"/>
      </sharedItems>
    </cacheField>
    <cacheField name="[Measures].[Total Profit]" caption="Total Profit" numFmtId="0" hierarchy="57" level="32767"/>
    <cacheField name="[Measures].[Profit PY]" caption="Profit PY" numFmtId="0" hierarchy="67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1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2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 oneField="1">
      <fieldsUsage count="1">
        <fieldUsage x="3"/>
      </fieldsUsage>
    </cacheHierarchy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03009262" backgroundQuery="1" createdVersion="8" refreshedVersion="8" minRefreshableVersion="3" recordCount="0" supportSubquery="1" supportAdvancedDrill="1" xr:uid="{41DE2013-5A56-4A74-AB6F-3069B7D2F8E1}">
  <cacheSource type="external" connectionId="7"/>
  <cacheFields count="6">
    <cacheField name="[Measures].[Total Revenue]" caption="Total Revenue" numFmtId="0" hierarchy="51" level="32767"/>
    <cacheField name="[Measures].[Revenue PY]" caption="Revenue PY" numFmtId="0" hierarchy="62" level="32767"/>
    <cacheField name="[Measures].[Revenue YoY Growth %]" caption="Revenue YoY Growth %" numFmtId="0" hierarchy="63" level="32767"/>
    <cacheField name="[Measures].[Total Profit]" caption="Total Profit" numFmtId="0" hierarchy="57" level="32767"/>
    <cacheField name="[Measures].[Profit PY]" caption="Profit PY" numFmtId="0" hierarchy="67" level="32767"/>
    <cacheField name="[Measures].[Profit YoY Growth %]" caption="Profit YoY Growth %" numFmtId="0" hierarchy="68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0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3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 oneField="1">
      <fieldsUsage count="1">
        <fieldUsage x="1"/>
      </fieldsUsage>
    </cacheHierarchy>
    <cacheHierarchy uniqueName="[Measures].[Revenue YoY Growth %]" caption="Revenue YoY Growth %" measure="1" displayFolder="" measureGroup="Fact_Transactions" count="0" oneField="1">
      <fieldsUsage count="1">
        <fieldUsage x="2"/>
      </fieldsUsage>
    </cacheHierarchy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 oneField="1">
      <fieldsUsage count="1">
        <fieldUsage x="4"/>
      </fieldsUsage>
    </cacheHierarchy>
    <cacheHierarchy uniqueName="[Measures].[Profit YoY Growth %]" caption="Profit YoY Growth %" measure="1" displayFolder="" measureGroup="Fact_Transactions" count="0" oneField="1">
      <fieldsUsage count="1">
        <fieldUsage x="5"/>
      </fieldsUsage>
    </cacheHierarchy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03935186" backgroundQuery="1" createdVersion="8" refreshedVersion="8" minRefreshableVersion="3" recordCount="0" supportSubquery="1" supportAdvancedDrill="1" xr:uid="{EEA1A531-D39E-4D95-BD40-816FAC70A66C}">
  <cacheSource type="external" connectionId="7"/>
  <cacheFields count="8">
    <cacheField name="[Measures].[Total Revenue]" caption="Total Revenue" numFmtId="0" hierarchy="51" level="32767"/>
    <cacheField name="[Measures].[Revenue PY]" caption="Revenue PY" numFmtId="0" hierarchy="62" level="32767"/>
    <cacheField name="[Measures].[Revenue YoY Growth %]" caption="Revenue YoY Growth %" numFmtId="0" hierarchy="63" level="32767"/>
    <cacheField name="[Measures].[Total Profit]" caption="Total Profit" numFmtId="0" hierarchy="57" level="32767"/>
    <cacheField name="[Measures].[Profit PY]" caption="Profit PY" numFmtId="0" hierarchy="67" level="32767"/>
    <cacheField name="[Measures].[Profit YoY Growth %]" caption="Profit YoY Growth %" numFmtId="0" hierarchy="68" level="32767"/>
    <cacheField name="[Dim_Date].[Year].[Year]" caption="Year" numFmtId="0" hierarchy="16" level="1">
      <sharedItems containsSemiMixedTypes="0" containsString="0" containsNumber="1" containsInteger="1" minValue="2023" maxValue="2025" count="3"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Dim_Date].[Year].&amp;[2023]"/>
            <x15:cachedUniqueName index="1" name="[Dim_Date].[Year].&amp;[2024]"/>
            <x15:cachedUniqueName index="2" name="[Dim_Date].[Year].&amp;[2025]"/>
          </x15:cachedUniqueNames>
        </ext>
      </extLst>
    </cacheField>
    <cacheField name="[Dim_Date].[Month Name].[Month Name]" caption="Month Name" numFmtId="0" hierarchy="18" level="1">
      <sharedItems count="12">
        <s v="September"/>
        <s v="October"/>
        <s v="November"/>
        <s v="December"/>
        <s v="January"/>
        <s v="February"/>
        <s v="March"/>
        <s v="April"/>
        <s v="May"/>
        <s v="June"/>
        <s v="July"/>
        <s v="August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6"/>
      </fieldsUsage>
    </cacheHierarchy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7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0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3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 oneField="1">
      <fieldsUsage count="1">
        <fieldUsage x="1"/>
      </fieldsUsage>
    </cacheHierarchy>
    <cacheHierarchy uniqueName="[Measures].[Revenue YoY Growth %]" caption="Revenue YoY Growth %" measure="1" displayFolder="" measureGroup="Fact_Transactions" count="0" oneField="1">
      <fieldsUsage count="1">
        <fieldUsage x="2"/>
      </fieldsUsage>
    </cacheHierarchy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 oneField="1">
      <fieldsUsage count="1">
        <fieldUsage x="4"/>
      </fieldsUsage>
    </cacheHierarchy>
    <cacheHierarchy uniqueName="[Measures].[Profit YoY Growth %]" caption="Profit YoY Growth %" measure="1" displayFolder="" measureGroup="Fact_Transactions" count="0" oneField="1">
      <fieldsUsage count="1">
        <fieldUsage x="5"/>
      </fieldsUsage>
    </cacheHierarchy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04976849" backgroundQuery="1" createdVersion="8" refreshedVersion="8" minRefreshableVersion="3" recordCount="0" supportSubquery="1" supportAdvancedDrill="1" xr:uid="{50BD7D0D-AA74-4420-B582-B4E0C6647AF8}">
  <cacheSource type="external" connectionId="7"/>
  <cacheFields count="3">
    <cacheField name="[Dim_Date].[Year].[Year]" caption="Year" numFmtId="0" hierarchy="16" level="1">
      <sharedItems containsSemiMixedTypes="0" containsNonDate="0" containsString="0"/>
    </cacheField>
    <cacheField name="[Dim_Date].[Month Name].[Month Name]" caption="Month Name" numFmtId="0" hierarchy="18" level="1">
      <sharedItems count="8">
        <s v="January"/>
        <s v="February"/>
        <s v="March"/>
        <s v="April"/>
        <s v="May"/>
        <s v="June"/>
        <s v="July"/>
        <s v="August"/>
      </sharedItems>
    </cacheField>
    <cacheField name="[Measures].[Profit YoY Growth %]" caption="Profit YoY Growth %" numFmtId="0" hierarchy="68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1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 oneField="1">
      <fieldsUsage count="1">
        <fieldUsage x="2"/>
      </fieldsUsage>
    </cacheHierarchy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05787034" backgroundQuery="1" createdVersion="8" refreshedVersion="8" minRefreshableVersion="3" recordCount="0" supportSubquery="1" supportAdvancedDrill="1" xr:uid="{DE3E6F73-41B6-4888-9399-67920F96624F}">
  <cacheSource type="external" connectionId="7"/>
  <cacheFields count="3">
    <cacheField name="[Dim_Date].[Year].[Year]" caption="Year" numFmtId="0" hierarchy="16" level="1">
      <sharedItems containsSemiMixedTypes="0" containsNonDate="0" containsString="0"/>
    </cacheField>
    <cacheField name="[Dim_Date].[Month Name].[Month Name]" caption="Month Name" numFmtId="0" hierarchy="18" level="1">
      <sharedItems count="8">
        <s v="January"/>
        <s v="February"/>
        <s v="March"/>
        <s v="April"/>
        <s v="May"/>
        <s v="June"/>
        <s v="July"/>
        <s v="August"/>
      </sharedItems>
    </cacheField>
    <cacheField name="[Measures].[Revenue YoY Growth %]" caption="Revenue YoY Growth %" numFmtId="0" hierarchy="63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1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 oneField="1">
      <fieldsUsage count="1">
        <fieldUsage x="2"/>
      </fieldsUsage>
    </cacheHierarchy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06944442" backgroundQuery="1" createdVersion="8" refreshedVersion="8" minRefreshableVersion="3" recordCount="0" supportSubquery="1" supportAdvancedDrill="1" xr:uid="{EC6E18B8-0A78-45C3-9B72-EB378F1A6885}">
  <cacheSource type="external" connectionId="7"/>
  <cacheFields count="4">
    <cacheField name="[Dim_Date].[Year].[Year]" caption="Year" numFmtId="0" hierarchy="16" level="1">
      <sharedItems containsSemiMixedTypes="0" containsNonDate="0" containsString="0"/>
    </cacheField>
    <cacheField name="[Dim_Date].[Month Name].[Month Name]" caption="Month Name" numFmtId="0" hierarchy="18" level="1">
      <sharedItems count="9">
        <s v="January"/>
        <s v="February"/>
        <s v="March"/>
        <s v="April"/>
        <s v="May"/>
        <s v="June"/>
        <s v="July"/>
        <s v="August"/>
        <s v="September"/>
      </sharedItems>
    </cacheField>
    <cacheField name="[Measures].[Revenue PY]" caption="Revenue PY" numFmtId="0" hierarchy="62" level="32767"/>
    <cacheField name="[Measures].[Total Revenue]" caption="Total Revenue" numFmtId="0" hierarchy="51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1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3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 oneField="1">
      <fieldsUsage count="1">
        <fieldUsage x="2"/>
      </fieldsUsage>
    </cacheHierarchy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07870373" backgroundQuery="1" createdVersion="8" refreshedVersion="8" minRefreshableVersion="3" recordCount="0" supportSubquery="1" supportAdvancedDrill="1" xr:uid="{84F31AAA-C14D-4861-A2DB-D8C16D3F6E5A}">
  <cacheSource type="external" connectionId="7"/>
  <cacheFields count="4">
    <cacheField name="[Dim_Date].[Year].[Year]" caption="Year" numFmtId="0" hierarchy="16" level="1">
      <sharedItems containsSemiMixedTypes="0" containsNonDate="0" containsString="0"/>
    </cacheField>
    <cacheField name="[Dim_Date].[Month Name].[Month Name]" caption="Month Name" numFmtId="0" hierarchy="18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Avg Discount Rate %]" caption="Avg Discount Rate %" numFmtId="0" hierarchy="60" level="32767"/>
    <cacheField name="[Measures].[Total Revenue]" caption="Total Revenue" numFmtId="0" hierarchy="51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1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3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 oneField="1">
      <fieldsUsage count="1">
        <fieldUsage x="2"/>
      </fieldsUsage>
    </cacheHierarchy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08912036" backgroundQuery="1" createdVersion="8" refreshedVersion="8" minRefreshableVersion="3" recordCount="0" supportSubquery="1" supportAdvancedDrill="1" xr:uid="{FC73E255-63C9-47D3-9FB7-704E59D0CBA8}">
  <cacheSource type="external" connectionId="7"/>
  <cacheFields count="5">
    <cacheField name="[Dim_Date].[Year].[Year]" caption="Year" numFmtId="0" hierarchy="16" level="1">
      <sharedItems containsSemiMixedTypes="0" containsNonDate="0" containsString="0"/>
    </cacheField>
    <cacheField name="[Dim_Date].[Month Name].[Month Name]" caption="Month Name" numFmtId="0" hierarchy="18" level="1">
      <sharedItems count="8">
        <s v="January"/>
        <s v="February"/>
        <s v="March"/>
        <s v="April"/>
        <s v="May"/>
        <s v="June"/>
        <s v="July"/>
        <s v="August"/>
      </sharedItems>
    </cacheField>
    <cacheField name="[Dim_Date].[Quarter].[Quarter]" caption="Quarter" numFmtId="0" hierarchy="19" level="1">
      <sharedItems containsSemiMixedTypes="0" containsNonDate="0" containsString="0"/>
    </cacheField>
    <cacheField name="[Measures].[Total Revenue]" caption="Total Revenue" numFmtId="0" hierarchy="51" level="32767"/>
    <cacheField name="[Measures].[Total Profit]" caption="Total Profit" numFmtId="0" hierarchy="57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1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2" memberValueDatatype="20" unbalanced="0">
      <fieldsUsage count="2">
        <fieldUsage x="-1"/>
        <fieldUsage x="2"/>
      </fieldsUsage>
    </cacheHierarchy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3"/>
      </fieldsUsage>
    </cacheHierarchy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4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09722221" backgroundQuery="1" createdVersion="8" refreshedVersion="8" minRefreshableVersion="3" recordCount="0" supportSubquery="1" supportAdvancedDrill="1" xr:uid="{83EF75D9-34D2-4795-B099-93432CE93444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Dim_Products].[Sub Category].[Sub Category]" caption="Sub Category" numFmtId="0" hierarchy="23" level="1">
      <sharedItems count="5">
        <s v="Accessories"/>
        <s v="Bags"/>
        <s v="Clothing"/>
        <s v="Footwear"/>
        <s v="Watches"/>
      </sharedItems>
    </cacheField>
    <cacheField name="[Measures].[Total Quantity]" caption="Total Quantity" numFmtId="0" hierarchy="56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 oneField="1">
      <fieldsUsage count="1">
        <fieldUsage x="2"/>
      </fieldsUsage>
    </cacheHierarchy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10648145" backgroundQuery="1" createdVersion="8" refreshedVersion="8" minRefreshableVersion="3" recordCount="0" supportSubquery="1" supportAdvancedDrill="1" xr:uid="{D6411187-0CD3-44F5-BC05-3340292B0915}">
  <cacheSource type="external" connectionId="7"/>
  <cacheFields count="2">
    <cacheField name="[Measures].[Total Costs]" caption="Total Costs" numFmtId="0" hierarchy="53" level="32767"/>
    <cacheField name="[Measures].[Total Profit]" caption="Total Profit" numFmtId="0" hierarchy="57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 oneField="1">
      <fieldsUsage count="1">
        <fieldUsage x="0"/>
      </fieldsUsage>
    </cacheHierarchy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1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11574076" backgroundQuery="1" createdVersion="8" refreshedVersion="8" minRefreshableVersion="3" recordCount="0" supportSubquery="1" supportAdvancedDrill="1" xr:uid="{BBE577D1-2E16-407E-8498-BBCAF184FCCC}">
  <cacheSource type="external" connectionId="7"/>
  <cacheFields count="10">
    <cacheField name="[Measures].[Total Revenue]" caption="Total Revenue" numFmtId="0" hierarchy="51" level="32767"/>
    <cacheField name="[Measures].[Total Profit]" caption="Total Profit" numFmtId="0" hierarchy="57" level="32767"/>
    <cacheField name="[Measures].[Profit Margin %]" caption="Profit Margin %" numFmtId="0" hierarchy="58" level="32767"/>
    <cacheField name="[Measures].[Total Orders]" caption="Total Orders" numFmtId="0" hierarchy="55" level="32767"/>
    <cacheField name="[Measures].[Total Quantity]" caption="Total Quantity" numFmtId="0" hierarchy="56" level="32767"/>
    <cacheField name="[Measures].[AOV]" caption="AOV" numFmtId="0" hierarchy="59" level="32767"/>
    <cacheField name="[Measures].[Total Gross Sales]" caption="Total Gross Sales" numFmtId="0" hierarchy="52" level="32767"/>
    <cacheField name="[Measures].[Total Costs]" caption="Total Costs" numFmtId="0" hierarchy="53" level="32767"/>
    <cacheField name="[Measures].[Total Discount Amount]" caption="Total Discount Amount" numFmtId="0" hierarchy="54" level="32767"/>
    <cacheField name="[Measures].[Avg Discount Rate %]" caption="Avg Discount Rate %" numFmtId="0" hierarchy="60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0"/>
      </fieldsUsage>
    </cacheHierarchy>
    <cacheHierarchy uniqueName="[Measures].[Total Gross Sales]" caption="Total Gross Sales" measure="1" displayFolder="" measureGroup="Fact_Transactions" count="0" oneField="1">
      <fieldsUsage count="1">
        <fieldUsage x="6"/>
      </fieldsUsage>
    </cacheHierarchy>
    <cacheHierarchy uniqueName="[Measures].[Total Costs]" caption="Total Costs" measure="1" displayFolder="" measureGroup="Fact_Transactions" count="0" oneField="1">
      <fieldsUsage count="1">
        <fieldUsage x="7"/>
      </fieldsUsage>
    </cacheHierarchy>
    <cacheHierarchy uniqueName="[Measures].[Total Discount Amount]" caption="Total Discount Amount" measure="1" displayFolder="" measureGroup="Fact_Transactions" count="0" oneField="1">
      <fieldsUsage count="1">
        <fieldUsage x="8"/>
      </fieldsUsage>
    </cacheHierarchy>
    <cacheHierarchy uniqueName="[Measures].[Total Orders]" caption="Total Orders" measure="1" displayFolder="" measureGroup="Fact_Transactions" count="0" oneField="1">
      <fieldsUsage count="1">
        <fieldUsage x="3"/>
      </fieldsUsage>
    </cacheHierarchy>
    <cacheHierarchy uniqueName="[Measures].[Total Quantity]" caption="Total Quantity" measure="1" displayFolder="" measureGroup="Fact_Transactions" count="0" oneField="1">
      <fieldsUsage count="1">
        <fieldUsage x="4"/>
      </fieldsUsage>
    </cacheHierarchy>
    <cacheHierarchy uniqueName="[Measures].[Total Profit]" caption="Total Profit" measure="1" displayFolder="" measureGroup="Fact_Transactions" count="0" oneField="1">
      <fieldsUsage count="1">
        <fieldUsage x="1"/>
      </fieldsUsage>
    </cacheHierarchy>
    <cacheHierarchy uniqueName="[Measures].[Profit Margin %]" caption="Profit Margin %" measure="1" displayFolder="" measureGroup="Fact_Transactions" count="0" oneField="1">
      <fieldsUsage count="1">
        <fieldUsage x="2"/>
      </fieldsUsage>
    </cacheHierarchy>
    <cacheHierarchy uniqueName="[Measures].[AOV]" caption="AOV" measure="1" displayFolder="" measureGroup="Fact_Transactions" count="0" oneField="1">
      <fieldsUsage count="1">
        <fieldUsage x="5"/>
      </fieldsUsage>
    </cacheHierarchy>
    <cacheHierarchy uniqueName="[Measures].[Avg Discount Rate %]" caption="Avg Discount Rate %" measure="1" displayFolder="" measureGroup="Fact_Transactions" count="0" oneField="1">
      <fieldsUsage count="1">
        <fieldUsage x="9"/>
      </fieldsUsage>
    </cacheHierarchy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15509256" backgroundQuery="1" createdVersion="8" refreshedVersion="8" minRefreshableVersion="3" recordCount="0" supportSubquery="1" supportAdvancedDrill="1" xr:uid="{FCAECFD8-C018-4764-A290-E47679FD43AE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Dim_Products].[Sub Category].[Sub Category]" caption="Sub Category" numFmtId="0" hierarchy="23" level="1">
      <sharedItems count="4">
        <s v="Dairy"/>
        <s v="Fruits"/>
        <s v="Snacks"/>
        <s v="Vegetables"/>
      </sharedItems>
    </cacheField>
    <cacheField name="[Measures].[AOV]" caption="AOV" numFmtId="0" hierarchy="59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 oneField="1">
      <fieldsUsage count="1">
        <fieldUsage x="2"/>
      </fieldsUsage>
    </cacheHierarchy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16087963" backgroundQuery="1" createdVersion="8" refreshedVersion="8" minRefreshableVersion="3" recordCount="0" supportSubquery="1" supportAdvancedDrill="1" xr:uid="{9346C807-128F-4838-992E-749F362D3E27}">
  <cacheSource type="external" connectionId="7"/>
  <cacheFields count="1">
    <cacheField name="[Measures].[Profit Margin %]" caption="Profit Margin %" numFmtId="0" hierarchy="58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 oneField="1">
      <fieldsUsage count="1">
        <fieldUsage x="0"/>
      </fieldsUsage>
    </cacheHierarchy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17129633" backgroundQuery="1" createdVersion="8" refreshedVersion="8" minRefreshableVersion="3" recordCount="0" supportSubquery="1" supportAdvancedDrill="1" xr:uid="{A2BC3065-D669-45F8-863F-C2986D39C8E4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Dim_Products].[Sub Category].[Sub Category]" caption="Sub Category" numFmtId="0" hierarchy="23" level="1">
      <sharedItems count="4">
        <s v="Dairy"/>
        <s v="Fruits"/>
        <s v="Snacks"/>
        <s v="Vegetables"/>
      </sharedItems>
    </cacheField>
    <cacheField name="[Measures].[Total Orders]" caption="Total Orders" numFmtId="0" hierarchy="55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 oneField="1">
      <fieldsUsage count="1">
        <fieldUsage x="2"/>
      </fieldsUsage>
    </cacheHierarchy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18055557" backgroundQuery="1" createdVersion="8" refreshedVersion="8" minRefreshableVersion="3" recordCount="0" supportSubquery="1" supportAdvancedDrill="1" xr:uid="{A0D55BA0-70A2-48BF-A4E2-2A447B2A7BE2}">
  <cacheSource type="external" connectionId="7"/>
  <cacheFields count="5">
    <cacheField name="[Measures].[Total Revenue]" caption="Total Revenue" numFmtId="0" hierarchy="51" level="32767"/>
    <cacheField name="[Measures].[Total Profit]" caption="Total Profit" numFmtId="0" hierarchy="57" level="32767"/>
    <cacheField name="[Measures].[Total Gross Sales]" caption="Total Gross Sales" numFmtId="0" hierarchy="52" level="32767"/>
    <cacheField name="[Measures].[Total Costs]" caption="Total Costs" numFmtId="0" hierarchy="53" level="32767"/>
    <cacheField name="[Measures].[Total Discount Amount]" caption="Total Discount Amount" numFmtId="0" hierarchy="54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0"/>
      </fieldsUsage>
    </cacheHierarchy>
    <cacheHierarchy uniqueName="[Measures].[Total Gross Sales]" caption="Total Gross Sales" measure="1" displayFolder="" measureGroup="Fact_Transactions" count="0" oneField="1">
      <fieldsUsage count="1">
        <fieldUsage x="2"/>
      </fieldsUsage>
    </cacheHierarchy>
    <cacheHierarchy uniqueName="[Measures].[Total Costs]" caption="Total Costs" measure="1" displayFolder="" measureGroup="Fact_Transactions" count="0" oneField="1">
      <fieldsUsage count="1">
        <fieldUsage x="3"/>
      </fieldsUsage>
    </cacheHierarchy>
    <cacheHierarchy uniqueName="[Measures].[Total Discount Amount]" caption="Total Discount Amount" measure="1" displayFolder="" measureGroup="Fact_Transactions" count="0" oneField="1">
      <fieldsUsage count="1">
        <fieldUsage x="4"/>
      </fieldsUsage>
    </cacheHierarchy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1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21874998" backgroundQuery="1" createdVersion="8" refreshedVersion="8" minRefreshableVersion="3" recordCount="0" supportSubquery="1" supportAdvancedDrill="1" xr:uid="{1CE67E6B-D292-4584-8150-3CEC7D1A87F5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Dim_Products].[Sub Category].[Sub Category]" caption="Sub Category" numFmtId="0" hierarchy="23" level="1">
      <sharedItems count="4">
        <s v="Dairy"/>
        <s v="Fruits"/>
        <s v="Snacks"/>
        <s v="Vegetables"/>
      </sharedItems>
    </cacheField>
    <cacheField name="[Measures].[Average Basket Size]" caption="Average Basket Size" numFmtId="0" hierarchy="69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 oneField="1">
      <fieldsUsage count="1">
        <fieldUsage x="2"/>
      </fieldsUsage>
    </cacheHierarchy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22685183" backgroundQuery="1" createdVersion="8" refreshedVersion="8" minRefreshableVersion="3" recordCount="0" supportSubquery="1" supportAdvancedDrill="1" xr:uid="{A903640E-DA32-41B6-889D-0E093C0FA4F4}">
  <cacheSource type="external" connectionId="7"/>
  <cacheFields count="3">
    <cacheField name="[Measures].[AOV]" caption="AOV" numFmtId="0" hierarchy="59" level="32767"/>
    <cacheField name="[Measures].[Total Orders]" caption="Total Orders" numFmtId="0" hierarchy="55" level="32767"/>
    <cacheField name="[Dim_Products].[Category].[Category]" caption="Category" numFmtId="0" hierarchy="22" level="1">
      <sharedItems count="3">
        <s v="Electronics"/>
        <s v="Fashion"/>
        <s v="Groceries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2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 oneField="1">
      <fieldsUsage count="1">
        <fieldUsage x="1"/>
      </fieldsUsage>
    </cacheHierarchy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 oneField="1">
      <fieldsUsage count="1">
        <fieldUsage x="0"/>
      </fieldsUsage>
    </cacheHierarchy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23611114" backgroundQuery="1" createdVersion="8" refreshedVersion="8" minRefreshableVersion="3" recordCount="0" supportSubquery="1" supportAdvancedDrill="1" xr:uid="{21AEE577-70D7-46A3-8C24-58A2D15A1DFB}">
  <cacheSource type="external" connectionId="7"/>
  <cacheFields count="3">
    <cacheField name="[Measures].[Total Gross Sales]" caption="Total Gross Sales" numFmtId="0" hierarchy="52" level="32767"/>
    <cacheField name="[Measures].[Total Revenue]" caption="Total Revenue" numFmtId="0" hierarchy="51" level="32767"/>
    <cacheField name="[Measures].[Total Profit]" caption="Total Profit" numFmtId="0" hierarchy="57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1"/>
      </fieldsUsage>
    </cacheHierarchy>
    <cacheHierarchy uniqueName="[Measures].[Total Gross Sales]" caption="Total Gross Sales" measure="1" displayFolder="" measureGroup="Fact_Transactions" count="0" oneField="1">
      <fieldsUsage count="1">
        <fieldUsage x="0"/>
      </fieldsUsage>
    </cacheHierarchy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2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24537038" backgroundQuery="1" createdVersion="8" refreshedVersion="8" minRefreshableVersion="3" recordCount="0" supportSubquery="1" supportAdvancedDrill="1" xr:uid="{CF2C8348-FA01-45A7-877E-27878F233E41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Dim_Products].[Sub Category].[Sub Category]" caption="Sub Category" numFmtId="0" hierarchy="23" level="1">
      <sharedItems count="4">
        <s v="Dairy"/>
        <s v="Fruits"/>
        <s v="Snacks"/>
        <s v="Vegetables"/>
      </sharedItems>
    </cacheField>
    <cacheField name="[Measures].[Average Basket Size]" caption="Average Basket Size" numFmtId="0" hierarchy="69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 oneField="1">
      <fieldsUsage count="1">
        <fieldUsage x="2"/>
      </fieldsUsage>
    </cacheHierarchy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25462962" backgroundQuery="1" createdVersion="8" refreshedVersion="8" minRefreshableVersion="3" recordCount="0" supportSubquery="1" supportAdvancedDrill="1" xr:uid="{C309E84E-964A-4354-86BA-68DCCF3A2789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Dim_Products].[Sub Category].[Sub Category]" caption="Sub Category" numFmtId="0" hierarchy="23" level="1">
      <sharedItems count="5">
        <s v="Accessories"/>
        <s v="Bags"/>
        <s v="Clothing"/>
        <s v="Footwear"/>
        <s v="Watches"/>
      </sharedItems>
    </cacheField>
    <cacheField name="[Measures].[Total Quantity]" caption="Total Quantity" numFmtId="0" hierarchy="56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 oneField="1">
      <fieldsUsage count="1">
        <fieldUsage x="2"/>
      </fieldsUsage>
    </cacheHierarchy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26273147" backgroundQuery="1" createdVersion="8" refreshedVersion="8" minRefreshableVersion="3" recordCount="0" supportSubquery="1" supportAdvancedDrill="1" xr:uid="{811F745C-DF10-49AB-86FE-C49D3A912227}">
  <cacheSource type="external" connectionId="7"/>
  <cacheFields count="10">
    <cacheField name="[Measures].[Total Revenue]" caption="Total Revenue" numFmtId="0" hierarchy="51" level="32767"/>
    <cacheField name="[Measures].[Total Profit]" caption="Total Profit" numFmtId="0" hierarchy="57" level="32767"/>
    <cacheField name="[Measures].[Profit Margin %]" caption="Profit Margin %" numFmtId="0" hierarchy="58" level="32767"/>
    <cacheField name="[Measures].[Total Orders]" caption="Total Orders" numFmtId="0" hierarchy="55" level="32767"/>
    <cacheField name="[Measures].[Total Quantity]" caption="Total Quantity" numFmtId="0" hierarchy="56" level="32767"/>
    <cacheField name="[Measures].[AOV]" caption="AOV" numFmtId="0" hierarchy="59" level="32767"/>
    <cacheField name="[Measures].[Total Gross Sales]" caption="Total Gross Sales" numFmtId="0" hierarchy="52" level="32767"/>
    <cacheField name="[Measures].[Total Costs]" caption="Total Costs" numFmtId="0" hierarchy="53" level="32767"/>
    <cacheField name="[Measures].[Total Discount Amount]" caption="Total Discount Amount" numFmtId="0" hierarchy="54" level="32767"/>
    <cacheField name="[Measures].[Avg Discount Rate %]" caption="Avg Discount Rate %" numFmtId="0" hierarchy="60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0"/>
      </fieldsUsage>
    </cacheHierarchy>
    <cacheHierarchy uniqueName="[Measures].[Total Gross Sales]" caption="Total Gross Sales" measure="1" displayFolder="" measureGroup="Fact_Transactions" count="0" oneField="1">
      <fieldsUsage count="1">
        <fieldUsage x="6"/>
      </fieldsUsage>
    </cacheHierarchy>
    <cacheHierarchy uniqueName="[Measures].[Total Costs]" caption="Total Costs" measure="1" displayFolder="" measureGroup="Fact_Transactions" count="0" oneField="1">
      <fieldsUsage count="1">
        <fieldUsage x="7"/>
      </fieldsUsage>
    </cacheHierarchy>
    <cacheHierarchy uniqueName="[Measures].[Total Discount Amount]" caption="Total Discount Amount" measure="1" displayFolder="" measureGroup="Fact_Transactions" count="0" oneField="1">
      <fieldsUsage count="1">
        <fieldUsage x="8"/>
      </fieldsUsage>
    </cacheHierarchy>
    <cacheHierarchy uniqueName="[Measures].[Total Orders]" caption="Total Orders" measure="1" displayFolder="" measureGroup="Fact_Transactions" count="0" oneField="1">
      <fieldsUsage count="1">
        <fieldUsage x="3"/>
      </fieldsUsage>
    </cacheHierarchy>
    <cacheHierarchy uniqueName="[Measures].[Total Quantity]" caption="Total Quantity" measure="1" displayFolder="" measureGroup="Fact_Transactions" count="0" oneField="1">
      <fieldsUsage count="1">
        <fieldUsage x="4"/>
      </fieldsUsage>
    </cacheHierarchy>
    <cacheHierarchy uniqueName="[Measures].[Total Profit]" caption="Total Profit" measure="1" displayFolder="" measureGroup="Fact_Transactions" count="0" oneField="1">
      <fieldsUsage count="1">
        <fieldUsage x="1"/>
      </fieldsUsage>
    </cacheHierarchy>
    <cacheHierarchy uniqueName="[Measures].[Profit Margin %]" caption="Profit Margin %" measure="1" displayFolder="" measureGroup="Fact_Transactions" count="0" oneField="1">
      <fieldsUsage count="1">
        <fieldUsage x="2"/>
      </fieldsUsage>
    </cacheHierarchy>
    <cacheHierarchy uniqueName="[Measures].[AOV]" caption="AOV" measure="1" displayFolder="" measureGroup="Fact_Transactions" count="0" oneField="1">
      <fieldsUsage count="1">
        <fieldUsage x="5"/>
      </fieldsUsage>
    </cacheHierarchy>
    <cacheHierarchy uniqueName="[Measures].[Avg Discount Rate %]" caption="Avg Discount Rate %" measure="1" displayFolder="" measureGroup="Fact_Transactions" count="0" oneField="1">
      <fieldsUsage count="1">
        <fieldUsage x="9"/>
      </fieldsUsage>
    </cacheHierarchy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30555558" backgroundQuery="1" createdVersion="8" refreshedVersion="8" minRefreshableVersion="3" recordCount="0" supportSubquery="1" supportAdvancedDrill="1" xr:uid="{D2B14512-0526-49A1-B75E-73A9DB30B1F8}">
  <cacheSource type="external" connectionId="7"/>
  <cacheFields count="5">
    <cacheField name="[Measures].[Total Revenue]" caption="Total Revenue" numFmtId="0" hierarchy="51" level="32767"/>
    <cacheField name="[Measures].[Total Profit]" caption="Total Profit" numFmtId="0" hierarchy="57" level="32767"/>
    <cacheField name="[Measures].[Total Gross Sales]" caption="Total Gross Sales" numFmtId="0" hierarchy="52" level="32767"/>
    <cacheField name="[Measures].[Total Costs]" caption="Total Costs" numFmtId="0" hierarchy="53" level="32767"/>
    <cacheField name="[Measures].[Total Discount Amount]" caption="Total Discount Amount" numFmtId="0" hierarchy="54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0"/>
      </fieldsUsage>
    </cacheHierarchy>
    <cacheHierarchy uniqueName="[Measures].[Total Gross Sales]" caption="Total Gross Sales" measure="1" displayFolder="" measureGroup="Fact_Transactions" count="0" oneField="1">
      <fieldsUsage count="1">
        <fieldUsage x="2"/>
      </fieldsUsage>
    </cacheHierarchy>
    <cacheHierarchy uniqueName="[Measures].[Total Costs]" caption="Total Costs" measure="1" displayFolder="" measureGroup="Fact_Transactions" count="0" oneField="1">
      <fieldsUsage count="1">
        <fieldUsage x="3"/>
      </fieldsUsage>
    </cacheHierarchy>
    <cacheHierarchy uniqueName="[Measures].[Total Discount Amount]" caption="Total Discount Amount" measure="1" displayFolder="" measureGroup="Fact_Transactions" count="0" oneField="1">
      <fieldsUsage count="1">
        <fieldUsage x="4"/>
      </fieldsUsage>
    </cacheHierarchy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1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3425926" backgroundQuery="1" createdVersion="8" refreshedVersion="8" minRefreshableVersion="3" recordCount="0" supportSubquery="1" supportAdvancedDrill="1" xr:uid="{A115ECF5-62C5-4B02-A5D6-440AEAC40299}">
  <cacheSource type="external" connectionId="7"/>
  <cacheFields count="3">
    <cacheField name="[Measures].[AOV]" caption="AOV" numFmtId="0" hierarchy="59" level="32767"/>
    <cacheField name="[Measures].[Total Orders]" caption="Total Orders" numFmtId="0" hierarchy="55" level="32767"/>
    <cacheField name="[Dim_Products].[Category].[Category]" caption="Category" numFmtId="0" hierarchy="22" level="1">
      <sharedItems count="3">
        <s v="Electronics"/>
        <s v="Fashion"/>
        <s v="Groceries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2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 oneField="1">
      <fieldsUsage count="1">
        <fieldUsage x="1"/>
      </fieldsUsage>
    </cacheHierarchy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 oneField="1">
      <fieldsUsage count="1">
        <fieldUsage x="0"/>
      </fieldsUsage>
    </cacheHierarchy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35185184" backgroundQuery="1" createdVersion="8" refreshedVersion="8" minRefreshableVersion="3" recordCount="0" supportSubquery="1" supportAdvancedDrill="1" xr:uid="{47E251BA-DE28-40BD-BAE9-36462979094E}">
  <cacheSource type="external" connectionId="7"/>
  <cacheFields count="2">
    <cacheField name="[Measures].[Total Costs]" caption="Total Costs" numFmtId="0" hierarchy="53" level="32767"/>
    <cacheField name="[Measures].[Total Profit]" caption="Total Profit" numFmtId="0" hierarchy="57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 oneField="1">
      <fieldsUsage count="1">
        <fieldUsage x="0"/>
      </fieldsUsage>
    </cacheHierarchy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1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36111108" backgroundQuery="1" createdVersion="8" refreshedVersion="8" minRefreshableVersion="3" recordCount="0" supportSubquery="1" supportAdvancedDrill="1" xr:uid="{B6FE5DEE-75AA-4072-9F87-7457043383BD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Dim_Products].[Sub Category].[Sub Category]" caption="Sub Category" numFmtId="0" hierarchy="23" level="1">
      <sharedItems count="4">
        <s v="Dairy"/>
        <s v="Fruits"/>
        <s v="Snacks"/>
        <s v="Vegetables"/>
      </sharedItems>
    </cacheField>
    <cacheField name="[Measures].[AOV]" caption="AOV" numFmtId="0" hierarchy="59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 oneField="1">
      <fieldsUsage count="1">
        <fieldUsage x="2"/>
      </fieldsUsage>
    </cacheHierarchy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36689816" backgroundQuery="1" createdVersion="8" refreshedVersion="8" minRefreshableVersion="3" recordCount="0" supportSubquery="1" supportAdvancedDrill="1" xr:uid="{24B534D5-DC79-4D2B-8A3A-245F0A59C545}">
  <cacheSource type="external" connectionId="7"/>
  <cacheFields count="1">
    <cacheField name="[Measures].[Profit Margin %]" caption="Profit Margin %" numFmtId="0" hierarchy="58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 oneField="1">
      <fieldsUsage count="1">
        <fieldUsage x="0"/>
      </fieldsUsage>
    </cacheHierarchy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37500001" backgroundQuery="1" createdVersion="8" refreshedVersion="8" minRefreshableVersion="3" recordCount="0" supportSubquery="1" supportAdvancedDrill="1" xr:uid="{99B99805-BED0-4CC4-A0F8-2B9BF409942A}">
  <cacheSource type="external" connectionId="7"/>
  <cacheFields count="3">
    <cacheField name="[Measures].[Total Gross Sales]" caption="Total Gross Sales" numFmtId="0" hierarchy="52" level="32767"/>
    <cacheField name="[Measures].[Total Revenue]" caption="Total Revenue" numFmtId="0" hierarchy="51" level="32767"/>
    <cacheField name="[Measures].[Total Profit]" caption="Total Profit" numFmtId="0" hierarchy="57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 oneField="1">
      <fieldsUsage count="1">
        <fieldUsage x="1"/>
      </fieldsUsage>
    </cacheHierarchy>
    <cacheHierarchy uniqueName="[Measures].[Total Gross Sales]" caption="Total Gross Sales" measure="1" displayFolder="" measureGroup="Fact_Transactions" count="0" oneField="1">
      <fieldsUsage count="1">
        <fieldUsage x="0"/>
      </fieldsUsage>
    </cacheHierarchy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/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 oneField="1">
      <fieldsUsage count="1">
        <fieldUsage x="2"/>
      </fieldsUsage>
    </cacheHierarchy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38425925" backgroundQuery="1" createdVersion="8" refreshedVersion="8" minRefreshableVersion="3" recordCount="0" supportSubquery="1" supportAdvancedDrill="1" xr:uid="{6BDCE4AD-C206-4273-8775-C5B6AE733BB4}">
  <cacheSource type="external" connectionId="7"/>
  <cacheFields count="3">
    <cacheField name="[Measures].[AOV]" caption="AOV" numFmtId="0" hierarchy="59" level="32767"/>
    <cacheField name="[Measures].[Total Orders]" caption="Total Orders" numFmtId="0" hierarchy="55" level="32767"/>
    <cacheField name="[Dim_Products].[Product Name].[Product Name]" caption="Product Name" numFmtId="0" hierarchy="21" level="1">
      <sharedItems count="50">
        <s v="Above Camera"/>
        <s v="Add Clothing"/>
        <s v="And Footwear"/>
        <s v="Audience Television"/>
        <s v="Beat Accessories"/>
        <s v="Behavior Dairy"/>
        <s v="Book Television"/>
        <s v="Chair Laptop"/>
        <s v="Church Clothing"/>
        <s v="Company Fruits"/>
        <s v="Deal Smartphone"/>
        <s v="Democratic Smartphone"/>
        <s v="Difficult Vegetables"/>
        <s v="Either Headphones"/>
        <s v="Everything Laptop"/>
        <s v="Find Headphones"/>
        <s v="Firm Dairy"/>
        <s v="Foot Snacks"/>
        <s v="Four Accessories"/>
        <s v="Here Footwear"/>
        <s v="Him Smartphone"/>
        <s v="Hospital Smartphone"/>
        <s v="House Accessories"/>
        <s v="How Vegetables"/>
        <s v="Knowledge Bags"/>
        <s v="Least Accessories"/>
        <s v="Like Camera"/>
        <s v="Little Watches"/>
        <s v="Maybe Clothing"/>
        <s v="Maybe Footwear"/>
        <s v="National Watches"/>
        <s v="Nature Clothing"/>
        <s v="New Watches"/>
        <s v="Nor Bags"/>
        <s v="Or Smartphone"/>
        <s v="Piece Headphones"/>
        <s v="Possible Watches"/>
        <s v="Present Television"/>
        <s v="Recognize Footwear"/>
        <s v="Road Clothing"/>
        <s v="Set Dairy"/>
        <s v="Simple Accessories"/>
        <s v="Soon Accessories"/>
        <s v="Stage Footwear"/>
        <s v="Step Smartphone"/>
        <s v="Traditional Laptop"/>
        <s v="Understand Camera"/>
        <s v="Us Snacks"/>
        <s v="Whether Bags"/>
        <s v="World Watches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2" memberValueDatatype="130" unbalanced="0">
      <fieldsUsage count="2">
        <fieldUsage x="-1"/>
        <fieldUsage x="2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0" memberValueDatatype="130" unbalanced="0"/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 oneField="1">
      <fieldsUsage count="1">
        <fieldUsage x="1"/>
      </fieldsUsage>
    </cacheHierarchy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 oneField="1">
      <fieldsUsage count="1">
        <fieldUsage x="0"/>
      </fieldsUsage>
    </cacheHierarchy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39351848" backgroundQuery="1" createdVersion="8" refreshedVersion="8" minRefreshableVersion="3" recordCount="0" supportSubquery="1" supportAdvancedDrill="1" xr:uid="{2A39E545-01DA-4E72-82D4-726B3C2D13E8}">
  <cacheSource type="external" connectionId="7"/>
  <cacheFields count="3">
    <cacheField name="[Measures].[AOV]" caption="AOV" numFmtId="0" hierarchy="59" level="32767"/>
    <cacheField name="[Measures].[Total Orders]" caption="Total Orders" numFmtId="0" hierarchy="55" level="32767"/>
    <cacheField name="[Dim_Products].[Sub Category].[Sub Category]" caption="Sub Category" numFmtId="0" hierarchy="23" level="1">
      <sharedItems count="14">
        <s v="Accessories"/>
        <s v="Bags"/>
        <s v="Camera"/>
        <s v="Clothing"/>
        <s v="Dairy"/>
        <s v="Footwear"/>
        <s v="Fruits"/>
        <s v="Headphones"/>
        <s v="Laptop"/>
        <s v="Smartphone"/>
        <s v="Snacks"/>
        <s v="Television"/>
        <s v="Vegetables"/>
        <s v="Watches"/>
      </sharedItems>
    </cacheField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2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 oneField="1">
      <fieldsUsage count="1">
        <fieldUsage x="1"/>
      </fieldsUsage>
    </cacheHierarchy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 oneField="1">
      <fieldsUsage count="1">
        <fieldUsage x="0"/>
      </fieldsUsage>
    </cacheHierarchy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0.138040162034" backgroundQuery="1" createdVersion="8" refreshedVersion="8" minRefreshableVersion="3" recordCount="0" supportSubquery="1" supportAdvancedDrill="1" xr:uid="{1FD80148-0AE0-4F25-BF3E-308907E7413D}">
  <cacheSource type="external" connectionId="7"/>
  <cacheFields count="3">
    <cacheField name="[Dim_Products].[Category].[Category]" caption="Category" numFmtId="0" hierarchy="22" level="1">
      <sharedItems count="3">
        <s v="Electronics"/>
        <s v="Fashion"/>
        <s v="Groceries"/>
      </sharedItems>
    </cacheField>
    <cacheField name="[Dim_Products].[Sub Category].[Sub Category]" caption="Sub Category" numFmtId="0" hierarchy="23" level="1">
      <sharedItems count="4">
        <s v="Dairy"/>
        <s v="Fruits"/>
        <s v="Snacks"/>
        <s v="Vegetables"/>
      </sharedItems>
    </cacheField>
    <cacheField name="[Measures].[Total Orders]" caption="Total Orders" numFmtId="0" hierarchy="55" level="32767"/>
  </cacheFields>
  <cacheHierarchies count="90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FirstName]" caption="FirstName" attribute="1" defaultMemberUniqueName="[Dim_Customers].[FirstName].[All]" allUniqueName="[Dim_Customers].[FirstName].[All]" dimensionUniqueName="[Dim_Customers]" displayFolder="" count="0" memberValueDatatype="130" unbalanced="0"/>
    <cacheHierarchy uniqueName="[Dim_Customers].[LastName]" caption="LastName" attribute="1" defaultMemberUniqueName="[Dim_Customers].[LastName].[All]" allUniqueName="[Dim_Customers].[LastName].[All]" dimensionUniqueName="[Dim_Customers]" displayFolder="" count="0" memberValueDatatype="130" unbalanced="0"/>
    <cacheHierarchy uniqueName="[Dim_Customers].[FullName]" caption="FullName" attribute="1" defaultMemberUniqueName="[Dim_Customers].[FullName].[All]" allUniqueName="[Dim_Customers].[Full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JoinDate]" caption="JoinDate" attribute="1" time="1" defaultMemberUniqueName="[Dim_Customers].[JoinDate].[All]" allUniqueName="[Dim_Customers].[JoinDate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Customers].[LoyaltyYears]" caption="LoyaltyYears" attribute="1" defaultMemberUniqueName="[Dim_Customers].[LoyaltyYears].[All]" allUniqueName="[Dim_Customers].[LoyaltyYears].[All]" dimensionUniqueName="[Dim_Customers]" displayFolder="" count="0" memberValueDatatype="20" unbalanced="0"/>
    <cacheHierarchy uniqueName="[Dim_Customers].[LoyaltyTier]" caption="LoyaltyTier" attribute="1" defaultMemberUniqueName="[Dim_Customers].[LoyaltyTier].[All]" allUniqueName="[Dim_Customers].[LoyaltyTier].[All]" dimensionUniqueName="[Dim_Customers]" displayFolder="" count="0" memberValueDatatype="130" unbalanced="0"/>
    <cacheHierarchy uniqueName="[Dim_Customers].[JoinDate (Year)]" caption="JoinDate (Year)" attribute="1" defaultMemberUniqueName="[Dim_Customers].[JoinDate (Year)].[All]" allUniqueName="[Dim_Customers].[JoinDate (Year)].[All]" dimensionUniqueName="[Dim_Customers]" displayFolder="" count="0" memberValueDatatype="130" unbalanced="0"/>
    <cacheHierarchy uniqueName="[Dim_Customers].[JoinDate (Quarter)]" caption="JoinDate (Quarter)" attribute="1" defaultMemberUniqueName="[Dim_Customers].[JoinDate (Quarter)].[All]" allUniqueName="[Dim_Customers].[JoinDate (Quarter)].[All]" dimensionUniqueName="[Dim_Customers]" displayFolder="" count="0" memberValueDatatype="130" unbalanced="0"/>
    <cacheHierarchy uniqueName="[Dim_Customers].[JoinDate (Month)]" caption="JoinDate (Month)" attribute="1" defaultMemberUniqueName="[Dim_Customers].[JoinDate (Month)].[All]" allUniqueName="[Dim_Customers].[JoinDate (Month)].[All]" dimensionUniqueName="[Dim_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 Category]" caption="Sub Category" attribute="1" defaultMemberUniqueName="[Dim_Products].[Sub Category].[All]" allUniqueName="[Dim_Products].[Sub 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Unit Price]" caption="Unit Price" attribute="1" defaultMemberUniqueName="[Dim_Products].[Unit Price].[All]" allUniqueName="[Dim_Products].[Unit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Products].[Unit Profit]" caption="Unit Profit" attribute="1" defaultMemberUniqueName="[Dim_Products].[Unit Profit].[All]" allUniqueName="[Dim_Products].[Unit Profit].[All]" dimensionUniqueName="[Dim_Products]" displayFolder="" count="0" memberValueDatatype="5" unbalanced="0"/>
    <cacheHierarchy uniqueName="[Dim_Products].[Unit Profit Margin %]" caption="Unit Profit Margin %" attribute="1" defaultMemberUniqueName="[Dim_Products].[Unit Profit Margin %].[All]" allUniqueName="[Dim_Products].[Unit Profit Margin %].[All]" dimensionUniqueName="[Dim_Products]" displayFolder="" count="0" memberValueDatatype="5" unbalanced="0"/>
    <cacheHierarchy uniqueName="[Dim_Stores].[Store ID]" caption="Store ID" attribute="1" defaultMemberUniqueName="[Dim_Stores].[Store ID].[All]" allUniqueName="[Dim_Stores].[Store ID].[All]" dimensionUniqueName="[Dim_Stores]" displayFolder="" count="0" memberValueDatatype="130" unbalanced="0"/>
    <cacheHierarchy uniqueName="[Dim_Stores].[Store Name]" caption="Store Name" attribute="1" defaultMemberUniqueName="[Dim_Stores].[Store Name].[All]" allUniqueName="[Dim_Stores].[Store 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Transactions].[TransactionID]" caption="TransactionID" attribute="1" defaultMemberUniqueName="[Fact_Transactions].[TransactionID].[All]" allUniqueName="[Fact_Transactions].[TransactionID].[All]" dimensionUniqueName="[Fact_Transactions]" displayFolder="" count="0" memberValueDatatype="130" unbalanced="0"/>
    <cacheHierarchy uniqueName="[Fact_Transactions].[Date]" caption="Date" attribute="1" time="1" defaultMemberUniqueName="[Fact_Transactions].[Date].[All]" allUniqueName="[Fact_Transactions].[Date].[All]" dimensionUniqueName="[Fact_Transactions]" displayFolder="" count="0" memberValueDatatype="7" unbalanced="0"/>
    <cacheHierarchy uniqueName="[Fact_Transactions].[CustomerID]" caption="CustomerID" attribute="1" defaultMemberUniqueName="[Fact_Transactions].[CustomerID].[All]" allUniqueName="[Fact_Transactions].[CustomerID].[All]" dimensionUniqueName="[Fact_Transactions]" displayFolder="" count="0" memberValueDatatype="130" unbalanced="0"/>
    <cacheHierarchy uniqueName="[Fact_Transactions].[ProductID]" caption="ProductID" attribute="1" defaultMemberUniqueName="[Fact_Transactions].[ProductID].[All]" allUniqueName="[Fact_Transactions].[ProductID].[All]" dimensionUniqueName="[Fact_Transactions]" displayFolder="" count="0" memberValueDatatype="130" unbalanced="0"/>
    <cacheHierarchy uniqueName="[Fact_Transactions].[StoreID]" caption="StoreID" attribute="1" defaultMemberUniqueName="[Fact_Transactions].[StoreID].[All]" allUniqueName="[Fact_Transactions].[StoreID].[All]" dimensionUniqueName="[Fact_Transactions]" displayFolder="" count="0" memberValueDatatype="130" unbalanced="0"/>
    <cacheHierarchy uniqueName="[Fact_Transactions].[PaymentMethod]" caption="PaymentMethod" attribute="1" defaultMemberUniqueName="[Fact_Transactions].[PaymentMethod].[All]" allUniqueName="[Fact_Transactions].[PaymentMethod].[All]" dimensionUniqueName="[Fact_Transactions]" displayFolder="" count="0" memberValueDatatype="130" unbalanced="0"/>
    <cacheHierarchy uniqueName="[Fact_Transactions].[Unit Price]" caption="Unit Price" attribute="1" defaultMemberUniqueName="[Fact_Transactions].[Unit Price].[All]" allUniqueName="[Fact_Transactions].[Unit Price].[All]" dimensionUniqueName="[Fact_Transactions]" displayFolder="" count="0" memberValueDatatype="5" unbalanced="0"/>
    <cacheHierarchy uniqueName="[Fact_Transactions].[Cost Price]" caption="Cost Price" attribute="1" defaultMemberUniqueName="[Fact_Transactions].[Cost Price].[All]" allUniqueName="[Fact_Transactions].[Cost Price].[All]" dimensionUniqueName="[Fact_Transactions]" displayFolder="" count="0" memberValueDatatype="5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Discount]" caption="Discount" attribute="1" defaultMemberUniqueName="[Fact_Transactions].[Discount].[All]" allUniqueName="[Fact_Transactions].[Discount].[All]" dimensionUniqueName="[Fact_Transactions]" displayFolder="" count="0" memberValueDatatype="5" unbalanced="0"/>
    <cacheHierarchy uniqueName="[Fact_Transactions].[Gross Sales]" caption="Gross Sales" attribute="1" defaultMemberUniqueName="[Fact_Transactions].[Gross Sales].[All]" allUniqueName="[Fact_Transactions].[Gross Sales].[All]" dimensionUniqueName="[Fact_Transactions]" displayFolder="" count="0" memberValueDatatype="5" unbalanced="0"/>
    <cacheHierarchy uniqueName="[Fact_Transactions].[Discount Amount]" caption="Discount Amount" attribute="1" defaultMemberUniqueName="[Fact_Transactions].[Discount Amount].[All]" allUniqueName="[Fact_Transactions].[Discount Amount].[All]" dimensionUniqueName="[Fact_Transactions]" displayFolder="" count="0" memberValueDatatype="5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Total Cost]" caption="Total Cost" attribute="1" defaultMemberUniqueName="[Fact_Transactions].[Total Cost].[All]" allUniqueName="[Fact_Transactions].[Total Cost].[All]" dimensionUniqueName="[Fact_Transactions]" displayFolder="" count="0" memberValueDatatype="5" unbalanced="0"/>
    <cacheHierarchy uniqueName="[Fact_Transactions].[Date (Year)]" caption="Date (Year)" attribute="1" defaultMemberUniqueName="[Fact_Transactions].[Date (Year)].[All]" allUniqueName="[Fact_Transactions].[Date (Year)].[All]" dimensionUniqueName="[Fact_Transactions]" displayFolder="" count="0" memberValueDatatype="130" unbalanced="0"/>
    <cacheHierarchy uniqueName="[Fact_Transactions].[Date (Quarter)]" caption="Date (Quarter)" attribute="1" defaultMemberUniqueName="[Fact_Transactions].[Date (Quarter)].[All]" allUniqueName="[Fact_Transactions].[Date (Quarter)].[All]" dimensionUniqueName="[Fact_Transactions]" displayFolder="" count="0" memberValueDatatype="130" unbalanced="0"/>
    <cacheHierarchy uniqueName="[Fact_Transactions].[Date (Month)]" caption="Date (Month)" attribute="1" defaultMemberUniqueName="[Fact_Transactions].[Date (Month)].[All]" allUniqueName="[Fact_Transactions].[Date (Month)].[All]" dimensionUniqueName="[Fact_Transactions]" displayFolder="" count="0" memberValueDatatype="130" unbalanced="0"/>
    <cacheHierarchy uniqueName="[Dim_Customers].[JoinDate (Month Index)]" caption="JoinDate (Month Index)" attribute="1" defaultMemberUniqueName="[Dim_Customers].[JoinDate (Month Index)].[All]" allUniqueName="[Dim_Customers].[JoinDate (Month Index)].[All]" dimensionUniqueName="[Dim_Customers]" displayFolder="" count="0" memberValueDatatype="20" unbalanced="0" hidden="1"/>
    <cacheHierarchy uniqueName="[Fact_Transactions].[Date (Month Index)]" caption="Date (Month Index)" attribute="1" defaultMemberUniqueName="[Fact_Transactions].[Date (Month Index)].[All]" allUniqueName="[Fact_Transactions].[Date (Month Index)].[All]" dimensionUniqueName="[Fact_Transactions]" displayFolder="" count="0" memberValueDatatype="20" unbalanced="0" hidden="1"/>
    <cacheHierarchy uniqueName="[Measures].[Total Revenue]" caption="Total Revenue" measure="1" displayFolder="" measureGroup="Fact_Transactions" count="0"/>
    <cacheHierarchy uniqueName="[Measures].[Total Gross Sales]" caption="Total Gross Sales" measure="1" displayFolder="" measureGroup="Fact_Transactions" count="0"/>
    <cacheHierarchy uniqueName="[Measures].[Total Costs]" caption="Total Costs" measure="1" displayFolder="" measureGroup="Fact_Transactions" count="0"/>
    <cacheHierarchy uniqueName="[Measures].[Total Discount Amount]" caption="Total Discount Amount" measure="1" displayFolder="" measureGroup="Fact_Transactions" count="0"/>
    <cacheHierarchy uniqueName="[Measures].[Total Orders]" caption="Total Orders" measure="1" displayFolder="" measureGroup="Fact_Transactions" count="0" oneField="1">
      <fieldsUsage count="1">
        <fieldUsage x="2"/>
      </fieldsUsage>
    </cacheHierarchy>
    <cacheHierarchy uniqueName="[Measures].[Total Quantity]" caption="Total Quantity" measure="1" displayFolder="" measureGroup="Fact_Transactions" count="0"/>
    <cacheHierarchy uniqueName="[Measures].[Total Profit]" caption="Total Profit" measure="1" displayFolder="" measureGroup="Fact_Transactions" count="0"/>
    <cacheHierarchy uniqueName="[Measures].[Profit Margin %]" caption="Profit Margin %" measure="1" displayFolder="" measureGroup="Fact_Transactions" count="0"/>
    <cacheHierarchy uniqueName="[Measures].[AOV]" caption="AOV" measure="1" displayFolder="" measureGroup="Fact_Transactions" count="0"/>
    <cacheHierarchy uniqueName="[Measures].[Avg Discount Rate %]" caption="Avg Discount Rate %" measure="1" displayFolder="" measureGroup="Fact_Transactions" count="0"/>
    <cacheHierarchy uniqueName="[Measures].[Avg Profit Per Order]" caption="Avg Profit Per Order" measure="1" displayFolder="" measureGroup="Fact_Transactions" count="0"/>
    <cacheHierarchy uniqueName="[Measures].[Revenue PY]" caption="Revenue PY" measure="1" displayFolder="" measureGroup="Fact_Transactions" count="0"/>
    <cacheHierarchy uniqueName="[Measures].[Revenue YoY Growth %]" caption="Revenue YoY Growth %" measure="1" displayFolder="" measureGroup="Fact_Transactions" count="0"/>
    <cacheHierarchy uniqueName="[Measures].[Total Customers]" caption="Total Customers" measure="1" displayFolder="" measureGroup="Fact_Transactions" count="0"/>
    <cacheHierarchy uniqueName="[Measures].[Avg Revenue Per Customer]" caption="Avg Revenue Per Customer" measure="1" displayFolder="" measureGroup="Fact_Transactions" count="0"/>
    <cacheHierarchy uniqueName="[Measures].[Total Active Stores]" caption="Total Active Stores" measure="1" displayFolder="" measureGroup="Fact_Transactions" count="0"/>
    <cacheHierarchy uniqueName="[Measures].[Profit PY]" caption="Profit PY" measure="1" displayFolder="" measureGroup="Fact_Transactions" count="0"/>
    <cacheHierarchy uniqueName="[Measures].[Profit YoY Growth %]" caption="Profit YoY Growth %" measure="1" displayFolder="" measureGroup="Fact_Transactions" count="0"/>
    <cacheHierarchy uniqueName="[Measures].[Average Basket Size]" caption="Average Basket Size" measure="1" displayFolder="" measureGroup="Fact_Transactions" count="0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Total Cost]" caption="Sum of Total Cost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Revenue]" caption="Sum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Unit Price]" caption="Sum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Unit Price]" caption="Count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Unit Price]" caption="Average of Unit Pric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oyaltyTier]" caption="Count of LoyaltyTier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yaltyYears]" caption="Sum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oyaltyYears]" caption="Average of LoyaltyYears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ID]" caption="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Dim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ID]" caption="Count of TransactionID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ustomerID 2]" caption="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ustomerID 2]" caption="Distinct Count of CustomerID 2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Revenue]" caption="Average of Revenue" measure="1" displayFolder="" measureGroup="Fact_Transaction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Transactions" uniqueName="[Fact_Transactions]" caption="Fact_Transaction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54A2E-6843-4B03-B498-46F35507BCBB}" name="PivotTable19" cacheId="918" applyNumberFormats="0" applyBorderFormats="0" applyFontFormats="0" applyPatternFormats="0" applyAlignmentFormats="0" applyWidthHeightFormats="1" dataCaption="Values" tag="8290df37-cce0-4851-b7b8-e0c88f80ec4c" updatedVersion="8" minRefreshableVersion="3" useAutoFormatting="1" itemPrintTitles="1" createdVersion="8" indent="0" outline="1" outlineData="1" multipleFieldFilters="0" chartFormat="6">
  <location ref="BM7:BN15" firstHeaderRow="1" firstDataRow="1" firstDataCol="1"/>
  <pivotFields count="3">
    <pivotField axis="axisRow" allDrilled="1" subtotalTop="0" showAll="0" sortType="ascending" defaultSubtotal="0">
      <items count="3">
        <item x="0" e="0"/>
        <item x="1" e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8">
    <i>
      <x v="2"/>
    </i>
    <i r="1">
      <x v="1"/>
    </i>
    <i r="1">
      <x v="3"/>
    </i>
    <i r="1">
      <x v="2"/>
    </i>
    <i r="1">
      <x/>
    </i>
    <i>
      <x/>
    </i>
    <i>
      <x v="1"/>
    </i>
    <i t="grand">
      <x/>
    </i>
  </rowItems>
  <colItems count="1">
    <i/>
  </colItems>
  <dataFields count="1">
    <dataField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D0E7F-95C6-4D98-AD81-5E9A1281484D}" name="PivotTable9" cacheId="906" applyNumberFormats="0" applyBorderFormats="0" applyFontFormats="0" applyPatternFormats="0" applyAlignmentFormats="0" applyWidthHeightFormats="1" dataCaption="Values" tag="24e19e4c-47fe-41bf-ac51-72cad967f13f" updatedVersion="8" minRefreshableVersion="3" useAutoFormatting="1" itemPrintTitles="1" createdVersion="8" indent="0" outline="1" outlineData="1" multipleFieldFilters="0">
  <location ref="AF3:AF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4F3EB-A348-4D97-8E31-77E183EF2E15}" name="PivotTable16" cacheId="912" applyNumberFormats="0" applyBorderFormats="0" applyFontFormats="0" applyPatternFormats="0" applyAlignmentFormats="0" applyWidthHeightFormats="1" dataCaption="Values" tag="114c5d77-6a43-4d2a-a8af-bf2ad578ca7a" updatedVersion="8" minRefreshableVersion="3" useAutoFormatting="1" itemPrintTitles="1" createdVersion="8" indent="0" outline="1" outlineData="1" multipleFieldFilters="0">
  <location ref="BB92:BD143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</pivotFields>
  <rowFields count="1">
    <field x="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676B0-89A7-4938-AAC6-B83AA14D1B10}" name="PivotTable13" cacheId="909" dataOnRows="1" applyNumberFormats="0" applyBorderFormats="0" applyFontFormats="0" applyPatternFormats="0" applyAlignmentFormats="0" applyWidthHeightFormats="1" dataCaption="Values" tag="0614df60-001e-4390-8216-38a8c8bbf87e" updatedVersion="8" minRefreshableVersion="3" useAutoFormatting="1" itemPrintTitles="1" createdVersion="8" indent="0" outline="1" outlineData="1" multipleFieldFilters="0">
  <location ref="AM3:AN6" firstHeaderRow="1" firstDataRow="1" firstDataCol="1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46F9D-1CF2-4269-8003-B8332749CBED}" name="PivotTable18" cacheId="897" applyNumberFormats="0" applyBorderFormats="0" applyFontFormats="0" applyPatternFormats="0" applyAlignmentFormats="0" applyWidthHeightFormats="1" dataCaption="Values" tag="6175bbec-468b-40ce-a6f4-fc9d28fd8871" updatedVersion="8" minRefreshableVersion="3" useAutoFormatting="1" itemPrintTitles="1" createdVersion="8" indent="0" outline="1" outlineData="1" multipleFieldFilters="0">
  <location ref="AT91:AV95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E10F2-306A-4B65-935A-0BB006D607C4}" name="PivotTable17" cacheId="915" applyNumberFormats="0" applyBorderFormats="0" applyFontFormats="0" applyPatternFormats="0" applyAlignmentFormats="0" applyWidthHeightFormats="1" dataCaption="Values" tag="cc284358-2044-4697-8af6-a100bab89ee9" updatedVersion="8" minRefreshableVersion="3" useAutoFormatting="1" itemPrintTitles="1" createdVersion="8" indent="0" outline="1" outlineData="1" multipleFieldFilters="0">
  <location ref="AX92:AZ107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1B880-751D-4B7B-B058-B5592E3F474D}" name="PivotTable8" cacheId="900" dataOnRows="1" applyNumberFormats="0" applyBorderFormats="0" applyFontFormats="0" applyPatternFormats="0" applyAlignmentFormats="0" applyWidthHeightFormats="1" dataCaption="Values" tag="d66a4ee8-f839-4ae9-bf77-83bdcd252634" updatedVersion="8" minRefreshableVersion="3" useAutoFormatting="1" itemPrintTitles="1" createdVersion="8" indent="0" outline="1" outlineData="1" multipleFieldFilters="0" chartFormat="5">
  <location ref="X4:Y6" firstHeaderRow="1" firstDataRow="1" firstDataCol="1"/>
  <pivotFields count="2">
    <pivotField dataField="1" subtotalTop="0" showAll="0" defaultSubtotal="0"/>
    <pivotField dataField="1" subtotalTop="0" showAll="0" defaultSubtotal="0"/>
  </pivotFields>
  <rowFields count="1">
    <field x="-2"/>
  </rowFields>
  <rowItems count="2">
    <i>
      <x/>
    </i>
    <i i="1">
      <x v="1"/>
    </i>
  </rowItems>
  <colItems count="1">
    <i/>
  </colItems>
  <dataFields count="2">
    <dataField fld="0" subtotal="count" baseField="0" baseItem="0"/>
    <dataField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25D9C-B8EC-4B42-82FA-BC834CAC1F01}" name="PivotTable1" cacheId="891" applyNumberFormats="0" applyBorderFormats="0" applyFontFormats="0" applyPatternFormats="0" applyAlignmentFormats="0" applyWidthHeightFormats="1" dataCaption="Values" tag="08eebf3e-f969-4488-b9a0-92f2edbbeff3" updatedVersion="8" minRefreshableVersion="3" useAutoFormatting="1" itemPrintTitles="1" createdVersion="8" indent="0" outline="1" outlineData="1" multipleFieldFilters="0">
  <location ref="D5:M6" firstHeaderRow="0" firstDataRow="1" firstDataCol="0"/>
  <pivotFields count="10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fld="3" subtotal="count" baseField="0" baseItem="0"/>
    <dataField name="Total Quantity Sold" fld="4" subtotal="count" baseField="0" baseItem="0"/>
    <dataField fld="5" subtotal="count" baseField="0" baseItem="0"/>
    <dataField fld="6" subtotal="count" baseField="0" baseItem="0"/>
    <dataField fld="8" subtotal="count" baseField="0" baseItem="0"/>
    <dataField fld="9" subtotal="count" baseField="0" baseItem="0"/>
    <dataField fld="0" subtotal="count" baseField="0" baseItem="0"/>
    <dataField fld="7" subtotal="count" baseField="0" baseItem="0"/>
    <dataField fld="1" subtotal="count" baseField="0" baseItem="0"/>
    <dataField fld="2" subtotal="count" baseField="0" baseItem="0"/>
  </dataFields>
  <formats count="23">
    <format dxfId="685">
      <pivotArea type="all" dataOnly="0" outline="0" fieldPosition="0"/>
    </format>
    <format dxfId="684">
      <pivotArea outline="0" collapsedLevelsAreSubtotals="1" fieldPosition="0"/>
    </format>
    <format dxfId="683">
      <pivotArea dataOnly="0" labelOnly="1" outline="0" fieldPosition="0">
        <references count="1">
          <reference field="4294967294" count="6">
            <x v="0"/>
            <x v="1"/>
            <x v="2"/>
            <x v="6"/>
            <x v="8"/>
            <x v="9"/>
          </reference>
        </references>
      </pivotArea>
    </format>
    <format dxfId="682">
      <pivotArea type="all" dataOnly="0" outline="0" fieldPosition="0"/>
    </format>
    <format dxfId="681">
      <pivotArea outline="0" collapsedLevelsAreSubtotals="1" fieldPosition="0"/>
    </format>
    <format dxfId="680">
      <pivotArea dataOnly="0" labelOnly="1" outline="0" fieldPosition="0">
        <references count="1">
          <reference field="4294967294" count="6">
            <x v="0"/>
            <x v="1"/>
            <x v="2"/>
            <x v="6"/>
            <x v="8"/>
            <x v="9"/>
          </reference>
        </references>
      </pivotArea>
    </format>
    <format dxfId="679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678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677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6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4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  <format dxfId="67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67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71">
      <pivotArea dataOnly="0" labelOnly="1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670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6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68">
      <pivotArea outline="0" collapsedLevelsAreSubtotals="1" fieldPosition="0">
        <references count="1">
          <reference field="4294967294" count="4" selected="0">
            <x v="3"/>
            <x v="4"/>
            <x v="5"/>
            <x v="6"/>
          </reference>
        </references>
      </pivotArea>
    </format>
    <format dxfId="667">
      <pivotArea dataOnly="0" labelOnly="1" outline="0" fieldPosition="0">
        <references count="1">
          <reference field="4294967294" count="4">
            <x v="3"/>
            <x v="4"/>
            <x v="5"/>
            <x v="6"/>
          </reference>
        </references>
      </pivotArea>
    </format>
    <format dxfId="666">
      <pivotArea outline="0" collapsedLevelsAreSubtotals="1" fieldPosition="0">
        <references count="1">
          <reference field="4294967294" count="3" selected="0">
            <x v="7"/>
            <x v="8"/>
            <x v="9"/>
          </reference>
        </references>
      </pivotArea>
    </format>
    <format dxfId="665">
      <pivotArea dataOnly="0" labelOnly="1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664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663">
      <pivotArea outline="0" collapsedLevelsAreSubtotals="1" fieldPosition="0">
        <references count="1">
          <reference field="4294967294" count="7" selected="0">
            <x v="3"/>
            <x v="4"/>
            <x v="5"/>
            <x v="6"/>
            <x v="7"/>
            <x v="8"/>
            <x v="9"/>
          </reference>
        </references>
      </pivotArea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Quantity Sol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D53B-03CF-4CDF-87B4-C22F575CC1AD}" name="PivotTable5" cacheId="894" applyNumberFormats="0" applyBorderFormats="0" applyFontFormats="0" applyPatternFormats="0" applyAlignmentFormats="0" applyWidthHeightFormats="1" dataCaption="Values" tag="8cd0be32-1fd2-46dc-a45e-ed316cb78abc" updatedVersion="8" minRefreshableVersion="3" useAutoFormatting="1" itemPrintTitles="1" createdVersion="8" indent="0" outline="1" outlineData="1" multipleFieldFilters="0">
  <location ref="P5:T6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2" subtotal="count" baseField="0" baseItem="0"/>
    <dataField fld="4" subtotal="count" baseField="0" baseItem="0"/>
    <dataField fld="0" subtotal="count" baseField="0" baseItem="0"/>
    <dataField fld="3" subtotal="count" baseField="0" baseItem="0"/>
    <dataField fld="1" subtotal="count" baseField="0" baseItem="0"/>
  </dataFields>
  <formats count="22">
    <format dxfId="707">
      <pivotArea type="all" dataOnly="0" outline="0" fieldPosition="0"/>
    </format>
    <format dxfId="706">
      <pivotArea outline="0" collapsedLevelsAreSubtotals="1" fieldPosition="0"/>
    </format>
    <format dxfId="705">
      <pivotArea dataOnly="0" labelOnly="1" outline="0" fieldPosition="0">
        <references count="1">
          <reference field="4294967294" count="2">
            <x v="2"/>
            <x v="4"/>
          </reference>
        </references>
      </pivotArea>
    </format>
    <format dxfId="704">
      <pivotArea type="all" dataOnly="0" outline="0" fieldPosition="0"/>
    </format>
    <format dxfId="703">
      <pivotArea outline="0" collapsedLevelsAreSubtotals="1" fieldPosition="0"/>
    </format>
    <format dxfId="702">
      <pivotArea dataOnly="0" labelOnly="1" outline="0" fieldPosition="0">
        <references count="1">
          <reference field="4294967294" count="2">
            <x v="2"/>
            <x v="4"/>
          </reference>
        </references>
      </pivotArea>
    </format>
    <format dxfId="7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9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96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695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6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93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69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691">
      <pivotArea outline="0" collapsedLevelsAreSubtotals="1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690">
      <pivotArea type="all" dataOnly="0" outline="0" fieldPosition="0"/>
    </format>
    <format dxfId="689">
      <pivotArea outline="0" collapsedLevelsAreSubtotals="1" fieldPosition="0"/>
    </format>
    <format dxfId="68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8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8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2E7B7-290C-441D-8712-4AF7AF43EB3A}" name="PivotTable21" cacheId="903" applyNumberFormats="0" applyBorderFormats="0" applyFontFormats="0" applyPatternFormats="0" applyAlignmentFormats="0" applyWidthHeightFormats="1" dataCaption="Values" tag="dc568a67-6a7a-4ed2-ac8a-2fce0941b99f" updatedVersion="8" minRefreshableVersion="3" useAutoFormatting="1" itemPrintTitles="1" createdVersion="8" indent="0" outline="1" outlineData="1" multipleFieldFilters="0" chartFormat="12">
  <location ref="CG7:CH15" firstHeaderRow="1" firstDataRow="1" firstDataCol="1"/>
  <pivotFields count="3">
    <pivotField axis="axisRow" allDrilled="1" subtotalTop="0" showAll="0" sortType="ascending" defaultSubtotal="0">
      <items count="3">
        <item x="0" e="0"/>
        <item x="1" e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8">
    <i>
      <x v="2"/>
    </i>
    <i r="1">
      <x v="3"/>
    </i>
    <i r="1">
      <x v="1"/>
    </i>
    <i r="1">
      <x v="2"/>
    </i>
    <i r="1">
      <x/>
    </i>
    <i>
      <x v="1"/>
    </i>
    <i>
      <x/>
    </i>
    <i t="grand">
      <x/>
    </i>
  </rowItems>
  <colItems count="1">
    <i/>
  </colItems>
  <dataFields count="1">
    <dataField fld="2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E8229-11DD-4945-A89E-298781FB9CF0}" name="PivotTable20" cacheId="888" applyNumberFormats="0" applyBorderFormats="0" applyFontFormats="0" applyPatternFormats="0" applyAlignmentFormats="0" applyWidthHeightFormats="1" dataCaption="Values" tag="522a4b67-e90c-4cda-8783-a9582a15964f" updatedVersion="8" minRefreshableVersion="3" useAutoFormatting="1" itemPrintTitles="1" createdVersion="8" indent="0" outline="1" outlineData="1" multipleFieldFilters="0" chartFormat="10">
  <location ref="BY7:BZ11" firstHeaderRow="1" firstDataRow="1" firstDataCol="1"/>
  <pivotFields count="3">
    <pivotField axis="axisRow" allDrilled="1" subtotalTop="0" showAll="0" sortType="ascending" defaultSubtotal="0">
      <items count="3">
        <item x="0" e="0"/>
        <item x="1" e="0"/>
        <item x="2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4">
    <i>
      <x v="2"/>
    </i>
    <i>
      <x/>
    </i>
    <i>
      <x v="1"/>
    </i>
    <i t="grand">
      <x/>
    </i>
  </rowItems>
  <colItems count="1">
    <i/>
  </colItems>
  <dataFields count="1">
    <dataField fld="2" subtotal="count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CDAC9-4B66-46A5-A5B0-3E73CDA7409F}" name="PivotTable22" cacheId="885" applyNumberFormats="0" applyBorderFormats="0" applyFontFormats="0" applyPatternFormats="0" applyAlignmentFormats="0" applyWidthHeightFormats="1" dataCaption="Values" tag="52ba9aeb-f79b-4d84-b8f9-9dfa18ccf943" updatedVersion="8" minRefreshableVersion="3" useAutoFormatting="1" itemPrintTitles="1" createdVersion="8" indent="0" outline="1" outlineData="1" multipleFieldFilters="0" chartFormat="15">
  <location ref="CP6:CQ14" firstHeaderRow="1" firstDataRow="1" firstDataCol="1"/>
  <pivotFields count="3">
    <pivotField axis="axisRow" allDrilled="1" subtotalTop="0" showAll="0" sortType="ascending" defaultSubtotal="0">
      <items count="3">
        <item x="0" e="0"/>
        <item x="1" e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8">
    <i>
      <x v="1"/>
    </i>
    <i>
      <x v="2"/>
    </i>
    <i r="1">
      <x v="2"/>
    </i>
    <i r="1">
      <x/>
    </i>
    <i r="1">
      <x v="1"/>
    </i>
    <i r="1">
      <x v="3"/>
    </i>
    <i>
      <x/>
    </i>
    <i t="grand">
      <x/>
    </i>
  </rowItems>
  <colItems count="1">
    <i/>
  </colItems>
  <dataFields count="1">
    <dataField fld="2" subtotal="count" baseField="0" baseItem="0"/>
  </dataFields>
  <chartFormats count="1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028F9-B9F1-43FB-844B-8B5139380CA2}" name="PivotTable1" cacheId="861" applyNumberFormats="0" applyBorderFormats="0" applyFontFormats="0" applyPatternFormats="0" applyAlignmentFormats="0" applyWidthHeightFormats="1" dataCaption="Values" tag="a96ce48e-8881-4deb-a6b0-47ca9ee7cbcc" updatedVersion="8" minRefreshableVersion="3" useAutoFormatting="1" itemPrintTitles="1" createdVersion="8" indent="0" outline="1" outlineData="1" multipleFieldFilters="0">
  <location ref="D5:M6" firstHeaderRow="0" firstDataRow="1" firstDataCol="0"/>
  <pivotFields count="10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fld="3" subtotal="count" baseField="0" baseItem="0"/>
    <dataField name="Total Quantity Sold" fld="4" subtotal="count" baseField="0" baseItem="0"/>
    <dataField fld="5" subtotal="count" baseField="0" baseItem="0"/>
    <dataField fld="6" subtotal="count" baseField="0" baseItem="0"/>
    <dataField fld="8" subtotal="count" baseField="0" baseItem="0"/>
    <dataField fld="9" subtotal="count" baseField="0" baseItem="0"/>
    <dataField fld="0" subtotal="count" baseField="0" baseItem="0"/>
    <dataField fld="7" subtotal="count" baseField="0" baseItem="0"/>
    <dataField fld="1" subtotal="count" baseField="0" baseItem="0"/>
    <dataField fld="2" subtotal="count" baseField="0" baseItem="0"/>
  </dataFields>
  <formats count="23">
    <format dxfId="640">
      <pivotArea type="all" dataOnly="0" outline="0" fieldPosition="0"/>
    </format>
    <format dxfId="639">
      <pivotArea outline="0" collapsedLevelsAreSubtotals="1" fieldPosition="0"/>
    </format>
    <format dxfId="638">
      <pivotArea dataOnly="0" labelOnly="1" outline="0" fieldPosition="0">
        <references count="1">
          <reference field="4294967294" count="6">
            <x v="0"/>
            <x v="1"/>
            <x v="2"/>
            <x v="6"/>
            <x v="8"/>
            <x v="9"/>
          </reference>
        </references>
      </pivotArea>
    </format>
    <format dxfId="637">
      <pivotArea type="all" dataOnly="0" outline="0" fieldPosition="0"/>
    </format>
    <format dxfId="636">
      <pivotArea outline="0" collapsedLevelsAreSubtotals="1" fieldPosition="0"/>
    </format>
    <format dxfId="635">
      <pivotArea dataOnly="0" labelOnly="1" outline="0" fieldPosition="0">
        <references count="1">
          <reference field="4294967294" count="6">
            <x v="0"/>
            <x v="1"/>
            <x v="2"/>
            <x v="6"/>
            <x v="8"/>
            <x v="9"/>
          </reference>
        </references>
      </pivotArea>
    </format>
    <format dxfId="634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633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632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6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9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  <format dxfId="62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62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26">
      <pivotArea dataOnly="0" labelOnly="1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625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6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3">
      <pivotArea outline="0" collapsedLevelsAreSubtotals="1" fieldPosition="0">
        <references count="1">
          <reference field="4294967294" count="4" selected="0">
            <x v="3"/>
            <x v="4"/>
            <x v="5"/>
            <x v="6"/>
          </reference>
        </references>
      </pivotArea>
    </format>
    <format dxfId="622">
      <pivotArea dataOnly="0" labelOnly="1" outline="0" fieldPosition="0">
        <references count="1">
          <reference field="4294967294" count="4">
            <x v="3"/>
            <x v="4"/>
            <x v="5"/>
            <x v="6"/>
          </reference>
        </references>
      </pivotArea>
    </format>
    <format dxfId="621">
      <pivotArea outline="0" collapsedLevelsAreSubtotals="1" fieldPosition="0">
        <references count="1">
          <reference field="4294967294" count="3" selected="0">
            <x v="7"/>
            <x v="8"/>
            <x v="9"/>
          </reference>
        </references>
      </pivotArea>
    </format>
    <format dxfId="620">
      <pivotArea dataOnly="0" labelOnly="1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619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618">
      <pivotArea outline="0" collapsedLevelsAreSubtotals="1" fieldPosition="0">
        <references count="1">
          <reference field="4294967294" count="7" selected="0">
            <x v="3"/>
            <x v="4"/>
            <x v="5"/>
            <x v="6"/>
            <x v="7"/>
            <x v="8"/>
            <x v="9"/>
          </reference>
        </references>
      </pivotArea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Quantity Sol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F019D-B103-4FFF-8B74-DE09B58EFFC8}" name="PivotTable13" cacheId="882" dataOnRows="1" applyNumberFormats="0" applyBorderFormats="0" applyFontFormats="0" applyPatternFormats="0" applyAlignmentFormats="0" applyWidthHeightFormats="1" dataCaption="Values" tag="e2c02cdc-88d9-4890-be3a-fecfa84b61a0" updatedVersion="8" minRefreshableVersion="3" useAutoFormatting="1" itemPrintTitles="1" createdVersion="8" indent="0" outline="1" outlineData="1" multipleFieldFilters="0">
  <location ref="AM3:AN6" firstHeaderRow="1" firstDataRow="1" firstDataCol="1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09937-D94D-43CB-A45D-F8AF2ED7ED40}" name="PivotTable21" cacheId="864" applyNumberFormats="0" applyBorderFormats="0" applyFontFormats="0" applyPatternFormats="0" applyAlignmentFormats="0" applyWidthHeightFormats="1" dataCaption="Values" tag="fe5e40fb-9c24-4337-ab75-1368d343c562" updatedVersion="8" minRefreshableVersion="3" useAutoFormatting="1" itemPrintTitles="1" createdVersion="8" indent="0" outline="1" outlineData="1" multipleFieldFilters="0" chartFormat="13">
  <location ref="CA7:CB11" firstHeaderRow="1" firstDataRow="1" firstDataCol="1"/>
  <pivotFields count="3">
    <pivotField axis="axisRow" allDrilled="1" subtotalTop="0" showAll="0" sortType="ascending" defaultSubtotal="0">
      <items count="3">
        <item x="0" e="0"/>
        <item x="1" e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fld="2" subtotal="count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F23EB-F84E-4D5A-81C4-AC858D351A15}" name="PivotTable22" cacheId="876" applyNumberFormats="0" applyBorderFormats="0" applyFontFormats="0" applyPatternFormats="0" applyAlignmentFormats="0" applyWidthHeightFormats="1" dataCaption="Values" tag="d1a7b9a0-1b35-4188-b584-be227db728c8" updatedVersion="8" minRefreshableVersion="3" useAutoFormatting="1" itemPrintTitles="1" createdVersion="8" indent="0" outline="1" outlineData="1" multipleFieldFilters="0" chartFormat="16">
  <location ref="CJ6:CK10" firstHeaderRow="1" firstDataRow="1" firstDataCol="1"/>
  <pivotFields count="3">
    <pivotField axis="axisRow" allDrilled="1" subtotalTop="0" showAll="0" sortType="ascending" defaultSubtotal="0">
      <items count="3">
        <item x="0" e="0"/>
        <item x="1" e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1"/>
    </i>
    <i>
      <x v="2"/>
    </i>
    <i>
      <x/>
    </i>
    <i t="grand">
      <x/>
    </i>
  </rowItems>
  <colItems count="1">
    <i/>
  </colItems>
  <dataFields count="1">
    <dataField fld="2" subtotal="count" baseField="0" baseItem="0"/>
  </dataFields>
  <chartFormats count="2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8D250-5B51-45AA-9D3A-BC4CF870C315}" name="PivotTable8" cacheId="858" dataOnRows="1" applyNumberFormats="0" applyBorderFormats="0" applyFontFormats="0" applyPatternFormats="0" applyAlignmentFormats="0" applyWidthHeightFormats="1" dataCaption="Values" tag="5b31bde6-63b3-4803-8784-4c3bbf979a86" updatedVersion="8" minRefreshableVersion="3" useAutoFormatting="1" itemPrintTitles="1" createdVersion="8" indent="0" outline="1" outlineData="1" multipleFieldFilters="0" chartFormat="6">
  <location ref="X4:Y6" firstHeaderRow="1" firstDataRow="1" firstDataCol="1"/>
  <pivotFields count="2">
    <pivotField dataField="1" subtotalTop="0" showAll="0" defaultSubtotal="0"/>
    <pivotField dataField="1" subtotalTop="0" showAll="0" defaultSubtotal="0"/>
  </pivotFields>
  <rowFields count="1">
    <field x="-2"/>
  </rowFields>
  <rowItems count="2">
    <i>
      <x/>
    </i>
    <i i="1">
      <x v="1"/>
    </i>
  </rowItems>
  <colItems count="1">
    <i/>
  </colItems>
  <dataFields count="2">
    <dataField fld="0" subtotal="count" baseField="0" baseItem="0"/>
    <dataField fld="1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D8488-0DCA-4B5B-B8F8-E63D815E8357}" name="PivotTable19" cacheId="870" applyNumberFormats="0" applyBorderFormats="0" applyFontFormats="0" applyPatternFormats="0" applyAlignmentFormats="0" applyWidthHeightFormats="1" dataCaption="Values" tag="2d717465-8052-4707-8491-f9c42e3b7e0d" updatedVersion="8" minRefreshableVersion="3" useAutoFormatting="1" itemPrintTitles="1" createdVersion="8" indent="0" outline="1" outlineData="1" multipleFieldFilters="0" chartFormat="7">
  <location ref="BG7:BH11" firstHeaderRow="1" firstDataRow="1" firstDataCol="1"/>
  <pivotFields count="3">
    <pivotField axis="axisRow" allDrilled="1" subtotalTop="0" showAll="0" sortType="ascending" defaultSubtotal="0">
      <items count="3">
        <item x="0" e="0"/>
        <item x="1" e="0"/>
        <item x="2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DCB67-BA36-4BA0-A024-CCEC5B915320}" name="PivotTable5" cacheId="873" applyNumberFormats="0" applyBorderFormats="0" applyFontFormats="0" applyPatternFormats="0" applyAlignmentFormats="0" applyWidthHeightFormats="1" dataCaption="Values" tag="2f0d9697-cb79-47e9-bfa6-c9c1bd079f46" updatedVersion="8" minRefreshableVersion="3" useAutoFormatting="1" itemPrintTitles="1" createdVersion="8" indent="0" outline="1" outlineData="1" multipleFieldFilters="0">
  <location ref="P5:T6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2" subtotal="count" baseField="0" baseItem="0"/>
    <dataField fld="4" subtotal="count" baseField="0" baseItem="0"/>
    <dataField fld="0" subtotal="count" baseField="0" baseItem="0"/>
    <dataField fld="3" subtotal="count" baseField="0" baseItem="0"/>
    <dataField fld="1" subtotal="count" baseField="0" baseItem="0"/>
  </dataFields>
  <formats count="22">
    <format dxfId="662">
      <pivotArea type="all" dataOnly="0" outline="0" fieldPosition="0"/>
    </format>
    <format dxfId="661">
      <pivotArea outline="0" collapsedLevelsAreSubtotals="1" fieldPosition="0"/>
    </format>
    <format dxfId="660">
      <pivotArea dataOnly="0" labelOnly="1" outline="0" fieldPosition="0">
        <references count="1">
          <reference field="4294967294" count="2">
            <x v="2"/>
            <x v="4"/>
          </reference>
        </references>
      </pivotArea>
    </format>
    <format dxfId="659">
      <pivotArea type="all" dataOnly="0" outline="0" fieldPosition="0"/>
    </format>
    <format dxfId="658">
      <pivotArea outline="0" collapsedLevelsAreSubtotals="1" fieldPosition="0"/>
    </format>
    <format dxfId="657">
      <pivotArea dataOnly="0" labelOnly="1" outline="0" fieldPosition="0">
        <references count="1">
          <reference field="4294967294" count="2">
            <x v="2"/>
            <x v="4"/>
          </reference>
        </references>
      </pivotArea>
    </format>
    <format dxfId="6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5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51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650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6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48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647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646">
      <pivotArea outline="0" collapsedLevelsAreSubtotals="1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645">
      <pivotArea type="all" dataOnly="0" outline="0" fieldPosition="0"/>
    </format>
    <format dxfId="644">
      <pivotArea outline="0" collapsedLevelsAreSubtotals="1" fieldPosition="0"/>
    </format>
    <format dxfId="64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4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9200C-CAC2-4009-892E-965E4C33A615}" name="PivotTable18" cacheId="879" applyNumberFormats="0" applyBorderFormats="0" applyFontFormats="0" applyPatternFormats="0" applyAlignmentFormats="0" applyWidthHeightFormats="1" dataCaption="Values" tag="63b5955b-2092-47c7-a88f-887052d432cd" updatedVersion="8" minRefreshableVersion="3" useAutoFormatting="1" itemPrintTitles="1" createdVersion="8" indent="0" outline="1" outlineData="1" multipleFieldFilters="0">
  <location ref="AT23:AV27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10E56-39E6-4546-8CB4-959B819191CF}" name="PivotTable9" cacheId="867" applyNumberFormats="0" applyBorderFormats="0" applyFontFormats="0" applyPatternFormats="0" applyAlignmentFormats="0" applyWidthHeightFormats="1" dataCaption="Values" tag="e51281f6-6667-40a7-8a71-3d1c09de1450" updatedVersion="8" minRefreshableVersion="3" useAutoFormatting="1" itemPrintTitles="1" createdVersion="8" indent="0" outline="1" outlineData="1" multipleFieldFilters="0">
  <location ref="AF3:AF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F82AD-9AD2-4705-BA34-E3AE8C5173FF}" name="PivotTable20" cacheId="855" applyNumberFormats="0" applyBorderFormats="0" applyFontFormats="0" applyPatternFormats="0" applyAlignmentFormats="0" applyWidthHeightFormats="1" dataCaption="Values" tag="d9fa0103-ef53-473c-9598-a4bbdfd84848" updatedVersion="8" minRefreshableVersion="3" useAutoFormatting="1" itemPrintTitles="1" createdVersion="8" indent="0" outline="1" outlineData="1" multipleFieldFilters="0" chartFormat="11">
  <location ref="BS7:BT11" firstHeaderRow="1" firstDataRow="1" firstDataCol="1"/>
  <pivotFields count="3">
    <pivotField axis="axisRow" allDrilled="1" subtotalTop="0" showAll="0" sortType="ascending" defaultSubtotal="0">
      <items count="3">
        <item x="0" e="0"/>
        <item x="1" e="0"/>
        <item x="2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fld="2" subtotal="count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BCDE5-041A-4111-8BD4-CFB602416ABF}" name="PivotTable4" cacheId="85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AO4:AQ13" firstHeaderRow="0" firstDataRow="1" firstDataCol="1" rowPageCount="2" colPageCount="1"/>
  <pivotFields count="5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16" name="[Dim_Date].[Year].&amp;[2025]" cap="2025"/>
    <pageField fld="2" hier="19" name="[Dim_Date].[Quarter].[All]" cap="All"/>
  </pageFields>
  <dataFields count="2">
    <dataField fld="3" subtotal="count" baseField="0" baseItem="0"/>
    <dataField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62495-0B0A-4B97-8C0F-60CEEED73EC6}" name="PivotTable6" cacheId="8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C3:BE16" firstHeaderRow="0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16" name="[Dim_Date].[Year].&amp;[2024]" cap="2024"/>
  </pageFields>
  <dataFields count="2">
    <dataField fld="2" subtotal="count" baseField="0" baseItem="0"/>
    <dataField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36BB4-FCB3-4D29-8948-C770055254A0}" name="PivotTable25" cacheId="846" applyNumberFormats="0" applyBorderFormats="0" applyFontFormats="0" applyPatternFormats="0" applyAlignmentFormats="0" applyWidthHeightFormats="1" dataCaption="Values" tag="cf1a7de0-35d5-4ee2-bb35-7ad36e16ec2b" updatedVersion="8" minRefreshableVersion="3" useAutoFormatting="1" subtotalHiddenItems="1" rowGrandTotals="0" colGrandTotals="0" itemPrintTitles="1" createdVersion="8" indent="0" outline="1" outlineData="1" multipleFieldFilters="0" chartFormat="5">
  <location ref="N7:P16" firstHeaderRow="0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2">
    <i>
      <x/>
    </i>
    <i i="1">
      <x v="1"/>
    </i>
  </colItems>
  <pageFields count="1">
    <pageField fld="0" hier="16" name="[Dim_Date].[Year].&amp;[2025]" cap="2025"/>
  </pageFields>
  <dataFields count="2">
    <dataField fld="3" subtotal="count" baseField="0" baseItem="0"/>
    <dataField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A1CE0-1E07-43B8-B756-C79FDCDC4B0D}" name="PivotTable1" cacheId="84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U6:V15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dataField="1" subtotalTop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0" hier="16" name="[Dim_Date].[Year].&amp;[2025]" cap="2025"/>
  </pageFields>
  <dataFields count="1">
    <dataField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B325C-356A-4E2F-ACF4-3C22D333776C}" name="PivotTable2" cacheId="831" applyNumberFormats="0" applyBorderFormats="0" applyFontFormats="0" applyPatternFormats="0" applyAlignmentFormats="0" applyWidthHeightFormats="1" dataCaption="Values" tag="cf1a7de0-35d5-4ee2-bb35-7ad36e16ec2b" updatedVersion="8" minRefreshableVersion="3" useAutoFormatting="1" subtotalHiddenItems="1" rowGrandTotals="0" colGrandTotals="0" itemPrintTitles="1" createdVersion="8" indent="0" outline="1" outlineData="1" multipleFieldFilters="0" chartFormat="7">
  <location ref="AA6:AC14" firstHeaderRow="0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pageFields count="1">
    <pageField fld="0" hier="16" name="[Dim_Date].[Year].&amp;[2025]" cap="2025"/>
  </pageFields>
  <dataFields count="2">
    <dataField fld="2" subtotal="count" baseField="0" baseItem="0"/>
    <dataField fld="3" subtotal="count" baseField="0" baseItem="0"/>
  </dataFields>
  <formats count="10">
    <format dxfId="599">
      <pivotArea type="all" dataOnly="0" outline="0" fieldPosition="0"/>
    </format>
    <format dxfId="598">
      <pivotArea outline="0" collapsedLevelsAreSubtotals="1" fieldPosition="0"/>
    </format>
    <format dxfId="597">
      <pivotArea field="1" type="button" dataOnly="0" labelOnly="1" outline="0" axis="axisRow" fieldPosition="0"/>
    </format>
    <format dxfId="596">
      <pivotArea dataOnly="0" labelOnly="1" fieldPosition="0">
        <references count="1">
          <reference field="1" count="0"/>
        </references>
      </pivotArea>
    </format>
    <format dxfId="5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4">
      <pivotArea type="all" dataOnly="0" outline="0" fieldPosition="0"/>
    </format>
    <format dxfId="593">
      <pivotArea outline="0" collapsedLevelsAreSubtotals="1" fieldPosition="0"/>
    </format>
    <format dxfId="592">
      <pivotArea field="1" type="button" dataOnly="0" labelOnly="1" outline="0" axis="axisRow" fieldPosition="0"/>
    </format>
    <format dxfId="591">
      <pivotArea dataOnly="0" labelOnly="1" fieldPosition="0">
        <references count="1">
          <reference field="1" count="0"/>
        </references>
      </pivotArea>
    </format>
    <format dxfId="5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EE524-5F0A-43EA-9CD9-33C420CA35BF}" name="PivotTable5" cacheId="82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AV3:AX12" firstHeaderRow="0" firstDataRow="1" firstDataCol="1" rowPageCount="1" colPageCount="1"/>
  <pivotFields count="4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dataField="1" subtotalTop="0" showAll="0" defaultSubtota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16" name="[Dim_Date].[Year].&amp;[2025]" cap="2025"/>
  </pageFields>
  <dataFields count="2">
    <dataField name="Running Total 2025" fld="0" subtotal="count" showDataAs="runTotal" baseField="2" baseItem="0"/>
    <dataField name="Running Total 2024" fld="3" subtotal="count" showDataAs="runTotal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unning Total 2024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82307-690A-4928-BA1F-A5243F8D888A}" name="PivotTable23" cacheId="834" dataOnRows="1" applyNumberFormats="0" applyBorderFormats="0" applyFontFormats="0" applyPatternFormats="0" applyAlignmentFormats="0" applyWidthHeightFormats="1" dataCaption="Values" tag="3ad27384-1436-4654-82e3-cbc79c1e31e7" updatedVersion="8" minRefreshableVersion="3" useAutoFormatting="1" itemPrintTitles="1" createdVersion="8" indent="0" outline="1" outlineData="1" multipleFieldFilters="0">
  <location ref="A5:B11" firstHeaderRow="1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F0BFD-DED2-4155-82F4-C5C7C36FF8C7}" name="PivotTable3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H6:AI15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dataField="1" subtotalTop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0" hier="16" name="[Dim_Date].[Year].&amp;[2025]" cap="2025"/>
  </pageFields>
  <dataFields count="1">
    <dataField fld="2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3CA6A-A27A-4C16-B475-52FF6C172501}" name="PivotTable24" cacheId="837" applyNumberFormats="0" applyBorderFormats="0" applyFontFormats="0" applyPatternFormats="0" applyAlignmentFormats="0" applyWidthHeightFormats="1" dataCaption="Values" tag="fd871bea-8c9b-4c94-8bd2-9d2ee619c2a3" updatedVersion="8" minRefreshableVersion="3" useAutoFormatting="1" itemPrintTitles="1" createdVersion="8" indent="0" outline="1" outlineData="1" multipleFieldFilters="0">
  <location ref="D5:J34" firstHeaderRow="0" firstDataRow="1" firstDataCol="1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6"/>
    <field x="7"/>
  </rowFields>
  <rowItems count="29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formats count="18">
    <format dxfId="617">
      <pivotArea type="all" dataOnly="0" outline="0" fieldPosition="0"/>
    </format>
    <format dxfId="616">
      <pivotArea outline="0" collapsedLevelsAreSubtotals="1" fieldPosition="0"/>
    </format>
    <format dxfId="615">
      <pivotArea field="6" type="button" dataOnly="0" labelOnly="1" outline="0" axis="axisRow" fieldPosition="0"/>
    </format>
    <format dxfId="614">
      <pivotArea dataOnly="0" labelOnly="1" fieldPosition="0">
        <references count="1">
          <reference field="6" count="0"/>
        </references>
      </pivotArea>
    </format>
    <format dxfId="613">
      <pivotArea dataOnly="0" labelOnly="1" grandRow="1" outline="0" fieldPosition="0"/>
    </format>
    <format dxfId="61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11">
      <pivotArea dataOnly="0" labelOnly="1" fieldPosition="0">
        <references count="2">
          <reference field="6" count="1" selected="0">
            <x v="1"/>
          </reference>
          <reference field="7" count="0"/>
        </references>
      </pivotArea>
    </format>
    <format dxfId="610">
      <pivotArea dataOnly="0" labelOnly="1" fieldPosition="0">
        <references count="2">
          <reference field="6" count="1" selected="0">
            <x v="2"/>
          </reference>
          <reference field="7" count="9">
            <x v="0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08">
      <pivotArea type="all" dataOnly="0" outline="0" fieldPosition="0"/>
    </format>
    <format dxfId="607">
      <pivotArea outline="0" collapsedLevelsAreSubtotals="1" fieldPosition="0"/>
    </format>
    <format dxfId="606">
      <pivotArea field="6" type="button" dataOnly="0" labelOnly="1" outline="0" axis="axisRow" fieldPosition="0"/>
    </format>
    <format dxfId="605">
      <pivotArea dataOnly="0" labelOnly="1" fieldPosition="0">
        <references count="1">
          <reference field="6" count="0"/>
        </references>
      </pivotArea>
    </format>
    <format dxfId="604">
      <pivotArea dataOnly="0" labelOnly="1" grandRow="1" outline="0" fieldPosition="0"/>
    </format>
    <format dxfId="60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02">
      <pivotArea dataOnly="0" labelOnly="1" fieldPosition="0">
        <references count="2">
          <reference field="6" count="1" selected="0">
            <x v="1"/>
          </reference>
          <reference field="7" count="0"/>
        </references>
      </pivotArea>
    </format>
    <format dxfId="601">
      <pivotArea dataOnly="0" labelOnly="1" fieldPosition="0">
        <references count="2">
          <reference field="6" count="1" selected="0">
            <x v="2"/>
          </reference>
          <reference field="7" count="9">
            <x v="0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0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8" showRowHeaders="1" showColHeaders="1" showRowStripes="1" showColStripes="1" showLastColumn="1"/>
  <rowHierarchiesUsage count="2">
    <rowHierarchyUsage hierarchyUsage="16"/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D39E3-9E17-439B-92A8-189ECACF084F}" name="PivotTable3" cacheId="8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F28:BL46" firstHeaderRow="0" firstDataRow="1" firstDataCol="1" rowPageCount="2" colPageCount="1"/>
  <pivotFields count="10">
    <pivotField axis="axisRow" allDrilled="1" subtotalTop="0" showAll="0" sortType="descending" defaultSubtotal="0">
      <items count="14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2">
    <field x="7"/>
    <field x="0"/>
  </rowFields>
  <rowItems count="18">
    <i>
      <x v="1"/>
    </i>
    <i r="1">
      <x v="5"/>
    </i>
    <i r="1">
      <x v="7"/>
    </i>
    <i r="1">
      <x v="6"/>
    </i>
    <i r="1">
      <x v="9"/>
    </i>
    <i r="1">
      <x v="8"/>
    </i>
    <i>
      <x/>
    </i>
    <i r="1">
      <x v="3"/>
    </i>
    <i r="1">
      <x v="1"/>
    </i>
    <i r="1">
      <x v="4"/>
    </i>
    <i r="1">
      <x/>
    </i>
    <i r="1">
      <x v="2"/>
    </i>
    <i>
      <x v="2"/>
    </i>
    <i r="1">
      <x v="10"/>
    </i>
    <i r="1">
      <x v="12"/>
    </i>
    <i r="1">
      <x v="11"/>
    </i>
    <i r="1"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16" name="[Dim_Date].[Year].&amp;[2024]" cap="2024"/>
    <pageField fld="6" hier="18" name="[Dim_Date].[Month Name].&amp;[February]" cap="February"/>
  </pageFields>
  <dataFields count="6">
    <dataField fld="2" subtotal="count" baseField="0" baseItem="0"/>
    <dataField name="Average of Unit Price" fld="8" subtotal="average" baseField="0" baseItem="0"/>
    <dataField fld="3" subtotal="count" baseField="0" baseItem="0"/>
    <dataField fld="9" subtotal="count" baseField="0" baseItem="0"/>
    <dataField fld="4" subtotal="count" baseField="0" baseItem="0"/>
    <dataField fld="5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multipleItemSelectionAllowed="1" dragToData="1">
      <members count="1" level="1">
        <member name="[Dim_Date].[Month Name].&amp;[Februar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Dim_Date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ABE2C-834C-40C6-BE61-10C993D84765}" name="PivotTable7" cacheId="8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4:J8" firstHeaderRow="1" firstDataRow="1" firstDataCol="1"/>
  <pivotFields count="3">
    <pivotField axis="axisRow" allDrilled="1" subtotalTop="0" showAll="0" sortType="ascending" defaultSubtotal="0">
      <items count="3">
        <item x="0" e="0"/>
        <item x="1" e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0D96D-F9A8-4A56-9115-DB24E157030D}" name="PivotTable12" cacheId="8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N4:AO15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4"/>
    </i>
    <i>
      <x v="5"/>
    </i>
    <i>
      <x v="6"/>
    </i>
    <i>
      <x v="8"/>
    </i>
    <i>
      <x v="2"/>
    </i>
    <i>
      <x v="9"/>
    </i>
    <i>
      <x/>
    </i>
    <i>
      <x v="7"/>
    </i>
    <i>
      <x v="1"/>
    </i>
    <i>
      <x v="3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1">
      <autoFilter ref="A1">
        <filterColumn colId="0">
          <top10 top="0" val="10" filterVal="10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C6012-F86D-4259-9C09-4E336197291D}" name="PivotTable9" cacheId="8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4:O8" firstHeaderRow="1" firstDataRow="1" firstDataCol="1"/>
  <pivotFields count="2">
    <pivotField axis="axisRow" allDrilled="1" subtotalTop="0" showAll="0" sortType="ascending" defaultSubtotal="0">
      <items count="3">
        <item x="0" e="0"/>
        <item x="1" e="0"/>
        <item x="2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17B99-1CAE-43D7-8FEB-761C160C1A35}" name="PivotTable2" cacheId="8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4:BL22" firstHeaderRow="0" firstDataRow="1" firstDataCol="1" rowPageCount="2" colPageCount="1"/>
  <pivotFields count="10">
    <pivotField axis="axisRow" allDrilled="1" subtotalTop="0" showAll="0" sortType="descending" defaultSubtotal="0">
      <items count="14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2">
    <field x="7"/>
    <field x="0"/>
  </rowFields>
  <rowItems count="18">
    <i>
      <x v="1"/>
    </i>
    <i r="1">
      <x v="5"/>
    </i>
    <i r="1">
      <x v="7"/>
    </i>
    <i r="1">
      <x v="8"/>
    </i>
    <i r="1">
      <x v="9"/>
    </i>
    <i r="1">
      <x v="6"/>
    </i>
    <i>
      <x/>
    </i>
    <i r="1">
      <x v="2"/>
    </i>
    <i r="1">
      <x v="4"/>
    </i>
    <i r="1">
      <x v="3"/>
    </i>
    <i r="1">
      <x v="1"/>
    </i>
    <i r="1">
      <x/>
    </i>
    <i>
      <x v="2"/>
    </i>
    <i r="1">
      <x v="10"/>
    </i>
    <i r="1">
      <x v="12"/>
    </i>
    <i r="1">
      <x v="13"/>
    </i>
    <i r="1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16" name="[Dim_Date].[Year].&amp;[2025]" cap="2025"/>
    <pageField fld="6" hier="18" name="[Dim_Date].[Month Name].&amp;[February]" cap="February"/>
  </pageFields>
  <dataFields count="6">
    <dataField fld="2" subtotal="count" baseField="0" baseItem="0"/>
    <dataField name="Average of Unit Price" fld="8" subtotal="average" baseField="0" baseItem="0"/>
    <dataField fld="3" subtotal="count" baseField="0" baseItem="0"/>
    <dataField fld="9" subtotal="count" baseField="0" baseItem="0"/>
    <dataField fld="4" subtotal="count" baseField="0" baseItem="0"/>
    <dataField fld="5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5]"/>
      </members>
    </pivotHierarchy>
    <pivotHierarchy dragToData="1"/>
    <pivotHierarchy multipleItemSelectionAllowed="1" dragToData="1">
      <members count="1" level="1">
        <member name="[Dim_Date].[Month Name].&amp;[Februar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Dim_Date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9A64C-DCDE-41E3-AA2F-3B7E7F49E6DA}" name="PivotTable13" cacheId="8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AX4:AZ19" firstHeaderRow="1" firstDataRow="1" firstDataCol="2"/>
  <pivotFields count="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sortType="descending" defaultSubtotal="0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5">
    <i>
      <x/>
      <x/>
    </i>
    <i r="1">
      <x v="1"/>
    </i>
    <i r="1">
      <x v="2"/>
    </i>
    <i r="1">
      <x v="3"/>
    </i>
    <i r="1">
      <x v="4"/>
    </i>
    <i>
      <x v="1"/>
      <x v="5"/>
    </i>
    <i r="1">
      <x v="6"/>
    </i>
    <i r="1">
      <x v="7"/>
    </i>
    <i r="1">
      <x v="8"/>
    </i>
    <i r="1">
      <x v="9"/>
    </i>
    <i>
      <x v="2"/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565BE-4809-4D31-A8F4-ECC77507D289}" name="PivotTable11" cacheId="80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E5:AG8" firstHeaderRow="0" firstDataRow="1" firstDataCol="1"/>
  <pivotFields count="3"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8B585-670F-495F-89BF-03F636505C0F}" name="PivotTable10" cacheId="8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V4:W8" firstHeaderRow="1" firstDataRow="1" firstDataCol="1"/>
  <pivotFields count="2"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C449B-D0D5-4CF1-861C-BC8A0B2A42F3}" name="PivotTable18" cacheId="801" applyNumberFormats="0" applyBorderFormats="0" applyFontFormats="0" applyPatternFormats="0" applyAlignmentFormats="0" applyWidthHeightFormats="1" dataCaption="Values" tag="6175bbec-468b-40ce-a6f4-fc9d28fd8871" updatedVersion="8" minRefreshableVersion="3" useAutoFormatting="1" itemPrintTitles="1" createdVersion="8" indent="0" outline="1" outlineData="1" multipleFieldFilters="0">
  <location ref="F45:H49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1097B-5D45-47A2-B804-B4C72F98596B}" name="PivotTable17" cacheId="798" applyNumberFormats="0" applyBorderFormats="0" applyFontFormats="0" applyPatternFormats="0" applyAlignmentFormats="0" applyWidthHeightFormats="1" dataCaption="Values" tag="cc284358-2044-4697-8af6-a100bab89ee9" updatedVersion="8" minRefreshableVersion="3" useAutoFormatting="1" itemPrintTitles="1" createdVersion="8" indent="0" outline="1" outlineData="1" multipleFieldFilters="0">
  <location ref="J46:L61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68363-5309-4BF2-9A73-AE2D93638C92}" name="PivotTable16" cacheId="789" applyNumberFormats="0" applyBorderFormats="0" applyFontFormats="0" applyPatternFormats="0" applyAlignmentFormats="0" applyWidthHeightFormats="1" dataCaption="Values" tag="114c5d77-6a43-4d2a-a8af-bf2ad578ca7a" updatedVersion="8" minRefreshableVersion="3" useAutoFormatting="1" itemPrintTitles="1" createdVersion="8" indent="0" outline="1" outlineData="1" multipleFieldFilters="0">
  <location ref="N46:P97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</pivotFields>
  <rowFields count="1">
    <field x="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0150E-5789-40BE-8B54-733A1A677D91}" name="PivotTable21" cacheId="786" applyNumberFormats="0" applyBorderFormats="0" applyFontFormats="0" applyPatternFormats="0" applyAlignmentFormats="0" applyWidthHeightFormats="1" dataCaption="Values" tag="dc568a67-6a7a-4ed2-ac8a-2fce0941b99f" updatedVersion="8" minRefreshableVersion="3" useAutoFormatting="1" itemPrintTitles="1" createdVersion="8" indent="0" outline="1" outlineData="1" multipleFieldFilters="0" chartFormat="13">
  <location ref="AO7:AP15" firstHeaderRow="1" firstDataRow="1" firstDataCol="1"/>
  <pivotFields count="3">
    <pivotField axis="axisRow" allDrilled="1" subtotalTop="0" showAll="0" sortType="ascending" defaultSubtotal="0">
      <items count="3">
        <item x="0" e="0"/>
        <item x="1" e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8">
    <i>
      <x v="2"/>
    </i>
    <i r="1">
      <x v="3"/>
    </i>
    <i r="1">
      <x v="1"/>
    </i>
    <i r="1">
      <x v="2"/>
    </i>
    <i r="1">
      <x/>
    </i>
    <i>
      <x v="1"/>
    </i>
    <i>
      <x/>
    </i>
    <i t="grand">
      <x/>
    </i>
  </rowItems>
  <colItems count="1">
    <i/>
  </colItems>
  <dataFields count="1">
    <dataField fld="2" subtotal="count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5F086-276D-4FC8-8096-D554463E6050}" name="PivotTable22" cacheId="783" applyNumberFormats="0" applyBorderFormats="0" applyFontFormats="0" applyPatternFormats="0" applyAlignmentFormats="0" applyWidthHeightFormats="1" dataCaption="Values" tag="52ba9aeb-f79b-4d84-b8f9-9dfa18ccf943" updatedVersion="8" minRefreshableVersion="3" useAutoFormatting="1" itemPrintTitles="1" createdVersion="8" indent="0" outline="1" outlineData="1" multipleFieldFilters="0" chartFormat="16">
  <location ref="AX6:AY14" firstHeaderRow="1" firstDataRow="1" firstDataCol="1"/>
  <pivotFields count="3">
    <pivotField axis="axisRow" allDrilled="1" subtotalTop="0" showAll="0" sortType="ascending" defaultSubtotal="0">
      <items count="3">
        <item x="0" e="0"/>
        <item x="1" e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8">
    <i>
      <x v="1"/>
    </i>
    <i>
      <x v="2"/>
    </i>
    <i r="1">
      <x v="2"/>
    </i>
    <i r="1">
      <x/>
    </i>
    <i r="1">
      <x v="1"/>
    </i>
    <i r="1">
      <x v="3"/>
    </i>
    <i>
      <x/>
    </i>
    <i t="grand">
      <x/>
    </i>
  </rowItems>
  <colItems count="1">
    <i/>
  </colItems>
  <dataFields count="1">
    <dataField fld="2" subtotal="count" baseField="0" baseItem="0"/>
  </dataFields>
  <chartFormats count="2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77E24-5508-4520-AB0B-561DE6672AF2}" name="PivotTable19" cacheId="795" applyNumberFormats="0" applyBorderFormats="0" applyFontFormats="0" applyPatternFormats="0" applyAlignmentFormats="0" applyWidthHeightFormats="1" dataCaption="Values" tag="8290df37-cce0-4851-b7b8-e0c88f80ec4c" updatedVersion="8" minRefreshableVersion="3" useAutoFormatting="1" itemPrintTitles="1" createdVersion="8" indent="0" outline="1" outlineData="1" multipleFieldFilters="0" chartFormat="7">
  <location ref="U7:V15" firstHeaderRow="1" firstDataRow="1" firstDataCol="1"/>
  <pivotFields count="3">
    <pivotField axis="axisRow" allDrilled="1" subtotalTop="0" showAll="0" sortType="ascending" defaultSubtotal="0">
      <items count="3">
        <item x="0" e="0"/>
        <item x="1" e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8">
    <i>
      <x v="2"/>
    </i>
    <i r="1">
      <x v="1"/>
    </i>
    <i r="1">
      <x v="3"/>
    </i>
    <i r="1">
      <x v="2"/>
    </i>
    <i r="1">
      <x/>
    </i>
    <i>
      <x/>
    </i>
    <i>
      <x v="1"/>
    </i>
    <i t="grand">
      <x/>
    </i>
  </rowItems>
  <colItems count="1">
    <i/>
  </colItems>
  <dataFields count="1">
    <dataField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39915-D022-4218-974B-0A9E82911EE7}" name="PivotTable20" cacheId="792" applyNumberFormats="0" applyBorderFormats="0" applyFontFormats="0" applyPatternFormats="0" applyAlignmentFormats="0" applyWidthHeightFormats="1" dataCaption="Values" tag="522a4b67-e90c-4cda-8783-a9582a15964f" updatedVersion="8" minRefreshableVersion="3" useAutoFormatting="1" itemPrintTitles="1" createdVersion="8" indent="0" outline="1" outlineData="1" multipleFieldFilters="0" chartFormat="11">
  <location ref="AG7:AH11" firstHeaderRow="1" firstDataRow="1" firstDataCol="1"/>
  <pivotFields count="3">
    <pivotField axis="axisRow" allDrilled="1" subtotalTop="0" showAll="0" sortType="ascending" defaultSubtotal="0">
      <items count="3">
        <item x="0" e="0"/>
        <item x="1" e="0"/>
        <item x="2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4">
    <i>
      <x v="2"/>
    </i>
    <i>
      <x/>
    </i>
    <i>
      <x v="1"/>
    </i>
    <i t="grand">
      <x/>
    </i>
  </rowItems>
  <colItems count="1">
    <i/>
  </colItems>
  <dataFields count="1">
    <dataField fld="2" subtotal="count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96A81-CE06-470A-9526-B621C8A36633}" name="PivotTable11" cacheId="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D5:AE12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1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</pivotFields>
  <rowFields count="4">
    <field x="4"/>
    <field x="3"/>
    <field x="2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Distinct Count of Customer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2"/>
    <rowHierarchyUsage hierarchyUsage="13"/>
    <rowHierarchyUsage hierarchyUsage="14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8DEA4-DE01-462B-AB8C-3618437351CC}" name="PivotTable10" cacheId="7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W5:X16" firstHeaderRow="1" firstDataRow="1" firstDataCol="1"/>
  <pivotFields count="4"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11">
    <i>
      <x v="1"/>
    </i>
    <i>
      <x v="7"/>
    </i>
    <i>
      <x v="3"/>
    </i>
    <i>
      <x v="4"/>
    </i>
    <i>
      <x v="5"/>
    </i>
    <i>
      <x v="2"/>
    </i>
    <i>
      <x v="9"/>
    </i>
    <i>
      <x v="8"/>
    </i>
    <i>
      <x v="6"/>
    </i>
    <i>
      <x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count" id="1" iMeasureHier="51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B1AA1-F020-485A-B3E2-AC7E6F8C0C35}" name="PivotTable9" cacheId="7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5:P9" firstHeaderRow="1" firstDataRow="1" firstDataCol="1"/>
  <pivotFields count="3"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BF240-7724-42C3-AA61-9C80C43102C7}" name="PivotTable8" cacheId="774" applyNumberFormats="0" applyBorderFormats="0" applyFontFormats="0" applyPatternFormats="0" applyAlignmentFormats="0" applyWidthHeightFormats="1" dataCaption="Values" tag="3d438e9b-f2c5-499b-a3c8-67b42761bf91" updatedVersion="8" minRefreshableVersion="3" useAutoFormatting="1" itemPrintTitles="1" createdVersion="8" indent="0" outline="1" outlineData="1" multipleFieldFilters="0" chartFormat="6">
  <location ref="I5:K9" firstHeaderRow="0" firstDataRow="1" firstDataCol="1"/>
  <pivotFields count="3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name="Distinct Count of Customer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B1A35-F89B-4459-9F76-D74052B39EFD}" name="PivotTable12" cacheId="77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2">
  <location ref="AI4:AK15" firstHeaderRow="1" firstDataRow="1" firstDataCol="2"/>
  <pivotFields count="3">
    <pivotField axis="axisRow" compact="0" allDrilled="1" outline="0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2">
    <field x="0"/>
    <field x="2"/>
  </rowFields>
  <rowItems count="11">
    <i>
      <x/>
      <x/>
    </i>
    <i>
      <x v="7"/>
      <x v="7"/>
    </i>
    <i>
      <x v="5"/>
      <x v="5"/>
    </i>
    <i>
      <x v="4"/>
      <x v="4"/>
    </i>
    <i>
      <x v="3"/>
      <x v="3"/>
    </i>
    <i>
      <x v="8"/>
      <x v="8"/>
    </i>
    <i>
      <x v="9"/>
      <x v="9"/>
    </i>
    <i>
      <x v="1"/>
      <x v="1"/>
    </i>
    <i>
      <x v="6"/>
      <x v="6"/>
    </i>
    <i>
      <x v="2"/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1">
      <autoFilter ref="A1">
        <filterColumn colId="0">
          <top10 val="10" filterVal="10"/>
        </filterColumn>
      </autoFilter>
    </filter>
  </filters>
  <rowHierarchiesUsage count="2">
    <rowHierarchyUsage hierarchyUsage="0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F7844-490F-492E-BAC1-08C91AA67D61}" name="PivotTable1" cacheId="7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1:F2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name="Average of LoyaltyYears" fld="4" subtotal="average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tion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903F2-6000-46F6-B0CE-4A0001923A3C}" name="PivotTable3" cacheId="756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Z2:AF5" firstHeaderRow="1" firstDataRow="2" firstDataCol="1"/>
  <pivotFields count="3">
    <pivotField axis="axisCol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-2"/>
  </rowFields>
  <rowItems count="2">
    <i>
      <x/>
    </i>
    <i i="1">
      <x v="1"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2">
    <dataField fld="1" subtotal="count" baseField="0" baseItem="0"/>
    <dataField fld="2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C5475-38B2-45C4-97DF-A66444CEF2FC}" name="PivotTable2" cacheId="7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S2:T8" firstHeaderRow="1" firstDataRow="1" firstDataCol="1"/>
  <pivotFields count="2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1"/>
    </i>
    <i>
      <x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6330A-E2CA-4FD6-B041-09B608DCE0CA}" name="PivotTable1" cacheId="7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2:M8" firstHeaderRow="0" firstDataRow="1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 v="3"/>
    </i>
    <i>
      <x/>
    </i>
    <i>
      <x v="1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F5D11-F0B5-4037-9748-2A14CFB06C0C}" name="PivotTable6" cacheId="765" applyNumberFormats="0" applyBorderFormats="0" applyFontFormats="0" applyPatternFormats="0" applyAlignmentFormats="0" applyWidthHeightFormats="1" dataCaption="Values" tag="78a7be6a-1985-4afb-9007-2fe063337974" updatedVersion="8" minRefreshableVersion="3" useAutoFormatting="1" itemPrintTitles="1" createdVersion="8" indent="0" outline="1" outlineData="1" multipleFieldFilters="0">
  <location ref="AR13:AS1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Customer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Transaction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0EC57-F6B3-424C-8CA6-C1A2D79394CE}" name="PivotTable5" cacheId="7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R3:AS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ID"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Transaction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6E3B3-03C5-4466-84D2-4B67D76AC2E6}" name="PivotTable4" cacheId="7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J4:AK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0.xml"/><Relationship Id="rId3" Type="http://schemas.openxmlformats.org/officeDocument/2006/relationships/pivotTable" Target="../pivotTables/pivotTable15.xml"/><Relationship Id="rId7" Type="http://schemas.openxmlformats.org/officeDocument/2006/relationships/pivotTable" Target="../pivotTables/pivotTable19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17.xml"/><Relationship Id="rId10" Type="http://schemas.openxmlformats.org/officeDocument/2006/relationships/pivotTable" Target="../pivotTables/pivotTable22.xml"/><Relationship Id="rId4" Type="http://schemas.openxmlformats.org/officeDocument/2006/relationships/pivotTable" Target="../pivotTables/pivotTable16.xml"/><Relationship Id="rId9" Type="http://schemas.openxmlformats.org/officeDocument/2006/relationships/pivotTable" Target="../pivotTables/pivotTable2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0.xml"/><Relationship Id="rId3" Type="http://schemas.openxmlformats.org/officeDocument/2006/relationships/pivotTable" Target="../pivotTables/pivotTable25.xml"/><Relationship Id="rId7" Type="http://schemas.openxmlformats.org/officeDocument/2006/relationships/pivotTable" Target="../pivotTables/pivotTable29.xml"/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Relationship Id="rId6" Type="http://schemas.openxmlformats.org/officeDocument/2006/relationships/pivotTable" Target="../pivotTables/pivotTable28.xml"/><Relationship Id="rId5" Type="http://schemas.openxmlformats.org/officeDocument/2006/relationships/pivotTable" Target="../pivotTables/pivotTable27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26.xml"/><Relationship Id="rId9" Type="http://schemas.openxmlformats.org/officeDocument/2006/relationships/pivotTable" Target="../pivotTables/pivotTable3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9.xml"/><Relationship Id="rId3" Type="http://schemas.openxmlformats.org/officeDocument/2006/relationships/pivotTable" Target="../pivotTables/pivotTable34.xml"/><Relationship Id="rId7" Type="http://schemas.openxmlformats.org/officeDocument/2006/relationships/pivotTable" Target="../pivotTables/pivotTable38.xml"/><Relationship Id="rId2" Type="http://schemas.openxmlformats.org/officeDocument/2006/relationships/pivotTable" Target="../pivotTables/pivotTable33.xml"/><Relationship Id="rId1" Type="http://schemas.openxmlformats.org/officeDocument/2006/relationships/pivotTable" Target="../pivotTables/pivotTable32.xml"/><Relationship Id="rId6" Type="http://schemas.openxmlformats.org/officeDocument/2006/relationships/pivotTable" Target="../pivotTables/pivotTable37.xml"/><Relationship Id="rId5" Type="http://schemas.openxmlformats.org/officeDocument/2006/relationships/pivotTable" Target="../pivotTables/pivotTable36.xml"/><Relationship Id="rId4" Type="http://schemas.openxmlformats.org/officeDocument/2006/relationships/pivotTable" Target="../pivotTables/pivotTable35.xml"/><Relationship Id="rId9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pivotTable" Target="../pivotTables/pivotTable42.xml"/><Relationship Id="rId7" Type="http://schemas.openxmlformats.org/officeDocument/2006/relationships/pivotTable" Target="../pivotTables/pivotTable46.xml"/><Relationship Id="rId2" Type="http://schemas.openxmlformats.org/officeDocument/2006/relationships/pivotTable" Target="../pivotTables/pivotTable41.xml"/><Relationship Id="rId1" Type="http://schemas.openxmlformats.org/officeDocument/2006/relationships/pivotTable" Target="../pivotTables/pivotTable40.xml"/><Relationship Id="rId6" Type="http://schemas.openxmlformats.org/officeDocument/2006/relationships/pivotTable" Target="../pivotTables/pivotTable45.xml"/><Relationship Id="rId5" Type="http://schemas.openxmlformats.org/officeDocument/2006/relationships/pivotTable" Target="../pivotTables/pivotTable44.xml"/><Relationship Id="rId4" Type="http://schemas.openxmlformats.org/officeDocument/2006/relationships/pivotTable" Target="../pivotTables/pivotTable4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9.xml"/><Relationship Id="rId7" Type="http://schemas.openxmlformats.org/officeDocument/2006/relationships/drawing" Target="../drawings/drawing6.xml"/><Relationship Id="rId2" Type="http://schemas.openxmlformats.org/officeDocument/2006/relationships/pivotTable" Target="../pivotTables/pivotTable48.xml"/><Relationship Id="rId1" Type="http://schemas.openxmlformats.org/officeDocument/2006/relationships/pivotTable" Target="../pivotTables/pivotTable47.xml"/><Relationship Id="rId6" Type="http://schemas.openxmlformats.org/officeDocument/2006/relationships/pivotTable" Target="../pivotTables/pivotTable52.xml"/><Relationship Id="rId5" Type="http://schemas.openxmlformats.org/officeDocument/2006/relationships/pivotTable" Target="../pivotTables/pivotTable51.xml"/><Relationship Id="rId4" Type="http://schemas.openxmlformats.org/officeDocument/2006/relationships/pivotTable" Target="../pivotTables/pivotTable5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5.xml"/><Relationship Id="rId7" Type="http://schemas.openxmlformats.org/officeDocument/2006/relationships/drawing" Target="../drawings/drawing7.xml"/><Relationship Id="rId2" Type="http://schemas.openxmlformats.org/officeDocument/2006/relationships/pivotTable" Target="../pivotTables/pivotTable54.xml"/><Relationship Id="rId1" Type="http://schemas.openxmlformats.org/officeDocument/2006/relationships/pivotTable" Target="../pivotTables/pivotTable53.xml"/><Relationship Id="rId6" Type="http://schemas.openxmlformats.org/officeDocument/2006/relationships/pivotTable" Target="../pivotTables/pivotTable58.xml"/><Relationship Id="rId5" Type="http://schemas.openxmlformats.org/officeDocument/2006/relationships/pivotTable" Target="../pivotTables/pivotTable57.xml"/><Relationship Id="rId4" Type="http://schemas.openxmlformats.org/officeDocument/2006/relationships/pivotTable" Target="../pivotTables/pivotTable5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1E7E-619E-4E19-9BD0-0D83D8733AA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F8E6-BBA4-4BE0-8EDB-922E5450353E}">
  <dimension ref="A1:CQ196"/>
  <sheetViews>
    <sheetView topLeftCell="BU1" zoomScale="70" zoomScaleNormal="70" workbookViewId="0">
      <selection activeCell="AO34" sqref="AO34"/>
    </sheetView>
  </sheetViews>
  <sheetFormatPr defaultRowHeight="14.4" x14ac:dyDescent="0.3"/>
  <cols>
    <col min="1" max="1" width="13.109375" bestFit="1" customWidth="1"/>
    <col min="2" max="2" width="7.44140625" customWidth="1"/>
    <col min="4" max="4" width="11.5546875" style="5" bestFit="1" customWidth="1"/>
    <col min="5" max="5" width="17.44140625" style="5" bestFit="1" customWidth="1"/>
    <col min="6" max="6" width="7.109375" style="5" bestFit="1" customWidth="1"/>
    <col min="7" max="7" width="15.77734375" style="5" bestFit="1" customWidth="1"/>
    <col min="8" max="8" width="20.5546875" style="5" bestFit="1" customWidth="1"/>
    <col min="9" max="9" width="18.21875" style="5" bestFit="1" customWidth="1"/>
    <col min="10" max="10" width="13.33203125" bestFit="1" customWidth="1"/>
    <col min="11" max="11" width="14.88671875" bestFit="1" customWidth="1"/>
    <col min="12" max="12" width="10.88671875" bestFit="1" customWidth="1"/>
    <col min="13" max="13" width="13.5546875" bestFit="1" customWidth="1"/>
    <col min="16" max="16" width="15.77734375" bestFit="1" customWidth="1"/>
    <col min="17" max="17" width="20.5546875" bestFit="1" customWidth="1"/>
    <col min="18" max="18" width="13.33203125" bestFit="1" customWidth="1"/>
    <col min="19" max="19" width="14.88671875" bestFit="1" customWidth="1"/>
    <col min="20" max="20" width="10.88671875" bestFit="1" customWidth="1"/>
    <col min="21" max="21" width="10.109375" bestFit="1" customWidth="1"/>
    <col min="22" max="22" width="10.109375" style="27" bestFit="1" customWidth="1"/>
    <col min="23" max="23" width="13.44140625" bestFit="1" customWidth="1"/>
    <col min="24" max="24" width="10.44140625" bestFit="1" customWidth="1"/>
    <col min="25" max="25" width="14.88671875" bestFit="1" customWidth="1"/>
    <col min="30" max="30" width="10.109375" style="27" bestFit="1" customWidth="1"/>
    <col min="32" max="32" width="13.5546875" bestFit="1" customWidth="1"/>
    <col min="35" max="35" width="11.5546875" bestFit="1" customWidth="1"/>
    <col min="36" max="36" width="6.5546875" customWidth="1"/>
    <col min="37" max="37" width="10.109375" style="27" bestFit="1" customWidth="1"/>
    <col min="39" max="39" width="15.33203125" bestFit="1" customWidth="1"/>
    <col min="40" max="40" width="12" bestFit="1" customWidth="1"/>
    <col min="41" max="41" width="10.109375" bestFit="1" customWidth="1"/>
    <col min="45" max="45" width="10.109375" style="27" bestFit="1" customWidth="1"/>
    <col min="46" max="46" width="13.88671875" bestFit="1" customWidth="1"/>
    <col min="47" max="47" width="11.5546875" bestFit="1" customWidth="1"/>
    <col min="48" max="48" width="7.109375" bestFit="1" customWidth="1"/>
    <col min="49" max="49" width="6.6640625" customWidth="1"/>
    <col min="50" max="50" width="13.88671875" bestFit="1" customWidth="1"/>
    <col min="51" max="51" width="11.5546875" bestFit="1" customWidth="1"/>
    <col min="52" max="52" width="7.109375" bestFit="1" customWidth="1"/>
    <col min="53" max="53" width="9.5546875" customWidth="1"/>
    <col min="54" max="54" width="21.5546875" bestFit="1" customWidth="1"/>
    <col min="55" max="55" width="11.5546875" bestFit="1" customWidth="1"/>
    <col min="56" max="56" width="7.109375" bestFit="1" customWidth="1"/>
    <col min="63" max="63" width="10.109375" style="27" bestFit="1" customWidth="1"/>
    <col min="65" max="65" width="13.88671875" bestFit="1" customWidth="1"/>
    <col min="66" max="66" width="11.5546875" bestFit="1" customWidth="1"/>
    <col min="75" max="75" width="10.109375" style="27" bestFit="1" customWidth="1"/>
    <col min="77" max="77" width="13.88671875" bestFit="1" customWidth="1"/>
    <col min="78" max="78" width="13" bestFit="1" customWidth="1"/>
    <col min="83" max="83" width="10.109375" style="27" bestFit="1" customWidth="1"/>
    <col min="85" max="85" width="13.88671875" bestFit="1" customWidth="1"/>
    <col min="86" max="86" width="7.109375" bestFit="1" customWidth="1"/>
    <col min="92" max="92" width="10.109375" style="27" bestFit="1" customWidth="1"/>
    <col min="94" max="94" width="13.88671875" bestFit="1" customWidth="1"/>
    <col min="95" max="95" width="17.88671875" bestFit="1" customWidth="1"/>
  </cols>
  <sheetData>
    <row r="1" spans="1:95" ht="18" x14ac:dyDescent="0.35">
      <c r="AT1" s="35" t="s">
        <v>10</v>
      </c>
    </row>
    <row r="2" spans="1:95" x14ac:dyDescent="0.3">
      <c r="AU2" s="22" t="s">
        <v>28</v>
      </c>
    </row>
    <row r="3" spans="1:95" ht="18" x14ac:dyDescent="0.35">
      <c r="AF3" t="s">
        <v>2</v>
      </c>
      <c r="AM3" s="28" t="s">
        <v>13</v>
      </c>
      <c r="AU3" s="30" t="s">
        <v>3</v>
      </c>
      <c r="AX3" s="62" t="s">
        <v>101</v>
      </c>
      <c r="AY3" s="62"/>
      <c r="AZ3" s="62"/>
      <c r="BB3" s="63" t="s">
        <v>103</v>
      </c>
      <c r="BC3" s="56"/>
      <c r="BD3" s="56"/>
      <c r="CP3" s="56" t="s">
        <v>106</v>
      </c>
      <c r="CQ3" s="56"/>
    </row>
    <row r="4" spans="1:95" ht="15.6" customHeight="1" x14ac:dyDescent="0.3">
      <c r="D4" s="57" t="s">
        <v>10</v>
      </c>
      <c r="E4" s="58"/>
      <c r="F4" s="58"/>
      <c r="G4" s="59" t="s">
        <v>11</v>
      </c>
      <c r="H4" s="59"/>
      <c r="I4" s="59"/>
      <c r="J4" s="59"/>
      <c r="K4" s="60" t="s">
        <v>12</v>
      </c>
      <c r="L4" s="61"/>
      <c r="M4" s="61"/>
      <c r="P4" s="22"/>
      <c r="Q4" s="5"/>
      <c r="R4" s="5"/>
      <c r="S4" s="23"/>
      <c r="T4" s="23"/>
      <c r="U4" s="22"/>
      <c r="V4" s="26"/>
      <c r="W4" s="11"/>
      <c r="X4" s="28" t="s">
        <v>13</v>
      </c>
      <c r="AD4" s="26"/>
      <c r="AF4" s="3">
        <v>0.26753884626667979</v>
      </c>
      <c r="AK4" s="26"/>
      <c r="AM4" s="29" t="s">
        <v>6</v>
      </c>
      <c r="AN4" s="1">
        <v>15475171.720000014</v>
      </c>
      <c r="AS4" s="26"/>
      <c r="BK4" s="26"/>
      <c r="BW4" s="26"/>
      <c r="CE4" s="26"/>
      <c r="CG4" s="64" t="s">
        <v>105</v>
      </c>
      <c r="CH4" s="64"/>
      <c r="CN4" s="26"/>
    </row>
    <row r="5" spans="1:95" x14ac:dyDescent="0.3">
      <c r="D5" s="10" t="s">
        <v>3</v>
      </c>
      <c r="E5" s="10" t="s">
        <v>29</v>
      </c>
      <c r="F5" s="10" t="s">
        <v>5</v>
      </c>
      <c r="G5" s="9" t="s">
        <v>6</v>
      </c>
      <c r="H5" s="9" t="s">
        <v>8</v>
      </c>
      <c r="I5" s="9" t="s">
        <v>9</v>
      </c>
      <c r="J5" s="13" t="s">
        <v>0</v>
      </c>
      <c r="K5" s="14" t="s">
        <v>7</v>
      </c>
      <c r="L5" s="12" t="s">
        <v>1</v>
      </c>
      <c r="M5" s="12" t="s">
        <v>2</v>
      </c>
      <c r="P5" s="69" t="s">
        <v>6</v>
      </c>
      <c r="Q5" s="69" t="s">
        <v>8</v>
      </c>
      <c r="R5" s="70" t="s">
        <v>0</v>
      </c>
      <c r="S5" s="70" t="s">
        <v>7</v>
      </c>
      <c r="T5" s="69" t="s">
        <v>1</v>
      </c>
      <c r="U5" s="22"/>
      <c r="V5" s="26"/>
      <c r="X5" s="29" t="s">
        <v>7</v>
      </c>
      <c r="Y5" s="8">
        <v>10475588.480000054</v>
      </c>
      <c r="AD5" s="26"/>
      <c r="AK5" s="26"/>
      <c r="AM5" s="29" t="s">
        <v>0</v>
      </c>
      <c r="AN5" s="1">
        <v>14301903.147500001</v>
      </c>
      <c r="AS5" s="26"/>
      <c r="AU5" s="30" t="s">
        <v>4</v>
      </c>
      <c r="BK5" s="26"/>
      <c r="BM5" s="56" t="s">
        <v>102</v>
      </c>
      <c r="BN5" s="56"/>
      <c r="BW5" s="26"/>
      <c r="BZ5" s="56" t="s">
        <v>104</v>
      </c>
      <c r="CA5" s="56"/>
      <c r="CE5" s="26"/>
      <c r="CN5" s="26"/>
    </row>
    <row r="6" spans="1:95" x14ac:dyDescent="0.3">
      <c r="D6" s="17">
        <v>5000</v>
      </c>
      <c r="E6" s="34">
        <v>14949</v>
      </c>
      <c r="F6" s="20">
        <v>2860.3806295000004</v>
      </c>
      <c r="G6" s="18">
        <v>15475171.720000014</v>
      </c>
      <c r="H6" s="18">
        <v>1173268.5724999947</v>
      </c>
      <c r="I6" s="19">
        <v>7.5879999999999989E-2</v>
      </c>
      <c r="J6" s="20">
        <v>14301903.147500001</v>
      </c>
      <c r="K6" s="21">
        <v>10475588.480000054</v>
      </c>
      <c r="L6" s="15">
        <v>3826314.6674999464</v>
      </c>
      <c r="M6" s="16">
        <v>0.26753884626667979</v>
      </c>
      <c r="P6" s="33">
        <v>15475171.720000014</v>
      </c>
      <c r="Q6" s="18">
        <v>1173268.5724999947</v>
      </c>
      <c r="R6" s="20">
        <v>14301903.147500001</v>
      </c>
      <c r="S6" s="21">
        <v>10475588.480000054</v>
      </c>
      <c r="T6" s="15">
        <v>3826314.6674999464</v>
      </c>
      <c r="X6" s="29" t="s">
        <v>1</v>
      </c>
      <c r="Y6" s="1">
        <v>3826314.6674999464</v>
      </c>
      <c r="AM6" s="29" t="s">
        <v>1</v>
      </c>
      <c r="AN6" s="1">
        <v>3826314.6674999464</v>
      </c>
      <c r="CP6" s="28" t="s">
        <v>32</v>
      </c>
      <c r="CQ6" t="s">
        <v>106</v>
      </c>
    </row>
    <row r="7" spans="1:95" x14ac:dyDescent="0.3">
      <c r="A7" t="s">
        <v>28</v>
      </c>
      <c r="AU7" s="30" t="s">
        <v>30</v>
      </c>
      <c r="BM7" s="28" t="s">
        <v>32</v>
      </c>
      <c r="BN7" t="s">
        <v>3</v>
      </c>
      <c r="BY7" s="28" t="s">
        <v>32</v>
      </c>
      <c r="BZ7" t="s">
        <v>4</v>
      </c>
      <c r="CG7" s="28" t="s">
        <v>32</v>
      </c>
      <c r="CH7" t="s">
        <v>5</v>
      </c>
      <c r="CP7" s="29" t="s">
        <v>34</v>
      </c>
      <c r="CQ7" s="31">
        <v>2.9661733615221988</v>
      </c>
    </row>
    <row r="8" spans="1:95" x14ac:dyDescent="0.3">
      <c r="A8" t="s">
        <v>0</v>
      </c>
      <c r="BM8" s="29" t="s">
        <v>35</v>
      </c>
      <c r="BN8" s="66"/>
      <c r="BY8" s="29" t="s">
        <v>35</v>
      </c>
      <c r="BZ8" s="4">
        <v>2503</v>
      </c>
      <c r="CG8" s="29" t="s">
        <v>35</v>
      </c>
      <c r="CH8" s="66"/>
      <c r="CP8" s="29" t="s">
        <v>35</v>
      </c>
      <c r="CQ8" s="66"/>
    </row>
    <row r="9" spans="1:95" x14ac:dyDescent="0.3">
      <c r="A9" t="s">
        <v>1</v>
      </c>
      <c r="P9" s="24" t="s">
        <v>6</v>
      </c>
      <c r="Q9" s="25">
        <f>GETPIVOTDATA("[Measures].[Total Gross Sales]",$P$5)</f>
        <v>15475171.720000014</v>
      </c>
      <c r="AU9" s="30" t="s">
        <v>31</v>
      </c>
      <c r="BM9" s="38" t="s">
        <v>93</v>
      </c>
      <c r="BN9" s="4">
        <v>92</v>
      </c>
      <c r="BY9" s="29" t="s">
        <v>33</v>
      </c>
      <c r="BZ9" s="4">
        <v>5431</v>
      </c>
      <c r="CG9" s="38" t="s">
        <v>99</v>
      </c>
      <c r="CH9" s="1">
        <v>454.01925862068964</v>
      </c>
      <c r="CP9" s="38" t="s">
        <v>97</v>
      </c>
      <c r="CQ9" s="31">
        <v>2.903225806451613</v>
      </c>
    </row>
    <row r="10" spans="1:95" x14ac:dyDescent="0.3">
      <c r="A10" t="s">
        <v>2</v>
      </c>
      <c r="P10" s="24" t="s">
        <v>8</v>
      </c>
      <c r="Q10" s="25">
        <f>-GETPIVOTDATA("[Measures].[Total Discount Amount]",$P$5)</f>
        <v>-1173268.5724999947</v>
      </c>
      <c r="BM10" s="38" t="s">
        <v>99</v>
      </c>
      <c r="BN10" s="4">
        <v>203</v>
      </c>
      <c r="BY10" s="29" t="s">
        <v>34</v>
      </c>
      <c r="BZ10" s="4">
        <v>7015</v>
      </c>
      <c r="CG10" s="38" t="s">
        <v>93</v>
      </c>
      <c r="CH10" s="1">
        <v>893.30565217391302</v>
      </c>
      <c r="CP10" s="38" t="s">
        <v>91</v>
      </c>
      <c r="CQ10" s="31">
        <v>2.9503105590062111</v>
      </c>
    </row>
    <row r="11" spans="1:95" x14ac:dyDescent="0.3">
      <c r="A11" t="s">
        <v>3</v>
      </c>
      <c r="P11" s="24" t="s">
        <v>0</v>
      </c>
      <c r="Q11" s="25">
        <f>GETPIVOTDATA("[Measures].[Total Revenue]",$P$5)</f>
        <v>14301903.147500001</v>
      </c>
      <c r="BM11" s="38" t="s">
        <v>97</v>
      </c>
      <c r="BN11" s="4">
        <v>217</v>
      </c>
      <c r="BY11" s="29" t="s">
        <v>36</v>
      </c>
      <c r="BZ11" s="4">
        <v>14949</v>
      </c>
      <c r="CG11" s="38" t="s">
        <v>97</v>
      </c>
      <c r="CH11" s="1">
        <v>1644.339232718894</v>
      </c>
      <c r="CP11" s="38" t="s">
        <v>93</v>
      </c>
      <c r="CQ11" s="31">
        <v>3.0217391304347827</v>
      </c>
    </row>
    <row r="12" spans="1:95" x14ac:dyDescent="0.3">
      <c r="A12" t="s">
        <v>4</v>
      </c>
      <c r="P12" s="24" t="s">
        <v>7</v>
      </c>
      <c r="Q12" s="25">
        <f>-GETPIVOTDATA("[Measures].[Total Costs]",$P$5)</f>
        <v>-10475588.480000054</v>
      </c>
      <c r="BM12" s="38" t="s">
        <v>91</v>
      </c>
      <c r="BN12" s="4">
        <v>322</v>
      </c>
      <c r="CG12" s="38" t="s">
        <v>91</v>
      </c>
      <c r="CH12" s="1">
        <v>3793.5852298136642</v>
      </c>
      <c r="CP12" s="38" t="s">
        <v>99</v>
      </c>
      <c r="CQ12" s="31">
        <v>3.1773399014778323</v>
      </c>
    </row>
    <row r="13" spans="1:95" x14ac:dyDescent="0.3">
      <c r="A13" t="s">
        <v>5</v>
      </c>
      <c r="P13" s="24" t="s">
        <v>1</v>
      </c>
      <c r="Q13" s="25">
        <f>GETPIVOTDATA("[Measures].[Total Profit]",$P$5)</f>
        <v>3826314.6674999464</v>
      </c>
      <c r="BM13" s="29" t="s">
        <v>33</v>
      </c>
      <c r="BN13" s="4">
        <v>1801</v>
      </c>
      <c r="CG13" s="29" t="s">
        <v>34</v>
      </c>
      <c r="CH13" s="1">
        <v>2635.2134230443976</v>
      </c>
      <c r="CP13" s="29" t="s">
        <v>33</v>
      </c>
      <c r="CQ13" s="31">
        <v>3.0155469183786785</v>
      </c>
    </row>
    <row r="14" spans="1:95" x14ac:dyDescent="0.3">
      <c r="BM14" s="29" t="s">
        <v>34</v>
      </c>
      <c r="BN14" s="4">
        <v>2365</v>
      </c>
      <c r="CG14" s="29" t="s">
        <v>33</v>
      </c>
      <c r="CH14" s="1">
        <v>3507.4499250416438</v>
      </c>
      <c r="CP14" s="29" t="s">
        <v>36</v>
      </c>
      <c r="CQ14" s="31">
        <v>2.9897999999999998</v>
      </c>
    </row>
    <row r="15" spans="1:95" x14ac:dyDescent="0.3">
      <c r="BM15" s="29" t="s">
        <v>36</v>
      </c>
      <c r="BN15" s="4">
        <v>5000</v>
      </c>
      <c r="CG15" s="29" t="s">
        <v>36</v>
      </c>
      <c r="CH15" s="1">
        <v>2860.3806295000004</v>
      </c>
    </row>
    <row r="48" spans="47:50" x14ac:dyDescent="0.3">
      <c r="AU48" s="4"/>
      <c r="AV48" s="1"/>
      <c r="AW48" s="1"/>
      <c r="AX48" s="1"/>
    </row>
    <row r="49" spans="32:50" x14ac:dyDescent="0.3">
      <c r="AU49" s="4"/>
      <c r="AV49" s="1"/>
      <c r="AW49" s="1"/>
      <c r="AX49" s="1"/>
    </row>
    <row r="50" spans="32:50" x14ac:dyDescent="0.3">
      <c r="AU50" s="4"/>
      <c r="AV50" s="1"/>
      <c r="AW50" s="1"/>
      <c r="AX50" s="1"/>
    </row>
    <row r="62" spans="32:50" x14ac:dyDescent="0.3">
      <c r="AM62" t="s">
        <v>26</v>
      </c>
      <c r="AN62" t="s">
        <v>27</v>
      </c>
    </row>
    <row r="63" spans="32:50" x14ac:dyDescent="0.3">
      <c r="AF63" s="56" t="s">
        <v>22</v>
      </c>
      <c r="AG63" s="56"/>
      <c r="AI63" s="56" t="s">
        <v>23</v>
      </c>
      <c r="AJ63" s="56"/>
      <c r="AM63" s="29" t="s">
        <v>6</v>
      </c>
      <c r="AN63" s="1">
        <v>15475171.720000014</v>
      </c>
    </row>
    <row r="64" spans="32:50" x14ac:dyDescent="0.3">
      <c r="AF64" t="s">
        <v>14</v>
      </c>
      <c r="AG64" t="s">
        <v>15</v>
      </c>
      <c r="AI64" t="s">
        <v>20</v>
      </c>
      <c r="AJ64" t="s">
        <v>21</v>
      </c>
      <c r="AM64" s="29" t="s">
        <v>0</v>
      </c>
      <c r="AN64" s="1">
        <v>14301903.147500001</v>
      </c>
    </row>
    <row r="65" spans="32:40" x14ac:dyDescent="0.3">
      <c r="AF65" t="s">
        <v>16</v>
      </c>
      <c r="AG65">
        <v>10</v>
      </c>
      <c r="AI65" t="s">
        <v>15</v>
      </c>
      <c r="AJ65" s="31">
        <f>GETPIVOTDATA("[Measures].[Profit Margin %]",$AF$3) * 40</f>
        <v>10.701553850667192</v>
      </c>
      <c r="AM65" s="29" t="s">
        <v>1</v>
      </c>
      <c r="AN65" s="1">
        <v>3826314.6674999464</v>
      </c>
    </row>
    <row r="66" spans="32:40" x14ac:dyDescent="0.3">
      <c r="AF66" t="s">
        <v>17</v>
      </c>
      <c r="AG66">
        <v>10</v>
      </c>
      <c r="AI66" t="s">
        <v>24</v>
      </c>
      <c r="AJ66">
        <v>1</v>
      </c>
    </row>
    <row r="67" spans="32:40" x14ac:dyDescent="0.3">
      <c r="AF67" t="s">
        <v>18</v>
      </c>
      <c r="AG67">
        <v>20</v>
      </c>
      <c r="AI67" t="s">
        <v>25</v>
      </c>
      <c r="AJ67" s="31">
        <f>80 - (AJ65 + AJ66)</f>
        <v>68.298446149332804</v>
      </c>
    </row>
    <row r="68" spans="32:40" x14ac:dyDescent="0.3">
      <c r="AF68" t="s">
        <v>19</v>
      </c>
      <c r="AG68">
        <v>40</v>
      </c>
    </row>
    <row r="73" spans="32:40" x14ac:dyDescent="0.3">
      <c r="AF73" s="32">
        <f>GETPIVOTDATA("[Measures].[Profit Margin %]",$AF$3)</f>
        <v>0.26753884626667979</v>
      </c>
    </row>
    <row r="91" spans="46:56" x14ac:dyDescent="0.3">
      <c r="AT91" s="28" t="s">
        <v>32</v>
      </c>
      <c r="AU91" t="s">
        <v>3</v>
      </c>
      <c r="AV91" t="s">
        <v>5</v>
      </c>
    </row>
    <row r="92" spans="46:56" x14ac:dyDescent="0.3">
      <c r="AT92" s="29" t="s">
        <v>33</v>
      </c>
      <c r="AU92" s="4">
        <v>1801</v>
      </c>
      <c r="AV92" s="1">
        <v>3507.4499250416438</v>
      </c>
      <c r="AW92" s="1"/>
      <c r="AX92" s="28" t="s">
        <v>32</v>
      </c>
      <c r="AY92" t="s">
        <v>3</v>
      </c>
      <c r="AZ92" t="s">
        <v>5</v>
      </c>
      <c r="BB92" s="28" t="s">
        <v>32</v>
      </c>
      <c r="BC92" t="s">
        <v>3</v>
      </c>
      <c r="BD92" t="s">
        <v>5</v>
      </c>
    </row>
    <row r="93" spans="46:56" x14ac:dyDescent="0.3">
      <c r="AT93" s="29" t="s">
        <v>34</v>
      </c>
      <c r="AU93" s="4">
        <v>2365</v>
      </c>
      <c r="AV93" s="1">
        <v>2635.2134230443976</v>
      </c>
      <c r="AW93" s="1"/>
      <c r="AX93" s="29" t="s">
        <v>87</v>
      </c>
      <c r="AY93" s="4">
        <v>556</v>
      </c>
      <c r="AZ93" s="1">
        <v>3444.5262751798559</v>
      </c>
      <c r="BA93" s="1"/>
      <c r="BB93" s="29" t="s">
        <v>37</v>
      </c>
      <c r="BC93" s="4">
        <v>97</v>
      </c>
      <c r="BD93" s="1">
        <v>3244.0978092783503</v>
      </c>
    </row>
    <row r="94" spans="46:56" x14ac:dyDescent="0.3">
      <c r="AT94" s="29" t="s">
        <v>35</v>
      </c>
      <c r="AU94" s="4">
        <v>834</v>
      </c>
      <c r="AV94" s="1">
        <v>2101.5660515587529</v>
      </c>
      <c r="AW94" s="1"/>
      <c r="AX94" s="29" t="s">
        <v>88</v>
      </c>
      <c r="AY94" s="4">
        <v>297</v>
      </c>
      <c r="AZ94" s="1">
        <v>2753.3362121212122</v>
      </c>
      <c r="BA94" s="1"/>
      <c r="BB94" s="29" t="s">
        <v>38</v>
      </c>
      <c r="BC94" s="4">
        <v>104</v>
      </c>
      <c r="BD94" s="1">
        <v>3796.4965144230769</v>
      </c>
    </row>
    <row r="95" spans="46:56" x14ac:dyDescent="0.3">
      <c r="AT95" s="29" t="s">
        <v>36</v>
      </c>
      <c r="AU95" s="4">
        <v>5000</v>
      </c>
      <c r="AV95" s="1">
        <v>2860.3806295000004</v>
      </c>
      <c r="AW95" s="1"/>
      <c r="AX95" s="29" t="s">
        <v>89</v>
      </c>
      <c r="AY95" s="4">
        <v>282</v>
      </c>
      <c r="AZ95" s="1">
        <v>4009.9491099290781</v>
      </c>
      <c r="BA95" s="1"/>
      <c r="BB95" s="29" t="s">
        <v>39</v>
      </c>
      <c r="BC95" s="4">
        <v>115</v>
      </c>
      <c r="BD95" s="1">
        <v>5092.2871521739125</v>
      </c>
    </row>
    <row r="96" spans="46:56" x14ac:dyDescent="0.3">
      <c r="AX96" s="29" t="s">
        <v>90</v>
      </c>
      <c r="AY96" s="4">
        <v>512</v>
      </c>
      <c r="AZ96" s="1">
        <v>2850.9048310546873</v>
      </c>
      <c r="BA96" s="1"/>
      <c r="BB96" s="29" t="s">
        <v>40</v>
      </c>
      <c r="BC96" s="4">
        <v>105</v>
      </c>
      <c r="BD96" s="1">
        <v>2460.5687428571428</v>
      </c>
    </row>
    <row r="97" spans="46:56" x14ac:dyDescent="0.3">
      <c r="AX97" s="29" t="s">
        <v>91</v>
      </c>
      <c r="AY97" s="4">
        <v>322</v>
      </c>
      <c r="AZ97" s="1">
        <v>3793.5852298136642</v>
      </c>
      <c r="BA97" s="1"/>
      <c r="BB97" s="29" t="s">
        <v>41</v>
      </c>
      <c r="BC97" s="4">
        <v>103</v>
      </c>
      <c r="BD97" s="1">
        <v>4837.1334126213596</v>
      </c>
    </row>
    <row r="98" spans="46:56" x14ac:dyDescent="0.3">
      <c r="AX98" s="29" t="s">
        <v>92</v>
      </c>
      <c r="AY98" s="4">
        <v>497</v>
      </c>
      <c r="AZ98" s="1">
        <v>2193.6512907444667</v>
      </c>
      <c r="BA98" s="1"/>
      <c r="BB98" s="29" t="s">
        <v>42</v>
      </c>
      <c r="BC98" s="4">
        <v>104</v>
      </c>
      <c r="BD98" s="1">
        <v>2648.7895384615385</v>
      </c>
    </row>
    <row r="99" spans="46:56" x14ac:dyDescent="0.3">
      <c r="AT99" s="2" t="s">
        <v>3</v>
      </c>
      <c r="AU99" s="2" t="s">
        <v>5</v>
      </c>
      <c r="AX99" s="29" t="s">
        <v>93</v>
      </c>
      <c r="AY99" s="4">
        <v>92</v>
      </c>
      <c r="AZ99" s="1">
        <v>893.30565217391302</v>
      </c>
      <c r="BA99" s="1"/>
      <c r="BB99" s="29" t="s">
        <v>43</v>
      </c>
      <c r="BC99" s="4">
        <v>115</v>
      </c>
      <c r="BD99" s="1">
        <v>5261.1182826086961</v>
      </c>
    </row>
    <row r="100" spans="46:56" x14ac:dyDescent="0.3">
      <c r="AT100" s="4">
        <v>1801</v>
      </c>
      <c r="AU100" s="1">
        <v>3507.4499250416438</v>
      </c>
      <c r="AX100" s="29" t="s">
        <v>94</v>
      </c>
      <c r="AY100" s="4">
        <v>295</v>
      </c>
      <c r="AZ100" s="1">
        <v>3071.8881711864406</v>
      </c>
      <c r="BA100" s="1"/>
      <c r="BB100" s="29" t="s">
        <v>44</v>
      </c>
      <c r="BC100" s="4">
        <v>93</v>
      </c>
      <c r="BD100" s="1">
        <v>4621.7687419354843</v>
      </c>
    </row>
    <row r="101" spans="46:56" x14ac:dyDescent="0.3">
      <c r="AT101" s="4">
        <v>2365</v>
      </c>
      <c r="AU101" s="1">
        <v>2635.2134230443976</v>
      </c>
      <c r="AX101" s="29" t="s">
        <v>95</v>
      </c>
      <c r="AY101" s="4">
        <v>306</v>
      </c>
      <c r="AZ101" s="1">
        <v>3546.541818627451</v>
      </c>
      <c r="BA101" s="1"/>
      <c r="BB101" s="29" t="s">
        <v>45</v>
      </c>
      <c r="BC101" s="4">
        <v>103</v>
      </c>
      <c r="BD101" s="1">
        <v>1433.491</v>
      </c>
    </row>
    <row r="102" spans="46:56" x14ac:dyDescent="0.3">
      <c r="AT102" s="4">
        <v>834</v>
      </c>
      <c r="AU102" s="1">
        <v>2101.5660515587529</v>
      </c>
      <c r="AX102" s="29" t="s">
        <v>96</v>
      </c>
      <c r="AY102" s="4">
        <v>597</v>
      </c>
      <c r="AZ102" s="1">
        <v>3104.4574798994977</v>
      </c>
      <c r="BA102" s="1"/>
      <c r="BB102" s="29" t="s">
        <v>46</v>
      </c>
      <c r="BC102" s="4">
        <v>92</v>
      </c>
      <c r="BD102" s="1">
        <v>893.30565217391302</v>
      </c>
    </row>
    <row r="103" spans="46:56" x14ac:dyDescent="0.3">
      <c r="AX103" s="29" t="s">
        <v>97</v>
      </c>
      <c r="AY103" s="4">
        <v>217</v>
      </c>
      <c r="AZ103" s="1">
        <v>1644.339232718894</v>
      </c>
      <c r="BA103" s="1"/>
      <c r="BB103" s="29" t="s">
        <v>47</v>
      </c>
      <c r="BC103" s="4">
        <v>105</v>
      </c>
      <c r="BD103" s="1">
        <v>1793.5381904761905</v>
      </c>
    </row>
    <row r="104" spans="46:56" x14ac:dyDescent="0.3">
      <c r="AX104" s="29" t="s">
        <v>98</v>
      </c>
      <c r="AY104" s="4">
        <v>321</v>
      </c>
      <c r="AZ104" s="1">
        <v>4178.5101043613713</v>
      </c>
      <c r="BA104" s="1"/>
      <c r="BB104" s="29" t="s">
        <v>48</v>
      </c>
      <c r="BC104" s="4">
        <v>95</v>
      </c>
      <c r="BD104" s="1">
        <v>2795.2100105263157</v>
      </c>
    </row>
    <row r="105" spans="46:56" x14ac:dyDescent="0.3">
      <c r="AX105" s="29" t="s">
        <v>99</v>
      </c>
      <c r="AY105" s="4">
        <v>203</v>
      </c>
      <c r="AZ105" s="1">
        <v>454.01925862068964</v>
      </c>
      <c r="BA105" s="1"/>
      <c r="BB105" s="29" t="s">
        <v>49</v>
      </c>
      <c r="BC105" s="4">
        <v>96</v>
      </c>
      <c r="BD105" s="1">
        <v>874.29551562500001</v>
      </c>
    </row>
    <row r="106" spans="46:56" x14ac:dyDescent="0.3">
      <c r="AX106" s="29" t="s">
        <v>100</v>
      </c>
      <c r="AY106" s="4">
        <v>503</v>
      </c>
      <c r="AZ106" s="1">
        <v>1887.6228956262426</v>
      </c>
      <c r="BA106" s="1"/>
      <c r="BB106" s="29" t="s">
        <v>50</v>
      </c>
      <c r="BC106" s="4">
        <v>98</v>
      </c>
      <c r="BD106" s="1">
        <v>691.30360714285723</v>
      </c>
    </row>
    <row r="107" spans="46:56" x14ac:dyDescent="0.3">
      <c r="AX107" s="29" t="s">
        <v>36</v>
      </c>
      <c r="AY107" s="4">
        <v>5000</v>
      </c>
      <c r="AZ107" s="1">
        <v>2860.3806295000004</v>
      </c>
      <c r="BA107" s="1"/>
      <c r="BB107" s="29" t="s">
        <v>51</v>
      </c>
      <c r="BC107" s="4">
        <v>107</v>
      </c>
      <c r="BD107" s="1">
        <v>1255.9467056074766</v>
      </c>
    </row>
    <row r="108" spans="46:56" x14ac:dyDescent="0.3">
      <c r="BB108" s="29" t="s">
        <v>52</v>
      </c>
      <c r="BC108" s="4">
        <v>96</v>
      </c>
      <c r="BD108" s="1">
        <v>3555.3075937499998</v>
      </c>
    </row>
    <row r="109" spans="46:56" x14ac:dyDescent="0.3">
      <c r="BB109" s="29" t="s">
        <v>53</v>
      </c>
      <c r="BC109" s="4">
        <v>107</v>
      </c>
      <c r="BD109" s="1">
        <v>3479.2827476635516</v>
      </c>
    </row>
    <row r="110" spans="46:56" x14ac:dyDescent="0.3">
      <c r="AY110" s="2" t="s">
        <v>3</v>
      </c>
      <c r="AZ110" s="2" t="s">
        <v>5</v>
      </c>
      <c r="BB110" s="29" t="s">
        <v>54</v>
      </c>
      <c r="BC110" s="4">
        <v>112</v>
      </c>
      <c r="BD110" s="1">
        <v>2874.7975178571428</v>
      </c>
    </row>
    <row r="111" spans="46:56" x14ac:dyDescent="0.3">
      <c r="AY111" s="4">
        <v>556</v>
      </c>
      <c r="AZ111" s="1">
        <v>3444.5262751798559</v>
      </c>
      <c r="BB111" s="29" t="s">
        <v>55</v>
      </c>
      <c r="BC111" s="4">
        <v>98</v>
      </c>
      <c r="BD111" s="1">
        <v>4808.4523877551019</v>
      </c>
    </row>
    <row r="112" spans="46:56" x14ac:dyDescent="0.3">
      <c r="AY112" s="4">
        <v>297</v>
      </c>
      <c r="AZ112" s="1">
        <v>2753.3362121212122</v>
      </c>
      <c r="BB112" s="29" t="s">
        <v>56</v>
      </c>
      <c r="BC112" s="4">
        <v>87</v>
      </c>
      <c r="BD112" s="1">
        <v>990.57537356321836</v>
      </c>
    </row>
    <row r="113" spans="51:56" x14ac:dyDescent="0.3">
      <c r="AY113" s="4">
        <v>282</v>
      </c>
      <c r="AZ113" s="1">
        <v>4009.9491099290781</v>
      </c>
      <c r="BB113" s="29" t="s">
        <v>57</v>
      </c>
      <c r="BC113" s="4">
        <v>101</v>
      </c>
      <c r="BD113" s="1">
        <v>4270.0448465346535</v>
      </c>
    </row>
    <row r="114" spans="51:56" x14ac:dyDescent="0.3">
      <c r="AY114" s="4">
        <v>512</v>
      </c>
      <c r="AZ114" s="1">
        <v>2850.9048310546873</v>
      </c>
      <c r="BB114" s="29" t="s">
        <v>58</v>
      </c>
      <c r="BC114" s="4">
        <v>98</v>
      </c>
      <c r="BD114" s="1">
        <v>3529.7891530612246</v>
      </c>
    </row>
    <row r="115" spans="51:56" x14ac:dyDescent="0.3">
      <c r="AY115" s="4">
        <v>322</v>
      </c>
      <c r="AZ115" s="1">
        <v>3793.5852298136642</v>
      </c>
      <c r="BB115" s="29" t="s">
        <v>59</v>
      </c>
      <c r="BC115" s="4">
        <v>91</v>
      </c>
      <c r="BD115" s="1">
        <v>4758.1957417582416</v>
      </c>
    </row>
    <row r="116" spans="51:56" x14ac:dyDescent="0.3">
      <c r="AY116" s="4">
        <v>497</v>
      </c>
      <c r="AZ116" s="1">
        <v>2193.6512907444667</v>
      </c>
      <c r="BB116" s="29" t="s">
        <v>60</v>
      </c>
      <c r="BC116" s="4">
        <v>107</v>
      </c>
      <c r="BD116" s="1">
        <v>76.948971962616824</v>
      </c>
    </row>
    <row r="117" spans="51:56" x14ac:dyDescent="0.3">
      <c r="AY117" s="4">
        <v>92</v>
      </c>
      <c r="AZ117" s="1">
        <v>893.30565217391302</v>
      </c>
      <c r="BB117" s="29" t="s">
        <v>61</v>
      </c>
      <c r="BC117" s="4">
        <v>88</v>
      </c>
      <c r="BD117" s="1">
        <v>4126.7820681818184</v>
      </c>
    </row>
    <row r="118" spans="51:56" x14ac:dyDescent="0.3">
      <c r="AY118" s="4">
        <v>295</v>
      </c>
      <c r="AZ118" s="1">
        <v>3071.8881711864406</v>
      </c>
      <c r="BB118" s="29" t="s">
        <v>62</v>
      </c>
      <c r="BC118" s="4">
        <v>82</v>
      </c>
      <c r="BD118" s="1">
        <v>3625.8744512195126</v>
      </c>
    </row>
    <row r="119" spans="51:56" x14ac:dyDescent="0.3">
      <c r="AY119" s="4">
        <v>306</v>
      </c>
      <c r="AZ119" s="1">
        <v>3546.541818627451</v>
      </c>
      <c r="BB119" s="29" t="s">
        <v>63</v>
      </c>
      <c r="BC119" s="4">
        <v>102</v>
      </c>
      <c r="BD119" s="1">
        <v>4731.4559950980392</v>
      </c>
    </row>
    <row r="120" spans="51:56" x14ac:dyDescent="0.3">
      <c r="AY120" s="4">
        <v>597</v>
      </c>
      <c r="AZ120" s="1">
        <v>3104.4574798994977</v>
      </c>
      <c r="BB120" s="29" t="s">
        <v>64</v>
      </c>
      <c r="BC120" s="4">
        <v>82</v>
      </c>
      <c r="BD120" s="1">
        <v>1085.6971646341462</v>
      </c>
    </row>
    <row r="121" spans="51:56" x14ac:dyDescent="0.3">
      <c r="AY121" s="4">
        <v>217</v>
      </c>
      <c r="AZ121" s="1">
        <v>1644.339232718894</v>
      </c>
      <c r="BB121" s="29" t="s">
        <v>65</v>
      </c>
      <c r="BC121" s="4">
        <v>93</v>
      </c>
      <c r="BD121" s="1">
        <v>1099.4187956989247</v>
      </c>
    </row>
    <row r="122" spans="51:56" x14ac:dyDescent="0.3">
      <c r="AY122" s="4">
        <v>321</v>
      </c>
      <c r="AZ122" s="1">
        <v>4178.5101043613713</v>
      </c>
      <c r="BB122" s="29" t="s">
        <v>66</v>
      </c>
      <c r="BC122" s="4">
        <v>104</v>
      </c>
      <c r="BD122" s="1">
        <v>2853.1730000000002</v>
      </c>
    </row>
    <row r="123" spans="51:56" x14ac:dyDescent="0.3">
      <c r="AY123" s="4">
        <v>203</v>
      </c>
      <c r="AZ123" s="1">
        <v>454.01925862068964</v>
      </c>
      <c r="BB123" s="29" t="s">
        <v>67</v>
      </c>
      <c r="BC123" s="4">
        <v>103</v>
      </c>
      <c r="BD123" s="1">
        <v>80.850019417475721</v>
      </c>
    </row>
    <row r="124" spans="51:56" x14ac:dyDescent="0.3">
      <c r="AY124" s="4">
        <v>503</v>
      </c>
      <c r="AZ124" s="1">
        <v>1887.6228956262426</v>
      </c>
      <c r="BB124" s="29" t="s">
        <v>68</v>
      </c>
      <c r="BC124" s="4">
        <v>101</v>
      </c>
      <c r="BD124" s="1">
        <v>3320.1506683168318</v>
      </c>
    </row>
    <row r="125" spans="51:56" x14ac:dyDescent="0.3">
      <c r="AY125" s="36"/>
      <c r="AZ125" s="37"/>
      <c r="BB125" s="29" t="s">
        <v>69</v>
      </c>
      <c r="BC125" s="4">
        <v>96</v>
      </c>
      <c r="BD125" s="1">
        <v>4039.8658125000002</v>
      </c>
    </row>
    <row r="126" spans="51:56" x14ac:dyDescent="0.3">
      <c r="BB126" s="29" t="s">
        <v>70</v>
      </c>
      <c r="BC126" s="4">
        <v>104</v>
      </c>
      <c r="BD126" s="1">
        <v>3599.9577692307694</v>
      </c>
    </row>
    <row r="127" spans="51:56" x14ac:dyDescent="0.3">
      <c r="BB127" s="29" t="s">
        <v>71</v>
      </c>
      <c r="BC127" s="4">
        <v>91</v>
      </c>
      <c r="BD127" s="1">
        <v>3273.169054945055</v>
      </c>
    </row>
    <row r="128" spans="51:56" x14ac:dyDescent="0.3">
      <c r="BB128" s="29" t="s">
        <v>72</v>
      </c>
      <c r="BC128" s="4">
        <v>101</v>
      </c>
      <c r="BD128" s="1">
        <v>4922.2745346534657</v>
      </c>
    </row>
    <row r="129" spans="54:56" x14ac:dyDescent="0.3">
      <c r="BB129" s="29" t="s">
        <v>73</v>
      </c>
      <c r="BC129" s="4">
        <v>107</v>
      </c>
      <c r="BD129" s="1">
        <v>1067.3521401869159</v>
      </c>
    </row>
    <row r="130" spans="54:56" x14ac:dyDescent="0.3">
      <c r="BB130" s="29" t="s">
        <v>74</v>
      </c>
      <c r="BC130" s="4">
        <v>101</v>
      </c>
      <c r="BD130" s="1">
        <v>4731.8160693069312</v>
      </c>
    </row>
    <row r="131" spans="54:56" x14ac:dyDescent="0.3">
      <c r="BB131" s="29" t="s">
        <v>75</v>
      </c>
      <c r="BC131" s="4">
        <v>97</v>
      </c>
      <c r="BD131" s="1">
        <v>312.75982474226805</v>
      </c>
    </row>
    <row r="132" spans="54:56" x14ac:dyDescent="0.3">
      <c r="BB132" s="29" t="s">
        <v>76</v>
      </c>
      <c r="BC132" s="4">
        <v>111</v>
      </c>
      <c r="BD132" s="1">
        <v>4320.6927702702706</v>
      </c>
    </row>
    <row r="133" spans="54:56" x14ac:dyDescent="0.3">
      <c r="BB133" s="29" t="s">
        <v>77</v>
      </c>
      <c r="BC133" s="4">
        <v>111</v>
      </c>
      <c r="BD133" s="1">
        <v>5169.1628648648648</v>
      </c>
    </row>
    <row r="134" spans="54:56" x14ac:dyDescent="0.3">
      <c r="BB134" s="29" t="s">
        <v>78</v>
      </c>
      <c r="BC134" s="4">
        <v>95</v>
      </c>
      <c r="BD134" s="1">
        <v>875.77738947368425</v>
      </c>
    </row>
    <row r="135" spans="54:56" x14ac:dyDescent="0.3">
      <c r="BB135" s="29" t="s">
        <v>79</v>
      </c>
      <c r="BC135" s="4">
        <v>87</v>
      </c>
      <c r="BD135" s="1">
        <v>1519.3926896551723</v>
      </c>
    </row>
    <row r="136" spans="54:56" x14ac:dyDescent="0.3">
      <c r="BB136" s="29" t="s">
        <v>80</v>
      </c>
      <c r="BC136" s="4">
        <v>94</v>
      </c>
      <c r="BD136" s="1">
        <v>972.16932446808516</v>
      </c>
    </row>
    <row r="137" spans="54:56" x14ac:dyDescent="0.3">
      <c r="BB137" s="29" t="s">
        <v>81</v>
      </c>
      <c r="BC137" s="4">
        <v>107</v>
      </c>
      <c r="BD137" s="1">
        <v>3032.172</v>
      </c>
    </row>
    <row r="138" spans="54:56" x14ac:dyDescent="0.3">
      <c r="BB138" s="29" t="s">
        <v>82</v>
      </c>
      <c r="BC138" s="4">
        <v>106</v>
      </c>
      <c r="BD138" s="1">
        <v>4915.3868490566038</v>
      </c>
    </row>
    <row r="139" spans="54:56" x14ac:dyDescent="0.3">
      <c r="BB139" s="29" t="s">
        <v>83</v>
      </c>
      <c r="BC139" s="4">
        <v>83</v>
      </c>
      <c r="BD139" s="1">
        <v>4018.3090361445784</v>
      </c>
    </row>
    <row r="140" spans="54:56" x14ac:dyDescent="0.3">
      <c r="BB140" s="29" t="s">
        <v>84</v>
      </c>
      <c r="BC140" s="4">
        <v>105</v>
      </c>
      <c r="BD140" s="1">
        <v>331.85039523809525</v>
      </c>
    </row>
    <row r="141" spans="54:56" x14ac:dyDescent="0.3">
      <c r="BB141" s="29" t="s">
        <v>85</v>
      </c>
      <c r="BC141" s="4">
        <v>105</v>
      </c>
      <c r="BD141" s="1">
        <v>763.69928571428579</v>
      </c>
    </row>
    <row r="142" spans="54:56" x14ac:dyDescent="0.3">
      <c r="BB142" s="29" t="s">
        <v>86</v>
      </c>
      <c r="BC142" s="4">
        <v>115</v>
      </c>
      <c r="BD142" s="1">
        <v>3044.2243478260871</v>
      </c>
    </row>
    <row r="143" spans="54:56" x14ac:dyDescent="0.3">
      <c r="BB143" s="29" t="s">
        <v>36</v>
      </c>
      <c r="BC143" s="4">
        <v>5000</v>
      </c>
      <c r="BD143" s="1">
        <v>2860.3806295000004</v>
      </c>
    </row>
    <row r="147" spans="54:55" x14ac:dyDescent="0.3">
      <c r="BB147" s="4">
        <v>97</v>
      </c>
      <c r="BC147" s="1">
        <v>3244.0978092783503</v>
      </c>
    </row>
    <row r="148" spans="54:55" x14ac:dyDescent="0.3">
      <c r="BB148" s="4">
        <v>104</v>
      </c>
      <c r="BC148" s="1">
        <v>3796.4965144230769</v>
      </c>
    </row>
    <row r="149" spans="54:55" x14ac:dyDescent="0.3">
      <c r="BB149" s="4">
        <v>115</v>
      </c>
      <c r="BC149" s="1">
        <v>5092.2871521739125</v>
      </c>
    </row>
    <row r="150" spans="54:55" x14ac:dyDescent="0.3">
      <c r="BB150" s="4">
        <v>105</v>
      </c>
      <c r="BC150" s="1">
        <v>2460.5687428571428</v>
      </c>
    </row>
    <row r="151" spans="54:55" x14ac:dyDescent="0.3">
      <c r="BB151" s="4">
        <v>103</v>
      </c>
      <c r="BC151" s="1">
        <v>4837.1334126213596</v>
      </c>
    </row>
    <row r="152" spans="54:55" x14ac:dyDescent="0.3">
      <c r="BB152" s="4">
        <v>104</v>
      </c>
      <c r="BC152" s="1">
        <v>2648.7895384615385</v>
      </c>
    </row>
    <row r="153" spans="54:55" x14ac:dyDescent="0.3">
      <c r="BB153" s="4">
        <v>115</v>
      </c>
      <c r="BC153" s="1">
        <v>5261.1182826086961</v>
      </c>
    </row>
    <row r="154" spans="54:55" x14ac:dyDescent="0.3">
      <c r="BB154" s="4">
        <v>93</v>
      </c>
      <c r="BC154" s="1">
        <v>4621.7687419354843</v>
      </c>
    </row>
    <row r="155" spans="54:55" x14ac:dyDescent="0.3">
      <c r="BB155" s="4">
        <v>103</v>
      </c>
      <c r="BC155" s="1">
        <v>1433.491</v>
      </c>
    </row>
    <row r="156" spans="54:55" x14ac:dyDescent="0.3">
      <c r="BB156" s="4">
        <v>92</v>
      </c>
      <c r="BC156" s="1">
        <v>893.30565217391302</v>
      </c>
    </row>
    <row r="157" spans="54:55" x14ac:dyDescent="0.3">
      <c r="BB157" s="4">
        <v>105</v>
      </c>
      <c r="BC157" s="1">
        <v>1793.5381904761905</v>
      </c>
    </row>
    <row r="158" spans="54:55" x14ac:dyDescent="0.3">
      <c r="BB158" s="4">
        <v>95</v>
      </c>
      <c r="BC158" s="1">
        <v>2795.2100105263157</v>
      </c>
    </row>
    <row r="159" spans="54:55" x14ac:dyDescent="0.3">
      <c r="BB159" s="4">
        <v>96</v>
      </c>
      <c r="BC159" s="1">
        <v>874.29551562500001</v>
      </c>
    </row>
    <row r="160" spans="54:55" x14ac:dyDescent="0.3">
      <c r="BB160" s="4">
        <v>98</v>
      </c>
      <c r="BC160" s="1">
        <v>691.30360714285723</v>
      </c>
    </row>
    <row r="161" spans="54:55" x14ac:dyDescent="0.3">
      <c r="BB161" s="4">
        <v>107</v>
      </c>
      <c r="BC161" s="1">
        <v>1255.9467056074766</v>
      </c>
    </row>
    <row r="162" spans="54:55" x14ac:dyDescent="0.3">
      <c r="BB162" s="4">
        <v>96</v>
      </c>
      <c r="BC162" s="1">
        <v>3555.3075937499998</v>
      </c>
    </row>
    <row r="163" spans="54:55" x14ac:dyDescent="0.3">
      <c r="BB163" s="4">
        <v>107</v>
      </c>
      <c r="BC163" s="1">
        <v>3479.2827476635516</v>
      </c>
    </row>
    <row r="164" spans="54:55" x14ac:dyDescent="0.3">
      <c r="BB164" s="4">
        <v>112</v>
      </c>
      <c r="BC164" s="1">
        <v>2874.7975178571428</v>
      </c>
    </row>
    <row r="165" spans="54:55" x14ac:dyDescent="0.3">
      <c r="BB165" s="4">
        <v>98</v>
      </c>
      <c r="BC165" s="1">
        <v>4808.4523877551019</v>
      </c>
    </row>
    <row r="166" spans="54:55" x14ac:dyDescent="0.3">
      <c r="BB166" s="4">
        <v>87</v>
      </c>
      <c r="BC166" s="1">
        <v>990.57537356321836</v>
      </c>
    </row>
    <row r="167" spans="54:55" x14ac:dyDescent="0.3">
      <c r="BB167" s="4">
        <v>101</v>
      </c>
      <c r="BC167" s="1">
        <v>4270.0448465346535</v>
      </c>
    </row>
    <row r="168" spans="54:55" x14ac:dyDescent="0.3">
      <c r="BB168" s="4">
        <v>98</v>
      </c>
      <c r="BC168" s="1">
        <v>3529.7891530612246</v>
      </c>
    </row>
    <row r="169" spans="54:55" x14ac:dyDescent="0.3">
      <c r="BB169" s="4">
        <v>91</v>
      </c>
      <c r="BC169" s="1">
        <v>4758.1957417582416</v>
      </c>
    </row>
    <row r="170" spans="54:55" x14ac:dyDescent="0.3">
      <c r="BB170" s="4">
        <v>107</v>
      </c>
      <c r="BC170" s="1">
        <v>76.948971962616824</v>
      </c>
    </row>
    <row r="171" spans="54:55" x14ac:dyDescent="0.3">
      <c r="BB171" s="4">
        <v>88</v>
      </c>
      <c r="BC171" s="1">
        <v>4126.7820681818184</v>
      </c>
    </row>
    <row r="172" spans="54:55" x14ac:dyDescent="0.3">
      <c r="BB172" s="4">
        <v>82</v>
      </c>
      <c r="BC172" s="1">
        <v>3625.8744512195126</v>
      </c>
    </row>
    <row r="173" spans="54:55" x14ac:dyDescent="0.3">
      <c r="BB173" s="4">
        <v>102</v>
      </c>
      <c r="BC173" s="1">
        <v>4731.4559950980392</v>
      </c>
    </row>
    <row r="174" spans="54:55" x14ac:dyDescent="0.3">
      <c r="BB174" s="4">
        <v>82</v>
      </c>
      <c r="BC174" s="1">
        <v>1085.6971646341462</v>
      </c>
    </row>
    <row r="175" spans="54:55" x14ac:dyDescent="0.3">
      <c r="BB175" s="4">
        <v>93</v>
      </c>
      <c r="BC175" s="1">
        <v>1099.4187956989247</v>
      </c>
    </row>
    <row r="176" spans="54:55" x14ac:dyDescent="0.3">
      <c r="BB176" s="4">
        <v>104</v>
      </c>
      <c r="BC176" s="1">
        <v>2853.1730000000002</v>
      </c>
    </row>
    <row r="177" spans="54:55" x14ac:dyDescent="0.3">
      <c r="BB177" s="4">
        <v>103</v>
      </c>
      <c r="BC177" s="1">
        <v>80.850019417475721</v>
      </c>
    </row>
    <row r="178" spans="54:55" x14ac:dyDescent="0.3">
      <c r="BB178" s="4">
        <v>101</v>
      </c>
      <c r="BC178" s="1">
        <v>3320.1506683168318</v>
      </c>
    </row>
    <row r="179" spans="54:55" x14ac:dyDescent="0.3">
      <c r="BB179" s="4">
        <v>96</v>
      </c>
      <c r="BC179" s="1">
        <v>4039.8658125000002</v>
      </c>
    </row>
    <row r="180" spans="54:55" x14ac:dyDescent="0.3">
      <c r="BB180" s="4">
        <v>104</v>
      </c>
      <c r="BC180" s="1">
        <v>3599.9577692307694</v>
      </c>
    </row>
    <row r="181" spans="54:55" x14ac:dyDescent="0.3">
      <c r="BB181" s="4">
        <v>91</v>
      </c>
      <c r="BC181" s="1">
        <v>3273.169054945055</v>
      </c>
    </row>
    <row r="182" spans="54:55" x14ac:dyDescent="0.3">
      <c r="BB182" s="4">
        <v>101</v>
      </c>
      <c r="BC182" s="1">
        <v>4922.2745346534657</v>
      </c>
    </row>
    <row r="183" spans="54:55" x14ac:dyDescent="0.3">
      <c r="BB183" s="4">
        <v>107</v>
      </c>
      <c r="BC183" s="1">
        <v>1067.3521401869159</v>
      </c>
    </row>
    <row r="184" spans="54:55" x14ac:dyDescent="0.3">
      <c r="BB184" s="4">
        <v>101</v>
      </c>
      <c r="BC184" s="1">
        <v>4731.8160693069312</v>
      </c>
    </row>
    <row r="185" spans="54:55" x14ac:dyDescent="0.3">
      <c r="BB185" s="4">
        <v>97</v>
      </c>
      <c r="BC185" s="1">
        <v>312.75982474226805</v>
      </c>
    </row>
    <row r="186" spans="54:55" x14ac:dyDescent="0.3">
      <c r="BB186" s="4">
        <v>111</v>
      </c>
      <c r="BC186" s="1">
        <v>4320.6927702702706</v>
      </c>
    </row>
    <row r="187" spans="54:55" x14ac:dyDescent="0.3">
      <c r="BB187" s="4">
        <v>111</v>
      </c>
      <c r="BC187" s="1">
        <v>5169.1628648648648</v>
      </c>
    </row>
    <row r="188" spans="54:55" x14ac:dyDescent="0.3">
      <c r="BB188" s="4">
        <v>95</v>
      </c>
      <c r="BC188" s="1">
        <v>875.77738947368425</v>
      </c>
    </row>
    <row r="189" spans="54:55" x14ac:dyDescent="0.3">
      <c r="BB189" s="4">
        <v>87</v>
      </c>
      <c r="BC189" s="1">
        <v>1519.3926896551723</v>
      </c>
    </row>
    <row r="190" spans="54:55" x14ac:dyDescent="0.3">
      <c r="BB190" s="4">
        <v>94</v>
      </c>
      <c r="BC190" s="1">
        <v>972.16932446808516</v>
      </c>
    </row>
    <row r="191" spans="54:55" x14ac:dyDescent="0.3">
      <c r="BB191" s="4">
        <v>107</v>
      </c>
      <c r="BC191" s="1">
        <v>3032.172</v>
      </c>
    </row>
    <row r="192" spans="54:55" x14ac:dyDescent="0.3">
      <c r="BB192" s="4">
        <v>106</v>
      </c>
      <c r="BC192" s="1">
        <v>4915.3868490566038</v>
      </c>
    </row>
    <row r="193" spans="54:55" x14ac:dyDescent="0.3">
      <c r="BB193" s="4">
        <v>83</v>
      </c>
      <c r="BC193" s="1">
        <v>4018.3090361445784</v>
      </c>
    </row>
    <row r="194" spans="54:55" x14ac:dyDescent="0.3">
      <c r="BB194" s="4">
        <v>105</v>
      </c>
      <c r="BC194" s="1">
        <v>331.85039523809525</v>
      </c>
    </row>
    <row r="195" spans="54:55" x14ac:dyDescent="0.3">
      <c r="BB195" s="4">
        <v>105</v>
      </c>
      <c r="BC195" s="1">
        <v>763.69928571428579</v>
      </c>
    </row>
    <row r="196" spans="54:55" x14ac:dyDescent="0.3">
      <c r="BB196" s="4">
        <v>115</v>
      </c>
      <c r="BC196" s="1">
        <v>3044.2243478260871</v>
      </c>
    </row>
  </sheetData>
  <mergeCells count="11">
    <mergeCell ref="CP3:CQ3"/>
    <mergeCell ref="AF63:AG63"/>
    <mergeCell ref="AI63:AJ63"/>
    <mergeCell ref="D4:F4"/>
    <mergeCell ref="G4:J4"/>
    <mergeCell ref="K4:M4"/>
    <mergeCell ref="AX3:AZ3"/>
    <mergeCell ref="BM5:BN5"/>
    <mergeCell ref="BB3:BD3"/>
    <mergeCell ref="BZ5:CA5"/>
    <mergeCell ref="CG4:CH4"/>
  </mergeCells>
  <pageMargins left="0.7" right="0.7" top="0.75" bottom="0.75" header="0.3" footer="0.3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969D-C896-4F41-99A2-B472EAAED5A4}">
  <dimension ref="A1:CK196"/>
  <sheetViews>
    <sheetView topLeftCell="CG1" zoomScale="85" zoomScaleNormal="85" workbookViewId="0">
      <selection activeCell="BB30" sqref="BB30"/>
    </sheetView>
  </sheetViews>
  <sheetFormatPr defaultRowHeight="14.4" x14ac:dyDescent="0.3"/>
  <cols>
    <col min="1" max="1" width="13.109375" bestFit="1" customWidth="1"/>
    <col min="2" max="2" width="7.44140625" customWidth="1"/>
    <col min="4" max="4" width="11.21875" style="5" bestFit="1" customWidth="1"/>
    <col min="5" max="5" width="17.109375" style="5" bestFit="1" customWidth="1"/>
    <col min="6" max="6" width="6.6640625" style="5" bestFit="1" customWidth="1"/>
    <col min="7" max="7" width="15.5546875" style="5" bestFit="1" customWidth="1"/>
    <col min="8" max="8" width="20.33203125" style="5" bestFit="1" customWidth="1"/>
    <col min="9" max="9" width="18.44140625" style="5" bestFit="1" customWidth="1"/>
    <col min="10" max="10" width="12.77734375" bestFit="1" customWidth="1"/>
    <col min="11" max="11" width="14.109375" bestFit="1" customWidth="1"/>
    <col min="12" max="12" width="10.33203125" bestFit="1" customWidth="1"/>
    <col min="13" max="13" width="13.88671875" bestFit="1" customWidth="1"/>
    <col min="16" max="16" width="15.5546875" bestFit="1" customWidth="1"/>
    <col min="17" max="17" width="20.33203125" bestFit="1" customWidth="1"/>
    <col min="18" max="18" width="12.77734375" bestFit="1" customWidth="1"/>
    <col min="19" max="19" width="14.109375" bestFit="1" customWidth="1"/>
    <col min="20" max="20" width="10.33203125" bestFit="1" customWidth="1"/>
    <col min="21" max="21" width="10.109375" bestFit="1" customWidth="1"/>
    <col min="22" max="22" width="10.109375" style="27" bestFit="1" customWidth="1"/>
    <col min="23" max="23" width="13.44140625" bestFit="1" customWidth="1"/>
    <col min="24" max="24" width="10.33203125" bestFit="1" customWidth="1"/>
    <col min="25" max="25" width="14.109375" bestFit="1" customWidth="1"/>
    <col min="30" max="30" width="10.109375" style="27" bestFit="1" customWidth="1"/>
    <col min="32" max="32" width="13.88671875" bestFit="1" customWidth="1"/>
    <col min="35" max="35" width="11.5546875" bestFit="1" customWidth="1"/>
    <col min="36" max="36" width="6.5546875" customWidth="1"/>
    <col min="37" max="37" width="10.109375" style="27" bestFit="1" customWidth="1"/>
    <col min="39" max="39" width="15.44140625" bestFit="1" customWidth="1"/>
    <col min="40" max="40" width="11.33203125" bestFit="1" customWidth="1"/>
    <col min="41" max="41" width="10.109375" bestFit="1" customWidth="1"/>
    <col min="45" max="45" width="10.109375" style="27" bestFit="1" customWidth="1"/>
    <col min="46" max="46" width="13" bestFit="1" customWidth="1"/>
    <col min="47" max="47" width="11.21875" bestFit="1" customWidth="1"/>
    <col min="48" max="48" width="6.6640625" bestFit="1" customWidth="1"/>
    <col min="49" max="49" width="13.21875" customWidth="1"/>
    <col min="50" max="50" width="6.77734375" customWidth="1"/>
    <col min="51" max="51" width="11.21875" bestFit="1" customWidth="1"/>
    <col min="52" max="52" width="23.33203125" customWidth="1"/>
    <col min="53" max="53" width="9.5546875" customWidth="1"/>
    <col min="54" max="54" width="21.88671875" bestFit="1" customWidth="1"/>
    <col min="55" max="55" width="19.21875" customWidth="1"/>
    <col min="56" max="56" width="6.6640625" bestFit="1" customWidth="1"/>
    <col min="57" max="57" width="10.109375" style="27" bestFit="1" customWidth="1"/>
    <col min="58" max="58" width="6" customWidth="1"/>
    <col min="59" max="59" width="13" bestFit="1" customWidth="1"/>
    <col min="60" max="60" width="11.21875" bestFit="1" customWidth="1"/>
    <col min="69" max="69" width="10.109375" style="27" bestFit="1" customWidth="1"/>
    <col min="71" max="71" width="13" bestFit="1" customWidth="1"/>
    <col min="72" max="72" width="12.77734375" bestFit="1" customWidth="1"/>
    <col min="77" max="77" width="10.109375" style="27" bestFit="1" customWidth="1"/>
    <col min="79" max="79" width="13" bestFit="1" customWidth="1"/>
    <col min="80" max="80" width="6.6640625" bestFit="1" customWidth="1"/>
    <col min="86" max="86" width="10.109375" style="27" bestFit="1" customWidth="1"/>
    <col min="88" max="88" width="13" bestFit="1" customWidth="1"/>
    <col min="89" max="89" width="18.33203125" bestFit="1" customWidth="1"/>
  </cols>
  <sheetData>
    <row r="1" spans="1:89" ht="18" x14ac:dyDescent="0.35">
      <c r="AT1" s="35" t="s">
        <v>10</v>
      </c>
    </row>
    <row r="2" spans="1:89" x14ac:dyDescent="0.3">
      <c r="AU2" s="22" t="s">
        <v>28</v>
      </c>
    </row>
    <row r="3" spans="1:89" ht="18" x14ac:dyDescent="0.35">
      <c r="AF3" t="s">
        <v>2</v>
      </c>
      <c r="AM3" s="28" t="s">
        <v>13</v>
      </c>
      <c r="AU3" s="30" t="s">
        <v>3</v>
      </c>
      <c r="AX3" s="62" t="s">
        <v>101</v>
      </c>
      <c r="AY3" s="62"/>
      <c r="AZ3" s="62"/>
      <c r="BB3" s="63" t="s">
        <v>103</v>
      </c>
      <c r="BC3" s="56"/>
      <c r="BD3" s="56"/>
      <c r="CJ3" s="56" t="s">
        <v>106</v>
      </c>
      <c r="CK3" s="56"/>
    </row>
    <row r="4" spans="1:89" ht="15.6" customHeight="1" x14ac:dyDescent="0.3">
      <c r="D4" s="57" t="s">
        <v>10</v>
      </c>
      <c r="E4" s="58"/>
      <c r="F4" s="58"/>
      <c r="G4" s="59" t="s">
        <v>11</v>
      </c>
      <c r="H4" s="59"/>
      <c r="I4" s="59"/>
      <c r="J4" s="59"/>
      <c r="K4" s="60" t="s">
        <v>12</v>
      </c>
      <c r="L4" s="61"/>
      <c r="M4" s="61"/>
      <c r="P4" s="22"/>
      <c r="Q4" s="5"/>
      <c r="R4" s="5"/>
      <c r="S4" s="23"/>
      <c r="T4" s="23"/>
      <c r="U4" s="22"/>
      <c r="V4" s="26"/>
      <c r="W4" s="11"/>
      <c r="X4" s="28" t="s">
        <v>13</v>
      </c>
      <c r="AD4" s="26"/>
      <c r="AF4" s="3">
        <v>0.26753884626667979</v>
      </c>
      <c r="AK4" s="26"/>
      <c r="AM4" s="29" t="s">
        <v>6</v>
      </c>
      <c r="AN4" s="1">
        <v>15475171.720000014</v>
      </c>
      <c r="AS4" s="26"/>
      <c r="BE4" s="26"/>
      <c r="BQ4" s="26"/>
      <c r="BY4" s="26"/>
      <c r="CA4" s="64" t="s">
        <v>105</v>
      </c>
      <c r="CB4" s="64"/>
      <c r="CH4" s="26"/>
    </row>
    <row r="5" spans="1:89" ht="15.6" x14ac:dyDescent="0.3">
      <c r="D5" s="10" t="s">
        <v>3</v>
      </c>
      <c r="E5" s="10" t="s">
        <v>29</v>
      </c>
      <c r="F5" s="10" t="s">
        <v>5</v>
      </c>
      <c r="G5" s="9" t="s">
        <v>6</v>
      </c>
      <c r="H5" s="9" t="s">
        <v>8</v>
      </c>
      <c r="I5" s="9" t="s">
        <v>9</v>
      </c>
      <c r="J5" s="13" t="s">
        <v>0</v>
      </c>
      <c r="K5" s="14" t="s">
        <v>7</v>
      </c>
      <c r="L5" s="12" t="s">
        <v>1</v>
      </c>
      <c r="M5" s="12" t="s">
        <v>2</v>
      </c>
      <c r="P5" s="69" t="s">
        <v>6</v>
      </c>
      <c r="Q5" s="69" t="s">
        <v>8</v>
      </c>
      <c r="R5" s="70" t="s">
        <v>0</v>
      </c>
      <c r="S5" s="70" t="s">
        <v>7</v>
      </c>
      <c r="T5" s="69" t="s">
        <v>1</v>
      </c>
      <c r="U5" s="22"/>
      <c r="V5" s="26"/>
      <c r="X5" s="29" t="s">
        <v>7</v>
      </c>
      <c r="Y5" s="8">
        <v>10475588.480000054</v>
      </c>
      <c r="AD5" s="26"/>
      <c r="AK5" s="26"/>
      <c r="AM5" s="29" t="s">
        <v>0</v>
      </c>
      <c r="AN5" s="1">
        <v>14301903.147500001</v>
      </c>
      <c r="AS5" s="26"/>
      <c r="AU5" s="30" t="s">
        <v>4</v>
      </c>
      <c r="BE5" s="26"/>
      <c r="BG5" s="65" t="s">
        <v>102</v>
      </c>
      <c r="BH5" s="65"/>
      <c r="BQ5" s="26"/>
      <c r="BT5" s="56" t="s">
        <v>104</v>
      </c>
      <c r="BU5" s="56"/>
      <c r="BY5" s="26"/>
      <c r="CH5" s="26"/>
    </row>
    <row r="6" spans="1:89" x14ac:dyDescent="0.3">
      <c r="D6" s="17">
        <v>5000</v>
      </c>
      <c r="E6" s="34">
        <v>14949</v>
      </c>
      <c r="F6" s="20">
        <v>2860.3806295000004</v>
      </c>
      <c r="G6" s="18">
        <v>15475171.720000014</v>
      </c>
      <c r="H6" s="18">
        <v>1173268.5724999947</v>
      </c>
      <c r="I6" s="19">
        <v>7.5879999999999989E-2</v>
      </c>
      <c r="J6" s="20">
        <v>14301903.147500001</v>
      </c>
      <c r="K6" s="21">
        <v>10475588.480000054</v>
      </c>
      <c r="L6" s="15">
        <v>3826314.6674999464</v>
      </c>
      <c r="M6" s="16">
        <v>0.26753884626667979</v>
      </c>
      <c r="P6" s="33">
        <v>15475171.720000014</v>
      </c>
      <c r="Q6" s="18">
        <v>1173268.5724999947</v>
      </c>
      <c r="R6" s="20">
        <v>14301903.147500001</v>
      </c>
      <c r="S6" s="21">
        <v>10475588.480000054</v>
      </c>
      <c r="T6" s="15">
        <v>3826314.6674999464</v>
      </c>
      <c r="X6" s="29" t="s">
        <v>1</v>
      </c>
      <c r="Y6" s="1">
        <v>3826314.6674999464</v>
      </c>
      <c r="AM6" s="29" t="s">
        <v>1</v>
      </c>
      <c r="AN6" s="1">
        <v>3826314.6674999464</v>
      </c>
      <c r="CJ6" s="28" t="s">
        <v>32</v>
      </c>
      <c r="CK6" t="s">
        <v>106</v>
      </c>
    </row>
    <row r="7" spans="1:89" x14ac:dyDescent="0.3">
      <c r="A7" t="s">
        <v>28</v>
      </c>
      <c r="AU7" s="30" t="s">
        <v>30</v>
      </c>
      <c r="BG7" s="28" t="s">
        <v>32</v>
      </c>
      <c r="BH7" t="s">
        <v>3</v>
      </c>
      <c r="BS7" s="28" t="s">
        <v>32</v>
      </c>
      <c r="BT7" t="s">
        <v>4</v>
      </c>
      <c r="CA7" s="28" t="s">
        <v>32</v>
      </c>
      <c r="CB7" t="s">
        <v>5</v>
      </c>
      <c r="CJ7" s="29" t="s">
        <v>34</v>
      </c>
      <c r="CK7" s="31">
        <v>2.9661733615221988</v>
      </c>
    </row>
    <row r="8" spans="1:89" x14ac:dyDescent="0.3">
      <c r="A8" t="s">
        <v>0</v>
      </c>
      <c r="BG8" s="29" t="s">
        <v>35</v>
      </c>
      <c r="BH8" s="4">
        <v>834</v>
      </c>
      <c r="BS8" s="29" t="s">
        <v>35</v>
      </c>
      <c r="BT8" s="4">
        <v>2503</v>
      </c>
      <c r="CA8" s="29" t="s">
        <v>35</v>
      </c>
      <c r="CB8" s="1">
        <v>2101.5660515587529</v>
      </c>
      <c r="CJ8" s="29" t="s">
        <v>35</v>
      </c>
      <c r="CK8" s="31">
        <v>3.0011990407673861</v>
      </c>
    </row>
    <row r="9" spans="1:89" x14ac:dyDescent="0.3">
      <c r="A9" t="s">
        <v>1</v>
      </c>
      <c r="P9" s="24" t="s">
        <v>6</v>
      </c>
      <c r="Q9" s="25">
        <f>GETPIVOTDATA("[Measures].[Total Gross Sales]",$P$5)</f>
        <v>15475171.720000014</v>
      </c>
      <c r="AU9" s="30" t="s">
        <v>31</v>
      </c>
      <c r="BG9" s="29" t="s">
        <v>33</v>
      </c>
      <c r="BH9" s="4">
        <v>1801</v>
      </c>
      <c r="BS9" s="29" t="s">
        <v>33</v>
      </c>
      <c r="BT9" s="4">
        <v>5431</v>
      </c>
      <c r="CA9" s="29" t="s">
        <v>34</v>
      </c>
      <c r="CB9" s="1">
        <v>2635.2134230443976</v>
      </c>
      <c r="CJ9" s="29" t="s">
        <v>33</v>
      </c>
      <c r="CK9" s="31">
        <v>3.0155469183786785</v>
      </c>
    </row>
    <row r="10" spans="1:89" x14ac:dyDescent="0.3">
      <c r="A10" t="s">
        <v>2</v>
      </c>
      <c r="P10" s="24" t="s">
        <v>8</v>
      </c>
      <c r="Q10" s="25">
        <f>-GETPIVOTDATA("[Measures].[Total Discount Amount]",$P$5)</f>
        <v>-1173268.5724999947</v>
      </c>
      <c r="BG10" s="29" t="s">
        <v>34</v>
      </c>
      <c r="BH10" s="4">
        <v>2365</v>
      </c>
      <c r="BS10" s="29" t="s">
        <v>34</v>
      </c>
      <c r="BT10" s="4">
        <v>7015</v>
      </c>
      <c r="CA10" s="29" t="s">
        <v>33</v>
      </c>
      <c r="CB10" s="1">
        <v>3507.4499250416438</v>
      </c>
      <c r="CJ10" s="29" t="s">
        <v>36</v>
      </c>
      <c r="CK10" s="31">
        <v>2.9897999999999998</v>
      </c>
    </row>
    <row r="11" spans="1:89" x14ac:dyDescent="0.3">
      <c r="A11" t="s">
        <v>3</v>
      </c>
      <c r="P11" s="24" t="s">
        <v>0</v>
      </c>
      <c r="Q11" s="25">
        <f>GETPIVOTDATA("[Measures].[Total Revenue]",$P$5)</f>
        <v>14301903.147500001</v>
      </c>
      <c r="BG11" s="29" t="s">
        <v>36</v>
      </c>
      <c r="BH11" s="4">
        <v>5000</v>
      </c>
      <c r="BS11" s="29" t="s">
        <v>36</v>
      </c>
      <c r="BT11" s="4">
        <v>14949</v>
      </c>
      <c r="CA11" s="29" t="s">
        <v>36</v>
      </c>
      <c r="CB11" s="1">
        <v>2860.3806295000004</v>
      </c>
    </row>
    <row r="12" spans="1:89" x14ac:dyDescent="0.3">
      <c r="A12" t="s">
        <v>4</v>
      </c>
      <c r="P12" s="24" t="s">
        <v>7</v>
      </c>
      <c r="Q12" s="25">
        <f>-GETPIVOTDATA("[Measures].[Total Costs]",$P$5)</f>
        <v>-10475588.480000054</v>
      </c>
    </row>
    <row r="13" spans="1:89" x14ac:dyDescent="0.3">
      <c r="A13" t="s">
        <v>5</v>
      </c>
      <c r="P13" s="24" t="s">
        <v>1</v>
      </c>
      <c r="Q13" s="25">
        <f>GETPIVOTDATA("[Measures].[Total Profit]",$P$5)</f>
        <v>3826314.6674999464</v>
      </c>
    </row>
    <row r="14" spans="1:89" x14ac:dyDescent="0.3">
      <c r="A14" t="s">
        <v>107</v>
      </c>
    </row>
    <row r="23" spans="46:55" x14ac:dyDescent="0.3">
      <c r="AT23" s="28" t="s">
        <v>32</v>
      </c>
      <c r="AU23" t="s">
        <v>3</v>
      </c>
      <c r="AV23" t="s">
        <v>5</v>
      </c>
      <c r="AW23" s="62" t="s">
        <v>140</v>
      </c>
      <c r="AX23" s="62"/>
      <c r="AY23" s="62"/>
      <c r="AZ23" s="62"/>
      <c r="BA23" s="62"/>
      <c r="BB23" s="62"/>
      <c r="BC23" s="62"/>
    </row>
    <row r="24" spans="46:55" x14ac:dyDescent="0.3">
      <c r="AT24" s="29" t="s">
        <v>33</v>
      </c>
      <c r="AU24" s="4">
        <v>1801</v>
      </c>
      <c r="AV24" s="1">
        <v>3507.4499250416438</v>
      </c>
    </row>
    <row r="25" spans="46:55" x14ac:dyDescent="0.3">
      <c r="AT25" s="29" t="s">
        <v>34</v>
      </c>
      <c r="AU25" s="4">
        <v>2365</v>
      </c>
      <c r="AV25" s="1">
        <v>2635.2134230443976</v>
      </c>
    </row>
    <row r="26" spans="46:55" x14ac:dyDescent="0.3">
      <c r="AT26" s="29" t="s">
        <v>35</v>
      </c>
      <c r="AU26" s="4">
        <v>834</v>
      </c>
      <c r="AV26" s="1">
        <v>2101.5660515587529</v>
      </c>
    </row>
    <row r="27" spans="46:55" x14ac:dyDescent="0.3">
      <c r="AT27" s="29" t="s">
        <v>36</v>
      </c>
      <c r="AU27" s="4">
        <v>5000</v>
      </c>
      <c r="AV27" s="1">
        <v>2860.3806295000004</v>
      </c>
    </row>
    <row r="31" spans="46:55" x14ac:dyDescent="0.3">
      <c r="AT31" s="2" t="s">
        <v>3</v>
      </c>
      <c r="AU31" s="2" t="s">
        <v>5</v>
      </c>
    </row>
    <row r="32" spans="46:55" x14ac:dyDescent="0.3">
      <c r="AT32" s="4">
        <v>1801</v>
      </c>
      <c r="AU32" s="1">
        <v>3507.4499250416438</v>
      </c>
    </row>
    <row r="33" spans="46:50" x14ac:dyDescent="0.3">
      <c r="AT33" s="4">
        <v>2365</v>
      </c>
      <c r="AU33" s="1">
        <v>2635.2134230443976</v>
      </c>
    </row>
    <row r="34" spans="46:50" x14ac:dyDescent="0.3">
      <c r="AT34" s="4">
        <v>834</v>
      </c>
      <c r="AU34" s="1">
        <v>2101.5660515587529</v>
      </c>
    </row>
    <row r="48" spans="46:50" x14ac:dyDescent="0.3">
      <c r="AU48" s="4"/>
      <c r="AV48" s="1"/>
      <c r="AW48" s="1"/>
      <c r="AX48" s="1"/>
    </row>
    <row r="49" spans="32:50" x14ac:dyDescent="0.3">
      <c r="AU49" s="4"/>
      <c r="AV49" s="1"/>
      <c r="AW49" s="1"/>
      <c r="AX49" s="1"/>
    </row>
    <row r="50" spans="32:50" x14ac:dyDescent="0.3">
      <c r="AU50" s="4"/>
      <c r="AV50" s="1"/>
      <c r="AW50" s="1"/>
      <c r="AX50" s="1"/>
    </row>
    <row r="62" spans="32:50" x14ac:dyDescent="0.3">
      <c r="AM62" t="s">
        <v>26</v>
      </c>
      <c r="AN62" t="s">
        <v>27</v>
      </c>
    </row>
    <row r="63" spans="32:50" x14ac:dyDescent="0.3">
      <c r="AF63" s="56" t="s">
        <v>22</v>
      </c>
      <c r="AG63" s="56"/>
      <c r="AI63" s="56" t="s">
        <v>23</v>
      </c>
      <c r="AJ63" s="56"/>
      <c r="AM63" s="29" t="s">
        <v>6</v>
      </c>
      <c r="AN63" s="1">
        <v>15475171.720000014</v>
      </c>
    </row>
    <row r="64" spans="32:50" x14ac:dyDescent="0.3">
      <c r="AF64" t="s">
        <v>14</v>
      </c>
      <c r="AG64" t="s">
        <v>15</v>
      </c>
      <c r="AI64" t="s">
        <v>20</v>
      </c>
      <c r="AJ64" t="s">
        <v>21</v>
      </c>
      <c r="AM64" s="29" t="s">
        <v>0</v>
      </c>
      <c r="AN64" s="1">
        <v>14301903.147500001</v>
      </c>
    </row>
    <row r="65" spans="32:40" x14ac:dyDescent="0.3">
      <c r="AF65" t="s">
        <v>16</v>
      </c>
      <c r="AG65">
        <v>10</v>
      </c>
      <c r="AI65" t="s">
        <v>15</v>
      </c>
      <c r="AJ65" s="31">
        <f>GETPIVOTDATA("[Measures].[Profit Margin %]",$AF$3) * 40</f>
        <v>10.701553850667192</v>
      </c>
      <c r="AM65" s="29" t="s">
        <v>1</v>
      </c>
      <c r="AN65" s="1">
        <v>3826314.6674999464</v>
      </c>
    </row>
    <row r="66" spans="32:40" x14ac:dyDescent="0.3">
      <c r="AF66" t="s">
        <v>17</v>
      </c>
      <c r="AG66">
        <v>10</v>
      </c>
      <c r="AI66" t="s">
        <v>24</v>
      </c>
      <c r="AJ66">
        <v>1</v>
      </c>
    </row>
    <row r="67" spans="32:40" x14ac:dyDescent="0.3">
      <c r="AF67" t="s">
        <v>18</v>
      </c>
      <c r="AG67">
        <v>20</v>
      </c>
      <c r="AI67" t="s">
        <v>25</v>
      </c>
      <c r="AJ67" s="31">
        <f>80 - (AJ65 + AJ66)</f>
        <v>68.298446149332804</v>
      </c>
    </row>
    <row r="68" spans="32:40" x14ac:dyDescent="0.3">
      <c r="AF68" t="s">
        <v>19</v>
      </c>
      <c r="AG68">
        <v>40</v>
      </c>
    </row>
    <row r="73" spans="32:40" x14ac:dyDescent="0.3">
      <c r="AF73" s="32">
        <f>GETPIVOTDATA("[Measures].[Profit Margin %]",$AF$3)</f>
        <v>0.26753884626667979</v>
      </c>
    </row>
    <row r="92" spans="49:53" x14ac:dyDescent="0.3">
      <c r="AW92" s="1"/>
    </row>
    <row r="93" spans="49:53" x14ac:dyDescent="0.3">
      <c r="AW93" s="1"/>
      <c r="BA93" s="1"/>
    </row>
    <row r="94" spans="49:53" x14ac:dyDescent="0.3">
      <c r="AW94" s="1"/>
      <c r="BA94" s="1"/>
    </row>
    <row r="95" spans="49:53" x14ac:dyDescent="0.3">
      <c r="AW95" s="1"/>
      <c r="BA95" s="1"/>
    </row>
    <row r="96" spans="49:53" x14ac:dyDescent="0.3">
      <c r="BA96" s="1"/>
    </row>
    <row r="97" spans="51:53" x14ac:dyDescent="0.3">
      <c r="BA97" s="1"/>
    </row>
    <row r="98" spans="51:53" x14ac:dyDescent="0.3">
      <c r="BA98" s="1"/>
    </row>
    <row r="99" spans="51:53" x14ac:dyDescent="0.3">
      <c r="BA99" s="1"/>
    </row>
    <row r="100" spans="51:53" x14ac:dyDescent="0.3">
      <c r="BA100" s="1"/>
    </row>
    <row r="101" spans="51:53" x14ac:dyDescent="0.3">
      <c r="BA101" s="1"/>
    </row>
    <row r="102" spans="51:53" x14ac:dyDescent="0.3">
      <c r="BA102" s="1"/>
    </row>
    <row r="103" spans="51:53" x14ac:dyDescent="0.3">
      <c r="BA103" s="1"/>
    </row>
    <row r="104" spans="51:53" x14ac:dyDescent="0.3">
      <c r="BA104" s="1"/>
    </row>
    <row r="105" spans="51:53" x14ac:dyDescent="0.3">
      <c r="BA105" s="1"/>
    </row>
    <row r="106" spans="51:53" x14ac:dyDescent="0.3">
      <c r="BA106" s="1"/>
    </row>
    <row r="107" spans="51:53" x14ac:dyDescent="0.3">
      <c r="BA107" s="1"/>
    </row>
    <row r="110" spans="51:53" x14ac:dyDescent="0.3">
      <c r="AY110" s="2"/>
      <c r="AZ110" s="2"/>
    </row>
    <row r="111" spans="51:53" x14ac:dyDescent="0.3">
      <c r="AY111" s="4"/>
      <c r="AZ111" s="1"/>
    </row>
    <row r="112" spans="51:53" x14ac:dyDescent="0.3">
      <c r="AY112" s="4"/>
      <c r="AZ112" s="1"/>
    </row>
    <row r="113" spans="51:52" x14ac:dyDescent="0.3">
      <c r="AY113" s="4"/>
      <c r="AZ113" s="1"/>
    </row>
    <row r="114" spans="51:52" x14ac:dyDescent="0.3">
      <c r="AY114" s="4"/>
      <c r="AZ114" s="1"/>
    </row>
    <row r="115" spans="51:52" x14ac:dyDescent="0.3">
      <c r="AY115" s="4"/>
      <c r="AZ115" s="1"/>
    </row>
    <row r="116" spans="51:52" x14ac:dyDescent="0.3">
      <c r="AY116" s="4"/>
      <c r="AZ116" s="1"/>
    </row>
    <row r="117" spans="51:52" x14ac:dyDescent="0.3">
      <c r="AY117" s="4"/>
      <c r="AZ117" s="1"/>
    </row>
    <row r="118" spans="51:52" x14ac:dyDescent="0.3">
      <c r="AY118" s="4"/>
      <c r="AZ118" s="1"/>
    </row>
    <row r="119" spans="51:52" x14ac:dyDescent="0.3">
      <c r="AY119" s="4"/>
      <c r="AZ119" s="1"/>
    </row>
    <row r="120" spans="51:52" x14ac:dyDescent="0.3">
      <c r="AY120" s="4"/>
      <c r="AZ120" s="1"/>
    </row>
    <row r="121" spans="51:52" x14ac:dyDescent="0.3">
      <c r="AY121" s="4"/>
      <c r="AZ121" s="1"/>
    </row>
    <row r="122" spans="51:52" x14ac:dyDescent="0.3">
      <c r="AY122" s="4"/>
      <c r="AZ122" s="1"/>
    </row>
    <row r="123" spans="51:52" x14ac:dyDescent="0.3">
      <c r="AY123" s="4"/>
      <c r="AZ123" s="1"/>
    </row>
    <row r="124" spans="51:52" x14ac:dyDescent="0.3">
      <c r="AY124" s="4"/>
      <c r="AZ124" s="1"/>
    </row>
    <row r="125" spans="51:52" x14ac:dyDescent="0.3">
      <c r="AY125" s="36"/>
      <c r="AZ125" s="37"/>
    </row>
    <row r="147" spans="54:55" x14ac:dyDescent="0.3">
      <c r="BB147" s="4">
        <v>97</v>
      </c>
      <c r="BC147" s="1">
        <v>3244.0978092783503</v>
      </c>
    </row>
    <row r="148" spans="54:55" x14ac:dyDescent="0.3">
      <c r="BB148" s="4">
        <v>104</v>
      </c>
      <c r="BC148" s="1">
        <v>3796.4965144230769</v>
      </c>
    </row>
    <row r="149" spans="54:55" x14ac:dyDescent="0.3">
      <c r="BB149" s="4">
        <v>115</v>
      </c>
      <c r="BC149" s="1">
        <v>5092.2871521739125</v>
      </c>
    </row>
    <row r="150" spans="54:55" x14ac:dyDescent="0.3">
      <c r="BB150" s="4">
        <v>105</v>
      </c>
      <c r="BC150" s="1">
        <v>2460.5687428571428</v>
      </c>
    </row>
    <row r="151" spans="54:55" x14ac:dyDescent="0.3">
      <c r="BB151" s="4">
        <v>103</v>
      </c>
      <c r="BC151" s="1">
        <v>4837.1334126213596</v>
      </c>
    </row>
    <row r="152" spans="54:55" x14ac:dyDescent="0.3">
      <c r="BB152" s="4">
        <v>104</v>
      </c>
      <c r="BC152" s="1">
        <v>2648.7895384615385</v>
      </c>
    </row>
    <row r="153" spans="54:55" x14ac:dyDescent="0.3">
      <c r="BB153" s="4">
        <v>115</v>
      </c>
      <c r="BC153" s="1">
        <v>5261.1182826086961</v>
      </c>
    </row>
    <row r="154" spans="54:55" x14ac:dyDescent="0.3">
      <c r="BB154" s="4">
        <v>93</v>
      </c>
      <c r="BC154" s="1">
        <v>4621.7687419354843</v>
      </c>
    </row>
    <row r="155" spans="54:55" x14ac:dyDescent="0.3">
      <c r="BB155" s="4">
        <v>103</v>
      </c>
      <c r="BC155" s="1">
        <v>1433.491</v>
      </c>
    </row>
    <row r="156" spans="54:55" x14ac:dyDescent="0.3">
      <c r="BB156" s="4">
        <v>92</v>
      </c>
      <c r="BC156" s="1">
        <v>893.30565217391302</v>
      </c>
    </row>
    <row r="157" spans="54:55" x14ac:dyDescent="0.3">
      <c r="BB157" s="4">
        <v>105</v>
      </c>
      <c r="BC157" s="1">
        <v>1793.5381904761905</v>
      </c>
    </row>
    <row r="158" spans="54:55" x14ac:dyDescent="0.3">
      <c r="BB158" s="4">
        <v>95</v>
      </c>
      <c r="BC158" s="1">
        <v>2795.2100105263157</v>
      </c>
    </row>
    <row r="159" spans="54:55" x14ac:dyDescent="0.3">
      <c r="BB159" s="4">
        <v>96</v>
      </c>
      <c r="BC159" s="1">
        <v>874.29551562500001</v>
      </c>
    </row>
    <row r="160" spans="54:55" x14ac:dyDescent="0.3">
      <c r="BB160" s="4">
        <v>98</v>
      </c>
      <c r="BC160" s="1">
        <v>691.30360714285723</v>
      </c>
    </row>
    <row r="161" spans="54:55" x14ac:dyDescent="0.3">
      <c r="BB161" s="4">
        <v>107</v>
      </c>
      <c r="BC161" s="1">
        <v>1255.9467056074766</v>
      </c>
    </row>
    <row r="162" spans="54:55" x14ac:dyDescent="0.3">
      <c r="BB162" s="4">
        <v>96</v>
      </c>
      <c r="BC162" s="1">
        <v>3555.3075937499998</v>
      </c>
    </row>
    <row r="163" spans="54:55" x14ac:dyDescent="0.3">
      <c r="BB163" s="4">
        <v>107</v>
      </c>
      <c r="BC163" s="1">
        <v>3479.2827476635516</v>
      </c>
    </row>
    <row r="164" spans="54:55" x14ac:dyDescent="0.3">
      <c r="BB164" s="4">
        <v>112</v>
      </c>
      <c r="BC164" s="1">
        <v>2874.7975178571428</v>
      </c>
    </row>
    <row r="165" spans="54:55" x14ac:dyDescent="0.3">
      <c r="BB165" s="4">
        <v>98</v>
      </c>
      <c r="BC165" s="1">
        <v>4808.4523877551019</v>
      </c>
    </row>
    <row r="166" spans="54:55" x14ac:dyDescent="0.3">
      <c r="BB166" s="4">
        <v>87</v>
      </c>
      <c r="BC166" s="1">
        <v>990.57537356321836</v>
      </c>
    </row>
    <row r="167" spans="54:55" x14ac:dyDescent="0.3">
      <c r="BB167" s="4">
        <v>101</v>
      </c>
      <c r="BC167" s="1">
        <v>4270.0448465346535</v>
      </c>
    </row>
    <row r="168" spans="54:55" x14ac:dyDescent="0.3">
      <c r="BB168" s="4">
        <v>98</v>
      </c>
      <c r="BC168" s="1">
        <v>3529.7891530612246</v>
      </c>
    </row>
    <row r="169" spans="54:55" x14ac:dyDescent="0.3">
      <c r="BB169" s="4">
        <v>91</v>
      </c>
      <c r="BC169" s="1">
        <v>4758.1957417582416</v>
      </c>
    </row>
    <row r="170" spans="54:55" x14ac:dyDescent="0.3">
      <c r="BB170" s="4">
        <v>107</v>
      </c>
      <c r="BC170" s="1">
        <v>76.948971962616824</v>
      </c>
    </row>
    <row r="171" spans="54:55" x14ac:dyDescent="0.3">
      <c r="BB171" s="4">
        <v>88</v>
      </c>
      <c r="BC171" s="1">
        <v>4126.7820681818184</v>
      </c>
    </row>
    <row r="172" spans="54:55" x14ac:dyDescent="0.3">
      <c r="BB172" s="4">
        <v>82</v>
      </c>
      <c r="BC172" s="1">
        <v>3625.8744512195126</v>
      </c>
    </row>
    <row r="173" spans="54:55" x14ac:dyDescent="0.3">
      <c r="BB173" s="4">
        <v>102</v>
      </c>
      <c r="BC173" s="1">
        <v>4731.4559950980392</v>
      </c>
    </row>
    <row r="174" spans="54:55" x14ac:dyDescent="0.3">
      <c r="BB174" s="4">
        <v>82</v>
      </c>
      <c r="BC174" s="1">
        <v>1085.6971646341462</v>
      </c>
    </row>
    <row r="175" spans="54:55" x14ac:dyDescent="0.3">
      <c r="BB175" s="4">
        <v>93</v>
      </c>
      <c r="BC175" s="1">
        <v>1099.4187956989247</v>
      </c>
    </row>
    <row r="176" spans="54:55" x14ac:dyDescent="0.3">
      <c r="BB176" s="4">
        <v>104</v>
      </c>
      <c r="BC176" s="1">
        <v>2853.1730000000002</v>
      </c>
    </row>
    <row r="177" spans="54:55" x14ac:dyDescent="0.3">
      <c r="BB177" s="4">
        <v>103</v>
      </c>
      <c r="BC177" s="1">
        <v>80.850019417475721</v>
      </c>
    </row>
    <row r="178" spans="54:55" x14ac:dyDescent="0.3">
      <c r="BB178" s="4">
        <v>101</v>
      </c>
      <c r="BC178" s="1">
        <v>3320.1506683168318</v>
      </c>
    </row>
    <row r="179" spans="54:55" x14ac:dyDescent="0.3">
      <c r="BB179" s="4">
        <v>96</v>
      </c>
      <c r="BC179" s="1">
        <v>4039.8658125000002</v>
      </c>
    </row>
    <row r="180" spans="54:55" x14ac:dyDescent="0.3">
      <c r="BB180" s="4">
        <v>104</v>
      </c>
      <c r="BC180" s="1">
        <v>3599.9577692307694</v>
      </c>
    </row>
    <row r="181" spans="54:55" x14ac:dyDescent="0.3">
      <c r="BB181" s="4">
        <v>91</v>
      </c>
      <c r="BC181" s="1">
        <v>3273.169054945055</v>
      </c>
    </row>
    <row r="182" spans="54:55" x14ac:dyDescent="0.3">
      <c r="BB182" s="4">
        <v>101</v>
      </c>
      <c r="BC182" s="1">
        <v>4922.2745346534657</v>
      </c>
    </row>
    <row r="183" spans="54:55" x14ac:dyDescent="0.3">
      <c r="BB183" s="4">
        <v>107</v>
      </c>
      <c r="BC183" s="1">
        <v>1067.3521401869159</v>
      </c>
    </row>
    <row r="184" spans="54:55" x14ac:dyDescent="0.3">
      <c r="BB184" s="4">
        <v>101</v>
      </c>
      <c r="BC184" s="1">
        <v>4731.8160693069312</v>
      </c>
    </row>
    <row r="185" spans="54:55" x14ac:dyDescent="0.3">
      <c r="BB185" s="4">
        <v>97</v>
      </c>
      <c r="BC185" s="1">
        <v>312.75982474226805</v>
      </c>
    </row>
    <row r="186" spans="54:55" x14ac:dyDescent="0.3">
      <c r="BB186" s="4">
        <v>111</v>
      </c>
      <c r="BC186" s="1">
        <v>4320.6927702702706</v>
      </c>
    </row>
    <row r="187" spans="54:55" x14ac:dyDescent="0.3">
      <c r="BB187" s="4">
        <v>111</v>
      </c>
      <c r="BC187" s="1">
        <v>5169.1628648648648</v>
      </c>
    </row>
    <row r="188" spans="54:55" x14ac:dyDescent="0.3">
      <c r="BB188" s="4">
        <v>95</v>
      </c>
      <c r="BC188" s="1">
        <v>875.77738947368425</v>
      </c>
    </row>
    <row r="189" spans="54:55" x14ac:dyDescent="0.3">
      <c r="BB189" s="4">
        <v>87</v>
      </c>
      <c r="BC189" s="1">
        <v>1519.3926896551723</v>
      </c>
    </row>
    <row r="190" spans="54:55" x14ac:dyDescent="0.3">
      <c r="BB190" s="4">
        <v>94</v>
      </c>
      <c r="BC190" s="1">
        <v>972.16932446808516</v>
      </c>
    </row>
    <row r="191" spans="54:55" x14ac:dyDescent="0.3">
      <c r="BB191" s="4">
        <v>107</v>
      </c>
      <c r="BC191" s="1">
        <v>3032.172</v>
      </c>
    </row>
    <row r="192" spans="54:55" x14ac:dyDescent="0.3">
      <c r="BB192" s="4">
        <v>106</v>
      </c>
      <c r="BC192" s="1">
        <v>4915.3868490566038</v>
      </c>
    </row>
    <row r="193" spans="54:55" x14ac:dyDescent="0.3">
      <c r="BB193" s="4">
        <v>83</v>
      </c>
      <c r="BC193" s="1">
        <v>4018.3090361445784</v>
      </c>
    </row>
    <row r="194" spans="54:55" x14ac:dyDescent="0.3">
      <c r="BB194" s="4">
        <v>105</v>
      </c>
      <c r="BC194" s="1">
        <v>331.85039523809525</v>
      </c>
    </row>
    <row r="195" spans="54:55" x14ac:dyDescent="0.3">
      <c r="BB195" s="4">
        <v>105</v>
      </c>
      <c r="BC195" s="1">
        <v>763.69928571428579</v>
      </c>
    </row>
    <row r="196" spans="54:55" x14ac:dyDescent="0.3">
      <c r="BB196" s="4">
        <v>115</v>
      </c>
      <c r="BC196" s="1">
        <v>3044.2243478260871</v>
      </c>
    </row>
  </sheetData>
  <mergeCells count="12">
    <mergeCell ref="BG5:BH5"/>
    <mergeCell ref="BT5:BU5"/>
    <mergeCell ref="AF63:AG63"/>
    <mergeCell ref="AI63:AJ63"/>
    <mergeCell ref="AX3:AZ3"/>
    <mergeCell ref="BB3:BD3"/>
    <mergeCell ref="AW23:BC23"/>
    <mergeCell ref="CJ3:CK3"/>
    <mergeCell ref="D4:F4"/>
    <mergeCell ref="G4:J4"/>
    <mergeCell ref="K4:M4"/>
    <mergeCell ref="CA4:CB4"/>
  </mergeCells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3D55-F81D-4FBA-84F3-355021BB6CE9}">
  <dimension ref="A1:BE34"/>
  <sheetViews>
    <sheetView topLeftCell="AY3" zoomScale="85" zoomScaleNormal="85" workbookViewId="0">
      <selection activeCell="B31" sqref="B31"/>
    </sheetView>
  </sheetViews>
  <sheetFormatPr defaultRowHeight="14.4" x14ac:dyDescent="0.3"/>
  <cols>
    <col min="1" max="1" width="20.5546875" bestFit="1" customWidth="1"/>
    <col min="2" max="2" width="11.33203125" bestFit="1" customWidth="1"/>
    <col min="3" max="3" width="17" bestFit="1" customWidth="1"/>
    <col min="4" max="4" width="15.6640625" bestFit="1" customWidth="1"/>
    <col min="5" max="5" width="12.77734375" bestFit="1" customWidth="1"/>
    <col min="6" max="6" width="10.77734375" bestFit="1" customWidth="1"/>
    <col min="7" max="7" width="20.5546875" bestFit="1" customWidth="1"/>
    <col min="8" max="9" width="10.33203125" bestFit="1" customWidth="1"/>
    <col min="10" max="10" width="17.88671875" bestFit="1" customWidth="1"/>
    <col min="12" max="12" width="8.88671875" style="27"/>
    <col min="14" max="14" width="13" bestFit="1" customWidth="1"/>
    <col min="15" max="15" width="12.77734375" bestFit="1" customWidth="1"/>
    <col min="16" max="16" width="10.77734375" bestFit="1" customWidth="1"/>
    <col min="19" max="19" width="8.88671875" style="27"/>
    <col min="21" max="21" width="13" bestFit="1" customWidth="1"/>
    <col min="22" max="22" width="20.5546875" bestFit="1" customWidth="1"/>
    <col min="23" max="24" width="17.109375" bestFit="1" customWidth="1"/>
    <col min="25" max="25" width="8.88671875" style="27"/>
    <col min="26" max="26" width="17.109375" bestFit="1" customWidth="1"/>
    <col min="27" max="27" width="15.6640625" style="5" bestFit="1" customWidth="1"/>
    <col min="28" max="28" width="10.33203125" style="5" bestFit="1" customWidth="1"/>
    <col min="29" max="29" width="8.77734375" style="5" bestFit="1" customWidth="1"/>
    <col min="30" max="30" width="17.109375" bestFit="1" customWidth="1"/>
    <col min="31" max="31" width="10.44140625" customWidth="1"/>
    <col min="32" max="32" width="8.88671875" style="27"/>
    <col min="33" max="33" width="10.77734375" bestFit="1" customWidth="1"/>
    <col min="34" max="34" width="13" bestFit="1" customWidth="1"/>
    <col min="35" max="35" width="17.88671875" bestFit="1" customWidth="1"/>
    <col min="39" max="39" width="8.88671875" style="27"/>
    <col min="41" max="41" width="13" bestFit="1" customWidth="1"/>
    <col min="42" max="42" width="12.77734375" bestFit="1" customWidth="1"/>
    <col min="43" max="43" width="10.33203125" bestFit="1" customWidth="1"/>
    <col min="46" max="46" width="8.88671875" style="27"/>
    <col min="48" max="48" width="13" bestFit="1" customWidth="1"/>
    <col min="49" max="50" width="17" bestFit="1" customWidth="1"/>
    <col min="53" max="53" width="8.88671875" style="27"/>
    <col min="55" max="55" width="13" bestFit="1" customWidth="1"/>
    <col min="56" max="56" width="18.44140625" bestFit="1" customWidth="1"/>
    <col min="57" max="57" width="12.77734375" bestFit="1" customWidth="1"/>
    <col min="58" max="66" width="16.21875" bestFit="1" customWidth="1"/>
    <col min="67" max="67" width="10.5546875" bestFit="1" customWidth="1"/>
  </cols>
  <sheetData>
    <row r="1" spans="1:57" x14ac:dyDescent="0.3">
      <c r="AO1" s="28" t="s">
        <v>129</v>
      </c>
      <c r="AP1" t="s" vm="1">
        <v>128</v>
      </c>
      <c r="AV1" s="28" t="s">
        <v>129</v>
      </c>
      <c r="AW1" t="s" vm="1">
        <v>128</v>
      </c>
      <c r="BC1" s="28" t="s">
        <v>129</v>
      </c>
      <c r="BD1" t="s" vm="4">
        <v>151</v>
      </c>
    </row>
    <row r="2" spans="1:57" x14ac:dyDescent="0.3">
      <c r="AO2" s="28" t="s">
        <v>132</v>
      </c>
      <c r="AP2" t="s" vm="2">
        <v>130</v>
      </c>
    </row>
    <row r="3" spans="1:57" x14ac:dyDescent="0.3">
      <c r="P3" t="s">
        <v>131</v>
      </c>
      <c r="AV3" s="28" t="s">
        <v>32</v>
      </c>
      <c r="AW3" t="s">
        <v>136</v>
      </c>
      <c r="AX3" t="s">
        <v>135</v>
      </c>
      <c r="BC3" s="28" t="s">
        <v>32</v>
      </c>
      <c r="BD3" t="s">
        <v>9</v>
      </c>
      <c r="BE3" t="s">
        <v>0</v>
      </c>
    </row>
    <row r="4" spans="1:57" x14ac:dyDescent="0.3">
      <c r="U4" s="28" t="s">
        <v>129</v>
      </c>
      <c r="V4" t="s" vm="1">
        <v>128</v>
      </c>
      <c r="AA4" s="39" t="s">
        <v>129</v>
      </c>
      <c r="AB4" s="5" t="s" vm="1">
        <v>128</v>
      </c>
      <c r="AH4" s="28" t="s">
        <v>129</v>
      </c>
      <c r="AI4" t="s" vm="1">
        <v>128</v>
      </c>
      <c r="AO4" s="28" t="s">
        <v>32</v>
      </c>
      <c r="AP4" t="s">
        <v>0</v>
      </c>
      <c r="AQ4" t="s">
        <v>1</v>
      </c>
      <c r="AV4" s="29" t="s">
        <v>117</v>
      </c>
      <c r="AW4" s="1">
        <v>628306.76899999997</v>
      </c>
      <c r="AX4" s="1">
        <v>584040.14599999995</v>
      </c>
      <c r="BC4" s="29" t="s">
        <v>117</v>
      </c>
      <c r="BD4" s="3">
        <v>7.5121951219512192E-2</v>
      </c>
      <c r="BE4" s="1">
        <v>584040.14599999995</v>
      </c>
    </row>
    <row r="5" spans="1:57" x14ac:dyDescent="0.3">
      <c r="A5" s="28" t="s">
        <v>13</v>
      </c>
      <c r="D5" s="39" t="s">
        <v>32</v>
      </c>
      <c r="E5" s="5" t="s">
        <v>0</v>
      </c>
      <c r="F5" s="5" t="s">
        <v>108</v>
      </c>
      <c r="G5" s="5" t="s">
        <v>109</v>
      </c>
      <c r="H5" s="5" t="s">
        <v>1</v>
      </c>
      <c r="I5" s="5" t="s">
        <v>110</v>
      </c>
      <c r="J5" s="5" t="s">
        <v>111</v>
      </c>
      <c r="N5" s="28" t="s">
        <v>129</v>
      </c>
      <c r="O5" t="s" vm="1">
        <v>128</v>
      </c>
      <c r="AO5" s="29" t="s">
        <v>117</v>
      </c>
      <c r="AP5" s="1">
        <v>628306.76899999997</v>
      </c>
      <c r="AQ5" s="1">
        <v>171331.76899999985</v>
      </c>
      <c r="AV5" s="29" t="s">
        <v>118</v>
      </c>
      <c r="AW5" s="1">
        <v>1144831.0085</v>
      </c>
      <c r="AX5" s="1">
        <v>1125650.6554999999</v>
      </c>
      <c r="BC5" s="29" t="s">
        <v>118</v>
      </c>
      <c r="BD5" s="3">
        <v>7.3575129533678757E-2</v>
      </c>
      <c r="BE5" s="1">
        <v>541610.50950000004</v>
      </c>
    </row>
    <row r="6" spans="1:57" x14ac:dyDescent="0.3">
      <c r="A6" s="29" t="s">
        <v>0</v>
      </c>
      <c r="B6" s="1">
        <v>14301903.147500001</v>
      </c>
      <c r="D6" s="5">
        <v>2023</v>
      </c>
      <c r="E6" s="68"/>
      <c r="F6" s="68"/>
      <c r="G6" s="68"/>
      <c r="H6" s="68"/>
      <c r="I6" s="68"/>
      <c r="J6" s="68"/>
      <c r="U6" s="28" t="s">
        <v>32</v>
      </c>
      <c r="V6" t="s">
        <v>109</v>
      </c>
      <c r="AA6" s="39" t="s">
        <v>32</v>
      </c>
      <c r="AB6" s="5" t="s">
        <v>1</v>
      </c>
      <c r="AC6" s="5" t="s">
        <v>110</v>
      </c>
      <c r="AH6" s="28" t="s">
        <v>32</v>
      </c>
      <c r="AI6" t="s">
        <v>111</v>
      </c>
      <c r="AO6" s="29" t="s">
        <v>118</v>
      </c>
      <c r="AP6" s="1">
        <v>516524.23950000003</v>
      </c>
      <c r="AQ6" s="1">
        <v>142697.22950000002</v>
      </c>
      <c r="AV6" s="29" t="s">
        <v>119</v>
      </c>
      <c r="AW6" s="1">
        <v>1730615.7385</v>
      </c>
      <c r="AX6" s="1">
        <v>1679577.8374999999</v>
      </c>
      <c r="BC6" s="29" t="s">
        <v>119</v>
      </c>
      <c r="BD6" s="3">
        <v>7.6923076923076927E-2</v>
      </c>
      <c r="BE6" s="1">
        <v>553927.18200000003</v>
      </c>
    </row>
    <row r="7" spans="1:57" x14ac:dyDescent="0.3">
      <c r="A7" s="29" t="s">
        <v>108</v>
      </c>
      <c r="B7" s="1">
        <v>7314192.7275</v>
      </c>
      <c r="D7" s="5" t="s">
        <v>113</v>
      </c>
      <c r="E7" s="6">
        <v>380992.27799999999</v>
      </c>
      <c r="F7" s="6"/>
      <c r="G7" s="7">
        <v>0</v>
      </c>
      <c r="H7" s="6">
        <v>108234.35800000001</v>
      </c>
      <c r="I7" s="6"/>
      <c r="J7" s="7">
        <v>0</v>
      </c>
      <c r="N7" s="28" t="s">
        <v>32</v>
      </c>
      <c r="O7" t="s">
        <v>0</v>
      </c>
      <c r="P7" t="s">
        <v>108</v>
      </c>
      <c r="U7" s="29" t="s">
        <v>117</v>
      </c>
      <c r="V7" s="3">
        <v>7.5793801681571432E-2</v>
      </c>
      <c r="AA7" s="5" t="s">
        <v>117</v>
      </c>
      <c r="AB7" s="6">
        <v>171331.76899999985</v>
      </c>
      <c r="AC7" s="6">
        <v>155479.77600000001</v>
      </c>
      <c r="AH7" s="29" t="s">
        <v>117</v>
      </c>
      <c r="AI7" s="3">
        <v>0.10195533726521346</v>
      </c>
      <c r="AO7" s="29" t="s">
        <v>119</v>
      </c>
      <c r="AP7" s="1">
        <v>585784.73</v>
      </c>
      <c r="AQ7" s="1">
        <v>164334.95999999973</v>
      </c>
      <c r="AV7" s="29" t="s">
        <v>120</v>
      </c>
      <c r="AW7" s="1">
        <v>2438849.2185</v>
      </c>
      <c r="AX7" s="1">
        <v>2270156.2409999999</v>
      </c>
      <c r="BC7" s="29" t="s">
        <v>120</v>
      </c>
      <c r="BD7" s="3">
        <v>7.6456310679611644E-2</v>
      </c>
      <c r="BE7" s="1">
        <v>590578.40350000001</v>
      </c>
    </row>
    <row r="8" spans="1:57" x14ac:dyDescent="0.3">
      <c r="A8" s="29" t="s">
        <v>109</v>
      </c>
      <c r="B8" s="3">
        <v>0.95536317955192973</v>
      </c>
      <c r="D8" s="5" t="s">
        <v>114</v>
      </c>
      <c r="E8" s="6">
        <v>561231.16200000001</v>
      </c>
      <c r="F8" s="6"/>
      <c r="G8" s="7">
        <v>0</v>
      </c>
      <c r="H8" s="6">
        <v>152921.15199999983</v>
      </c>
      <c r="I8" s="6"/>
      <c r="J8" s="7">
        <v>0</v>
      </c>
      <c r="N8" s="29" t="s">
        <v>117</v>
      </c>
      <c r="O8" s="1">
        <v>628306.76899999997</v>
      </c>
      <c r="P8" s="1">
        <v>584040.14599999995</v>
      </c>
      <c r="U8" s="29" t="s">
        <v>118</v>
      </c>
      <c r="V8" s="3">
        <v>-4.631791584539019E-2</v>
      </c>
      <c r="AA8" s="5" t="s">
        <v>118</v>
      </c>
      <c r="AB8" s="6">
        <v>142697.22950000002</v>
      </c>
      <c r="AC8" s="6">
        <v>150137.69949999981</v>
      </c>
      <c r="AH8" s="29" t="s">
        <v>118</v>
      </c>
      <c r="AI8" s="3">
        <v>-4.9557639585384797E-2</v>
      </c>
      <c r="AO8" s="29" t="s">
        <v>120</v>
      </c>
      <c r="AP8" s="1">
        <v>708233.48</v>
      </c>
      <c r="AQ8" s="1">
        <v>185494.51</v>
      </c>
      <c r="AV8" s="29" t="s">
        <v>112</v>
      </c>
      <c r="AW8" s="1">
        <v>3071634.0885000001</v>
      </c>
      <c r="AX8" s="1">
        <v>2836122.5515000001</v>
      </c>
      <c r="BC8" s="29" t="s">
        <v>112</v>
      </c>
      <c r="BD8" s="3">
        <v>8.039215686274509E-2</v>
      </c>
      <c r="BE8" s="1">
        <v>565966.31050000002</v>
      </c>
    </row>
    <row r="9" spans="1:57" x14ac:dyDescent="0.3">
      <c r="A9" s="29" t="s">
        <v>1</v>
      </c>
      <c r="B9" s="1">
        <v>3826314.6674999464</v>
      </c>
      <c r="D9" s="5" t="s">
        <v>115</v>
      </c>
      <c r="E9" s="6">
        <v>584407.27899999998</v>
      </c>
      <c r="F9" s="6"/>
      <c r="G9" s="7">
        <v>0</v>
      </c>
      <c r="H9" s="6">
        <v>156753.15899999975</v>
      </c>
      <c r="I9" s="6"/>
      <c r="J9" s="7">
        <v>0</v>
      </c>
      <c r="N9" s="29" t="s">
        <v>118</v>
      </c>
      <c r="O9" s="1">
        <v>516524.23950000003</v>
      </c>
      <c r="P9" s="1">
        <v>541610.50949999993</v>
      </c>
      <c r="U9" s="29" t="s">
        <v>119</v>
      </c>
      <c r="V9" s="3">
        <v>5.7512158701032927E-2</v>
      </c>
      <c r="AA9" s="5" t="s">
        <v>119</v>
      </c>
      <c r="AB9" s="6">
        <v>164334.95999999973</v>
      </c>
      <c r="AC9" s="6">
        <v>155957.80200000003</v>
      </c>
      <c r="AH9" s="29" t="s">
        <v>119</v>
      </c>
      <c r="AI9" s="3">
        <v>5.3714260476687814E-2</v>
      </c>
      <c r="AO9" s="29" t="s">
        <v>112</v>
      </c>
      <c r="AP9" s="1">
        <v>632784.87</v>
      </c>
      <c r="AQ9" s="1">
        <v>170728.15999999974</v>
      </c>
      <c r="AV9" s="29" t="s">
        <v>121</v>
      </c>
      <c r="AW9" s="1">
        <v>3751451.8975</v>
      </c>
      <c r="AX9" s="1">
        <v>3470876.3225000002</v>
      </c>
      <c r="BC9" s="29" t="s">
        <v>121</v>
      </c>
      <c r="BD9" s="3">
        <v>7.1232876712328766E-2</v>
      </c>
      <c r="BE9" s="1">
        <v>634753.77099999995</v>
      </c>
    </row>
    <row r="10" spans="1:57" x14ac:dyDescent="0.3">
      <c r="A10" s="29" t="s">
        <v>110</v>
      </c>
      <c r="B10" s="1">
        <v>1974307.3774999985</v>
      </c>
      <c r="D10" s="5" t="s">
        <v>116</v>
      </c>
      <c r="E10" s="6">
        <v>653301.19499999995</v>
      </c>
      <c r="F10" s="6"/>
      <c r="G10" s="7">
        <v>0</v>
      </c>
      <c r="H10" s="6">
        <v>176008.45499999978</v>
      </c>
      <c r="I10" s="6"/>
      <c r="J10" s="7">
        <v>0</v>
      </c>
      <c r="N10" s="29" t="s">
        <v>119</v>
      </c>
      <c r="O10" s="1">
        <v>585784.73</v>
      </c>
      <c r="P10" s="1">
        <v>553927.18200000003</v>
      </c>
      <c r="U10" s="29" t="s">
        <v>120</v>
      </c>
      <c r="V10" s="3">
        <v>0.19922007950634443</v>
      </c>
      <c r="AA10" s="5" t="s">
        <v>120</v>
      </c>
      <c r="AB10" s="6">
        <v>185494.51</v>
      </c>
      <c r="AC10" s="6">
        <v>160862.89350000001</v>
      </c>
      <c r="AH10" s="29" t="s">
        <v>120</v>
      </c>
      <c r="AI10" s="3">
        <v>0.15312180431467873</v>
      </c>
      <c r="AO10" s="29" t="s">
        <v>121</v>
      </c>
      <c r="AP10" s="1">
        <v>679817.80900000001</v>
      </c>
      <c r="AQ10" s="1">
        <v>181803.29899999971</v>
      </c>
      <c r="AV10" s="29" t="s">
        <v>122</v>
      </c>
      <c r="AW10" s="1">
        <v>4362145.1749999998</v>
      </c>
      <c r="AX10" s="1">
        <v>4025958.9050000003</v>
      </c>
      <c r="BC10" s="29" t="s">
        <v>122</v>
      </c>
      <c r="BD10" s="3">
        <v>7.3786407766990289E-2</v>
      </c>
      <c r="BE10" s="1">
        <v>555082.58250000002</v>
      </c>
    </row>
    <row r="11" spans="1:57" x14ac:dyDescent="0.3">
      <c r="A11" s="29" t="s">
        <v>111</v>
      </c>
      <c r="B11" s="3">
        <v>0.93805418097818416</v>
      </c>
      <c r="D11" s="5">
        <v>2024</v>
      </c>
      <c r="E11" s="68"/>
      <c r="F11" s="68"/>
      <c r="G11" s="68"/>
      <c r="H11" s="68"/>
      <c r="I11" s="68"/>
      <c r="J11" s="68"/>
      <c r="N11" s="29" t="s">
        <v>120</v>
      </c>
      <c r="O11" s="1">
        <v>708233.48</v>
      </c>
      <c r="P11" s="1">
        <v>590578.40350000001</v>
      </c>
      <c r="U11" s="29" t="s">
        <v>112</v>
      </c>
      <c r="V11" s="3">
        <v>0.11806101928747241</v>
      </c>
      <c r="AA11" s="5" t="s">
        <v>112</v>
      </c>
      <c r="AB11" s="6">
        <v>170728.15999999974</v>
      </c>
      <c r="AC11" s="6">
        <v>150256.40049999993</v>
      </c>
      <c r="AH11" s="29" t="s">
        <v>112</v>
      </c>
      <c r="AI11" s="3">
        <v>0.13624550722549633</v>
      </c>
      <c r="AO11" s="29" t="s">
        <v>122</v>
      </c>
      <c r="AP11" s="1">
        <v>610693.27749999997</v>
      </c>
      <c r="AQ11" s="1">
        <v>157140.19749999989</v>
      </c>
      <c r="AV11" s="29" t="s">
        <v>123</v>
      </c>
      <c r="AW11" s="1">
        <v>4949243.5884999996</v>
      </c>
      <c r="AX11" s="1">
        <v>4544743.2489999998</v>
      </c>
      <c r="BC11" s="29" t="s">
        <v>123</v>
      </c>
      <c r="BD11" s="3">
        <v>7.6515151515151508E-2</v>
      </c>
      <c r="BE11" s="1">
        <v>518784.34399999998</v>
      </c>
    </row>
    <row r="12" spans="1:57" x14ac:dyDescent="0.3">
      <c r="D12" s="5" t="s">
        <v>117</v>
      </c>
      <c r="E12" s="6">
        <v>584040.14599999995</v>
      </c>
      <c r="F12" s="6"/>
      <c r="G12" s="7">
        <v>0</v>
      </c>
      <c r="H12" s="6">
        <v>155479.77599999966</v>
      </c>
      <c r="I12" s="6"/>
      <c r="J12" s="7">
        <v>0</v>
      </c>
      <c r="N12" s="29" t="s">
        <v>112</v>
      </c>
      <c r="O12" s="1">
        <v>632784.87</v>
      </c>
      <c r="P12" s="1">
        <v>565966.31049999991</v>
      </c>
      <c r="U12" s="29" t="s">
        <v>121</v>
      </c>
      <c r="V12" s="3">
        <v>7.0994517967187962E-2</v>
      </c>
      <c r="AA12" s="5" t="s">
        <v>121</v>
      </c>
      <c r="AB12" s="6">
        <v>181803.29899999971</v>
      </c>
      <c r="AC12" s="6">
        <v>176381.40100000025</v>
      </c>
      <c r="AH12" s="29" t="s">
        <v>121</v>
      </c>
      <c r="AI12" s="3">
        <v>3.0739624298592883E-2</v>
      </c>
      <c r="AO12" s="29" t="s">
        <v>123</v>
      </c>
      <c r="AP12" s="1">
        <v>587098.41350000002</v>
      </c>
      <c r="AQ12" s="1">
        <v>150720.76349999994</v>
      </c>
      <c r="AV12" s="29" t="s">
        <v>36</v>
      </c>
      <c r="AW12" s="1"/>
      <c r="AX12" s="1"/>
      <c r="BC12" s="29" t="s">
        <v>113</v>
      </c>
      <c r="BD12" s="3">
        <v>7.1666666666666656E-2</v>
      </c>
      <c r="BE12" s="1">
        <v>589517.56449999998</v>
      </c>
    </row>
    <row r="13" spans="1:57" x14ac:dyDescent="0.3">
      <c r="D13" s="5" t="s">
        <v>118</v>
      </c>
      <c r="E13" s="6">
        <v>541610.50950000004</v>
      </c>
      <c r="F13" s="6"/>
      <c r="G13" s="7">
        <v>0</v>
      </c>
      <c r="H13" s="6">
        <v>150137.69949999981</v>
      </c>
      <c r="I13" s="6"/>
      <c r="J13" s="7">
        <v>0</v>
      </c>
      <c r="N13" s="29" t="s">
        <v>121</v>
      </c>
      <c r="O13" s="1">
        <v>679817.80900000001</v>
      </c>
      <c r="P13" s="1">
        <v>634753.77100000018</v>
      </c>
      <c r="U13" s="29" t="s">
        <v>122</v>
      </c>
      <c r="V13" s="3">
        <v>0.10018454326118235</v>
      </c>
      <c r="AA13" s="5" t="s">
        <v>122</v>
      </c>
      <c r="AB13" s="6">
        <v>157140.19749999989</v>
      </c>
      <c r="AC13" s="6">
        <v>144625.32249999989</v>
      </c>
      <c r="AH13" s="29" t="s">
        <v>122</v>
      </c>
      <c r="AI13" s="3">
        <v>8.6533082752503515E-2</v>
      </c>
      <c r="AO13" s="29" t="s">
        <v>36</v>
      </c>
      <c r="AP13" s="1">
        <v>4949243.5884999996</v>
      </c>
      <c r="AQ13" s="1">
        <v>1324250.8884999952</v>
      </c>
      <c r="BC13" s="29" t="s">
        <v>114</v>
      </c>
      <c r="BD13" s="3">
        <v>7.8378378378378369E-2</v>
      </c>
      <c r="BE13" s="1">
        <v>661780.34400000004</v>
      </c>
    </row>
    <row r="14" spans="1:57" x14ac:dyDescent="0.3">
      <c r="D14" s="5" t="s">
        <v>119</v>
      </c>
      <c r="E14" s="6">
        <v>553927.18200000003</v>
      </c>
      <c r="F14" s="6"/>
      <c r="G14" s="7">
        <v>0</v>
      </c>
      <c r="H14" s="6">
        <v>155957.80199999991</v>
      </c>
      <c r="I14" s="6"/>
      <c r="J14" s="7">
        <v>0</v>
      </c>
      <c r="N14" s="29" t="s">
        <v>122</v>
      </c>
      <c r="O14" s="1">
        <v>610693.27749999997</v>
      </c>
      <c r="P14" s="1">
        <v>555082.5824999999</v>
      </c>
      <c r="U14" s="29" t="s">
        <v>123</v>
      </c>
      <c r="V14" s="3">
        <v>0.13168105454624138</v>
      </c>
      <c r="AA14" s="5" t="s">
        <v>123</v>
      </c>
      <c r="AB14" s="6">
        <v>150720.76349999994</v>
      </c>
      <c r="AC14" s="6">
        <v>127735.44399999984</v>
      </c>
      <c r="AH14" s="29" t="s">
        <v>123</v>
      </c>
      <c r="AI14" s="3">
        <v>0.17994472622649771</v>
      </c>
      <c r="BC14" s="29" t="s">
        <v>115</v>
      </c>
      <c r="BD14" s="3">
        <v>7.7033492822966509E-2</v>
      </c>
      <c r="BE14" s="1">
        <v>567454.72750000004</v>
      </c>
    </row>
    <row r="15" spans="1:57" x14ac:dyDescent="0.3">
      <c r="A15" s="41" t="s">
        <v>0</v>
      </c>
      <c r="B15" s="42">
        <v>14301903.147500001</v>
      </c>
      <c r="D15" s="5" t="s">
        <v>120</v>
      </c>
      <c r="E15" s="6">
        <v>590578.40350000001</v>
      </c>
      <c r="F15" s="6"/>
      <c r="G15" s="7">
        <v>0</v>
      </c>
      <c r="H15" s="6">
        <v>160862.89349999995</v>
      </c>
      <c r="I15" s="6"/>
      <c r="J15" s="7">
        <v>0</v>
      </c>
      <c r="N15" s="29" t="s">
        <v>123</v>
      </c>
      <c r="O15" s="1">
        <v>587098.41350000002</v>
      </c>
      <c r="P15" s="1">
        <v>518784.34399999998</v>
      </c>
      <c r="U15" s="29" t="s">
        <v>36</v>
      </c>
      <c r="V15" s="3">
        <v>8.9004002500911297E-2</v>
      </c>
      <c r="AA15"/>
      <c r="AB15"/>
      <c r="AC15"/>
      <c r="AH15" s="29" t="s">
        <v>36</v>
      </c>
      <c r="AI15" s="3">
        <v>8.4174764207736535E-2</v>
      </c>
      <c r="BC15" s="29" t="s">
        <v>116</v>
      </c>
      <c r="BD15" s="3">
        <v>7.4999999999999997E-2</v>
      </c>
      <c r="BE15" s="1">
        <v>663271.34950000001</v>
      </c>
    </row>
    <row r="16" spans="1:57" x14ac:dyDescent="0.3">
      <c r="A16" s="30" t="s">
        <v>124</v>
      </c>
      <c r="B16" s="40">
        <v>8.8999999999999996E-2</v>
      </c>
      <c r="D16" s="5" t="s">
        <v>112</v>
      </c>
      <c r="E16" s="6">
        <v>565966.31050000002</v>
      </c>
      <c r="F16" s="6"/>
      <c r="G16" s="7">
        <v>0</v>
      </c>
      <c r="H16" s="6">
        <v>150256.40049999993</v>
      </c>
      <c r="I16" s="6"/>
      <c r="J16" s="7">
        <v>0</v>
      </c>
      <c r="N16" s="29" t="s">
        <v>113</v>
      </c>
      <c r="O16" s="1">
        <v>145960.4105</v>
      </c>
      <c r="P16" s="1">
        <v>589517.56450000021</v>
      </c>
      <c r="BC16" s="29" t="s">
        <v>36</v>
      </c>
      <c r="BD16" s="3">
        <v>7.5493752519145516E-2</v>
      </c>
      <c r="BE16" s="1">
        <v>7026767.2345000003</v>
      </c>
    </row>
    <row r="17" spans="1:10" x14ac:dyDescent="0.3">
      <c r="A17" s="41" t="s">
        <v>1</v>
      </c>
      <c r="B17" s="42">
        <v>3826314.6674999464</v>
      </c>
      <c r="D17" s="5" t="s">
        <v>121</v>
      </c>
      <c r="E17" s="6">
        <v>634753.77099999995</v>
      </c>
      <c r="F17" s="6"/>
      <c r="G17" s="7">
        <v>0</v>
      </c>
      <c r="H17" s="6">
        <v>176381.40100000007</v>
      </c>
      <c r="I17" s="6"/>
      <c r="J17" s="7">
        <v>0</v>
      </c>
    </row>
    <row r="18" spans="1:10" x14ac:dyDescent="0.3">
      <c r="A18" s="30" t="s">
        <v>125</v>
      </c>
      <c r="B18" s="40">
        <v>8.4199999999999997E-2</v>
      </c>
      <c r="D18" s="5" t="s">
        <v>122</v>
      </c>
      <c r="E18" s="6">
        <v>555082.58250000002</v>
      </c>
      <c r="F18" s="6"/>
      <c r="G18" s="7">
        <v>0</v>
      </c>
      <c r="H18" s="6">
        <v>144625.32250000001</v>
      </c>
      <c r="I18" s="6"/>
      <c r="J18" s="7">
        <v>0</v>
      </c>
    </row>
    <row r="19" spans="1:10" x14ac:dyDescent="0.3">
      <c r="B19" s="22"/>
      <c r="D19" s="5" t="s">
        <v>123</v>
      </c>
      <c r="E19" s="6">
        <v>518784.34399999998</v>
      </c>
      <c r="F19" s="6"/>
      <c r="G19" s="7">
        <v>0</v>
      </c>
      <c r="H19" s="6">
        <v>127735.44399999984</v>
      </c>
      <c r="I19" s="6"/>
      <c r="J19" s="7">
        <v>0</v>
      </c>
    </row>
    <row r="20" spans="1:10" x14ac:dyDescent="0.3">
      <c r="A20" s="30" t="s">
        <v>126</v>
      </c>
      <c r="B20" s="22" t="s">
        <v>127</v>
      </c>
      <c r="D20" s="5" t="s">
        <v>113</v>
      </c>
      <c r="E20" s="6">
        <v>589517.56449999998</v>
      </c>
      <c r="F20" s="6">
        <v>380992.27799999999</v>
      </c>
      <c r="G20" s="7">
        <v>0.54732155621274825</v>
      </c>
      <c r="H20" s="6">
        <v>158953.51449999987</v>
      </c>
      <c r="I20" s="6">
        <v>108234.35800000007</v>
      </c>
      <c r="J20" s="7">
        <v>0.46860495536916086</v>
      </c>
    </row>
    <row r="21" spans="1:10" x14ac:dyDescent="0.3">
      <c r="B21" s="45">
        <v>0.15312180431467873</v>
      </c>
      <c r="D21" s="5" t="s">
        <v>114</v>
      </c>
      <c r="E21" s="6">
        <v>661780.34400000004</v>
      </c>
      <c r="F21" s="6">
        <v>561231.16200000001</v>
      </c>
      <c r="G21" s="7">
        <v>0.17915823070423167</v>
      </c>
      <c r="H21" s="6">
        <v>178718.07399999961</v>
      </c>
      <c r="I21" s="6">
        <v>152921.152</v>
      </c>
      <c r="J21" s="7">
        <v>0.16869426931860684</v>
      </c>
    </row>
    <row r="22" spans="1:10" x14ac:dyDescent="0.3">
      <c r="D22" s="5" t="s">
        <v>115</v>
      </c>
      <c r="E22" s="6">
        <v>567454.72750000004</v>
      </c>
      <c r="F22" s="6">
        <v>584407.27899999998</v>
      </c>
      <c r="G22" s="7">
        <v>-2.9008111481787249E-2</v>
      </c>
      <c r="H22" s="6">
        <v>135379.48749999952</v>
      </c>
      <c r="I22" s="6">
        <v>156753.15899999999</v>
      </c>
      <c r="J22" s="7">
        <v>-0.13635241315934477</v>
      </c>
    </row>
    <row r="23" spans="1:10" ht="15" thickBot="1" x14ac:dyDescent="0.35">
      <c r="A23" t="s">
        <v>133</v>
      </c>
      <c r="B23" s="47" t="s">
        <v>118</v>
      </c>
      <c r="D23" s="5" t="s">
        <v>116</v>
      </c>
      <c r="E23" s="6">
        <v>663271.34950000001</v>
      </c>
      <c r="F23" s="6">
        <v>653301.19500000007</v>
      </c>
      <c r="G23" s="7">
        <v>1.526119127946788E-2</v>
      </c>
      <c r="H23" s="6">
        <v>173886.97949999984</v>
      </c>
      <c r="I23" s="6">
        <v>176008.45500000002</v>
      </c>
      <c r="J23" s="7">
        <v>-1.2053259032358274E-2</v>
      </c>
    </row>
    <row r="24" spans="1:10" ht="15" thickBot="1" x14ac:dyDescent="0.35">
      <c r="A24" s="48" t="s">
        <v>109</v>
      </c>
      <c r="B24" s="46">
        <v>-4.631791584539019E-2</v>
      </c>
      <c r="D24" s="5">
        <v>2025</v>
      </c>
      <c r="E24" s="68"/>
      <c r="F24" s="68"/>
      <c r="G24" s="68"/>
      <c r="H24" s="68"/>
      <c r="I24" s="68"/>
      <c r="J24" s="68"/>
    </row>
    <row r="25" spans="1:10" x14ac:dyDescent="0.3">
      <c r="A25" s="48" t="s">
        <v>111</v>
      </c>
      <c r="B25" s="44">
        <v>-4.9557639585384797E-2</v>
      </c>
      <c r="D25" s="5" t="s">
        <v>117</v>
      </c>
      <c r="E25" s="6">
        <v>628306.76899999997</v>
      </c>
      <c r="F25" s="6">
        <v>584040.14599999995</v>
      </c>
      <c r="G25" s="7">
        <v>7.5793801681571432E-2</v>
      </c>
      <c r="H25" s="6">
        <v>171331.76899999985</v>
      </c>
      <c r="I25" s="6">
        <v>155479.77600000001</v>
      </c>
      <c r="J25" s="7">
        <v>0.10195533726521346</v>
      </c>
    </row>
    <row r="26" spans="1:10" x14ac:dyDescent="0.3">
      <c r="D26" s="5" t="s">
        <v>118</v>
      </c>
      <c r="E26" s="6">
        <v>516524.23950000003</v>
      </c>
      <c r="F26" s="6">
        <v>541610.50949999993</v>
      </c>
      <c r="G26" s="7">
        <v>-4.631791584539019E-2</v>
      </c>
      <c r="H26" s="6">
        <v>142697.22950000002</v>
      </c>
      <c r="I26" s="6">
        <v>150137.69949999981</v>
      </c>
      <c r="J26" s="7">
        <v>-4.9557639585384797E-2</v>
      </c>
    </row>
    <row r="27" spans="1:10" x14ac:dyDescent="0.3">
      <c r="D27" s="5" t="s">
        <v>119</v>
      </c>
      <c r="E27" s="6">
        <v>585784.73</v>
      </c>
      <c r="F27" s="6">
        <v>553927.18200000003</v>
      </c>
      <c r="G27" s="7">
        <v>5.7512158701032927E-2</v>
      </c>
      <c r="H27" s="6">
        <v>164334.95999999973</v>
      </c>
      <c r="I27" s="6">
        <v>155957.80200000003</v>
      </c>
      <c r="J27" s="7">
        <v>5.3714260476687814E-2</v>
      </c>
    </row>
    <row r="28" spans="1:10" ht="15.6" x14ac:dyDescent="0.3">
      <c r="A28" s="49" t="s">
        <v>134</v>
      </c>
      <c r="D28" s="5" t="s">
        <v>120</v>
      </c>
      <c r="E28" s="6">
        <v>708233.48</v>
      </c>
      <c r="F28" s="6">
        <v>590578.40350000001</v>
      </c>
      <c r="G28" s="7">
        <v>0.19922007950634443</v>
      </c>
      <c r="H28" s="6">
        <v>185494.51</v>
      </c>
      <c r="I28" s="6">
        <v>160862.89350000001</v>
      </c>
      <c r="J28" s="7">
        <v>0.15312180431467873</v>
      </c>
    </row>
    <row r="29" spans="1:10" x14ac:dyDescent="0.3">
      <c r="D29" s="5" t="s">
        <v>112</v>
      </c>
      <c r="E29" s="6">
        <v>632784.87</v>
      </c>
      <c r="F29" s="6">
        <v>565966.31049999991</v>
      </c>
      <c r="G29" s="7">
        <v>0.11806101928747241</v>
      </c>
      <c r="H29" s="6">
        <v>170728.15999999974</v>
      </c>
      <c r="I29" s="6">
        <v>150256.40049999993</v>
      </c>
      <c r="J29" s="7">
        <v>0.13624550722549633</v>
      </c>
    </row>
    <row r="30" spans="1:10" x14ac:dyDescent="0.3">
      <c r="D30" s="5" t="s">
        <v>121</v>
      </c>
      <c r="E30" s="6">
        <v>679817.80900000001</v>
      </c>
      <c r="F30" s="6">
        <v>634753.77100000018</v>
      </c>
      <c r="G30" s="7">
        <v>7.0994517967187962E-2</v>
      </c>
      <c r="H30" s="6">
        <v>181803.29899999971</v>
      </c>
      <c r="I30" s="6">
        <v>176381.40100000025</v>
      </c>
      <c r="J30" s="7">
        <v>3.0739624298592883E-2</v>
      </c>
    </row>
    <row r="31" spans="1:10" x14ac:dyDescent="0.3">
      <c r="D31" s="5" t="s">
        <v>122</v>
      </c>
      <c r="E31" s="6">
        <v>610693.27749999997</v>
      </c>
      <c r="F31" s="6">
        <v>555082.5824999999</v>
      </c>
      <c r="G31" s="7">
        <v>0.10018454326118235</v>
      </c>
      <c r="H31" s="6">
        <v>157140.19749999989</v>
      </c>
      <c r="I31" s="6">
        <v>144625.32249999989</v>
      </c>
      <c r="J31" s="7">
        <v>8.6533082752503515E-2</v>
      </c>
    </row>
    <row r="32" spans="1:10" x14ac:dyDescent="0.3">
      <c r="D32" s="5" t="s">
        <v>123</v>
      </c>
      <c r="E32" s="6">
        <v>587098.41350000002</v>
      </c>
      <c r="F32" s="6">
        <v>518784.34399999998</v>
      </c>
      <c r="G32" s="7">
        <v>0.13168105454624138</v>
      </c>
      <c r="H32" s="6">
        <v>150720.76349999994</v>
      </c>
      <c r="I32" s="6">
        <v>127735.44399999984</v>
      </c>
      <c r="J32" s="7">
        <v>0.17994472622649771</v>
      </c>
    </row>
    <row r="33" spans="4:10" x14ac:dyDescent="0.3">
      <c r="D33" s="5" t="s">
        <v>113</v>
      </c>
      <c r="E33" s="6">
        <v>145960.4105</v>
      </c>
      <c r="F33" s="6">
        <v>589517.56450000021</v>
      </c>
      <c r="G33" s="7">
        <v>-0.75240702009651494</v>
      </c>
      <c r="H33" s="6">
        <v>39771.860499999995</v>
      </c>
      <c r="I33" s="6">
        <v>158953.51450000022</v>
      </c>
      <c r="J33" s="7">
        <v>-0.74978936058692847</v>
      </c>
    </row>
    <row r="34" spans="4:10" x14ac:dyDescent="0.3">
      <c r="D34" s="5" t="s">
        <v>36</v>
      </c>
      <c r="E34" s="6">
        <v>14301903.147500001</v>
      </c>
      <c r="F34" s="6">
        <v>7314192.7275</v>
      </c>
      <c r="G34" s="7">
        <v>0.95536317955192973</v>
      </c>
      <c r="H34" s="6">
        <v>3826314.6674999464</v>
      </c>
      <c r="I34" s="6">
        <v>1974307.3774999985</v>
      </c>
      <c r="J34" s="7">
        <v>0.93805418097818416</v>
      </c>
    </row>
  </sheetData>
  <pageMargins left="0.7" right="0.7" top="0.75" bottom="0.75" header="0.3" footer="0.3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EF18-D8A2-4AD1-B4D7-62CCCDE8093C}">
  <dimension ref="A1:BL52"/>
  <sheetViews>
    <sheetView tabSelected="1" zoomScale="85" zoomScaleNormal="85" workbookViewId="0">
      <selection activeCell="BN19" sqref="BN19"/>
    </sheetView>
  </sheetViews>
  <sheetFormatPr defaultRowHeight="14.4" x14ac:dyDescent="0.3"/>
  <cols>
    <col min="1" max="1" width="33.33203125" bestFit="1" customWidth="1"/>
    <col min="9" max="9" width="13" bestFit="1" customWidth="1"/>
    <col min="10" max="10" width="12.77734375" bestFit="1" customWidth="1"/>
    <col min="12" max="12" width="8.88671875" style="27"/>
    <col min="14" max="14" width="13" bestFit="1" customWidth="1"/>
    <col min="15" max="15" width="10.33203125" bestFit="1" customWidth="1"/>
    <col min="19" max="19" width="20.88671875" customWidth="1"/>
    <col min="20" max="20" width="8.88671875" style="27"/>
    <col min="22" max="22" width="13" bestFit="1" customWidth="1"/>
    <col min="23" max="23" width="13.88671875" bestFit="1" customWidth="1"/>
    <col min="28" max="28" width="8.88671875" style="27"/>
    <col min="29" max="30" width="12.44140625" bestFit="1" customWidth="1"/>
    <col min="31" max="31" width="13" bestFit="1" customWidth="1"/>
    <col min="32" max="32" width="12.77734375" bestFit="1" customWidth="1"/>
    <col min="33" max="33" width="10.33203125" bestFit="1" customWidth="1"/>
    <col min="37" max="37" width="8.88671875" style="27"/>
    <col min="40" max="40" width="18.109375" bestFit="1" customWidth="1"/>
    <col min="41" max="41" width="12.77734375" bestFit="1" customWidth="1"/>
    <col min="44" max="44" width="15.21875" bestFit="1" customWidth="1"/>
    <col min="47" max="47" width="8.88671875" style="27"/>
    <col min="50" max="50" width="14.33203125" bestFit="1" customWidth="1"/>
    <col min="51" max="51" width="14.77734375" bestFit="1" customWidth="1"/>
    <col min="52" max="53" width="12.77734375" bestFit="1" customWidth="1"/>
    <col min="56" max="56" width="8.88671875" style="27"/>
    <col min="58" max="58" width="14.33203125" bestFit="1" customWidth="1"/>
    <col min="59" max="59" width="11.21875" bestFit="1" customWidth="1"/>
    <col min="60" max="60" width="18.77734375" bestFit="1" customWidth="1"/>
    <col min="61" max="61" width="12.77734375" bestFit="1" customWidth="1"/>
    <col min="62" max="62" width="18.44140625" bestFit="1" customWidth="1"/>
    <col min="63" max="63" width="12.77734375" bestFit="1" customWidth="1"/>
    <col min="64" max="64" width="10.21875" bestFit="1" customWidth="1"/>
  </cols>
  <sheetData>
    <row r="1" spans="1:64" x14ac:dyDescent="0.3">
      <c r="BF1" s="28" t="s">
        <v>129</v>
      </c>
      <c r="BG1" t="s" vm="1">
        <v>128</v>
      </c>
    </row>
    <row r="2" spans="1:64" x14ac:dyDescent="0.3">
      <c r="BF2" s="28" t="s">
        <v>150</v>
      </c>
      <c r="BG2" t="s" vm="3">
        <v>118</v>
      </c>
    </row>
    <row r="4" spans="1:64" x14ac:dyDescent="0.3">
      <c r="I4" s="28" t="s">
        <v>32</v>
      </c>
      <c r="J4" t="s">
        <v>0</v>
      </c>
      <c r="N4" s="28" t="s">
        <v>32</v>
      </c>
      <c r="O4" t="s">
        <v>1</v>
      </c>
      <c r="V4" s="28" t="s">
        <v>32</v>
      </c>
      <c r="W4" t="s">
        <v>2</v>
      </c>
      <c r="AN4" s="28" t="s">
        <v>32</v>
      </c>
      <c r="AO4" t="s">
        <v>0</v>
      </c>
      <c r="AR4" t="s">
        <v>139</v>
      </c>
      <c r="AX4" s="28" t="s">
        <v>137</v>
      </c>
      <c r="AY4" s="28" t="s">
        <v>138</v>
      </c>
      <c r="AZ4" t="s">
        <v>0</v>
      </c>
      <c r="BF4" s="28" t="s">
        <v>32</v>
      </c>
      <c r="BG4" t="s">
        <v>3</v>
      </c>
      <c r="BH4" t="s">
        <v>152</v>
      </c>
      <c r="BI4" t="s">
        <v>4</v>
      </c>
      <c r="BJ4" t="s">
        <v>9</v>
      </c>
      <c r="BK4" t="s">
        <v>0</v>
      </c>
      <c r="BL4" t="s">
        <v>1</v>
      </c>
    </row>
    <row r="5" spans="1:64" x14ac:dyDescent="0.3">
      <c r="A5" s="50" t="s">
        <v>142</v>
      </c>
      <c r="I5" s="29" t="s">
        <v>35</v>
      </c>
      <c r="J5" s="1">
        <v>1752706.0870000001</v>
      </c>
      <c r="N5" s="29" t="s">
        <v>35</v>
      </c>
      <c r="O5" s="1">
        <v>533560.52699999744</v>
      </c>
      <c r="V5" s="29" t="s">
        <v>33</v>
      </c>
      <c r="W5" s="3">
        <v>0.25839010922687394</v>
      </c>
      <c r="AE5" s="28" t="s">
        <v>32</v>
      </c>
      <c r="AF5" t="s">
        <v>0</v>
      </c>
      <c r="AG5" t="s">
        <v>1</v>
      </c>
      <c r="AN5" s="29" t="s">
        <v>60</v>
      </c>
      <c r="AO5" s="1">
        <v>8233.5400000000009</v>
      </c>
      <c r="AX5" t="s">
        <v>33</v>
      </c>
      <c r="AY5" t="s">
        <v>89</v>
      </c>
      <c r="AZ5" s="1">
        <v>1130805.649</v>
      </c>
      <c r="BF5" s="29" t="s">
        <v>34</v>
      </c>
      <c r="BG5" s="66"/>
      <c r="BH5" s="66"/>
      <c r="BI5" s="66"/>
      <c r="BJ5" s="66"/>
      <c r="BK5" s="66"/>
      <c r="BL5" s="66"/>
    </row>
    <row r="6" spans="1:64" x14ac:dyDescent="0.3">
      <c r="A6" s="50" t="s">
        <v>143</v>
      </c>
      <c r="I6" s="29" t="s">
        <v>34</v>
      </c>
      <c r="J6" s="1">
        <v>6232279.7455000002</v>
      </c>
      <c r="N6" s="29" t="s">
        <v>33</v>
      </c>
      <c r="O6" s="1">
        <v>1632228.9549999814</v>
      </c>
      <c r="V6" s="29" t="s">
        <v>34</v>
      </c>
      <c r="W6" s="3">
        <v>0.26643944965708477</v>
      </c>
      <c r="AE6" s="29" t="s">
        <v>33</v>
      </c>
      <c r="AF6" s="1">
        <v>6316917.3150000004</v>
      </c>
      <c r="AG6" s="1">
        <v>1632228.9549999814</v>
      </c>
      <c r="AN6" s="29" t="s">
        <v>67</v>
      </c>
      <c r="AO6" s="1">
        <v>8327.5519999999997</v>
      </c>
      <c r="AX6" t="s">
        <v>33</v>
      </c>
      <c r="AY6" t="s">
        <v>94</v>
      </c>
      <c r="AZ6" s="1">
        <v>906207.01049999997</v>
      </c>
      <c r="BF6" s="38" t="s">
        <v>87</v>
      </c>
      <c r="BG6" s="4">
        <v>20</v>
      </c>
      <c r="BH6" s="67">
        <v>1307.2329999999997</v>
      </c>
      <c r="BI6" s="4">
        <v>65</v>
      </c>
      <c r="BJ6" s="3">
        <v>5.2500000000000012E-2</v>
      </c>
      <c r="BK6" s="1">
        <v>71065.327999999994</v>
      </c>
      <c r="BL6" s="1">
        <v>18515.977999999981</v>
      </c>
    </row>
    <row r="7" spans="1:64" x14ac:dyDescent="0.3">
      <c r="A7" s="50" t="s">
        <v>144</v>
      </c>
      <c r="I7" s="29" t="s">
        <v>33</v>
      </c>
      <c r="J7" s="1">
        <v>6316917.3150000004</v>
      </c>
      <c r="N7" s="29" t="s">
        <v>34</v>
      </c>
      <c r="O7" s="1">
        <v>1660525.1855000164</v>
      </c>
      <c r="V7" s="29" t="s">
        <v>35</v>
      </c>
      <c r="W7" s="3">
        <v>0.30442099274799711</v>
      </c>
      <c r="AE7" s="29" t="s">
        <v>34</v>
      </c>
      <c r="AF7" s="1">
        <v>6232279.7455000002</v>
      </c>
      <c r="AG7" s="1">
        <v>1660525.1855000164</v>
      </c>
      <c r="AN7" s="29" t="s">
        <v>75</v>
      </c>
      <c r="AO7" s="1">
        <v>30337.703000000001</v>
      </c>
      <c r="AX7" t="s">
        <v>33</v>
      </c>
      <c r="AY7" t="s">
        <v>95</v>
      </c>
      <c r="AZ7" s="1">
        <v>1085241.7964999999</v>
      </c>
      <c r="BF7" s="38" t="s">
        <v>90</v>
      </c>
      <c r="BG7" s="4">
        <v>24</v>
      </c>
      <c r="BH7" s="67">
        <v>1009.1804166666665</v>
      </c>
      <c r="BI7" s="4">
        <v>68</v>
      </c>
      <c r="BJ7" s="3">
        <v>3.9583333333333338E-2</v>
      </c>
      <c r="BK7" s="1">
        <v>68446.911999999997</v>
      </c>
      <c r="BL7" s="1">
        <v>18264.052000000003</v>
      </c>
    </row>
    <row r="8" spans="1:64" x14ac:dyDescent="0.3">
      <c r="A8" s="50" t="s">
        <v>145</v>
      </c>
      <c r="I8" s="29" t="s">
        <v>36</v>
      </c>
      <c r="J8" s="1">
        <v>14301903.147500001</v>
      </c>
      <c r="N8" s="29" t="s">
        <v>36</v>
      </c>
      <c r="O8" s="1">
        <v>3826314.6674999464</v>
      </c>
      <c r="V8" s="29" t="s">
        <v>36</v>
      </c>
      <c r="W8" s="3">
        <v>0.26753884626667979</v>
      </c>
      <c r="AE8" s="29" t="s">
        <v>35</v>
      </c>
      <c r="AF8" s="1">
        <v>1752706.0870000001</v>
      </c>
      <c r="AG8" s="1">
        <v>533560.52699999744</v>
      </c>
      <c r="AN8" s="29" t="s">
        <v>84</v>
      </c>
      <c r="AO8" s="1">
        <v>34844.291499999999</v>
      </c>
      <c r="AX8" t="s">
        <v>33</v>
      </c>
      <c r="AY8" t="s">
        <v>96</v>
      </c>
      <c r="AZ8" s="1">
        <v>1853361.1155000001</v>
      </c>
      <c r="BF8" s="38" t="s">
        <v>92</v>
      </c>
      <c r="BG8" s="4">
        <v>22</v>
      </c>
      <c r="BH8" s="67">
        <v>1057.9168181818181</v>
      </c>
      <c r="BI8" s="4">
        <v>58</v>
      </c>
      <c r="BJ8" s="3">
        <v>8.4090909090909077E-2</v>
      </c>
      <c r="BK8" s="1">
        <v>46040.095000000001</v>
      </c>
      <c r="BL8" s="1">
        <v>13610.635000000006</v>
      </c>
    </row>
    <row r="9" spans="1:64" x14ac:dyDescent="0.3">
      <c r="A9" s="50" t="s">
        <v>146</v>
      </c>
      <c r="AN9" s="29" t="s">
        <v>50</v>
      </c>
      <c r="AO9" s="1">
        <v>67747.753500000006</v>
      </c>
      <c r="AX9" t="s">
        <v>33</v>
      </c>
      <c r="AY9" t="s">
        <v>98</v>
      </c>
      <c r="AZ9" s="1">
        <v>1341301.7435000001</v>
      </c>
      <c r="BF9" s="38" t="s">
        <v>100</v>
      </c>
      <c r="BG9" s="4">
        <v>20</v>
      </c>
      <c r="BH9" s="67">
        <v>605.68099999999981</v>
      </c>
      <c r="BI9" s="4">
        <v>64</v>
      </c>
      <c r="BJ9" s="3">
        <v>8.4999999999999992E-2</v>
      </c>
      <c r="BK9" s="1">
        <v>33276.590499999998</v>
      </c>
      <c r="BL9" s="1">
        <v>11013.800500000001</v>
      </c>
    </row>
    <row r="10" spans="1:64" x14ac:dyDescent="0.3">
      <c r="AN10" s="29" t="s">
        <v>85</v>
      </c>
      <c r="AO10" s="1">
        <v>80188.425000000003</v>
      </c>
      <c r="AX10" t="s">
        <v>34</v>
      </c>
      <c r="AY10" t="s">
        <v>87</v>
      </c>
      <c r="AZ10" s="1">
        <v>1915156.6089999999</v>
      </c>
      <c r="BF10" s="38" t="s">
        <v>88</v>
      </c>
      <c r="BG10" s="4">
        <v>9</v>
      </c>
      <c r="BH10" s="67">
        <v>815.93999999999994</v>
      </c>
      <c r="BI10" s="4">
        <v>32</v>
      </c>
      <c r="BJ10" s="3">
        <v>7.2222222222222229E-2</v>
      </c>
      <c r="BK10" s="1">
        <v>22825.35</v>
      </c>
      <c r="BL10" s="1">
        <v>6060.5</v>
      </c>
    </row>
    <row r="11" spans="1:64" x14ac:dyDescent="0.3">
      <c r="AN11" s="29" t="s">
        <v>46</v>
      </c>
      <c r="AO11" s="1">
        <v>82184.12</v>
      </c>
      <c r="AX11" t="s">
        <v>34</v>
      </c>
      <c r="AY11" t="s">
        <v>88</v>
      </c>
      <c r="AZ11" s="1">
        <v>817740.85499999998</v>
      </c>
      <c r="BF11" s="29" t="s">
        <v>33</v>
      </c>
      <c r="BG11" s="66"/>
      <c r="BH11" s="66"/>
      <c r="BI11" s="66"/>
      <c r="BJ11" s="66"/>
      <c r="BK11" s="66"/>
      <c r="BL11" s="66"/>
    </row>
    <row r="12" spans="1:64" x14ac:dyDescent="0.3">
      <c r="AN12" s="29" t="s">
        <v>78</v>
      </c>
      <c r="AO12" s="1">
        <v>83198.851999999999</v>
      </c>
      <c r="AX12" t="s">
        <v>34</v>
      </c>
      <c r="AY12" t="s">
        <v>90</v>
      </c>
      <c r="AZ12" s="1">
        <v>1459663.2734999999</v>
      </c>
      <c r="BF12" s="38" t="s">
        <v>95</v>
      </c>
      <c r="BG12" s="4">
        <v>17</v>
      </c>
      <c r="BH12" s="67">
        <v>1221.0282352941176</v>
      </c>
      <c r="BI12" s="4">
        <v>66</v>
      </c>
      <c r="BJ12" s="3">
        <v>5.8823529411764705E-2</v>
      </c>
      <c r="BK12" s="1">
        <v>70107.157999999996</v>
      </c>
      <c r="BL12" s="1">
        <v>14917.107999999993</v>
      </c>
    </row>
    <row r="13" spans="1:64" x14ac:dyDescent="0.3">
      <c r="AN13" s="29" t="s">
        <v>49</v>
      </c>
      <c r="AO13" s="1">
        <v>83932.369500000001</v>
      </c>
      <c r="AX13" t="s">
        <v>34</v>
      </c>
      <c r="AY13" t="s">
        <v>92</v>
      </c>
      <c r="AZ13" s="1">
        <v>1090244.6915</v>
      </c>
      <c r="BF13" s="38" t="s">
        <v>98</v>
      </c>
      <c r="BG13" s="4">
        <v>13</v>
      </c>
      <c r="BH13" s="67">
        <v>1718.8246153846153</v>
      </c>
      <c r="BI13" s="4">
        <v>39</v>
      </c>
      <c r="BJ13" s="3">
        <v>7.3076923076923081E-2</v>
      </c>
      <c r="BK13" s="1">
        <v>63776.237000000001</v>
      </c>
      <c r="BL13" s="1">
        <v>17483.897000000004</v>
      </c>
    </row>
    <row r="14" spans="1:64" x14ac:dyDescent="0.3">
      <c r="AN14" s="29" t="s">
        <v>56</v>
      </c>
      <c r="AO14" s="1">
        <v>86180.057499999995</v>
      </c>
      <c r="AX14" t="s">
        <v>34</v>
      </c>
      <c r="AY14" t="s">
        <v>100</v>
      </c>
      <c r="AZ14" s="1">
        <v>949474.31649999996</v>
      </c>
      <c r="BF14" s="38" t="s">
        <v>96</v>
      </c>
      <c r="BG14" s="4">
        <v>15</v>
      </c>
      <c r="BH14" s="67">
        <v>1096.8840000000002</v>
      </c>
      <c r="BI14" s="4">
        <v>33</v>
      </c>
      <c r="BJ14" s="3">
        <v>8.666666666666667E-2</v>
      </c>
      <c r="BK14" s="1">
        <v>33467.568500000001</v>
      </c>
      <c r="BL14" s="1">
        <v>11764.1185</v>
      </c>
    </row>
    <row r="15" spans="1:64" x14ac:dyDescent="0.3">
      <c r="AN15" s="29" t="s">
        <v>36</v>
      </c>
      <c r="AO15" s="1">
        <v>565174.66399999999</v>
      </c>
      <c r="AX15" t="s">
        <v>35</v>
      </c>
      <c r="AY15" t="s">
        <v>91</v>
      </c>
      <c r="AZ15" s="1">
        <v>1221534.4439999999</v>
      </c>
      <c r="BF15" s="38" t="s">
        <v>94</v>
      </c>
      <c r="BG15" s="4">
        <v>8</v>
      </c>
      <c r="BH15" s="67">
        <v>1433.605</v>
      </c>
      <c r="BI15" s="4">
        <v>22</v>
      </c>
      <c r="BJ15" s="3">
        <v>8.7500000000000008E-2</v>
      </c>
      <c r="BK15" s="1">
        <v>26475.434000000001</v>
      </c>
      <c r="BL15" s="1">
        <v>5331.2740000000049</v>
      </c>
    </row>
    <row r="16" spans="1:64" x14ac:dyDescent="0.3">
      <c r="AX16" t="s">
        <v>35</v>
      </c>
      <c r="AY16" t="s">
        <v>93</v>
      </c>
      <c r="AZ16" s="1">
        <v>82184.12</v>
      </c>
      <c r="BF16" s="38" t="s">
        <v>89</v>
      </c>
      <c r="BG16" s="4">
        <v>5</v>
      </c>
      <c r="BH16" s="67">
        <v>1497.7419999999997</v>
      </c>
      <c r="BI16" s="4">
        <v>10</v>
      </c>
      <c r="BJ16" s="3">
        <v>9.0000000000000011E-2</v>
      </c>
      <c r="BK16" s="1">
        <v>13561.163</v>
      </c>
      <c r="BL16" s="1">
        <v>3629.3029999999999</v>
      </c>
    </row>
    <row r="17" spans="31:64" x14ac:dyDescent="0.3">
      <c r="AX17" t="s">
        <v>35</v>
      </c>
      <c r="AY17" t="s">
        <v>97</v>
      </c>
      <c r="AZ17" s="1">
        <v>356821.61349999998</v>
      </c>
      <c r="BF17" s="29" t="s">
        <v>35</v>
      </c>
      <c r="BG17" s="66"/>
      <c r="BH17" s="66"/>
      <c r="BI17" s="66"/>
      <c r="BJ17" s="66"/>
      <c r="BK17" s="66"/>
      <c r="BL17" s="66"/>
    </row>
    <row r="18" spans="31:64" x14ac:dyDescent="0.3">
      <c r="AX18" t="s">
        <v>35</v>
      </c>
      <c r="AY18" t="s">
        <v>99</v>
      </c>
      <c r="AZ18" s="1">
        <v>92165.909499999994</v>
      </c>
      <c r="BF18" s="38" t="s">
        <v>91</v>
      </c>
      <c r="BG18" s="4">
        <v>12</v>
      </c>
      <c r="BH18" s="67">
        <v>1338.78</v>
      </c>
      <c r="BI18" s="4">
        <v>41</v>
      </c>
      <c r="BJ18" s="3">
        <v>9.1666666666666674E-2</v>
      </c>
      <c r="BK18" s="1">
        <v>52087.142</v>
      </c>
      <c r="BL18" s="1">
        <v>18627.881999999998</v>
      </c>
    </row>
    <row r="19" spans="31:64" x14ac:dyDescent="0.3">
      <c r="AX19" t="s">
        <v>36</v>
      </c>
      <c r="AZ19" s="1">
        <v>14301903.147500001</v>
      </c>
      <c r="BF19" s="38" t="s">
        <v>97</v>
      </c>
      <c r="BG19" s="4">
        <v>6</v>
      </c>
      <c r="BH19" s="67">
        <v>609.45500000000004</v>
      </c>
      <c r="BI19" s="4">
        <v>19</v>
      </c>
      <c r="BJ19" s="3">
        <v>9.9999999999999992E-2</v>
      </c>
      <c r="BK19" s="1">
        <v>10658.6535</v>
      </c>
      <c r="BL19" s="1">
        <v>1713.4135000000006</v>
      </c>
    </row>
    <row r="20" spans="31:64" x14ac:dyDescent="0.3">
      <c r="BF20" s="38" t="s">
        <v>99</v>
      </c>
      <c r="BG20" s="4">
        <v>10</v>
      </c>
      <c r="BH20" s="67">
        <v>193.05400000000003</v>
      </c>
      <c r="BI20" s="4">
        <v>32</v>
      </c>
      <c r="BJ20" s="3">
        <v>0.08</v>
      </c>
      <c r="BK20" s="1">
        <v>4450.3630000000003</v>
      </c>
      <c r="BL20" s="1">
        <v>1666.3630000000003</v>
      </c>
    </row>
    <row r="21" spans="31:64" x14ac:dyDescent="0.3">
      <c r="BF21" s="38" t="s">
        <v>93</v>
      </c>
      <c r="BG21" s="4">
        <v>1</v>
      </c>
      <c r="BH21" s="67">
        <v>318.05</v>
      </c>
      <c r="BI21" s="4">
        <v>1</v>
      </c>
      <c r="BJ21" s="3">
        <v>0.1</v>
      </c>
      <c r="BK21" s="1">
        <v>286.245</v>
      </c>
      <c r="BL21" s="1">
        <v>98.905000000000001</v>
      </c>
    </row>
    <row r="22" spans="31:64" x14ac:dyDescent="0.3">
      <c r="BF22" s="29" t="s">
        <v>36</v>
      </c>
      <c r="BG22" s="4">
        <v>182</v>
      </c>
      <c r="BH22" s="67">
        <v>1063.6259890109882</v>
      </c>
      <c r="BI22" s="4">
        <v>550</v>
      </c>
      <c r="BJ22" s="3">
        <v>7.2527472527472533E-2</v>
      </c>
      <c r="BK22" s="1">
        <v>516524.23950000003</v>
      </c>
      <c r="BL22" s="1">
        <v>142697.22950000002</v>
      </c>
    </row>
    <row r="25" spans="31:64" x14ac:dyDescent="0.3">
      <c r="BF25" s="28" t="s">
        <v>129</v>
      </c>
      <c r="BG25" t="s" vm="4">
        <v>151</v>
      </c>
    </row>
    <row r="26" spans="31:64" x14ac:dyDescent="0.3">
      <c r="AE26" s="2" t="s">
        <v>137</v>
      </c>
      <c r="AF26" s="2" t="s">
        <v>0</v>
      </c>
      <c r="AG26" s="2" t="s">
        <v>1</v>
      </c>
      <c r="BF26" s="28" t="s">
        <v>150</v>
      </c>
      <c r="BG26" t="s" vm="3">
        <v>118</v>
      </c>
    </row>
    <row r="27" spans="31:64" x14ac:dyDescent="0.3">
      <c r="AE27" s="29" t="s">
        <v>33</v>
      </c>
      <c r="AF27" s="1">
        <v>6316917.3150000004</v>
      </c>
      <c r="AG27" s="1">
        <v>1632228.9549999814</v>
      </c>
    </row>
    <row r="28" spans="31:64" x14ac:dyDescent="0.3">
      <c r="AE28" s="29" t="s">
        <v>34</v>
      </c>
      <c r="AF28" s="1">
        <v>6232279.7455000002</v>
      </c>
      <c r="AG28" s="1">
        <v>1660525.1855000164</v>
      </c>
      <c r="BF28" s="28" t="s">
        <v>32</v>
      </c>
      <c r="BG28" t="s">
        <v>3</v>
      </c>
      <c r="BH28" t="s">
        <v>152</v>
      </c>
      <c r="BI28" t="s">
        <v>4</v>
      </c>
      <c r="BJ28" t="s">
        <v>9</v>
      </c>
      <c r="BK28" t="s">
        <v>0</v>
      </c>
      <c r="BL28" t="s">
        <v>1</v>
      </c>
    </row>
    <row r="29" spans="31:64" x14ac:dyDescent="0.3">
      <c r="AE29" s="29" t="s">
        <v>35</v>
      </c>
      <c r="AF29" s="1">
        <v>1752706.0870000001</v>
      </c>
      <c r="AG29" s="1">
        <v>533560.52699999744</v>
      </c>
      <c r="BF29" s="29" t="s">
        <v>34</v>
      </c>
      <c r="BG29" s="66"/>
      <c r="BH29" s="66"/>
      <c r="BI29" s="66"/>
      <c r="BJ29" s="66"/>
      <c r="BK29" s="66"/>
      <c r="BL29" s="66"/>
    </row>
    <row r="30" spans="31:64" x14ac:dyDescent="0.3">
      <c r="BF30" s="38" t="s">
        <v>87</v>
      </c>
      <c r="BG30" s="4">
        <v>25</v>
      </c>
      <c r="BH30" s="67">
        <v>1145.6267999999995</v>
      </c>
      <c r="BI30" s="4">
        <v>66</v>
      </c>
      <c r="BJ30" s="3">
        <v>7.3999999999999996E-2</v>
      </c>
      <c r="BK30" s="1">
        <v>74168.967499999999</v>
      </c>
      <c r="BL30" s="1">
        <v>19041.397499999999</v>
      </c>
    </row>
    <row r="31" spans="31:64" x14ac:dyDescent="0.3">
      <c r="BF31" s="38" t="s">
        <v>90</v>
      </c>
      <c r="BG31" s="4">
        <v>18</v>
      </c>
      <c r="BH31" s="67">
        <v>934.35388888888883</v>
      </c>
      <c r="BI31" s="4">
        <v>55</v>
      </c>
      <c r="BJ31" s="3">
        <v>8.8888888888888865E-2</v>
      </c>
      <c r="BK31" s="1">
        <v>49808.9715</v>
      </c>
      <c r="BL31" s="1">
        <v>12773.761500000001</v>
      </c>
    </row>
    <row r="32" spans="31:64" x14ac:dyDescent="0.3">
      <c r="BF32" s="38" t="s">
        <v>88</v>
      </c>
      <c r="BG32" s="4">
        <v>15</v>
      </c>
      <c r="BH32" s="67">
        <v>1186.164</v>
      </c>
      <c r="BI32" s="4">
        <v>45</v>
      </c>
      <c r="BJ32" s="3">
        <v>7.6666666666666675E-2</v>
      </c>
      <c r="BK32" s="1">
        <v>47858.572</v>
      </c>
      <c r="BL32" s="1">
        <v>12366.462</v>
      </c>
    </row>
    <row r="33" spans="51:64" x14ac:dyDescent="0.3">
      <c r="BF33" s="38" t="s">
        <v>100</v>
      </c>
      <c r="BG33" s="4">
        <v>20</v>
      </c>
      <c r="BH33" s="67">
        <v>692.53449999999998</v>
      </c>
      <c r="BI33" s="4">
        <v>68</v>
      </c>
      <c r="BJ33" s="3">
        <v>5.7500000000000009E-2</v>
      </c>
      <c r="BK33" s="1">
        <v>46667.142</v>
      </c>
      <c r="BL33" s="1">
        <v>15428.202000000001</v>
      </c>
    </row>
    <row r="34" spans="51:64" x14ac:dyDescent="0.3">
      <c r="BF34" s="38" t="s">
        <v>92</v>
      </c>
      <c r="BG34" s="4">
        <v>17</v>
      </c>
      <c r="BH34" s="67">
        <v>852.36058823529402</v>
      </c>
      <c r="BI34" s="4">
        <v>51</v>
      </c>
      <c r="BJ34" s="3">
        <v>8.5294117647058812E-2</v>
      </c>
      <c r="BK34" s="1">
        <v>36292.741499999996</v>
      </c>
      <c r="BL34" s="1">
        <v>12609.571499999998</v>
      </c>
    </row>
    <row r="35" spans="51:64" x14ac:dyDescent="0.3">
      <c r="BF35" s="29" t="s">
        <v>33</v>
      </c>
      <c r="BG35" s="66"/>
      <c r="BH35" s="66"/>
      <c r="BI35" s="66"/>
      <c r="BJ35" s="66"/>
      <c r="BK35" s="66"/>
      <c r="BL35" s="66"/>
    </row>
    <row r="36" spans="51:64" x14ac:dyDescent="0.3">
      <c r="BF36" s="38" t="s">
        <v>96</v>
      </c>
      <c r="BG36" s="4">
        <v>30</v>
      </c>
      <c r="BH36" s="67">
        <v>1127.3529999999996</v>
      </c>
      <c r="BI36" s="4">
        <v>88</v>
      </c>
      <c r="BJ36" s="3">
        <v>7.9999999999999988E-2</v>
      </c>
      <c r="BK36" s="1">
        <v>93293.467000000004</v>
      </c>
      <c r="BL36" s="1">
        <v>27791.107000000004</v>
      </c>
    </row>
    <row r="37" spans="51:64" x14ac:dyDescent="0.3">
      <c r="BF37" s="38" t="s">
        <v>94</v>
      </c>
      <c r="BG37" s="4">
        <v>15</v>
      </c>
      <c r="BH37" s="67">
        <v>1113.3966666666668</v>
      </c>
      <c r="BI37" s="4">
        <v>54</v>
      </c>
      <c r="BJ37" s="3">
        <v>5.333333333333333E-2</v>
      </c>
      <c r="BK37" s="1">
        <v>57595.352500000001</v>
      </c>
      <c r="BL37" s="1">
        <v>13065.342499999999</v>
      </c>
    </row>
    <row r="38" spans="51:64" x14ac:dyDescent="0.3">
      <c r="AY38" s="2" t="s">
        <v>137</v>
      </c>
      <c r="AZ38" s="2" t="s">
        <v>138</v>
      </c>
      <c r="BA38" s="2" t="s">
        <v>0</v>
      </c>
      <c r="BF38" s="38" t="s">
        <v>98</v>
      </c>
      <c r="BG38" s="4">
        <v>9</v>
      </c>
      <c r="BH38" s="67">
        <v>1504.1</v>
      </c>
      <c r="BI38" s="4">
        <v>27</v>
      </c>
      <c r="BJ38" s="3">
        <v>6.1111111111111116E-2</v>
      </c>
      <c r="BK38" s="1">
        <v>35107.066500000001</v>
      </c>
      <c r="BL38" s="1">
        <v>9346.7664999999979</v>
      </c>
    </row>
    <row r="39" spans="51:64" x14ac:dyDescent="0.3">
      <c r="AY39" s="30" t="s">
        <v>33</v>
      </c>
      <c r="AZ39" t="s">
        <v>89</v>
      </c>
      <c r="BA39" s="1">
        <v>1130805.649</v>
      </c>
      <c r="BF39" s="38" t="s">
        <v>89</v>
      </c>
      <c r="BG39" s="4">
        <v>11</v>
      </c>
      <c r="BH39" s="67">
        <v>1488.189090909091</v>
      </c>
      <c r="BI39" s="4">
        <v>24</v>
      </c>
      <c r="BJ39" s="3">
        <v>7.7272727272727285E-2</v>
      </c>
      <c r="BK39" s="1">
        <v>33972.455000000002</v>
      </c>
      <c r="BL39" s="1">
        <v>8598.3349999999991</v>
      </c>
    </row>
    <row r="40" spans="51:64" x14ac:dyDescent="0.3">
      <c r="AY40" s="30" t="s">
        <v>33</v>
      </c>
      <c r="AZ40" t="s">
        <v>94</v>
      </c>
      <c r="BA40" s="1">
        <v>906207.01049999997</v>
      </c>
      <c r="BF40" s="38" t="s">
        <v>95</v>
      </c>
      <c r="BG40" s="4">
        <v>10</v>
      </c>
      <c r="BH40" s="67">
        <v>1435.7990000000002</v>
      </c>
      <c r="BI40" s="4">
        <v>22</v>
      </c>
      <c r="BJ40" s="3">
        <v>5.5000000000000007E-2</v>
      </c>
      <c r="BK40" s="1">
        <v>27702.691500000001</v>
      </c>
      <c r="BL40" s="1">
        <v>5889.3915000000015</v>
      </c>
    </row>
    <row r="41" spans="51:64" x14ac:dyDescent="0.3">
      <c r="AY41" s="30" t="s">
        <v>33</v>
      </c>
      <c r="AZ41" t="s">
        <v>95</v>
      </c>
      <c r="BA41" s="1">
        <v>1085241.7964999999</v>
      </c>
      <c r="BF41" s="29" t="s">
        <v>35</v>
      </c>
      <c r="BG41" s="66"/>
      <c r="BH41" s="66"/>
      <c r="BI41" s="66"/>
      <c r="BJ41" s="66"/>
      <c r="BK41" s="66"/>
      <c r="BL41" s="66"/>
    </row>
    <row r="42" spans="51:64" x14ac:dyDescent="0.3">
      <c r="AY42" s="30" t="s">
        <v>33</v>
      </c>
      <c r="AZ42" t="s">
        <v>96</v>
      </c>
      <c r="BA42" s="1">
        <v>1853361.1155000001</v>
      </c>
      <c r="BF42" s="38" t="s">
        <v>91</v>
      </c>
      <c r="BG42" s="4">
        <v>6</v>
      </c>
      <c r="BH42" s="67">
        <v>1591.3066666666666</v>
      </c>
      <c r="BI42" s="4">
        <v>15</v>
      </c>
      <c r="BJ42" s="3">
        <v>8.3333333333333329E-2</v>
      </c>
      <c r="BK42" s="1">
        <v>24095.466</v>
      </c>
      <c r="BL42" s="1">
        <v>9867.3860000000022</v>
      </c>
    </row>
    <row r="43" spans="51:64" x14ac:dyDescent="0.3">
      <c r="AY43" s="43" t="s">
        <v>33</v>
      </c>
      <c r="AZ43" t="s">
        <v>98</v>
      </c>
      <c r="BA43" s="1">
        <v>1341301.7435000001</v>
      </c>
      <c r="BF43" s="38" t="s">
        <v>97</v>
      </c>
      <c r="BG43" s="4">
        <v>7</v>
      </c>
      <c r="BH43" s="67">
        <v>678.92142857142858</v>
      </c>
      <c r="BI43" s="4">
        <v>16</v>
      </c>
      <c r="BJ43" s="3">
        <v>0.1</v>
      </c>
      <c r="BK43" s="1">
        <v>10234.297500000001</v>
      </c>
      <c r="BL43" s="1">
        <v>1530.1375000000007</v>
      </c>
    </row>
    <row r="44" spans="51:64" x14ac:dyDescent="0.3">
      <c r="AY44" s="30" t="s">
        <v>34</v>
      </c>
      <c r="AZ44" t="s">
        <v>87</v>
      </c>
      <c r="BA44" s="1">
        <v>1915156.6089999999</v>
      </c>
      <c r="BF44" s="38" t="s">
        <v>93</v>
      </c>
      <c r="BG44" s="4">
        <v>4</v>
      </c>
      <c r="BH44" s="67">
        <v>318.05</v>
      </c>
      <c r="BI44" s="4">
        <v>11</v>
      </c>
      <c r="BJ44" s="3">
        <v>0.05</v>
      </c>
      <c r="BK44" s="1">
        <v>3339.5250000000001</v>
      </c>
      <c r="BL44" s="1">
        <v>1278.7850000000003</v>
      </c>
    </row>
    <row r="45" spans="51:64" x14ac:dyDescent="0.3">
      <c r="AY45" s="30" t="s">
        <v>34</v>
      </c>
      <c r="AZ45" t="s">
        <v>88</v>
      </c>
      <c r="BA45" s="1">
        <v>817740.85499999998</v>
      </c>
      <c r="BF45" s="38" t="s">
        <v>99</v>
      </c>
      <c r="BG45" s="4">
        <v>6</v>
      </c>
      <c r="BH45" s="67">
        <v>118.61666666666666</v>
      </c>
      <c r="BI45" s="4">
        <v>18</v>
      </c>
      <c r="BJ45" s="3">
        <v>7.4999999999999997E-2</v>
      </c>
      <c r="BK45" s="1">
        <v>1473.7940000000001</v>
      </c>
      <c r="BL45" s="1">
        <v>551.05400000000009</v>
      </c>
    </row>
    <row r="46" spans="51:64" x14ac:dyDescent="0.3">
      <c r="AY46" s="30" t="s">
        <v>34</v>
      </c>
      <c r="AZ46" t="s">
        <v>90</v>
      </c>
      <c r="BA46" s="1">
        <v>1459663.2734999999</v>
      </c>
      <c r="BF46" s="29" t="s">
        <v>36</v>
      </c>
      <c r="BG46" s="4">
        <v>193</v>
      </c>
      <c r="BH46" s="67">
        <v>1050.0674611398967</v>
      </c>
      <c r="BI46" s="4">
        <v>560</v>
      </c>
      <c r="BJ46" s="3">
        <v>7.3575129533678757E-2</v>
      </c>
      <c r="BK46" s="1">
        <v>541610.50950000004</v>
      </c>
      <c r="BL46" s="1">
        <v>150137.69949999981</v>
      </c>
    </row>
    <row r="47" spans="51:64" x14ac:dyDescent="0.3">
      <c r="AY47" s="30" t="s">
        <v>34</v>
      </c>
      <c r="AZ47" t="s">
        <v>92</v>
      </c>
      <c r="BA47" s="1">
        <v>1090244.6915</v>
      </c>
    </row>
    <row r="48" spans="51:64" x14ac:dyDescent="0.3">
      <c r="AY48" s="43" t="s">
        <v>34</v>
      </c>
      <c r="AZ48" t="s">
        <v>100</v>
      </c>
      <c r="BA48" s="1">
        <v>949474.31649999996</v>
      </c>
    </row>
    <row r="49" spans="51:53" x14ac:dyDescent="0.3">
      <c r="AY49" s="30" t="s">
        <v>35</v>
      </c>
      <c r="AZ49" t="s">
        <v>91</v>
      </c>
      <c r="BA49" s="1">
        <v>1221534.4439999999</v>
      </c>
    </row>
    <row r="50" spans="51:53" x14ac:dyDescent="0.3">
      <c r="AY50" s="30" t="s">
        <v>35</v>
      </c>
      <c r="AZ50" t="s">
        <v>93</v>
      </c>
      <c r="BA50" s="1">
        <v>82184.12</v>
      </c>
    </row>
    <row r="51" spans="51:53" x14ac:dyDescent="0.3">
      <c r="AY51" s="30" t="s">
        <v>35</v>
      </c>
      <c r="AZ51" t="s">
        <v>97</v>
      </c>
      <c r="BA51" s="1">
        <v>356821.61349999998</v>
      </c>
    </row>
    <row r="52" spans="51:53" x14ac:dyDescent="0.3">
      <c r="AY52" s="43" t="s">
        <v>35</v>
      </c>
      <c r="AZ52" t="s">
        <v>99</v>
      </c>
      <c r="BA52" s="1">
        <v>92165.909499999994</v>
      </c>
    </row>
  </sheetData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4E3C-7E4B-46E4-96C7-D844AE367E42}">
  <dimension ref="A1:AY150"/>
  <sheetViews>
    <sheetView topLeftCell="C1" zoomScale="70" zoomScaleNormal="70" workbookViewId="0">
      <selection activeCell="B11" sqref="B11"/>
    </sheetView>
  </sheetViews>
  <sheetFormatPr defaultRowHeight="14.4" x14ac:dyDescent="0.3"/>
  <cols>
    <col min="2" max="2" width="13.88671875" bestFit="1" customWidth="1"/>
    <col min="3" max="3" width="11.5546875" bestFit="1" customWidth="1"/>
    <col min="4" max="4" width="7.109375" bestFit="1" customWidth="1"/>
    <col min="5" max="5" width="4.5546875" customWidth="1"/>
    <col min="6" max="6" width="13.88671875" bestFit="1" customWidth="1"/>
    <col min="7" max="7" width="11.5546875" bestFit="1" customWidth="1"/>
    <col min="8" max="8" width="7.109375" bestFit="1" customWidth="1"/>
    <col min="9" max="9" width="9.5546875" customWidth="1"/>
    <col min="10" max="10" width="13.88671875" bestFit="1" customWidth="1"/>
    <col min="11" max="11" width="11.5546875" bestFit="1" customWidth="1"/>
    <col min="12" max="12" width="7.109375" bestFit="1" customWidth="1"/>
    <col min="14" max="14" width="21.5546875" bestFit="1" customWidth="1"/>
    <col min="15" max="15" width="11.5546875" bestFit="1" customWidth="1"/>
    <col min="16" max="16" width="7.109375" bestFit="1" customWidth="1"/>
    <col min="19" max="19" width="10.109375" style="27" bestFit="1" customWidth="1"/>
    <col min="21" max="21" width="13.88671875" bestFit="1" customWidth="1"/>
    <col min="22" max="22" width="11.5546875" bestFit="1" customWidth="1"/>
    <col min="31" max="31" width="10.109375" style="27" bestFit="1" customWidth="1"/>
    <col min="33" max="33" width="13.88671875" bestFit="1" customWidth="1"/>
    <col min="34" max="34" width="13" bestFit="1" customWidth="1"/>
    <col min="39" max="39" width="10.109375" style="27" bestFit="1" customWidth="1"/>
    <col min="41" max="41" width="13.88671875" bestFit="1" customWidth="1"/>
    <col min="42" max="42" width="7.109375" bestFit="1" customWidth="1"/>
    <col min="48" max="48" width="10.109375" style="27" bestFit="1" customWidth="1"/>
    <col min="50" max="50" width="13.88671875" bestFit="1" customWidth="1"/>
    <col min="51" max="51" width="17.88671875" bestFit="1" customWidth="1"/>
  </cols>
  <sheetData>
    <row r="1" spans="1:51" ht="18" x14ac:dyDescent="0.35">
      <c r="A1" s="35" t="s">
        <v>141</v>
      </c>
    </row>
    <row r="2" spans="1:51" x14ac:dyDescent="0.3">
      <c r="B2" s="22" t="s">
        <v>28</v>
      </c>
    </row>
    <row r="3" spans="1:51" ht="18" x14ac:dyDescent="0.35">
      <c r="B3" s="30" t="s">
        <v>3</v>
      </c>
      <c r="D3" s="62" t="s">
        <v>101</v>
      </c>
      <c r="E3" s="62"/>
      <c r="F3" s="62"/>
      <c r="G3" s="62"/>
      <c r="H3" s="62"/>
      <c r="J3" s="63" t="s">
        <v>103</v>
      </c>
      <c r="K3" s="56"/>
      <c r="L3" s="56"/>
      <c r="AX3" s="56" t="s">
        <v>106</v>
      </c>
      <c r="AY3" s="56"/>
    </row>
    <row r="4" spans="1:51" ht="15.6" customHeight="1" x14ac:dyDescent="0.3">
      <c r="S4" s="26"/>
      <c r="AE4" s="26"/>
      <c r="AM4" s="26"/>
      <c r="AO4" s="64" t="s">
        <v>105</v>
      </c>
      <c r="AP4" s="64"/>
      <c r="AV4" s="26"/>
    </row>
    <row r="5" spans="1:51" x14ac:dyDescent="0.3">
      <c r="B5" s="30" t="s">
        <v>4</v>
      </c>
      <c r="S5" s="26"/>
      <c r="U5" s="56" t="s">
        <v>102</v>
      </c>
      <c r="V5" s="56"/>
      <c r="AE5" s="26"/>
      <c r="AH5" s="56" t="s">
        <v>104</v>
      </c>
      <c r="AI5" s="56"/>
      <c r="AM5" s="26"/>
      <c r="AV5" s="26"/>
    </row>
    <row r="6" spans="1:51" x14ac:dyDescent="0.3">
      <c r="AX6" s="28" t="s">
        <v>32</v>
      </c>
      <c r="AY6" t="s">
        <v>106</v>
      </c>
    </row>
    <row r="7" spans="1:51" x14ac:dyDescent="0.3">
      <c r="B7" s="30" t="s">
        <v>30</v>
      </c>
      <c r="U7" s="28" t="s">
        <v>32</v>
      </c>
      <c r="V7" t="s">
        <v>3</v>
      </c>
      <c r="AG7" s="28" t="s">
        <v>32</v>
      </c>
      <c r="AH7" t="s">
        <v>4</v>
      </c>
      <c r="AO7" s="28" t="s">
        <v>32</v>
      </c>
      <c r="AP7" t="s">
        <v>5</v>
      </c>
      <c r="AX7" s="29" t="s">
        <v>34</v>
      </c>
      <c r="AY7" s="31">
        <v>2.9661733615221988</v>
      </c>
    </row>
    <row r="8" spans="1:51" x14ac:dyDescent="0.3">
      <c r="U8" s="29" t="s">
        <v>35</v>
      </c>
      <c r="V8" s="66"/>
      <c r="AG8" s="29" t="s">
        <v>35</v>
      </c>
      <c r="AH8" s="4">
        <v>2503</v>
      </c>
      <c r="AO8" s="29" t="s">
        <v>35</v>
      </c>
      <c r="AP8" s="66"/>
      <c r="AX8" s="29" t="s">
        <v>35</v>
      </c>
      <c r="AY8" s="66"/>
    </row>
    <row r="9" spans="1:51" x14ac:dyDescent="0.3">
      <c r="B9" s="30" t="s">
        <v>31</v>
      </c>
      <c r="C9" t="s">
        <v>107</v>
      </c>
      <c r="U9" s="38" t="s">
        <v>93</v>
      </c>
      <c r="V9" s="4">
        <v>92</v>
      </c>
      <c r="AG9" s="29" t="s">
        <v>33</v>
      </c>
      <c r="AH9" s="4">
        <v>5431</v>
      </c>
      <c r="AO9" s="38" t="s">
        <v>99</v>
      </c>
      <c r="AP9" s="1">
        <v>454.01925862068964</v>
      </c>
      <c r="AX9" s="38" t="s">
        <v>97</v>
      </c>
      <c r="AY9" s="31">
        <v>2.903225806451613</v>
      </c>
    </row>
    <row r="10" spans="1:51" x14ac:dyDescent="0.3">
      <c r="U10" s="38" t="s">
        <v>99</v>
      </c>
      <c r="V10" s="4">
        <v>203</v>
      </c>
      <c r="AG10" s="29" t="s">
        <v>34</v>
      </c>
      <c r="AH10" s="4">
        <v>7015</v>
      </c>
      <c r="AO10" s="38" t="s">
        <v>93</v>
      </c>
      <c r="AP10" s="1">
        <v>893.30565217391302</v>
      </c>
      <c r="AX10" s="38" t="s">
        <v>91</v>
      </c>
      <c r="AY10" s="31">
        <v>2.9503105590062111</v>
      </c>
    </row>
    <row r="11" spans="1:51" x14ac:dyDescent="0.3">
      <c r="U11" s="38" t="s">
        <v>97</v>
      </c>
      <c r="V11" s="4">
        <v>217</v>
      </c>
      <c r="AG11" s="29" t="s">
        <v>36</v>
      </c>
      <c r="AH11" s="4">
        <v>14949</v>
      </c>
      <c r="AO11" s="38" t="s">
        <v>97</v>
      </c>
      <c r="AP11" s="1">
        <v>1644.339232718894</v>
      </c>
      <c r="AX11" s="38" t="s">
        <v>93</v>
      </c>
      <c r="AY11" s="31">
        <v>3.0217391304347827</v>
      </c>
    </row>
    <row r="12" spans="1:51" x14ac:dyDescent="0.3">
      <c r="U12" s="38" t="s">
        <v>91</v>
      </c>
      <c r="V12" s="4">
        <v>322</v>
      </c>
      <c r="AO12" s="38" t="s">
        <v>91</v>
      </c>
      <c r="AP12" s="1">
        <v>3793.5852298136642</v>
      </c>
      <c r="AX12" s="38" t="s">
        <v>99</v>
      </c>
      <c r="AY12" s="31">
        <v>3.1773399014778323</v>
      </c>
    </row>
    <row r="13" spans="1:51" x14ac:dyDescent="0.3">
      <c r="U13" s="29" t="s">
        <v>33</v>
      </c>
      <c r="V13" s="4">
        <v>1801</v>
      </c>
      <c r="AO13" s="29" t="s">
        <v>34</v>
      </c>
      <c r="AP13" s="1">
        <v>2635.2134230443976</v>
      </c>
      <c r="AX13" s="29" t="s">
        <v>33</v>
      </c>
      <c r="AY13" s="31">
        <v>3.0155469183786785</v>
      </c>
    </row>
    <row r="14" spans="1:51" x14ac:dyDescent="0.3">
      <c r="U14" s="29" t="s">
        <v>34</v>
      </c>
      <c r="V14" s="4">
        <v>2365</v>
      </c>
      <c r="AO14" s="29" t="s">
        <v>33</v>
      </c>
      <c r="AP14" s="1">
        <v>3507.4499250416438</v>
      </c>
      <c r="AX14" s="29" t="s">
        <v>36</v>
      </c>
      <c r="AY14" s="31">
        <v>2.9897999999999998</v>
      </c>
    </row>
    <row r="15" spans="1:51" x14ac:dyDescent="0.3">
      <c r="U15" s="29" t="s">
        <v>36</v>
      </c>
      <c r="V15" s="4">
        <v>5000</v>
      </c>
      <c r="AO15" s="29" t="s">
        <v>36</v>
      </c>
      <c r="AP15" s="1">
        <v>2860.3806295000004</v>
      </c>
    </row>
    <row r="45" spans="3:16" x14ac:dyDescent="0.3">
      <c r="F45" s="28" t="s">
        <v>32</v>
      </c>
      <c r="G45" t="s">
        <v>3</v>
      </c>
      <c r="H45" t="s">
        <v>5</v>
      </c>
    </row>
    <row r="46" spans="3:16" x14ac:dyDescent="0.3">
      <c r="F46" s="29" t="s">
        <v>33</v>
      </c>
      <c r="G46" s="4">
        <v>1801</v>
      </c>
      <c r="H46" s="1">
        <v>3507.4499250416438</v>
      </c>
      <c r="I46" s="1"/>
      <c r="J46" s="28" t="s">
        <v>32</v>
      </c>
      <c r="K46" t="s">
        <v>3</v>
      </c>
      <c r="L46" t="s">
        <v>5</v>
      </c>
      <c r="N46" s="28" t="s">
        <v>32</v>
      </c>
      <c r="O46" t="s">
        <v>3</v>
      </c>
      <c r="P46" t="s">
        <v>5</v>
      </c>
    </row>
    <row r="47" spans="3:16" x14ac:dyDescent="0.3">
      <c r="F47" s="29" t="s">
        <v>34</v>
      </c>
      <c r="G47" s="4">
        <v>2365</v>
      </c>
      <c r="H47" s="1">
        <v>2635.2134230443976</v>
      </c>
      <c r="I47" s="1"/>
      <c r="J47" s="29" t="s">
        <v>87</v>
      </c>
      <c r="K47" s="4">
        <v>556</v>
      </c>
      <c r="L47" s="1">
        <v>3444.5262751798559</v>
      </c>
      <c r="M47" s="1"/>
      <c r="N47" s="29" t="s">
        <v>37</v>
      </c>
      <c r="O47" s="4">
        <v>97</v>
      </c>
      <c r="P47" s="1">
        <v>3244.0978092783503</v>
      </c>
    </row>
    <row r="48" spans="3:16" x14ac:dyDescent="0.3">
      <c r="C48" s="4"/>
      <c r="D48" s="1"/>
      <c r="F48" s="29" t="s">
        <v>35</v>
      </c>
      <c r="G48" s="4">
        <v>834</v>
      </c>
      <c r="H48" s="1">
        <v>2101.5660515587529</v>
      </c>
      <c r="I48" s="1"/>
      <c r="J48" s="29" t="s">
        <v>88</v>
      </c>
      <c r="K48" s="4">
        <v>297</v>
      </c>
      <c r="L48" s="1">
        <v>2753.3362121212122</v>
      </c>
      <c r="M48" s="1"/>
      <c r="N48" s="29" t="s">
        <v>38</v>
      </c>
      <c r="O48" s="4">
        <v>104</v>
      </c>
      <c r="P48" s="1">
        <v>3796.4965144230769</v>
      </c>
    </row>
    <row r="49" spans="3:16" x14ac:dyDescent="0.3">
      <c r="C49" s="4"/>
      <c r="D49" s="1"/>
      <c r="F49" s="29" t="s">
        <v>36</v>
      </c>
      <c r="G49" s="4">
        <v>5000</v>
      </c>
      <c r="H49" s="1">
        <v>2860.3806295000004</v>
      </c>
      <c r="I49" s="1"/>
      <c r="J49" s="29" t="s">
        <v>89</v>
      </c>
      <c r="K49" s="4">
        <v>282</v>
      </c>
      <c r="L49" s="1">
        <v>4009.9491099290781</v>
      </c>
      <c r="M49" s="1"/>
      <c r="N49" s="29" t="s">
        <v>39</v>
      </c>
      <c r="O49" s="4">
        <v>115</v>
      </c>
      <c r="P49" s="1">
        <v>5092.2871521739125</v>
      </c>
    </row>
    <row r="50" spans="3:16" x14ac:dyDescent="0.3">
      <c r="C50" s="4"/>
      <c r="D50" s="1"/>
      <c r="J50" s="29" t="s">
        <v>90</v>
      </c>
      <c r="K50" s="4">
        <v>512</v>
      </c>
      <c r="L50" s="1">
        <v>2850.9048310546873</v>
      </c>
      <c r="M50" s="1"/>
      <c r="N50" s="29" t="s">
        <v>40</v>
      </c>
      <c r="O50" s="4">
        <v>105</v>
      </c>
      <c r="P50" s="1">
        <v>2460.5687428571428</v>
      </c>
    </row>
    <row r="51" spans="3:16" x14ac:dyDescent="0.3">
      <c r="J51" s="29" t="s">
        <v>91</v>
      </c>
      <c r="K51" s="4">
        <v>322</v>
      </c>
      <c r="L51" s="1">
        <v>3793.5852298136642</v>
      </c>
      <c r="M51" s="1"/>
      <c r="N51" s="29" t="s">
        <v>41</v>
      </c>
      <c r="O51" s="4">
        <v>103</v>
      </c>
      <c r="P51" s="1">
        <v>4837.1334126213596</v>
      </c>
    </row>
    <row r="52" spans="3:16" x14ac:dyDescent="0.3">
      <c r="J52" s="29" t="s">
        <v>92</v>
      </c>
      <c r="K52" s="4">
        <v>497</v>
      </c>
      <c r="L52" s="1">
        <v>2193.6512907444667</v>
      </c>
      <c r="M52" s="1"/>
      <c r="N52" s="29" t="s">
        <v>42</v>
      </c>
      <c r="O52" s="4">
        <v>104</v>
      </c>
      <c r="P52" s="1">
        <v>2648.7895384615385</v>
      </c>
    </row>
    <row r="53" spans="3:16" x14ac:dyDescent="0.3">
      <c r="F53" s="2" t="s">
        <v>3</v>
      </c>
      <c r="G53" s="2" t="s">
        <v>5</v>
      </c>
      <c r="J53" s="29" t="s">
        <v>93</v>
      </c>
      <c r="K53" s="4">
        <v>92</v>
      </c>
      <c r="L53" s="1">
        <v>893.30565217391302</v>
      </c>
      <c r="M53" s="1"/>
      <c r="N53" s="29" t="s">
        <v>43</v>
      </c>
      <c r="O53" s="4">
        <v>115</v>
      </c>
      <c r="P53" s="1">
        <v>5261.1182826086961</v>
      </c>
    </row>
    <row r="54" spans="3:16" x14ac:dyDescent="0.3">
      <c r="F54" s="4">
        <v>1801</v>
      </c>
      <c r="G54" s="1">
        <v>3507.4499250416438</v>
      </c>
      <c r="J54" s="29" t="s">
        <v>94</v>
      </c>
      <c r="K54" s="4">
        <v>295</v>
      </c>
      <c r="L54" s="1">
        <v>3071.8881711864406</v>
      </c>
      <c r="M54" s="1"/>
      <c r="N54" s="29" t="s">
        <v>44</v>
      </c>
      <c r="O54" s="4">
        <v>93</v>
      </c>
      <c r="P54" s="1">
        <v>4621.7687419354843</v>
      </c>
    </row>
    <row r="55" spans="3:16" x14ac:dyDescent="0.3">
      <c r="F55" s="4">
        <v>2365</v>
      </c>
      <c r="G55" s="1">
        <v>2635.2134230443976</v>
      </c>
      <c r="J55" s="29" t="s">
        <v>95</v>
      </c>
      <c r="K55" s="4">
        <v>306</v>
      </c>
      <c r="L55" s="1">
        <v>3546.541818627451</v>
      </c>
      <c r="M55" s="1"/>
      <c r="N55" s="29" t="s">
        <v>45</v>
      </c>
      <c r="O55" s="4">
        <v>103</v>
      </c>
      <c r="P55" s="1">
        <v>1433.491</v>
      </c>
    </row>
    <row r="56" spans="3:16" x14ac:dyDescent="0.3">
      <c r="F56" s="4">
        <v>834</v>
      </c>
      <c r="G56" s="1">
        <v>2101.5660515587529</v>
      </c>
      <c r="J56" s="29" t="s">
        <v>96</v>
      </c>
      <c r="K56" s="4">
        <v>597</v>
      </c>
      <c r="L56" s="1">
        <v>3104.4574798994977</v>
      </c>
      <c r="M56" s="1"/>
      <c r="N56" s="29" t="s">
        <v>46</v>
      </c>
      <c r="O56" s="4">
        <v>92</v>
      </c>
      <c r="P56" s="1">
        <v>893.30565217391302</v>
      </c>
    </row>
    <row r="57" spans="3:16" x14ac:dyDescent="0.3">
      <c r="J57" s="29" t="s">
        <v>97</v>
      </c>
      <c r="K57" s="4">
        <v>217</v>
      </c>
      <c r="L57" s="1">
        <v>1644.339232718894</v>
      </c>
      <c r="M57" s="1"/>
      <c r="N57" s="29" t="s">
        <v>47</v>
      </c>
      <c r="O57" s="4">
        <v>105</v>
      </c>
      <c r="P57" s="1">
        <v>1793.5381904761905</v>
      </c>
    </row>
    <row r="58" spans="3:16" x14ac:dyDescent="0.3">
      <c r="J58" s="29" t="s">
        <v>98</v>
      </c>
      <c r="K58" s="4">
        <v>321</v>
      </c>
      <c r="L58" s="1">
        <v>4178.5101043613713</v>
      </c>
      <c r="M58" s="1"/>
      <c r="N58" s="29" t="s">
        <v>48</v>
      </c>
      <c r="O58" s="4">
        <v>95</v>
      </c>
      <c r="P58" s="1">
        <v>2795.2100105263157</v>
      </c>
    </row>
    <row r="59" spans="3:16" x14ac:dyDescent="0.3">
      <c r="J59" s="29" t="s">
        <v>99</v>
      </c>
      <c r="K59" s="4">
        <v>203</v>
      </c>
      <c r="L59" s="1">
        <v>454.01925862068964</v>
      </c>
      <c r="M59" s="1"/>
      <c r="N59" s="29" t="s">
        <v>49</v>
      </c>
      <c r="O59" s="4">
        <v>96</v>
      </c>
      <c r="P59" s="1">
        <v>874.29551562500001</v>
      </c>
    </row>
    <row r="60" spans="3:16" x14ac:dyDescent="0.3">
      <c r="J60" s="29" t="s">
        <v>100</v>
      </c>
      <c r="K60" s="4">
        <v>503</v>
      </c>
      <c r="L60" s="1">
        <v>1887.6228956262426</v>
      </c>
      <c r="M60" s="1"/>
      <c r="N60" s="29" t="s">
        <v>50</v>
      </c>
      <c r="O60" s="4">
        <v>98</v>
      </c>
      <c r="P60" s="1">
        <v>691.30360714285723</v>
      </c>
    </row>
    <row r="61" spans="3:16" x14ac:dyDescent="0.3">
      <c r="J61" s="29" t="s">
        <v>36</v>
      </c>
      <c r="K61" s="4">
        <v>5000</v>
      </c>
      <c r="L61" s="1">
        <v>2860.3806295000004</v>
      </c>
      <c r="M61" s="1"/>
      <c r="N61" s="29" t="s">
        <v>51</v>
      </c>
      <c r="O61" s="4">
        <v>107</v>
      </c>
      <c r="P61" s="1">
        <v>1255.9467056074766</v>
      </c>
    </row>
    <row r="62" spans="3:16" x14ac:dyDescent="0.3">
      <c r="N62" s="29" t="s">
        <v>52</v>
      </c>
      <c r="O62" s="4">
        <v>96</v>
      </c>
      <c r="P62" s="1">
        <v>3555.3075937499998</v>
      </c>
    </row>
    <row r="63" spans="3:16" x14ac:dyDescent="0.3">
      <c r="N63" s="29" t="s">
        <v>53</v>
      </c>
      <c r="O63" s="4">
        <v>107</v>
      </c>
      <c r="P63" s="1">
        <v>3479.2827476635516</v>
      </c>
    </row>
    <row r="64" spans="3:16" x14ac:dyDescent="0.3">
      <c r="K64" s="2" t="s">
        <v>3</v>
      </c>
      <c r="L64" s="2" t="s">
        <v>5</v>
      </c>
      <c r="N64" s="29" t="s">
        <v>54</v>
      </c>
      <c r="O64" s="4">
        <v>112</v>
      </c>
      <c r="P64" s="1">
        <v>2874.7975178571428</v>
      </c>
    </row>
    <row r="65" spans="11:16" x14ac:dyDescent="0.3">
      <c r="K65" s="4">
        <v>556</v>
      </c>
      <c r="L65" s="1">
        <v>3444.5262751798559</v>
      </c>
      <c r="N65" s="29" t="s">
        <v>55</v>
      </c>
      <c r="O65" s="4">
        <v>98</v>
      </c>
      <c r="P65" s="1">
        <v>4808.4523877551019</v>
      </c>
    </row>
    <row r="66" spans="11:16" x14ac:dyDescent="0.3">
      <c r="K66" s="4">
        <v>297</v>
      </c>
      <c r="L66" s="1">
        <v>2753.3362121212122</v>
      </c>
      <c r="N66" s="29" t="s">
        <v>56</v>
      </c>
      <c r="O66" s="4">
        <v>87</v>
      </c>
      <c r="P66" s="1">
        <v>990.57537356321836</v>
      </c>
    </row>
    <row r="67" spans="11:16" x14ac:dyDescent="0.3">
      <c r="K67" s="4">
        <v>282</v>
      </c>
      <c r="L67" s="1">
        <v>4009.9491099290781</v>
      </c>
      <c r="N67" s="29" t="s">
        <v>57</v>
      </c>
      <c r="O67" s="4">
        <v>101</v>
      </c>
      <c r="P67" s="1">
        <v>4270.0448465346535</v>
      </c>
    </row>
    <row r="68" spans="11:16" x14ac:dyDescent="0.3">
      <c r="K68" s="4">
        <v>512</v>
      </c>
      <c r="L68" s="1">
        <v>2850.9048310546873</v>
      </c>
      <c r="N68" s="29" t="s">
        <v>58</v>
      </c>
      <c r="O68" s="4">
        <v>98</v>
      </c>
      <c r="P68" s="1">
        <v>3529.7891530612246</v>
      </c>
    </row>
    <row r="69" spans="11:16" x14ac:dyDescent="0.3">
      <c r="K69" s="4">
        <v>322</v>
      </c>
      <c r="L69" s="1">
        <v>3793.5852298136642</v>
      </c>
      <c r="N69" s="29" t="s">
        <v>59</v>
      </c>
      <c r="O69" s="4">
        <v>91</v>
      </c>
      <c r="P69" s="1">
        <v>4758.1957417582416</v>
      </c>
    </row>
    <row r="70" spans="11:16" x14ac:dyDescent="0.3">
      <c r="K70" s="4">
        <v>497</v>
      </c>
      <c r="L70" s="1">
        <v>2193.6512907444667</v>
      </c>
      <c r="N70" s="29" t="s">
        <v>60</v>
      </c>
      <c r="O70" s="4">
        <v>107</v>
      </c>
      <c r="P70" s="1">
        <v>76.948971962616824</v>
      </c>
    </row>
    <row r="71" spans="11:16" x14ac:dyDescent="0.3">
      <c r="K71" s="4">
        <v>92</v>
      </c>
      <c r="L71" s="1">
        <v>893.30565217391302</v>
      </c>
      <c r="N71" s="29" t="s">
        <v>61</v>
      </c>
      <c r="O71" s="4">
        <v>88</v>
      </c>
      <c r="P71" s="1">
        <v>4126.7820681818184</v>
      </c>
    </row>
    <row r="72" spans="11:16" x14ac:dyDescent="0.3">
      <c r="K72" s="4">
        <v>295</v>
      </c>
      <c r="L72" s="1">
        <v>3071.8881711864406</v>
      </c>
      <c r="N72" s="29" t="s">
        <v>62</v>
      </c>
      <c r="O72" s="4">
        <v>82</v>
      </c>
      <c r="P72" s="1">
        <v>3625.8744512195126</v>
      </c>
    </row>
    <row r="73" spans="11:16" x14ac:dyDescent="0.3">
      <c r="K73" s="4">
        <v>306</v>
      </c>
      <c r="L73" s="1">
        <v>3546.541818627451</v>
      </c>
      <c r="N73" s="29" t="s">
        <v>63</v>
      </c>
      <c r="O73" s="4">
        <v>102</v>
      </c>
      <c r="P73" s="1">
        <v>4731.4559950980392</v>
      </c>
    </row>
    <row r="74" spans="11:16" x14ac:dyDescent="0.3">
      <c r="K74" s="4">
        <v>597</v>
      </c>
      <c r="L74" s="1">
        <v>3104.4574798994977</v>
      </c>
      <c r="N74" s="29" t="s">
        <v>64</v>
      </c>
      <c r="O74" s="4">
        <v>82</v>
      </c>
      <c r="P74" s="1">
        <v>1085.6971646341462</v>
      </c>
    </row>
    <row r="75" spans="11:16" x14ac:dyDescent="0.3">
      <c r="K75" s="4">
        <v>217</v>
      </c>
      <c r="L75" s="1">
        <v>1644.339232718894</v>
      </c>
      <c r="N75" s="29" t="s">
        <v>65</v>
      </c>
      <c r="O75" s="4">
        <v>93</v>
      </c>
      <c r="P75" s="1">
        <v>1099.4187956989247</v>
      </c>
    </row>
    <row r="76" spans="11:16" x14ac:dyDescent="0.3">
      <c r="K76" s="4">
        <v>321</v>
      </c>
      <c r="L76" s="1">
        <v>4178.5101043613713</v>
      </c>
      <c r="N76" s="29" t="s">
        <v>66</v>
      </c>
      <c r="O76" s="4">
        <v>104</v>
      </c>
      <c r="P76" s="1">
        <v>2853.1730000000002</v>
      </c>
    </row>
    <row r="77" spans="11:16" x14ac:dyDescent="0.3">
      <c r="K77" s="4">
        <v>203</v>
      </c>
      <c r="L77" s="1">
        <v>454.01925862068964</v>
      </c>
      <c r="N77" s="29" t="s">
        <v>67</v>
      </c>
      <c r="O77" s="4">
        <v>103</v>
      </c>
      <c r="P77" s="1">
        <v>80.850019417475721</v>
      </c>
    </row>
    <row r="78" spans="11:16" x14ac:dyDescent="0.3">
      <c r="K78" s="4">
        <v>503</v>
      </c>
      <c r="L78" s="1">
        <v>1887.6228956262426</v>
      </c>
      <c r="N78" s="29" t="s">
        <v>68</v>
      </c>
      <c r="O78" s="4">
        <v>101</v>
      </c>
      <c r="P78" s="1">
        <v>3320.1506683168318</v>
      </c>
    </row>
    <row r="79" spans="11:16" x14ac:dyDescent="0.3">
      <c r="K79" s="36"/>
      <c r="L79" s="37"/>
      <c r="N79" s="29" t="s">
        <v>69</v>
      </c>
      <c r="O79" s="4">
        <v>96</v>
      </c>
      <c r="P79" s="1">
        <v>4039.8658125000002</v>
      </c>
    </row>
    <row r="80" spans="11:16" x14ac:dyDescent="0.3">
      <c r="N80" s="29" t="s">
        <v>70</v>
      </c>
      <c r="O80" s="4">
        <v>104</v>
      </c>
      <c r="P80" s="1">
        <v>3599.9577692307694</v>
      </c>
    </row>
    <row r="81" spans="14:16" x14ac:dyDescent="0.3">
      <c r="N81" s="29" t="s">
        <v>71</v>
      </c>
      <c r="O81" s="4">
        <v>91</v>
      </c>
      <c r="P81" s="1">
        <v>3273.169054945055</v>
      </c>
    </row>
    <row r="82" spans="14:16" x14ac:dyDescent="0.3">
      <c r="N82" s="29" t="s">
        <v>72</v>
      </c>
      <c r="O82" s="4">
        <v>101</v>
      </c>
      <c r="P82" s="1">
        <v>4922.2745346534657</v>
      </c>
    </row>
    <row r="83" spans="14:16" x14ac:dyDescent="0.3">
      <c r="N83" s="29" t="s">
        <v>73</v>
      </c>
      <c r="O83" s="4">
        <v>107</v>
      </c>
      <c r="P83" s="1">
        <v>1067.3521401869159</v>
      </c>
    </row>
    <row r="84" spans="14:16" x14ac:dyDescent="0.3">
      <c r="N84" s="29" t="s">
        <v>74</v>
      </c>
      <c r="O84" s="4">
        <v>101</v>
      </c>
      <c r="P84" s="1">
        <v>4731.8160693069312</v>
      </c>
    </row>
    <row r="85" spans="14:16" x14ac:dyDescent="0.3">
      <c r="N85" s="29" t="s">
        <v>75</v>
      </c>
      <c r="O85" s="4">
        <v>97</v>
      </c>
      <c r="P85" s="1">
        <v>312.75982474226805</v>
      </c>
    </row>
    <row r="86" spans="14:16" x14ac:dyDescent="0.3">
      <c r="N86" s="29" t="s">
        <v>76</v>
      </c>
      <c r="O86" s="4">
        <v>111</v>
      </c>
      <c r="P86" s="1">
        <v>4320.6927702702706</v>
      </c>
    </row>
    <row r="87" spans="14:16" x14ac:dyDescent="0.3">
      <c r="N87" s="29" t="s">
        <v>77</v>
      </c>
      <c r="O87" s="4">
        <v>111</v>
      </c>
      <c r="P87" s="1">
        <v>5169.1628648648648</v>
      </c>
    </row>
    <row r="88" spans="14:16" x14ac:dyDescent="0.3">
      <c r="N88" s="29" t="s">
        <v>78</v>
      </c>
      <c r="O88" s="4">
        <v>95</v>
      </c>
      <c r="P88" s="1">
        <v>875.77738947368425</v>
      </c>
    </row>
    <row r="89" spans="14:16" x14ac:dyDescent="0.3">
      <c r="N89" s="29" t="s">
        <v>79</v>
      </c>
      <c r="O89" s="4">
        <v>87</v>
      </c>
      <c r="P89" s="1">
        <v>1519.3926896551723</v>
      </c>
    </row>
    <row r="90" spans="14:16" x14ac:dyDescent="0.3">
      <c r="N90" s="29" t="s">
        <v>80</v>
      </c>
      <c r="O90" s="4">
        <v>94</v>
      </c>
      <c r="P90" s="1">
        <v>972.16932446808516</v>
      </c>
    </row>
    <row r="91" spans="14:16" x14ac:dyDescent="0.3">
      <c r="N91" s="29" t="s">
        <v>81</v>
      </c>
      <c r="O91" s="4">
        <v>107</v>
      </c>
      <c r="P91" s="1">
        <v>3032.172</v>
      </c>
    </row>
    <row r="92" spans="14:16" x14ac:dyDescent="0.3">
      <c r="N92" s="29" t="s">
        <v>82</v>
      </c>
      <c r="O92" s="4">
        <v>106</v>
      </c>
      <c r="P92" s="1">
        <v>4915.3868490566038</v>
      </c>
    </row>
    <row r="93" spans="14:16" x14ac:dyDescent="0.3">
      <c r="N93" s="29" t="s">
        <v>83</v>
      </c>
      <c r="O93" s="4">
        <v>83</v>
      </c>
      <c r="P93" s="1">
        <v>4018.3090361445784</v>
      </c>
    </row>
    <row r="94" spans="14:16" x14ac:dyDescent="0.3">
      <c r="N94" s="29" t="s">
        <v>84</v>
      </c>
      <c r="O94" s="4">
        <v>105</v>
      </c>
      <c r="P94" s="1">
        <v>331.85039523809525</v>
      </c>
    </row>
    <row r="95" spans="14:16" x14ac:dyDescent="0.3">
      <c r="N95" s="29" t="s">
        <v>85</v>
      </c>
      <c r="O95" s="4">
        <v>105</v>
      </c>
      <c r="P95" s="1">
        <v>763.69928571428579</v>
      </c>
    </row>
    <row r="96" spans="14:16" x14ac:dyDescent="0.3">
      <c r="N96" s="29" t="s">
        <v>86</v>
      </c>
      <c r="O96" s="4">
        <v>115</v>
      </c>
      <c r="P96" s="1">
        <v>3044.2243478260871</v>
      </c>
    </row>
    <row r="97" spans="14:16" x14ac:dyDescent="0.3">
      <c r="N97" s="29" t="s">
        <v>36</v>
      </c>
      <c r="O97" s="4">
        <v>5000</v>
      </c>
      <c r="P97" s="1">
        <v>2860.3806295000004</v>
      </c>
    </row>
    <row r="101" spans="14:16" x14ac:dyDescent="0.3">
      <c r="N101" s="4">
        <v>97</v>
      </c>
      <c r="O101" s="1">
        <v>3244.0978092783503</v>
      </c>
    </row>
    <row r="102" spans="14:16" x14ac:dyDescent="0.3">
      <c r="N102" s="4">
        <v>104</v>
      </c>
      <c r="O102" s="1">
        <v>3796.4965144230769</v>
      </c>
    </row>
    <row r="103" spans="14:16" x14ac:dyDescent="0.3">
      <c r="N103" s="4">
        <v>115</v>
      </c>
      <c r="O103" s="1">
        <v>5092.2871521739125</v>
      </c>
    </row>
    <row r="104" spans="14:16" x14ac:dyDescent="0.3">
      <c r="N104" s="4">
        <v>105</v>
      </c>
      <c r="O104" s="1">
        <v>2460.5687428571428</v>
      </c>
    </row>
    <row r="105" spans="14:16" x14ac:dyDescent="0.3">
      <c r="N105" s="4">
        <v>103</v>
      </c>
      <c r="O105" s="1">
        <v>4837.1334126213596</v>
      </c>
    </row>
    <row r="106" spans="14:16" x14ac:dyDescent="0.3">
      <c r="N106" s="4">
        <v>104</v>
      </c>
      <c r="O106" s="1">
        <v>2648.7895384615385</v>
      </c>
    </row>
    <row r="107" spans="14:16" x14ac:dyDescent="0.3">
      <c r="N107" s="4">
        <v>115</v>
      </c>
      <c r="O107" s="1">
        <v>5261.1182826086961</v>
      </c>
    </row>
    <row r="108" spans="14:16" x14ac:dyDescent="0.3">
      <c r="N108" s="4">
        <v>93</v>
      </c>
      <c r="O108" s="1">
        <v>4621.7687419354843</v>
      </c>
    </row>
    <row r="109" spans="14:16" x14ac:dyDescent="0.3">
      <c r="N109" s="4">
        <v>103</v>
      </c>
      <c r="O109" s="1">
        <v>1433.491</v>
      </c>
    </row>
    <row r="110" spans="14:16" x14ac:dyDescent="0.3">
      <c r="N110" s="4">
        <v>92</v>
      </c>
      <c r="O110" s="1">
        <v>893.30565217391302</v>
      </c>
    </row>
    <row r="111" spans="14:16" x14ac:dyDescent="0.3">
      <c r="N111" s="4">
        <v>105</v>
      </c>
      <c r="O111" s="1">
        <v>1793.5381904761905</v>
      </c>
    </row>
    <row r="112" spans="14:16" x14ac:dyDescent="0.3">
      <c r="N112" s="4">
        <v>95</v>
      </c>
      <c r="O112" s="1">
        <v>2795.2100105263157</v>
      </c>
    </row>
    <row r="113" spans="14:15" x14ac:dyDescent="0.3">
      <c r="N113" s="4">
        <v>96</v>
      </c>
      <c r="O113" s="1">
        <v>874.29551562500001</v>
      </c>
    </row>
    <row r="114" spans="14:15" x14ac:dyDescent="0.3">
      <c r="N114" s="4">
        <v>98</v>
      </c>
      <c r="O114" s="1">
        <v>691.30360714285723</v>
      </c>
    </row>
    <row r="115" spans="14:15" x14ac:dyDescent="0.3">
      <c r="N115" s="4">
        <v>107</v>
      </c>
      <c r="O115" s="1">
        <v>1255.9467056074766</v>
      </c>
    </row>
    <row r="116" spans="14:15" x14ac:dyDescent="0.3">
      <c r="N116" s="4">
        <v>96</v>
      </c>
      <c r="O116" s="1">
        <v>3555.3075937499998</v>
      </c>
    </row>
    <row r="117" spans="14:15" x14ac:dyDescent="0.3">
      <c r="N117" s="4">
        <v>107</v>
      </c>
      <c r="O117" s="1">
        <v>3479.2827476635516</v>
      </c>
    </row>
    <row r="118" spans="14:15" x14ac:dyDescent="0.3">
      <c r="N118" s="4">
        <v>112</v>
      </c>
      <c r="O118" s="1">
        <v>2874.7975178571428</v>
      </c>
    </row>
    <row r="119" spans="14:15" x14ac:dyDescent="0.3">
      <c r="N119" s="4">
        <v>98</v>
      </c>
      <c r="O119" s="1">
        <v>4808.4523877551019</v>
      </c>
    </row>
    <row r="120" spans="14:15" x14ac:dyDescent="0.3">
      <c r="N120" s="4">
        <v>87</v>
      </c>
      <c r="O120" s="1">
        <v>990.57537356321836</v>
      </c>
    </row>
    <row r="121" spans="14:15" x14ac:dyDescent="0.3">
      <c r="N121" s="4">
        <v>101</v>
      </c>
      <c r="O121" s="1">
        <v>4270.0448465346535</v>
      </c>
    </row>
    <row r="122" spans="14:15" x14ac:dyDescent="0.3">
      <c r="N122" s="4">
        <v>98</v>
      </c>
      <c r="O122" s="1">
        <v>3529.7891530612246</v>
      </c>
    </row>
    <row r="123" spans="14:15" x14ac:dyDescent="0.3">
      <c r="N123" s="4">
        <v>91</v>
      </c>
      <c r="O123" s="1">
        <v>4758.1957417582416</v>
      </c>
    </row>
    <row r="124" spans="14:15" x14ac:dyDescent="0.3">
      <c r="N124" s="4">
        <v>107</v>
      </c>
      <c r="O124" s="1">
        <v>76.948971962616824</v>
      </c>
    </row>
    <row r="125" spans="14:15" x14ac:dyDescent="0.3">
      <c r="N125" s="4">
        <v>88</v>
      </c>
      <c r="O125" s="1">
        <v>4126.7820681818184</v>
      </c>
    </row>
    <row r="126" spans="14:15" x14ac:dyDescent="0.3">
      <c r="N126" s="4">
        <v>82</v>
      </c>
      <c r="O126" s="1">
        <v>3625.8744512195126</v>
      </c>
    </row>
    <row r="127" spans="14:15" x14ac:dyDescent="0.3">
      <c r="N127" s="4">
        <v>102</v>
      </c>
      <c r="O127" s="1">
        <v>4731.4559950980392</v>
      </c>
    </row>
    <row r="128" spans="14:15" x14ac:dyDescent="0.3">
      <c r="N128" s="4">
        <v>82</v>
      </c>
      <c r="O128" s="1">
        <v>1085.6971646341462</v>
      </c>
    </row>
    <row r="129" spans="14:15" x14ac:dyDescent="0.3">
      <c r="N129" s="4">
        <v>93</v>
      </c>
      <c r="O129" s="1">
        <v>1099.4187956989247</v>
      </c>
    </row>
    <row r="130" spans="14:15" x14ac:dyDescent="0.3">
      <c r="N130" s="4">
        <v>104</v>
      </c>
      <c r="O130" s="1">
        <v>2853.1730000000002</v>
      </c>
    </row>
    <row r="131" spans="14:15" x14ac:dyDescent="0.3">
      <c r="N131" s="4">
        <v>103</v>
      </c>
      <c r="O131" s="1">
        <v>80.850019417475721</v>
      </c>
    </row>
    <row r="132" spans="14:15" x14ac:dyDescent="0.3">
      <c r="N132" s="4">
        <v>101</v>
      </c>
      <c r="O132" s="1">
        <v>3320.1506683168318</v>
      </c>
    </row>
    <row r="133" spans="14:15" x14ac:dyDescent="0.3">
      <c r="N133" s="4">
        <v>96</v>
      </c>
      <c r="O133" s="1">
        <v>4039.8658125000002</v>
      </c>
    </row>
    <row r="134" spans="14:15" x14ac:dyDescent="0.3">
      <c r="N134" s="4">
        <v>104</v>
      </c>
      <c r="O134" s="1">
        <v>3599.9577692307694</v>
      </c>
    </row>
    <row r="135" spans="14:15" x14ac:dyDescent="0.3">
      <c r="N135" s="4">
        <v>91</v>
      </c>
      <c r="O135" s="1">
        <v>3273.169054945055</v>
      </c>
    </row>
    <row r="136" spans="14:15" x14ac:dyDescent="0.3">
      <c r="N136" s="4">
        <v>101</v>
      </c>
      <c r="O136" s="1">
        <v>4922.2745346534657</v>
      </c>
    </row>
    <row r="137" spans="14:15" x14ac:dyDescent="0.3">
      <c r="N137" s="4">
        <v>107</v>
      </c>
      <c r="O137" s="1">
        <v>1067.3521401869159</v>
      </c>
    </row>
    <row r="138" spans="14:15" x14ac:dyDescent="0.3">
      <c r="N138" s="4">
        <v>101</v>
      </c>
      <c r="O138" s="1">
        <v>4731.8160693069312</v>
      </c>
    </row>
    <row r="139" spans="14:15" x14ac:dyDescent="0.3">
      <c r="N139" s="4">
        <v>97</v>
      </c>
      <c r="O139" s="1">
        <v>312.75982474226805</v>
      </c>
    </row>
    <row r="140" spans="14:15" x14ac:dyDescent="0.3">
      <c r="N140" s="4">
        <v>111</v>
      </c>
      <c r="O140" s="1">
        <v>4320.6927702702706</v>
      </c>
    </row>
    <row r="141" spans="14:15" x14ac:dyDescent="0.3">
      <c r="N141" s="4">
        <v>111</v>
      </c>
      <c r="O141" s="1">
        <v>5169.1628648648648</v>
      </c>
    </row>
    <row r="142" spans="14:15" x14ac:dyDescent="0.3">
      <c r="N142" s="4">
        <v>95</v>
      </c>
      <c r="O142" s="1">
        <v>875.77738947368425</v>
      </c>
    </row>
    <row r="143" spans="14:15" x14ac:dyDescent="0.3">
      <c r="N143" s="4">
        <v>87</v>
      </c>
      <c r="O143" s="1">
        <v>1519.3926896551723</v>
      </c>
    </row>
    <row r="144" spans="14:15" x14ac:dyDescent="0.3">
      <c r="N144" s="4">
        <v>94</v>
      </c>
      <c r="O144" s="1">
        <v>972.16932446808516</v>
      </c>
    </row>
    <row r="145" spans="14:15" x14ac:dyDescent="0.3">
      <c r="N145" s="4">
        <v>107</v>
      </c>
      <c r="O145" s="1">
        <v>3032.172</v>
      </c>
    </row>
    <row r="146" spans="14:15" x14ac:dyDescent="0.3">
      <c r="N146" s="4">
        <v>106</v>
      </c>
      <c r="O146" s="1">
        <v>4915.3868490566038</v>
      </c>
    </row>
    <row r="147" spans="14:15" x14ac:dyDescent="0.3">
      <c r="N147" s="4">
        <v>83</v>
      </c>
      <c r="O147" s="1">
        <v>4018.3090361445784</v>
      </c>
    </row>
    <row r="148" spans="14:15" x14ac:dyDescent="0.3">
      <c r="N148" s="4">
        <v>105</v>
      </c>
      <c r="O148" s="1">
        <v>331.85039523809525</v>
      </c>
    </row>
    <row r="149" spans="14:15" x14ac:dyDescent="0.3">
      <c r="N149" s="4">
        <v>105</v>
      </c>
      <c r="O149" s="1">
        <v>763.69928571428579</v>
      </c>
    </row>
    <row r="150" spans="14:15" x14ac:dyDescent="0.3">
      <c r="N150" s="4">
        <v>115</v>
      </c>
      <c r="O150" s="1">
        <v>3044.2243478260871</v>
      </c>
    </row>
  </sheetData>
  <mergeCells count="6">
    <mergeCell ref="U5:V5"/>
    <mergeCell ref="AH5:AI5"/>
    <mergeCell ref="D3:H3"/>
    <mergeCell ref="J3:L3"/>
    <mergeCell ref="AX3:AY3"/>
    <mergeCell ref="AO4:AP4"/>
  </mergeCells>
  <pageMargins left="0.7" right="0.7" top="0.75" bottom="0.75" header="0.3" footer="0.3"/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E55D-C3F7-4AD7-8B82-AB2484B39B15}">
  <dimension ref="B2:AK22"/>
  <sheetViews>
    <sheetView topLeftCell="H1" zoomScaleNormal="100" workbookViewId="0">
      <selection activeCell="O5" sqref="O5:P9"/>
    </sheetView>
  </sheetViews>
  <sheetFormatPr defaultRowHeight="14.4" x14ac:dyDescent="0.3"/>
  <cols>
    <col min="1" max="1" width="8" customWidth="1"/>
    <col min="2" max="2" width="23.109375" bestFit="1" customWidth="1"/>
    <col min="3" max="3" width="14.5546875" bestFit="1" customWidth="1"/>
    <col min="4" max="4" width="6.5546875" bestFit="1" customWidth="1"/>
    <col min="5" max="5" width="17.77734375" bestFit="1" customWidth="1"/>
    <col min="6" max="6" width="20.44140625" bestFit="1" customWidth="1"/>
    <col min="7" max="7" width="27.88671875" customWidth="1"/>
    <col min="8" max="8" width="17.77734375" bestFit="1" customWidth="1"/>
    <col min="9" max="10" width="12.44140625" bestFit="1" customWidth="1"/>
    <col min="11" max="11" width="25.21875" bestFit="1" customWidth="1"/>
    <col min="15" max="16" width="12.44140625" bestFit="1" customWidth="1"/>
    <col min="19" max="19" width="15.44140625" bestFit="1" customWidth="1"/>
    <col min="20" max="20" width="12.44140625" bestFit="1" customWidth="1"/>
    <col min="21" max="21" width="15.44140625" bestFit="1" customWidth="1"/>
    <col min="22" max="22" width="12.77734375" bestFit="1" customWidth="1"/>
    <col min="23" max="23" width="15.44140625" bestFit="1" customWidth="1"/>
    <col min="24" max="24" width="12.44140625" bestFit="1" customWidth="1"/>
    <col min="27" max="27" width="12.44140625" bestFit="1" customWidth="1"/>
    <col min="28" max="28" width="12" customWidth="1"/>
    <col min="30" max="30" width="12.44140625" bestFit="1" customWidth="1"/>
    <col min="31" max="31" width="25.21875" bestFit="1" customWidth="1"/>
    <col min="32" max="32" width="13.44140625" bestFit="1" customWidth="1"/>
    <col min="33" max="33" width="12.44140625" bestFit="1" customWidth="1"/>
    <col min="34" max="34" width="13.44140625" bestFit="1" customWidth="1"/>
    <col min="35" max="35" width="12.44140625" bestFit="1" customWidth="1"/>
    <col min="36" max="36" width="13.44140625" bestFit="1" customWidth="1"/>
    <col min="37" max="37" width="12.44140625" bestFit="1" customWidth="1"/>
  </cols>
  <sheetData>
    <row r="2" spans="2:37" x14ac:dyDescent="0.3">
      <c r="B2" s="62" t="s">
        <v>153</v>
      </c>
      <c r="C2" s="62"/>
      <c r="D2" s="62"/>
      <c r="E2" s="62"/>
      <c r="F2" s="62"/>
      <c r="G2" s="62"/>
    </row>
    <row r="4" spans="2:37" x14ac:dyDescent="0.3">
      <c r="B4" s="30" t="s">
        <v>28</v>
      </c>
      <c r="AI4" s="28" t="s">
        <v>196</v>
      </c>
      <c r="AJ4" s="28" t="s">
        <v>197</v>
      </c>
      <c r="AK4" t="s">
        <v>0</v>
      </c>
    </row>
    <row r="5" spans="2:37" x14ac:dyDescent="0.3">
      <c r="I5" s="28" t="s">
        <v>32</v>
      </c>
      <c r="J5" t="s">
        <v>0</v>
      </c>
      <c r="K5" t="s">
        <v>171</v>
      </c>
      <c r="O5" s="28" t="s">
        <v>32</v>
      </c>
      <c r="P5" t="s">
        <v>0</v>
      </c>
      <c r="W5" s="28" t="s">
        <v>32</v>
      </c>
      <c r="X5" t="s">
        <v>0</v>
      </c>
      <c r="AD5" s="28" t="s">
        <v>32</v>
      </c>
      <c r="AE5" t="s">
        <v>171</v>
      </c>
      <c r="AI5" t="s">
        <v>176</v>
      </c>
      <c r="AJ5" t="s">
        <v>186</v>
      </c>
      <c r="AK5" s="1">
        <v>117085.764</v>
      </c>
    </row>
    <row r="6" spans="2:37" x14ac:dyDescent="0.3">
      <c r="B6" s="30" t="s">
        <v>147</v>
      </c>
      <c r="C6" s="53">
        <v>200</v>
      </c>
      <c r="I6" s="29" t="s">
        <v>155</v>
      </c>
      <c r="J6" s="1">
        <v>3336284.898</v>
      </c>
      <c r="K6" s="66">
        <v>47</v>
      </c>
      <c r="O6" s="29" t="s">
        <v>159</v>
      </c>
      <c r="P6" s="1">
        <v>5801250.2874999996</v>
      </c>
      <c r="W6" s="29" t="s">
        <v>162</v>
      </c>
      <c r="X6" s="1">
        <v>117085.764</v>
      </c>
      <c r="Y6" s="1"/>
      <c r="AD6" s="29" t="s">
        <v>172</v>
      </c>
      <c r="AE6" s="66">
        <v>12</v>
      </c>
      <c r="AI6" t="s">
        <v>183</v>
      </c>
      <c r="AJ6" t="s">
        <v>187</v>
      </c>
      <c r="AK6" s="1">
        <v>112255.42750000001</v>
      </c>
    </row>
    <row r="7" spans="2:37" x14ac:dyDescent="0.3">
      <c r="B7" s="30"/>
      <c r="C7" s="5"/>
      <c r="I7" s="29" t="s">
        <v>156</v>
      </c>
      <c r="J7" s="1">
        <v>2601459.4835000001</v>
      </c>
      <c r="K7" s="66">
        <v>37</v>
      </c>
      <c r="O7" s="29" t="s">
        <v>158</v>
      </c>
      <c r="P7" s="1">
        <v>5360080.4275000002</v>
      </c>
      <c r="W7" s="29" t="s">
        <v>168</v>
      </c>
      <c r="X7" s="1">
        <v>112255.42750000001</v>
      </c>
      <c r="Y7" s="1"/>
      <c r="AD7" s="29" t="s">
        <v>173</v>
      </c>
      <c r="AE7" s="66">
        <v>39</v>
      </c>
      <c r="AI7" t="s">
        <v>181</v>
      </c>
      <c r="AJ7" t="s">
        <v>188</v>
      </c>
      <c r="AK7" s="1">
        <v>111867.5625</v>
      </c>
    </row>
    <row r="8" spans="2:37" x14ac:dyDescent="0.3">
      <c r="B8" s="30" t="s">
        <v>198</v>
      </c>
      <c r="C8" s="6">
        <v>71509.515737499998</v>
      </c>
      <c r="I8" s="29" t="s">
        <v>157</v>
      </c>
      <c r="J8" s="1">
        <v>8364158.7659999998</v>
      </c>
      <c r="K8" s="66">
        <v>116</v>
      </c>
      <c r="O8" s="29" t="s">
        <v>160</v>
      </c>
      <c r="P8" s="1">
        <v>3140572.4325000001</v>
      </c>
      <c r="W8" s="29" t="s">
        <v>164</v>
      </c>
      <c r="X8" s="1">
        <v>111867.5625</v>
      </c>
      <c r="Y8" s="1"/>
      <c r="AD8" s="29" t="s">
        <v>174</v>
      </c>
      <c r="AE8" s="66">
        <v>45</v>
      </c>
      <c r="AI8" t="s">
        <v>180</v>
      </c>
      <c r="AJ8" t="s">
        <v>189</v>
      </c>
      <c r="AK8" s="1">
        <v>102378.9335</v>
      </c>
    </row>
    <row r="9" spans="2:37" x14ac:dyDescent="0.3">
      <c r="B9" s="30"/>
      <c r="C9" s="5"/>
      <c r="I9" s="29" t="s">
        <v>36</v>
      </c>
      <c r="J9" s="1">
        <v>14301903.147500001</v>
      </c>
      <c r="K9" s="66">
        <v>200</v>
      </c>
      <c r="O9" s="29" t="s">
        <v>36</v>
      </c>
      <c r="P9" s="1">
        <v>14301903.147500001</v>
      </c>
      <c r="W9" s="29" t="s">
        <v>165</v>
      </c>
      <c r="X9" s="1">
        <v>102378.9335</v>
      </c>
      <c r="Y9" s="1"/>
      <c r="AD9" s="29" t="s">
        <v>175</v>
      </c>
      <c r="AE9" s="66">
        <v>38</v>
      </c>
      <c r="AI9" t="s">
        <v>179</v>
      </c>
      <c r="AJ9" t="s">
        <v>190</v>
      </c>
      <c r="AK9" s="1">
        <v>102068.0475</v>
      </c>
    </row>
    <row r="10" spans="2:37" x14ac:dyDescent="0.3">
      <c r="B10" s="30"/>
      <c r="C10" s="5"/>
      <c r="W10" s="29" t="s">
        <v>166</v>
      </c>
      <c r="X10" s="1">
        <v>102068.0475</v>
      </c>
      <c r="Y10" s="1"/>
      <c r="AD10" s="29" t="s">
        <v>151</v>
      </c>
      <c r="AE10" s="66">
        <v>35</v>
      </c>
      <c r="AI10" t="s">
        <v>184</v>
      </c>
      <c r="AJ10" t="s">
        <v>191</v>
      </c>
      <c r="AK10" s="1">
        <v>101478.7265</v>
      </c>
    </row>
    <row r="11" spans="2:37" x14ac:dyDescent="0.3">
      <c r="B11" s="30" t="s">
        <v>5</v>
      </c>
      <c r="C11" s="6">
        <v>2860.3806295000004</v>
      </c>
      <c r="W11" s="29" t="s">
        <v>163</v>
      </c>
      <c r="X11" s="1">
        <v>101478.7265</v>
      </c>
      <c r="Y11" s="1"/>
      <c r="AD11" s="29" t="s">
        <v>128</v>
      </c>
      <c r="AE11" s="66">
        <v>31</v>
      </c>
      <c r="AI11" t="s">
        <v>185</v>
      </c>
      <c r="AJ11" t="s">
        <v>192</v>
      </c>
      <c r="AK11" s="1">
        <v>101239.3985</v>
      </c>
    </row>
    <row r="12" spans="2:37" x14ac:dyDescent="0.3">
      <c r="B12" s="30"/>
      <c r="C12" s="5"/>
      <c r="W12" s="29" t="s">
        <v>170</v>
      </c>
      <c r="X12" s="1">
        <v>101239.3985</v>
      </c>
      <c r="Y12" s="1"/>
      <c r="AD12" s="29" t="s">
        <v>36</v>
      </c>
      <c r="AE12" s="66">
        <v>200</v>
      </c>
      <c r="AI12" t="s">
        <v>177</v>
      </c>
      <c r="AJ12" t="s">
        <v>193</v>
      </c>
      <c r="AK12" s="1">
        <v>100719.7115</v>
      </c>
    </row>
    <row r="13" spans="2:37" x14ac:dyDescent="0.3">
      <c r="B13" s="30" t="s">
        <v>148</v>
      </c>
      <c r="C13" s="7">
        <v>7.5879999999999989E-2</v>
      </c>
      <c r="W13" s="29" t="s">
        <v>169</v>
      </c>
      <c r="X13" s="1">
        <v>100719.7115</v>
      </c>
      <c r="Y13" s="1"/>
      <c r="AI13" t="s">
        <v>182</v>
      </c>
      <c r="AJ13" t="s">
        <v>194</v>
      </c>
      <c r="AK13" s="1">
        <v>99498.945000000007</v>
      </c>
    </row>
    <row r="14" spans="2:37" x14ac:dyDescent="0.3">
      <c r="W14" s="29" t="s">
        <v>167</v>
      </c>
      <c r="X14" s="1">
        <v>99498.945000000007</v>
      </c>
      <c r="Y14" s="1"/>
      <c r="AI14" t="s">
        <v>178</v>
      </c>
      <c r="AJ14" t="s">
        <v>195</v>
      </c>
      <c r="AK14" s="1">
        <v>97397.935500000007</v>
      </c>
    </row>
    <row r="15" spans="2:37" x14ac:dyDescent="0.3">
      <c r="B15" s="30" t="s">
        <v>154</v>
      </c>
      <c r="C15" s="5">
        <v>2.86</v>
      </c>
      <c r="W15" s="29" t="s">
        <v>161</v>
      </c>
      <c r="X15" s="1">
        <v>97397.935500000007</v>
      </c>
      <c r="Y15" s="1"/>
      <c r="AI15" t="s">
        <v>36</v>
      </c>
      <c r="AK15" s="1">
        <v>1045990.452</v>
      </c>
    </row>
    <row r="16" spans="2:37" x14ac:dyDescent="0.3">
      <c r="W16" s="29" t="s">
        <v>36</v>
      </c>
      <c r="X16" s="1">
        <v>1045990.452</v>
      </c>
      <c r="Y16" s="1"/>
    </row>
    <row r="21" spans="2:6" x14ac:dyDescent="0.3">
      <c r="B21" t="s">
        <v>149</v>
      </c>
      <c r="C21" t="s">
        <v>147</v>
      </c>
      <c r="D21" t="s">
        <v>5</v>
      </c>
      <c r="E21" t="s">
        <v>9</v>
      </c>
      <c r="F21" t="s">
        <v>154</v>
      </c>
    </row>
    <row r="22" spans="2:6" x14ac:dyDescent="0.3">
      <c r="B22" s="1">
        <v>71509.515737499998</v>
      </c>
      <c r="C22" s="52">
        <v>200</v>
      </c>
      <c r="D22" s="1">
        <v>2860.3806295000004</v>
      </c>
      <c r="E22" s="3">
        <v>7.5879999999999989E-2</v>
      </c>
      <c r="F22" s="66">
        <v>2.88</v>
      </c>
    </row>
  </sheetData>
  <mergeCells count="1">
    <mergeCell ref="B2:G2"/>
  </mergeCells>
  <pageMargins left="0.7" right="0.7" top="0.75" bottom="0.75" header="0.3" footer="0.3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EC69-AD70-4FE7-A0FB-7AFC76C00A05}">
  <dimension ref="B2:AS27"/>
  <sheetViews>
    <sheetView zoomScaleNormal="100" workbookViewId="0">
      <selection activeCell="C13" sqref="C13"/>
    </sheetView>
  </sheetViews>
  <sheetFormatPr defaultRowHeight="14.4" x14ac:dyDescent="0.3"/>
  <cols>
    <col min="2" max="2" width="12.44140625" bestFit="1" customWidth="1"/>
    <col min="3" max="3" width="17.5546875" bestFit="1" customWidth="1"/>
    <col min="4" max="4" width="14.21875" bestFit="1" customWidth="1"/>
    <col min="11" max="11" width="20.6640625" bestFit="1" customWidth="1"/>
    <col min="12" max="12" width="12.44140625" bestFit="1" customWidth="1"/>
    <col min="13" max="13" width="13.44140625" bestFit="1" customWidth="1"/>
    <col min="17" max="17" width="8.88671875" style="27"/>
    <col min="19" max="19" width="20.6640625" bestFit="1" customWidth="1"/>
    <col min="20" max="20" width="10.109375" bestFit="1" customWidth="1"/>
    <col min="21" max="21" width="13.44140625" bestFit="1" customWidth="1"/>
    <col min="24" max="24" width="8.88671875" style="27"/>
    <col min="26" max="26" width="12.109375" bestFit="1" customWidth="1"/>
    <col min="27" max="27" width="17.88671875" bestFit="1" customWidth="1"/>
    <col min="28" max="28" width="21.109375" bestFit="1" customWidth="1"/>
    <col min="29" max="29" width="16.5546875" bestFit="1" customWidth="1"/>
    <col min="30" max="30" width="18.21875" bestFit="1" customWidth="1"/>
    <col min="31" max="31" width="17" bestFit="1" customWidth="1"/>
    <col min="32" max="32" width="11.109375" bestFit="1" customWidth="1"/>
    <col min="33" max="33" width="4" customWidth="1"/>
    <col min="34" max="34" width="8.88671875" style="27"/>
    <col min="35" max="35" width="8.77734375" customWidth="1"/>
    <col min="36" max="37" width="12.44140625" bestFit="1" customWidth="1"/>
    <col min="42" max="42" width="8.88671875" style="27"/>
    <col min="44" max="44" width="20.6640625" bestFit="1" customWidth="1"/>
    <col min="45" max="45" width="25.21875" bestFit="1" customWidth="1"/>
    <col min="46" max="46" width="18.21875" bestFit="1" customWidth="1"/>
  </cols>
  <sheetData>
    <row r="2" spans="2:45" x14ac:dyDescent="0.3">
      <c r="B2" s="55" t="s">
        <v>199</v>
      </c>
      <c r="C2" s="55"/>
      <c r="D2" s="55"/>
      <c r="E2" s="55"/>
      <c r="F2" s="55"/>
      <c r="G2" s="55"/>
      <c r="H2" s="55"/>
      <c r="K2" s="28" t="s">
        <v>32</v>
      </c>
      <c r="L2" t="s">
        <v>0</v>
      </c>
      <c r="M2" t="s">
        <v>2</v>
      </c>
      <c r="S2" s="28" t="s">
        <v>32</v>
      </c>
      <c r="T2" t="s">
        <v>1</v>
      </c>
      <c r="AA2" s="28" t="s">
        <v>209</v>
      </c>
    </row>
    <row r="3" spans="2:45" x14ac:dyDescent="0.3">
      <c r="K3" s="29" t="s">
        <v>207</v>
      </c>
      <c r="L3" s="1">
        <v>2920406.93</v>
      </c>
      <c r="M3" s="3">
        <v>0.27530802702211116</v>
      </c>
      <c r="S3" s="29" t="s">
        <v>208</v>
      </c>
      <c r="T3" s="1">
        <v>725533.97050000122</v>
      </c>
      <c r="Z3" s="28" t="s">
        <v>13</v>
      </c>
      <c r="AA3" t="s">
        <v>204</v>
      </c>
      <c r="AB3" t="s">
        <v>205</v>
      </c>
      <c r="AC3" t="s">
        <v>206</v>
      </c>
      <c r="AD3" t="s">
        <v>207</v>
      </c>
      <c r="AE3" t="s">
        <v>208</v>
      </c>
      <c r="AF3" t="s">
        <v>36</v>
      </c>
      <c r="AR3" s="28" t="s">
        <v>32</v>
      </c>
      <c r="AS3" t="s">
        <v>214</v>
      </c>
    </row>
    <row r="4" spans="2:45" x14ac:dyDescent="0.3">
      <c r="K4" s="29" t="s">
        <v>204</v>
      </c>
      <c r="L4" s="1">
        <v>2900701.0780000002</v>
      </c>
      <c r="M4" s="3">
        <v>0.26544732714440755</v>
      </c>
      <c r="S4" s="29" t="s">
        <v>205</v>
      </c>
      <c r="T4" s="1">
        <v>753860.92599999625</v>
      </c>
      <c r="Z4" s="29" t="s">
        <v>1</v>
      </c>
      <c r="AA4" s="1">
        <v>769983.34800000163</v>
      </c>
      <c r="AB4" s="1">
        <v>753860.92599999625</v>
      </c>
      <c r="AC4" s="1">
        <v>772924.95300000091</v>
      </c>
      <c r="AD4" s="1">
        <v>804011.47000000067</v>
      </c>
      <c r="AE4" s="1">
        <v>725533.97050000122</v>
      </c>
      <c r="AF4" s="1">
        <v>3826314.6674999464</v>
      </c>
      <c r="AJ4" s="28" t="s">
        <v>32</v>
      </c>
      <c r="AK4" t="s">
        <v>0</v>
      </c>
      <c r="AR4" s="29" t="s">
        <v>204</v>
      </c>
      <c r="AS4" s="66">
        <v>1011</v>
      </c>
    </row>
    <row r="5" spans="2:45" x14ac:dyDescent="0.3">
      <c r="B5" s="51" t="s">
        <v>200</v>
      </c>
      <c r="D5" s="51">
        <v>5</v>
      </c>
      <c r="K5" s="29" t="s">
        <v>205</v>
      </c>
      <c r="L5" s="1">
        <v>2880114.7259999998</v>
      </c>
      <c r="M5" s="3">
        <v>0.2617468391778211</v>
      </c>
      <c r="S5" s="29" t="s">
        <v>204</v>
      </c>
      <c r="T5" s="1">
        <v>769983.34800000163</v>
      </c>
      <c r="Z5" s="29" t="s">
        <v>0</v>
      </c>
      <c r="AA5" s="1">
        <v>2900701.0780000002</v>
      </c>
      <c r="AB5" s="1">
        <v>2880114.7259999998</v>
      </c>
      <c r="AC5" s="1">
        <v>2847047.8029999998</v>
      </c>
      <c r="AD5" s="1">
        <v>2920406.93</v>
      </c>
      <c r="AE5" s="1">
        <v>2753632.6105</v>
      </c>
      <c r="AF5" s="1">
        <v>14301903.147500001</v>
      </c>
      <c r="AJ5" s="29" t="s">
        <v>210</v>
      </c>
      <c r="AK5" s="1">
        <v>5600680.4134999998</v>
      </c>
      <c r="AR5" s="29" t="s">
        <v>205</v>
      </c>
      <c r="AS5" s="66">
        <v>1014</v>
      </c>
    </row>
    <row r="6" spans="2:45" x14ac:dyDescent="0.3">
      <c r="B6" s="51"/>
      <c r="K6" s="29" t="s">
        <v>206</v>
      </c>
      <c r="L6" s="1">
        <v>2847047.8029999998</v>
      </c>
      <c r="M6" s="3">
        <v>0.27148295584835352</v>
      </c>
      <c r="S6" s="29" t="s">
        <v>206</v>
      </c>
      <c r="T6" s="1">
        <v>772924.95300000091</v>
      </c>
      <c r="AJ6" s="29" t="s">
        <v>211</v>
      </c>
      <c r="AK6" s="1">
        <v>2900701.0780000002</v>
      </c>
      <c r="AR6" s="29" t="s">
        <v>206</v>
      </c>
      <c r="AS6" s="66">
        <v>953</v>
      </c>
    </row>
    <row r="7" spans="2:45" x14ac:dyDescent="0.3">
      <c r="B7" s="51" t="s">
        <v>201</v>
      </c>
      <c r="D7" s="51">
        <v>4</v>
      </c>
      <c r="K7" s="29" t="s">
        <v>208</v>
      </c>
      <c r="L7" s="1">
        <v>2753632.6105</v>
      </c>
      <c r="M7" s="3">
        <v>0.26348248772673416</v>
      </c>
      <c r="S7" s="29" t="s">
        <v>207</v>
      </c>
      <c r="T7" s="1">
        <v>804011.47000000067</v>
      </c>
      <c r="AJ7" s="29" t="s">
        <v>212</v>
      </c>
      <c r="AK7" s="1">
        <v>2880114.7259999998</v>
      </c>
      <c r="AR7" s="29" t="s">
        <v>207</v>
      </c>
      <c r="AS7" s="66">
        <v>1013</v>
      </c>
    </row>
    <row r="8" spans="2:45" x14ac:dyDescent="0.3">
      <c r="B8" s="51"/>
      <c r="K8" s="29" t="s">
        <v>36</v>
      </c>
      <c r="L8" s="1">
        <v>14301903.147500001</v>
      </c>
      <c r="M8" s="3">
        <v>0.26753884626667979</v>
      </c>
      <c r="S8" s="29" t="s">
        <v>36</v>
      </c>
      <c r="T8" s="1">
        <v>3826314.6674999464</v>
      </c>
      <c r="AJ8" s="29" t="s">
        <v>213</v>
      </c>
      <c r="AK8" s="1">
        <v>2920406.93</v>
      </c>
      <c r="AR8" s="29" t="s">
        <v>208</v>
      </c>
      <c r="AS8" s="66">
        <v>1009</v>
      </c>
    </row>
    <row r="9" spans="2:45" x14ac:dyDescent="0.3">
      <c r="B9" s="51" t="s">
        <v>202</v>
      </c>
      <c r="D9" s="25">
        <v>2860380</v>
      </c>
      <c r="AJ9" s="29" t="s">
        <v>36</v>
      </c>
      <c r="AK9" s="1">
        <v>14301903.147500001</v>
      </c>
      <c r="AR9" s="29" t="s">
        <v>36</v>
      </c>
      <c r="AS9" s="66">
        <v>5000</v>
      </c>
    </row>
    <row r="10" spans="2:45" x14ac:dyDescent="0.3">
      <c r="B10" s="51"/>
    </row>
    <row r="11" spans="2:45" x14ac:dyDescent="0.3">
      <c r="B11" s="51" t="s">
        <v>203</v>
      </c>
      <c r="D11" s="54">
        <v>765263</v>
      </c>
    </row>
    <row r="13" spans="2:45" x14ac:dyDescent="0.3">
      <c r="AR13" s="28" t="s">
        <v>32</v>
      </c>
      <c r="AS13" t="s">
        <v>171</v>
      </c>
    </row>
    <row r="14" spans="2:45" x14ac:dyDescent="0.3">
      <c r="AR14" s="29" t="s">
        <v>204</v>
      </c>
      <c r="AS14" s="66">
        <v>199</v>
      </c>
    </row>
    <row r="15" spans="2:45" x14ac:dyDescent="0.3">
      <c r="AR15" s="29" t="s">
        <v>205</v>
      </c>
      <c r="AS15" s="66">
        <v>198</v>
      </c>
    </row>
    <row r="16" spans="2:45" x14ac:dyDescent="0.3">
      <c r="AR16" s="29" t="s">
        <v>206</v>
      </c>
      <c r="AS16" s="66">
        <v>196</v>
      </c>
    </row>
    <row r="17" spans="26:45" x14ac:dyDescent="0.3">
      <c r="AR17" s="29" t="s">
        <v>207</v>
      </c>
      <c r="AS17" s="66">
        <v>198</v>
      </c>
    </row>
    <row r="18" spans="26:45" x14ac:dyDescent="0.3">
      <c r="AR18" s="29" t="s">
        <v>208</v>
      </c>
      <c r="AS18" s="66">
        <v>198</v>
      </c>
    </row>
    <row r="19" spans="26:45" x14ac:dyDescent="0.3">
      <c r="AR19" s="29" t="s">
        <v>36</v>
      </c>
      <c r="AS19" s="66">
        <v>200</v>
      </c>
    </row>
    <row r="22" spans="26:45" x14ac:dyDescent="0.3">
      <c r="Z22" s="29"/>
      <c r="AA22" s="1"/>
    </row>
    <row r="23" spans="26:45" x14ac:dyDescent="0.3">
      <c r="Z23" s="2" t="s">
        <v>204</v>
      </c>
      <c r="AA23" s="2" t="s">
        <v>205</v>
      </c>
      <c r="AB23" s="2" t="s">
        <v>206</v>
      </c>
      <c r="AC23" s="2" t="s">
        <v>207</v>
      </c>
      <c r="AD23" s="2" t="s">
        <v>208</v>
      </c>
    </row>
    <row r="24" spans="26:45" x14ac:dyDescent="0.3">
      <c r="Z24" s="1">
        <v>769983.34800000163</v>
      </c>
      <c r="AA24" s="1">
        <v>753860.92599999625</v>
      </c>
      <c r="AB24" s="1">
        <v>772924.95300000091</v>
      </c>
      <c r="AC24" s="1">
        <v>804011.47000000067</v>
      </c>
      <c r="AD24" s="1">
        <v>725533.97050000122</v>
      </c>
    </row>
    <row r="25" spans="26:45" x14ac:dyDescent="0.3">
      <c r="Z25" s="1">
        <v>2900701.0780000002</v>
      </c>
      <c r="AA25" s="1">
        <v>2880114.7259999998</v>
      </c>
      <c r="AB25" s="1">
        <v>2847047.8029999998</v>
      </c>
      <c r="AC25" s="1">
        <v>2920406.93</v>
      </c>
      <c r="AD25" s="1">
        <v>2753632.6105</v>
      </c>
    </row>
    <row r="26" spans="26:45" x14ac:dyDescent="0.3">
      <c r="Z26" s="29"/>
      <c r="AA26" s="1"/>
      <c r="AB26" s="1"/>
    </row>
    <row r="27" spans="26:45" x14ac:dyDescent="0.3">
      <c r="Z27" s="29"/>
      <c r="AA27" s="1"/>
      <c r="AB27" s="1"/>
    </row>
  </sheetData>
  <mergeCells count="1">
    <mergeCell ref="B2:H2"/>
  </mergeCells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F609-5738-4292-88C0-E15BC54AA767}">
  <dimension ref="A1"/>
  <sheetViews>
    <sheetView workbookViewId="0">
      <selection activeCell="J25" sqref="J2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Props1.xml><?xml version="1.0" encoding="utf-8"?>
<ds:datastoreItem xmlns:ds="http://schemas.openxmlformats.org/officeDocument/2006/customXml" ds:itemID="{3D7B4079-81C0-4B81-83EF-EE9BEA725574}">
  <ds:schemaRefs/>
</ds:datastoreItem>
</file>

<file path=customXml/itemProps2.xml><?xml version="1.0" encoding="utf-8"?>
<ds:datastoreItem xmlns:ds="http://schemas.openxmlformats.org/officeDocument/2006/customXml" ds:itemID="{46D0DEBD-E8AC-4592-A5ED-1FD59577E9C5}">
  <ds:schemaRefs/>
</ds:datastoreItem>
</file>

<file path=customXml/itemProps3.xml><?xml version="1.0" encoding="utf-8"?>
<ds:datastoreItem xmlns:ds="http://schemas.openxmlformats.org/officeDocument/2006/customXml" ds:itemID="{58624E46-DF20-4485-AFE4-C8978A10A406}">
  <ds:schemaRefs/>
</ds:datastoreItem>
</file>

<file path=customXml/itemProps4.xml><?xml version="1.0" encoding="utf-8"?>
<ds:datastoreItem xmlns:ds="http://schemas.openxmlformats.org/officeDocument/2006/customXml" ds:itemID="{A79061FE-6C69-4530-9ACD-8C61CA20E3D2}">
  <ds:schemaRefs/>
</ds:datastoreItem>
</file>

<file path=customXml/itemProps5.xml><?xml version="1.0" encoding="utf-8"?>
<ds:datastoreItem xmlns:ds="http://schemas.openxmlformats.org/officeDocument/2006/customXml" ds:itemID="{92438237-115B-4EAD-9988-902D09233AF1}">
  <ds:schemaRefs/>
</ds:datastoreItem>
</file>

<file path=customXml/itemProps6.xml><?xml version="1.0" encoding="utf-8"?>
<ds:datastoreItem xmlns:ds="http://schemas.openxmlformats.org/officeDocument/2006/customXml" ds:itemID="{94982F9C-9B95-4BF2-8FB4-ECAB81FA1699}">
  <ds:schemaRefs/>
</ds:datastoreItem>
</file>

<file path=customXml/itemProps7.xml><?xml version="1.0" encoding="utf-8"?>
<ds:datastoreItem xmlns:ds="http://schemas.openxmlformats.org/officeDocument/2006/customXml" ds:itemID="{A9A1FCB5-DEEC-4F7C-B7B0-3C2981316E63}">
  <ds:schemaRefs/>
</ds:datastoreItem>
</file>

<file path=customXml/itemProps8.xml><?xml version="1.0" encoding="utf-8"?>
<ds:datastoreItem xmlns:ds="http://schemas.openxmlformats.org/officeDocument/2006/customXml" ds:itemID="{4F5B7758-3B7A-452B-863E-9C81277051D7}">
  <ds:schemaRefs/>
</ds:datastoreItem>
</file>

<file path=customXml/itemProps9.xml><?xml version="1.0" encoding="utf-8"?>
<ds:datastoreItem xmlns:ds="http://schemas.openxmlformats.org/officeDocument/2006/customXml" ds:itemID="{495EEDD4-1791-419C-8129-241276D49869}">
  <ds:schemaRefs/>
</ds:datastoreItem>
</file>

<file path=customXml/itemProps10.xml><?xml version="1.0" encoding="utf-8"?>
<ds:datastoreItem xmlns:ds="http://schemas.openxmlformats.org/officeDocument/2006/customXml" ds:itemID="{F8D7B155-6356-4D94-863B-F0BFA8193F15}">
  <ds:schemaRefs/>
</ds:datastoreItem>
</file>

<file path=customXml/itemProps11.xml><?xml version="1.0" encoding="utf-8"?>
<ds:datastoreItem xmlns:ds="http://schemas.openxmlformats.org/officeDocument/2006/customXml" ds:itemID="{B370CD97-56BB-48D4-9AC0-D9D1A427FECE}">
  <ds:schemaRefs/>
</ds:datastoreItem>
</file>

<file path=customXml/itemProps12.xml><?xml version="1.0" encoding="utf-8"?>
<ds:datastoreItem xmlns:ds="http://schemas.openxmlformats.org/officeDocument/2006/customXml" ds:itemID="{8CDBA132-6032-4EAD-B97D-8B3D0129AEC3}">
  <ds:schemaRefs/>
</ds:datastoreItem>
</file>

<file path=customXml/itemProps13.xml><?xml version="1.0" encoding="utf-8"?>
<ds:datastoreItem xmlns:ds="http://schemas.openxmlformats.org/officeDocument/2006/customXml" ds:itemID="{115E7E1C-AD03-4CD4-8DDF-B8B35854DBD1}">
  <ds:schemaRefs/>
</ds:datastoreItem>
</file>

<file path=customXml/itemProps14.xml><?xml version="1.0" encoding="utf-8"?>
<ds:datastoreItem xmlns:ds="http://schemas.openxmlformats.org/officeDocument/2006/customXml" ds:itemID="{C7C91A04-4AE7-4B75-86BF-6755A58D4AEA}">
  <ds:schemaRefs/>
</ds:datastoreItem>
</file>

<file path=customXml/itemProps15.xml><?xml version="1.0" encoding="utf-8"?>
<ds:datastoreItem xmlns:ds="http://schemas.openxmlformats.org/officeDocument/2006/customXml" ds:itemID="{30ED42C4-2443-4154-8BD0-EABFE8D4FF7F}">
  <ds:schemaRefs/>
</ds:datastoreItem>
</file>

<file path=customXml/itemProps16.xml><?xml version="1.0" encoding="utf-8"?>
<ds:datastoreItem xmlns:ds="http://schemas.openxmlformats.org/officeDocument/2006/customXml" ds:itemID="{5DA2609D-14E2-46BF-99DC-58316EC03420}">
  <ds:schemaRefs/>
</ds:datastoreItem>
</file>

<file path=customXml/itemProps17.xml><?xml version="1.0" encoding="utf-8"?>
<ds:datastoreItem xmlns:ds="http://schemas.openxmlformats.org/officeDocument/2006/customXml" ds:itemID="{65BE719D-B9E1-4320-A836-1AD8EF334152}">
  <ds:schemaRefs/>
</ds:datastoreItem>
</file>

<file path=customXml/itemProps18.xml><?xml version="1.0" encoding="utf-8"?>
<ds:datastoreItem xmlns:ds="http://schemas.openxmlformats.org/officeDocument/2006/customXml" ds:itemID="{CEDAAD85-DAFA-4063-962E-F74A1931CEE1}">
  <ds:schemaRefs/>
</ds:datastoreItem>
</file>

<file path=customXml/itemProps19.xml><?xml version="1.0" encoding="utf-8"?>
<ds:datastoreItem xmlns:ds="http://schemas.openxmlformats.org/officeDocument/2006/customXml" ds:itemID="{889F378A-9381-440C-9E34-BEF580218213}">
  <ds:schemaRefs/>
</ds:datastoreItem>
</file>

<file path=customXml/itemProps20.xml><?xml version="1.0" encoding="utf-8"?>
<ds:datastoreItem xmlns:ds="http://schemas.openxmlformats.org/officeDocument/2006/customXml" ds:itemID="{2DEA4272-2B63-4B4D-83F7-A3D4614B5173}">
  <ds:schemaRefs/>
</ds:datastoreItem>
</file>

<file path=customXml/itemProps21.xml><?xml version="1.0" encoding="utf-8"?>
<ds:datastoreItem xmlns:ds="http://schemas.openxmlformats.org/officeDocument/2006/customXml" ds:itemID="{3F88CDD2-607F-48AD-AF39-93365C013C52}">
  <ds:schemaRefs/>
</ds:datastoreItem>
</file>

<file path=customXml/itemProps22.xml><?xml version="1.0" encoding="utf-8"?>
<ds:datastoreItem xmlns:ds="http://schemas.openxmlformats.org/officeDocument/2006/customXml" ds:itemID="{EF939D3F-AF2B-4E44-A9D8-37E580490C67}">
  <ds:schemaRefs/>
</ds:datastoreItem>
</file>

<file path=customXml/itemProps23.xml><?xml version="1.0" encoding="utf-8"?>
<ds:datastoreItem xmlns:ds="http://schemas.openxmlformats.org/officeDocument/2006/customXml" ds:itemID="{B527F4F1-E8DC-46CE-A6F9-2A97C816708F}">
  <ds:schemaRefs/>
</ds:datastoreItem>
</file>

<file path=customXml/itemProps24.xml><?xml version="1.0" encoding="utf-8"?>
<ds:datastoreItem xmlns:ds="http://schemas.openxmlformats.org/officeDocument/2006/customXml" ds:itemID="{975C105C-590E-4955-8F1F-8115D42D3A5F}">
  <ds:schemaRefs/>
</ds:datastoreItem>
</file>

<file path=customXml/itemProps25.xml><?xml version="1.0" encoding="utf-8"?>
<ds:datastoreItem xmlns:ds="http://schemas.openxmlformats.org/officeDocument/2006/customXml" ds:itemID="{88AB5F5C-71EF-4839-AC10-D590765D10D7}">
  <ds:schemaRefs/>
</ds:datastoreItem>
</file>

<file path=customXml/itemProps26.xml><?xml version="1.0" encoding="utf-8"?>
<ds:datastoreItem xmlns:ds="http://schemas.openxmlformats.org/officeDocument/2006/customXml" ds:itemID="{DF72178E-0B54-4817-9C66-EDA304202E9B}">
  <ds:schemaRefs/>
</ds:datastoreItem>
</file>

<file path=customXml/itemProps27.xml><?xml version="1.0" encoding="utf-8"?>
<ds:datastoreItem xmlns:ds="http://schemas.openxmlformats.org/officeDocument/2006/customXml" ds:itemID="{D2EF4316-F49F-4EF9-9835-18CEEB0B448A}">
  <ds:schemaRefs/>
</ds:datastoreItem>
</file>

<file path=customXml/itemProps28.xml><?xml version="1.0" encoding="utf-8"?>
<ds:datastoreItem xmlns:ds="http://schemas.openxmlformats.org/officeDocument/2006/customXml" ds:itemID="{DD08F5DC-2715-4F36-86CE-511FB9E15C14}">
  <ds:schemaRefs/>
</ds:datastoreItem>
</file>

<file path=customXml/itemProps29.xml><?xml version="1.0" encoding="utf-8"?>
<ds:datastoreItem xmlns:ds="http://schemas.openxmlformats.org/officeDocument/2006/customXml" ds:itemID="{9FFE20DF-9FF5-4607-9DD4-3CE526562C94}">
  <ds:schemaRefs/>
</ds:datastoreItem>
</file>

<file path=customXml/itemProps30.xml><?xml version="1.0" encoding="utf-8"?>
<ds:datastoreItem xmlns:ds="http://schemas.openxmlformats.org/officeDocument/2006/customXml" ds:itemID="{D008671B-4ED9-4C24-84B0-A86F9A9AA5E5}">
  <ds:schemaRefs/>
</ds:datastoreItem>
</file>

<file path=customXml/itemProps31.xml><?xml version="1.0" encoding="utf-8"?>
<ds:datastoreItem xmlns:ds="http://schemas.openxmlformats.org/officeDocument/2006/customXml" ds:itemID="{4DFFF23B-946B-4689-8541-44695393DC4C}">
  <ds:schemaRefs/>
</ds:datastoreItem>
</file>

<file path=customXml/itemProps32.xml><?xml version="1.0" encoding="utf-8"?>
<ds:datastoreItem xmlns:ds="http://schemas.openxmlformats.org/officeDocument/2006/customXml" ds:itemID="{4D6E44E8-BDF1-4295-9B64-E00D6CA06FA7}">
  <ds:schemaRefs/>
</ds:datastoreItem>
</file>

<file path=customXml/itemProps33.xml><?xml version="1.0" encoding="utf-8"?>
<ds:datastoreItem xmlns:ds="http://schemas.openxmlformats.org/officeDocument/2006/customXml" ds:itemID="{F1FFA5E5-DE29-4CD9-BB51-B7660FFD942F}">
  <ds:schemaRefs/>
</ds:datastoreItem>
</file>

<file path=customXml/itemProps34.xml><?xml version="1.0" encoding="utf-8"?>
<ds:datastoreItem xmlns:ds="http://schemas.openxmlformats.org/officeDocument/2006/customXml" ds:itemID="{F3761B51-5DE4-4880-8246-E2C9EED18AB6}">
  <ds:schemaRefs/>
</ds:datastoreItem>
</file>

<file path=customXml/itemProps35.xml><?xml version="1.0" encoding="utf-8"?>
<ds:datastoreItem xmlns:ds="http://schemas.openxmlformats.org/officeDocument/2006/customXml" ds:itemID="{6C556088-D3E0-4D33-B5AC-2662605D8C75}">
  <ds:schemaRefs/>
</ds:datastoreItem>
</file>

<file path=customXml/itemProps36.xml><?xml version="1.0" encoding="utf-8"?>
<ds:datastoreItem xmlns:ds="http://schemas.openxmlformats.org/officeDocument/2006/customXml" ds:itemID="{41D5DA04-90BD-4E2F-B555-ED3F48AC1F4E}">
  <ds:schemaRefs/>
</ds:datastoreItem>
</file>

<file path=customXml/itemProps37.xml><?xml version="1.0" encoding="utf-8"?>
<ds:datastoreItem xmlns:ds="http://schemas.openxmlformats.org/officeDocument/2006/customXml" ds:itemID="{8EEA1597-50CC-4EED-8A23-62E366A1A386}">
  <ds:schemaRefs/>
</ds:datastoreItem>
</file>

<file path=customXml/itemProps38.xml><?xml version="1.0" encoding="utf-8"?>
<ds:datastoreItem xmlns:ds="http://schemas.openxmlformats.org/officeDocument/2006/customXml" ds:itemID="{D016EB04-5E57-4B49-A6E8-88B3B85D202B}">
  <ds:schemaRefs/>
</ds:datastoreItem>
</file>

<file path=customXml/itemProps39.xml><?xml version="1.0" encoding="utf-8"?>
<ds:datastoreItem xmlns:ds="http://schemas.openxmlformats.org/officeDocument/2006/customXml" ds:itemID="{415D3DB1-AC0C-4272-8B47-6EFAD2C603D5}">
  <ds:schemaRefs/>
</ds:datastoreItem>
</file>

<file path=customXml/itemProps40.xml><?xml version="1.0" encoding="utf-8"?>
<ds:datastoreItem xmlns:ds="http://schemas.openxmlformats.org/officeDocument/2006/customXml" ds:itemID="{4B104977-9286-4E74-B50D-03089B9BD9B8}">
  <ds:schemaRefs/>
</ds:datastoreItem>
</file>

<file path=customXml/itemProps41.xml><?xml version="1.0" encoding="utf-8"?>
<ds:datastoreItem xmlns:ds="http://schemas.openxmlformats.org/officeDocument/2006/customXml" ds:itemID="{EA19DEFC-F094-4832-9BFB-3ABBA1F209F8}">
  <ds:schemaRefs/>
</ds:datastoreItem>
</file>

<file path=customXml/itemProps42.xml><?xml version="1.0" encoding="utf-8"?>
<ds:datastoreItem xmlns:ds="http://schemas.openxmlformats.org/officeDocument/2006/customXml" ds:itemID="{575CFD94-4462-49EC-AF54-3EA57B722009}">
  <ds:schemaRefs/>
</ds:datastoreItem>
</file>

<file path=customXml/itemProps43.xml><?xml version="1.0" encoding="utf-8"?>
<ds:datastoreItem xmlns:ds="http://schemas.openxmlformats.org/officeDocument/2006/customXml" ds:itemID="{BAB74C9A-0013-470F-94F6-894CCC9C09B1}">
  <ds:schemaRefs/>
</ds:datastoreItem>
</file>

<file path=customXml/itemProps44.xml><?xml version="1.0" encoding="utf-8"?>
<ds:datastoreItem xmlns:ds="http://schemas.openxmlformats.org/officeDocument/2006/customXml" ds:itemID="{5BA51DD1-1DF6-4F64-A6E8-C1860A3AC6F0}">
  <ds:schemaRefs/>
</ds:datastoreItem>
</file>

<file path=customXml/itemProps45.xml><?xml version="1.0" encoding="utf-8"?>
<ds:datastoreItem xmlns:ds="http://schemas.openxmlformats.org/officeDocument/2006/customXml" ds:itemID="{0C6CD439-B7AD-4044-BA9C-A3BFD304E931}">
  <ds:schemaRefs/>
</ds:datastoreItem>
</file>

<file path=customXml/itemProps46.xml><?xml version="1.0" encoding="utf-8"?>
<ds:datastoreItem xmlns:ds="http://schemas.openxmlformats.org/officeDocument/2006/customXml" ds:itemID="{111E9B69-22D5-4F1F-ABBA-C5574D6C2CE4}">
  <ds:schemaRefs/>
</ds:datastoreItem>
</file>

<file path=customXml/itemProps47.xml><?xml version="1.0" encoding="utf-8"?>
<ds:datastoreItem xmlns:ds="http://schemas.openxmlformats.org/officeDocument/2006/customXml" ds:itemID="{A126EE5B-82CF-40DB-9164-C6902135741D}">
  <ds:schemaRefs/>
</ds:datastoreItem>
</file>

<file path=customXml/itemProps48.xml><?xml version="1.0" encoding="utf-8"?>
<ds:datastoreItem xmlns:ds="http://schemas.openxmlformats.org/officeDocument/2006/customXml" ds:itemID="{22624861-7644-4967-86B2-A166C1AD18F5}">
  <ds:schemaRefs/>
</ds:datastoreItem>
</file>

<file path=customXml/itemProps49.xml><?xml version="1.0" encoding="utf-8"?>
<ds:datastoreItem xmlns:ds="http://schemas.openxmlformats.org/officeDocument/2006/customXml" ds:itemID="{B08BAEDC-14C1-4D3B-ABB8-3A4732C37DCF}">
  <ds:schemaRefs/>
</ds:datastoreItem>
</file>

<file path=customXml/itemProps50.xml><?xml version="1.0" encoding="utf-8"?>
<ds:datastoreItem xmlns:ds="http://schemas.openxmlformats.org/officeDocument/2006/customXml" ds:itemID="{402E73D7-7146-4590-9E1D-1D1E574A04B6}">
  <ds:schemaRefs/>
</ds:datastoreItem>
</file>

<file path=customXml/itemProps51.xml><?xml version="1.0" encoding="utf-8"?>
<ds:datastoreItem xmlns:ds="http://schemas.openxmlformats.org/officeDocument/2006/customXml" ds:itemID="{4DBCFA93-E6EB-4746-823C-0B20BF4EE40B}">
  <ds:schemaRefs/>
</ds:datastoreItem>
</file>

<file path=customXml/itemProps52.xml><?xml version="1.0" encoding="utf-8"?>
<ds:datastoreItem xmlns:ds="http://schemas.openxmlformats.org/officeDocument/2006/customXml" ds:itemID="{0A4C8DD3-B4F1-43FF-B9F3-2101B3727C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Drafts</vt:lpstr>
      <vt:lpstr>Executive Overview </vt:lpstr>
      <vt:lpstr>Time Intelligence</vt:lpstr>
      <vt:lpstr>Product Profitability</vt:lpstr>
      <vt:lpstr>Sales Performance</vt:lpstr>
      <vt:lpstr>Customer Analytics</vt:lpstr>
      <vt:lpstr>Geographic &amp; Store Performance</vt:lpstr>
      <vt:lpstr>Business Recommendations &amp; Exec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 MOHAMED</dc:creator>
  <cp:lastModifiedBy>MOAZ MOHAMED</cp:lastModifiedBy>
  <dcterms:created xsi:type="dcterms:W3CDTF">2026-07-19T15:04:17Z</dcterms:created>
  <dcterms:modified xsi:type="dcterms:W3CDTF">2026-07-27T00:19:26Z</dcterms:modified>
</cp:coreProperties>
</file>