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Updated Saturday_Sunday_Weekday\"/>
    </mc:Choice>
  </mc:AlternateContent>
  <xr:revisionPtr revIDLastSave="0" documentId="13_ncr:1_{56E0A640-780B-476E-9DBA-94AD50FE5EAE}" xr6:coauthVersionLast="36" xr6:coauthVersionMax="36" xr10:uidLastSave="{00000000-0000-0000-0000-000000000000}"/>
  <bookViews>
    <workbookView xWindow="0" yWindow="0" windowWidth="17268" windowHeight="5400" tabRatio="717" activeTab="1" xr2:uid="{042AEAB9-CA67-40F3-B61A-4065E110605B}"/>
  </bookViews>
  <sheets>
    <sheet name="Price_Differential HO" sheetId="44" r:id="rId1"/>
    <sheet name="Price_Differentail Updated" sheetId="45" r:id="rId2"/>
    <sheet name="Fstore_Unconstrained " sheetId="39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9" i="45" l="1"/>
  <c r="AL19" i="45"/>
  <c r="AM19" i="45"/>
  <c r="AN19" i="45"/>
  <c r="AO19" i="45"/>
  <c r="AP19" i="45"/>
  <c r="AQ19" i="45"/>
  <c r="AR19" i="45"/>
  <c r="AS19" i="45"/>
  <c r="AT19" i="45"/>
  <c r="AU19" i="45"/>
  <c r="AV19" i="45"/>
  <c r="AK20" i="45"/>
  <c r="AL20" i="45"/>
  <c r="AM20" i="45"/>
  <c r="AN20" i="45"/>
  <c r="AO20" i="45"/>
  <c r="AP20" i="45"/>
  <c r="AQ20" i="45"/>
  <c r="AR20" i="45"/>
  <c r="AS20" i="45"/>
  <c r="AT20" i="45"/>
  <c r="AU20" i="45"/>
  <c r="AV20" i="45"/>
  <c r="AK21" i="45"/>
  <c r="AL21" i="45"/>
  <c r="AM21" i="45"/>
  <c r="AN21" i="45"/>
  <c r="AO21" i="45"/>
  <c r="AP21" i="45"/>
  <c r="AQ21" i="45"/>
  <c r="AR21" i="45"/>
  <c r="AS21" i="45"/>
  <c r="AT21" i="45"/>
  <c r="AU21" i="45"/>
  <c r="AV21" i="45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BY52" i="39"/>
  <c r="BX52" i="39"/>
  <c r="BW52" i="39"/>
  <c r="BV52" i="39"/>
  <c r="BU52" i="39"/>
  <c r="BT52" i="39"/>
  <c r="BS52" i="39"/>
  <c r="BR52" i="39"/>
  <c r="BQ52" i="39"/>
  <c r="BP52" i="39"/>
  <c r="BO52" i="39"/>
  <c r="BN52" i="39"/>
  <c r="BK52" i="39"/>
  <c r="BJ52" i="39"/>
  <c r="BI52" i="39"/>
  <c r="BH52" i="39"/>
  <c r="BG52" i="39"/>
  <c r="BF52" i="39"/>
  <c r="BE52" i="39"/>
  <c r="BD52" i="39"/>
  <c r="BC52" i="39"/>
  <c r="BB52" i="39"/>
  <c r="BA52" i="39"/>
  <c r="AZ52" i="39"/>
  <c r="BY51" i="39"/>
  <c r="BX51" i="39"/>
  <c r="BW51" i="39"/>
  <c r="BV51" i="39"/>
  <c r="BU51" i="39"/>
  <c r="BT51" i="39"/>
  <c r="BS51" i="39"/>
  <c r="BR51" i="39"/>
  <c r="BQ51" i="39"/>
  <c r="BP51" i="39"/>
  <c r="BO51" i="39"/>
  <c r="BN51" i="39"/>
  <c r="BK51" i="39"/>
  <c r="BJ51" i="39"/>
  <c r="BI51" i="39"/>
  <c r="BH51" i="39"/>
  <c r="BG51" i="39"/>
  <c r="BF51" i="39"/>
  <c r="BE51" i="39"/>
  <c r="BD51" i="39"/>
  <c r="BC51" i="39"/>
  <c r="BB51" i="39"/>
  <c r="BA51" i="39"/>
  <c r="AZ51" i="39"/>
  <c r="BY50" i="39"/>
  <c r="BX50" i="39"/>
  <c r="BW50" i="39"/>
  <c r="BV50" i="39"/>
  <c r="BU50" i="39"/>
  <c r="BT50" i="39"/>
  <c r="BS50" i="39"/>
  <c r="BR50" i="39"/>
  <c r="BQ50" i="39"/>
  <c r="BP50" i="39"/>
  <c r="BO50" i="39"/>
  <c r="BN50" i="39"/>
  <c r="BK50" i="39"/>
  <c r="BJ50" i="39"/>
  <c r="BI50" i="39"/>
  <c r="BH50" i="39"/>
  <c r="BG50" i="39"/>
  <c r="BF50" i="39"/>
  <c r="BE50" i="39"/>
  <c r="BD50" i="39"/>
  <c r="BC50" i="39"/>
  <c r="BB50" i="39"/>
  <c r="BA50" i="39"/>
  <c r="AZ50" i="39"/>
  <c r="BY49" i="39"/>
  <c r="BX49" i="39"/>
  <c r="BW49" i="39"/>
  <c r="BV49" i="39"/>
  <c r="BU49" i="39"/>
  <c r="BT49" i="39"/>
  <c r="BS49" i="39"/>
  <c r="BR49" i="39"/>
  <c r="BQ49" i="39"/>
  <c r="BP49" i="39"/>
  <c r="BO49" i="39"/>
  <c r="BN49" i="39"/>
  <c r="BK49" i="39"/>
  <c r="BJ49" i="39"/>
  <c r="BI49" i="39"/>
  <c r="BH49" i="39"/>
  <c r="BG49" i="39"/>
  <c r="BF49" i="39"/>
  <c r="BE49" i="39"/>
  <c r="BD49" i="39"/>
  <c r="BC49" i="39"/>
  <c r="BB49" i="39"/>
  <c r="BA49" i="39"/>
  <c r="AZ49" i="39"/>
  <c r="BY48" i="39"/>
  <c r="BX48" i="39"/>
  <c r="BW48" i="39"/>
  <c r="BV48" i="39"/>
  <c r="BU48" i="39"/>
  <c r="BT48" i="39"/>
  <c r="BS48" i="39"/>
  <c r="BR48" i="39"/>
  <c r="BQ48" i="39"/>
  <c r="BP48" i="39"/>
  <c r="BO48" i="39"/>
  <c r="BN48" i="39"/>
  <c r="BK48" i="39"/>
  <c r="BJ48" i="39"/>
  <c r="BI48" i="39"/>
  <c r="BH48" i="39"/>
  <c r="BG48" i="39"/>
  <c r="BF48" i="39"/>
  <c r="BE48" i="39"/>
  <c r="BD48" i="39"/>
  <c r="BC48" i="39"/>
  <c r="BB48" i="39"/>
  <c r="BA48" i="39"/>
  <c r="AZ48" i="39"/>
  <c r="BY42" i="39"/>
  <c r="BX42" i="39"/>
  <c r="BW42" i="39"/>
  <c r="BV42" i="39"/>
  <c r="BU42" i="39"/>
  <c r="BT42" i="39"/>
  <c r="BS42" i="39"/>
  <c r="BR42" i="39"/>
  <c r="BQ42" i="39"/>
  <c r="BP42" i="39"/>
  <c r="BO42" i="39"/>
  <c r="BN42" i="39"/>
  <c r="BK42" i="39"/>
  <c r="BJ42" i="39"/>
  <c r="BI42" i="39"/>
  <c r="BH42" i="39"/>
  <c r="BG42" i="39"/>
  <c r="BF42" i="39"/>
  <c r="BE42" i="39"/>
  <c r="BD42" i="39"/>
  <c r="BC42" i="39"/>
  <c r="BB42" i="39"/>
  <c r="BA42" i="39"/>
  <c r="AZ42" i="39"/>
  <c r="BY41" i="39"/>
  <c r="BX41" i="39"/>
  <c r="BW41" i="39"/>
  <c r="BV41" i="39"/>
  <c r="BU41" i="39"/>
  <c r="BT41" i="39"/>
  <c r="BS41" i="39"/>
  <c r="BR41" i="39"/>
  <c r="BQ41" i="39"/>
  <c r="BP41" i="39"/>
  <c r="BO41" i="39"/>
  <c r="BN41" i="39"/>
  <c r="BK41" i="39"/>
  <c r="BJ41" i="39"/>
  <c r="BI41" i="39"/>
  <c r="BH41" i="39"/>
  <c r="BG41" i="39"/>
  <c r="BF41" i="39"/>
  <c r="BE41" i="39"/>
  <c r="BD41" i="39"/>
  <c r="BC41" i="39"/>
  <c r="BB41" i="39"/>
  <c r="BA41" i="39"/>
  <c r="AZ41" i="39"/>
  <c r="BY40" i="39"/>
  <c r="BX40" i="39"/>
  <c r="BW40" i="39"/>
  <c r="BV40" i="39"/>
  <c r="BU40" i="39"/>
  <c r="BT40" i="39"/>
  <c r="BS40" i="39"/>
  <c r="BR40" i="39"/>
  <c r="BQ40" i="39"/>
  <c r="BP40" i="39"/>
  <c r="BO40" i="39"/>
  <c r="BN40" i="39"/>
  <c r="BK40" i="39"/>
  <c r="BJ40" i="39"/>
  <c r="BI40" i="39"/>
  <c r="BH40" i="39"/>
  <c r="BG40" i="39"/>
  <c r="BF40" i="39"/>
  <c r="BE40" i="39"/>
  <c r="BD40" i="39"/>
  <c r="BC40" i="39"/>
  <c r="BB40" i="39"/>
  <c r="BA40" i="39"/>
  <c r="AZ40" i="39"/>
  <c r="BY39" i="39"/>
  <c r="BX39" i="39"/>
  <c r="BW39" i="39"/>
  <c r="BV39" i="39"/>
  <c r="BU39" i="39"/>
  <c r="BT39" i="39"/>
  <c r="BS39" i="39"/>
  <c r="BR39" i="39"/>
  <c r="BQ39" i="39"/>
  <c r="BP39" i="39"/>
  <c r="BO39" i="39"/>
  <c r="BN39" i="39"/>
  <c r="BK39" i="39"/>
  <c r="BJ39" i="39"/>
  <c r="BI39" i="39"/>
  <c r="BH39" i="39"/>
  <c r="BG39" i="39"/>
  <c r="BF39" i="39"/>
  <c r="BE39" i="39"/>
  <c r="BD39" i="39"/>
  <c r="BC39" i="39"/>
  <c r="BB39" i="39"/>
  <c r="BA39" i="39"/>
  <c r="AZ39" i="39"/>
  <c r="BY38" i="39"/>
  <c r="BX38" i="39"/>
  <c r="BW38" i="39"/>
  <c r="BV38" i="39"/>
  <c r="BU38" i="39"/>
  <c r="BT38" i="39"/>
  <c r="BS38" i="39"/>
  <c r="BR38" i="39"/>
  <c r="BQ38" i="39"/>
  <c r="BP38" i="39"/>
  <c r="BO38" i="39"/>
  <c r="BN38" i="39"/>
  <c r="BK38" i="39"/>
  <c r="BJ38" i="39"/>
  <c r="BI38" i="39"/>
  <c r="BH38" i="39"/>
  <c r="BG38" i="39"/>
  <c r="BF38" i="39"/>
  <c r="BE38" i="39"/>
  <c r="BD38" i="39"/>
  <c r="BC38" i="39"/>
  <c r="BB38" i="39"/>
  <c r="BA38" i="39"/>
  <c r="AZ38" i="39"/>
  <c r="BY33" i="39"/>
  <c r="BX33" i="39"/>
  <c r="BW33" i="39"/>
  <c r="BV33" i="39"/>
  <c r="BU33" i="39"/>
  <c r="BT33" i="39"/>
  <c r="BS33" i="39"/>
  <c r="BR33" i="39"/>
  <c r="BQ33" i="39"/>
  <c r="BP33" i="39"/>
  <c r="BO33" i="39"/>
  <c r="BN33" i="39"/>
  <c r="BK33" i="39"/>
  <c r="BJ33" i="39"/>
  <c r="BI33" i="39"/>
  <c r="BH33" i="39"/>
  <c r="BG33" i="39"/>
  <c r="BF33" i="39"/>
  <c r="BE33" i="39"/>
  <c r="BD33" i="39"/>
  <c r="BC33" i="39"/>
  <c r="BB33" i="39"/>
  <c r="BA33" i="39"/>
  <c r="AZ33" i="39"/>
  <c r="BY32" i="39"/>
  <c r="BX32" i="39"/>
  <c r="BW32" i="39"/>
  <c r="BV32" i="39"/>
  <c r="BU32" i="39"/>
  <c r="BT32" i="39"/>
  <c r="BS32" i="39"/>
  <c r="BR32" i="39"/>
  <c r="BQ32" i="39"/>
  <c r="BP32" i="39"/>
  <c r="BO32" i="39"/>
  <c r="BN32" i="39"/>
  <c r="BK32" i="39"/>
  <c r="BJ32" i="39"/>
  <c r="BI32" i="39"/>
  <c r="BH32" i="39"/>
  <c r="BG32" i="39"/>
  <c r="BF32" i="39"/>
  <c r="BE32" i="39"/>
  <c r="BD32" i="39"/>
  <c r="BC32" i="39"/>
  <c r="BB32" i="39"/>
  <c r="BA32" i="39"/>
  <c r="AZ32" i="39"/>
  <c r="BY31" i="39"/>
  <c r="BX31" i="39"/>
  <c r="BW31" i="39"/>
  <c r="BV31" i="39"/>
  <c r="BU31" i="39"/>
  <c r="BT31" i="39"/>
  <c r="BS31" i="39"/>
  <c r="BR31" i="39"/>
  <c r="BQ31" i="39"/>
  <c r="BP31" i="39"/>
  <c r="BO31" i="39"/>
  <c r="BN31" i="39"/>
  <c r="BK31" i="39"/>
  <c r="BJ31" i="39"/>
  <c r="BI31" i="39"/>
  <c r="BH31" i="39"/>
  <c r="BG31" i="39"/>
  <c r="BF31" i="39"/>
  <c r="BE31" i="39"/>
  <c r="BD31" i="39"/>
  <c r="BC31" i="39"/>
  <c r="BB31" i="39"/>
  <c r="BA31" i="39"/>
  <c r="AZ31" i="39"/>
  <c r="BY30" i="39"/>
  <c r="BX30" i="39"/>
  <c r="BW30" i="39"/>
  <c r="BV30" i="39"/>
  <c r="BU30" i="39"/>
  <c r="BT30" i="39"/>
  <c r="BS30" i="39"/>
  <c r="BR30" i="39"/>
  <c r="BQ30" i="39"/>
  <c r="BP30" i="39"/>
  <c r="BO30" i="39"/>
  <c r="BN30" i="39"/>
  <c r="BK30" i="39"/>
  <c r="BJ30" i="39"/>
  <c r="BI30" i="39"/>
  <c r="BH30" i="39"/>
  <c r="BG30" i="39"/>
  <c r="BF30" i="39"/>
  <c r="BE30" i="39"/>
  <c r="BD30" i="39"/>
  <c r="BC30" i="39"/>
  <c r="BB30" i="39"/>
  <c r="BA30" i="39"/>
  <c r="AZ30" i="39"/>
  <c r="BY29" i="39"/>
  <c r="BX29" i="39"/>
  <c r="BW29" i="39"/>
  <c r="BV29" i="39"/>
  <c r="BU29" i="39"/>
  <c r="BT29" i="39"/>
  <c r="BS29" i="39"/>
  <c r="BR29" i="39"/>
  <c r="BQ29" i="39"/>
  <c r="BP29" i="39"/>
  <c r="BO29" i="39"/>
  <c r="BN29" i="39"/>
  <c r="BK29" i="39"/>
  <c r="BJ29" i="39"/>
  <c r="BI29" i="39"/>
  <c r="BH29" i="39"/>
  <c r="BG29" i="39"/>
  <c r="BF29" i="39"/>
  <c r="BE29" i="39"/>
  <c r="BD29" i="39"/>
  <c r="BC29" i="39"/>
  <c r="BB29" i="39"/>
  <c r="BA29" i="39"/>
  <c r="AZ29" i="39"/>
  <c r="BK23" i="39"/>
  <c r="BJ23" i="39"/>
  <c r="BI23" i="39"/>
  <c r="BH23" i="39"/>
  <c r="BG23" i="39"/>
  <c r="BF23" i="39"/>
  <c r="BE23" i="39"/>
  <c r="BD23" i="39"/>
  <c r="BC23" i="39"/>
  <c r="BB23" i="39"/>
  <c r="BA23" i="39"/>
  <c r="AZ23" i="39"/>
  <c r="BK22" i="39"/>
  <c r="BJ22" i="39"/>
  <c r="BI22" i="39"/>
  <c r="BH22" i="39"/>
  <c r="BG22" i="39"/>
  <c r="BF22" i="39"/>
  <c r="BE22" i="39"/>
  <c r="BD22" i="39"/>
  <c r="BC22" i="39"/>
  <c r="BB22" i="39"/>
  <c r="BA22" i="39"/>
  <c r="AZ22" i="39"/>
  <c r="BK21" i="39"/>
  <c r="BJ21" i="39"/>
  <c r="BI21" i="39"/>
  <c r="BH21" i="39"/>
  <c r="BG21" i="39"/>
  <c r="BF21" i="39"/>
  <c r="BE21" i="39"/>
  <c r="BD21" i="39"/>
  <c r="BC21" i="39"/>
  <c r="BB21" i="39"/>
  <c r="BA21" i="39"/>
  <c r="AZ21" i="39"/>
  <c r="BK20" i="39"/>
  <c r="BJ20" i="39"/>
  <c r="BI20" i="39"/>
  <c r="BH20" i="39"/>
  <c r="BG20" i="39"/>
  <c r="BF20" i="39"/>
  <c r="BE20" i="39"/>
  <c r="BD20" i="39"/>
  <c r="BC20" i="39"/>
  <c r="BB20" i="39"/>
  <c r="BA20" i="39"/>
  <c r="AZ2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  <c r="BD64" i="45"/>
  <c r="BC64" i="45"/>
  <c r="BB64" i="45"/>
  <c r="BA64" i="45"/>
  <c r="AZ64" i="45"/>
  <c r="AY64" i="45"/>
  <c r="AX64" i="45"/>
  <c r="AW64" i="45"/>
  <c r="AV64" i="45"/>
  <c r="AU64" i="45"/>
  <c r="AT64" i="45"/>
  <c r="AP64" i="45"/>
  <c r="AO64" i="45"/>
  <c r="AN64" i="45"/>
  <c r="AM64" i="45"/>
  <c r="AL64" i="45"/>
  <c r="AK64" i="45"/>
  <c r="AJ64" i="45"/>
  <c r="AI64" i="45"/>
  <c r="AH64" i="45"/>
  <c r="AG64" i="45"/>
  <c r="AF64" i="45"/>
  <c r="AB64" i="45"/>
  <c r="AA64" i="45"/>
  <c r="Z64" i="45"/>
  <c r="Y64" i="45"/>
  <c r="X64" i="45"/>
  <c r="W64" i="45"/>
  <c r="V64" i="45"/>
  <c r="U64" i="45"/>
  <c r="T64" i="45"/>
  <c r="S64" i="45"/>
  <c r="R64" i="45"/>
  <c r="N64" i="45"/>
  <c r="M64" i="45"/>
  <c r="L64" i="45"/>
  <c r="K64" i="45"/>
  <c r="J64" i="45"/>
  <c r="I64" i="45"/>
  <c r="H64" i="45"/>
  <c r="G64" i="45"/>
  <c r="F64" i="45"/>
  <c r="E64" i="45"/>
  <c r="D64" i="45"/>
  <c r="BD63" i="45"/>
  <c r="BC63" i="45"/>
  <c r="BB63" i="45"/>
  <c r="BA63" i="45"/>
  <c r="AZ63" i="45"/>
  <c r="AY63" i="45"/>
  <c r="AX63" i="45"/>
  <c r="AW63" i="45"/>
  <c r="AV63" i="45"/>
  <c r="AU63" i="45"/>
  <c r="AT63" i="45"/>
  <c r="AP63" i="45"/>
  <c r="AO63" i="45"/>
  <c r="AN63" i="45"/>
  <c r="AM63" i="45"/>
  <c r="AL63" i="45"/>
  <c r="AK63" i="45"/>
  <c r="AJ63" i="45"/>
  <c r="AI63" i="45"/>
  <c r="AH63" i="45"/>
  <c r="AG63" i="45"/>
  <c r="AF63" i="45"/>
  <c r="AB63" i="45"/>
  <c r="AA63" i="45"/>
  <c r="Z63" i="45"/>
  <c r="Y63" i="45"/>
  <c r="X63" i="45"/>
  <c r="W63" i="45"/>
  <c r="V63" i="45"/>
  <c r="U63" i="45"/>
  <c r="T63" i="45"/>
  <c r="S63" i="45"/>
  <c r="R63" i="45"/>
  <c r="N63" i="45"/>
  <c r="M63" i="45"/>
  <c r="L63" i="45"/>
  <c r="K63" i="45"/>
  <c r="J63" i="45"/>
  <c r="I63" i="45"/>
  <c r="H63" i="45"/>
  <c r="G63" i="45"/>
  <c r="F63" i="45"/>
  <c r="E63" i="45"/>
  <c r="D63" i="45"/>
  <c r="AP62" i="45"/>
  <c r="AO62" i="45"/>
  <c r="AN62" i="45"/>
  <c r="AM62" i="45"/>
  <c r="AL62" i="45"/>
  <c r="AK62" i="45"/>
  <c r="AJ62" i="45"/>
  <c r="AI62" i="45"/>
  <c r="AH62" i="45"/>
  <c r="AG62" i="45"/>
  <c r="AF62" i="45"/>
  <c r="AB62" i="45"/>
  <c r="AA62" i="45"/>
  <c r="Z62" i="45"/>
  <c r="Y62" i="45"/>
  <c r="X62" i="45"/>
  <c r="W62" i="45"/>
  <c r="V62" i="45"/>
  <c r="U62" i="45"/>
  <c r="T62" i="45"/>
  <c r="S62" i="45"/>
  <c r="R62" i="45"/>
  <c r="N62" i="45"/>
  <c r="M62" i="45"/>
  <c r="L62" i="45"/>
  <c r="K62" i="45"/>
  <c r="J62" i="45"/>
  <c r="I62" i="45"/>
  <c r="H62" i="45"/>
  <c r="G62" i="45"/>
  <c r="F62" i="45"/>
  <c r="E62" i="45"/>
  <c r="D62" i="45"/>
  <c r="AP61" i="45"/>
  <c r="AO61" i="45"/>
  <c r="AN61" i="45"/>
  <c r="AM61" i="45"/>
  <c r="AL61" i="45"/>
  <c r="AK61" i="45"/>
  <c r="AJ61" i="45"/>
  <c r="AI61" i="45"/>
  <c r="AH61" i="45"/>
  <c r="AG61" i="45"/>
  <c r="AF61" i="45"/>
  <c r="AB61" i="45"/>
  <c r="AA61" i="45"/>
  <c r="Z61" i="45"/>
  <c r="Y61" i="45"/>
  <c r="X61" i="45"/>
  <c r="W61" i="45"/>
  <c r="V61" i="45"/>
  <c r="U61" i="45"/>
  <c r="T61" i="45"/>
  <c r="S61" i="45"/>
  <c r="R61" i="45"/>
  <c r="N61" i="45"/>
  <c r="M61" i="45"/>
  <c r="L61" i="45"/>
  <c r="K61" i="45"/>
  <c r="J61" i="45"/>
  <c r="I61" i="45"/>
  <c r="H61" i="45"/>
  <c r="G61" i="45"/>
  <c r="F61" i="45"/>
  <c r="E61" i="45"/>
  <c r="D61" i="45"/>
  <c r="AP60" i="45"/>
  <c r="AO60" i="45"/>
  <c r="AN60" i="45"/>
  <c r="AM60" i="45"/>
  <c r="AL60" i="45"/>
  <c r="AK60" i="45"/>
  <c r="AJ60" i="45"/>
  <c r="AI60" i="45"/>
  <c r="AH60" i="45"/>
  <c r="AG60" i="45"/>
  <c r="AF60" i="45"/>
  <c r="AB60" i="45"/>
  <c r="AA60" i="45"/>
  <c r="Z60" i="45"/>
  <c r="Y60" i="45"/>
  <c r="X60" i="45"/>
  <c r="W60" i="45"/>
  <c r="V60" i="45"/>
  <c r="U60" i="45"/>
  <c r="T60" i="45"/>
  <c r="S60" i="45"/>
  <c r="R60" i="45"/>
  <c r="N60" i="45"/>
  <c r="M60" i="45"/>
  <c r="L60" i="45"/>
  <c r="K60" i="45"/>
  <c r="J60" i="45"/>
  <c r="I60" i="45"/>
  <c r="H60" i="45"/>
  <c r="G60" i="45"/>
  <c r="F60" i="45"/>
  <c r="E60" i="45"/>
  <c r="D60" i="45"/>
  <c r="AV36" i="45"/>
  <c r="E15" i="45" s="1"/>
  <c r="AU36" i="45"/>
  <c r="E14" i="45" s="1"/>
  <c r="AT36" i="45"/>
  <c r="E13" i="45" s="1"/>
  <c r="AS36" i="45"/>
  <c r="E12" i="45" s="1"/>
  <c r="AR36" i="45"/>
  <c r="E11" i="45" s="1"/>
  <c r="AQ36" i="45"/>
  <c r="E10" i="45" s="1"/>
  <c r="AP36" i="45"/>
  <c r="AO36" i="45"/>
  <c r="E8" i="45" s="1"/>
  <c r="AN36" i="45"/>
  <c r="E7" i="45" s="1"/>
  <c r="AM36" i="45"/>
  <c r="E6" i="45" s="1"/>
  <c r="AL36" i="45"/>
  <c r="E5" i="45" s="1"/>
  <c r="AK36" i="45"/>
  <c r="E4" i="45" s="1"/>
  <c r="AV35" i="45"/>
  <c r="D15" i="45" s="1"/>
  <c r="AU35" i="45"/>
  <c r="D14" i="45" s="1"/>
  <c r="AT35" i="45"/>
  <c r="D13" i="45" s="1"/>
  <c r="AS35" i="45"/>
  <c r="D12" i="45" s="1"/>
  <c r="AR35" i="45"/>
  <c r="D11" i="45" s="1"/>
  <c r="AQ35" i="45"/>
  <c r="D10" i="45" s="1"/>
  <c r="AP35" i="45"/>
  <c r="D9" i="45" s="1"/>
  <c r="AO35" i="45"/>
  <c r="D8" i="45" s="1"/>
  <c r="AN35" i="45"/>
  <c r="D7" i="45" s="1"/>
  <c r="AM35" i="45"/>
  <c r="D6" i="45" s="1"/>
  <c r="AL35" i="45"/>
  <c r="D5" i="45" s="1"/>
  <c r="AK35" i="45"/>
  <c r="D4" i="45" s="1"/>
  <c r="AV34" i="45"/>
  <c r="C15" i="45" s="1"/>
  <c r="AU34" i="45"/>
  <c r="C14" i="45" s="1"/>
  <c r="AT34" i="45"/>
  <c r="C13" i="45" s="1"/>
  <c r="AS34" i="45"/>
  <c r="C12" i="45" s="1"/>
  <c r="AR34" i="45"/>
  <c r="C11" i="45" s="1"/>
  <c r="AQ34" i="45"/>
  <c r="C10" i="45" s="1"/>
  <c r="AP34" i="45"/>
  <c r="C9" i="45" s="1"/>
  <c r="AO34" i="45"/>
  <c r="C8" i="45" s="1"/>
  <c r="AN34" i="45"/>
  <c r="C7" i="45" s="1"/>
  <c r="AM34" i="45"/>
  <c r="C6" i="45" s="1"/>
  <c r="AL34" i="45"/>
  <c r="C5" i="45" s="1"/>
  <c r="AK34" i="45"/>
  <c r="C4" i="45" s="1"/>
  <c r="N109" i="44"/>
  <c r="M109" i="44"/>
  <c r="L109" i="44"/>
  <c r="K109" i="44"/>
  <c r="J109" i="44"/>
  <c r="I109" i="44"/>
  <c r="H109" i="44"/>
  <c r="G109" i="44"/>
  <c r="F109" i="44"/>
  <c r="E109" i="44"/>
  <c r="N108" i="44"/>
  <c r="M108" i="44"/>
  <c r="L108" i="44"/>
  <c r="K108" i="44"/>
  <c r="J108" i="44"/>
  <c r="I108" i="44"/>
  <c r="H108" i="44"/>
  <c r="G108" i="44"/>
  <c r="F108" i="44"/>
  <c r="E108" i="44"/>
  <c r="N107" i="44"/>
  <c r="M107" i="44"/>
  <c r="L107" i="44"/>
  <c r="K107" i="44"/>
  <c r="J107" i="44"/>
  <c r="I107" i="44"/>
  <c r="H107" i="44"/>
  <c r="G107" i="44"/>
  <c r="F107" i="44"/>
  <c r="E107" i="44"/>
  <c r="N106" i="44"/>
  <c r="M106" i="44"/>
  <c r="L106" i="44"/>
  <c r="K106" i="44"/>
  <c r="J106" i="44"/>
  <c r="I106" i="44"/>
  <c r="H106" i="44"/>
  <c r="G106" i="44"/>
  <c r="F106" i="44"/>
  <c r="E106" i="44"/>
  <c r="N105" i="44"/>
  <c r="M105" i="44"/>
  <c r="L105" i="44"/>
  <c r="K105" i="44"/>
  <c r="J105" i="44"/>
  <c r="I105" i="44"/>
  <c r="H105" i="44"/>
  <c r="G105" i="44"/>
  <c r="F105" i="44"/>
  <c r="E105" i="44"/>
  <c r="N104" i="44"/>
  <c r="M104" i="44"/>
  <c r="L104" i="44"/>
  <c r="K104" i="44"/>
  <c r="J104" i="44"/>
  <c r="I104" i="44"/>
  <c r="H104" i="44"/>
  <c r="G104" i="44"/>
  <c r="F104" i="44"/>
  <c r="E104" i="44"/>
  <c r="N103" i="44"/>
  <c r="M103" i="44"/>
  <c r="L103" i="44"/>
  <c r="K103" i="44"/>
  <c r="J103" i="44"/>
  <c r="I103" i="44"/>
  <c r="H103" i="44"/>
  <c r="G103" i="44"/>
  <c r="F103" i="44"/>
  <c r="E103" i="44"/>
  <c r="N102" i="44"/>
  <c r="M102" i="44"/>
  <c r="L102" i="44"/>
  <c r="K102" i="44"/>
  <c r="J102" i="44"/>
  <c r="I102" i="44"/>
  <c r="H102" i="44"/>
  <c r="G102" i="44"/>
  <c r="F102" i="44"/>
  <c r="E102" i="44"/>
  <c r="N101" i="44"/>
  <c r="M101" i="44"/>
  <c r="L101" i="44"/>
  <c r="K101" i="44"/>
  <c r="J101" i="44"/>
  <c r="I101" i="44"/>
  <c r="H101" i="44"/>
  <c r="G101" i="44"/>
  <c r="F101" i="44"/>
  <c r="E101" i="44"/>
  <c r="N100" i="44"/>
  <c r="M100" i="44"/>
  <c r="L100" i="44"/>
  <c r="K100" i="44"/>
  <c r="J100" i="44"/>
  <c r="I100" i="44"/>
  <c r="H100" i="44"/>
  <c r="G100" i="44"/>
  <c r="F100" i="44"/>
  <c r="E100" i="44"/>
  <c r="N99" i="44"/>
  <c r="M99" i="44"/>
  <c r="L99" i="44"/>
  <c r="K99" i="44"/>
  <c r="J99" i="44"/>
  <c r="I99" i="44"/>
  <c r="H99" i="44"/>
  <c r="G99" i="44"/>
  <c r="F99" i="44"/>
  <c r="E99" i="44"/>
  <c r="N92" i="44"/>
  <c r="M92" i="44"/>
  <c r="L92" i="44"/>
  <c r="K92" i="44"/>
  <c r="J92" i="44"/>
  <c r="I92" i="44"/>
  <c r="H92" i="44"/>
  <c r="G92" i="44"/>
  <c r="F92" i="44"/>
  <c r="E92" i="44"/>
  <c r="N91" i="44"/>
  <c r="M91" i="44"/>
  <c r="L91" i="44"/>
  <c r="K91" i="44"/>
  <c r="J91" i="44"/>
  <c r="I91" i="44"/>
  <c r="H91" i="44"/>
  <c r="G91" i="44"/>
  <c r="F91" i="44"/>
  <c r="E91" i="44"/>
  <c r="N90" i="44"/>
  <c r="M90" i="44"/>
  <c r="L90" i="44"/>
  <c r="K90" i="44"/>
  <c r="J90" i="44"/>
  <c r="I90" i="44"/>
  <c r="H90" i="44"/>
  <c r="G90" i="44"/>
  <c r="F90" i="44"/>
  <c r="E90" i="44"/>
  <c r="N89" i="44"/>
  <c r="M89" i="44"/>
  <c r="L89" i="44"/>
  <c r="K89" i="44"/>
  <c r="J89" i="44"/>
  <c r="I89" i="44"/>
  <c r="H89" i="44"/>
  <c r="G89" i="44"/>
  <c r="F89" i="44"/>
  <c r="E89" i="44"/>
  <c r="N88" i="44"/>
  <c r="M88" i="44"/>
  <c r="L88" i="44"/>
  <c r="K88" i="44"/>
  <c r="J88" i="44"/>
  <c r="I88" i="44"/>
  <c r="H88" i="44"/>
  <c r="G88" i="44"/>
  <c r="F88" i="44"/>
  <c r="E88" i="44"/>
  <c r="AE87" i="44"/>
  <c r="AD87" i="44"/>
  <c r="AC87" i="44"/>
  <c r="AB87" i="44"/>
  <c r="AA87" i="44"/>
  <c r="Z87" i="44"/>
  <c r="Y87" i="44"/>
  <c r="X87" i="44"/>
  <c r="W87" i="44"/>
  <c r="V87" i="44"/>
  <c r="N87" i="44"/>
  <c r="M87" i="44"/>
  <c r="L87" i="44"/>
  <c r="K87" i="44"/>
  <c r="J87" i="44"/>
  <c r="I87" i="44"/>
  <c r="H87" i="44"/>
  <c r="G87" i="44"/>
  <c r="F87" i="44"/>
  <c r="E87" i="44"/>
  <c r="AE86" i="44"/>
  <c r="AD86" i="44"/>
  <c r="AC86" i="44"/>
  <c r="AB86" i="44"/>
  <c r="AA86" i="44"/>
  <c r="Z86" i="44"/>
  <c r="Y86" i="44"/>
  <c r="X86" i="44"/>
  <c r="W86" i="44"/>
  <c r="V86" i="44"/>
  <c r="N86" i="44"/>
  <c r="M86" i="44"/>
  <c r="L86" i="44"/>
  <c r="K86" i="44"/>
  <c r="J86" i="44"/>
  <c r="I86" i="44"/>
  <c r="H86" i="44"/>
  <c r="G86" i="44"/>
  <c r="F86" i="44"/>
  <c r="E86" i="44"/>
  <c r="AE85" i="44"/>
  <c r="AD85" i="44"/>
  <c r="AC85" i="44"/>
  <c r="AB85" i="44"/>
  <c r="AA85" i="44"/>
  <c r="Z85" i="44"/>
  <c r="Y85" i="44"/>
  <c r="X85" i="44"/>
  <c r="W85" i="44"/>
  <c r="V85" i="44"/>
  <c r="N85" i="44"/>
  <c r="M85" i="44"/>
  <c r="L85" i="44"/>
  <c r="K85" i="44"/>
  <c r="J85" i="44"/>
  <c r="I85" i="44"/>
  <c r="H85" i="44"/>
  <c r="G85" i="44"/>
  <c r="F85" i="44"/>
  <c r="E85" i="44"/>
  <c r="AE84" i="44"/>
  <c r="AD84" i="44"/>
  <c r="AC84" i="44"/>
  <c r="AB84" i="44"/>
  <c r="AA84" i="44"/>
  <c r="Z84" i="44"/>
  <c r="Y84" i="44"/>
  <c r="X84" i="44"/>
  <c r="W84" i="44"/>
  <c r="V84" i="44"/>
  <c r="N84" i="44"/>
  <c r="M84" i="44"/>
  <c r="L84" i="44"/>
  <c r="K84" i="44"/>
  <c r="J84" i="44"/>
  <c r="I84" i="44"/>
  <c r="H84" i="44"/>
  <c r="G84" i="44"/>
  <c r="F84" i="44"/>
  <c r="E84" i="44"/>
  <c r="AE83" i="44"/>
  <c r="AD83" i="44"/>
  <c r="AC83" i="44"/>
  <c r="AB83" i="44"/>
  <c r="AA83" i="44"/>
  <c r="Z83" i="44"/>
  <c r="Y83" i="44"/>
  <c r="X83" i="44"/>
  <c r="W83" i="44"/>
  <c r="V83" i="44"/>
  <c r="N83" i="44"/>
  <c r="M83" i="44"/>
  <c r="L83" i="44"/>
  <c r="K83" i="44"/>
  <c r="J83" i="44"/>
  <c r="I83" i="44"/>
  <c r="H83" i="44"/>
  <c r="G83" i="44"/>
  <c r="F83" i="44"/>
  <c r="E83" i="44"/>
  <c r="AE82" i="44"/>
  <c r="AD82" i="44"/>
  <c r="AC82" i="44"/>
  <c r="AB82" i="44"/>
  <c r="AA82" i="44"/>
  <c r="Z82" i="44"/>
  <c r="Y82" i="44"/>
  <c r="X82" i="44"/>
  <c r="W82" i="44"/>
  <c r="V82" i="44"/>
  <c r="N82" i="44"/>
  <c r="M82" i="44"/>
  <c r="L82" i="44"/>
  <c r="K82" i="44"/>
  <c r="J82" i="44"/>
  <c r="I82" i="44"/>
  <c r="H82" i="44"/>
  <c r="G82" i="44"/>
  <c r="F82" i="44"/>
  <c r="E82" i="44"/>
  <c r="AE81" i="44"/>
  <c r="AD81" i="44"/>
  <c r="AC81" i="44"/>
  <c r="AB81" i="44"/>
  <c r="AA81" i="44"/>
  <c r="Z81" i="44"/>
  <c r="Y81" i="44"/>
  <c r="X81" i="44"/>
  <c r="W81" i="44"/>
  <c r="V81" i="44"/>
  <c r="AE80" i="44"/>
  <c r="AD80" i="44"/>
  <c r="AC80" i="44"/>
  <c r="AB80" i="44"/>
  <c r="AA80" i="44"/>
  <c r="Z80" i="44"/>
  <c r="Y80" i="44"/>
  <c r="X80" i="44"/>
  <c r="W80" i="44"/>
  <c r="V80" i="44"/>
  <c r="AE79" i="44"/>
  <c r="AD79" i="44"/>
  <c r="AC79" i="44"/>
  <c r="AB79" i="44"/>
  <c r="AA79" i="44"/>
  <c r="Z79" i="44"/>
  <c r="Y79" i="44"/>
  <c r="X79" i="44"/>
  <c r="W79" i="44"/>
  <c r="V79" i="44"/>
  <c r="AE78" i="44"/>
  <c r="AD78" i="44"/>
  <c r="AC78" i="44"/>
  <c r="AB78" i="44"/>
  <c r="AA78" i="44"/>
  <c r="Z78" i="44"/>
  <c r="Y78" i="44"/>
  <c r="X78" i="44"/>
  <c r="W78" i="44"/>
  <c r="V78" i="44"/>
  <c r="AE77" i="44"/>
  <c r="AD77" i="44"/>
  <c r="AC77" i="44"/>
  <c r="AB77" i="44"/>
  <c r="AA77" i="44"/>
  <c r="Z77" i="44"/>
  <c r="Y77" i="44"/>
  <c r="X77" i="44"/>
  <c r="W77" i="44"/>
  <c r="V77" i="44"/>
  <c r="AE76" i="44"/>
  <c r="AD76" i="44"/>
  <c r="AC76" i="44"/>
  <c r="AB76" i="44"/>
  <c r="AA76" i="44"/>
  <c r="Z76" i="44"/>
  <c r="Y76" i="44"/>
  <c r="X76" i="44"/>
  <c r="W76" i="44"/>
  <c r="V76" i="44"/>
  <c r="AD73" i="44"/>
  <c r="AC73" i="44"/>
  <c r="AB73" i="44"/>
  <c r="AA73" i="44"/>
  <c r="Z73" i="44"/>
  <c r="Y73" i="44"/>
  <c r="X73" i="44"/>
  <c r="W73" i="44"/>
  <c r="V73" i="44"/>
  <c r="U73" i="44"/>
  <c r="T73" i="44"/>
  <c r="S73" i="44"/>
  <c r="R73" i="44"/>
  <c r="Q73" i="44"/>
  <c r="P73" i="44"/>
  <c r="AD72" i="44"/>
  <c r="AC72" i="44"/>
  <c r="AB72" i="44"/>
  <c r="AA72" i="44"/>
  <c r="Z72" i="44"/>
  <c r="Y72" i="44"/>
  <c r="X72" i="44"/>
  <c r="W72" i="44"/>
  <c r="V72" i="44"/>
  <c r="U72" i="44"/>
  <c r="T72" i="44"/>
  <c r="S72" i="44"/>
  <c r="R72" i="44"/>
  <c r="Q72" i="44"/>
  <c r="P72" i="44"/>
  <c r="AD71" i="44"/>
  <c r="AC71" i="44"/>
  <c r="AB71" i="44"/>
  <c r="AA71" i="44"/>
  <c r="Z71" i="44"/>
  <c r="Y71" i="44"/>
  <c r="X71" i="44"/>
  <c r="W71" i="44"/>
  <c r="V71" i="44"/>
  <c r="U71" i="44"/>
  <c r="T71" i="44"/>
  <c r="S71" i="44"/>
  <c r="R71" i="44"/>
  <c r="Q71" i="44"/>
  <c r="P71" i="44"/>
  <c r="AD70" i="44"/>
  <c r="AC70" i="44"/>
  <c r="AB70" i="44"/>
  <c r="AA70" i="44"/>
  <c r="Z70" i="44"/>
  <c r="Y70" i="44"/>
  <c r="X70" i="44"/>
  <c r="W70" i="44"/>
  <c r="V70" i="44"/>
  <c r="U70" i="44"/>
  <c r="T70" i="44"/>
  <c r="S70" i="44"/>
  <c r="R70" i="44"/>
  <c r="Q70" i="44"/>
  <c r="P70" i="44"/>
  <c r="AD69" i="44"/>
  <c r="AC69" i="44"/>
  <c r="AB69" i="44"/>
  <c r="AA69" i="44"/>
  <c r="Z69" i="44"/>
  <c r="Y69" i="44"/>
  <c r="X69" i="44"/>
  <c r="W69" i="44"/>
  <c r="V69" i="44"/>
  <c r="U69" i="44"/>
  <c r="T69" i="44"/>
  <c r="S69" i="44"/>
  <c r="R69" i="44"/>
  <c r="Q69" i="44"/>
  <c r="P69" i="44"/>
  <c r="AD68" i="44"/>
  <c r="AC68" i="44"/>
  <c r="AB68" i="44"/>
  <c r="AA68" i="44"/>
  <c r="Z68" i="44"/>
  <c r="Y68" i="44"/>
  <c r="X68" i="44"/>
  <c r="W68" i="44"/>
  <c r="V68" i="44"/>
  <c r="U68" i="44"/>
  <c r="T68" i="44"/>
  <c r="S68" i="44"/>
  <c r="R68" i="44"/>
  <c r="Q68" i="44"/>
  <c r="P68" i="44"/>
  <c r="AD67" i="44"/>
  <c r="AC67" i="44"/>
  <c r="AB67" i="44"/>
  <c r="AA67" i="44"/>
  <c r="Z67" i="44"/>
  <c r="Y67" i="44"/>
  <c r="X67" i="44"/>
  <c r="W67" i="44"/>
  <c r="V67" i="44"/>
  <c r="U67" i="44"/>
  <c r="T67" i="44"/>
  <c r="S67" i="44"/>
  <c r="R67" i="44"/>
  <c r="Q67" i="44"/>
  <c r="P67" i="44"/>
  <c r="AD66" i="44"/>
  <c r="AC66" i="44"/>
  <c r="AB66" i="44"/>
  <c r="AA66" i="44"/>
  <c r="Z66" i="44"/>
  <c r="Y66" i="44"/>
  <c r="X66" i="44"/>
  <c r="W66" i="44"/>
  <c r="V66" i="44"/>
  <c r="U66" i="44"/>
  <c r="T66" i="44"/>
  <c r="S66" i="44"/>
  <c r="R66" i="44"/>
  <c r="Q66" i="44"/>
  <c r="P66" i="44"/>
  <c r="AD65" i="44"/>
  <c r="AC65" i="44"/>
  <c r="AB65" i="44"/>
  <c r="AA65" i="44"/>
  <c r="Z65" i="44"/>
  <c r="Y65" i="44"/>
  <c r="X65" i="44"/>
  <c r="W65" i="44"/>
  <c r="V65" i="44"/>
  <c r="U65" i="44"/>
  <c r="T65" i="44"/>
  <c r="S65" i="44"/>
  <c r="R65" i="44"/>
  <c r="Q65" i="44"/>
  <c r="P65" i="44"/>
  <c r="AD64" i="44"/>
  <c r="AC64" i="44"/>
  <c r="AB64" i="44"/>
  <c r="AA64" i="44"/>
  <c r="Z64" i="44"/>
  <c r="Y64" i="44"/>
  <c r="X64" i="44"/>
  <c r="W64" i="44"/>
  <c r="V64" i="44"/>
  <c r="U64" i="44"/>
  <c r="T64" i="44"/>
  <c r="S64" i="44"/>
  <c r="R64" i="44"/>
  <c r="Q64" i="44"/>
  <c r="P64" i="44"/>
  <c r="AD63" i="44"/>
  <c r="AC63" i="44"/>
  <c r="AB63" i="44"/>
  <c r="AA63" i="44"/>
  <c r="Z63" i="44"/>
  <c r="Y63" i="44"/>
  <c r="X63" i="44"/>
  <c r="W63" i="44"/>
  <c r="V63" i="44"/>
  <c r="U63" i="44"/>
  <c r="T63" i="44"/>
  <c r="S63" i="44"/>
  <c r="R63" i="44"/>
  <c r="Q63" i="44"/>
  <c r="P63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P62" i="44"/>
  <c r="AX62" i="45" l="1"/>
  <c r="E9" i="45"/>
  <c r="AU61" i="45"/>
  <c r="AW60" i="45"/>
  <c r="BA61" i="45"/>
  <c r="AW62" i="45"/>
  <c r="BC61" i="45"/>
  <c r="AY62" i="45"/>
  <c r="AZ60" i="45"/>
  <c r="AV61" i="45"/>
  <c r="BD61" i="45"/>
  <c r="AZ62" i="45"/>
  <c r="AU60" i="45"/>
  <c r="BC60" i="45"/>
  <c r="AY61" i="45"/>
  <c r="AU62" i="45"/>
  <c r="BC62" i="45"/>
  <c r="BA60" i="45"/>
  <c r="AW61" i="45"/>
  <c r="BA62" i="45"/>
  <c r="AT60" i="45"/>
  <c r="BB60" i="45"/>
  <c r="AX61" i="45"/>
  <c r="AT62" i="45"/>
  <c r="BB62" i="45"/>
  <c r="AV60" i="45"/>
  <c r="BD60" i="45"/>
  <c r="AZ61" i="45"/>
  <c r="AV62" i="45"/>
  <c r="BD62" i="45"/>
  <c r="AX60" i="45"/>
  <c r="AT61" i="45"/>
  <c r="BB61" i="45"/>
  <c r="AY60" i="45"/>
</calcChain>
</file>

<file path=xl/sharedStrings.xml><?xml version="1.0" encoding="utf-8"?>
<sst xmlns="http://schemas.openxmlformats.org/spreadsheetml/2006/main" count="693" uniqueCount="78">
  <si>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</si>
  <si>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</si>
  <si>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</si>
  <si>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</si>
  <si>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</si>
  <si>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</si>
  <si>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</si>
  <si>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</si>
  <si>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</si>
  <si>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</si>
  <si>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</si>
  <si>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</si>
  <si>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</si>
  <si>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</si>
  <si>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</si>
  <si>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</si>
  <si>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</si>
  <si>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</si>
  <si>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</si>
  <si>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H3</t>
  </si>
  <si>
    <t>H4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</si>
  <si>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</si>
  <si>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</si>
  <si>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</si>
  <si>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</si>
  <si>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</si>
  <si>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</si>
  <si>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</si>
  <si>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</si>
  <si>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</si>
  <si>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</si>
  <si>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</si>
  <si>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</si>
  <si>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 xml:space="preserve"> Note : Here on and off Peak Saturady equals to the steady low flow release.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</si>
  <si>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</si>
  <si>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</si>
  <si>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</si>
  <si>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</si>
  <si>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</si>
  <si>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</si>
  <si>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Difference from volume increase by 0.1 MAF</t>
  </si>
  <si>
    <t>V2-V1</t>
  </si>
  <si>
    <t>V3-V2</t>
  </si>
  <si>
    <t>V4-V3</t>
  </si>
  <si>
    <t>V5-V4</t>
  </si>
  <si>
    <t>Zero Differential Price (i.e. 0 $)</t>
  </si>
  <si>
    <t>Difference</t>
  </si>
  <si>
    <t>Slopes in terms of revenue</t>
  </si>
  <si>
    <t>slopes  for current differential</t>
  </si>
  <si>
    <t>slopes  for half differential</t>
  </si>
  <si>
    <t xml:space="preserve"> </t>
  </si>
  <si>
    <t>Difference between H0 and H500</t>
  </si>
  <si>
    <t>Difference between H500 and H750</t>
  </si>
  <si>
    <t>Difference between H750 and H1000</t>
  </si>
  <si>
    <t>Difference between H0 and H500 (PER 100 cfs)</t>
  </si>
  <si>
    <t>Difference between H500 and H750 (per 100 cfs)</t>
  </si>
  <si>
    <t>Difference between H750 and H1000 (per 100 cfs)</t>
  </si>
  <si>
    <t>Current Differential Price (i.e. 29.3 $)</t>
  </si>
  <si>
    <t>Half Differential Price (i.e. 14.7 $)</t>
  </si>
  <si>
    <t>F1</t>
  </si>
  <si>
    <t>New1</t>
  </si>
  <si>
    <t>F17</t>
  </si>
  <si>
    <t>Paste the Weekend-Weekday model results here from the .gdx file. The graph is controlled by these values</t>
  </si>
  <si>
    <t>Diff</t>
  </si>
  <si>
    <t>Blue</t>
  </si>
  <si>
    <t xml:space="preserve"> 75 and 79</t>
  </si>
  <si>
    <t>Red</t>
  </si>
  <si>
    <t>new 2</t>
  </si>
  <si>
    <t>55 and 79</t>
  </si>
  <si>
    <t>Yellow</t>
  </si>
  <si>
    <t>65 and 79</t>
  </si>
  <si>
    <t>Green</t>
  </si>
  <si>
    <t>79 and 79</t>
  </si>
  <si>
    <t>F1 (H0)</t>
  </si>
  <si>
    <t>New1 (H500)</t>
  </si>
  <si>
    <t>F17 (H750)</t>
  </si>
  <si>
    <t>NEW2 (H1000)</t>
  </si>
  <si>
    <t>Sat and Weekday on peak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</si>
</sst>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00"/>
    <numFmt numFmtId="167" formatCode="0.000000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8" borderId="0" xfId="0" applyFill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1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0" borderId="0" xfId="0" applyFont="1" applyFill="1"/>
    <xf numFmtId="165" fontId="0" fillId="0" borderId="0" xfId="0" applyNumberFormat="1" applyFill="1"/>
    <xf numFmtId="166" fontId="0" fillId="0" borderId="0" xfId="0" applyNumberFormat="1"/>
    <xf numFmtId="0" fontId="0" fillId="2" borderId="0" xfId="0" applyFill="1"/>
    <xf numFmtId="165" fontId="0" fillId="2" borderId="0" xfId="0" applyNumberFormat="1" applyFont="1" applyFill="1"/>
    <xf numFmtId="0" fontId="0" fillId="0" borderId="0" xfId="0" applyFont="1"/>
    <xf numFmtId="165" fontId="0" fillId="0" borderId="0" xfId="0" applyNumberFormat="1" applyFont="1" applyFill="1"/>
    <xf numFmtId="0" fontId="0" fillId="7" borderId="0" xfId="0" applyFill="1"/>
    <xf numFmtId="165" fontId="0" fillId="7" borderId="0" xfId="0" applyNumberFormat="1" applyFont="1" applyFill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right"/>
    </xf>
    <xf numFmtId="0" fontId="0" fillId="15" borderId="0" xfId="0" applyFill="1"/>
    <xf numFmtId="0" fontId="5" fillId="4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1BCFF"/>
      <color rgb="FFD3DE44"/>
      <color rgb="FFFFFF29"/>
      <color rgb="FFFDFDA1"/>
      <color rgb="FFFF9900"/>
      <color rgb="FFF3C495"/>
      <color rgb="FFEEB500"/>
      <color rgb="FF448DD0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936060175513857"/>
          <c:h val="0.88214928532335579"/>
        </c:manualLayout>
      </c:layout>
      <c:scatterChart>
        <c:scatterStyle val="smoothMarker"/>
        <c:varyColors val="0"/>
        <c:ser>
          <c:idx val="0"/>
          <c:order val="0"/>
          <c:tx>
            <c:v>With existing differential 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HO'!$P$62:$P$73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283-4509-B9E3-382164AE5DE1}"/>
            </c:ext>
          </c:extLst>
        </c:ser>
        <c:ser>
          <c:idx val="4"/>
          <c:order val="4"/>
          <c:tx>
            <c:v>With existing differential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'Price_Differential HO'!$T$62:$T$73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283-4509-B9E3-382164AE5DE1}"/>
            </c:ext>
          </c:extLst>
        </c:ser>
        <c:ser>
          <c:idx val="5"/>
          <c:order val="5"/>
          <c:tx>
            <c:v>With half differential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HO'!$U$62:$U$73</c:f>
              <c:numCache>
                <c:formatCode>General</c:formatCode>
                <c:ptCount val="12"/>
                <c:pt idx="0">
                  <c:v>18.8032660713253</c:v>
                </c:pt>
                <c:pt idx="1">
                  <c:v>18.8032660713253</c:v>
                </c:pt>
                <c:pt idx="2">
                  <c:v>18.8032660713253</c:v>
                </c:pt>
                <c:pt idx="3">
                  <c:v>18.8032660713253</c:v>
                </c:pt>
                <c:pt idx="4">
                  <c:v>18.8032660713253</c:v>
                </c:pt>
                <c:pt idx="5">
                  <c:v>18.8032660713253</c:v>
                </c:pt>
                <c:pt idx="6">
                  <c:v>18.8032660713253</c:v>
                </c:pt>
                <c:pt idx="7">
                  <c:v>18.8032660713253</c:v>
                </c:pt>
                <c:pt idx="8">
                  <c:v>18.704273521772301</c:v>
                </c:pt>
                <c:pt idx="9">
                  <c:v>18.5582045153206</c:v>
                </c:pt>
                <c:pt idx="10">
                  <c:v>18.412135508869</c:v>
                </c:pt>
                <c:pt idx="11">
                  <c:v>18.236852701127102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3-4509-B9E3-382164AE5DE1}"/>
            </c:ext>
          </c:extLst>
        </c:ser>
        <c:ser>
          <c:idx val="9"/>
          <c:order val="9"/>
          <c:tx>
            <c:v>With half differential</c:v>
          </c:tx>
          <c:spPr>
            <a:ln w="254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'Price_Differential HO'!$Y$62:$Y$73</c:f>
              <c:numCache>
                <c:formatCode>General</c:formatCode>
                <c:ptCount val="12"/>
                <c:pt idx="0">
                  <c:v>29.626695910040201</c:v>
                </c:pt>
                <c:pt idx="1">
                  <c:v>29.591788297965198</c:v>
                </c:pt>
                <c:pt idx="2">
                  <c:v>29.559673294856204</c:v>
                </c:pt>
                <c:pt idx="3">
                  <c:v>29.502579955995802</c:v>
                </c:pt>
                <c:pt idx="4">
                  <c:v>29.4134503785736</c:v>
                </c:pt>
                <c:pt idx="5">
                  <c:v>29.329828817162802</c:v>
                </c:pt>
                <c:pt idx="6">
                  <c:v>29.300615015872502</c:v>
                </c:pt>
                <c:pt idx="7">
                  <c:v>29.271401214582202</c:v>
                </c:pt>
                <c:pt idx="8">
                  <c:v>29.125332208130601</c:v>
                </c:pt>
                <c:pt idx="9">
                  <c:v>28.979263201679</c:v>
                </c:pt>
                <c:pt idx="10">
                  <c:v>28.833194195227399</c:v>
                </c:pt>
                <c:pt idx="11">
                  <c:v>28.657911387485399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83-4509-B9E3-382164AE5DE1}"/>
            </c:ext>
          </c:extLst>
        </c:ser>
        <c:ser>
          <c:idx val="10"/>
          <c:order val="10"/>
          <c:tx>
            <c:v>With zero differential</c:v>
          </c:tx>
          <c:spPr>
            <a:ln w="190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HO'!$Z$62:$Z$73</c:f>
              <c:numCache>
                <c:formatCode>General</c:formatCode>
                <c:ptCount val="12"/>
                <c:pt idx="0">
                  <c:v>16.686287554698801</c:v>
                </c:pt>
                <c:pt idx="1">
                  <c:v>16.686287554698801</c:v>
                </c:pt>
                <c:pt idx="2">
                  <c:v>16.686287554698801</c:v>
                </c:pt>
                <c:pt idx="3">
                  <c:v>16.686287554698801</c:v>
                </c:pt>
                <c:pt idx="4">
                  <c:v>16.304782191785101</c:v>
                </c:pt>
                <c:pt idx="5">
                  <c:v>15.966510752688199</c:v>
                </c:pt>
                <c:pt idx="6">
                  <c:v>15.966510752688199</c:v>
                </c:pt>
                <c:pt idx="7">
                  <c:v>15.966510752688199</c:v>
                </c:pt>
                <c:pt idx="8">
                  <c:v>15.966510752688199</c:v>
                </c:pt>
                <c:pt idx="9">
                  <c:v>15.966510752688199</c:v>
                </c:pt>
                <c:pt idx="10">
                  <c:v>15.966510752688199</c:v>
                </c:pt>
                <c:pt idx="11">
                  <c:v>15.966510752688199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83-4509-B9E3-382164AE5DE1}"/>
            </c:ext>
          </c:extLst>
        </c:ser>
        <c:ser>
          <c:idx val="14"/>
          <c:order val="14"/>
          <c:tx>
            <c:v>With zero differential</c:v>
          </c:tx>
          <c:spPr>
            <a:ln w="25400" cap="rnd">
              <a:solidFill>
                <a:schemeClr val="accent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'Price_Differential HO'!$AD$62:$AD$73</c:f>
              <c:numCache>
                <c:formatCode>General</c:formatCode>
                <c:ptCount val="12"/>
                <c:pt idx="0">
                  <c:v>25.584383940241</c:v>
                </c:pt>
                <c:pt idx="1">
                  <c:v>25.584383940241</c:v>
                </c:pt>
                <c:pt idx="2">
                  <c:v>25.584383940241</c:v>
                </c:pt>
                <c:pt idx="3">
                  <c:v>25.584383940241</c:v>
                </c:pt>
                <c:pt idx="4">
                  <c:v>25.323470739077699</c:v>
                </c:pt>
                <c:pt idx="5">
                  <c:v>25.090231182795701</c:v>
                </c:pt>
                <c:pt idx="6">
                  <c:v>25.090231182795701</c:v>
                </c:pt>
                <c:pt idx="7">
                  <c:v>25.090231182795701</c:v>
                </c:pt>
                <c:pt idx="8">
                  <c:v>25.090231182795701</c:v>
                </c:pt>
                <c:pt idx="9">
                  <c:v>25.090231182795701</c:v>
                </c:pt>
                <c:pt idx="10">
                  <c:v>25.090231182795701</c:v>
                </c:pt>
                <c:pt idx="11">
                  <c:v>25.090231182795701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83-4509-B9E3-382164AE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With existing differential</c:v>
                </c:tx>
                <c:spPr>
                  <a:ln w="19050" cap="rnd">
                    <a:solidFill>
                      <a:srgbClr val="FFC000">
                        <a:alpha val="98000"/>
                      </a:srgbClr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'[1]Updated tradeoff_Differential'!$Q$62:$Q$71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18.919692862372202</c:v>
                      </c:pt>
                      <c:pt idx="1">
                        <c:v>19.279845370105502</c:v>
                      </c:pt>
                      <c:pt idx="2">
                        <c:v>19.339870788060999</c:v>
                      </c:pt>
                      <c:pt idx="3">
                        <c:v>19.399896206016599</c:v>
                      </c:pt>
                      <c:pt idx="4">
                        <c:v>19.337142359972201</c:v>
                      </c:pt>
                      <c:pt idx="5">
                        <c:v>19.2743885139277</c:v>
                      </c:pt>
                      <c:pt idx="6">
                        <c:v>18.960619283705498</c:v>
                      </c:pt>
                      <c:pt idx="7">
                        <c:v>18.646850053483298</c:v>
                      </c:pt>
                      <c:pt idx="8">
                        <c:v>18.333080823261</c:v>
                      </c:pt>
                      <c:pt idx="9">
                        <c:v>18.0193115930388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283-4509-B9E3-382164AE5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With existing differential</c:v>
                </c:tx>
                <c:spPr>
                  <a:ln w="19050" cap="rnd">
                    <a:solidFill>
                      <a:srgbClr val="85DFFF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85DFFF"/>
                    </a:solidFill>
                    <a:ln w="95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tradeoff_Differential'!$R$62:$R$71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21.172106811501997</c:v>
                      </c:pt>
                      <c:pt idx="1">
                        <c:v>21.532259319235298</c:v>
                      </c:pt>
                      <c:pt idx="2">
                        <c:v>21.592284737190898</c:v>
                      </c:pt>
                      <c:pt idx="3">
                        <c:v>21.652310155146498</c:v>
                      </c:pt>
                      <c:pt idx="4">
                        <c:v>21.589556309101997</c:v>
                      </c:pt>
                      <c:pt idx="5">
                        <c:v>21.526802463057599</c:v>
                      </c:pt>
                      <c:pt idx="6">
                        <c:v>21.213033232835301</c:v>
                      </c:pt>
                      <c:pt idx="7">
                        <c:v>20.899264002613101</c:v>
                      </c:pt>
                      <c:pt idx="8">
                        <c:v>20.585494772390899</c:v>
                      </c:pt>
                      <c:pt idx="9">
                        <c:v>20.271725542168699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83-4509-B9E3-382164AE5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With exacting differential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tradeoff_Differential'!$S$62:$S$71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23.4245207606319</c:v>
                      </c:pt>
                      <c:pt idx="1">
                        <c:v>23.7846732683652</c:v>
                      </c:pt>
                      <c:pt idx="2">
                        <c:v>23.844698686320701</c:v>
                      </c:pt>
                      <c:pt idx="3">
                        <c:v>23.904724104276301</c:v>
                      </c:pt>
                      <c:pt idx="4">
                        <c:v>23.8419702582319</c:v>
                      </c:pt>
                      <c:pt idx="5">
                        <c:v>23.779216412187402</c:v>
                      </c:pt>
                      <c:pt idx="6">
                        <c:v>23.4654471819652</c:v>
                      </c:pt>
                      <c:pt idx="7">
                        <c:v>23.151677951743</c:v>
                      </c:pt>
                      <c:pt idx="8">
                        <c:v>22.837908721520698</c:v>
                      </c:pt>
                      <c:pt idx="9">
                        <c:v>22.524139491298499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83-4509-B9E3-382164AE5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With half differential</c:v>
                </c:tx>
                <c:spPr>
                  <a:ln w="25400" cap="rnd">
                    <a:solidFill>
                      <a:srgbClr val="FFC000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tradeoff_Differential'!$V$62:$V$71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16.2095090817885</c:v>
                      </c:pt>
                      <c:pt idx="1">
                        <c:v>16.389585335655198</c:v>
                      </c:pt>
                      <c:pt idx="2">
                        <c:v>16.419598044632899</c:v>
                      </c:pt>
                      <c:pt idx="3">
                        <c:v>16.449610753610699</c:v>
                      </c:pt>
                      <c:pt idx="4">
                        <c:v>16.418233830588498</c:v>
                      </c:pt>
                      <c:pt idx="5">
                        <c:v>16.386856907566301</c:v>
                      </c:pt>
                      <c:pt idx="6">
                        <c:v>16.229972292455201</c:v>
                      </c:pt>
                      <c:pt idx="7">
                        <c:v>16.073087677343999</c:v>
                      </c:pt>
                      <c:pt idx="8">
                        <c:v>15.916203062232901</c:v>
                      </c:pt>
                      <c:pt idx="9">
                        <c:v>15.759318447121801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83-4509-B9E3-382164AE5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With half differential</c:v>
                </c:tx>
                <c:spPr>
                  <a:ln w="25400" cap="rnd">
                    <a:solidFill>
                      <a:srgbClr val="85DFFF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85DFFF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tradeoff_Differential'!$W$62:$W$71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18.179423887678702</c:v>
                      </c:pt>
                      <c:pt idx="1">
                        <c:v>18.3595001415454</c:v>
                      </c:pt>
                      <c:pt idx="2">
                        <c:v>18.3895128505232</c:v>
                      </c:pt>
                      <c:pt idx="3">
                        <c:v>18.419525559500901</c:v>
                      </c:pt>
                      <c:pt idx="4">
                        <c:v>18.3881486364787</c:v>
                      </c:pt>
                      <c:pt idx="5">
                        <c:v>18.356771713456499</c:v>
                      </c:pt>
                      <c:pt idx="6">
                        <c:v>18.1998870983454</c:v>
                      </c:pt>
                      <c:pt idx="7">
                        <c:v>18.0430024832343</c:v>
                      </c:pt>
                      <c:pt idx="8">
                        <c:v>17.8861178681232</c:v>
                      </c:pt>
                      <c:pt idx="9">
                        <c:v>17.729233253012001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83-4509-B9E3-382164AE5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With half differential</c:v>
                </c:tx>
                <c:spPr>
                  <a:ln w="2540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tradeoff_Differential'!$X$62:$X$71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20.1493386935689</c:v>
                      </c:pt>
                      <c:pt idx="1">
                        <c:v>20.329414947435598</c:v>
                      </c:pt>
                      <c:pt idx="2">
                        <c:v>20.359427656413398</c:v>
                      </c:pt>
                      <c:pt idx="3">
                        <c:v>20.389440365391199</c:v>
                      </c:pt>
                      <c:pt idx="4">
                        <c:v>20.358063442368898</c:v>
                      </c:pt>
                      <c:pt idx="5">
                        <c:v>20.326686519346698</c:v>
                      </c:pt>
                      <c:pt idx="6">
                        <c:v>20.169801904235602</c:v>
                      </c:pt>
                      <c:pt idx="7">
                        <c:v>20.012917289124498</c:v>
                      </c:pt>
                      <c:pt idx="8">
                        <c:v>19.856032674013399</c:v>
                      </c:pt>
                      <c:pt idx="9">
                        <c:v>19.699148058902299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83-4509-B9E3-382164AE5DE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With zero differential</c:v>
                </c:tx>
                <c:spPr>
                  <a:ln w="25400" cap="rnd">
                    <a:solidFill>
                      <a:srgbClr val="FFC00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tradeoff_Differential'!$AA$62:$AA$71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13.4993253012048</c:v>
                      </c:pt>
                      <c:pt idx="1">
                        <c:v>13.4993253012048</c:v>
                      </c:pt>
                      <c:pt idx="2">
                        <c:v>13.4993253012048</c:v>
                      </c:pt>
                      <c:pt idx="3">
                        <c:v>13.4993253012048</c:v>
                      </c:pt>
                      <c:pt idx="4">
                        <c:v>13.4993253012048</c:v>
                      </c:pt>
                      <c:pt idx="5">
                        <c:v>13.4993253012048</c:v>
                      </c:pt>
                      <c:pt idx="6">
                        <c:v>13.4993253012048</c:v>
                      </c:pt>
                      <c:pt idx="7">
                        <c:v>13.4993253012048</c:v>
                      </c:pt>
                      <c:pt idx="8">
                        <c:v>13.4993253012048</c:v>
                      </c:pt>
                      <c:pt idx="9">
                        <c:v>13.4993253012048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83-4509-B9E3-382164AE5DE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With zero differential</c:v>
                </c:tx>
                <c:spPr>
                  <a:ln w="25400" cap="rnd">
                    <a:solidFill>
                      <a:srgbClr val="85DFFF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85DFFF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tradeoff_Differential'!$AB$62:$AB$71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15.186740963855401</c:v>
                      </c:pt>
                      <c:pt idx="1">
                        <c:v>15.186740963855401</c:v>
                      </c:pt>
                      <c:pt idx="2">
                        <c:v>15.186740963855401</c:v>
                      </c:pt>
                      <c:pt idx="3">
                        <c:v>15.186740963855401</c:v>
                      </c:pt>
                      <c:pt idx="4">
                        <c:v>15.186740963855401</c:v>
                      </c:pt>
                      <c:pt idx="5">
                        <c:v>15.186740963855401</c:v>
                      </c:pt>
                      <c:pt idx="6">
                        <c:v>15.186740963855401</c:v>
                      </c:pt>
                      <c:pt idx="7">
                        <c:v>15.186740963855401</c:v>
                      </c:pt>
                      <c:pt idx="8">
                        <c:v>15.186740963855401</c:v>
                      </c:pt>
                      <c:pt idx="9">
                        <c:v>15.186740963855401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83-4509-B9E3-382164AE5DE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With zero differential</c:v>
                </c:tx>
                <c:spPr>
                  <a:ln w="2540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tradeoff_Differential'!$AC$62:$AC$71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16.874156626506</c:v>
                      </c:pt>
                      <c:pt idx="1">
                        <c:v>16.874156626506</c:v>
                      </c:pt>
                      <c:pt idx="2">
                        <c:v>16.874156626506</c:v>
                      </c:pt>
                      <c:pt idx="3">
                        <c:v>16.874156626506</c:v>
                      </c:pt>
                      <c:pt idx="4">
                        <c:v>16.874156626506</c:v>
                      </c:pt>
                      <c:pt idx="5">
                        <c:v>16.874156626506</c:v>
                      </c:pt>
                      <c:pt idx="6">
                        <c:v>16.874156626506</c:v>
                      </c:pt>
                      <c:pt idx="7">
                        <c:v>16.874156626506</c:v>
                      </c:pt>
                      <c:pt idx="8">
                        <c:v>16.874156626506</c:v>
                      </c:pt>
                      <c:pt idx="9">
                        <c:v>16.874156626506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83-4509-B9E3-382164AE5DE1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ax val="3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8513621239588294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'Price_Differentail Updated'!$C$4:$C$15</c:f>
              <c:numCache>
                <c:formatCode>General</c:formatCode>
                <c:ptCount val="12"/>
                <c:pt idx="0">
                  <c:v>21.406226397574802</c:v>
                </c:pt>
                <c:pt idx="1">
                  <c:v>21.4356418216707</c:v>
                </c:pt>
                <c:pt idx="2">
                  <c:v>21.467085895704198</c:v>
                </c:pt>
                <c:pt idx="3">
                  <c:v>21.536961615778701</c:v>
                </c:pt>
                <c:pt idx="4">
                  <c:v>21.563372640578301</c:v>
                </c:pt>
                <c:pt idx="5">
                  <c:v>21.595958507951799</c:v>
                </c:pt>
                <c:pt idx="6">
                  <c:v>21.5872505479518</c:v>
                </c:pt>
                <c:pt idx="7">
                  <c:v>21.578542587951802</c:v>
                </c:pt>
                <c:pt idx="8">
                  <c:v>21.498046435755899</c:v>
                </c:pt>
                <c:pt idx="9">
                  <c:v>21.1938798121</c:v>
                </c:pt>
                <c:pt idx="10">
                  <c:v>20.889713188444102</c:v>
                </c:pt>
                <c:pt idx="11">
                  <c:v>20.524713240057</c:v>
                </c:pt>
              </c:numCache>
            </c:numRef>
          </c:xVal>
          <c:yVal>
            <c:numRef>
              <c:f>'Price_Differentail Updated'!$B$4:$B$15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9-46A2-9AC4-A12A634383B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'Price_Differentail Updated'!$D$4:$D$15</c:f>
              <c:numCache>
                <c:formatCode>General</c:formatCode>
                <c:ptCount val="12"/>
                <c:pt idx="0">
                  <c:v>24.692117186537097</c:v>
                </c:pt>
                <c:pt idx="1">
                  <c:v>24.741874057085102</c:v>
                </c:pt>
                <c:pt idx="2">
                  <c:v>24.784158906117398</c:v>
                </c:pt>
                <c:pt idx="3">
                  <c:v>24.8687286041819</c:v>
                </c:pt>
                <c:pt idx="4">
                  <c:v>24.862355102246401</c:v>
                </c:pt>
                <c:pt idx="5">
                  <c:v>24.855981600310898</c:v>
                </c:pt>
                <c:pt idx="6">
                  <c:v>24.795148275579699</c:v>
                </c:pt>
                <c:pt idx="7">
                  <c:v>24.734314950848603</c:v>
                </c:pt>
                <c:pt idx="8">
                  <c:v>24.430148327192601</c:v>
                </c:pt>
                <c:pt idx="9">
                  <c:v>24.125981703536702</c:v>
                </c:pt>
                <c:pt idx="10">
                  <c:v>23.8218150798808</c:v>
                </c:pt>
                <c:pt idx="11">
                  <c:v>23.456815131493698</c:v>
                </c:pt>
              </c:numCache>
            </c:numRef>
          </c:xVal>
          <c:yVal>
            <c:numRef>
              <c:f>'Price_Differentail Updated'!$B$4:$B$15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9-46A2-9AC4-A12A634383B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'Price_Differentail Updated'!$E$4:$E$15</c:f>
              <c:numCache>
                <c:formatCode>General</c:formatCode>
                <c:ptCount val="12"/>
                <c:pt idx="0">
                  <c:v>27.631691099489601</c:v>
                </c:pt>
                <c:pt idx="1">
                  <c:v>27.6739759485218</c:v>
                </c:pt>
                <c:pt idx="2">
                  <c:v>27.716260797554103</c:v>
                </c:pt>
                <c:pt idx="3">
                  <c:v>27.800830495618602</c:v>
                </c:pt>
                <c:pt idx="4">
                  <c:v>27.794456993683099</c:v>
                </c:pt>
                <c:pt idx="5">
                  <c:v>27.788083491747599</c:v>
                </c:pt>
                <c:pt idx="6">
                  <c:v>27.7272501670165</c:v>
                </c:pt>
                <c:pt idx="7">
                  <c:v>27.666416842285301</c:v>
                </c:pt>
                <c:pt idx="8">
                  <c:v>27.362250218629402</c:v>
                </c:pt>
                <c:pt idx="9">
                  <c:v>27.0580835949734</c:v>
                </c:pt>
                <c:pt idx="10">
                  <c:v>26.753916971317501</c:v>
                </c:pt>
                <c:pt idx="11">
                  <c:v>26.3889170229304</c:v>
                </c:pt>
              </c:numCache>
            </c:numRef>
          </c:xVal>
          <c:yVal>
            <c:numRef>
              <c:f>'Price_Differentail Updated'!$B$4:$B$15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9-46A2-9AC4-A12A634383B6}"/>
            </c:ext>
          </c:extLst>
        </c:ser>
        <c:ser>
          <c:idx val="0"/>
          <c:order val="3"/>
          <c:tx>
            <c:v>V1 H500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'Price_Differentail Updated'!$J$4:$J$15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21.7111330923534</c:v>
                </c:pt>
                <c:pt idx="2">
                  <c:v>21.744288175720801</c:v>
                </c:pt>
                <c:pt idx="3">
                  <c:v>21.817966138759502</c:v>
                </c:pt>
                <c:pt idx="4">
                  <c:v>21.813072202988</c:v>
                </c:pt>
                <c:pt idx="5">
                  <c:v>21.809942507951799</c:v>
                </c:pt>
                <c:pt idx="6">
                  <c:v>21.8012345479518</c:v>
                </c:pt>
                <c:pt idx="7">
                  <c:v>21.792526587951802</c:v>
                </c:pt>
                <c:pt idx="8">
                  <c:v>21.714386782432999</c:v>
                </c:pt>
                <c:pt idx="9">
                  <c:v>21.426837793185598</c:v>
                </c:pt>
                <c:pt idx="10">
                  <c:v>21.1392888039383</c:v>
                </c:pt>
                <c:pt idx="11">
                  <c:v>20.794230016841603</c:v>
                </c:pt>
              </c:numCache>
            </c:numRef>
          </c:xVal>
          <c:yVal>
            <c:numRef>
              <c:f>'Price_Differentail Updated'!$I$4:$I$15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9-46A2-9AC4-A12A634383B6}"/>
            </c:ext>
          </c:extLst>
        </c:ser>
        <c:ser>
          <c:idx val="1"/>
          <c:order val="4"/>
          <c:tx>
            <c:v>V2 H500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'Price_Differentail Updated'!$K$4:$K$15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25.076225789693002</c:v>
                </c:pt>
                <c:pt idx="2">
                  <c:v>25.120811541950999</c:v>
                </c:pt>
                <c:pt idx="3">
                  <c:v>25.209983046467201</c:v>
                </c:pt>
                <c:pt idx="4">
                  <c:v>25.148771350983299</c:v>
                </c:pt>
                <c:pt idx="5">
                  <c:v>25.087559655499398</c:v>
                </c:pt>
                <c:pt idx="6">
                  <c:v>25.030049857649999</c:v>
                </c:pt>
                <c:pt idx="7">
                  <c:v>24.972540059800497</c:v>
                </c:pt>
                <c:pt idx="8">
                  <c:v>24.684991070553199</c:v>
                </c:pt>
                <c:pt idx="9">
                  <c:v>24.397442081305897</c:v>
                </c:pt>
                <c:pt idx="10">
                  <c:v>24.109893092058599</c:v>
                </c:pt>
                <c:pt idx="11">
                  <c:v>23.764834304961802</c:v>
                </c:pt>
              </c:numCache>
            </c:numRef>
          </c:xVal>
          <c:yVal>
            <c:numRef>
              <c:f>'Price_Differentail Updated'!$I$4:$I$15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F9-46A2-9AC4-A12A634383B6}"/>
            </c:ext>
          </c:extLst>
        </c:ser>
        <c:ser>
          <c:idx val="2"/>
          <c:order val="5"/>
          <c:tx>
            <c:v>V3 H500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'Price_Differentail Updated'!$L$4:$L$15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28.046830077813201</c:v>
                </c:pt>
                <c:pt idx="2">
                  <c:v>28.091415830071302</c:v>
                </c:pt>
                <c:pt idx="3">
                  <c:v>28.180587334587401</c:v>
                </c:pt>
                <c:pt idx="4">
                  <c:v>28.119375639103499</c:v>
                </c:pt>
                <c:pt idx="5">
                  <c:v>28.058163943619601</c:v>
                </c:pt>
                <c:pt idx="6">
                  <c:v>28.000654145770199</c:v>
                </c:pt>
                <c:pt idx="7">
                  <c:v>27.9431443479207</c:v>
                </c:pt>
                <c:pt idx="8">
                  <c:v>27.655595358673402</c:v>
                </c:pt>
                <c:pt idx="9">
                  <c:v>27.3680463694261</c:v>
                </c:pt>
                <c:pt idx="10">
                  <c:v>27.080497380178802</c:v>
                </c:pt>
                <c:pt idx="11">
                  <c:v>26.735438593081998</c:v>
                </c:pt>
              </c:numCache>
            </c:numRef>
          </c:xVal>
          <c:yVal>
            <c:numRef>
              <c:f>'Price_Differentail Updated'!$I$4:$I$15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F9-46A2-9AC4-A12A634383B6}"/>
            </c:ext>
          </c:extLst>
        </c:ser>
        <c:ser>
          <c:idx val="10"/>
          <c:order val="6"/>
          <c:tx>
            <c:v>V1 H750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'Price_Differentail Updated'!$Q$4:$Q$15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21.821329600626498</c:v>
                </c:pt>
                <c:pt idx="2">
                  <c:v>21.8551690877275</c:v>
                </c:pt>
                <c:pt idx="3">
                  <c:v>21.930367947951801</c:v>
                </c:pt>
                <c:pt idx="4">
                  <c:v>21.9129520279518</c:v>
                </c:pt>
                <c:pt idx="5">
                  <c:v>21.895536107951802</c:v>
                </c:pt>
                <c:pt idx="6">
                  <c:v>21.8868281479518</c:v>
                </c:pt>
                <c:pt idx="7">
                  <c:v>21.878120187951801</c:v>
                </c:pt>
                <c:pt idx="8">
                  <c:v>21.800922921103801</c:v>
                </c:pt>
                <c:pt idx="9">
                  <c:v>21.520020985619897</c:v>
                </c:pt>
                <c:pt idx="10">
                  <c:v>21.239119050136001</c:v>
                </c:pt>
                <c:pt idx="11">
                  <c:v>20.902036727555402</c:v>
                </c:pt>
              </c:numCache>
            </c:numRef>
          </c:xVal>
          <c:yVal>
            <c:numRef>
              <c:f>'Price_Differentail Updated'!$P$4:$P$15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BF9-46A2-9AC4-A12A634383B6}"/>
            </c:ext>
          </c:extLst>
        </c:ser>
        <c:ser>
          <c:idx val="11"/>
          <c:order val="7"/>
          <c:tx>
            <c:v>V2 H750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'Price_Differentail Updated'!$R$4:$R$15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25.2099664827361</c:v>
                </c:pt>
                <c:pt idx="2">
                  <c:v>25.255472596284502</c:v>
                </c:pt>
                <c:pt idx="3">
                  <c:v>25.346484823381299</c:v>
                </c:pt>
                <c:pt idx="4">
                  <c:v>25.263337850478003</c:v>
                </c:pt>
                <c:pt idx="5">
                  <c:v>25.180190877574802</c:v>
                </c:pt>
                <c:pt idx="6">
                  <c:v>25.124010490478003</c:v>
                </c:pt>
                <c:pt idx="7">
                  <c:v>25.067830103381297</c:v>
                </c:pt>
                <c:pt idx="8">
                  <c:v>24.7869281678974</c:v>
                </c:pt>
                <c:pt idx="9">
                  <c:v>24.5060262324135</c:v>
                </c:pt>
                <c:pt idx="10">
                  <c:v>24.2251242969297</c:v>
                </c:pt>
                <c:pt idx="11">
                  <c:v>23.888041974349001</c:v>
                </c:pt>
              </c:numCache>
            </c:numRef>
          </c:xVal>
          <c:yVal>
            <c:numRef>
              <c:f>'Price_Differentail Updated'!$P$4:$P$15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BF9-46A2-9AC4-A12A634383B6}"/>
            </c:ext>
          </c:extLst>
        </c:ser>
        <c:ser>
          <c:idx val="12"/>
          <c:order val="8"/>
          <c:tx>
            <c:v>H3 H750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'Price_Differentail Updated'!$S$4:$S$15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28.195971729529703</c:v>
                </c:pt>
                <c:pt idx="2">
                  <c:v>28.241477843078098</c:v>
                </c:pt>
                <c:pt idx="3">
                  <c:v>28.332490070174899</c:v>
                </c:pt>
                <c:pt idx="4">
                  <c:v>28.249343097271698</c:v>
                </c:pt>
                <c:pt idx="5">
                  <c:v>28.166196124368401</c:v>
                </c:pt>
                <c:pt idx="6">
                  <c:v>28.110015737271699</c:v>
                </c:pt>
                <c:pt idx="7">
                  <c:v>28.0538353501749</c:v>
                </c:pt>
                <c:pt idx="8">
                  <c:v>27.772933414691</c:v>
                </c:pt>
                <c:pt idx="9">
                  <c:v>27.492031479207199</c:v>
                </c:pt>
                <c:pt idx="10">
                  <c:v>27.211129543723299</c:v>
                </c:pt>
                <c:pt idx="11">
                  <c:v>26.8740472211426</c:v>
                </c:pt>
              </c:numCache>
            </c:numRef>
          </c:xVal>
          <c:yVal>
            <c:numRef>
              <c:f>'Price_Differentail Updated'!$P$4:$P$15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BF9-46A2-9AC4-A12A634383B6}"/>
            </c:ext>
          </c:extLst>
        </c:ser>
        <c:ser>
          <c:idx val="15"/>
          <c:order val="9"/>
          <c:tx>
            <c:v>V1 H1000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'Price_Differentail Updated'!$X$4:$X$15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21.160150550988</c:v>
                </c:pt>
                <c:pt idx="2">
                  <c:v>21.189883615687602</c:v>
                </c:pt>
                <c:pt idx="3">
                  <c:v>21.255957092797903</c:v>
                </c:pt>
                <c:pt idx="4">
                  <c:v>21.313673078168701</c:v>
                </c:pt>
                <c:pt idx="5">
                  <c:v>21.381974507951799</c:v>
                </c:pt>
                <c:pt idx="6">
                  <c:v>21.3732665479518</c:v>
                </c:pt>
                <c:pt idx="7">
                  <c:v>21.364558587951802</c:v>
                </c:pt>
                <c:pt idx="8">
                  <c:v>21.281706089078899</c:v>
                </c:pt>
                <c:pt idx="9">
                  <c:v>20.960921831014399</c:v>
                </c:pt>
                <c:pt idx="10">
                  <c:v>20.6401375729499</c:v>
                </c:pt>
                <c:pt idx="11">
                  <c:v>20.255196463272402</c:v>
                </c:pt>
              </c:numCache>
            </c:numRef>
          </c:xVal>
          <c:yVal>
            <c:numRef>
              <c:f>'Price_Differentail Updated'!$W$4:$W$15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F9-46A2-9AC4-A12A634383B6}"/>
            </c:ext>
          </c:extLst>
        </c:ser>
        <c:ser>
          <c:idx val="16"/>
          <c:order val="10"/>
          <c:tx>
            <c:v>V2 H1000</c:v>
          </c:tx>
          <c:spPr>
            <a:ln w="19050" cap="rnd">
              <a:solidFill>
                <a:srgbClr val="F3C49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3C495"/>
              </a:solidFill>
              <a:ln w="9525">
                <a:solidFill>
                  <a:srgbClr val="F3C495"/>
                </a:solidFill>
              </a:ln>
              <a:effectLst/>
            </c:spPr>
          </c:marker>
          <c:xVal>
            <c:numRef>
              <c:f>'Price_Differentail Updated'!$Y$4:$Y$15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24.407522324477299</c:v>
                </c:pt>
                <c:pt idx="2">
                  <c:v>24.4475062702837</c:v>
                </c:pt>
                <c:pt idx="3">
                  <c:v>24.527474161896603</c:v>
                </c:pt>
                <c:pt idx="4">
                  <c:v>24.575938853509502</c:v>
                </c:pt>
                <c:pt idx="5">
                  <c:v>24.624403545122401</c:v>
                </c:pt>
                <c:pt idx="6">
                  <c:v>24.560246693509502</c:v>
                </c:pt>
                <c:pt idx="7">
                  <c:v>24.496089841896602</c:v>
                </c:pt>
                <c:pt idx="8">
                  <c:v>24.175305583832099</c:v>
                </c:pt>
                <c:pt idx="9">
                  <c:v>23.8545213257676</c:v>
                </c:pt>
                <c:pt idx="10">
                  <c:v>23.5337370677031</c:v>
                </c:pt>
                <c:pt idx="11">
                  <c:v>23.148795958025701</c:v>
                </c:pt>
              </c:numCache>
            </c:numRef>
          </c:xVal>
          <c:yVal>
            <c:numRef>
              <c:f>'Price_Differentail Updated'!$W$4:$W$15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BF9-46A2-9AC4-A12A634383B6}"/>
            </c:ext>
          </c:extLst>
        </c:ser>
        <c:ser>
          <c:idx val="17"/>
          <c:order val="11"/>
          <c:tx>
            <c:v>V3 H1000</c:v>
          </c:tx>
          <c:spPr>
            <a:ln w="19050" cap="rnd">
              <a:solidFill>
                <a:srgbClr val="FF99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xVal>
            <c:numRef>
              <c:f>'Price_Differentail Updated'!$Z$4:$Z$15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27.301121819230502</c:v>
                </c:pt>
                <c:pt idx="2">
                  <c:v>27.3411057650369</c:v>
                </c:pt>
                <c:pt idx="3">
                  <c:v>27.421073656649799</c:v>
                </c:pt>
                <c:pt idx="4">
                  <c:v>27.469538348262702</c:v>
                </c:pt>
                <c:pt idx="5">
                  <c:v>27.518003039875602</c:v>
                </c:pt>
                <c:pt idx="6">
                  <c:v>27.453846188262702</c:v>
                </c:pt>
                <c:pt idx="7">
                  <c:v>27.389689336649802</c:v>
                </c:pt>
                <c:pt idx="8">
                  <c:v>27.068905078585299</c:v>
                </c:pt>
                <c:pt idx="9">
                  <c:v>26.7481208205208</c:v>
                </c:pt>
                <c:pt idx="10">
                  <c:v>26.427336562456297</c:v>
                </c:pt>
                <c:pt idx="11">
                  <c:v>26.042395452778898</c:v>
                </c:pt>
              </c:numCache>
            </c:numRef>
          </c:xVal>
          <c:yVal>
            <c:numRef>
              <c:f>'Price_Differentail Updated'!$W$4:$W$15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BF9-46A2-9AC4-A12A634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'Fstore_Unconstrained '!$C$4:$C$15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6-4766-8FB3-D28EF76602F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'!$D$4:$D$15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24.965017094113598</c:v>
                </c:pt>
                <c:pt idx="2">
                  <c:v>24.9484270581471</c:v>
                </c:pt>
                <c:pt idx="3">
                  <c:v>24.918457960917202</c:v>
                </c:pt>
                <c:pt idx="4">
                  <c:v>24.918457960917202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6-4766-8FB3-D28EF76602F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'!$E$4:$E$15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27.970160094687301</c:v>
                </c:pt>
                <c:pt idx="2">
                  <c:v>27.926652165472898</c:v>
                </c:pt>
                <c:pt idx="3">
                  <c:v>27.848057196569499</c:v>
                </c:pt>
                <c:pt idx="4">
                  <c:v>27.848057196569499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6-4766-8FB3-D28EF76602F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'!$F$4:$F$15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30.975303095261001</c:v>
                </c:pt>
                <c:pt idx="2">
                  <c:v>30.904877272798799</c:v>
                </c:pt>
                <c:pt idx="3">
                  <c:v>30.7776564322218</c:v>
                </c:pt>
                <c:pt idx="4">
                  <c:v>30.7776564322218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6-4766-8FB3-D28EF76602F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'Fstore_Unconstrained '!$G$4:$G$15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33.9804460958348</c:v>
                </c:pt>
                <c:pt idx="2">
                  <c:v>33.883102380124598</c:v>
                </c:pt>
                <c:pt idx="3">
                  <c:v>33.707255667874101</c:v>
                </c:pt>
                <c:pt idx="4">
                  <c:v>33.707255667874101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56-4766-8FB3-D28EF76602F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'!$J$4:$J$15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21.743146807951799</c:v>
                </c:pt>
                <c:pt idx="2">
                  <c:v>21.730084867951799</c:v>
                </c:pt>
                <c:pt idx="3">
                  <c:v>21.703960987951799</c:v>
                </c:pt>
                <c:pt idx="4">
                  <c:v>21.686545067951798</c:v>
                </c:pt>
                <c:pt idx="5">
                  <c:v>21.6691291479518</c:v>
                </c:pt>
                <c:pt idx="6">
                  <c:v>21.664775167951799</c:v>
                </c:pt>
                <c:pt idx="7">
                  <c:v>21.660421187951801</c:v>
                </c:pt>
                <c:pt idx="8">
                  <c:v>21.510950899028401</c:v>
                </c:pt>
                <c:pt idx="9">
                  <c:v>21.197277071071401</c:v>
                </c:pt>
                <c:pt idx="10">
                  <c:v>20.883603243114401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56-4766-8FB3-D28EF76602F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'!$K$4:$K$15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24.9572421298279</c:v>
                </c:pt>
                <c:pt idx="2">
                  <c:v>24.933413334009099</c:v>
                </c:pt>
                <c:pt idx="3">
                  <c:v>24.890367767368801</c:v>
                </c:pt>
                <c:pt idx="4">
                  <c:v>24.885030630594599</c:v>
                </c:pt>
                <c:pt idx="5">
                  <c:v>24.879693493820398</c:v>
                </c:pt>
                <c:pt idx="6">
                  <c:v>24.816958728229</c:v>
                </c:pt>
                <c:pt idx="7">
                  <c:v>24.754223962637699</c:v>
                </c:pt>
                <c:pt idx="8">
                  <c:v>24.440550134680699</c:v>
                </c:pt>
                <c:pt idx="9">
                  <c:v>24.126876306723698</c:v>
                </c:pt>
                <c:pt idx="10">
                  <c:v>23.813202478766698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6-4766-8FB3-D28EF76602F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'!$L$4:$L$15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27.9623851304016</c:v>
                </c:pt>
                <c:pt idx="2">
                  <c:v>27.911638441335</c:v>
                </c:pt>
                <c:pt idx="3">
                  <c:v>27.819967003021098</c:v>
                </c:pt>
                <c:pt idx="4">
                  <c:v>27.8146298662469</c:v>
                </c:pt>
                <c:pt idx="5">
                  <c:v>27.809292729472702</c:v>
                </c:pt>
                <c:pt idx="6">
                  <c:v>27.746557963881298</c:v>
                </c:pt>
                <c:pt idx="7">
                  <c:v>27.6838231982899</c:v>
                </c:pt>
                <c:pt idx="8">
                  <c:v>27.3701493703329</c:v>
                </c:pt>
                <c:pt idx="9">
                  <c:v>27.056475542375999</c:v>
                </c:pt>
                <c:pt idx="10">
                  <c:v>26.742801714418999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6-4766-8FB3-D28EF76602F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'!$M$4:$M$15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30.9675281309753</c:v>
                </c:pt>
                <c:pt idx="2">
                  <c:v>30.889863548660902</c:v>
                </c:pt>
                <c:pt idx="3">
                  <c:v>30.749566238673399</c:v>
                </c:pt>
                <c:pt idx="4">
                  <c:v>30.744229101899201</c:v>
                </c:pt>
                <c:pt idx="5">
                  <c:v>30.738891965124999</c:v>
                </c:pt>
                <c:pt idx="6">
                  <c:v>30.676157199533602</c:v>
                </c:pt>
                <c:pt idx="7">
                  <c:v>30.613422433942198</c:v>
                </c:pt>
                <c:pt idx="8">
                  <c:v>30.299748605985197</c:v>
                </c:pt>
                <c:pt idx="9">
                  <c:v>29.9860747780282</c:v>
                </c:pt>
                <c:pt idx="10">
                  <c:v>29.672400950071303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56-4766-8FB3-D28EF76602F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'!$N$4:$N$15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33.972671131549099</c:v>
                </c:pt>
                <c:pt idx="2">
                  <c:v>33.868088655986696</c:v>
                </c:pt>
                <c:pt idx="3">
                  <c:v>33.6791654743257</c:v>
                </c:pt>
                <c:pt idx="4">
                  <c:v>33.673828337551498</c:v>
                </c:pt>
                <c:pt idx="5">
                  <c:v>33.668491200777297</c:v>
                </c:pt>
                <c:pt idx="6">
                  <c:v>33.605756435185903</c:v>
                </c:pt>
                <c:pt idx="7">
                  <c:v>33.543021669594502</c:v>
                </c:pt>
                <c:pt idx="8">
                  <c:v>33.229347841637498</c:v>
                </c:pt>
                <c:pt idx="9">
                  <c:v>32.915674013680501</c:v>
                </c:pt>
                <c:pt idx="10">
                  <c:v>32.602000185723497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56-4766-8FB3-D28EF76602F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rgbClr val="01BCFF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'!$Q$4:$Q$15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21.736615837951803</c:v>
                </c:pt>
                <c:pt idx="2">
                  <c:v>21.717022927951803</c:v>
                </c:pt>
                <c:pt idx="3">
                  <c:v>21.677837107951802</c:v>
                </c:pt>
                <c:pt idx="4">
                  <c:v>21.651713227951799</c:v>
                </c:pt>
                <c:pt idx="5">
                  <c:v>21.625589347951799</c:v>
                </c:pt>
                <c:pt idx="6">
                  <c:v>21.619058377951802</c:v>
                </c:pt>
                <c:pt idx="7">
                  <c:v>21.612527407951799</c:v>
                </c:pt>
                <c:pt idx="8">
                  <c:v>21.497467606125102</c:v>
                </c:pt>
                <c:pt idx="9">
                  <c:v>21.188007307200397</c:v>
                </c:pt>
                <c:pt idx="10">
                  <c:v>20.878547008275699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56-4766-8FB3-D28EF76602F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01BCFF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'!$R$4:$R$15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24.953354647685</c:v>
                </c:pt>
                <c:pt idx="2">
                  <c:v>24.925906471940202</c:v>
                </c:pt>
                <c:pt idx="3">
                  <c:v>24.8763226705946</c:v>
                </c:pt>
                <c:pt idx="4">
                  <c:v>24.868316965433298</c:v>
                </c:pt>
                <c:pt idx="5">
                  <c:v>24.860311260272102</c:v>
                </c:pt>
                <c:pt idx="6">
                  <c:v>24.7984192004871</c:v>
                </c:pt>
                <c:pt idx="7">
                  <c:v>24.736527140702201</c:v>
                </c:pt>
                <c:pt idx="8">
                  <c:v>24.4270668417774</c:v>
                </c:pt>
                <c:pt idx="9">
                  <c:v>24.117606542852698</c:v>
                </c:pt>
                <c:pt idx="10">
                  <c:v>23.808146243928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56-4766-8FB3-D28EF76602F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01BCFF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'!$S$4:$S$15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27.9584976482587</c:v>
                </c:pt>
                <c:pt idx="2">
                  <c:v>27.904131579266</c:v>
                </c:pt>
                <c:pt idx="3">
                  <c:v>27.805921906246901</c:v>
                </c:pt>
                <c:pt idx="4">
                  <c:v>27.797916201085602</c:v>
                </c:pt>
                <c:pt idx="5">
                  <c:v>27.7899104959243</c:v>
                </c:pt>
                <c:pt idx="6">
                  <c:v>27.728018436139401</c:v>
                </c:pt>
                <c:pt idx="7">
                  <c:v>27.666126376354502</c:v>
                </c:pt>
                <c:pt idx="8">
                  <c:v>27.356666077429701</c:v>
                </c:pt>
                <c:pt idx="9">
                  <c:v>27.047205778505003</c:v>
                </c:pt>
                <c:pt idx="10">
                  <c:v>26.737745479580301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56-4766-8FB3-D28EF76602F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01BCFF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'!$T$4:$T$15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30.963640648832499</c:v>
                </c:pt>
                <c:pt idx="2">
                  <c:v>30.882356686591901</c:v>
                </c:pt>
                <c:pt idx="3">
                  <c:v>30.735521141899198</c:v>
                </c:pt>
                <c:pt idx="4">
                  <c:v>30.7275154367379</c:v>
                </c:pt>
                <c:pt idx="5">
                  <c:v>30.719509731576601</c:v>
                </c:pt>
                <c:pt idx="6">
                  <c:v>30.657617671791698</c:v>
                </c:pt>
                <c:pt idx="7">
                  <c:v>30.595725612006703</c:v>
                </c:pt>
                <c:pt idx="8">
                  <c:v>30.286265313081998</c:v>
                </c:pt>
                <c:pt idx="9">
                  <c:v>29.9768050141573</c:v>
                </c:pt>
                <c:pt idx="10">
                  <c:v>29.667344715232499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56-4766-8FB3-D28EF76602F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rgbClr val="01BCFF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'!$U$4:$U$15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33.968783649406205</c:v>
                </c:pt>
                <c:pt idx="2">
                  <c:v>33.860581793917703</c:v>
                </c:pt>
                <c:pt idx="3">
                  <c:v>33.665120377551503</c:v>
                </c:pt>
                <c:pt idx="4">
                  <c:v>33.6571146723902</c:v>
                </c:pt>
                <c:pt idx="5">
                  <c:v>33.649108967228898</c:v>
                </c:pt>
                <c:pt idx="6">
                  <c:v>33.587216907444002</c:v>
                </c:pt>
                <c:pt idx="7">
                  <c:v>33.525324847659</c:v>
                </c:pt>
                <c:pt idx="8">
                  <c:v>33.215864548734302</c:v>
                </c:pt>
                <c:pt idx="9">
                  <c:v>32.906404249809597</c:v>
                </c:pt>
                <c:pt idx="10">
                  <c:v>32.5969439508848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56-4766-8FB3-D28EF76602F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'Fstore_Unconstrained '!$X$4:$X$15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D956-4766-8FB3-D28EF76602F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'!$Y$4:$Y$15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24.949467165542199</c:v>
                </c:pt>
                <c:pt idx="2">
                  <c:v>24.918399609871202</c:v>
                </c:pt>
                <c:pt idx="3">
                  <c:v>24.8622775738204</c:v>
                </c:pt>
                <c:pt idx="4">
                  <c:v>24.8516033002721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D956-4766-8FB3-D28EF76602F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'!$Z$4:$Z$15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27.954610166115899</c:v>
                </c:pt>
                <c:pt idx="2">
                  <c:v>27.896624717197103</c:v>
                </c:pt>
                <c:pt idx="3">
                  <c:v>27.791876809472697</c:v>
                </c:pt>
                <c:pt idx="4">
                  <c:v>27.781202535924301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D956-4766-8FB3-D28EF76602F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'!$AA$4:$AA$15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30.959753166689602</c:v>
                </c:pt>
                <c:pt idx="2">
                  <c:v>30.874849824522901</c:v>
                </c:pt>
                <c:pt idx="3">
                  <c:v>30.721476045125002</c:v>
                </c:pt>
                <c:pt idx="4">
                  <c:v>30.710801771576598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D956-4766-8FB3-D28EF76602F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'!$AB$4:$AB$15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33.964896167263298</c:v>
                </c:pt>
                <c:pt idx="2">
                  <c:v>33.853074931848802</c:v>
                </c:pt>
                <c:pt idx="3">
                  <c:v>33.651075280777299</c:v>
                </c:pt>
                <c:pt idx="4">
                  <c:v>33.640401007228903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956-4766-8FB3-D28EF766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6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580509</xdr:colOff>
      <xdr:row>88</xdr:row>
      <xdr:rowOff>152886</xdr:rowOff>
    </xdr:from>
    <xdr:to>
      <xdr:col>34</xdr:col>
      <xdr:colOff>533945</xdr:colOff>
      <xdr:row>98</xdr:row>
      <xdr:rowOff>137701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4BD058F-78ED-4A03-9224-B054DFAE23C0}"/>
            </a:ext>
          </a:extLst>
        </xdr:cNvPr>
        <xdr:cNvGrpSpPr/>
      </xdr:nvGrpSpPr>
      <xdr:grpSpPr>
        <a:xfrm>
          <a:off x="27631509" y="16116786"/>
          <a:ext cx="1229786" cy="1794565"/>
          <a:chOff x="22579993" y="17093234"/>
          <a:chExt cx="1330478" cy="1840829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F65380B2-35BB-432A-B65A-D2584C9B83DC}"/>
              </a:ext>
            </a:extLst>
          </xdr:cNvPr>
          <xdr:cNvGrpSpPr/>
        </xdr:nvGrpSpPr>
        <xdr:grpSpPr>
          <a:xfrm>
            <a:off x="22579993" y="17093234"/>
            <a:ext cx="1330478" cy="1840829"/>
            <a:chOff x="22991715" y="15799813"/>
            <a:chExt cx="1111840" cy="1685166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ADCD3261-478F-48AA-B7C4-29C263A33F13}"/>
                </a:ext>
              </a:extLst>
            </xdr:cNvPr>
            <xdr:cNvGrpSpPr/>
          </xdr:nvGrpSpPr>
          <xdr:grpSpPr>
            <a:xfrm>
              <a:off x="22991715" y="15799813"/>
              <a:ext cx="1111840" cy="1685166"/>
              <a:chOff x="18150417" y="6395937"/>
              <a:chExt cx="1114797" cy="1706654"/>
            </a:xfrm>
          </xdr:grpSpPr>
          <xdr:sp macro="" textlink="">
            <xdr:nvSpPr>
              <xdr:cNvPr id="25" name="Rectangle 24">
                <a:extLst>
                  <a:ext uri="{FF2B5EF4-FFF2-40B4-BE49-F238E27FC236}">
                    <a16:creationId xmlns:a16="http://schemas.microsoft.com/office/drawing/2014/main" id="{1334A992-44B9-4120-91F1-28B9B547A09D}"/>
                  </a:ext>
                </a:extLst>
              </xdr:cNvPr>
              <xdr:cNvSpPr/>
            </xdr:nvSpPr>
            <xdr:spPr>
              <a:xfrm>
                <a:off x="18157523" y="7261963"/>
                <a:ext cx="177800" cy="176741"/>
              </a:xfrm>
              <a:prstGeom prst="rect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A309A87E-D1F9-43D9-A6FF-E79966DAE5B3}"/>
                  </a:ext>
                </a:extLst>
              </xdr:cNvPr>
              <xdr:cNvGrpSpPr/>
            </xdr:nvGrpSpPr>
            <xdr:grpSpPr>
              <a:xfrm>
                <a:off x="18150417" y="6395937"/>
                <a:ext cx="1114797" cy="1706654"/>
                <a:chOff x="18150417" y="6395937"/>
                <a:chExt cx="1114797" cy="17066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78A4D95-0649-493B-B070-ED691C615067}"/>
                    </a:ext>
                  </a:extLst>
                </xdr:cNvPr>
                <xdr:cNvGrpSpPr/>
              </xdr:nvGrpSpPr>
              <xdr:grpSpPr>
                <a:xfrm>
                  <a:off x="18150417" y="6440858"/>
                  <a:ext cx="184754" cy="1627875"/>
                  <a:chOff x="18150417" y="6440858"/>
                  <a:chExt cx="184754" cy="1627875"/>
                </a:xfrm>
              </xdr:grpSpPr>
              <xdr:grpSp>
                <xdr:nvGrpSpPr>
                  <xdr:cNvPr id="31" name="Group 30">
                    <a:extLst>
                      <a:ext uri="{FF2B5EF4-FFF2-40B4-BE49-F238E27FC236}">
                        <a16:creationId xmlns:a16="http://schemas.microsoft.com/office/drawing/2014/main" id="{50687B78-9B73-4CB3-895F-AA52A0A6B1D0}"/>
                      </a:ext>
                    </a:extLst>
                  </xdr:cNvPr>
                  <xdr:cNvGrpSpPr/>
                </xdr:nvGrpSpPr>
                <xdr:grpSpPr>
                  <a:xfrm>
                    <a:off x="18150417" y="6704543"/>
                    <a:ext cx="182033" cy="1364190"/>
                    <a:chOff x="18150417" y="6704543"/>
                    <a:chExt cx="182033" cy="1364190"/>
                  </a:xfrm>
                </xdr:grpSpPr>
                <xdr:sp macro="" textlink="">
                  <xdr:nvSpPr>
                    <xdr:cNvPr id="33" name="Rectangle 32">
                      <a:extLst>
                        <a:ext uri="{FF2B5EF4-FFF2-40B4-BE49-F238E27FC236}">
                          <a16:creationId xmlns:a16="http://schemas.microsoft.com/office/drawing/2014/main" id="{ADECDA71-293D-4C89-994F-C451BE03224C}"/>
                        </a:ext>
                      </a:extLst>
                    </xdr:cNvPr>
                    <xdr:cNvSpPr/>
                  </xdr:nvSpPr>
                  <xdr:spPr>
                    <a:xfrm>
                      <a:off x="18154650" y="6983781"/>
                      <a:ext cx="177800" cy="176742"/>
                    </a:xfrm>
                    <a:prstGeom prst="rect">
                      <a:avLst/>
                    </a:prstGeom>
                    <a:solidFill>
                      <a:srgbClr val="81DCEB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4" name="Rectangle 33">
                      <a:extLst>
                        <a:ext uri="{FF2B5EF4-FFF2-40B4-BE49-F238E27FC236}">
                          <a16:creationId xmlns:a16="http://schemas.microsoft.com/office/drawing/2014/main" id="{E48CAC4F-9F8C-4B64-88AD-33E7FF37EDED}"/>
                        </a:ext>
                      </a:extLst>
                    </xdr:cNvPr>
                    <xdr:cNvSpPr/>
                  </xdr:nvSpPr>
                  <xdr:spPr>
                    <a:xfrm>
                      <a:off x="18153139" y="6704543"/>
                      <a:ext cx="177800" cy="176741"/>
                    </a:xfrm>
                    <a:prstGeom prst="rect">
                      <a:avLst/>
                    </a:prstGeom>
                    <a:solidFill>
                      <a:srgbClr val="FFC000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5" name="Rectangle 34">
                      <a:extLst>
                        <a:ext uri="{FF2B5EF4-FFF2-40B4-BE49-F238E27FC236}">
                          <a16:creationId xmlns:a16="http://schemas.microsoft.com/office/drawing/2014/main" id="{E497D746-D335-4545-8750-B00054C85E45}"/>
                        </a:ext>
                      </a:extLst>
                    </xdr:cNvPr>
                    <xdr:cNvSpPr/>
                  </xdr:nvSpPr>
                  <xdr:spPr>
                    <a:xfrm>
                      <a:off x="18150417" y="7891992"/>
                      <a:ext cx="177800" cy="176741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32" name="Rectangle 31">
                    <a:extLst>
                      <a:ext uri="{FF2B5EF4-FFF2-40B4-BE49-F238E27FC236}">
                        <a16:creationId xmlns:a16="http://schemas.microsoft.com/office/drawing/2014/main" id="{CB8788FF-D071-46AE-BB05-33663B4D2F4B}"/>
                      </a:ext>
                    </a:extLst>
                  </xdr:cNvPr>
                  <xdr:cNvSpPr/>
                </xdr:nvSpPr>
                <xdr:spPr>
                  <a:xfrm>
                    <a:off x="18157371" y="6440858"/>
                    <a:ext cx="177800" cy="176742"/>
                  </a:xfrm>
                  <a:prstGeom prst="rect">
                    <a:avLst/>
                  </a:prstGeom>
                  <a:solidFill>
                    <a:srgbClr val="FF66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28" name="Rectangle 27">
                  <a:extLst>
                    <a:ext uri="{FF2B5EF4-FFF2-40B4-BE49-F238E27FC236}">
                      <a16:creationId xmlns:a16="http://schemas.microsoft.com/office/drawing/2014/main" id="{3F1501FE-3231-4B60-B85D-A32ED49944E1}"/>
                    </a:ext>
                  </a:extLst>
                </xdr:cNvPr>
                <xdr:cNvSpPr/>
              </xdr:nvSpPr>
              <xdr:spPr>
                <a:xfrm>
                  <a:off x="18379393" y="6395937"/>
                  <a:ext cx="828979" cy="255218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0.7</a:t>
                  </a:r>
                  <a:r>
                    <a:rPr lang="en-US" sz="1200" b="1" baseline="0">
                      <a:solidFill>
                        <a:schemeClr val="tx1"/>
                      </a:solidFill>
                    </a:rPr>
                    <a:t> MAF</a:t>
                  </a:r>
                  <a:endParaRPr lang="en-US" sz="1200" b="1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9" name="Rectangle 28">
                  <a:extLst>
                    <a:ext uri="{FF2B5EF4-FFF2-40B4-BE49-F238E27FC236}">
                      <a16:creationId xmlns:a16="http://schemas.microsoft.com/office/drawing/2014/main" id="{3C5E6F34-679F-4201-8477-327AB21FB745}"/>
                    </a:ext>
                  </a:extLst>
                </xdr:cNvPr>
                <xdr:cNvSpPr/>
              </xdr:nvSpPr>
              <xdr:spPr>
                <a:xfrm>
                  <a:off x="18377458" y="6650567"/>
                  <a:ext cx="806040" cy="315383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0.8 MAF</a:t>
                  </a:r>
                </a:p>
              </xdr:txBody>
            </xdr:sp>
            <xdr:sp macro="" textlink="">
              <xdr:nvSpPr>
                <xdr:cNvPr id="30" name="Rectangle 29">
                  <a:extLst>
                    <a:ext uri="{FF2B5EF4-FFF2-40B4-BE49-F238E27FC236}">
                      <a16:creationId xmlns:a16="http://schemas.microsoft.com/office/drawing/2014/main" id="{C9E3D072-0ED5-461F-A241-3C57ECB020CE}"/>
                    </a:ext>
                  </a:extLst>
                </xdr:cNvPr>
                <xdr:cNvSpPr/>
              </xdr:nvSpPr>
              <xdr:spPr>
                <a:xfrm>
                  <a:off x="18352932" y="7844077"/>
                  <a:ext cx="912282" cy="258514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Ideal</a:t>
                  </a:r>
                  <a:r>
                    <a:rPr lang="en-US" sz="1200" b="1" baseline="0">
                      <a:solidFill>
                        <a:schemeClr val="tx1"/>
                      </a:solidFill>
                    </a:rPr>
                    <a:t> </a:t>
                  </a:r>
                  <a:r>
                    <a:rPr lang="en-US" sz="1200" b="1">
                      <a:solidFill>
                        <a:schemeClr val="tx1"/>
                      </a:solidFill>
                    </a:rPr>
                    <a:t>Point</a:t>
                  </a:r>
                </a:p>
              </xdr:txBody>
            </xdr:sp>
          </xdr:grpSp>
        </xdr:grp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2A3778CA-BD66-49F6-80F2-F1507F50DD31}"/>
                </a:ext>
              </a:extLst>
            </xdr:cNvPr>
            <xdr:cNvSpPr/>
          </xdr:nvSpPr>
          <xdr:spPr>
            <a:xfrm>
              <a:off x="22994450" y="16952514"/>
              <a:ext cx="177800" cy="17456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32704DA-C565-48BC-B970-1529FA357CB8}"/>
              </a:ext>
            </a:extLst>
          </xdr:cNvPr>
          <xdr:cNvSpPr/>
        </xdr:nvSpPr>
        <xdr:spPr>
          <a:xfrm>
            <a:off x="22837659" y="17652432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0.9 MAF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BA69669-4C7B-4416-B343-0A2057527F9C}"/>
              </a:ext>
            </a:extLst>
          </xdr:cNvPr>
          <xdr:cNvSpPr/>
        </xdr:nvSpPr>
        <xdr:spPr>
          <a:xfrm>
            <a:off x="22837659" y="17958555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1.0 MAF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DBF2DBD-93F5-4ED7-A49D-2902976C1FD2}"/>
              </a:ext>
            </a:extLst>
          </xdr:cNvPr>
          <xdr:cNvSpPr/>
        </xdr:nvSpPr>
        <xdr:spPr>
          <a:xfrm>
            <a:off x="22833419" y="18281004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1.1 MAF</a:t>
            </a:r>
          </a:p>
        </xdr:txBody>
      </xdr:sp>
    </xdr:grpSp>
    <xdr:clientData/>
  </xdr:twoCellAnchor>
  <xdr:twoCellAnchor>
    <xdr:from>
      <xdr:col>26</xdr:col>
      <xdr:colOff>387083</xdr:colOff>
      <xdr:row>97</xdr:row>
      <xdr:rowOff>164488</xdr:rowOff>
    </xdr:from>
    <xdr:to>
      <xdr:col>28</xdr:col>
      <xdr:colOff>381000</xdr:colOff>
      <xdr:row>104</xdr:row>
      <xdr:rowOff>107828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A8532374-02DA-4F39-B0E0-7D4D90F6CCF6}"/>
            </a:ext>
          </a:extLst>
        </xdr:cNvPr>
        <xdr:cNvGrpSpPr/>
      </xdr:nvGrpSpPr>
      <xdr:grpSpPr>
        <a:xfrm>
          <a:off x="22418408" y="17757163"/>
          <a:ext cx="1746517" cy="1210165"/>
          <a:chOff x="22573333" y="17727226"/>
          <a:chExt cx="1337125" cy="1206833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EC65FD75-8AA3-4E80-BFC7-AADE7D96FE7F}"/>
              </a:ext>
            </a:extLst>
          </xdr:cNvPr>
          <xdr:cNvGrpSpPr/>
        </xdr:nvGrpSpPr>
        <xdr:grpSpPr>
          <a:xfrm>
            <a:off x="22573333" y="17727226"/>
            <a:ext cx="1337125" cy="1206833"/>
            <a:chOff x="22986156" y="16380200"/>
            <a:chExt cx="1117395" cy="1104782"/>
          </a:xfrm>
        </xdr:grpSpPr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D16DABAF-C396-480D-AEFF-EB4C8AD41F4F}"/>
                </a:ext>
              </a:extLst>
            </xdr:cNvPr>
            <xdr:cNvGrpSpPr/>
          </xdr:nvGrpSpPr>
          <xdr:grpSpPr>
            <a:xfrm>
              <a:off x="22986156" y="16380200"/>
              <a:ext cx="1117395" cy="1104782"/>
              <a:chOff x="18144847" y="6983722"/>
              <a:chExt cx="1120367" cy="1118869"/>
            </a:xfrm>
          </xdr:grpSpPr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790243C4-7D02-4342-A077-BDB5D1978490}"/>
                  </a:ext>
                </a:extLst>
              </xdr:cNvPr>
              <xdr:cNvGrpSpPr/>
            </xdr:nvGrpSpPr>
            <xdr:grpSpPr>
              <a:xfrm>
                <a:off x="18144847" y="7028643"/>
                <a:ext cx="183370" cy="1040090"/>
                <a:chOff x="18144847" y="7028643"/>
                <a:chExt cx="183370" cy="1040090"/>
              </a:xfrm>
            </xdr:grpSpPr>
            <xdr:grpSp>
              <xdr:nvGrpSpPr>
                <xdr:cNvPr id="45" name="Group 44">
                  <a:extLst>
                    <a:ext uri="{FF2B5EF4-FFF2-40B4-BE49-F238E27FC236}">
                      <a16:creationId xmlns:a16="http://schemas.microsoft.com/office/drawing/2014/main" id="{744832CE-3089-4309-ABE3-51BF13A41EBD}"/>
                    </a:ext>
                  </a:extLst>
                </xdr:cNvPr>
                <xdr:cNvGrpSpPr/>
              </xdr:nvGrpSpPr>
              <xdr:grpSpPr>
                <a:xfrm>
                  <a:off x="18144847" y="7297943"/>
                  <a:ext cx="183370" cy="770790"/>
                  <a:chOff x="18144847" y="7297943"/>
                  <a:chExt cx="183370" cy="770790"/>
                </a:xfrm>
              </xdr:grpSpPr>
              <xdr:sp macro="" textlink="">
                <xdr:nvSpPr>
                  <xdr:cNvPr id="47" name="Rectangle 46">
                    <a:extLst>
                      <a:ext uri="{FF2B5EF4-FFF2-40B4-BE49-F238E27FC236}">
                        <a16:creationId xmlns:a16="http://schemas.microsoft.com/office/drawing/2014/main" id="{3AE40C7E-BA44-4ED1-B8D0-C49E04F38190}"/>
                      </a:ext>
                    </a:extLst>
                  </xdr:cNvPr>
                  <xdr:cNvSpPr/>
                </xdr:nvSpPr>
                <xdr:spPr>
                  <a:xfrm>
                    <a:off x="18144847" y="7297943"/>
                    <a:ext cx="177800" cy="176742"/>
                  </a:xfrm>
                  <a:prstGeom prst="rect">
                    <a:avLst/>
                  </a:prstGeom>
                  <a:solidFill>
                    <a:srgbClr val="81DCEB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" name="Rectangle 47">
                    <a:extLst>
                      <a:ext uri="{FF2B5EF4-FFF2-40B4-BE49-F238E27FC236}">
                        <a16:creationId xmlns:a16="http://schemas.microsoft.com/office/drawing/2014/main" id="{7DA4DE1C-3298-4AFC-BADA-01986F8985B1}"/>
                      </a:ext>
                    </a:extLst>
                  </xdr:cNvPr>
                  <xdr:cNvSpPr/>
                </xdr:nvSpPr>
                <xdr:spPr>
                  <a:xfrm>
                    <a:off x="18150417" y="7891992"/>
                    <a:ext cx="177800" cy="176741"/>
                  </a:xfrm>
                  <a:prstGeom prst="rect">
                    <a:avLst/>
                  </a:prstGeom>
                  <a:solidFill>
                    <a:srgbClr val="FF00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46" name="Rectangle 45">
                  <a:extLst>
                    <a:ext uri="{FF2B5EF4-FFF2-40B4-BE49-F238E27FC236}">
                      <a16:creationId xmlns:a16="http://schemas.microsoft.com/office/drawing/2014/main" id="{781E1B05-6662-44F4-ADE0-51769F65F7DD}"/>
                    </a:ext>
                  </a:extLst>
                </xdr:cNvPr>
                <xdr:cNvSpPr/>
              </xdr:nvSpPr>
              <xdr:spPr>
                <a:xfrm>
                  <a:off x="18147538" y="7028643"/>
                  <a:ext cx="177800" cy="176742"/>
                </a:xfrm>
                <a:prstGeom prst="rect">
                  <a:avLst/>
                </a:prstGeom>
                <a:solidFill>
                  <a:srgbClr val="FF660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AE288E34-61D1-4791-BC61-10C74ECF99A1}"/>
                  </a:ext>
                </a:extLst>
              </xdr:cNvPr>
              <xdr:cNvSpPr/>
            </xdr:nvSpPr>
            <xdr:spPr>
              <a:xfrm>
                <a:off x="18389226" y="6983722"/>
                <a:ext cx="828979" cy="25521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0.7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MAF</a:t>
                </a:r>
                <a:endParaRPr lang="en-US" sz="1200" b="1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4" name="Rectangle 43">
                <a:extLst>
                  <a:ext uri="{FF2B5EF4-FFF2-40B4-BE49-F238E27FC236}">
                    <a16:creationId xmlns:a16="http://schemas.microsoft.com/office/drawing/2014/main" id="{B525E096-441A-4AB2-9C98-D5714635B438}"/>
                  </a:ext>
                </a:extLst>
              </xdr:cNvPr>
              <xdr:cNvSpPr/>
            </xdr:nvSpPr>
            <xdr:spPr>
              <a:xfrm>
                <a:off x="18352932" y="7844077"/>
                <a:ext cx="912282" cy="25851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Ideal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 b="1">
                    <a:solidFill>
                      <a:schemeClr val="tx1"/>
                    </a:solidFill>
                  </a:rPr>
                  <a:t>Point</a:t>
                </a:r>
              </a:p>
            </xdr:txBody>
          </xdr:sp>
        </xdr:grpSp>
        <xdr:sp macro="" textlink="">
          <xdr:nvSpPr>
            <xdr:cNvPr id="41" name="Rectangle 40">
              <a:extLst>
                <a:ext uri="{FF2B5EF4-FFF2-40B4-BE49-F238E27FC236}">
                  <a16:creationId xmlns:a16="http://schemas.microsoft.com/office/drawing/2014/main" id="{A1011A7B-81CE-4906-895E-669A54C68821}"/>
                </a:ext>
              </a:extLst>
            </xdr:cNvPr>
            <xdr:cNvSpPr/>
          </xdr:nvSpPr>
          <xdr:spPr>
            <a:xfrm>
              <a:off x="22994450" y="16952514"/>
              <a:ext cx="177800" cy="17456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CA178F2E-EE02-4487-9D72-AE4B1433C51E}"/>
              </a:ext>
            </a:extLst>
          </xdr:cNvPr>
          <xdr:cNvSpPr/>
        </xdr:nvSpPr>
        <xdr:spPr>
          <a:xfrm>
            <a:off x="22849394" y="18002223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0.9 MAF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B08398C-E6E3-4C09-A24A-5FB3C4007200}"/>
              </a:ext>
            </a:extLst>
          </xdr:cNvPr>
          <xdr:cNvSpPr/>
        </xdr:nvSpPr>
        <xdr:spPr>
          <a:xfrm>
            <a:off x="22833419" y="18281004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1.1 MAF</a:t>
            </a:r>
          </a:p>
        </xdr:txBody>
      </xdr:sp>
    </xdr:grpSp>
    <xdr:clientData/>
  </xdr:twoCellAnchor>
  <xdr:twoCellAnchor>
    <xdr:from>
      <xdr:col>14</xdr:col>
      <xdr:colOff>623959</xdr:colOff>
      <xdr:row>91</xdr:row>
      <xdr:rowOff>155959</xdr:rowOff>
    </xdr:from>
    <xdr:to>
      <xdr:col>30</xdr:col>
      <xdr:colOff>283917</xdr:colOff>
      <xdr:row>127</xdr:row>
      <xdr:rowOff>77582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4AAA555-9223-4906-96D4-AFB7586512FC}"/>
            </a:ext>
          </a:extLst>
        </xdr:cNvPr>
        <xdr:cNvGrpSpPr/>
      </xdr:nvGrpSpPr>
      <xdr:grpSpPr>
        <a:xfrm>
          <a:off x="12568309" y="16662784"/>
          <a:ext cx="13252133" cy="6436723"/>
          <a:chOff x="11256652" y="12775294"/>
          <a:chExt cx="12913272" cy="6470262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6217C0B5-47DE-4E86-BD45-FE733BE4931D}"/>
              </a:ext>
            </a:extLst>
          </xdr:cNvPr>
          <xdr:cNvGrpSpPr/>
        </xdr:nvGrpSpPr>
        <xdr:grpSpPr>
          <a:xfrm>
            <a:off x="11256652" y="12775294"/>
            <a:ext cx="12913272" cy="6470262"/>
            <a:chOff x="11241119" y="13320124"/>
            <a:chExt cx="12913272" cy="6470262"/>
          </a:xfrm>
        </xdr:grpSpPr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D5969EDC-7232-4294-B606-EAA109F10D6A}"/>
                </a:ext>
              </a:extLst>
            </xdr:cNvPr>
            <xdr:cNvGraphicFramePr/>
          </xdr:nvGraphicFramePr>
          <xdr:xfrm>
            <a:off x="11241119" y="13320124"/>
            <a:ext cx="12913272" cy="64702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B7182C2A-FF79-470D-B23B-8E35C39CA739}"/>
                </a:ext>
              </a:extLst>
            </xdr:cNvPr>
            <xdr:cNvGrpSpPr/>
          </xdr:nvGrpSpPr>
          <xdr:grpSpPr>
            <a:xfrm>
              <a:off x="22581048" y="17240057"/>
              <a:ext cx="434257" cy="104502"/>
              <a:chOff x="2237655" y="2964869"/>
              <a:chExt cx="435006" cy="114470"/>
            </a:xfrm>
          </xdr:grpSpPr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CB313EC3-2027-4AB4-AAA6-248340871C36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237655" y="3018126"/>
                <a:ext cx="435006" cy="0"/>
              </a:xfrm>
              <a:prstGeom prst="line">
                <a:avLst/>
              </a:prstGeom>
              <a:ln w="1905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C5F94609-8A48-463D-A356-307F9F7548A6}"/>
                  </a:ext>
                </a:extLst>
              </xdr:cNvPr>
              <xdr:cNvSpPr/>
            </xdr:nvSpPr>
            <xdr:spPr>
              <a:xfrm>
                <a:off x="2402204" y="2964869"/>
                <a:ext cx="117720" cy="114470"/>
              </a:xfrm>
              <a:prstGeom prst="rect">
                <a:avLst/>
              </a:prstGeom>
              <a:solidFill>
                <a:schemeClr val="tx1">
                  <a:lumMod val="65000"/>
                  <a:lumOff val="3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AF8D3894-4A9B-4A89-9968-ED6AD2CCFB78}"/>
              </a:ext>
            </a:extLst>
          </xdr:cNvPr>
          <xdr:cNvGrpSpPr/>
        </xdr:nvGrpSpPr>
        <xdr:grpSpPr>
          <a:xfrm>
            <a:off x="22641920" y="17120538"/>
            <a:ext cx="1282655" cy="1460584"/>
            <a:chOff x="22641920" y="17120538"/>
            <a:chExt cx="1282655" cy="1460584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396C27AC-E871-4E37-A57F-10A05672F27A}"/>
                </a:ext>
              </a:extLst>
            </xdr:cNvPr>
            <xdr:cNvCxnSpPr>
              <a:cxnSpLocks/>
            </xdr:cNvCxnSpPr>
          </xdr:nvCxnSpPr>
          <xdr:spPr>
            <a:xfrm>
              <a:off x="22641920" y="17120538"/>
              <a:ext cx="323646" cy="0"/>
            </a:xfrm>
            <a:prstGeom prst="line">
              <a:avLst/>
            </a:prstGeom>
            <a:ln w="19050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E5713B52-B135-448B-BD9C-83D25EFEC121}"/>
                </a:ext>
              </a:extLst>
            </xdr:cNvPr>
            <xdr:cNvGrpSpPr/>
          </xdr:nvGrpSpPr>
          <xdr:grpSpPr>
            <a:xfrm>
              <a:off x="22680329" y="17677000"/>
              <a:ext cx="1244246" cy="904122"/>
              <a:chOff x="22680329" y="17677000"/>
              <a:chExt cx="1244246" cy="904122"/>
            </a:xfrm>
          </xdr:grpSpPr>
          <xdr:grpSp>
            <xdr:nvGrpSpPr>
              <xdr:cNvPr id="54" name="Group 53">
                <a:extLst>
                  <a:ext uri="{FF2B5EF4-FFF2-40B4-BE49-F238E27FC236}">
                    <a16:creationId xmlns:a16="http://schemas.microsoft.com/office/drawing/2014/main" id="{2C0C0959-A474-46AA-BBF7-7F96D7961A58}"/>
                  </a:ext>
                </a:extLst>
              </xdr:cNvPr>
              <xdr:cNvGrpSpPr/>
            </xdr:nvGrpSpPr>
            <xdr:grpSpPr>
              <a:xfrm>
                <a:off x="22680329" y="17677000"/>
                <a:ext cx="1244246" cy="904122"/>
                <a:chOff x="23138393" y="16758522"/>
                <a:chExt cx="1123574" cy="845152"/>
              </a:xfrm>
            </xdr:grpSpPr>
            <xdr:grpSp>
              <xdr:nvGrpSpPr>
                <xdr:cNvPr id="56" name="Group 55">
                  <a:extLst>
                    <a:ext uri="{FF2B5EF4-FFF2-40B4-BE49-F238E27FC236}">
                      <a16:creationId xmlns:a16="http://schemas.microsoft.com/office/drawing/2014/main" id="{6493F8D0-27C2-40BA-94D2-89500BFB33B5}"/>
                    </a:ext>
                  </a:extLst>
                </xdr:cNvPr>
                <xdr:cNvGrpSpPr/>
              </xdr:nvGrpSpPr>
              <xdr:grpSpPr>
                <a:xfrm>
                  <a:off x="23138393" y="16758522"/>
                  <a:ext cx="1123574" cy="845152"/>
                  <a:chOff x="18297481" y="7366872"/>
                  <a:chExt cx="1126562" cy="855929"/>
                </a:xfrm>
              </xdr:grpSpPr>
              <xdr:grpSp>
                <xdr:nvGrpSpPr>
                  <xdr:cNvPr id="58" name="Group 57">
                    <a:extLst>
                      <a:ext uri="{FF2B5EF4-FFF2-40B4-BE49-F238E27FC236}">
                        <a16:creationId xmlns:a16="http://schemas.microsoft.com/office/drawing/2014/main" id="{516B5050-0039-42FA-8182-82CD5DE9C3B5}"/>
                      </a:ext>
                    </a:extLst>
                  </xdr:cNvPr>
                  <xdr:cNvGrpSpPr/>
                </xdr:nvGrpSpPr>
                <xdr:grpSpPr>
                  <a:xfrm>
                    <a:off x="18297481" y="7439943"/>
                    <a:ext cx="188648" cy="742502"/>
                    <a:chOff x="18297481" y="7439943"/>
                    <a:chExt cx="188648" cy="742502"/>
                  </a:xfrm>
                </xdr:grpSpPr>
                <xdr:sp macro="" textlink="">
                  <xdr:nvSpPr>
                    <xdr:cNvPr id="61" name="Rectangle 60">
                      <a:extLst>
                        <a:ext uri="{FF2B5EF4-FFF2-40B4-BE49-F238E27FC236}">
                          <a16:creationId xmlns:a16="http://schemas.microsoft.com/office/drawing/2014/main" id="{EBFE2E5F-A5EC-42BB-8E19-F955794B893F}"/>
                        </a:ext>
                      </a:extLst>
                    </xdr:cNvPr>
                    <xdr:cNvSpPr/>
                  </xdr:nvSpPr>
                  <xdr:spPr>
                    <a:xfrm>
                      <a:off x="18297481" y="8005704"/>
                      <a:ext cx="177800" cy="176741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62" name="Rectangle 61">
                      <a:extLst>
                        <a:ext uri="{FF2B5EF4-FFF2-40B4-BE49-F238E27FC236}">
                          <a16:creationId xmlns:a16="http://schemas.microsoft.com/office/drawing/2014/main" id="{54E6DCE6-509B-4100-A21B-84C6C70478BE}"/>
                        </a:ext>
                      </a:extLst>
                    </xdr:cNvPr>
                    <xdr:cNvSpPr/>
                  </xdr:nvSpPr>
                  <xdr:spPr>
                    <a:xfrm>
                      <a:off x="18308329" y="7439943"/>
                      <a:ext cx="177800" cy="176742"/>
                    </a:xfrm>
                    <a:prstGeom prst="rect">
                      <a:avLst/>
                    </a:prstGeom>
                    <a:solidFill>
                      <a:srgbClr val="00B0F0"/>
                    </a:solidFill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59" name="Rectangle 58">
                    <a:extLst>
                      <a:ext uri="{FF2B5EF4-FFF2-40B4-BE49-F238E27FC236}">
                        <a16:creationId xmlns:a16="http://schemas.microsoft.com/office/drawing/2014/main" id="{87BF5BD5-DFE1-4646-94C5-C9AE3930A766}"/>
                      </a:ext>
                    </a:extLst>
                  </xdr:cNvPr>
                  <xdr:cNvSpPr/>
                </xdr:nvSpPr>
                <xdr:spPr>
                  <a:xfrm>
                    <a:off x="18555072" y="7366872"/>
                    <a:ext cx="828979" cy="255218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0.7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MAF</a:t>
                    </a:r>
                    <a:endParaRPr lang="en-US" sz="1200" b="1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0" name="Rectangle 59">
                    <a:extLst>
                      <a:ext uri="{FF2B5EF4-FFF2-40B4-BE49-F238E27FC236}">
                        <a16:creationId xmlns:a16="http://schemas.microsoft.com/office/drawing/2014/main" id="{1A6548FA-4489-47D7-BE5A-2158787E6D43}"/>
                      </a:ext>
                    </a:extLst>
                  </xdr:cNvPr>
                  <xdr:cNvSpPr/>
                </xdr:nvSpPr>
                <xdr:spPr>
                  <a:xfrm>
                    <a:off x="18511761" y="7964287"/>
                    <a:ext cx="912282" cy="258514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Ideal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</a:t>
                    </a:r>
                    <a:r>
                      <a:rPr lang="en-US" sz="1200" b="1">
                        <a:solidFill>
                          <a:schemeClr val="tx1"/>
                        </a:solidFill>
                      </a:rPr>
                      <a:t>Point</a:t>
                    </a:r>
                  </a:p>
                </xdr:txBody>
              </xdr:sp>
            </xdr:grpSp>
            <xdr:sp macro="" textlink="">
              <xdr:nvSpPr>
                <xdr:cNvPr id="57" name="Rectangle 56">
                  <a:extLst>
                    <a:ext uri="{FF2B5EF4-FFF2-40B4-BE49-F238E27FC236}">
                      <a16:creationId xmlns:a16="http://schemas.microsoft.com/office/drawing/2014/main" id="{CEAA1E29-087E-4BBC-9B1F-45EE6C5B11DA}"/>
                    </a:ext>
                  </a:extLst>
                </xdr:cNvPr>
                <xdr:cNvSpPr/>
              </xdr:nvSpPr>
              <xdr:spPr>
                <a:xfrm>
                  <a:off x="23144058" y="17100082"/>
                  <a:ext cx="177800" cy="174564"/>
                </a:xfrm>
                <a:prstGeom prst="rect">
                  <a:avLst/>
                </a:prstGeom>
                <a:solidFill>
                  <a:schemeClr val="accent1">
                    <a:lumMod val="50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" name="Rectangle 54">
                <a:extLst>
                  <a:ext uri="{FF2B5EF4-FFF2-40B4-BE49-F238E27FC236}">
                    <a16:creationId xmlns:a16="http://schemas.microsoft.com/office/drawing/2014/main" id="{75788BB1-7471-412F-933E-1EA2F6DC2A5C}"/>
                  </a:ext>
                </a:extLst>
              </xdr:cNvPr>
              <xdr:cNvSpPr/>
            </xdr:nvSpPr>
            <xdr:spPr>
              <a:xfrm>
                <a:off x="22936234" y="17990697"/>
                <a:ext cx="890763" cy="33397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1.1 MAF</a:t>
                </a:r>
              </a:p>
            </xdr:txBody>
          </xdr:sp>
        </xdr:grpSp>
      </xdr:grpSp>
    </xdr:grpSp>
    <xdr:clientData/>
  </xdr:twoCellAnchor>
  <xdr:twoCellAnchor>
    <xdr:from>
      <xdr:col>28</xdr:col>
      <xdr:colOff>585935</xdr:colOff>
      <xdr:row>115</xdr:row>
      <xdr:rowOff>16934</xdr:rowOff>
    </xdr:from>
    <xdr:to>
      <xdr:col>28</xdr:col>
      <xdr:colOff>730007</xdr:colOff>
      <xdr:row>116</xdr:row>
      <xdr:rowOff>33867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A6E5E04-0883-4556-8193-57D33EC625A9}"/>
            </a:ext>
          </a:extLst>
        </xdr:cNvPr>
        <xdr:cNvSpPr/>
      </xdr:nvSpPr>
      <xdr:spPr>
        <a:xfrm>
          <a:off x="24351591" y="20884491"/>
          <a:ext cx="144072" cy="19806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0.85702</cdr:x>
      <cdr:y>0.02711</cdr:y>
    </cdr:from>
    <cdr:to>
      <cdr:x>0.86967</cdr:x>
      <cdr:y>0.05559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86B3DE0D-4712-406C-86C1-659C35DC67D9}"/>
            </a:ext>
          </a:extLst>
        </cdr:cNvPr>
        <cdr:cNvSpPr/>
      </cdr:nvSpPr>
      <cdr:spPr>
        <a:xfrm xmlns:a="http://schemas.openxmlformats.org/drawingml/2006/main">
          <a:off x="11376441" y="176329"/>
          <a:ext cx="167921" cy="18527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0.86569</cdr:x>
      <cdr:y>0.47716</cdr:y>
    </cdr:from>
    <cdr:to>
      <cdr:x>0.99936</cdr:x>
      <cdr:y>0.77953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635D420A-B1F0-411D-ABFE-76D5913FA8E4}"/>
            </a:ext>
          </a:extLst>
        </cdr:cNvPr>
        <cdr:cNvGrpSpPr/>
      </cdr:nvGrpSpPr>
      <cdr:grpSpPr>
        <a:xfrm xmlns:a="http://schemas.openxmlformats.org/drawingml/2006/main">
          <a:off x="11472239" y="3071347"/>
          <a:ext cx="1771413" cy="1946272"/>
          <a:chOff x="11322189" y="3085504"/>
          <a:chExt cx="1583551" cy="1955274"/>
        </a:xfrm>
      </cdr:grpSpPr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94D6DD9B-A10F-4565-B9A1-373DECE011BF}"/>
              </a:ext>
            </a:extLst>
          </cdr:cNvPr>
          <cdr:cNvSpPr/>
        </cdr:nvSpPr>
        <cdr:spPr>
          <a:xfrm xmlns:a="http://schemas.openxmlformats.org/drawingml/2006/main">
            <a:off x="11418736" y="4638177"/>
            <a:ext cx="1427402" cy="4026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400" b="1" baseline="0">
                <a:solidFill>
                  <a:schemeClr val="tx1"/>
                </a:solidFill>
              </a:rPr>
              <a:t> Volume Scenarios</a:t>
            </a:r>
            <a:endParaRPr lang="en-US" sz="1400" b="1">
              <a:solidFill>
                <a:schemeClr val="tx1"/>
              </a:solidFill>
            </a:endParaRPr>
          </a:p>
        </cdr:txBody>
      </cdr: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0EFCD5A3-165C-4696-862C-984C5C80CC70}"/>
              </a:ext>
            </a:extLst>
          </cdr:cNvPr>
          <cdr:cNvGrpSpPr/>
        </cdr:nvGrpSpPr>
        <cdr:grpSpPr>
          <a:xfrm xmlns:a="http://schemas.openxmlformats.org/drawingml/2006/main">
            <a:off x="11322189" y="3085504"/>
            <a:ext cx="1583551" cy="1460331"/>
            <a:chOff x="11322188" y="3085504"/>
            <a:chExt cx="1583551" cy="1460330"/>
          </a:xfrm>
        </cdr:grpSpPr>
        <cdr:grpSp>
          <cdr:nvGrpSpPr>
            <cdr:cNvPr id="22" name="Group 21">
              <a:extLst xmlns:a="http://schemas.openxmlformats.org/drawingml/2006/main">
                <a:ext uri="{FF2B5EF4-FFF2-40B4-BE49-F238E27FC236}">
                  <a16:creationId xmlns:a16="http://schemas.microsoft.com/office/drawing/2014/main" id="{69328715-424A-4B9D-9710-2001B70DC483}"/>
                </a:ext>
              </a:extLst>
            </cdr:cNvPr>
            <cdr:cNvGrpSpPr/>
          </cdr:nvGrpSpPr>
          <cdr:grpSpPr>
            <a:xfrm xmlns:a="http://schemas.openxmlformats.org/drawingml/2006/main">
              <a:off x="11322188" y="3085504"/>
              <a:ext cx="1580570" cy="654058"/>
              <a:chOff x="11296955" y="3054645"/>
              <a:chExt cx="1577006" cy="647613"/>
            </a:xfrm>
          </cdr:grpSpPr>
          <cdr:sp macro="" textlink="">
            <cdr:nvSpPr>
              <cdr:cNvPr id="18" name="Rectangle 17">
                <a:extLst xmlns:a="http://schemas.openxmlformats.org/drawingml/2006/main">
                  <a:ext uri="{FF2B5EF4-FFF2-40B4-BE49-F238E27FC236}">
                    <a16:creationId xmlns:a16="http://schemas.microsoft.com/office/drawing/2014/main" id="{2BD0F2EE-8AC7-468C-A32D-722D4DDFDBA9}"/>
                  </a:ext>
                </a:extLst>
              </cdr:cNvPr>
              <cdr:cNvSpPr/>
            </cdr:nvSpPr>
            <cdr:spPr>
              <a:xfrm xmlns:a="http://schemas.openxmlformats.org/drawingml/2006/main">
                <a:off x="11493850" y="3054645"/>
                <a:ext cx="1380111" cy="307321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t"/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r>
                  <a:rPr lang="en-US" sz="1400" b="1" baseline="0">
                    <a:solidFill>
                      <a:schemeClr val="tx1"/>
                    </a:solidFill>
                  </a:rPr>
                  <a:t> Pricing Scenarios</a:t>
                </a:r>
                <a:endParaRPr lang="en-US" sz="1400" b="1">
                  <a:solidFill>
                    <a:schemeClr val="tx1"/>
                  </a:solidFill>
                </a:endParaRPr>
              </a:p>
            </cdr:txBody>
          </cdr:sp>
          <cdr:grpSp>
            <cdr:nvGrpSpPr>
              <cdr:cNvPr id="2" name="Group 1">
                <a:extLst xmlns:a="http://schemas.openxmlformats.org/drawingml/2006/main">
                  <a:ext uri="{FF2B5EF4-FFF2-40B4-BE49-F238E27FC236}">
                    <a16:creationId xmlns:a16="http://schemas.microsoft.com/office/drawing/2014/main" id="{868709B2-46DD-4422-9687-EA2D9FBA7500}"/>
                  </a:ext>
                </a:extLst>
              </cdr:cNvPr>
              <cdr:cNvGrpSpPr/>
            </cdr:nvGrpSpPr>
            <cdr:grpSpPr>
              <a:xfrm xmlns:a="http://schemas.openxmlformats.org/drawingml/2006/main">
                <a:off x="11296955" y="3356476"/>
                <a:ext cx="1443215" cy="345782"/>
                <a:chOff x="11296951" y="3356475"/>
                <a:chExt cx="1443214" cy="345783"/>
              </a:xfrm>
            </cdr:grpSpPr>
            <cdr:grpSp>
              <cdr:nvGrpSpPr>
                <cdr:cNvPr id="5" name="Group 4">
                  <a:extLst xmlns:a="http://schemas.openxmlformats.org/drawingml/2006/main">
                    <a:ext uri="{FF2B5EF4-FFF2-40B4-BE49-F238E27FC236}">
                      <a16:creationId xmlns:a16="http://schemas.microsoft.com/office/drawing/2014/main" id="{E991D644-4327-4C44-AD86-7FB5779BE648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296951" y="3356475"/>
                  <a:ext cx="1443214" cy="345783"/>
                  <a:chOff x="-2" y="-112009"/>
                  <a:chExt cx="1340110" cy="346107"/>
                </a:xfrm>
              </cdr:grpSpPr>
              <cdr:grpSp>
                <cdr:nvGrpSpPr>
                  <cdr:cNvPr id="6" name="Group 5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252CF1AB-30DA-4571-820E-FFF494116200}"/>
                      </a:ext>
                    </a:extLst>
                  </cdr:cNvPr>
                  <cdr:cNvGrpSpPr/>
                </cdr:nvGrpSpPr>
                <cdr:grpSpPr>
                  <a:xfrm xmlns:a="http://schemas.openxmlformats.org/drawingml/2006/main">
                    <a:off x="-2" y="-112009"/>
                    <a:ext cx="1340110" cy="346107"/>
                    <a:chOff x="-1" y="-105351"/>
                    <a:chExt cx="1070733" cy="325534"/>
                  </a:xfrm>
                </cdr:grpSpPr>
                <cdr:grpSp>
                  <cdr:nvGrpSpPr>
                    <cdr:cNvPr id="9" name="Group 8">
                      <a:extLst xmlns:a="http://schemas.openxmlformats.org/drawingml/2006/main">
                        <a:ext uri="{FF2B5EF4-FFF2-40B4-BE49-F238E27FC236}">
                          <a16:creationId xmlns:a16="http://schemas.microsoft.com/office/drawing/2014/main" id="{12586288-EC7B-4755-8684-69F2C61D4FBB}"/>
                        </a:ext>
                      </a:extLst>
                    </cdr:cNvPr>
                    <cdr:cNvGrpSpPr/>
                  </cdr:nvGrpSpPr>
                  <cdr:grpSpPr>
                    <a:xfrm xmlns:a="http://schemas.openxmlformats.org/drawingml/2006/main">
                      <a:off x="-1" y="-105351"/>
                      <a:ext cx="1070733" cy="325534"/>
                      <a:chOff x="-1" y="-116549"/>
                      <a:chExt cx="1284688" cy="360138"/>
                    </a:xfrm>
                  </cdr:grpSpPr>
                  <cdr:grpSp>
                    <cdr:nvGrpSpPr>
                      <cdr:cNvPr id="11" name="Group 10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E9A8FEE2-C9B0-473B-A6DB-38C58DCE1CA5}"/>
                          </a:ext>
                        </a:extLst>
                      </cdr:cNvPr>
                      <cdr:cNvGrpSpPr/>
                    </cdr:nvGrpSpPr>
                    <cdr:grpSpPr>
                      <a:xfrm xmlns:a="http://schemas.openxmlformats.org/drawingml/2006/main">
                        <a:off x="-1" y="0"/>
                        <a:ext cx="0" cy="0"/>
                        <a:chOff x="-1" y="0"/>
                        <a:chExt cx="0" cy="0"/>
                      </a:xfrm>
                    </cdr:grpSpPr>
                    <cdr:grpSp>
                      <cdr:nvGrpSpPr>
                        <cdr:cNvPr id="14" name="Group 13">
                          <a:extLst xmlns:a="http://schemas.openxmlformats.org/drawingml/2006/main">
                            <a:ext uri="{FF2B5EF4-FFF2-40B4-BE49-F238E27FC236}">
                              <a16:creationId xmlns:a16="http://schemas.microsoft.com/office/drawing/2014/main" id="{63E50D81-3762-4B13-9884-D3CF4459DCFA}"/>
                            </a:ext>
                          </a:extLst>
                        </cdr:cNvPr>
                        <cdr:cNvGrpSpPr/>
                      </cdr:nvGrpSpPr>
                      <cdr:grpSpPr>
                        <a:xfrm xmlns:a="http://schemas.openxmlformats.org/drawingml/2006/main">
                          <a:off x="-1" y="0"/>
                          <a:ext cx="0" cy="0"/>
                          <a:chOff x="-1" y="0"/>
                          <a:chExt cx="0" cy="0"/>
                        </a:xfrm>
                      </cdr:grpSpPr>
                    </cdr:grpSp>
                  </cdr:grpSp>
                  <cdr:sp macro="" textlink="">
                    <cdr:nvSpPr>
                      <cdr:cNvPr id="12" name="Rectangle 11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94D6DD9B-A10F-4565-B9A1-373DECE011BF}"/>
                          </a:ext>
                        </a:extLst>
                      </cdr:cNvPr>
                      <cdr:cNvSpPr/>
                    </cdr:nvSpPr>
                    <cdr:spPr>
                      <a:xfrm xmlns:a="http://schemas.openxmlformats.org/drawingml/2006/main">
                        <a:off x="480028" y="-116549"/>
                        <a:ext cx="804659" cy="360138"/>
                      </a:xfrm>
                      <a:prstGeom xmlns:a="http://schemas.openxmlformats.org/drawingml/2006/main" prst="rect">
                        <a:avLst/>
                      </a:prstGeom>
                      <a:noFill xmlns:a="http://schemas.openxmlformats.org/drawingml/2006/main"/>
                      <a:ln xmlns:a="http://schemas.openxmlformats.org/drawingml/2006/main">
                        <a:noFill/>
                      </a:ln>
                    </cdr:spPr>
                    <cdr:style>
                      <a:lnRef xmlns:a="http://schemas.openxmlformats.org/drawingml/2006/main" idx="2">
                        <a:schemeClr val="accent1">
                          <a:shade val="50000"/>
                        </a:schemeClr>
                      </a:lnRef>
                      <a:fillRef xmlns:a="http://schemas.openxmlformats.org/drawingml/2006/main" idx="1">
                        <a:schemeClr val="accent1"/>
                      </a:fillRef>
                      <a:effectRef xmlns:a="http://schemas.openxmlformats.org/drawingml/2006/main" idx="0">
                        <a:schemeClr val="accent1"/>
                      </a:effectRef>
                      <a:fontRef xmlns:a="http://schemas.openxmlformats.org/drawingml/2006/main" idx="minor">
                        <a:schemeClr val="lt1"/>
                      </a:fontRef>
                    </cdr:style>
                    <cdr:txBody>
                      <a:bodyPr xmlns:a="http://schemas.openxmlformats.org/drawingml/2006/main" rtlCol="0" anchor="t"/>
                      <a:lstStyle xmlns:a="http://schemas.openxmlformats.org/drawingml/2006/main"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 xmlns:a="http://schemas.openxmlformats.org/drawingml/2006/main">
                        <a:pPr algn="l"/>
                        <a:r>
                          <a:rPr lang="en-US" sz="1200" b="1">
                            <a:solidFill>
                              <a:schemeClr val="tx1"/>
                            </a:solidFill>
                          </a:rPr>
                          <a:t>= </a:t>
                        </a:r>
                        <a:r>
                          <a:rPr lang="en-US" sz="1200" b="1" baseline="0">
                            <a:solidFill>
                              <a:schemeClr val="tx1"/>
                            </a:solidFill>
                          </a:rPr>
                          <a:t> $0/MWh differential</a:t>
                        </a:r>
                        <a:endParaRPr lang="en-US" sz="1200" b="1">
                          <a:solidFill>
                            <a:schemeClr val="tx1"/>
                          </a:solidFill>
                        </a:endParaRPr>
                      </a:p>
                    </cdr:txBody>
                  </cdr:sp>
                </cdr:grpSp>
              </cdr:grpSp>
            </cdr:grpSp>
            <cdr:grpSp>
              <cdr:nvGrpSpPr>
                <cdr:cNvPr id="19" name="Group 18">
                  <a:extLst xmlns:a="http://schemas.openxmlformats.org/drawingml/2006/main">
                    <a:ext uri="{FF2B5EF4-FFF2-40B4-BE49-F238E27FC236}">
                      <a16:creationId xmlns:a16="http://schemas.microsoft.com/office/drawing/2014/main" id="{FA0832A4-BBF9-4289-9AF7-AEB9AADE6C7E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437882" y="3447222"/>
                  <a:ext cx="444156" cy="114470"/>
                  <a:chOff x="2414399" y="1867568"/>
                  <a:chExt cx="435006" cy="114473"/>
                </a:xfrm>
              </cdr:grpSpPr>
              <cdr:cxnSp macro="">
                <cdr:nvCxnSpPr>
                  <cdr:cNvPr id="20" name="Straight Connector 19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4B31FA7C-BBBF-4289-9B86-CEE2A054079D}"/>
                      </a:ext>
                    </a:extLst>
                  </cdr:cNvPr>
                  <cdr:cNvCxnSpPr>
                    <a:cxnSpLocks xmlns:a="http://schemas.openxmlformats.org/drawingml/2006/main"/>
                  </cdr:cNvCxnSpPr>
                </cdr:nvCxnSpPr>
                <cdr:spPr>
                  <a:xfrm xmlns:a="http://schemas.openxmlformats.org/drawingml/2006/main">
                    <a:off x="2414399" y="1931597"/>
                    <a:ext cx="435006" cy="0"/>
                  </a:xfrm>
                  <a:prstGeom xmlns:a="http://schemas.openxmlformats.org/drawingml/2006/main" prst="line">
                    <a:avLst/>
                  </a:prstGeom>
                  <a:ln xmlns:a="http://schemas.openxmlformats.org/drawingml/2006/main" w="19050">
                    <a:solidFill>
                      <a:schemeClr val="tx1"/>
                    </a:solidFill>
                    <a:prstDash val="dashDot"/>
                  </a:ln>
                </cdr:spPr>
                <cdr:style>
                  <a:lnRef xmlns:a="http://schemas.openxmlformats.org/drawingml/2006/main" idx="1">
                    <a:schemeClr val="accent1"/>
                  </a:lnRef>
                  <a:fillRef xmlns:a="http://schemas.openxmlformats.org/drawingml/2006/main" idx="0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tx1"/>
                  </a:fontRef>
                </cdr:style>
              </cdr:cxnSp>
              <cdr:sp macro="" textlink="">
                <cdr:nvSpPr>
                  <cdr:cNvPr id="21" name="Oval 20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86F7530E-A895-44F2-A69C-2590CA8C9356}"/>
                      </a:ext>
                    </a:extLst>
                  </cdr:cNvPr>
                  <cdr:cNvSpPr/>
                </cdr:nvSpPr>
                <cdr:spPr>
                  <a:xfrm xmlns:a="http://schemas.openxmlformats.org/drawingml/2006/main">
                    <a:off x="2587602" y="1867568"/>
                    <a:ext cx="117720" cy="114473"/>
                  </a:xfrm>
                  <a:prstGeom xmlns:a="http://schemas.openxmlformats.org/drawingml/2006/main" prst="ellipse">
                    <a:avLst/>
                  </a:prstGeom>
                  <a:solidFill xmlns:a="http://schemas.openxmlformats.org/drawingml/2006/main">
                    <a:schemeClr val="tx1">
                      <a:lumMod val="65000"/>
                      <a:lumOff val="35000"/>
                    </a:schemeClr>
                  </a:solidFill>
                </cdr:spPr>
                <cdr:style>
                  <a:lnRef xmlns:a="http://schemas.openxmlformats.org/drawingml/2006/main" idx="2">
                    <a:schemeClr val="accent1">
                      <a:shade val="50000"/>
                    </a:schemeClr>
                  </a:lnRef>
                  <a:fillRef xmlns:a="http://schemas.openxmlformats.org/drawingml/2006/main" idx="1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lt1"/>
                  </a:fontRef>
                </cdr:style>
                <cdr:txBody>
                  <a:bodyPr xmlns:a="http://schemas.openxmlformats.org/drawingml/2006/main" rtlCol="0" anchor="ctr"/>
                  <a:lstStyle xmlns:a="http://schemas.openxmlformats.org/drawingml/2006/main"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 xmlns:a="http://schemas.openxmlformats.org/drawingml/2006/main">
                    <a:pPr algn="ctr"/>
                    <a:endParaRPr lang="en-US"/>
                  </a:p>
                </cdr:txBody>
              </cdr:sp>
            </cdr:grpSp>
          </cdr:grpSp>
        </cdr:grpSp>
        <cdr:sp macro="" textlink="">
          <cdr:nvSpPr>
            <cdr:cNvPr id="16" name="Rectangle 15">
              <a:extLst xmlns:a="http://schemas.openxmlformats.org/drawingml/2006/main">
                <a:ext uri="{FF2B5EF4-FFF2-40B4-BE49-F238E27FC236}">
                  <a16:creationId xmlns:a16="http://schemas.microsoft.com/office/drawing/2014/main" id="{9CA9CCC4-2F18-4A6B-8258-19E2C56E4679}"/>
                </a:ext>
              </a:extLst>
            </cdr:cNvPr>
            <cdr:cNvSpPr/>
          </cdr:nvSpPr>
          <cdr:spPr>
            <a:xfrm xmlns:a="http://schemas.openxmlformats.org/drawingml/2006/main">
              <a:off x="11845717" y="4196581"/>
              <a:ext cx="1060022" cy="34925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1200" b="1">
                  <a:solidFill>
                    <a:schemeClr val="tx1"/>
                  </a:solidFill>
                </a:rPr>
                <a:t>= $29.3</a:t>
              </a:r>
              <a:r>
                <a:rPr lang="en-US" sz="1200" b="1" baseline="0">
                  <a:solidFill>
                    <a:schemeClr val="tx1"/>
                  </a:solidFill>
                </a:rPr>
                <a:t> /MWh differential</a:t>
              </a:r>
              <a:endParaRPr lang="en-US" sz="1200" b="1">
                <a:solidFill>
                  <a:schemeClr val="tx1"/>
                </a:solidFill>
              </a:endParaRPr>
            </a:p>
          </cdr:txBody>
        </cdr:sp>
      </cdr:grpSp>
    </cdr:grpSp>
  </cdr:relSizeAnchor>
  <cdr:relSizeAnchor xmlns:cdr="http://schemas.openxmlformats.org/drawingml/2006/chartDrawing">
    <cdr:from>
      <cdr:x>0.90881</cdr:x>
      <cdr:y>0.58974</cdr:y>
    </cdr:from>
    <cdr:to>
      <cdr:x>1</cdr:x>
      <cdr:y>0.64375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CA9CCC4-2F18-4A6B-8258-19E2C56E4679}"/>
            </a:ext>
          </a:extLst>
        </cdr:cNvPr>
        <cdr:cNvSpPr/>
      </cdr:nvSpPr>
      <cdr:spPr>
        <a:xfrm xmlns:a="http://schemas.openxmlformats.org/drawingml/2006/main">
          <a:off x="12512788" y="3851124"/>
          <a:ext cx="1255470" cy="352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>
              <a:solidFill>
                <a:schemeClr val="tx1"/>
              </a:solidFill>
            </a:rPr>
            <a:t>= </a:t>
          </a:r>
          <a:r>
            <a:rPr lang="en-US" sz="1200" b="1" baseline="0">
              <a:solidFill>
                <a:schemeClr val="tx1"/>
              </a:solidFill>
            </a:rPr>
            <a:t> $14.7/MWh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tx1"/>
              </a:solidFill>
            </a:rPr>
            <a:t>differential</a:t>
          </a:r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145278</xdr:colOff>
      <xdr:row>18</xdr:row>
      <xdr:rowOff>135763</xdr:rowOff>
    </xdr:from>
    <xdr:to>
      <xdr:col>23</xdr:col>
      <xdr:colOff>190504</xdr:colOff>
      <xdr:row>52</xdr:row>
      <xdr:rowOff>52893</xdr:rowOff>
    </xdr:to>
    <xdr:grpSp>
      <xdr:nvGrpSpPr>
        <xdr:cNvPr id="276" name="Group 275">
          <a:extLst>
            <a:ext uri="{FF2B5EF4-FFF2-40B4-BE49-F238E27FC236}">
              <a16:creationId xmlns:a16="http://schemas.microsoft.com/office/drawing/2014/main" id="{AE7A477D-5F50-4785-84EB-F52395445030}"/>
            </a:ext>
          </a:extLst>
        </xdr:cNvPr>
        <xdr:cNvGrpSpPr/>
      </xdr:nvGrpSpPr>
      <xdr:grpSpPr>
        <a:xfrm>
          <a:off x="4329594" y="3538026"/>
          <a:ext cx="10953857" cy="6166867"/>
          <a:chOff x="4317843" y="3564764"/>
          <a:chExt cx="10909871" cy="6295807"/>
        </a:xfrm>
      </xdr:grpSpPr>
      <xdr:grpSp>
        <xdr:nvGrpSpPr>
          <xdr:cNvPr id="277" name="Group 276">
            <a:extLst>
              <a:ext uri="{FF2B5EF4-FFF2-40B4-BE49-F238E27FC236}">
                <a16:creationId xmlns:a16="http://schemas.microsoft.com/office/drawing/2014/main" id="{FDAEF3A3-B64A-4A32-835B-1BB4FDC76F31}"/>
              </a:ext>
            </a:extLst>
          </xdr:cNvPr>
          <xdr:cNvGrpSpPr/>
        </xdr:nvGrpSpPr>
        <xdr:grpSpPr>
          <a:xfrm>
            <a:off x="4317843" y="3564764"/>
            <a:ext cx="10909871" cy="6295807"/>
            <a:chOff x="4006077" y="3497031"/>
            <a:chExt cx="10984180" cy="6360263"/>
          </a:xfrm>
        </xdr:grpSpPr>
        <xdr:grpSp>
          <xdr:nvGrpSpPr>
            <xdr:cNvPr id="286" name="Group 285">
              <a:extLst>
                <a:ext uri="{FF2B5EF4-FFF2-40B4-BE49-F238E27FC236}">
                  <a16:creationId xmlns:a16="http://schemas.microsoft.com/office/drawing/2014/main" id="{C4D9A9ED-5200-4565-B903-E1B20AB35F8A}"/>
                </a:ext>
              </a:extLst>
            </xdr:cNvPr>
            <xdr:cNvGrpSpPr/>
          </xdr:nvGrpSpPr>
          <xdr:grpSpPr>
            <a:xfrm>
              <a:off x="4006077" y="3497031"/>
              <a:ext cx="10984180" cy="6360263"/>
              <a:chOff x="3764367" y="2472272"/>
              <a:chExt cx="12256893" cy="6201547"/>
            </a:xfrm>
          </xdr:grpSpPr>
          <xdr:graphicFrame macro="">
            <xdr:nvGraphicFramePr>
              <xdr:cNvPr id="288" name="Chart 287">
                <a:extLst>
                  <a:ext uri="{FF2B5EF4-FFF2-40B4-BE49-F238E27FC236}">
                    <a16:creationId xmlns:a16="http://schemas.microsoft.com/office/drawing/2014/main" id="{4E916F5B-90D6-4A7D-B30B-8602D71760C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67" y="2472272"/>
              <a:ext cx="12147668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289" name="Group 288">
                <a:extLst>
                  <a:ext uri="{FF2B5EF4-FFF2-40B4-BE49-F238E27FC236}">
                    <a16:creationId xmlns:a16="http://schemas.microsoft.com/office/drawing/2014/main" id="{E63E4021-F98F-4C57-A5CD-F60481AA95AE}"/>
                  </a:ext>
                </a:extLst>
              </xdr:cNvPr>
              <xdr:cNvGrpSpPr/>
            </xdr:nvGrpSpPr>
            <xdr:grpSpPr>
              <a:xfrm>
                <a:off x="14190413" y="5089465"/>
                <a:ext cx="1830847" cy="1060011"/>
                <a:chOff x="14442490" y="6737556"/>
                <a:chExt cx="1814748" cy="1019404"/>
              </a:xfrm>
            </xdr:grpSpPr>
            <xdr:sp macro="" textlink="">
              <xdr:nvSpPr>
                <xdr:cNvPr id="317" name="Rectangle 316">
                  <a:extLst>
                    <a:ext uri="{FF2B5EF4-FFF2-40B4-BE49-F238E27FC236}">
                      <a16:creationId xmlns:a16="http://schemas.microsoft.com/office/drawing/2014/main" id="{3C49CE8F-D4D0-4791-8AB4-9E99A7CDE740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/>
                </a:p>
              </xdr:txBody>
            </xdr:sp>
            <xdr:sp macro="" textlink="">
              <xdr:nvSpPr>
                <xdr:cNvPr id="318" name="Rectangle 317">
                  <a:extLst>
                    <a:ext uri="{FF2B5EF4-FFF2-40B4-BE49-F238E27FC236}">
                      <a16:creationId xmlns:a16="http://schemas.microsoft.com/office/drawing/2014/main" id="{52C15EA9-2A9A-410D-8A9A-9E3CC15A85CE}"/>
                    </a:ext>
                  </a:extLst>
                </xdr:cNvPr>
                <xdr:cNvSpPr/>
              </xdr:nvSpPr>
              <xdr:spPr>
                <a:xfrm>
                  <a:off x="14646824" y="6977316"/>
                  <a:ext cx="1368638" cy="257346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 Palettes</a:t>
                  </a:r>
                  <a:r>
                    <a:rPr lang="en-US" sz="1300" b="1" baseline="0">
                      <a:solidFill>
                        <a:sysClr val="windowText" lastClr="000000"/>
                      </a:solidFill>
                    </a:rPr>
                    <a:t> </a:t>
                  </a:r>
                  <a:endParaRPr lang="en-US" sz="1300" b="1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grpSp>
            <xdr:nvGrpSpPr>
              <xdr:cNvPr id="290" name="Group 289">
                <a:extLst>
                  <a:ext uri="{FF2B5EF4-FFF2-40B4-BE49-F238E27FC236}">
                    <a16:creationId xmlns:a16="http://schemas.microsoft.com/office/drawing/2014/main" id="{27E50CC8-C6B4-4524-875D-DBECE4509F10}"/>
                  </a:ext>
                </a:extLst>
              </xdr:cNvPr>
              <xdr:cNvGrpSpPr/>
            </xdr:nvGrpSpPr>
            <xdr:grpSpPr>
              <a:xfrm>
                <a:off x="14331296" y="6736121"/>
                <a:ext cx="1568585" cy="1264535"/>
                <a:chOff x="16618929" y="7567810"/>
                <a:chExt cx="1568585" cy="1262021"/>
              </a:xfrm>
            </xdr:grpSpPr>
            <xdr:grpSp>
              <xdr:nvGrpSpPr>
                <xdr:cNvPr id="291" name="Group 290">
                  <a:extLst>
                    <a:ext uri="{FF2B5EF4-FFF2-40B4-BE49-F238E27FC236}">
                      <a16:creationId xmlns:a16="http://schemas.microsoft.com/office/drawing/2014/main" id="{F9714B0D-BDD9-4931-A382-38E0F9D781EF}"/>
                    </a:ext>
                  </a:extLst>
                </xdr:cNvPr>
                <xdr:cNvGrpSpPr/>
              </xdr:nvGrpSpPr>
              <xdr:grpSpPr>
                <a:xfrm>
                  <a:off x="16618929" y="7567810"/>
                  <a:ext cx="1568585" cy="1262021"/>
                  <a:chOff x="-125137" y="535992"/>
                  <a:chExt cx="1568657" cy="1262855"/>
                </a:xfrm>
              </xdr:grpSpPr>
              <xdr:grpSp>
                <xdr:nvGrpSpPr>
                  <xdr:cNvPr id="295" name="Group 294">
                    <a:extLst>
                      <a:ext uri="{FF2B5EF4-FFF2-40B4-BE49-F238E27FC236}">
                        <a16:creationId xmlns:a16="http://schemas.microsoft.com/office/drawing/2014/main" id="{F5B55812-2120-4997-B3CC-31DD8511AF23}"/>
                      </a:ext>
                    </a:extLst>
                  </xdr:cNvPr>
                  <xdr:cNvGrpSpPr/>
                </xdr:nvGrpSpPr>
                <xdr:grpSpPr>
                  <a:xfrm>
                    <a:off x="-125137" y="535992"/>
                    <a:ext cx="1568657" cy="1262855"/>
                    <a:chOff x="-125137" y="535992"/>
                    <a:chExt cx="1568657" cy="1262855"/>
                  </a:xfrm>
                </xdr:grpSpPr>
                <xdr:grpSp>
                  <xdr:nvGrpSpPr>
                    <xdr:cNvPr id="297" name="Group 296">
                      <a:extLst>
                        <a:ext uri="{FF2B5EF4-FFF2-40B4-BE49-F238E27FC236}">
                          <a16:creationId xmlns:a16="http://schemas.microsoft.com/office/drawing/2014/main" id="{BE7B6E39-F5AF-489E-898B-1F2EF17B1A18}"/>
                        </a:ext>
                      </a:extLst>
                    </xdr:cNvPr>
                    <xdr:cNvGrpSpPr/>
                  </xdr:nvGrpSpPr>
                  <xdr:grpSpPr>
                    <a:xfrm>
                      <a:off x="-125137" y="535992"/>
                      <a:ext cx="1568657" cy="1262855"/>
                      <a:chOff x="-123706" y="515311"/>
                      <a:chExt cx="1550703" cy="1214129"/>
                    </a:xfrm>
                  </xdr:grpSpPr>
                  <xdr:sp macro="" textlink="">
                    <xdr:nvSpPr>
                      <xdr:cNvPr id="299" name="Oval 298">
                        <a:extLst>
                          <a:ext uri="{FF2B5EF4-FFF2-40B4-BE49-F238E27FC236}">
                            <a16:creationId xmlns:a16="http://schemas.microsoft.com/office/drawing/2014/main" id="{18290B03-A475-42B1-ADFD-4DAC972EA459}"/>
                          </a:ext>
                        </a:extLst>
                      </xdr:cNvPr>
                      <xdr:cNvSpPr/>
                    </xdr:nvSpPr>
                    <xdr:spPr>
                      <a:xfrm>
                        <a:off x="85795" y="1555026"/>
                        <a:ext cx="135702" cy="138641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300" name="Group 299">
                        <a:extLst>
                          <a:ext uri="{FF2B5EF4-FFF2-40B4-BE49-F238E27FC236}">
                            <a16:creationId xmlns:a16="http://schemas.microsoft.com/office/drawing/2014/main" id="{490992E1-54F1-42A2-BE94-3F7732B9694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23706" y="515311"/>
                        <a:ext cx="1550703" cy="1214129"/>
                        <a:chOff x="-123772" y="515311"/>
                        <a:chExt cx="1551529" cy="1214129"/>
                      </a:xfrm>
                    </xdr:grpSpPr>
                    <xdr:cxnSp macro="">
                      <xdr:nvCxnSpPr>
                        <xdr:cNvPr id="303" name="Straight Connector 302">
                          <a:extLst>
                            <a:ext uri="{FF2B5EF4-FFF2-40B4-BE49-F238E27FC236}">
                              <a16:creationId xmlns:a16="http://schemas.microsoft.com/office/drawing/2014/main" id="{26B9BF9B-23D8-43EC-8059-785BED1CED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81390" y="1340589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4" name="Straight Connector 303">
                          <a:extLst>
                            <a:ext uri="{FF2B5EF4-FFF2-40B4-BE49-F238E27FC236}">
                              <a16:creationId xmlns:a16="http://schemas.microsoft.com/office/drawing/2014/main" id="{B3360279-7839-4F96-82C4-CC2303D204F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6130" y="1115565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305" name="Group 304">
                          <a:extLst>
                            <a:ext uri="{FF2B5EF4-FFF2-40B4-BE49-F238E27FC236}">
                              <a16:creationId xmlns:a16="http://schemas.microsoft.com/office/drawing/2014/main" id="{97C8449D-A180-4918-80EE-91E045C14E8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23772" y="515311"/>
                          <a:ext cx="1551529" cy="1214129"/>
                          <a:chOff x="-123833" y="517965"/>
                          <a:chExt cx="1552286" cy="1220382"/>
                        </a:xfrm>
                      </xdr:grpSpPr>
                      <xdr:grpSp>
                        <xdr:nvGrpSpPr>
                          <xdr:cNvPr id="306" name="Group 305">
                            <a:extLst>
                              <a:ext uri="{FF2B5EF4-FFF2-40B4-BE49-F238E27FC236}">
                                <a16:creationId xmlns:a16="http://schemas.microsoft.com/office/drawing/2014/main" id="{2D0DA792-4F6E-4E89-B2DA-5FD1B81CD69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11776" y="779228"/>
                            <a:ext cx="1440229" cy="959119"/>
                            <a:chOff x="-12237" y="777526"/>
                            <a:chExt cx="1451552" cy="955999"/>
                          </a:xfrm>
                        </xdr:grpSpPr>
                        <xdr:grpSp>
                          <xdr:nvGrpSpPr>
                            <xdr:cNvPr id="308" name="Group 307">
                              <a:extLst>
                                <a:ext uri="{FF2B5EF4-FFF2-40B4-BE49-F238E27FC236}">
                                  <a16:creationId xmlns:a16="http://schemas.microsoft.com/office/drawing/2014/main" id="{0D5BF4EC-8C18-455D-BCFD-1949DC03EDB3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45040" y="777526"/>
                              <a:ext cx="1194275" cy="955999"/>
                              <a:chOff x="245834" y="767844"/>
                              <a:chExt cx="1179023" cy="938253"/>
                            </a:xfrm>
                          </xdr:grpSpPr>
                          <xdr:grpSp>
                            <xdr:nvGrpSpPr>
                              <xdr:cNvPr id="310" name="Group 309">
                                <a:extLst>
                                  <a:ext uri="{FF2B5EF4-FFF2-40B4-BE49-F238E27FC236}">
                                    <a16:creationId xmlns:a16="http://schemas.microsoft.com/office/drawing/2014/main" id="{B216FCDA-9A37-4D91-8C7D-2C657C2C3EC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45834" y="767844"/>
                                <a:ext cx="1179023" cy="938253"/>
                                <a:chOff x="254059" y="778485"/>
                                <a:chExt cx="1021004" cy="957756"/>
                              </a:xfrm>
                            </xdr:grpSpPr>
                            <xdr:sp macro="" textlink="">
                              <xdr:nvSpPr>
                                <xdr:cNvPr id="314" name="Rectangle 313">
                                  <a:extLst>
                                    <a:ext uri="{FF2B5EF4-FFF2-40B4-BE49-F238E27FC236}">
                                      <a16:creationId xmlns:a16="http://schemas.microsoft.com/office/drawing/2014/main" id="{A6C40E24-CBAC-4EF1-9A5E-9A8500F3C97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5356" y="778485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315" name="Rectangle 314">
                                  <a:extLst>
                                    <a:ext uri="{FF2B5EF4-FFF2-40B4-BE49-F238E27FC236}">
                                      <a16:creationId xmlns:a16="http://schemas.microsoft.com/office/drawing/2014/main" id="{92075DC1-4AAB-4DB1-BCFD-EA2D90634A46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5702" y="996929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316" name="Rectangle 315">
                                  <a:extLst>
                                    <a:ext uri="{FF2B5EF4-FFF2-40B4-BE49-F238E27FC236}">
                                      <a16:creationId xmlns:a16="http://schemas.microsoft.com/office/drawing/2014/main" id="{965680FC-43BC-4E73-BE5D-EB2A163F210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54059" y="1488579"/>
                                  <a:ext cx="94482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311" name="Rectangle 310">
                                <a:extLst>
                                  <a:ext uri="{FF2B5EF4-FFF2-40B4-BE49-F238E27FC236}">
                                    <a16:creationId xmlns:a16="http://schemas.microsoft.com/office/drawing/2014/main" id="{8C704E39-7CA9-4341-80EC-025C20AD7CF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10371" y="1187381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309" name="Straight Connector 308">
                              <a:extLst>
                                <a:ext uri="{FF2B5EF4-FFF2-40B4-BE49-F238E27FC236}">
                                  <a16:creationId xmlns:a16="http://schemas.microsoft.com/office/drawing/2014/main" id="{5DE96F64-E65E-41BD-BBDC-53A3F8E13E9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12237" y="89555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307" name="Rectangle 306">
                            <a:extLst>
                              <a:ext uri="{FF2B5EF4-FFF2-40B4-BE49-F238E27FC236}">
                                <a16:creationId xmlns:a16="http://schemas.microsoft.com/office/drawing/2014/main" id="{876E4BBD-400F-41D4-825C-0D934618E67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23833" y="517965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298" name="Diamond 297">
                      <a:extLst>
                        <a:ext uri="{FF2B5EF4-FFF2-40B4-BE49-F238E27FC236}">
                          <a16:creationId xmlns:a16="http://schemas.microsoft.com/office/drawing/2014/main" id="{546B9CDF-C643-4F43-B5B5-C9CCBE671B9F}"/>
                        </a:ext>
                      </a:extLst>
                    </xdr:cNvPr>
                    <xdr:cNvSpPr/>
                  </xdr:nvSpPr>
                  <xdr:spPr>
                    <a:xfrm>
                      <a:off x="89382" y="868588"/>
                      <a:ext cx="115925" cy="109220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296" name="Flowchart: Connector 295">
                    <a:extLst>
                      <a:ext uri="{FF2B5EF4-FFF2-40B4-BE49-F238E27FC236}">
                        <a16:creationId xmlns:a16="http://schemas.microsoft.com/office/drawing/2014/main" id="{6B1405DF-9150-44DE-A91A-4835F1BE6BF1}"/>
                      </a:ext>
                    </a:extLst>
                  </xdr:cNvPr>
                  <xdr:cNvSpPr/>
                </xdr:nvSpPr>
                <xdr:spPr>
                  <a:xfrm>
                    <a:off x="85489" y="1092716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294" name="Isosceles Triangle 293">
                  <a:extLst>
                    <a:ext uri="{FF2B5EF4-FFF2-40B4-BE49-F238E27FC236}">
                      <a16:creationId xmlns:a16="http://schemas.microsoft.com/office/drawing/2014/main" id="{091480DF-9AE8-4DA9-87EF-DF4148E1FCCA}"/>
                    </a:ext>
                  </a:extLst>
                </xdr:cNvPr>
                <xdr:cNvSpPr/>
              </xdr:nvSpPr>
              <xdr:spPr>
                <a:xfrm>
                  <a:off x="16816029" y="8346685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285" name="Oval 284">
              <a:extLst>
                <a:ext uri="{FF2B5EF4-FFF2-40B4-BE49-F238E27FC236}">
                  <a16:creationId xmlns:a16="http://schemas.microsoft.com/office/drawing/2014/main" id="{04805698-2F5F-4B31-BC9D-A5C7C70992D3}"/>
                </a:ext>
              </a:extLst>
            </xdr:cNvPr>
            <xdr:cNvSpPr/>
          </xdr:nvSpPr>
          <xdr:spPr>
            <a:xfrm>
              <a:off x="13260975" y="3664912"/>
              <a:ext cx="142865" cy="152844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278" name="Group 277">
            <a:extLst>
              <a:ext uri="{FF2B5EF4-FFF2-40B4-BE49-F238E27FC236}">
                <a16:creationId xmlns:a16="http://schemas.microsoft.com/office/drawing/2014/main" id="{2C056E49-1340-4D44-AC61-870DA401114F}"/>
              </a:ext>
            </a:extLst>
          </xdr:cNvPr>
          <xdr:cNvGrpSpPr/>
        </xdr:nvGrpSpPr>
        <xdr:grpSpPr>
          <a:xfrm>
            <a:off x="13640771" y="6712425"/>
            <a:ext cx="1496832" cy="1152803"/>
            <a:chOff x="13640532" y="6798457"/>
            <a:chExt cx="1514594" cy="1152803"/>
          </a:xfrm>
        </xdr:grpSpPr>
        <xdr:sp macro="" textlink="">
          <xdr:nvSpPr>
            <xdr:cNvPr id="279" name="Rectangle 278">
              <a:extLst>
                <a:ext uri="{FF2B5EF4-FFF2-40B4-BE49-F238E27FC236}">
                  <a16:creationId xmlns:a16="http://schemas.microsoft.com/office/drawing/2014/main" id="{5225AC7E-A4E9-48F3-97D2-00DB1B595D56}"/>
                </a:ext>
              </a:extLst>
            </xdr:cNvPr>
            <xdr:cNvSpPr/>
          </xdr:nvSpPr>
          <xdr:spPr>
            <a:xfrm>
              <a:off x="13769421" y="6798457"/>
              <a:ext cx="1365714" cy="2824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ysClr val="windowText" lastClr="000000"/>
                  </a:solidFill>
                </a:rPr>
                <a:t>Price</a:t>
              </a:r>
              <a:r>
                <a:rPr lang="en-US" sz="1200" b="1" baseline="0">
                  <a:solidFill>
                    <a:sysClr val="windowText" lastClr="000000"/>
                  </a:solidFill>
                </a:rPr>
                <a:t> difference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0" name="Rectangle 279">
              <a:extLst>
                <a:ext uri="{FF2B5EF4-FFF2-40B4-BE49-F238E27FC236}">
                  <a16:creationId xmlns:a16="http://schemas.microsoft.com/office/drawing/2014/main" id="{C87FBFD0-DDF6-458D-9EB0-A7A1E474F696}"/>
                </a:ext>
              </a:extLst>
            </xdr:cNvPr>
            <xdr:cNvSpPr/>
          </xdr:nvSpPr>
          <xdr:spPr>
            <a:xfrm>
              <a:off x="13655069" y="7238096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4">
                      <a:lumMod val="60000"/>
                      <a:lumOff val="40000"/>
                    </a:schemeClr>
                  </a:solidFill>
                </a:rPr>
                <a:t>Yellow</a:t>
              </a:r>
              <a:r>
                <a:rPr lang="en-US" sz="1200" b="1" baseline="0">
                  <a:solidFill>
                    <a:schemeClr val="tx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$14/MWh</a:t>
              </a:r>
            </a:p>
          </xdr:txBody>
        </xdr:sp>
        <xdr:sp macro="" textlink="">
          <xdr:nvSpPr>
            <xdr:cNvPr id="281" name="Rectangle 280">
              <a:extLst>
                <a:ext uri="{FF2B5EF4-FFF2-40B4-BE49-F238E27FC236}">
                  <a16:creationId xmlns:a16="http://schemas.microsoft.com/office/drawing/2014/main" id="{C2F5FB2E-8E07-45C6-BEF3-109F79E64317}"/>
                </a:ext>
              </a:extLst>
            </xdr:cNvPr>
            <xdr:cNvSpPr/>
          </xdr:nvSpPr>
          <xdr:spPr>
            <a:xfrm>
              <a:off x="13640532" y="7044264"/>
              <a:ext cx="1466418" cy="17569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2"/>
                  </a:solidFill>
                </a:rPr>
                <a:t>Orange</a:t>
              </a:r>
              <a:r>
                <a:rPr lang="en-US" sz="1200" b="1" baseline="0">
                  <a:solidFill>
                    <a:srgbClr val="FF0000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$24/MWh</a:t>
              </a:r>
            </a:p>
          </xdr:txBody>
        </xdr:sp>
        <xdr:sp macro="" textlink="">
          <xdr:nvSpPr>
            <xdr:cNvPr id="282" name="Rectangle 281">
              <a:extLst>
                <a:ext uri="{FF2B5EF4-FFF2-40B4-BE49-F238E27FC236}">
                  <a16:creationId xmlns:a16="http://schemas.microsoft.com/office/drawing/2014/main" id="{883D379A-0759-4860-814F-F9F12AB37C07}"/>
                </a:ext>
              </a:extLst>
            </xdr:cNvPr>
            <xdr:cNvSpPr/>
          </xdr:nvSpPr>
          <xdr:spPr>
            <a:xfrm>
              <a:off x="13717784" y="7458649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1"/>
                  </a:solidFill>
                </a:rPr>
                <a:t>Blue </a:t>
              </a:r>
              <a:r>
                <a:rPr lang="en-US" sz="1200" b="1">
                  <a:solidFill>
                    <a:schemeClr val="tx1"/>
                  </a:solidFill>
                </a:rPr>
                <a:t>= $4/MWh</a:t>
              </a:r>
            </a:p>
          </xdr:txBody>
        </xdr:sp>
        <xdr:sp macro="" textlink="">
          <xdr:nvSpPr>
            <xdr:cNvPr id="283" name="Rectangle 282">
              <a:extLst>
                <a:ext uri="{FF2B5EF4-FFF2-40B4-BE49-F238E27FC236}">
                  <a16:creationId xmlns:a16="http://schemas.microsoft.com/office/drawing/2014/main" id="{EDB03858-084F-4F02-94C1-5E700835380A}"/>
                </a:ext>
              </a:extLst>
            </xdr:cNvPr>
            <xdr:cNvSpPr/>
          </xdr:nvSpPr>
          <xdr:spPr>
            <a:xfrm>
              <a:off x="13687194" y="7687584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6"/>
                  </a:solidFill>
                </a:rPr>
                <a:t>Green</a:t>
              </a:r>
              <a:r>
                <a:rPr lang="en-US" sz="1200" b="1">
                  <a:solidFill>
                    <a:schemeClr val="accent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$0/MWh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145280</xdr:colOff>
      <xdr:row>18</xdr:row>
      <xdr:rowOff>135760</xdr:rowOff>
    </xdr:from>
    <xdr:to>
      <xdr:col>23</xdr:col>
      <xdr:colOff>93138</xdr:colOff>
      <xdr:row>52</xdr:row>
      <xdr:rowOff>52890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60AC1FF0-F13D-4EC8-8DC2-EE78B2D75EFF}"/>
            </a:ext>
          </a:extLst>
        </xdr:cNvPr>
        <xdr:cNvGrpSpPr/>
      </xdr:nvGrpSpPr>
      <xdr:grpSpPr>
        <a:xfrm>
          <a:off x="3979861" y="3466437"/>
          <a:ext cx="10812503" cy="6295808"/>
          <a:chOff x="3975072" y="3446007"/>
          <a:chExt cx="10798936" cy="6250636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13FDD489-5769-4E65-B469-7C58EE7BA3EA}"/>
              </a:ext>
            </a:extLst>
          </xdr:cNvPr>
          <xdr:cNvGrpSpPr/>
        </xdr:nvGrpSpPr>
        <xdr:grpSpPr>
          <a:xfrm>
            <a:off x="3975072" y="3446007"/>
            <a:ext cx="10798936" cy="6250636"/>
            <a:chOff x="4006079" y="3497027"/>
            <a:chExt cx="10886299" cy="6360263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98F2B22C-FDEA-44D1-B570-42B2BF14B5F7}"/>
                </a:ext>
              </a:extLst>
            </xdr:cNvPr>
            <xdr:cNvGrpSpPr/>
          </xdr:nvGrpSpPr>
          <xdr:grpSpPr>
            <a:xfrm>
              <a:off x="4006079" y="3497027"/>
              <a:ext cx="10886299" cy="6360263"/>
              <a:chOff x="3835640" y="3056743"/>
              <a:chExt cx="10817173" cy="6208702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C4AEE420-92EB-4493-8163-51D88A22537A}"/>
                  </a:ext>
                </a:extLst>
              </xdr:cNvPr>
              <xdr:cNvGrpSpPr/>
            </xdr:nvGrpSpPr>
            <xdr:grpSpPr>
              <a:xfrm>
                <a:off x="3835640" y="3056743"/>
                <a:ext cx="10817173" cy="6208702"/>
                <a:chOff x="3764371" y="2472268"/>
                <a:chExt cx="12147672" cy="6201547"/>
              </a:xfrm>
            </xdr:grpSpPr>
            <xdr:graphicFrame macro="">
              <xdr:nvGraphicFramePr>
                <xdr:cNvPr id="36" name="Chart 35">
                  <a:extLst>
                    <a:ext uri="{FF2B5EF4-FFF2-40B4-BE49-F238E27FC236}">
                      <a16:creationId xmlns:a16="http://schemas.microsoft.com/office/drawing/2014/main" id="{6B694157-23F8-4CE7-BF58-5B254D5EF42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764371" y="2472268"/>
                <a:ext cx="12147672" cy="620154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38" name="Group 37">
                  <a:extLst>
                    <a:ext uri="{FF2B5EF4-FFF2-40B4-BE49-F238E27FC236}">
                      <a16:creationId xmlns:a16="http://schemas.microsoft.com/office/drawing/2014/main" id="{00926D5F-48D1-4FA7-84CB-5AB26DFFD398}"/>
                    </a:ext>
                  </a:extLst>
                </xdr:cNvPr>
                <xdr:cNvGrpSpPr/>
              </xdr:nvGrpSpPr>
              <xdr:grpSpPr>
                <a:xfrm>
                  <a:off x="14378123" y="6199419"/>
                  <a:ext cx="1531467" cy="1927847"/>
                  <a:chOff x="16665756" y="7032174"/>
                  <a:chExt cx="1531467" cy="1924014"/>
                </a:xfrm>
              </xdr:grpSpPr>
              <xdr:grpSp>
                <xdr:nvGrpSpPr>
                  <xdr:cNvPr id="39" name="Group 38">
                    <a:extLst>
                      <a:ext uri="{FF2B5EF4-FFF2-40B4-BE49-F238E27FC236}">
                        <a16:creationId xmlns:a16="http://schemas.microsoft.com/office/drawing/2014/main" id="{61BF9F54-4273-40E4-B0A9-1594E1332127}"/>
                      </a:ext>
                    </a:extLst>
                  </xdr:cNvPr>
                  <xdr:cNvGrpSpPr/>
                </xdr:nvGrpSpPr>
                <xdr:grpSpPr>
                  <a:xfrm>
                    <a:off x="16665756" y="7032174"/>
                    <a:ext cx="1531467" cy="1924014"/>
                    <a:chOff x="-78308" y="2"/>
                    <a:chExt cx="1531537" cy="1925285"/>
                  </a:xfrm>
                </xdr:grpSpPr>
                <xdr:grpSp>
                  <xdr:nvGrpSpPr>
                    <xdr:cNvPr id="43" name="Group 42">
                      <a:extLst>
                        <a:ext uri="{FF2B5EF4-FFF2-40B4-BE49-F238E27FC236}">
                          <a16:creationId xmlns:a16="http://schemas.microsoft.com/office/drawing/2014/main" id="{F24F74CB-DA64-4F76-AEA2-67752D256EF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2"/>
                      <a:ext cx="1531537" cy="1925285"/>
                      <a:chOff x="-78308" y="2"/>
                      <a:chExt cx="1531537" cy="1925285"/>
                    </a:xfrm>
                  </xdr:grpSpPr>
                  <xdr:grpSp>
                    <xdr:nvGrpSpPr>
                      <xdr:cNvPr id="45" name="Group 44">
                        <a:extLst>
                          <a:ext uri="{FF2B5EF4-FFF2-40B4-BE49-F238E27FC236}">
                            <a16:creationId xmlns:a16="http://schemas.microsoft.com/office/drawing/2014/main" id="{5706C89D-F071-44C8-B299-3BC91D90061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8308" y="2"/>
                        <a:ext cx="1531537" cy="1925285"/>
                        <a:chOff x="-77413" y="2"/>
                        <a:chExt cx="1514008" cy="1850999"/>
                      </a:xfrm>
                    </xdr:grpSpPr>
                    <xdr:sp macro="" textlink="">
                      <xdr:nvSpPr>
                        <xdr:cNvPr id="47" name="Oval 46">
                          <a:extLst>
                            <a:ext uri="{FF2B5EF4-FFF2-40B4-BE49-F238E27FC236}">
                              <a16:creationId xmlns:a16="http://schemas.microsoft.com/office/drawing/2014/main" id="{7A47C965-EAA1-424D-80D7-31463E4A345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7123" y="1686513"/>
                          <a:ext cx="130141" cy="140760"/>
                        </a:xfrm>
                        <a:prstGeom prst="ellipse">
                          <a:avLst/>
                        </a:prstGeom>
                        <a:solidFill>
                          <a:srgbClr val="FF0000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wrap="square"/>
                        <a:lstStyle>
                          <a:lvl1pPr marL="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8" name="Group 47">
                          <a:extLst>
                            <a:ext uri="{FF2B5EF4-FFF2-40B4-BE49-F238E27FC236}">
                              <a16:creationId xmlns:a16="http://schemas.microsoft.com/office/drawing/2014/main" id="{1E945273-7EDF-47CA-8D9A-3EE97DAF048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13" y="2"/>
                          <a:ext cx="1514008" cy="1850999"/>
                          <a:chOff x="-77454" y="2"/>
                          <a:chExt cx="1514815" cy="1850999"/>
                        </a:xfrm>
                      </xdr:grpSpPr>
                      <xdr:cxnSp macro="">
                        <xdr:nvCxnSpPr>
                          <xdr:cNvPr id="49" name="Straight Connector 48">
                            <a:extLst>
                              <a:ext uri="{FF2B5EF4-FFF2-40B4-BE49-F238E27FC236}">
                                <a16:creationId xmlns:a16="http://schemas.microsoft.com/office/drawing/2014/main" id="{4B7EC0F2-1BFE-4AEE-9A88-6BD671CC350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6895" y="1497919"/>
                            <a:ext cx="323797" cy="0"/>
                          </a:xfrm>
                          <a:prstGeom prst="line">
                            <a:avLst/>
                          </a:prstGeom>
                          <a:ln w="28575"/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" name="Straight Connector 49">
                            <a:extLst>
                              <a:ext uri="{FF2B5EF4-FFF2-40B4-BE49-F238E27FC236}">
                                <a16:creationId xmlns:a16="http://schemas.microsoft.com/office/drawing/2014/main" id="{6FB6DE5E-55CD-4AE1-AF3F-4550FD7B54CB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4315" y="1196456"/>
                            <a:ext cx="504136" cy="888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rgbClr val="448DD0"/>
                            </a:solidFill>
                            <a:prstDash val="lg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1" name="Straight Connector 50">
                            <a:extLst>
                              <a:ext uri="{FF2B5EF4-FFF2-40B4-BE49-F238E27FC236}">
                                <a16:creationId xmlns:a16="http://schemas.microsoft.com/office/drawing/2014/main" id="{2275C588-DF2D-4744-9D86-705E1A6A91CC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981" y="925698"/>
                            <a:ext cx="365546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rgbClr val="00B0F0"/>
                            </a:solidFill>
                            <a:prstDash val="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2" name="Straight Connector 51">
                            <a:extLst>
                              <a:ext uri="{FF2B5EF4-FFF2-40B4-BE49-F238E27FC236}">
                                <a16:creationId xmlns:a16="http://schemas.microsoft.com/office/drawing/2014/main" id="{3A274675-D891-46BA-8BCB-4D03710EC31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8715" y="642536"/>
                            <a:ext cx="319984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53" name="Group 52">
                            <a:extLst>
                              <a:ext uri="{FF2B5EF4-FFF2-40B4-BE49-F238E27FC236}">
                                <a16:creationId xmlns:a16="http://schemas.microsoft.com/office/drawing/2014/main" id="{5F1BB58A-2ECC-43CE-9334-B93EFDE918A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77454" y="2"/>
                            <a:ext cx="1514815" cy="1850999"/>
                            <a:chOff x="-77492" y="2"/>
                            <a:chExt cx="1515554" cy="1860532"/>
                          </a:xfrm>
                        </xdr:grpSpPr>
                        <xdr:grpSp>
                          <xdr:nvGrpSpPr>
                            <xdr:cNvPr id="54" name="Group 53">
                              <a:extLst>
                                <a:ext uri="{FF2B5EF4-FFF2-40B4-BE49-F238E27FC236}">
                                  <a16:creationId xmlns:a16="http://schemas.microsoft.com/office/drawing/2014/main" id="{8C337B1A-903F-4BA5-AF6D-75126EDFE18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6921" y="255953"/>
                              <a:ext cx="1379164" cy="1604581"/>
                              <a:chOff x="46921" y="255953"/>
                              <a:chExt cx="1390007" cy="1599362"/>
                            </a:xfrm>
                          </xdr:grpSpPr>
                          <xdr:grpSp>
                            <xdr:nvGrpSpPr>
                              <xdr:cNvPr id="56" name="Group 55">
                                <a:extLst>
                                  <a:ext uri="{FF2B5EF4-FFF2-40B4-BE49-F238E27FC236}">
                                    <a16:creationId xmlns:a16="http://schemas.microsoft.com/office/drawing/2014/main" id="{0E2CC831-674B-45DA-B756-6B9A7E83298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4859" y="255953"/>
                                <a:ext cx="1142069" cy="1599362"/>
                                <a:chOff x="295017" y="255953"/>
                                <a:chExt cx="1127484" cy="1569673"/>
                              </a:xfrm>
                            </xdr:grpSpPr>
                            <xdr:grpSp>
                              <xdr:nvGrpSpPr>
                                <xdr:cNvPr id="58" name="Group 57">
                                  <a:extLst>
                                    <a:ext uri="{FF2B5EF4-FFF2-40B4-BE49-F238E27FC236}">
                                      <a16:creationId xmlns:a16="http://schemas.microsoft.com/office/drawing/2014/main" id="{C5541081-8788-4F09-AFAB-A3D7D9EE210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295017" y="255953"/>
                                  <a:ext cx="1127484" cy="1569673"/>
                                  <a:chOff x="296650" y="255953"/>
                                  <a:chExt cx="976373" cy="1602301"/>
                                </a:xfrm>
                              </xdr:grpSpPr>
                              <xdr:sp macro="" textlink="">
                                <xdr:nvSpPr>
                                  <xdr:cNvPr id="62" name="Rectangle 61">
                                    <a:extLst>
                                      <a:ext uri="{FF2B5EF4-FFF2-40B4-BE49-F238E27FC236}">
                                        <a16:creationId xmlns:a16="http://schemas.microsoft.com/office/drawing/2014/main" id="{A28BDD6D-932A-4CAE-BD21-39FC605322BB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30033" y="255953"/>
                                    <a:ext cx="939707" cy="267111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0.7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MAF</a:t>
                                    </a:r>
                                    <a:endParaRPr lang="en-US" sz="1200" b="1">
                                      <a:solidFill>
                                        <a:schemeClr val="tx1"/>
                                      </a:solidFill>
                                    </a:endParaRP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3" name="Rectangle 62">
                                    <a:extLst>
                                      <a:ext uri="{FF2B5EF4-FFF2-40B4-BE49-F238E27FC236}">
                                        <a16:creationId xmlns:a16="http://schemas.microsoft.com/office/drawing/2014/main" id="{5A1C69F3-2550-4A29-A51F-A685E35362E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8364" y="511530"/>
                                    <a:ext cx="875121" cy="235528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0.8 MAF</a:t>
                                    </a: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4" name="Rectangle 63">
                                    <a:extLst>
                                      <a:ext uri="{FF2B5EF4-FFF2-40B4-BE49-F238E27FC236}">
                                        <a16:creationId xmlns:a16="http://schemas.microsoft.com/office/drawing/2014/main" id="{95E9379F-9F3D-4210-814C-B67A517B3586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296650" y="1610592"/>
                                    <a:ext cx="976373" cy="247662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Ideal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</a:t>
                                    </a:r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Point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59" name="Rectangle 58">
                                  <a:extLst>
                                    <a:ext uri="{FF2B5EF4-FFF2-40B4-BE49-F238E27FC236}">
                                      <a16:creationId xmlns:a16="http://schemas.microsoft.com/office/drawing/2014/main" id="{E66541F3-DD7D-4251-98E5-7E4130A3491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763835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0.9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0" name="Rectangle 59">
                                  <a:extLst>
                                    <a:ext uri="{FF2B5EF4-FFF2-40B4-BE49-F238E27FC236}">
                                      <a16:creationId xmlns:a16="http://schemas.microsoft.com/office/drawing/2014/main" id="{9DCF94E8-232C-4E59-B17D-CF65687045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1041867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1.0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1" name="Rectangle 60">
                                  <a:extLst>
                                    <a:ext uri="{FF2B5EF4-FFF2-40B4-BE49-F238E27FC236}">
                                      <a16:creationId xmlns:a16="http://schemas.microsoft.com/office/drawing/2014/main" id="{B7A44285-FA1C-4A5A-A890-5EBB788BC67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3526" y="1325453"/>
                                  <a:ext cx="1015849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1.1 MAF</a:t>
                                  </a:r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57" name="Straight Connector 56">
                                <a:extLst>
                                  <a:ext uri="{FF2B5EF4-FFF2-40B4-BE49-F238E27FC236}">
                                    <a16:creationId xmlns:a16="http://schemas.microsoft.com/office/drawing/2014/main" id="{679C592B-9BF7-4720-B1EB-0D69D4509223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46921" y="400457"/>
                                <a:ext cx="326663" cy="0"/>
                              </a:xfrm>
                              <a:prstGeom prst="line">
                                <a:avLst/>
                              </a:prstGeom>
                              <a:ln w="28575">
                                <a:solidFill>
                                  <a:schemeClr val="accent1">
                                    <a:lumMod val="40000"/>
                                    <a:lumOff val="60000"/>
                                  </a:schemeClr>
                                </a:solidFill>
                                <a:prstDash val="sysDot"/>
                              </a:ln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55" name="Rectangle 54">
                              <a:extLst>
                                <a:ext uri="{FF2B5EF4-FFF2-40B4-BE49-F238E27FC236}">
                                  <a16:creationId xmlns:a16="http://schemas.microsoft.com/office/drawing/2014/main" id="{47407734-F406-4195-AD0E-C01E5E2EA8D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-77492" y="2"/>
                              <a:ext cx="1515554" cy="33559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ysClr val="windowText" lastClr="000000"/>
                                  </a:solidFill>
                                </a:rPr>
                                <a:t>Monthly</a:t>
                              </a:r>
                              <a:r>
                                <a:rPr lang="en-US" sz="1200" b="1" baseline="0">
                                  <a:solidFill>
                                    <a:sysClr val="windowText" lastClr="000000"/>
                                  </a:solidFill>
                                </a:rPr>
                                <a:t> Volume</a:t>
                              </a:r>
                              <a:endParaRPr lang="en-US" sz="1200" b="1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</xdr:grpSp>
                  <xdr:sp macro="" textlink="">
                    <xdr:nvSpPr>
                      <xdr:cNvPr id="46" name="Diamond 45">
                        <a:extLst>
                          <a:ext uri="{FF2B5EF4-FFF2-40B4-BE49-F238E27FC236}">
                            <a16:creationId xmlns:a16="http://schemas.microsoft.com/office/drawing/2014/main" id="{1BCB47F0-E88F-4B95-AA3F-6BFB359AB65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9333" y="357754"/>
                        <a:ext cx="100099" cy="114299"/>
                      </a:xfrm>
                      <a:prstGeom prst="diamond">
                        <a:avLst/>
                      </a:prstGeom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  <a:ln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Flowchart: Connector 43">
                      <a:extLst>
                        <a:ext uri="{FF2B5EF4-FFF2-40B4-BE49-F238E27FC236}">
                          <a16:creationId xmlns:a16="http://schemas.microsoft.com/office/drawing/2014/main" id="{9A4DBB72-D165-4FF2-ACE2-341A8DB1C48A}"/>
                        </a:ext>
                      </a:extLst>
                    </xdr:cNvPr>
                    <xdr:cNvSpPr/>
                  </xdr:nvSpPr>
                  <xdr:spPr>
                    <a:xfrm>
                      <a:off x="157293" y="608950"/>
                      <a:ext cx="99950" cy="105227"/>
                    </a:xfrm>
                    <a:prstGeom prst="flowChartConnector">
                      <a:avLst/>
                    </a:prstGeom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40" name="Group 39">
                    <a:extLst>
                      <a:ext uri="{FF2B5EF4-FFF2-40B4-BE49-F238E27FC236}">
                        <a16:creationId xmlns:a16="http://schemas.microsoft.com/office/drawing/2014/main" id="{9998B71C-C70C-487D-A4C7-6593E637DCCC}"/>
                      </a:ext>
                    </a:extLst>
                  </xdr:cNvPr>
                  <xdr:cNvGrpSpPr/>
                </xdr:nvGrpSpPr>
                <xdr:grpSpPr>
                  <a:xfrm>
                    <a:off x="16875342" y="7923662"/>
                    <a:ext cx="136955" cy="403420"/>
                    <a:chOff x="14601861" y="7087095"/>
                    <a:chExt cx="136955" cy="407230"/>
                  </a:xfrm>
                </xdr:grpSpPr>
                <xdr:sp macro="" textlink="">
                  <xdr:nvSpPr>
                    <xdr:cNvPr id="41" name="Rectangle 40">
                      <a:extLst>
                        <a:ext uri="{FF2B5EF4-FFF2-40B4-BE49-F238E27FC236}">
                          <a16:creationId xmlns:a16="http://schemas.microsoft.com/office/drawing/2014/main" id="{93A7138F-5B90-450E-BECC-CCA009035B3B}"/>
                        </a:ext>
                      </a:extLst>
                    </xdr:cNvPr>
                    <xdr:cNvSpPr/>
                  </xdr:nvSpPr>
                  <xdr:spPr>
                    <a:xfrm>
                      <a:off x="14611244" y="7391064"/>
                      <a:ext cx="127572" cy="103261"/>
                    </a:xfrm>
                    <a:prstGeom prst="rect">
                      <a:avLst/>
                    </a:prstGeom>
                    <a:solidFill>
                      <a:srgbClr val="448DD0"/>
                    </a:solidFill>
                    <a:ln>
                      <a:solidFill>
                        <a:srgbClr val="448DD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2" name="Isosceles Triangle 41">
                      <a:extLst>
                        <a:ext uri="{FF2B5EF4-FFF2-40B4-BE49-F238E27FC236}">
                          <a16:creationId xmlns:a16="http://schemas.microsoft.com/office/drawing/2014/main" id="{FD8819CB-4A30-4FDA-8E2B-9FE4A7AE6994}"/>
                        </a:ext>
                      </a:extLst>
                    </xdr:cNvPr>
                    <xdr:cNvSpPr/>
                  </xdr:nvSpPr>
                  <xdr:spPr>
                    <a:xfrm>
                      <a:off x="14601861" y="7087095"/>
                      <a:ext cx="129036" cy="136080"/>
                    </a:xfrm>
                    <a:prstGeom prst="triangl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</xdr:grpSp>
          </xdr:grp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229CA739-1900-4F17-B47A-A99B758954DB}"/>
                  </a:ext>
                </a:extLst>
              </xdr:cNvPr>
              <xdr:cNvSpPr/>
            </xdr:nvSpPr>
            <xdr:spPr>
              <a:xfrm>
                <a:off x="13354342" y="8194138"/>
                <a:ext cx="281355" cy="25790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400">
                    <a:solidFill>
                      <a:schemeClr val="tx1"/>
                    </a:solidFill>
                    <a:sym typeface="Wingdings 2" panose="05020102010507070707" pitchFamily="18" charset="2"/>
                  </a:rPr>
                  <a:t></a:t>
                </a:r>
                <a:endParaRPr lang="en-US" sz="14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B41FDFA2-1DCA-4319-878B-85E1C6B4FCC6}"/>
                </a:ext>
              </a:extLst>
            </xdr:cNvPr>
            <xdr:cNvSpPr/>
          </xdr:nvSpPr>
          <xdr:spPr>
            <a:xfrm>
              <a:off x="13270976" y="3642878"/>
              <a:ext cx="116546" cy="149331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65D1C569-4925-4929-8BDF-9E3D606EA091}"/>
              </a:ext>
            </a:extLst>
          </xdr:cNvPr>
          <xdr:cNvGrpSpPr/>
        </xdr:nvGrpSpPr>
        <xdr:grpSpPr>
          <a:xfrm>
            <a:off x="13315614" y="5882832"/>
            <a:ext cx="1283803" cy="1313406"/>
            <a:chOff x="16642080" y="5806440"/>
            <a:chExt cx="1632135" cy="1312021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DDF2284A-E1CE-430F-99D2-9B17EFC94002}"/>
                </a:ext>
              </a:extLst>
            </xdr:cNvPr>
            <xdr:cNvSpPr/>
          </xdr:nvSpPr>
          <xdr:spPr>
            <a:xfrm>
              <a:off x="16642080" y="6050280"/>
              <a:ext cx="1632135" cy="106818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</a:rPr>
                <a:t>           = H0 </a:t>
              </a:r>
              <a:endParaRPr lang="en-US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          = H500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 H750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          =H1000</a:t>
              </a:r>
              <a:endParaRPr lang="en-US" sz="1100"/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A15EF2B9-C992-4214-BBC8-DDBAE98F122F}"/>
                </a:ext>
              </a:extLst>
            </xdr:cNvPr>
            <xdr:cNvSpPr/>
          </xdr:nvSpPr>
          <xdr:spPr>
            <a:xfrm>
              <a:off x="16992598" y="5806440"/>
              <a:ext cx="838646" cy="23925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300" b="1">
                  <a:solidFill>
                    <a:sysClr val="windowText" lastClr="000000"/>
                  </a:solidFill>
                </a:rPr>
                <a:t>Colors</a:t>
              </a:r>
            </a:p>
          </xdr:txBody>
        </xdr:sp>
      </xdr:grpSp>
    </xdr:grpSp>
    <xdr:clientData/>
  </xdr:twoCellAnchor>
  <xdr:twoCellAnchor>
    <xdr:from>
      <xdr:col>21</xdr:col>
      <xdr:colOff>6246</xdr:colOff>
      <xdr:row>39</xdr:row>
      <xdr:rowOff>31230</xdr:rowOff>
    </xdr:from>
    <xdr:to>
      <xdr:col>23</xdr:col>
      <xdr:colOff>24984</xdr:colOff>
      <xdr:row>49</xdr:row>
      <xdr:rowOff>37476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78C8AFB-4884-489D-BA17-FB46796C692C}"/>
            </a:ext>
          </a:extLst>
        </xdr:cNvPr>
        <xdr:cNvSpPr/>
      </xdr:nvSpPr>
      <xdr:spPr>
        <a:xfrm>
          <a:off x="13384967" y="7114082"/>
          <a:ext cx="1292902" cy="19299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632848</xdr:colOff>
      <xdr:row>38</xdr:row>
      <xdr:rowOff>121350</xdr:rowOff>
    </xdr:from>
    <xdr:to>
      <xdr:col>23</xdr:col>
      <xdr:colOff>51198</xdr:colOff>
      <xdr:row>48</xdr:row>
      <xdr:rowOff>71121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9F31F59-33D5-476F-BC4A-4836BE4DB9A5}"/>
            </a:ext>
          </a:extLst>
        </xdr:cNvPr>
        <xdr:cNvGrpSpPr/>
      </xdr:nvGrpSpPr>
      <xdr:grpSpPr>
        <a:xfrm>
          <a:off x="13414783" y="7139124"/>
          <a:ext cx="1335641" cy="1903932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DC41869B-C9FD-42E3-88FA-FCBCB5DB862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766DCE5-AA62-4913-9029-FAB31A0A0AC8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5338BDCE-1E6E-480D-B997-4F5D904E686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BC8CAE3-0EA5-4645-BFF5-81931A55C8EE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635C0C5-A912-4E6D-B998-A370ACF92BEF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B6C4F5AB-9A06-4616-BC8A-3BC22B3A968E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CDF3591-89C3-44A2-8B96-2699F611C91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FAE590C2-9B20-493E-ABC2-EE3D95883EF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24A98EC-7C58-4A6F-BEA9-73BBE17DBCD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DD96687-DD56-4FCD-AC14-76743F2B64D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B53DB49B-2B07-415B-B962-C12DEE08C802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5CCA693-8158-4E3D-ADE2-178873836C9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3B64DE1-E0AD-4BFD-94E0-65ACF658D22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1BA88530-AEE5-4E98-9C98-5C378775DAE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B6DFA0A-845D-482C-84AA-E8F9E5FDD2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2B771FF-FEDA-4F16-8295-E7D0CAF4D96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3599F2B-09F0-4328-9952-471BB5ADFA7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0DD03D2-2CC8-4643-8AFA-72D4803EAA8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83C296F-87FB-4296-A0B0-003BE73BB3C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E71613D7-D2A2-476F-B6AB-393A11BC101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EF78D30-D703-4C04-9DD3-EA47465141E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B4C4ABB4-8BFD-42C4-969F-A0EE1B3702B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7B64D58-9B1E-479B-8FD9-42B0DE35224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D47A783-B5A0-4DF3-A6D9-35A33B05602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0DF9B78-C44D-4A9C-87B1-289F904AC14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59A280A5-2707-41B6-93FD-B8733CCE908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E252DD3F-79EF-442F-B808-46FE29F52A8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FDB4A355-3F54-4CB6-A817-1BEBC735E11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28</xdr:col>
      <xdr:colOff>0</xdr:colOff>
      <xdr:row>29</xdr:row>
      <xdr:rowOff>0</xdr:rowOff>
    </xdr:from>
    <xdr:to>
      <xdr:col>30</xdr:col>
      <xdr:colOff>356852</xdr:colOff>
      <xdr:row>36</xdr:row>
      <xdr:rowOff>31861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C9E2F32-26F1-41F6-9FF7-A602023C9C7F}"/>
            </a:ext>
          </a:extLst>
        </xdr:cNvPr>
        <xdr:cNvGrpSpPr/>
      </xdr:nvGrpSpPr>
      <xdr:grpSpPr>
        <a:xfrm>
          <a:off x="17894710" y="5358581"/>
          <a:ext cx="1635045" cy="1322345"/>
          <a:chOff x="16642080" y="5806440"/>
          <a:chExt cx="1632135" cy="1312021"/>
        </a:xfrm>
      </xdr:grpSpPr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979FA87D-EEDF-4004-B652-9D38F2C79D91}"/>
              </a:ext>
            </a:extLst>
          </xdr:cNvPr>
          <xdr:cNvSpPr/>
        </xdr:nvSpPr>
        <xdr:spPr>
          <a:xfrm>
            <a:off x="16642080" y="6050280"/>
            <a:ext cx="1632135" cy="10681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Yellow</a:t>
            </a:r>
            <a:r>
              <a:rPr lang="en-US" sz="1200" b="1" baseline="0">
                <a:solidFill>
                  <a:sysClr val="windowText" lastClr="000000"/>
                </a:solidFill>
              </a:rPr>
              <a:t> palette = H0 </a:t>
            </a:r>
            <a:endParaRPr lang="en-US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Blue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palette = H500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baseline="0">
                <a:solidFill>
                  <a:srgbClr val="92D050"/>
                </a:solidFill>
                <a:effectLst/>
                <a:latin typeface="+mn-lt"/>
                <a:ea typeface="+mn-ea"/>
                <a:cs typeface="+mn-cs"/>
              </a:rPr>
              <a:t>Green 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palette = H750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Red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palette =H1000</a:t>
            </a:r>
            <a:endParaRPr lang="en-US" sz="1100"/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1EDB0639-B6F6-4AAE-8FF3-86C03A3BCCD1}"/>
              </a:ext>
            </a:extLst>
          </xdr:cNvPr>
          <xdr:cNvSpPr/>
        </xdr:nvSpPr>
        <xdr:spPr>
          <a:xfrm>
            <a:off x="16992600" y="5806440"/>
            <a:ext cx="642489" cy="2392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300" b="1">
                <a:solidFill>
                  <a:sysClr val="windowText" lastClr="000000"/>
                </a:solidFill>
              </a:rPr>
              <a:t>Colors</a:t>
            </a:r>
          </a:p>
        </xdr:txBody>
      </xdr:sp>
    </xdr:grpSp>
    <xdr:clientData/>
  </xdr:twoCellAnchor>
  <xdr:twoCellAnchor>
    <xdr:from>
      <xdr:col>21</xdr:col>
      <xdr:colOff>185963</xdr:colOff>
      <xdr:row>33</xdr:row>
      <xdr:rowOff>149830</xdr:rowOff>
    </xdr:from>
    <xdr:to>
      <xdr:col>21</xdr:col>
      <xdr:colOff>345831</xdr:colOff>
      <xdr:row>37</xdr:row>
      <xdr:rowOff>120161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7D7F6A8-40D0-4979-98F2-0752A38BC0F9}"/>
            </a:ext>
          </a:extLst>
        </xdr:cNvPr>
        <xdr:cNvGrpSpPr/>
      </xdr:nvGrpSpPr>
      <xdr:grpSpPr>
        <a:xfrm>
          <a:off x="13606995" y="6245830"/>
          <a:ext cx="159868" cy="707750"/>
          <a:chOff x="13590236" y="6206246"/>
          <a:chExt cx="159868" cy="702642"/>
        </a:xfrm>
      </xdr:grpSpPr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FEC568DF-121C-4090-B755-F18AD181D9E6}"/>
              </a:ext>
            </a:extLst>
          </xdr:cNvPr>
          <xdr:cNvSpPr/>
        </xdr:nvSpPr>
        <xdr:spPr>
          <a:xfrm>
            <a:off x="13590236" y="6206246"/>
            <a:ext cx="151076" cy="127032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F4F01A16-7719-4957-A1AA-13CFDDB84924}"/>
              </a:ext>
            </a:extLst>
          </xdr:cNvPr>
          <xdr:cNvGrpSpPr/>
        </xdr:nvGrpSpPr>
        <xdr:grpSpPr>
          <a:xfrm>
            <a:off x="13593167" y="6389324"/>
            <a:ext cx="156937" cy="519564"/>
            <a:chOff x="13593167" y="6389324"/>
            <a:chExt cx="156937" cy="519564"/>
          </a:xfrm>
        </xdr:grpSpPr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3AE09643-6BE1-4B0F-A585-FF368254C7C1}"/>
                </a:ext>
              </a:extLst>
            </xdr:cNvPr>
            <xdr:cNvSpPr/>
          </xdr:nvSpPr>
          <xdr:spPr>
            <a:xfrm>
              <a:off x="13593167" y="6389324"/>
              <a:ext cx="151076" cy="127031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C290E70A-4A3A-4A0B-A2EC-2602A895713A}"/>
                </a:ext>
              </a:extLst>
            </xdr:cNvPr>
            <xdr:cNvSpPr/>
          </xdr:nvSpPr>
          <xdr:spPr>
            <a:xfrm>
              <a:off x="13599028" y="6578262"/>
              <a:ext cx="151076" cy="127032"/>
            </a:xfrm>
            <a:prstGeom prst="rect">
              <a:avLst/>
            </a:prstGeom>
            <a:solidFill>
              <a:srgbClr val="01BC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B00DA0F9-25C3-49DB-8BB0-C37389573B8E}"/>
                </a:ext>
              </a:extLst>
            </xdr:cNvPr>
            <xdr:cNvSpPr/>
          </xdr:nvSpPr>
          <xdr:spPr>
            <a:xfrm>
              <a:off x="13599028" y="6781855"/>
              <a:ext cx="151076" cy="127033"/>
            </a:xfrm>
            <a:prstGeom prst="rect">
              <a:avLst/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-1228/Root/Project_Bugflow/June18_newObjective/ParetoSketches-June2020%20(version%20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ff with 10$ Differential"/>
      <sheetName val="Updated tradeoff_Differential"/>
      <sheetName val="Sheet2"/>
      <sheetName val="Updated tradeoff"/>
      <sheetName val="Sheet1"/>
      <sheetName val="Hydrograph"/>
      <sheetName val=" Model detail results"/>
      <sheetName val="Model Trouble shooting"/>
      <sheetName val="pricing Scenarios"/>
      <sheetName val="V1(Max Hydro)"/>
      <sheetName val="V2(Max Hydro)"/>
      <sheetName val="V3(Max Hydro)"/>
      <sheetName val="V4(Max Hydro)"/>
      <sheetName val="V5(Max Hydro)"/>
      <sheetName val="V1 (Max Bug Days)"/>
      <sheetName val="V2 (Max Bug Days)"/>
      <sheetName val="V3(Max Bug Days)"/>
      <sheetName val="V4 (Max Bug Days)"/>
      <sheetName val="V5 (Max Bug Days)"/>
    </sheetNames>
    <sheetDataSet>
      <sheetData sheetId="0"/>
      <sheetData sheetId="1">
        <row r="62">
          <cell r="O62">
            <v>0</v>
          </cell>
          <cell r="Q62">
            <v>18.919692862372202</v>
          </cell>
          <cell r="R62">
            <v>21.172106811501997</v>
          </cell>
          <cell r="S62">
            <v>23.4245207606319</v>
          </cell>
          <cell r="V62">
            <v>16.2095090817885</v>
          </cell>
          <cell r="W62">
            <v>18.179423887678702</v>
          </cell>
          <cell r="X62">
            <v>20.1493386935689</v>
          </cell>
          <cell r="AA62">
            <v>13.4993253012048</v>
          </cell>
          <cell r="AB62">
            <v>15.186740963855401</v>
          </cell>
          <cell r="AC62">
            <v>16.874156626506</v>
          </cell>
        </row>
        <row r="63">
          <cell r="O63">
            <v>6</v>
          </cell>
          <cell r="Q63">
            <v>19.279845370105502</v>
          </cell>
          <cell r="R63">
            <v>21.532259319235298</v>
          </cell>
          <cell r="S63">
            <v>23.7846732683652</v>
          </cell>
          <cell r="V63">
            <v>16.389585335655198</v>
          </cell>
          <cell r="W63">
            <v>18.3595001415454</v>
          </cell>
          <cell r="X63">
            <v>20.329414947435598</v>
          </cell>
          <cell r="AA63">
            <v>13.4993253012048</v>
          </cell>
          <cell r="AB63">
            <v>15.186740963855401</v>
          </cell>
          <cell r="AC63">
            <v>16.874156626506</v>
          </cell>
        </row>
        <row r="64">
          <cell r="O64">
            <v>7</v>
          </cell>
          <cell r="Q64">
            <v>19.339870788060999</v>
          </cell>
          <cell r="R64">
            <v>21.592284737190898</v>
          </cell>
          <cell r="S64">
            <v>23.844698686320701</v>
          </cell>
          <cell r="V64">
            <v>16.419598044632899</v>
          </cell>
          <cell r="W64">
            <v>18.3895128505232</v>
          </cell>
          <cell r="X64">
            <v>20.359427656413398</v>
          </cell>
          <cell r="AA64">
            <v>13.4993253012048</v>
          </cell>
          <cell r="AB64">
            <v>15.186740963855401</v>
          </cell>
          <cell r="AC64">
            <v>16.874156626506</v>
          </cell>
        </row>
        <row r="65">
          <cell r="O65">
            <v>8</v>
          </cell>
          <cell r="Q65">
            <v>19.399896206016599</v>
          </cell>
          <cell r="R65">
            <v>21.652310155146498</v>
          </cell>
          <cell r="S65">
            <v>23.904724104276301</v>
          </cell>
          <cell r="V65">
            <v>16.449610753610699</v>
          </cell>
          <cell r="W65">
            <v>18.419525559500901</v>
          </cell>
          <cell r="X65">
            <v>20.389440365391199</v>
          </cell>
          <cell r="AA65">
            <v>13.4993253012048</v>
          </cell>
          <cell r="AB65">
            <v>15.186740963855401</v>
          </cell>
          <cell r="AC65">
            <v>16.874156626506</v>
          </cell>
        </row>
        <row r="66">
          <cell r="O66">
            <v>9</v>
          </cell>
          <cell r="Q66">
            <v>19.337142359972201</v>
          </cell>
          <cell r="R66">
            <v>21.589556309101997</v>
          </cell>
          <cell r="S66">
            <v>23.8419702582319</v>
          </cell>
          <cell r="V66">
            <v>16.418233830588498</v>
          </cell>
          <cell r="W66">
            <v>18.3881486364787</v>
          </cell>
          <cell r="X66">
            <v>20.358063442368898</v>
          </cell>
          <cell r="AA66">
            <v>13.4993253012048</v>
          </cell>
          <cell r="AB66">
            <v>15.186740963855401</v>
          </cell>
          <cell r="AC66">
            <v>16.874156626506</v>
          </cell>
        </row>
        <row r="67">
          <cell r="O67">
            <v>10</v>
          </cell>
          <cell r="Q67">
            <v>19.2743885139277</v>
          </cell>
          <cell r="R67">
            <v>21.526802463057599</v>
          </cell>
          <cell r="S67">
            <v>23.779216412187402</v>
          </cell>
          <cell r="V67">
            <v>16.386856907566301</v>
          </cell>
          <cell r="W67">
            <v>18.356771713456499</v>
          </cell>
          <cell r="X67">
            <v>20.326686519346698</v>
          </cell>
          <cell r="AA67">
            <v>13.4993253012048</v>
          </cell>
          <cell r="AB67">
            <v>15.186740963855401</v>
          </cell>
          <cell r="AC67">
            <v>16.874156626506</v>
          </cell>
        </row>
        <row r="68">
          <cell r="O68">
            <v>15</v>
          </cell>
          <cell r="Q68">
            <v>18.960619283705498</v>
          </cell>
          <cell r="R68">
            <v>21.213033232835301</v>
          </cell>
          <cell r="S68">
            <v>23.4654471819652</v>
          </cell>
          <cell r="V68">
            <v>16.229972292455201</v>
          </cell>
          <cell r="W68">
            <v>18.1998870983454</v>
          </cell>
          <cell r="X68">
            <v>20.169801904235602</v>
          </cell>
          <cell r="AA68">
            <v>13.4993253012048</v>
          </cell>
          <cell r="AB68">
            <v>15.186740963855401</v>
          </cell>
          <cell r="AC68">
            <v>16.874156626506</v>
          </cell>
        </row>
        <row r="69">
          <cell r="O69">
            <v>20</v>
          </cell>
          <cell r="Q69">
            <v>18.646850053483298</v>
          </cell>
          <cell r="R69">
            <v>20.899264002613101</v>
          </cell>
          <cell r="S69">
            <v>23.151677951743</v>
          </cell>
          <cell r="V69">
            <v>16.073087677343999</v>
          </cell>
          <cell r="W69">
            <v>18.0430024832343</v>
          </cell>
          <cell r="X69">
            <v>20.012917289124498</v>
          </cell>
          <cell r="AA69">
            <v>13.4993253012048</v>
          </cell>
          <cell r="AB69">
            <v>15.186740963855401</v>
          </cell>
          <cell r="AC69">
            <v>16.874156626506</v>
          </cell>
        </row>
        <row r="70">
          <cell r="O70">
            <v>25</v>
          </cell>
          <cell r="Q70">
            <v>18.333080823261</v>
          </cell>
          <cell r="R70">
            <v>20.585494772390899</v>
          </cell>
          <cell r="S70">
            <v>22.837908721520698</v>
          </cell>
          <cell r="V70">
            <v>15.916203062232901</v>
          </cell>
          <cell r="W70">
            <v>17.8861178681232</v>
          </cell>
          <cell r="X70">
            <v>19.856032674013399</v>
          </cell>
          <cell r="AA70">
            <v>13.4993253012048</v>
          </cell>
          <cell r="AB70">
            <v>15.186740963855401</v>
          </cell>
          <cell r="AC70">
            <v>16.874156626506</v>
          </cell>
        </row>
        <row r="71">
          <cell r="O71">
            <v>30</v>
          </cell>
          <cell r="Q71">
            <v>18.0193115930388</v>
          </cell>
          <cell r="R71">
            <v>20.271725542168699</v>
          </cell>
          <cell r="S71">
            <v>22.524139491298499</v>
          </cell>
          <cell r="V71">
            <v>15.759318447121801</v>
          </cell>
          <cell r="W71">
            <v>17.729233253012001</v>
          </cell>
          <cell r="X71">
            <v>19.699148058902299</v>
          </cell>
          <cell r="AA71">
            <v>13.4993253012048</v>
          </cell>
          <cell r="AB71">
            <v>15.186740963855401</v>
          </cell>
          <cell r="AC71">
            <v>16.874156626506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C1F2-822C-461C-A594-40211F4955ED}">
  <dimension ref="A4:AE120"/>
  <sheetViews>
    <sheetView topLeftCell="E70" zoomScale="40" zoomScaleNormal="40" workbookViewId="0">
      <selection activeCell="V35" sqref="V35"/>
    </sheetView>
  </sheetViews>
  <sheetFormatPr defaultRowHeight="14.4" x14ac:dyDescent="0.55000000000000004"/>
  <cols>
    <col min="1" max="1" width="13.62890625" bestFit="1" customWidth="1"/>
    <col min="2" max="2" width="26.83984375" customWidth="1"/>
    <col min="3" max="3" width="16.05078125" customWidth="1"/>
    <col min="4" max="4" width="14.68359375" customWidth="1"/>
    <col min="9" max="9" width="12.5234375" customWidth="1"/>
    <col min="14" max="14" width="10.62890625" bestFit="1" customWidth="1"/>
    <col min="19" max="19" width="8.83984375" customWidth="1"/>
    <col min="20" max="20" width="9.20703125" customWidth="1"/>
    <col min="21" max="21" width="16.26171875" bestFit="1" customWidth="1"/>
    <col min="22" max="23" width="16.3125" bestFit="1" customWidth="1"/>
    <col min="24" max="24" width="12.15625" bestFit="1" customWidth="1"/>
    <col min="25" max="25" width="12.83984375" customWidth="1"/>
    <col min="26" max="31" width="12.15625" bestFit="1" customWidth="1"/>
  </cols>
  <sheetData>
    <row r="4" spans="1:2" x14ac:dyDescent="0.55000000000000004">
      <c r="A4" s="5"/>
    </row>
    <row r="5" spans="1:2" x14ac:dyDescent="0.55000000000000004">
      <c r="A5" s="5"/>
    </row>
    <row r="6" spans="1:2" x14ac:dyDescent="0.55000000000000004">
      <c r="A6" s="5"/>
    </row>
    <row r="7" spans="1:2" x14ac:dyDescent="0.55000000000000004">
      <c r="A7" s="5"/>
    </row>
    <row r="8" spans="1:2" x14ac:dyDescent="0.55000000000000004">
      <c r="A8" s="5"/>
    </row>
    <row r="9" spans="1:2" x14ac:dyDescent="0.55000000000000004">
      <c r="A9" s="5"/>
    </row>
    <row r="10" spans="1:2" x14ac:dyDescent="0.55000000000000004">
      <c r="A10" s="5"/>
      <c r="B10" s="5"/>
    </row>
    <row r="13" spans="1:2" x14ac:dyDescent="0.55000000000000004">
      <c r="A13" s="5"/>
      <c r="B13" s="5"/>
    </row>
    <row r="17" spans="1:20" x14ac:dyDescent="0.55000000000000004">
      <c r="A17" s="6"/>
      <c r="B17" s="6"/>
      <c r="C17" s="6"/>
    </row>
    <row r="20" spans="1:20" x14ac:dyDescent="0.55000000000000004">
      <c r="F20" s="7"/>
      <c r="S20" s="8"/>
      <c r="T20" s="8"/>
    </row>
    <row r="21" spans="1:20" x14ac:dyDescent="0.55000000000000004">
      <c r="S21" s="8"/>
      <c r="T21" s="8"/>
    </row>
    <row r="22" spans="1:20" x14ac:dyDescent="0.55000000000000004">
      <c r="S22" s="8"/>
      <c r="T22" s="8"/>
    </row>
    <row r="24" spans="1:20" x14ac:dyDescent="0.55000000000000004">
      <c r="A24" s="3"/>
      <c r="B24" s="3"/>
      <c r="C24" s="3"/>
      <c r="D24" s="3"/>
      <c r="I24" s="3"/>
    </row>
    <row r="25" spans="1:20" x14ac:dyDescent="0.55000000000000004">
      <c r="A25" s="9"/>
      <c r="B25" s="7"/>
      <c r="C25" s="10"/>
      <c r="D25" s="7"/>
      <c r="F25" s="11"/>
    </row>
    <row r="26" spans="1:20" x14ac:dyDescent="0.55000000000000004">
      <c r="A26" s="12"/>
      <c r="B26" s="12"/>
      <c r="C26" s="13"/>
      <c r="D26" s="12"/>
      <c r="F26" s="11"/>
      <c r="I26" s="11"/>
    </row>
    <row r="27" spans="1:20" x14ac:dyDescent="0.55000000000000004">
      <c r="A27" s="7"/>
      <c r="B27" s="14"/>
      <c r="C27" s="15"/>
      <c r="D27" s="7"/>
      <c r="F27" s="11"/>
      <c r="I27" s="11"/>
    </row>
    <row r="28" spans="1:20" x14ac:dyDescent="0.55000000000000004">
      <c r="A28" s="7"/>
      <c r="B28" s="14"/>
      <c r="C28" s="15"/>
      <c r="D28" s="7"/>
      <c r="F28" s="11"/>
      <c r="I28" s="11"/>
    </row>
    <row r="29" spans="1:20" x14ac:dyDescent="0.55000000000000004">
      <c r="A29" s="7"/>
      <c r="B29" s="14"/>
      <c r="C29" s="15"/>
      <c r="D29" s="7"/>
      <c r="F29" s="11"/>
      <c r="I29" s="11"/>
    </row>
    <row r="30" spans="1:20" x14ac:dyDescent="0.55000000000000004">
      <c r="A30" s="7"/>
      <c r="B30" s="14"/>
      <c r="C30" s="15"/>
      <c r="D30" s="7"/>
      <c r="F30" s="11"/>
      <c r="I30" s="11"/>
    </row>
    <row r="31" spans="1:20" x14ac:dyDescent="0.55000000000000004">
      <c r="A31" s="7"/>
      <c r="B31" s="14"/>
      <c r="C31" s="15"/>
      <c r="D31" s="7"/>
      <c r="F31" s="11"/>
      <c r="I31" s="11"/>
    </row>
    <row r="32" spans="1:20" x14ac:dyDescent="0.55000000000000004">
      <c r="A32" s="7"/>
      <c r="B32" s="14"/>
      <c r="C32" s="15"/>
      <c r="D32" s="7"/>
      <c r="F32" s="11"/>
      <c r="I32" s="11"/>
    </row>
    <row r="33" spans="1:30" x14ac:dyDescent="0.55000000000000004">
      <c r="B33" s="14"/>
      <c r="C33" s="8"/>
      <c r="D33" s="14"/>
      <c r="F33" s="11"/>
      <c r="I33" s="11"/>
    </row>
    <row r="34" spans="1:30" x14ac:dyDescent="0.55000000000000004">
      <c r="B34" s="14"/>
      <c r="C34" s="8"/>
      <c r="D34" s="14"/>
      <c r="F34" s="11"/>
      <c r="I34" s="11"/>
    </row>
    <row r="35" spans="1:30" x14ac:dyDescent="0.55000000000000004">
      <c r="A35" s="16"/>
      <c r="B35" s="16"/>
      <c r="C35" s="17"/>
      <c r="D35" s="16"/>
      <c r="F35" s="11"/>
      <c r="I35" s="11"/>
    </row>
    <row r="36" spans="1:30" x14ac:dyDescent="0.55000000000000004">
      <c r="A36" s="12"/>
      <c r="B36" s="12"/>
      <c r="C36" s="13"/>
      <c r="D36" s="12"/>
      <c r="F36" s="11"/>
      <c r="I36" s="11"/>
    </row>
    <row r="37" spans="1:30" x14ac:dyDescent="0.55000000000000004">
      <c r="A37" s="7"/>
      <c r="B37" s="14"/>
      <c r="C37" s="15"/>
      <c r="D37" s="7"/>
      <c r="F37" s="11"/>
      <c r="I37" s="11"/>
    </row>
    <row r="38" spans="1:30" x14ac:dyDescent="0.55000000000000004">
      <c r="A38" s="7"/>
      <c r="B38" s="14"/>
      <c r="C38" s="15"/>
      <c r="D38" s="7"/>
      <c r="F38" s="11"/>
      <c r="I38" s="11"/>
    </row>
    <row r="39" spans="1:30" x14ac:dyDescent="0.55000000000000004">
      <c r="A39" s="7"/>
      <c r="B39" s="14"/>
      <c r="C39" s="15"/>
      <c r="D39" s="7"/>
      <c r="F39" s="11"/>
      <c r="I39" s="11"/>
    </row>
    <row r="40" spans="1:30" x14ac:dyDescent="0.55000000000000004">
      <c r="A40" s="7"/>
      <c r="B40" s="14"/>
      <c r="C40" s="15"/>
      <c r="D40" s="7"/>
      <c r="F40" s="11"/>
      <c r="I40" s="11"/>
    </row>
    <row r="41" spans="1:30" ht="15.6" x14ac:dyDescent="0.6">
      <c r="A41" s="7"/>
      <c r="B41" s="14"/>
      <c r="C41" s="15"/>
      <c r="D41" s="7"/>
      <c r="F41" s="11"/>
      <c r="I41" s="11"/>
      <c r="P41" s="27" t="s">
        <v>57</v>
      </c>
      <c r="Q41" s="27"/>
      <c r="R41" s="27"/>
      <c r="S41" s="27"/>
      <c r="T41" s="27"/>
      <c r="U41" s="28" t="s">
        <v>58</v>
      </c>
      <c r="V41" s="28"/>
      <c r="W41" s="28"/>
      <c r="X41" s="28"/>
      <c r="Y41" s="28"/>
      <c r="Z41" s="23" t="s">
        <v>45</v>
      </c>
      <c r="AA41" s="23"/>
      <c r="AB41" s="23"/>
      <c r="AC41" s="23"/>
      <c r="AD41" s="23"/>
    </row>
    <row r="42" spans="1:30" x14ac:dyDescent="0.55000000000000004">
      <c r="A42" s="7"/>
      <c r="B42" s="14"/>
      <c r="C42" s="15"/>
      <c r="D42" s="7"/>
      <c r="F42" s="11"/>
      <c r="I42" s="11"/>
      <c r="N42" t="s">
        <v>31</v>
      </c>
      <c r="P42" t="s">
        <v>13</v>
      </c>
      <c r="Q42" t="s">
        <v>14</v>
      </c>
      <c r="R42" t="s">
        <v>15</v>
      </c>
      <c r="S42" t="s">
        <v>16</v>
      </c>
      <c r="T42" t="s">
        <v>17</v>
      </c>
      <c r="U42" t="s">
        <v>13</v>
      </c>
      <c r="V42" t="s">
        <v>14</v>
      </c>
      <c r="W42" t="s">
        <v>15</v>
      </c>
      <c r="X42" t="s">
        <v>16</v>
      </c>
      <c r="Y42" t="s">
        <v>17</v>
      </c>
      <c r="Z42" t="s">
        <v>13</v>
      </c>
      <c r="AA42" t="s">
        <v>14</v>
      </c>
      <c r="AB42" t="s">
        <v>15</v>
      </c>
      <c r="AC42" t="s">
        <v>16</v>
      </c>
      <c r="AD42" t="s">
        <v>17</v>
      </c>
    </row>
    <row r="43" spans="1:30" x14ac:dyDescent="0.55000000000000004">
      <c r="B43" s="14"/>
      <c r="C43" s="8"/>
      <c r="D43" s="14"/>
      <c r="F43" s="11"/>
      <c r="I43" s="11"/>
      <c r="N43">
        <v>0</v>
      </c>
      <c r="O43" t="s">
        <v>0</v>
      </c>
      <c r="P43">
        <v>21756208.747951798</v>
      </c>
      <c r="Q43">
        <v>25022750.419277102</v>
      </c>
      <c r="R43">
        <v>28121567.688353401</v>
      </c>
      <c r="S43">
        <v>31220384.9574297</v>
      </c>
      <c r="T43">
        <v>34319202.226506002</v>
      </c>
      <c r="U43">
        <v>18803266.071325298</v>
      </c>
      <c r="V43">
        <v>21641683.861847401</v>
      </c>
      <c r="W43">
        <v>24303354.544578299</v>
      </c>
      <c r="X43">
        <v>26965025.227309201</v>
      </c>
      <c r="Y43">
        <v>29626695.9100402</v>
      </c>
      <c r="Z43">
        <v>16686287.554698801</v>
      </c>
      <c r="AA43">
        <v>18910811.6510843</v>
      </c>
      <c r="AB43">
        <v>21135335.747469898</v>
      </c>
      <c r="AC43">
        <v>23359859.8438554</v>
      </c>
      <c r="AD43">
        <v>25584383.940241002</v>
      </c>
    </row>
    <row r="44" spans="1:30" x14ac:dyDescent="0.55000000000000004">
      <c r="B44" s="14"/>
      <c r="C44" s="8"/>
      <c r="D44" s="14"/>
      <c r="F44" s="11"/>
      <c r="H44" s="11"/>
      <c r="I44" s="11"/>
      <c r="N44">
        <v>1</v>
      </c>
      <c r="O44" t="s">
        <v>1</v>
      </c>
      <c r="P44">
        <v>21756208.747951798</v>
      </c>
      <c r="Q44">
        <v>25000298.570602398</v>
      </c>
      <c r="R44">
        <v>28062686.957483299</v>
      </c>
      <c r="S44">
        <v>31125075.344364099</v>
      </c>
      <c r="T44">
        <v>34187463.731245004</v>
      </c>
      <c r="U44">
        <v>18803266.071325298</v>
      </c>
      <c r="V44">
        <v>21641683.861847401</v>
      </c>
      <c r="W44">
        <v>24303354.544578299</v>
      </c>
      <c r="X44">
        <v>26948332.056332</v>
      </c>
      <c r="Y44">
        <v>29591788.297965199</v>
      </c>
      <c r="Z44">
        <v>16686287.554698801</v>
      </c>
      <c r="AA44">
        <v>18910811.6510843</v>
      </c>
      <c r="AB44">
        <v>21135335.747469898</v>
      </c>
      <c r="AC44">
        <v>23359859.8438554</v>
      </c>
      <c r="AD44">
        <v>25584383.940241002</v>
      </c>
    </row>
    <row r="45" spans="1:30" x14ac:dyDescent="0.55000000000000004">
      <c r="A45" s="16"/>
      <c r="B45" s="16"/>
      <c r="C45" s="17"/>
      <c r="D45" s="16"/>
      <c r="F45" s="11"/>
      <c r="I45" s="11"/>
      <c r="N45">
        <v>2</v>
      </c>
      <c r="O45" t="s">
        <v>2</v>
      </c>
      <c r="P45">
        <v>21756208.747951798</v>
      </c>
      <c r="Q45">
        <v>24979642.869821701</v>
      </c>
      <c r="R45">
        <v>28008516.6850827</v>
      </c>
      <c r="S45">
        <v>31037390.5003438</v>
      </c>
      <c r="T45">
        <v>34066264.315604798</v>
      </c>
      <c r="U45">
        <v>18803266.071325298</v>
      </c>
      <c r="V45">
        <v>21641683.861847401</v>
      </c>
      <c r="W45">
        <v>24303354.544578299</v>
      </c>
      <c r="X45">
        <v>26932974.3390329</v>
      </c>
      <c r="Y45">
        <v>29559673.294856202</v>
      </c>
      <c r="Z45">
        <v>16686287.554698801</v>
      </c>
      <c r="AA45">
        <v>18910811.6510843</v>
      </c>
      <c r="AB45">
        <v>21135335.747469898</v>
      </c>
      <c r="AC45">
        <v>23359859.8438554</v>
      </c>
      <c r="AD45">
        <v>25584383.940241002</v>
      </c>
    </row>
    <row r="46" spans="1:30" x14ac:dyDescent="0.55000000000000004">
      <c r="A46" s="12"/>
      <c r="B46" s="12"/>
      <c r="C46" s="13"/>
      <c r="D46" s="12"/>
      <c r="F46" s="11"/>
      <c r="I46" s="11"/>
      <c r="N46">
        <v>4</v>
      </c>
      <c r="O46" t="s">
        <v>3</v>
      </c>
      <c r="P46">
        <v>21756208.747951798</v>
      </c>
      <c r="Q46">
        <v>24942921.623989299</v>
      </c>
      <c r="R46">
        <v>27912213.978592899</v>
      </c>
      <c r="S46">
        <v>30881506.333196498</v>
      </c>
      <c r="T46">
        <v>33850798.687800102</v>
      </c>
      <c r="U46">
        <v>18803266.071325298</v>
      </c>
      <c r="V46">
        <v>21641683.861847401</v>
      </c>
      <c r="W46">
        <v>24303354.544578299</v>
      </c>
      <c r="X46">
        <v>26905671.730501302</v>
      </c>
      <c r="Y46">
        <v>29502579.955995802</v>
      </c>
      <c r="Z46">
        <v>16686287.554698801</v>
      </c>
      <c r="AA46">
        <v>18910811.6510843</v>
      </c>
      <c r="AB46">
        <v>21135335.747469898</v>
      </c>
      <c r="AC46">
        <v>23359859.8438554</v>
      </c>
      <c r="AD46">
        <v>25584383.940241002</v>
      </c>
    </row>
    <row r="47" spans="1:30" x14ac:dyDescent="0.55000000000000004">
      <c r="A47" s="7"/>
      <c r="B47" s="14"/>
      <c r="C47" s="15"/>
      <c r="D47" s="7"/>
      <c r="F47" s="11"/>
      <c r="I47" s="11"/>
      <c r="N47">
        <v>6</v>
      </c>
      <c r="O47" t="s">
        <v>4</v>
      </c>
      <c r="P47">
        <v>21756208.747951798</v>
      </c>
      <c r="Q47">
        <v>24929846.217864599</v>
      </c>
      <c r="R47">
        <v>27877923.284752801</v>
      </c>
      <c r="S47">
        <v>30826000.3516411</v>
      </c>
      <c r="T47">
        <v>33774077.418529302</v>
      </c>
      <c r="U47">
        <v>18803266.071325298</v>
      </c>
      <c r="V47">
        <v>21595241.408514101</v>
      </c>
      <c r="W47">
        <v>24210701.174862199</v>
      </c>
      <c r="X47">
        <v>26812075.776717901</v>
      </c>
      <c r="Y47">
        <v>29413450.3785736</v>
      </c>
      <c r="Z47">
        <v>16304782.191785101</v>
      </c>
      <c r="AA47">
        <v>18559454.3286082</v>
      </c>
      <c r="AB47">
        <v>20814126.4654314</v>
      </c>
      <c r="AC47">
        <v>23068798.602254499</v>
      </c>
      <c r="AD47">
        <v>25323470.739077698</v>
      </c>
    </row>
    <row r="48" spans="1:30" x14ac:dyDescent="0.55000000000000004">
      <c r="A48" s="7"/>
      <c r="B48" s="14"/>
      <c r="C48" s="15"/>
      <c r="D48" s="7"/>
      <c r="F48" s="11"/>
      <c r="I48" s="11"/>
      <c r="N48">
        <v>8</v>
      </c>
      <c r="O48" t="s">
        <v>5</v>
      </c>
      <c r="P48">
        <v>21756208.747951798</v>
      </c>
      <c r="Q48">
        <v>24918457.960917201</v>
      </c>
      <c r="R48">
        <v>27848057.196569499</v>
      </c>
      <c r="S48">
        <v>30777656.4322218</v>
      </c>
      <c r="T48">
        <v>33707255.667874098</v>
      </c>
      <c r="U48">
        <v>18803266.071325298</v>
      </c>
      <c r="V48">
        <v>21514034.8023941</v>
      </c>
      <c r="W48">
        <v>24119299.473983701</v>
      </c>
      <c r="X48">
        <v>26724564.145573299</v>
      </c>
      <c r="Y48">
        <v>29329828.817162801</v>
      </c>
      <c r="Z48">
        <v>15966510.752688199</v>
      </c>
      <c r="AA48">
        <v>18247440.860215101</v>
      </c>
      <c r="AB48">
        <v>20528370.967741899</v>
      </c>
      <c r="AC48">
        <v>22809301.075268801</v>
      </c>
      <c r="AD48">
        <v>25090231.1827957</v>
      </c>
    </row>
    <row r="49" spans="1:30" x14ac:dyDescent="0.55000000000000004">
      <c r="A49" s="7"/>
      <c r="B49" s="14"/>
      <c r="C49" s="15"/>
      <c r="D49" s="7"/>
      <c r="F49" s="11"/>
      <c r="I49" s="11"/>
      <c r="N49">
        <v>9</v>
      </c>
      <c r="O49" t="s">
        <v>6</v>
      </c>
      <c r="P49">
        <v>21756208.747951798</v>
      </c>
      <c r="Q49">
        <v>24854037.783712901</v>
      </c>
      <c r="R49">
        <v>27783637.019365199</v>
      </c>
      <c r="S49">
        <v>30713236.2550175</v>
      </c>
      <c r="T49">
        <v>33642835.490669802</v>
      </c>
      <c r="U49">
        <v>18803266.071325298</v>
      </c>
      <c r="V49">
        <v>21484821.0011038</v>
      </c>
      <c r="W49">
        <v>24090085.672693402</v>
      </c>
      <c r="X49">
        <v>26695350.344282899</v>
      </c>
      <c r="Y49">
        <v>29300615.015872501</v>
      </c>
      <c r="Z49">
        <v>15966510.752688199</v>
      </c>
      <c r="AA49">
        <v>18247440.860215101</v>
      </c>
      <c r="AB49">
        <v>20528370.967741899</v>
      </c>
      <c r="AC49">
        <v>22809301.075268801</v>
      </c>
      <c r="AD49">
        <v>25090231.1827957</v>
      </c>
    </row>
    <row r="50" spans="1:30" x14ac:dyDescent="0.55000000000000004">
      <c r="A50" s="7"/>
      <c r="B50" s="14"/>
      <c r="C50" s="15"/>
      <c r="D50" s="7"/>
      <c r="F50" s="11"/>
      <c r="I50" s="11"/>
      <c r="N50">
        <v>10</v>
      </c>
      <c r="O50" t="s">
        <v>7</v>
      </c>
      <c r="P50">
        <v>21756208.747951798</v>
      </c>
      <c r="Q50">
        <v>24789617.606508601</v>
      </c>
      <c r="R50">
        <v>27719216.842160899</v>
      </c>
      <c r="S50">
        <v>30648816.077813201</v>
      </c>
      <c r="T50">
        <v>33578415.313465498</v>
      </c>
      <c r="U50">
        <v>18803266.071325298</v>
      </c>
      <c r="V50">
        <v>21455607.199813399</v>
      </c>
      <c r="W50">
        <v>24060871.871403001</v>
      </c>
      <c r="X50">
        <v>26666136.542992599</v>
      </c>
      <c r="Y50">
        <v>29271401.214582201</v>
      </c>
      <c r="Z50">
        <v>15966510.752688199</v>
      </c>
      <c r="AA50">
        <v>18247440.860215101</v>
      </c>
      <c r="AB50">
        <v>20528370.967741899</v>
      </c>
      <c r="AC50">
        <v>22809301.075268801</v>
      </c>
      <c r="AD50">
        <v>25090231.1827957</v>
      </c>
    </row>
    <row r="51" spans="1:30" x14ac:dyDescent="0.55000000000000004">
      <c r="A51" s="7"/>
      <c r="B51" s="14"/>
      <c r="C51" s="15"/>
      <c r="D51" s="7"/>
      <c r="F51" s="11"/>
      <c r="I51" s="11"/>
      <c r="N51">
        <v>15</v>
      </c>
      <c r="O51" t="s">
        <v>8</v>
      </c>
      <c r="P51">
        <v>21537917.484834801</v>
      </c>
      <c r="Q51">
        <v>24467516.720487099</v>
      </c>
      <c r="R51">
        <v>27397115.956139401</v>
      </c>
      <c r="S51">
        <v>30326715.191791698</v>
      </c>
      <c r="T51">
        <v>33256314.427444</v>
      </c>
      <c r="U51">
        <v>18704273.521772299</v>
      </c>
      <c r="V51">
        <v>21309538.1933618</v>
      </c>
      <c r="W51">
        <v>23914802.864951398</v>
      </c>
      <c r="X51">
        <v>26520067.536541</v>
      </c>
      <c r="Y51">
        <v>29125332.208130602</v>
      </c>
      <c r="Z51">
        <v>15966510.752688199</v>
      </c>
      <c r="AA51">
        <v>18247440.860215101</v>
      </c>
      <c r="AB51">
        <v>20528370.967741899</v>
      </c>
      <c r="AC51">
        <v>22809301.075268801</v>
      </c>
      <c r="AD51">
        <v>25090231.1827957</v>
      </c>
    </row>
    <row r="52" spans="1:30" x14ac:dyDescent="0.55000000000000004">
      <c r="A52" s="7"/>
      <c r="B52" s="14"/>
      <c r="C52" s="15"/>
      <c r="D52" s="7"/>
      <c r="E52" s="7"/>
      <c r="F52" s="11"/>
      <c r="I52" s="11"/>
      <c r="N52">
        <v>20</v>
      </c>
      <c r="O52" t="s">
        <v>9</v>
      </c>
      <c r="P52">
        <v>21215816.598813299</v>
      </c>
      <c r="Q52">
        <v>24145415.834465601</v>
      </c>
      <c r="R52">
        <v>27075015.070117898</v>
      </c>
      <c r="S52">
        <v>30004614.3057702</v>
      </c>
      <c r="T52">
        <v>32934213.541422501</v>
      </c>
      <c r="U52">
        <v>18558204.515320599</v>
      </c>
      <c r="V52">
        <v>21163469.186910201</v>
      </c>
      <c r="W52">
        <v>23768733.858499799</v>
      </c>
      <c r="X52">
        <v>26373998.530089401</v>
      </c>
      <c r="Y52">
        <v>28979263.201678999</v>
      </c>
      <c r="Z52">
        <v>15966510.752688199</v>
      </c>
      <c r="AA52">
        <v>18247440.860215101</v>
      </c>
      <c r="AB52">
        <v>20528370.967741899</v>
      </c>
      <c r="AC52">
        <v>22809301.075268801</v>
      </c>
      <c r="AD52">
        <v>25090231.1827957</v>
      </c>
    </row>
    <row r="53" spans="1:30" x14ac:dyDescent="0.55000000000000004">
      <c r="A53" s="7"/>
      <c r="B53" s="14"/>
      <c r="C53" s="8"/>
      <c r="D53" s="14"/>
      <c r="F53" s="11"/>
      <c r="I53" s="11"/>
      <c r="N53">
        <v>25</v>
      </c>
      <c r="O53" t="s">
        <v>10</v>
      </c>
      <c r="P53">
        <v>20893715.7127918</v>
      </c>
      <c r="Q53">
        <v>23823314.948444098</v>
      </c>
      <c r="R53">
        <v>26752914.1840964</v>
      </c>
      <c r="S53">
        <v>29682513.419748701</v>
      </c>
      <c r="T53">
        <v>32612112.655400999</v>
      </c>
      <c r="U53">
        <v>18412135.508869</v>
      </c>
      <c r="V53">
        <v>21017400.180458602</v>
      </c>
      <c r="W53">
        <v>23622664.8520482</v>
      </c>
      <c r="X53">
        <v>26227929.523637801</v>
      </c>
      <c r="Y53">
        <v>28833194.195227399</v>
      </c>
      <c r="Z53">
        <v>15966510.752688199</v>
      </c>
      <c r="AA53">
        <v>18247440.860215101</v>
      </c>
      <c r="AB53">
        <v>20528370.967741899</v>
      </c>
      <c r="AC53">
        <v>22809301.075268801</v>
      </c>
      <c r="AD53">
        <v>25090231.1827957</v>
      </c>
    </row>
    <row r="54" spans="1:30" x14ac:dyDescent="0.55000000000000004">
      <c r="A54" s="7"/>
      <c r="B54" s="14"/>
      <c r="C54" s="8"/>
      <c r="D54" s="14"/>
      <c r="F54" s="11"/>
      <c r="I54" s="11"/>
      <c r="N54">
        <v>31</v>
      </c>
      <c r="O54" t="s">
        <v>11</v>
      </c>
      <c r="P54">
        <v>20507194.649565998</v>
      </c>
      <c r="Q54">
        <v>23436793.8852183</v>
      </c>
      <c r="R54">
        <v>26366393.120870601</v>
      </c>
      <c r="S54">
        <v>29295992.356522899</v>
      </c>
      <c r="T54">
        <v>32225591.592175201</v>
      </c>
      <c r="U54">
        <v>18236852.701127101</v>
      </c>
      <c r="V54">
        <v>20842117.372716699</v>
      </c>
      <c r="W54">
        <v>23447382.044306301</v>
      </c>
      <c r="X54">
        <v>26052646.715895802</v>
      </c>
      <c r="Y54">
        <v>28657911.3874854</v>
      </c>
      <c r="Z54">
        <v>15966510.752688199</v>
      </c>
      <c r="AA54">
        <v>18247440.860215101</v>
      </c>
      <c r="AB54">
        <v>20528370.967741899</v>
      </c>
      <c r="AC54">
        <v>22809301.075268801</v>
      </c>
      <c r="AD54">
        <v>25090231.1827957</v>
      </c>
    </row>
    <row r="55" spans="1:30" x14ac:dyDescent="0.55000000000000004">
      <c r="A55" s="16"/>
      <c r="B55" s="16"/>
      <c r="C55" s="17"/>
      <c r="D55" s="16"/>
      <c r="F55" s="11"/>
      <c r="I55" s="11"/>
    </row>
    <row r="56" spans="1:30" x14ac:dyDescent="0.55000000000000004">
      <c r="A56" s="12"/>
      <c r="B56" s="12"/>
      <c r="C56" s="13"/>
      <c r="D56" s="12"/>
      <c r="F56" s="11"/>
      <c r="I56" s="11"/>
    </row>
    <row r="57" spans="1:30" x14ac:dyDescent="0.55000000000000004">
      <c r="A57" s="7"/>
      <c r="B57" s="14"/>
      <c r="C57" s="15"/>
      <c r="D57" s="7"/>
      <c r="F57" s="11"/>
      <c r="I57" s="11"/>
    </row>
    <row r="58" spans="1:30" x14ac:dyDescent="0.55000000000000004">
      <c r="A58" s="7"/>
      <c r="B58" s="14"/>
      <c r="C58" s="15"/>
      <c r="D58" s="7"/>
      <c r="F58" s="11"/>
      <c r="I58" s="11"/>
    </row>
    <row r="59" spans="1:30" x14ac:dyDescent="0.55000000000000004">
      <c r="A59" s="7"/>
      <c r="B59" s="14"/>
      <c r="C59" s="15"/>
      <c r="D59" s="7"/>
      <c r="F59" s="11"/>
      <c r="I59" s="11"/>
    </row>
    <row r="60" spans="1:30" ht="15.6" customHeight="1" x14ac:dyDescent="0.6">
      <c r="A60" s="7"/>
      <c r="B60" s="14"/>
      <c r="C60" s="15"/>
      <c r="D60" s="7"/>
      <c r="F60" s="11"/>
      <c r="I60" s="11"/>
      <c r="P60" s="27" t="s">
        <v>57</v>
      </c>
      <c r="Q60" s="27"/>
      <c r="R60" s="27"/>
      <c r="S60" s="27"/>
      <c r="T60" s="27"/>
      <c r="U60" s="28" t="s">
        <v>58</v>
      </c>
      <c r="V60" s="28"/>
      <c r="W60" s="28"/>
      <c r="X60" s="28"/>
      <c r="Y60" s="28"/>
      <c r="Z60" s="23" t="s">
        <v>45</v>
      </c>
      <c r="AA60" s="23"/>
      <c r="AB60" s="23"/>
      <c r="AC60" s="23"/>
      <c r="AD60" s="23"/>
    </row>
    <row r="61" spans="1:30" x14ac:dyDescent="0.55000000000000004">
      <c r="A61" s="7"/>
      <c r="B61" s="14"/>
      <c r="C61" s="15"/>
      <c r="D61" s="7"/>
      <c r="F61" s="11"/>
      <c r="I61" s="11"/>
      <c r="O61" t="s">
        <v>31</v>
      </c>
      <c r="P61" t="s">
        <v>13</v>
      </c>
      <c r="Q61" t="s">
        <v>14</v>
      </c>
      <c r="R61" t="s">
        <v>15</v>
      </c>
      <c r="S61" t="s">
        <v>16</v>
      </c>
      <c r="T61" t="s">
        <v>17</v>
      </c>
      <c r="U61" t="s">
        <v>13</v>
      </c>
      <c r="V61" t="s">
        <v>14</v>
      </c>
      <c r="W61" t="s">
        <v>15</v>
      </c>
      <c r="X61" t="s">
        <v>16</v>
      </c>
      <c r="Y61" t="s">
        <v>17</v>
      </c>
      <c r="Z61" t="s">
        <v>13</v>
      </c>
      <c r="AA61" t="s">
        <v>14</v>
      </c>
      <c r="AB61" t="s">
        <v>15</v>
      </c>
      <c r="AC61" t="s">
        <v>16</v>
      </c>
      <c r="AD61" t="s">
        <v>17</v>
      </c>
    </row>
    <row r="62" spans="1:30" x14ac:dyDescent="0.55000000000000004">
      <c r="A62" s="7"/>
      <c r="B62" s="14"/>
      <c r="C62" s="15"/>
      <c r="D62" s="7"/>
      <c r="F62" s="11"/>
      <c r="I62" s="11"/>
      <c r="N62" t="s">
        <v>0</v>
      </c>
      <c r="O62">
        <v>0</v>
      </c>
      <c r="P62">
        <f t="shared" ref="P62:AD62" si="0">P43/1000000</f>
        <v>21.756208747951799</v>
      </c>
      <c r="Q62">
        <f t="shared" si="0"/>
        <v>25.022750419277102</v>
      </c>
      <c r="R62">
        <f t="shared" si="0"/>
        <v>28.121567688353402</v>
      </c>
      <c r="S62">
        <f t="shared" si="0"/>
        <v>31.220384957429701</v>
      </c>
      <c r="T62">
        <f t="shared" si="0"/>
        <v>34.319202226506</v>
      </c>
      <c r="U62">
        <f t="shared" si="0"/>
        <v>18.8032660713253</v>
      </c>
      <c r="V62">
        <f t="shared" si="0"/>
        <v>21.641683861847401</v>
      </c>
      <c r="W62">
        <f t="shared" si="0"/>
        <v>24.303354544578298</v>
      </c>
      <c r="X62">
        <f t="shared" si="0"/>
        <v>26.965025227309201</v>
      </c>
      <c r="Y62">
        <f t="shared" si="0"/>
        <v>29.626695910040201</v>
      </c>
      <c r="Z62">
        <f t="shared" si="0"/>
        <v>16.686287554698801</v>
      </c>
      <c r="AA62">
        <f t="shared" si="0"/>
        <v>18.910811651084302</v>
      </c>
      <c r="AB62">
        <f t="shared" si="0"/>
        <v>21.135335747469899</v>
      </c>
      <c r="AC62">
        <f t="shared" si="0"/>
        <v>23.3598598438554</v>
      </c>
      <c r="AD62">
        <f t="shared" si="0"/>
        <v>25.584383940241</v>
      </c>
    </row>
    <row r="63" spans="1:30" x14ac:dyDescent="0.55000000000000004">
      <c r="A63" s="7"/>
      <c r="B63" s="14"/>
      <c r="C63" s="8"/>
      <c r="D63" s="14"/>
      <c r="F63" s="11"/>
      <c r="I63" s="11"/>
      <c r="N63" t="s">
        <v>1</v>
      </c>
      <c r="O63">
        <v>1</v>
      </c>
      <c r="P63">
        <f t="shared" ref="P63:S73" si="1">P44/1000000</f>
        <v>21.756208747951799</v>
      </c>
      <c r="Q63">
        <f t="shared" si="1"/>
        <v>25.0002985706024</v>
      </c>
      <c r="R63">
        <f t="shared" si="1"/>
        <v>28.062686957483297</v>
      </c>
      <c r="S63">
        <f t="shared" si="1"/>
        <v>31.125075344364099</v>
      </c>
      <c r="T63">
        <f t="shared" ref="T63:AD63" si="2">T44/1000000</f>
        <v>34.187463731245003</v>
      </c>
      <c r="U63">
        <f t="shared" si="2"/>
        <v>18.8032660713253</v>
      </c>
      <c r="V63">
        <f t="shared" si="2"/>
        <v>21.641683861847401</v>
      </c>
      <c r="W63">
        <f t="shared" si="2"/>
        <v>24.303354544578298</v>
      </c>
      <c r="X63">
        <f t="shared" si="2"/>
        <v>26.948332056331999</v>
      </c>
      <c r="Y63">
        <f t="shared" si="2"/>
        <v>29.591788297965198</v>
      </c>
      <c r="Z63">
        <f t="shared" si="2"/>
        <v>16.686287554698801</v>
      </c>
      <c r="AA63">
        <f t="shared" si="2"/>
        <v>18.910811651084302</v>
      </c>
      <c r="AB63">
        <f t="shared" si="2"/>
        <v>21.135335747469899</v>
      </c>
      <c r="AC63">
        <f t="shared" si="2"/>
        <v>23.3598598438554</v>
      </c>
      <c r="AD63">
        <f t="shared" si="2"/>
        <v>25.584383940241</v>
      </c>
    </row>
    <row r="64" spans="1:30" x14ac:dyDescent="0.55000000000000004">
      <c r="A64" s="7"/>
      <c r="B64" s="14"/>
      <c r="C64" s="8"/>
      <c r="D64" s="14"/>
      <c r="F64" s="11"/>
      <c r="I64" s="11"/>
      <c r="N64" t="s">
        <v>2</v>
      </c>
      <c r="O64">
        <v>2</v>
      </c>
      <c r="P64">
        <f t="shared" si="1"/>
        <v>21.756208747951799</v>
      </c>
      <c r="Q64">
        <f t="shared" si="1"/>
        <v>24.979642869821703</v>
      </c>
      <c r="R64">
        <f t="shared" si="1"/>
        <v>28.0085166850827</v>
      </c>
      <c r="S64">
        <f t="shared" si="1"/>
        <v>31.0373905003438</v>
      </c>
      <c r="T64">
        <f t="shared" ref="T64:AD64" si="3">T45/1000000</f>
        <v>34.066264315604798</v>
      </c>
      <c r="U64">
        <f t="shared" si="3"/>
        <v>18.8032660713253</v>
      </c>
      <c r="V64">
        <f t="shared" si="3"/>
        <v>21.641683861847401</v>
      </c>
      <c r="W64">
        <f t="shared" si="3"/>
        <v>24.303354544578298</v>
      </c>
      <c r="X64">
        <f t="shared" si="3"/>
        <v>26.932974339032899</v>
      </c>
      <c r="Y64">
        <f t="shared" si="3"/>
        <v>29.559673294856204</v>
      </c>
      <c r="Z64">
        <f t="shared" si="3"/>
        <v>16.686287554698801</v>
      </c>
      <c r="AA64">
        <f t="shared" si="3"/>
        <v>18.910811651084302</v>
      </c>
      <c r="AB64">
        <f t="shared" si="3"/>
        <v>21.135335747469899</v>
      </c>
      <c r="AC64">
        <f t="shared" si="3"/>
        <v>23.3598598438554</v>
      </c>
      <c r="AD64">
        <f t="shared" si="3"/>
        <v>25.584383940241</v>
      </c>
    </row>
    <row r="65" spans="1:31" x14ac:dyDescent="0.55000000000000004">
      <c r="A65" s="16"/>
      <c r="B65" s="16"/>
      <c r="C65" s="17"/>
      <c r="D65" s="16"/>
      <c r="F65" s="11"/>
      <c r="I65" s="11"/>
      <c r="N65" t="s">
        <v>3</v>
      </c>
      <c r="O65">
        <v>4</v>
      </c>
      <c r="P65">
        <f t="shared" si="1"/>
        <v>21.756208747951799</v>
      </c>
      <c r="Q65">
        <f t="shared" si="1"/>
        <v>24.942921623989299</v>
      </c>
      <c r="R65">
        <f t="shared" si="1"/>
        <v>27.912213978592899</v>
      </c>
      <c r="S65">
        <f t="shared" si="1"/>
        <v>30.881506333196498</v>
      </c>
      <c r="T65">
        <f t="shared" ref="T65:AD65" si="4">T46/1000000</f>
        <v>33.850798687800101</v>
      </c>
      <c r="U65">
        <f t="shared" si="4"/>
        <v>18.8032660713253</v>
      </c>
      <c r="V65">
        <f t="shared" si="4"/>
        <v>21.641683861847401</v>
      </c>
      <c r="W65">
        <f t="shared" si="4"/>
        <v>24.303354544578298</v>
      </c>
      <c r="X65">
        <f t="shared" si="4"/>
        <v>26.9056717305013</v>
      </c>
      <c r="Y65">
        <f t="shared" si="4"/>
        <v>29.502579955995802</v>
      </c>
      <c r="Z65">
        <f t="shared" si="4"/>
        <v>16.686287554698801</v>
      </c>
      <c r="AA65">
        <f t="shared" si="4"/>
        <v>18.910811651084302</v>
      </c>
      <c r="AB65">
        <f t="shared" si="4"/>
        <v>21.135335747469899</v>
      </c>
      <c r="AC65">
        <f t="shared" si="4"/>
        <v>23.3598598438554</v>
      </c>
      <c r="AD65">
        <f t="shared" si="4"/>
        <v>25.584383940241</v>
      </c>
    </row>
    <row r="66" spans="1:31" x14ac:dyDescent="0.55000000000000004">
      <c r="A66" s="12"/>
      <c r="B66" s="12"/>
      <c r="C66" s="13"/>
      <c r="D66" s="12"/>
      <c r="F66" s="11"/>
      <c r="I66" s="11"/>
      <c r="N66" t="s">
        <v>4</v>
      </c>
      <c r="O66">
        <v>6</v>
      </c>
      <c r="P66">
        <f t="shared" si="1"/>
        <v>21.756208747951799</v>
      </c>
      <c r="Q66">
        <f t="shared" si="1"/>
        <v>24.929846217864601</v>
      </c>
      <c r="R66">
        <f t="shared" si="1"/>
        <v>27.8779232847528</v>
      </c>
      <c r="S66">
        <f t="shared" si="1"/>
        <v>30.826000351641099</v>
      </c>
      <c r="T66">
        <f t="shared" ref="T66:AD66" si="5">T47/1000000</f>
        <v>33.774077418529302</v>
      </c>
      <c r="U66">
        <f t="shared" si="5"/>
        <v>18.8032660713253</v>
      </c>
      <c r="V66">
        <f t="shared" si="5"/>
        <v>21.595241408514102</v>
      </c>
      <c r="W66">
        <f t="shared" si="5"/>
        <v>24.210701174862198</v>
      </c>
      <c r="X66">
        <f t="shared" si="5"/>
        <v>26.812075776717901</v>
      </c>
      <c r="Y66">
        <f t="shared" si="5"/>
        <v>29.4134503785736</v>
      </c>
      <c r="Z66">
        <f t="shared" si="5"/>
        <v>16.304782191785101</v>
      </c>
      <c r="AA66">
        <f t="shared" si="5"/>
        <v>18.559454328608201</v>
      </c>
      <c r="AB66">
        <f t="shared" si="5"/>
        <v>20.8141264654314</v>
      </c>
      <c r="AC66">
        <f t="shared" si="5"/>
        <v>23.0687986022545</v>
      </c>
      <c r="AD66">
        <f t="shared" si="5"/>
        <v>25.323470739077699</v>
      </c>
    </row>
    <row r="67" spans="1:31" x14ac:dyDescent="0.55000000000000004">
      <c r="A67" s="7"/>
      <c r="B67" s="14"/>
      <c r="C67" s="15"/>
      <c r="D67" s="7"/>
      <c r="F67" s="11"/>
      <c r="I67" s="11"/>
      <c r="N67" t="s">
        <v>5</v>
      </c>
      <c r="O67">
        <v>8</v>
      </c>
      <c r="P67">
        <f t="shared" si="1"/>
        <v>21.756208747951799</v>
      </c>
      <c r="Q67">
        <f t="shared" si="1"/>
        <v>24.918457960917202</v>
      </c>
      <c r="R67">
        <f t="shared" si="1"/>
        <v>27.848057196569499</v>
      </c>
      <c r="S67">
        <f t="shared" si="1"/>
        <v>30.7776564322218</v>
      </c>
      <c r="T67">
        <f t="shared" ref="T67:AD67" si="6">T48/1000000</f>
        <v>33.707255667874101</v>
      </c>
      <c r="U67">
        <f t="shared" si="6"/>
        <v>18.8032660713253</v>
      </c>
      <c r="V67">
        <f t="shared" si="6"/>
        <v>21.5140348023941</v>
      </c>
      <c r="W67">
        <f t="shared" si="6"/>
        <v>24.119299473983702</v>
      </c>
      <c r="X67">
        <f t="shared" si="6"/>
        <v>26.7245641455733</v>
      </c>
      <c r="Y67">
        <f t="shared" si="6"/>
        <v>29.329828817162802</v>
      </c>
      <c r="Z67">
        <f t="shared" si="6"/>
        <v>15.966510752688199</v>
      </c>
      <c r="AA67">
        <f t="shared" si="6"/>
        <v>18.2474408602151</v>
      </c>
      <c r="AB67">
        <f t="shared" si="6"/>
        <v>20.5283709677419</v>
      </c>
      <c r="AC67">
        <f t="shared" si="6"/>
        <v>22.809301075268802</v>
      </c>
      <c r="AD67">
        <f t="shared" si="6"/>
        <v>25.090231182795701</v>
      </c>
    </row>
    <row r="68" spans="1:31" x14ac:dyDescent="0.55000000000000004">
      <c r="A68" s="7"/>
      <c r="B68" s="14"/>
      <c r="C68" s="15"/>
      <c r="D68" s="7"/>
      <c r="F68" s="11"/>
      <c r="I68" s="11"/>
      <c r="N68" t="s">
        <v>6</v>
      </c>
      <c r="O68">
        <v>9</v>
      </c>
      <c r="P68">
        <f t="shared" si="1"/>
        <v>21.756208747951799</v>
      </c>
      <c r="Q68">
        <f t="shared" si="1"/>
        <v>24.854037783712901</v>
      </c>
      <c r="R68">
        <f t="shared" si="1"/>
        <v>27.783637019365198</v>
      </c>
      <c r="S68">
        <f t="shared" si="1"/>
        <v>30.713236255017499</v>
      </c>
      <c r="T68">
        <f t="shared" ref="T68:AD68" si="7">T49/1000000</f>
        <v>33.642835490669803</v>
      </c>
      <c r="U68">
        <f t="shared" si="7"/>
        <v>18.8032660713253</v>
      </c>
      <c r="V68">
        <f t="shared" si="7"/>
        <v>21.4848210011038</v>
      </c>
      <c r="W68">
        <f t="shared" si="7"/>
        <v>24.090085672693402</v>
      </c>
      <c r="X68">
        <f t="shared" si="7"/>
        <v>26.6953503442829</v>
      </c>
      <c r="Y68">
        <f t="shared" si="7"/>
        <v>29.300615015872502</v>
      </c>
      <c r="Z68">
        <f t="shared" si="7"/>
        <v>15.966510752688199</v>
      </c>
      <c r="AA68">
        <f t="shared" si="7"/>
        <v>18.2474408602151</v>
      </c>
      <c r="AB68">
        <f t="shared" si="7"/>
        <v>20.5283709677419</v>
      </c>
      <c r="AC68">
        <f t="shared" si="7"/>
        <v>22.809301075268802</v>
      </c>
      <c r="AD68">
        <f t="shared" si="7"/>
        <v>25.090231182795701</v>
      </c>
    </row>
    <row r="69" spans="1:31" x14ac:dyDescent="0.55000000000000004">
      <c r="A69" s="7"/>
      <c r="B69" s="14"/>
      <c r="C69" s="15"/>
      <c r="D69" s="7"/>
      <c r="F69" s="11"/>
      <c r="I69" s="11"/>
      <c r="N69" t="s">
        <v>7</v>
      </c>
      <c r="O69">
        <v>10</v>
      </c>
      <c r="P69">
        <f t="shared" si="1"/>
        <v>21.756208747951799</v>
      </c>
      <c r="Q69">
        <f t="shared" si="1"/>
        <v>24.789617606508603</v>
      </c>
      <c r="R69">
        <f t="shared" si="1"/>
        <v>27.7192168421609</v>
      </c>
      <c r="S69">
        <f t="shared" si="1"/>
        <v>30.648816077813201</v>
      </c>
      <c r="T69">
        <f t="shared" ref="T69:AD69" si="8">T50/1000000</f>
        <v>33.578415313465499</v>
      </c>
      <c r="U69">
        <f t="shared" si="8"/>
        <v>18.8032660713253</v>
      </c>
      <c r="V69">
        <f t="shared" si="8"/>
        <v>21.4556071998134</v>
      </c>
      <c r="W69">
        <f t="shared" si="8"/>
        <v>24.060871871403002</v>
      </c>
      <c r="X69">
        <f t="shared" si="8"/>
        <v>26.6661365429926</v>
      </c>
      <c r="Y69">
        <f t="shared" si="8"/>
        <v>29.271401214582202</v>
      </c>
      <c r="Z69">
        <f t="shared" si="8"/>
        <v>15.966510752688199</v>
      </c>
      <c r="AA69">
        <f t="shared" si="8"/>
        <v>18.2474408602151</v>
      </c>
      <c r="AB69">
        <f t="shared" si="8"/>
        <v>20.5283709677419</v>
      </c>
      <c r="AC69">
        <f t="shared" si="8"/>
        <v>22.809301075268802</v>
      </c>
      <c r="AD69">
        <f t="shared" si="8"/>
        <v>25.090231182795701</v>
      </c>
    </row>
    <row r="70" spans="1:31" x14ac:dyDescent="0.55000000000000004">
      <c r="A70" s="7"/>
      <c r="B70" s="14"/>
      <c r="C70" s="15"/>
      <c r="D70" s="7"/>
      <c r="F70" s="11"/>
      <c r="I70" s="11"/>
      <c r="N70" t="s">
        <v>8</v>
      </c>
      <c r="O70">
        <v>15</v>
      </c>
      <c r="P70">
        <f t="shared" si="1"/>
        <v>21.5379174848348</v>
      </c>
      <c r="Q70">
        <f t="shared" si="1"/>
        <v>24.467516720487101</v>
      </c>
      <c r="R70">
        <f t="shared" si="1"/>
        <v>27.397115956139402</v>
      </c>
      <c r="S70">
        <f t="shared" si="1"/>
        <v>30.326715191791699</v>
      </c>
      <c r="T70">
        <f t="shared" ref="T70:AD70" si="9">T51/1000000</f>
        <v>33.256314427443996</v>
      </c>
      <c r="U70">
        <f t="shared" si="9"/>
        <v>18.704273521772301</v>
      </c>
      <c r="V70">
        <f t="shared" si="9"/>
        <v>21.309538193361799</v>
      </c>
      <c r="W70">
        <f t="shared" si="9"/>
        <v>23.914802864951398</v>
      </c>
      <c r="X70">
        <f t="shared" si="9"/>
        <v>26.520067536540999</v>
      </c>
      <c r="Y70">
        <f t="shared" si="9"/>
        <v>29.125332208130601</v>
      </c>
      <c r="Z70">
        <f t="shared" si="9"/>
        <v>15.966510752688199</v>
      </c>
      <c r="AA70">
        <f t="shared" si="9"/>
        <v>18.2474408602151</v>
      </c>
      <c r="AB70">
        <f t="shared" si="9"/>
        <v>20.5283709677419</v>
      </c>
      <c r="AC70">
        <f t="shared" si="9"/>
        <v>22.809301075268802</v>
      </c>
      <c r="AD70">
        <f t="shared" si="9"/>
        <v>25.090231182795701</v>
      </c>
    </row>
    <row r="71" spans="1:31" x14ac:dyDescent="0.55000000000000004">
      <c r="A71" s="7"/>
      <c r="B71" s="14"/>
      <c r="C71" s="15"/>
      <c r="D71" s="7"/>
      <c r="F71" s="11"/>
      <c r="I71" s="11"/>
      <c r="N71" t="s">
        <v>9</v>
      </c>
      <c r="O71">
        <v>20</v>
      </c>
      <c r="P71">
        <f t="shared" si="1"/>
        <v>21.215816598813298</v>
      </c>
      <c r="Q71">
        <f t="shared" si="1"/>
        <v>24.145415834465602</v>
      </c>
      <c r="R71">
        <f t="shared" si="1"/>
        <v>27.0750150701179</v>
      </c>
      <c r="S71">
        <f t="shared" si="1"/>
        <v>30.0046143057702</v>
      </c>
      <c r="T71">
        <f t="shared" ref="T71:AD71" si="10">T52/1000000</f>
        <v>32.934213541422501</v>
      </c>
      <c r="U71">
        <f t="shared" si="10"/>
        <v>18.5582045153206</v>
      </c>
      <c r="V71">
        <f t="shared" si="10"/>
        <v>21.163469186910202</v>
      </c>
      <c r="W71">
        <f t="shared" si="10"/>
        <v>23.7687338584998</v>
      </c>
      <c r="X71">
        <f t="shared" si="10"/>
        <v>26.373998530089402</v>
      </c>
      <c r="Y71">
        <f t="shared" si="10"/>
        <v>28.979263201679</v>
      </c>
      <c r="Z71">
        <f t="shared" si="10"/>
        <v>15.966510752688199</v>
      </c>
      <c r="AA71">
        <f t="shared" si="10"/>
        <v>18.2474408602151</v>
      </c>
      <c r="AB71">
        <f t="shared" si="10"/>
        <v>20.5283709677419</v>
      </c>
      <c r="AC71">
        <f t="shared" si="10"/>
        <v>22.809301075268802</v>
      </c>
      <c r="AD71">
        <f t="shared" si="10"/>
        <v>25.090231182795701</v>
      </c>
    </row>
    <row r="72" spans="1:31" x14ac:dyDescent="0.55000000000000004">
      <c r="A72" s="7"/>
      <c r="B72" s="14"/>
      <c r="C72" s="15"/>
      <c r="D72" s="7"/>
      <c r="F72" s="11"/>
      <c r="I72" s="11"/>
      <c r="N72" t="s">
        <v>10</v>
      </c>
      <c r="O72">
        <v>25</v>
      </c>
      <c r="P72">
        <f t="shared" si="1"/>
        <v>20.893715712791799</v>
      </c>
      <c r="Q72">
        <f t="shared" si="1"/>
        <v>23.823314948444096</v>
      </c>
      <c r="R72">
        <f t="shared" si="1"/>
        <v>26.752914184096401</v>
      </c>
      <c r="S72">
        <f t="shared" si="1"/>
        <v>29.682513419748702</v>
      </c>
      <c r="T72">
        <f t="shared" ref="T72:AD72" si="11">T53/1000000</f>
        <v>32.612112655400999</v>
      </c>
      <c r="U72">
        <f t="shared" si="11"/>
        <v>18.412135508869</v>
      </c>
      <c r="V72">
        <f t="shared" si="11"/>
        <v>21.017400180458601</v>
      </c>
      <c r="W72">
        <f t="shared" si="11"/>
        <v>23.622664852048199</v>
      </c>
      <c r="X72">
        <f t="shared" si="11"/>
        <v>26.227929523637801</v>
      </c>
      <c r="Y72">
        <f t="shared" si="11"/>
        <v>28.833194195227399</v>
      </c>
      <c r="Z72">
        <f t="shared" si="11"/>
        <v>15.966510752688199</v>
      </c>
      <c r="AA72">
        <f t="shared" si="11"/>
        <v>18.2474408602151</v>
      </c>
      <c r="AB72">
        <f t="shared" si="11"/>
        <v>20.5283709677419</v>
      </c>
      <c r="AC72">
        <f t="shared" si="11"/>
        <v>22.809301075268802</v>
      </c>
      <c r="AD72">
        <f t="shared" si="11"/>
        <v>25.090231182795701</v>
      </c>
    </row>
    <row r="73" spans="1:31" x14ac:dyDescent="0.55000000000000004">
      <c r="A73" s="7"/>
      <c r="B73" s="14"/>
      <c r="C73" s="8"/>
      <c r="D73" s="14"/>
      <c r="F73" s="11"/>
      <c r="I73" s="11"/>
      <c r="N73" t="s">
        <v>11</v>
      </c>
      <c r="O73">
        <v>31</v>
      </c>
      <c r="P73">
        <f t="shared" si="1"/>
        <v>20.507194649565999</v>
      </c>
      <c r="Q73">
        <f t="shared" si="1"/>
        <v>23.4367938852183</v>
      </c>
      <c r="R73">
        <f t="shared" si="1"/>
        <v>26.366393120870601</v>
      </c>
      <c r="S73">
        <f t="shared" si="1"/>
        <v>29.295992356522898</v>
      </c>
      <c r="T73">
        <f t="shared" ref="T73:AD73" si="12">T54/1000000</f>
        <v>32.225591592175199</v>
      </c>
      <c r="U73">
        <f t="shared" si="12"/>
        <v>18.236852701127102</v>
      </c>
      <c r="V73">
        <f t="shared" si="12"/>
        <v>20.8421173727167</v>
      </c>
      <c r="W73">
        <f t="shared" si="12"/>
        <v>23.447382044306302</v>
      </c>
      <c r="X73">
        <f t="shared" si="12"/>
        <v>26.052646715895801</v>
      </c>
      <c r="Y73">
        <f t="shared" si="12"/>
        <v>28.657911387485399</v>
      </c>
      <c r="Z73">
        <f t="shared" si="12"/>
        <v>15.966510752688199</v>
      </c>
      <c r="AA73">
        <f t="shared" si="12"/>
        <v>18.2474408602151</v>
      </c>
      <c r="AB73">
        <f t="shared" si="12"/>
        <v>20.5283709677419</v>
      </c>
      <c r="AC73">
        <f t="shared" si="12"/>
        <v>22.809301075268802</v>
      </c>
      <c r="AD73">
        <f t="shared" si="12"/>
        <v>25.090231182795701</v>
      </c>
    </row>
    <row r="74" spans="1:31" x14ac:dyDescent="0.55000000000000004">
      <c r="A74" s="7"/>
      <c r="B74" s="14"/>
      <c r="C74" s="8"/>
      <c r="D74" s="14"/>
      <c r="F74" s="11"/>
      <c r="I74" s="11"/>
      <c r="V74" s="24" t="s">
        <v>46</v>
      </c>
      <c r="W74" s="24"/>
      <c r="X74" s="24"/>
      <c r="Y74" s="24"/>
      <c r="Z74" s="24"/>
      <c r="AA74" s="24"/>
      <c r="AB74" s="24"/>
      <c r="AC74" s="24"/>
      <c r="AD74" s="24"/>
      <c r="AE74" s="24"/>
    </row>
    <row r="75" spans="1:31" x14ac:dyDescent="0.55000000000000004">
      <c r="A75" s="16"/>
      <c r="B75" s="16"/>
      <c r="C75" s="17"/>
      <c r="D75" s="16"/>
      <c r="F75" s="11"/>
      <c r="I75" s="11"/>
      <c r="P75" s="12"/>
      <c r="V75" s="26" t="s">
        <v>13</v>
      </c>
      <c r="W75" s="26"/>
      <c r="X75" s="26" t="s">
        <v>14</v>
      </c>
      <c r="Y75" s="26"/>
      <c r="Z75" s="26" t="s">
        <v>15</v>
      </c>
      <c r="AA75" s="26"/>
      <c r="AB75" s="26" t="s">
        <v>16</v>
      </c>
      <c r="AC75" s="26"/>
      <c r="AD75" s="26" t="s">
        <v>17</v>
      </c>
      <c r="AE75" s="26"/>
    </row>
    <row r="76" spans="1:31" x14ac:dyDescent="0.55000000000000004">
      <c r="U76" t="s">
        <v>0</v>
      </c>
      <c r="V76" s="18">
        <f>P62-U62</f>
        <v>2.952942676626499</v>
      </c>
      <c r="W76" s="18">
        <f>U62-Z62</f>
        <v>2.1169785166264994</v>
      </c>
      <c r="X76" s="18">
        <f>Q62-V62</f>
        <v>3.3810665574297012</v>
      </c>
      <c r="Y76" s="18">
        <f>V62-AA62</f>
        <v>2.7308722107630992</v>
      </c>
      <c r="Z76" s="18">
        <f>R62-W62</f>
        <v>3.8182131437751039</v>
      </c>
      <c r="AA76" s="18">
        <f>W62-AB62</f>
        <v>3.1680187971083988</v>
      </c>
      <c r="AB76" s="18">
        <f>S62-X62</f>
        <v>4.2553597301204995</v>
      </c>
      <c r="AC76" s="18">
        <f>X62-AC62</f>
        <v>3.6051653834538016</v>
      </c>
      <c r="AD76" s="18">
        <f>T62-Y62</f>
        <v>4.6925063164657992</v>
      </c>
      <c r="AE76" s="18">
        <f>Y62-AD62</f>
        <v>4.0423119697992007</v>
      </c>
    </row>
    <row r="77" spans="1:31" x14ac:dyDescent="0.55000000000000004">
      <c r="U77" t="s">
        <v>1</v>
      </c>
      <c r="V77" s="18">
        <f t="shared" ref="V77:V85" si="13">P63-U63</f>
        <v>2.952942676626499</v>
      </c>
      <c r="W77" s="18">
        <f t="shared" ref="W77:W85" si="14">U63-Z63</f>
        <v>2.1169785166264994</v>
      </c>
      <c r="X77" s="18">
        <f t="shared" ref="X77:X85" si="15">Q63-V63</f>
        <v>3.3586147087549989</v>
      </c>
      <c r="Y77" s="18">
        <f t="shared" ref="Y77:Y85" si="16">V63-AA63</f>
        <v>2.7308722107630992</v>
      </c>
      <c r="Z77" s="18">
        <f t="shared" ref="Z77:Z85" si="17">R63-W63</f>
        <v>3.7593324129049996</v>
      </c>
      <c r="AA77" s="18">
        <f t="shared" ref="AA77:AA85" si="18">W63-AB63</f>
        <v>3.1680187971083988</v>
      </c>
      <c r="AB77" s="18">
        <f t="shared" ref="AB77:AB85" si="19">S63-X63</f>
        <v>4.1767432880320996</v>
      </c>
      <c r="AC77" s="18">
        <f t="shared" ref="AC77:AC85" si="20">X63-AC63</f>
        <v>3.5884722124765993</v>
      </c>
      <c r="AD77" s="18">
        <f t="shared" ref="AD77:AD85" si="21">T63-Y63</f>
        <v>4.5956754332798049</v>
      </c>
      <c r="AE77" s="18">
        <f t="shared" ref="AE77:AE85" si="22">Y63-AD63</f>
        <v>4.007404357724198</v>
      </c>
    </row>
    <row r="78" spans="1:31" x14ac:dyDescent="0.55000000000000004">
      <c r="U78" t="s">
        <v>2</v>
      </c>
      <c r="V78" s="18">
        <f t="shared" si="13"/>
        <v>2.952942676626499</v>
      </c>
      <c r="W78" s="18">
        <f t="shared" si="14"/>
        <v>2.1169785166264994</v>
      </c>
      <c r="X78" s="18">
        <f t="shared" si="15"/>
        <v>3.3379590079743018</v>
      </c>
      <c r="Y78" s="18">
        <f t="shared" si="16"/>
        <v>2.7308722107630992</v>
      </c>
      <c r="Z78" s="18">
        <f t="shared" si="17"/>
        <v>3.7051621405044024</v>
      </c>
      <c r="AA78" s="18">
        <f t="shared" si="18"/>
        <v>3.1680187971083988</v>
      </c>
      <c r="AB78" s="18">
        <f t="shared" si="19"/>
        <v>4.1044161613109011</v>
      </c>
      <c r="AC78" s="18">
        <f t="shared" si="20"/>
        <v>3.5731144951774994</v>
      </c>
      <c r="AD78" s="18">
        <f t="shared" si="21"/>
        <v>4.5065910207485942</v>
      </c>
      <c r="AE78" s="18">
        <f t="shared" si="22"/>
        <v>3.9752893546152031</v>
      </c>
    </row>
    <row r="79" spans="1:31" x14ac:dyDescent="0.55000000000000004">
      <c r="U79" t="s">
        <v>3</v>
      </c>
      <c r="V79" s="18">
        <f t="shared" si="13"/>
        <v>2.952942676626499</v>
      </c>
      <c r="W79" s="18">
        <f t="shared" si="14"/>
        <v>2.1169785166264994</v>
      </c>
      <c r="X79" s="18">
        <f t="shared" si="15"/>
        <v>3.3012377621418985</v>
      </c>
      <c r="Y79" s="18">
        <f t="shared" si="16"/>
        <v>2.7308722107630992</v>
      </c>
      <c r="Z79" s="18">
        <f t="shared" si="17"/>
        <v>3.608859434014601</v>
      </c>
      <c r="AA79" s="18">
        <f t="shared" si="18"/>
        <v>3.1680187971083988</v>
      </c>
      <c r="AB79" s="18">
        <f t="shared" si="19"/>
        <v>3.9758346026951976</v>
      </c>
      <c r="AC79" s="18">
        <f t="shared" si="20"/>
        <v>3.5458118866459003</v>
      </c>
      <c r="AD79" s="18">
        <f t="shared" si="21"/>
        <v>4.3482187318042982</v>
      </c>
      <c r="AE79" s="18">
        <f t="shared" si="22"/>
        <v>3.9181960157548019</v>
      </c>
    </row>
    <row r="80" spans="1:31" x14ac:dyDescent="0.55000000000000004">
      <c r="E80" s="25" t="s">
        <v>47</v>
      </c>
      <c r="F80" s="25"/>
      <c r="G80" s="25"/>
      <c r="H80" s="25"/>
      <c r="I80" s="25"/>
      <c r="J80" s="26" t="s">
        <v>48</v>
      </c>
      <c r="K80" s="26"/>
      <c r="L80" s="26"/>
      <c r="M80" s="26"/>
      <c r="N80" s="26"/>
      <c r="U80" t="s">
        <v>4</v>
      </c>
      <c r="V80" s="18">
        <f t="shared" si="13"/>
        <v>2.952942676626499</v>
      </c>
      <c r="W80" s="18">
        <f t="shared" si="14"/>
        <v>2.4984838795401991</v>
      </c>
      <c r="X80" s="18">
        <f t="shared" si="15"/>
        <v>3.3346048093504983</v>
      </c>
      <c r="Y80" s="18">
        <f t="shared" si="16"/>
        <v>3.0357870799059015</v>
      </c>
      <c r="Z80" s="18">
        <f t="shared" si="17"/>
        <v>3.6672221098906022</v>
      </c>
      <c r="AA80" s="18">
        <f t="shared" si="18"/>
        <v>3.3965747094307979</v>
      </c>
      <c r="AB80" s="18">
        <f t="shared" si="19"/>
        <v>4.0139245749231982</v>
      </c>
      <c r="AC80" s="18">
        <f t="shared" si="20"/>
        <v>3.743277174463401</v>
      </c>
      <c r="AD80" s="18">
        <f t="shared" si="21"/>
        <v>4.3606270399557019</v>
      </c>
      <c r="AE80" s="18">
        <f t="shared" si="22"/>
        <v>4.0899796394959012</v>
      </c>
    </row>
    <row r="81" spans="4:31" x14ac:dyDescent="0.55000000000000004"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U81" t="s">
        <v>5</v>
      </c>
      <c r="V81" s="18">
        <f t="shared" si="13"/>
        <v>2.952942676626499</v>
      </c>
      <c r="W81" s="18">
        <f t="shared" si="14"/>
        <v>2.8367553186371008</v>
      </c>
      <c r="X81" s="18">
        <f t="shared" si="15"/>
        <v>3.4044231585231017</v>
      </c>
      <c r="Y81" s="18">
        <f t="shared" si="16"/>
        <v>3.266593942179</v>
      </c>
      <c r="Z81" s="18">
        <f t="shared" si="17"/>
        <v>3.7287577225857973</v>
      </c>
      <c r="AA81" s="18">
        <f t="shared" si="18"/>
        <v>3.5909285062418022</v>
      </c>
      <c r="AB81" s="18">
        <f t="shared" si="19"/>
        <v>4.0530922866485</v>
      </c>
      <c r="AC81" s="18">
        <f t="shared" si="20"/>
        <v>3.9152630703044977</v>
      </c>
      <c r="AD81" s="18">
        <f t="shared" si="21"/>
        <v>4.3774268507112986</v>
      </c>
      <c r="AE81" s="18">
        <f t="shared" si="22"/>
        <v>4.2395976343671009</v>
      </c>
    </row>
    <row r="82" spans="4:31" x14ac:dyDescent="0.55000000000000004">
      <c r="D82" t="s">
        <v>1</v>
      </c>
      <c r="E82">
        <f>J82*1000000</f>
        <v>0</v>
      </c>
      <c r="F82">
        <f t="shared" ref="F82:I90" si="23">K82*1000000</f>
        <v>22451.848674702291</v>
      </c>
      <c r="G82">
        <f t="shared" si="23"/>
        <v>58880.730870104257</v>
      </c>
      <c r="H82">
        <f t="shared" si="23"/>
        <v>95309.613065602156</v>
      </c>
      <c r="I82">
        <f>N82*1000000</f>
        <v>131738.49526099701</v>
      </c>
      <c r="J82">
        <f t="shared" ref="J82:N83" si="24">(P62-P63)/1</f>
        <v>0</v>
      </c>
      <c r="K82">
        <f t="shared" si="24"/>
        <v>2.2451848674702291E-2</v>
      </c>
      <c r="L82">
        <f t="shared" si="24"/>
        <v>5.8880730870104259E-2</v>
      </c>
      <c r="M82">
        <f t="shared" si="24"/>
        <v>9.530961306560215E-2</v>
      </c>
      <c r="N82">
        <f t="shared" si="24"/>
        <v>0.13173849526099701</v>
      </c>
      <c r="U82" t="s">
        <v>6</v>
      </c>
      <c r="V82" s="18">
        <f t="shared" si="13"/>
        <v>2.952942676626499</v>
      </c>
      <c r="W82" s="18">
        <f t="shared" si="14"/>
        <v>2.8367553186371008</v>
      </c>
      <c r="X82" s="18">
        <f t="shared" si="15"/>
        <v>3.3692167826091008</v>
      </c>
      <c r="Y82" s="18">
        <f t="shared" si="16"/>
        <v>3.2373801408886997</v>
      </c>
      <c r="Z82" s="18">
        <f t="shared" si="17"/>
        <v>3.6935513466717964</v>
      </c>
      <c r="AA82" s="18">
        <f t="shared" si="18"/>
        <v>3.5617147049515019</v>
      </c>
      <c r="AB82" s="18">
        <f t="shared" si="19"/>
        <v>4.0178859107345986</v>
      </c>
      <c r="AC82" s="18">
        <f t="shared" si="20"/>
        <v>3.886049269014098</v>
      </c>
      <c r="AD82" s="18">
        <f t="shared" si="21"/>
        <v>4.3422204747973012</v>
      </c>
      <c r="AE82" s="18">
        <f t="shared" si="22"/>
        <v>4.2103838330768006</v>
      </c>
    </row>
    <row r="83" spans="4:31" x14ac:dyDescent="0.55000000000000004">
      <c r="D83" t="s">
        <v>2</v>
      </c>
      <c r="E83">
        <f t="shared" ref="E83:E90" si="25">J83*1000000</f>
        <v>0</v>
      </c>
      <c r="F83">
        <f t="shared" si="23"/>
        <v>20655.700780697116</v>
      </c>
      <c r="G83">
        <f t="shared" si="23"/>
        <v>54170.272400597241</v>
      </c>
      <c r="H83">
        <f t="shared" si="23"/>
        <v>87684.84402029842</v>
      </c>
      <c r="I83">
        <f t="shared" si="23"/>
        <v>121199.41564020564</v>
      </c>
      <c r="J83">
        <f t="shared" si="24"/>
        <v>0</v>
      </c>
      <c r="K83">
        <f t="shared" si="24"/>
        <v>2.0655700780697117E-2</v>
      </c>
      <c r="L83">
        <f t="shared" si="24"/>
        <v>5.4170272400597241E-2</v>
      </c>
      <c r="M83">
        <f t="shared" si="24"/>
        <v>8.7684844020298414E-2</v>
      </c>
      <c r="N83">
        <f t="shared" si="24"/>
        <v>0.12119941564020564</v>
      </c>
      <c r="U83" t="s">
        <v>7</v>
      </c>
      <c r="V83" s="18">
        <f t="shared" si="13"/>
        <v>2.952942676626499</v>
      </c>
      <c r="W83" s="18">
        <f t="shared" si="14"/>
        <v>2.8367553186371008</v>
      </c>
      <c r="X83" s="18">
        <f t="shared" si="15"/>
        <v>3.334010406695203</v>
      </c>
      <c r="Y83" s="18">
        <f t="shared" si="16"/>
        <v>3.2081663395983</v>
      </c>
      <c r="Z83" s="18">
        <f t="shared" si="17"/>
        <v>3.6583449707578986</v>
      </c>
      <c r="AA83" s="18">
        <f t="shared" si="18"/>
        <v>3.5325009036611021</v>
      </c>
      <c r="AB83" s="18">
        <f t="shared" si="19"/>
        <v>3.9826795348206012</v>
      </c>
      <c r="AC83" s="18">
        <f t="shared" si="20"/>
        <v>3.8568354677237977</v>
      </c>
      <c r="AD83" s="18">
        <f t="shared" si="21"/>
        <v>4.3070140988832968</v>
      </c>
      <c r="AE83" s="18">
        <f t="shared" si="22"/>
        <v>4.1811700317865004</v>
      </c>
    </row>
    <row r="84" spans="4:31" x14ac:dyDescent="0.55000000000000004">
      <c r="D84" t="s">
        <v>3</v>
      </c>
      <c r="E84">
        <f t="shared" si="25"/>
        <v>0</v>
      </c>
      <c r="F84">
        <f t="shared" si="23"/>
        <v>18360.622916201664</v>
      </c>
      <c r="G84">
        <f t="shared" si="23"/>
        <v>48151.353244900718</v>
      </c>
      <c r="H84">
        <f t="shared" si="23"/>
        <v>77942.083573651282</v>
      </c>
      <c r="I84">
        <f t="shared" si="23"/>
        <v>107732.81390234857</v>
      </c>
      <c r="J84">
        <f t="shared" ref="J84:N86" si="26">(P64-P65)/2</f>
        <v>0</v>
      </c>
      <c r="K84">
        <f t="shared" si="26"/>
        <v>1.8360622916201663E-2</v>
      </c>
      <c r="L84">
        <f t="shared" si="26"/>
        <v>4.8151353244900719E-2</v>
      </c>
      <c r="M84">
        <f t="shared" si="26"/>
        <v>7.7942083573651288E-2</v>
      </c>
      <c r="N84">
        <f t="shared" si="26"/>
        <v>0.10773281390234857</v>
      </c>
      <c r="U84" t="s">
        <v>8</v>
      </c>
      <c r="V84" s="18">
        <f t="shared" si="13"/>
        <v>2.8336439630624994</v>
      </c>
      <c r="W84" s="18">
        <f t="shared" si="14"/>
        <v>2.7377627690841013</v>
      </c>
      <c r="X84" s="18">
        <f t="shared" si="15"/>
        <v>3.1579785271253016</v>
      </c>
      <c r="Y84" s="18">
        <f t="shared" si="16"/>
        <v>3.0620973331466992</v>
      </c>
      <c r="Z84" s="18">
        <f t="shared" si="17"/>
        <v>3.4823130911880043</v>
      </c>
      <c r="AA84" s="18">
        <f t="shared" si="18"/>
        <v>3.3864318972094978</v>
      </c>
      <c r="AB84" s="18">
        <f t="shared" si="19"/>
        <v>3.8066476552506998</v>
      </c>
      <c r="AC84" s="18">
        <f t="shared" si="20"/>
        <v>3.7107664612721969</v>
      </c>
      <c r="AD84" s="18">
        <f t="shared" si="21"/>
        <v>4.1309822193133954</v>
      </c>
      <c r="AE84" s="18">
        <f t="shared" si="22"/>
        <v>4.0351010253348996</v>
      </c>
    </row>
    <row r="85" spans="4:31" x14ac:dyDescent="0.55000000000000004">
      <c r="D85" t="s">
        <v>4</v>
      </c>
      <c r="E85">
        <f t="shared" si="25"/>
        <v>0</v>
      </c>
      <c r="F85">
        <f t="shared" si="23"/>
        <v>6537.7030623494647</v>
      </c>
      <c r="G85">
        <f t="shared" si="23"/>
        <v>17145.34692004932</v>
      </c>
      <c r="H85">
        <f t="shared" si="23"/>
        <v>27752.990777699437</v>
      </c>
      <c r="I85">
        <f t="shared" si="23"/>
        <v>38360.634635399292</v>
      </c>
      <c r="J85">
        <f t="shared" si="26"/>
        <v>0</v>
      </c>
      <c r="K85">
        <f t="shared" si="26"/>
        <v>6.5377030623494647E-3</v>
      </c>
      <c r="L85">
        <f t="shared" si="26"/>
        <v>1.714534692004932E-2</v>
      </c>
      <c r="M85">
        <f t="shared" si="26"/>
        <v>2.7752990777699438E-2</v>
      </c>
      <c r="N85">
        <f t="shared" si="26"/>
        <v>3.8360634635399293E-2</v>
      </c>
      <c r="U85" t="s">
        <v>9</v>
      </c>
      <c r="V85" s="18">
        <f t="shared" si="13"/>
        <v>2.6576120834926975</v>
      </c>
      <c r="W85" s="18">
        <f t="shared" si="14"/>
        <v>2.591693762632401</v>
      </c>
      <c r="X85" s="18">
        <f t="shared" si="15"/>
        <v>2.9819466475554002</v>
      </c>
      <c r="Y85" s="18">
        <f t="shared" si="16"/>
        <v>2.9160283266951019</v>
      </c>
      <c r="Z85" s="18">
        <f t="shared" si="17"/>
        <v>3.3062812116180993</v>
      </c>
      <c r="AA85" s="18">
        <f t="shared" si="18"/>
        <v>3.2403628907579005</v>
      </c>
      <c r="AB85" s="18">
        <f t="shared" si="19"/>
        <v>3.6306157756807984</v>
      </c>
      <c r="AC85" s="18">
        <f t="shared" si="20"/>
        <v>3.5646974548205996</v>
      </c>
      <c r="AD85" s="18">
        <f t="shared" si="21"/>
        <v>3.9549503397435011</v>
      </c>
      <c r="AE85" s="18">
        <f t="shared" si="22"/>
        <v>3.8890320188832987</v>
      </c>
    </row>
    <row r="86" spans="4:31" x14ac:dyDescent="0.55000000000000004">
      <c r="D86" t="s">
        <v>5</v>
      </c>
      <c r="E86">
        <f t="shared" si="25"/>
        <v>0</v>
      </c>
      <c r="F86">
        <f t="shared" si="23"/>
        <v>5694.1284736993221</v>
      </c>
      <c r="G86">
        <f t="shared" si="23"/>
        <v>14933.044091650416</v>
      </c>
      <c r="H86">
        <f t="shared" si="23"/>
        <v>24171.959709649473</v>
      </c>
      <c r="I86">
        <f t="shared" si="23"/>
        <v>33410.875327600566</v>
      </c>
      <c r="J86">
        <f t="shared" si="26"/>
        <v>0</v>
      </c>
      <c r="K86">
        <f t="shared" si="26"/>
        <v>5.6941284736993225E-3</v>
      </c>
      <c r="L86">
        <f t="shared" si="26"/>
        <v>1.4933044091650416E-2</v>
      </c>
      <c r="M86">
        <f t="shared" si="26"/>
        <v>2.4171959709649471E-2</v>
      </c>
      <c r="N86">
        <f t="shared" si="26"/>
        <v>3.3410875327600564E-2</v>
      </c>
      <c r="U86" t="s">
        <v>10</v>
      </c>
      <c r="V86" s="18">
        <f>P72-U72</f>
        <v>2.4815802039227997</v>
      </c>
      <c r="W86" s="18">
        <f>U72-Z72</f>
        <v>2.4456247561808002</v>
      </c>
      <c r="X86" s="18">
        <f>Q72-V72</f>
        <v>2.8059147679854952</v>
      </c>
      <c r="Y86" s="18">
        <f>V72-AA72</f>
        <v>2.7699593202435011</v>
      </c>
      <c r="Z86" s="18">
        <f>R72-W72</f>
        <v>3.1302493320482014</v>
      </c>
      <c r="AA86" s="18">
        <f>W72-AB72</f>
        <v>3.0942938843062997</v>
      </c>
      <c r="AB86" s="18">
        <f>S72-X72</f>
        <v>3.4545838961109006</v>
      </c>
      <c r="AC86" s="18">
        <f>X72-AC72</f>
        <v>3.4186284483689988</v>
      </c>
      <c r="AD86" s="18">
        <f>T72-Y72</f>
        <v>3.7789184601735997</v>
      </c>
      <c r="AE86" s="18">
        <f>Y72-AD72</f>
        <v>3.7429630124316979</v>
      </c>
    </row>
    <row r="87" spans="4:31" x14ac:dyDescent="0.55000000000000004">
      <c r="D87" t="s">
        <v>6</v>
      </c>
      <c r="E87">
        <f t="shared" si="25"/>
        <v>0</v>
      </c>
      <c r="F87">
        <f t="shared" si="23"/>
        <v>64420.177204301152</v>
      </c>
      <c r="G87">
        <f t="shared" si="23"/>
        <v>64420.177204301152</v>
      </c>
      <c r="H87">
        <f t="shared" si="23"/>
        <v>64420.177204301152</v>
      </c>
      <c r="I87">
        <f t="shared" si="23"/>
        <v>64420.177204297601</v>
      </c>
      <c r="J87">
        <f t="shared" ref="J87:N88" si="27">(P67-P68)/1</f>
        <v>0</v>
      </c>
      <c r="K87">
        <f t="shared" si="27"/>
        <v>6.4420177204301154E-2</v>
      </c>
      <c r="L87">
        <f t="shared" si="27"/>
        <v>6.4420177204301154E-2</v>
      </c>
      <c r="M87">
        <f t="shared" si="27"/>
        <v>6.4420177204301154E-2</v>
      </c>
      <c r="N87">
        <f t="shared" si="27"/>
        <v>6.4420177204297602E-2</v>
      </c>
      <c r="U87" t="s">
        <v>11</v>
      </c>
      <c r="V87" s="18">
        <f>P73-U73</f>
        <v>2.2703419484388974</v>
      </c>
      <c r="W87" s="18">
        <f>U73-Z73</f>
        <v>2.2703419484389027</v>
      </c>
      <c r="X87" s="18">
        <f>Q73-V73</f>
        <v>2.5946765125016</v>
      </c>
      <c r="Y87" s="18">
        <f>V73-AA73</f>
        <v>2.5946765125016</v>
      </c>
      <c r="Z87" s="18">
        <f>R73-W73</f>
        <v>2.9190110765642991</v>
      </c>
      <c r="AA87" s="18">
        <f>W73-AB73</f>
        <v>2.9190110765644022</v>
      </c>
      <c r="AB87" s="18">
        <f>S73-X73</f>
        <v>3.2433456406270977</v>
      </c>
      <c r="AC87" s="18">
        <f>X73-AC73</f>
        <v>3.2433456406269983</v>
      </c>
      <c r="AD87" s="18">
        <f>T73-Y73</f>
        <v>3.5676802046898004</v>
      </c>
      <c r="AE87" s="18">
        <f>Y73-AD73</f>
        <v>3.5676802046896974</v>
      </c>
    </row>
    <row r="88" spans="4:31" x14ac:dyDescent="0.55000000000000004">
      <c r="D88" t="s">
        <v>7</v>
      </c>
      <c r="E88">
        <f t="shared" si="25"/>
        <v>0</v>
      </c>
      <c r="F88">
        <f t="shared" si="23"/>
        <v>64420.177204297601</v>
      </c>
      <c r="G88">
        <f t="shared" si="23"/>
        <v>64420.177204297601</v>
      </c>
      <c r="H88">
        <f t="shared" si="23"/>
        <v>64420.177204297601</v>
      </c>
      <c r="I88">
        <f t="shared" si="23"/>
        <v>64420.177204304709</v>
      </c>
      <c r="J88">
        <f t="shared" si="27"/>
        <v>0</v>
      </c>
      <c r="K88">
        <f t="shared" si="27"/>
        <v>6.4420177204297602E-2</v>
      </c>
      <c r="L88">
        <f t="shared" si="27"/>
        <v>6.4420177204297602E-2</v>
      </c>
      <c r="M88">
        <f t="shared" si="27"/>
        <v>6.4420177204297602E-2</v>
      </c>
      <c r="N88">
        <f t="shared" si="27"/>
        <v>6.4420177204304707E-2</v>
      </c>
    </row>
    <row r="89" spans="4:31" x14ac:dyDescent="0.55000000000000004">
      <c r="D89" t="s">
        <v>8</v>
      </c>
      <c r="E89">
        <f t="shared" si="25"/>
        <v>43658.252623399821</v>
      </c>
      <c r="F89">
        <f t="shared" si="23"/>
        <v>64420.177204300446</v>
      </c>
      <c r="G89">
        <f t="shared" si="23"/>
        <v>64420.17720429974</v>
      </c>
      <c r="H89">
        <f t="shared" si="23"/>
        <v>64420.177204300446</v>
      </c>
      <c r="I89">
        <f t="shared" si="23"/>
        <v>64420.177204300446</v>
      </c>
      <c r="J89">
        <f t="shared" ref="J89:N90" si="28">(P69-P70)/5</f>
        <v>4.3658252623399819E-2</v>
      </c>
      <c r="K89">
        <f t="shared" si="28"/>
        <v>6.4420177204300447E-2</v>
      </c>
      <c r="L89">
        <f t="shared" si="28"/>
        <v>6.4420177204299739E-2</v>
      </c>
      <c r="M89">
        <f t="shared" si="28"/>
        <v>6.4420177204300447E-2</v>
      </c>
      <c r="N89">
        <f t="shared" si="28"/>
        <v>6.4420177204300447E-2</v>
      </c>
    </row>
    <row r="90" spans="4:31" x14ac:dyDescent="0.55000000000000004">
      <c r="D90" t="s">
        <v>9</v>
      </c>
      <c r="E90">
        <f t="shared" si="25"/>
        <v>64420.177204300446</v>
      </c>
      <c r="F90">
        <f t="shared" si="23"/>
        <v>64420.17720429974</v>
      </c>
      <c r="G90">
        <f t="shared" si="23"/>
        <v>64420.177204300446</v>
      </c>
      <c r="H90">
        <f t="shared" si="23"/>
        <v>64420.17720429974</v>
      </c>
      <c r="I90">
        <f t="shared" si="23"/>
        <v>64420.17720429902</v>
      </c>
      <c r="J90">
        <f t="shared" si="28"/>
        <v>6.4420177204300447E-2</v>
      </c>
      <c r="K90">
        <f t="shared" si="28"/>
        <v>6.4420177204299739E-2</v>
      </c>
      <c r="L90">
        <f t="shared" si="28"/>
        <v>6.4420177204300447E-2</v>
      </c>
      <c r="M90">
        <f t="shared" si="28"/>
        <v>6.4420177204299739E-2</v>
      </c>
      <c r="N90">
        <f t="shared" si="28"/>
        <v>6.4420177204299017E-2</v>
      </c>
    </row>
    <row r="91" spans="4:31" x14ac:dyDescent="0.55000000000000004">
      <c r="D91" t="s">
        <v>10</v>
      </c>
      <c r="E91">
        <f t="shared" ref="E91:I92" si="29">J91*1000000</f>
        <v>64420.17720429974</v>
      </c>
      <c r="F91">
        <f t="shared" si="29"/>
        <v>64420.177204301152</v>
      </c>
      <c r="G91">
        <f t="shared" si="29"/>
        <v>64420.17720429974</v>
      </c>
      <c r="H91">
        <f t="shared" si="29"/>
        <v>64420.17720429974</v>
      </c>
      <c r="I91">
        <f t="shared" si="29"/>
        <v>64420.177204300446</v>
      </c>
      <c r="J91">
        <f>(P71-P72)/5</f>
        <v>6.4420177204299739E-2</v>
      </c>
      <c r="K91">
        <f t="shared" ref="K91:N92" si="30">(Q71-Q72)/5</f>
        <v>6.4420177204301154E-2</v>
      </c>
      <c r="L91">
        <f t="shared" si="30"/>
        <v>6.4420177204299739E-2</v>
      </c>
      <c r="M91">
        <f t="shared" si="30"/>
        <v>6.4420177204299739E-2</v>
      </c>
      <c r="N91">
        <f t="shared" si="30"/>
        <v>6.4420177204300447E-2</v>
      </c>
    </row>
    <row r="92" spans="4:31" x14ac:dyDescent="0.55000000000000004">
      <c r="D92" t="s">
        <v>11</v>
      </c>
      <c r="E92">
        <f t="shared" si="29"/>
        <v>77304.212645159962</v>
      </c>
      <c r="F92">
        <f t="shared" si="29"/>
        <v>77304.212645159263</v>
      </c>
      <c r="G92">
        <f t="shared" si="29"/>
        <v>77304.212645159962</v>
      </c>
      <c r="H92">
        <f t="shared" si="29"/>
        <v>77304.212645160675</v>
      </c>
      <c r="I92">
        <f t="shared" si="29"/>
        <v>77304.212645159962</v>
      </c>
      <c r="J92">
        <f>(P72-P73)/5</f>
        <v>7.7304212645159964E-2</v>
      </c>
      <c r="K92">
        <f t="shared" si="30"/>
        <v>7.7304212645159257E-2</v>
      </c>
      <c r="L92">
        <f t="shared" si="30"/>
        <v>7.7304212645159964E-2</v>
      </c>
      <c r="M92">
        <f t="shared" si="30"/>
        <v>7.7304212645160672E-2</v>
      </c>
      <c r="N92">
        <f>(T72-T73)/5</f>
        <v>7.7304212645159964E-2</v>
      </c>
    </row>
    <row r="97" spans="4:14" x14ac:dyDescent="0.55000000000000004">
      <c r="E97" s="25" t="s">
        <v>47</v>
      </c>
      <c r="F97" s="25"/>
      <c r="G97" s="25"/>
      <c r="H97" s="25"/>
      <c r="I97" s="25"/>
      <c r="J97" s="26" t="s">
        <v>49</v>
      </c>
      <c r="K97" s="26"/>
      <c r="L97" s="26"/>
      <c r="M97" s="26"/>
      <c r="N97" s="26"/>
    </row>
    <row r="98" spans="4:14" x14ac:dyDescent="0.55000000000000004"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13</v>
      </c>
      <c r="K98" t="s">
        <v>14</v>
      </c>
      <c r="L98" t="s">
        <v>15</v>
      </c>
      <c r="M98" t="s">
        <v>16</v>
      </c>
      <c r="N98" t="s">
        <v>17</v>
      </c>
    </row>
    <row r="99" spans="4:14" x14ac:dyDescent="0.55000000000000004">
      <c r="D99" t="s">
        <v>1</v>
      </c>
      <c r="E99">
        <f>J99*1000000</f>
        <v>0</v>
      </c>
      <c r="F99">
        <f t="shared" ref="F99:I107" si="31">K99*1000000</f>
        <v>0</v>
      </c>
      <c r="G99">
        <f t="shared" si="31"/>
        <v>0</v>
      </c>
      <c r="H99">
        <f t="shared" si="31"/>
        <v>16693.170977202244</v>
      </c>
      <c r="I99">
        <f>N99*1000000</f>
        <v>34907.612075002704</v>
      </c>
      <c r="J99">
        <f t="shared" ref="J99:N100" si="32">(U62-U63)/1</f>
        <v>0</v>
      </c>
      <c r="K99">
        <f t="shared" si="32"/>
        <v>0</v>
      </c>
      <c r="L99">
        <f t="shared" si="32"/>
        <v>0</v>
      </c>
      <c r="M99">
        <f t="shared" si="32"/>
        <v>1.6693170977202243E-2</v>
      </c>
      <c r="N99">
        <f t="shared" si="32"/>
        <v>3.4907612075002703E-2</v>
      </c>
    </row>
    <row r="100" spans="4:14" x14ac:dyDescent="0.55000000000000004">
      <c r="D100" t="s">
        <v>2</v>
      </c>
      <c r="E100">
        <f t="shared" ref="E100:E107" si="33">J100*1000000</f>
        <v>0</v>
      </c>
      <c r="F100">
        <f t="shared" si="31"/>
        <v>0</v>
      </c>
      <c r="G100">
        <f t="shared" si="31"/>
        <v>0</v>
      </c>
      <c r="H100">
        <f t="shared" si="31"/>
        <v>15357.717299099961</v>
      </c>
      <c r="I100">
        <f t="shared" si="31"/>
        <v>32115.003108994955</v>
      </c>
      <c r="J100">
        <f t="shared" si="32"/>
        <v>0</v>
      </c>
      <c r="K100">
        <f t="shared" si="32"/>
        <v>0</v>
      </c>
      <c r="L100">
        <f t="shared" si="32"/>
        <v>0</v>
      </c>
      <c r="M100">
        <f t="shared" si="32"/>
        <v>1.535771729909996E-2</v>
      </c>
      <c r="N100">
        <f t="shared" si="32"/>
        <v>3.2115003108994955E-2</v>
      </c>
    </row>
    <row r="101" spans="4:14" x14ac:dyDescent="0.55000000000000004">
      <c r="D101" t="s">
        <v>3</v>
      </c>
      <c r="E101">
        <f t="shared" si="33"/>
        <v>0</v>
      </c>
      <c r="F101">
        <f t="shared" si="31"/>
        <v>0</v>
      </c>
      <c r="G101">
        <f t="shared" si="31"/>
        <v>0</v>
      </c>
      <c r="H101">
        <f t="shared" si="31"/>
        <v>13651.304265799525</v>
      </c>
      <c r="I101">
        <f t="shared" si="31"/>
        <v>28546.669430200567</v>
      </c>
      <c r="J101">
        <f t="shared" ref="J101:N103" si="34">(U64-U65)/2</f>
        <v>0</v>
      </c>
      <c r="K101">
        <f t="shared" si="34"/>
        <v>0</v>
      </c>
      <c r="L101">
        <f t="shared" si="34"/>
        <v>0</v>
      </c>
      <c r="M101">
        <f t="shared" si="34"/>
        <v>1.3651304265799524E-2</v>
      </c>
      <c r="N101">
        <f t="shared" si="34"/>
        <v>2.8546669430200566E-2</v>
      </c>
    </row>
    <row r="102" spans="4:14" x14ac:dyDescent="0.55000000000000004">
      <c r="D102" t="s">
        <v>4</v>
      </c>
      <c r="E102">
        <f t="shared" si="33"/>
        <v>0</v>
      </c>
      <c r="F102">
        <f t="shared" si="31"/>
        <v>23221.226666649385</v>
      </c>
      <c r="G102">
        <f t="shared" si="31"/>
        <v>46326.684858049914</v>
      </c>
      <c r="H102">
        <f t="shared" si="31"/>
        <v>46797.976891699735</v>
      </c>
      <c r="I102">
        <f t="shared" si="31"/>
        <v>44564.788711101144</v>
      </c>
      <c r="J102">
        <f t="shared" si="34"/>
        <v>0</v>
      </c>
      <c r="K102">
        <f t="shared" si="34"/>
        <v>2.3221226666649386E-2</v>
      </c>
      <c r="L102">
        <f t="shared" si="34"/>
        <v>4.6326684858049916E-2</v>
      </c>
      <c r="M102">
        <f t="shared" si="34"/>
        <v>4.6797976891699733E-2</v>
      </c>
      <c r="N102">
        <f t="shared" si="34"/>
        <v>4.4564788711101144E-2</v>
      </c>
    </row>
    <row r="103" spans="4:14" x14ac:dyDescent="0.55000000000000004">
      <c r="D103" t="s">
        <v>5</v>
      </c>
      <c r="E103">
        <f t="shared" si="33"/>
        <v>0</v>
      </c>
      <c r="F103">
        <f t="shared" si="31"/>
        <v>40603.303060001039</v>
      </c>
      <c r="G103">
        <f t="shared" si="31"/>
        <v>45700.850439247988</v>
      </c>
      <c r="H103">
        <f t="shared" si="31"/>
        <v>43755.815572300351</v>
      </c>
      <c r="I103">
        <f t="shared" si="31"/>
        <v>41810.780705398894</v>
      </c>
      <c r="J103">
        <f t="shared" si="34"/>
        <v>0</v>
      </c>
      <c r="K103">
        <f t="shared" si="34"/>
        <v>4.0603303060001039E-2</v>
      </c>
      <c r="L103">
        <f t="shared" si="34"/>
        <v>4.5700850439247986E-2</v>
      </c>
      <c r="M103">
        <f t="shared" si="34"/>
        <v>4.3755815572300349E-2</v>
      </c>
      <c r="N103">
        <f t="shared" si="34"/>
        <v>4.1810780705398898E-2</v>
      </c>
    </row>
    <row r="104" spans="4:14" x14ac:dyDescent="0.55000000000000004">
      <c r="D104" t="s">
        <v>6</v>
      </c>
      <c r="E104">
        <f t="shared" si="33"/>
        <v>0</v>
      </c>
      <c r="F104">
        <f t="shared" si="31"/>
        <v>29213.801290300267</v>
      </c>
      <c r="G104">
        <f t="shared" si="31"/>
        <v>29213.801290300267</v>
      </c>
      <c r="H104">
        <f t="shared" si="31"/>
        <v>29213.801290399744</v>
      </c>
      <c r="I104">
        <f t="shared" si="31"/>
        <v>29213.801290300267</v>
      </c>
      <c r="J104">
        <f t="shared" ref="J104:N105" si="35">(U67-U68)/1</f>
        <v>0</v>
      </c>
      <c r="K104">
        <f t="shared" si="35"/>
        <v>2.9213801290300268E-2</v>
      </c>
      <c r="L104">
        <f t="shared" si="35"/>
        <v>2.9213801290300268E-2</v>
      </c>
      <c r="M104">
        <f t="shared" si="35"/>
        <v>2.9213801290399743E-2</v>
      </c>
      <c r="N104">
        <f t="shared" si="35"/>
        <v>2.9213801290300268E-2</v>
      </c>
    </row>
    <row r="105" spans="4:14" x14ac:dyDescent="0.55000000000000004">
      <c r="D105" t="s">
        <v>7</v>
      </c>
      <c r="E105">
        <f t="shared" si="33"/>
        <v>0</v>
      </c>
      <c r="F105">
        <f t="shared" si="31"/>
        <v>29213.801290399744</v>
      </c>
      <c r="G105">
        <f t="shared" si="31"/>
        <v>29213.801290399744</v>
      </c>
      <c r="H105">
        <f t="shared" si="31"/>
        <v>29213.801290300267</v>
      </c>
      <c r="I105">
        <f t="shared" si="31"/>
        <v>29213.801290300267</v>
      </c>
      <c r="J105">
        <f t="shared" si="35"/>
        <v>0</v>
      </c>
      <c r="K105">
        <f t="shared" si="35"/>
        <v>2.9213801290399743E-2</v>
      </c>
      <c r="L105">
        <f t="shared" si="35"/>
        <v>2.9213801290399743E-2</v>
      </c>
      <c r="M105">
        <f t="shared" si="35"/>
        <v>2.9213801290300268E-2</v>
      </c>
      <c r="N105">
        <f t="shared" si="35"/>
        <v>2.9213801290300268E-2</v>
      </c>
    </row>
    <row r="106" spans="4:14" x14ac:dyDescent="0.55000000000000004">
      <c r="D106" t="s">
        <v>8</v>
      </c>
      <c r="E106">
        <f t="shared" si="33"/>
        <v>19798.509910599903</v>
      </c>
      <c r="F106">
        <f t="shared" si="31"/>
        <v>29213.80129032016</v>
      </c>
      <c r="G106">
        <f t="shared" si="31"/>
        <v>29213.801290320873</v>
      </c>
      <c r="H106">
        <f t="shared" si="31"/>
        <v>29213.80129032016</v>
      </c>
      <c r="I106">
        <f t="shared" si="31"/>
        <v>29213.80129032016</v>
      </c>
      <c r="J106">
        <f>(U69-U70)/5</f>
        <v>1.9798509910599903E-2</v>
      </c>
      <c r="K106">
        <f>(V69-V70)/5</f>
        <v>2.9213801290320161E-2</v>
      </c>
      <c r="L106">
        <f>(W69-W70)/5</f>
        <v>2.9213801290320873E-2</v>
      </c>
      <c r="M106">
        <f>(X69-X70)/5</f>
        <v>2.9213801290320161E-2</v>
      </c>
      <c r="N106">
        <f>(Y69-Y70)/5</f>
        <v>2.9213801290320161E-2</v>
      </c>
    </row>
    <row r="107" spans="4:14" x14ac:dyDescent="0.55000000000000004">
      <c r="D107" t="s">
        <v>9</v>
      </c>
      <c r="E107">
        <f t="shared" si="33"/>
        <v>29213.801290340059</v>
      </c>
      <c r="F107">
        <f t="shared" si="31"/>
        <v>29213.801290319454</v>
      </c>
      <c r="G107">
        <f t="shared" si="31"/>
        <v>29213.801290319454</v>
      </c>
      <c r="H107">
        <f t="shared" si="31"/>
        <v>29213.801290319454</v>
      </c>
      <c r="I107">
        <f t="shared" si="31"/>
        <v>29213.80129032016</v>
      </c>
      <c r="J107">
        <f>(U70-U71)/5</f>
        <v>2.9213801290340059E-2</v>
      </c>
      <c r="K107">
        <f t="shared" ref="K107:N109" si="36">(V70-V71)/5</f>
        <v>2.9213801290319454E-2</v>
      </c>
      <c r="L107">
        <f t="shared" si="36"/>
        <v>2.9213801290319454E-2</v>
      </c>
      <c r="M107">
        <f t="shared" si="36"/>
        <v>2.9213801290319454E-2</v>
      </c>
      <c r="N107">
        <f>(Y70-Y71)/5</f>
        <v>2.9213801290320161E-2</v>
      </c>
    </row>
    <row r="108" spans="4:14" x14ac:dyDescent="0.55000000000000004">
      <c r="D108" t="s">
        <v>10</v>
      </c>
      <c r="E108">
        <f t="shared" ref="E108:I109" si="37">J108*1000000</f>
        <v>29213.80129032016</v>
      </c>
      <c r="F108">
        <f t="shared" si="37"/>
        <v>29213.80129032016</v>
      </c>
      <c r="G108">
        <f t="shared" si="37"/>
        <v>29213.80129032016</v>
      </c>
      <c r="H108">
        <f t="shared" si="37"/>
        <v>29213.80129032016</v>
      </c>
      <c r="I108">
        <f t="shared" si="37"/>
        <v>29213.80129032016</v>
      </c>
      <c r="J108">
        <f>(U71-U72)/5</f>
        <v>2.9213801290320161E-2</v>
      </c>
      <c r="K108">
        <f t="shared" si="36"/>
        <v>2.9213801290320161E-2</v>
      </c>
      <c r="L108">
        <f t="shared" si="36"/>
        <v>2.9213801290320161E-2</v>
      </c>
      <c r="M108">
        <f t="shared" si="36"/>
        <v>2.9213801290320161E-2</v>
      </c>
      <c r="N108">
        <f t="shared" si="36"/>
        <v>2.9213801290320161E-2</v>
      </c>
    </row>
    <row r="109" spans="4:14" x14ac:dyDescent="0.55000000000000004">
      <c r="D109" t="s">
        <v>11</v>
      </c>
      <c r="E109">
        <f t="shared" si="37"/>
        <v>35056.561548379512</v>
      </c>
      <c r="F109">
        <f t="shared" si="37"/>
        <v>35056.561548380218</v>
      </c>
      <c r="G109">
        <f t="shared" si="37"/>
        <v>35056.561548379512</v>
      </c>
      <c r="H109">
        <f t="shared" si="37"/>
        <v>35056.56154840011</v>
      </c>
      <c r="I109">
        <f t="shared" si="37"/>
        <v>35056.56154840011</v>
      </c>
      <c r="J109">
        <f>(U72-U73)/5</f>
        <v>3.5056561548379508E-2</v>
      </c>
      <c r="K109">
        <f t="shared" si="36"/>
        <v>3.5056561548380216E-2</v>
      </c>
      <c r="L109">
        <f t="shared" si="36"/>
        <v>3.5056561548379508E-2</v>
      </c>
      <c r="M109">
        <f t="shared" si="36"/>
        <v>3.505656154840011E-2</v>
      </c>
      <c r="N109">
        <f t="shared" si="36"/>
        <v>3.505656154840011E-2</v>
      </c>
    </row>
    <row r="119" spans="15:21" x14ac:dyDescent="0.55000000000000004">
      <c r="U119" t="s">
        <v>50</v>
      </c>
    </row>
    <row r="120" spans="15:21" x14ac:dyDescent="0.55000000000000004">
      <c r="O120" s="19"/>
    </row>
  </sheetData>
  <mergeCells count="16">
    <mergeCell ref="Z41:AD41"/>
    <mergeCell ref="V74:AE74"/>
    <mergeCell ref="E80:I80"/>
    <mergeCell ref="J80:N80"/>
    <mergeCell ref="E97:I97"/>
    <mergeCell ref="J97:N97"/>
    <mergeCell ref="P41:T41"/>
    <mergeCell ref="U41:Y41"/>
    <mergeCell ref="P60:T60"/>
    <mergeCell ref="U60:Y60"/>
    <mergeCell ref="Z60:AD60"/>
    <mergeCell ref="V75:W75"/>
    <mergeCell ref="X75:Y75"/>
    <mergeCell ref="Z75:AA75"/>
    <mergeCell ref="AB75:AC75"/>
    <mergeCell ref="AD75:AE7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9DF0-D6FC-4867-9AA3-390E73A1FB60}">
  <dimension ref="A1:BM64"/>
  <sheetViews>
    <sheetView tabSelected="1" topLeftCell="A13" zoomScale="57" zoomScaleNormal="40" workbookViewId="0">
      <selection activeCell="Y26" sqref="Y26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65" ht="15.6" x14ac:dyDescent="0.6">
      <c r="A1" s="33" t="s">
        <v>73</v>
      </c>
      <c r="B1" s="33"/>
      <c r="C1" s="33"/>
      <c r="D1" s="33"/>
      <c r="E1" s="33"/>
      <c r="F1" s="33"/>
      <c r="G1" s="33"/>
      <c r="H1" s="34" t="s">
        <v>74</v>
      </c>
      <c r="I1" s="34"/>
      <c r="J1" s="34"/>
      <c r="K1" s="34"/>
      <c r="L1" s="34"/>
      <c r="M1" s="34"/>
      <c r="N1" s="34"/>
      <c r="O1" s="35" t="s">
        <v>75</v>
      </c>
      <c r="P1" s="35"/>
      <c r="Q1" s="35"/>
      <c r="R1" s="35"/>
      <c r="S1" s="35"/>
      <c r="T1" s="35"/>
      <c r="U1" s="35"/>
      <c r="V1" s="36" t="s">
        <v>76</v>
      </c>
      <c r="W1" s="36"/>
      <c r="X1" s="36"/>
      <c r="Y1" s="36"/>
      <c r="Z1" s="36"/>
      <c r="AA1" s="36"/>
      <c r="AB1" s="36"/>
      <c r="AI1" t="s">
        <v>73</v>
      </c>
    </row>
    <row r="2" spans="1:65" x14ac:dyDescent="0.55000000000000004">
      <c r="C2" t="s">
        <v>25</v>
      </c>
      <c r="D2" t="s">
        <v>26</v>
      </c>
      <c r="E2" t="s">
        <v>27</v>
      </c>
      <c r="J2" t="s">
        <v>25</v>
      </c>
      <c r="K2" t="s">
        <v>26</v>
      </c>
      <c r="L2" t="s">
        <v>27</v>
      </c>
      <c r="Q2" t="s">
        <v>25</v>
      </c>
      <c r="R2" t="s">
        <v>26</v>
      </c>
      <c r="S2" t="s">
        <v>27</v>
      </c>
      <c r="X2" t="s">
        <v>25</v>
      </c>
      <c r="Y2" t="s">
        <v>26</v>
      </c>
      <c r="Z2" t="s">
        <v>27</v>
      </c>
      <c r="AK2" t="s">
        <v>25</v>
      </c>
      <c r="AL2" t="s">
        <v>26</v>
      </c>
      <c r="AM2" t="s">
        <v>27</v>
      </c>
    </row>
    <row r="3" spans="1:65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I3" t="s">
        <v>30</v>
      </c>
      <c r="AJ3" t="s">
        <v>31</v>
      </c>
      <c r="AK3" t="s">
        <v>13</v>
      </c>
      <c r="AL3" t="s">
        <v>14</v>
      </c>
      <c r="AM3" t="s">
        <v>15</v>
      </c>
    </row>
    <row r="4" spans="1:65" x14ac:dyDescent="0.55000000000000004">
      <c r="A4" t="s">
        <v>0</v>
      </c>
      <c r="B4">
        <v>0</v>
      </c>
      <c r="C4">
        <f>AK$34/1000000</f>
        <v>21.406226397574802</v>
      </c>
      <c r="D4">
        <f>AK$35/1000000</f>
        <v>24.692117186537097</v>
      </c>
      <c r="E4">
        <f>AK$36/1000000</f>
        <v>27.631691099489601</v>
      </c>
      <c r="H4" t="s">
        <v>0</v>
      </c>
      <c r="I4">
        <v>0</v>
      </c>
      <c r="J4">
        <v>21.680117046622602</v>
      </c>
      <c r="K4">
        <v>25.023761430610197</v>
      </c>
      <c r="L4">
        <v>28.0022443255551</v>
      </c>
      <c r="O4" t="s">
        <v>0</v>
      </c>
      <c r="P4">
        <v>0</v>
      </c>
      <c r="Q4">
        <v>21.789673306241699</v>
      </c>
      <c r="R4">
        <v>25.156419128239399</v>
      </c>
      <c r="S4">
        <v>28.1504656159813</v>
      </c>
      <c r="V4" t="s">
        <v>0</v>
      </c>
      <c r="W4">
        <v>0</v>
      </c>
      <c r="X4">
        <v>21.132335748527002</v>
      </c>
      <c r="Y4">
        <v>24.360472942464099</v>
      </c>
      <c r="Z4">
        <v>27.261137873424001</v>
      </c>
      <c r="AI4" t="s">
        <v>0</v>
      </c>
      <c r="AJ4">
        <v>0</v>
      </c>
      <c r="AK4">
        <v>21.406226397574802</v>
      </c>
      <c r="AL4">
        <v>24.692117186537097</v>
      </c>
      <c r="AM4">
        <v>27.631691099489601</v>
      </c>
    </row>
    <row r="5" spans="1:65" x14ac:dyDescent="0.55000000000000004">
      <c r="A5" t="s">
        <v>1</v>
      </c>
      <c r="B5">
        <v>1</v>
      </c>
      <c r="C5">
        <f>AL$34/1000000</f>
        <v>21.4356418216707</v>
      </c>
      <c r="D5">
        <f>AL$35/1000000</f>
        <v>24.741874057085102</v>
      </c>
      <c r="E5">
        <f>AL$36/1000000</f>
        <v>27.6739759485218</v>
      </c>
      <c r="H5" t="s">
        <v>1</v>
      </c>
      <c r="I5">
        <v>1</v>
      </c>
      <c r="J5">
        <v>21.7111330923534</v>
      </c>
      <c r="K5">
        <v>25.076225789693002</v>
      </c>
      <c r="L5">
        <v>28.046830077813201</v>
      </c>
      <c r="O5" t="s">
        <v>1</v>
      </c>
      <c r="P5">
        <v>1</v>
      </c>
      <c r="Q5">
        <v>21.821329600626498</v>
      </c>
      <c r="R5">
        <v>25.2099664827361</v>
      </c>
      <c r="S5">
        <v>28.195971729529703</v>
      </c>
      <c r="V5" t="s">
        <v>1</v>
      </c>
      <c r="W5">
        <v>1</v>
      </c>
      <c r="X5">
        <v>21.160150550988</v>
      </c>
      <c r="Y5">
        <v>24.407522324477299</v>
      </c>
      <c r="Z5">
        <v>27.301121819230502</v>
      </c>
      <c r="AI5" t="s">
        <v>1</v>
      </c>
      <c r="AJ5">
        <v>1</v>
      </c>
      <c r="AK5">
        <v>21.4356418216707</v>
      </c>
      <c r="AL5">
        <v>24.741874057085102</v>
      </c>
      <c r="AM5">
        <v>27.6739759485218</v>
      </c>
    </row>
    <row r="6" spans="1:65" ht="15.6" x14ac:dyDescent="0.6">
      <c r="A6" t="s">
        <v>2</v>
      </c>
      <c r="B6">
        <v>2</v>
      </c>
      <c r="C6">
        <f>AM$34/1000000</f>
        <v>21.467085895704198</v>
      </c>
      <c r="D6">
        <f>AM$35/1000000</f>
        <v>24.784158906117398</v>
      </c>
      <c r="E6">
        <f>AM$36/1000000</f>
        <v>27.716260797554103</v>
      </c>
      <c r="H6" t="s">
        <v>2</v>
      </c>
      <c r="I6">
        <v>2</v>
      </c>
      <c r="J6">
        <v>21.744288175720801</v>
      </c>
      <c r="K6">
        <v>25.120811541950999</v>
      </c>
      <c r="L6">
        <v>28.091415830071302</v>
      </c>
      <c r="O6" t="s">
        <v>2</v>
      </c>
      <c r="P6">
        <v>2</v>
      </c>
      <c r="Q6">
        <v>21.8551690877275</v>
      </c>
      <c r="R6">
        <v>25.255472596284502</v>
      </c>
      <c r="S6">
        <v>28.241477843078098</v>
      </c>
      <c r="V6" t="s">
        <v>2</v>
      </c>
      <c r="W6">
        <v>2</v>
      </c>
      <c r="X6">
        <v>21.189883615687602</v>
      </c>
      <c r="Y6">
        <v>24.4475062702837</v>
      </c>
      <c r="Z6">
        <v>27.3411057650369</v>
      </c>
      <c r="AH6" s="4"/>
      <c r="AI6" s="4" t="s">
        <v>2</v>
      </c>
      <c r="AJ6" s="4">
        <v>2</v>
      </c>
      <c r="AK6">
        <v>21.467085895704198</v>
      </c>
      <c r="AL6">
        <v>24.784158906117398</v>
      </c>
      <c r="AM6">
        <v>27.716260797554103</v>
      </c>
    </row>
    <row r="7" spans="1:65" ht="15.6" x14ac:dyDescent="0.6">
      <c r="A7" t="s">
        <v>3</v>
      </c>
      <c r="B7">
        <v>4</v>
      </c>
      <c r="C7">
        <f>AN$34/1000000</f>
        <v>21.536961615778701</v>
      </c>
      <c r="D7">
        <f>AN$35/1000000</f>
        <v>24.8687286041819</v>
      </c>
      <c r="E7">
        <f>AN$36/1000000</f>
        <v>27.800830495618602</v>
      </c>
      <c r="H7" t="s">
        <v>3</v>
      </c>
      <c r="I7">
        <v>4</v>
      </c>
      <c r="J7">
        <v>21.817966138759502</v>
      </c>
      <c r="K7">
        <v>25.209983046467201</v>
      </c>
      <c r="L7">
        <v>28.180587334587401</v>
      </c>
      <c r="O7" t="s">
        <v>3</v>
      </c>
      <c r="P7">
        <v>4</v>
      </c>
      <c r="Q7">
        <v>21.930367947951801</v>
      </c>
      <c r="R7">
        <v>25.346484823381299</v>
      </c>
      <c r="S7">
        <v>28.332490070174899</v>
      </c>
      <c r="V7" t="s">
        <v>3</v>
      </c>
      <c r="W7">
        <v>4</v>
      </c>
      <c r="X7">
        <v>21.255957092797903</v>
      </c>
      <c r="Y7">
        <v>24.527474161896603</v>
      </c>
      <c r="Z7">
        <v>27.421073656649799</v>
      </c>
      <c r="AH7" s="4"/>
      <c r="AI7" s="20" t="s">
        <v>3</v>
      </c>
      <c r="AJ7" s="20">
        <v>4</v>
      </c>
      <c r="AK7">
        <v>21.536961615778701</v>
      </c>
      <c r="AL7">
        <v>24.8687286041819</v>
      </c>
      <c r="AM7">
        <v>27.800830495618602</v>
      </c>
    </row>
    <row r="8" spans="1:65" ht="15.6" x14ac:dyDescent="0.6">
      <c r="A8" t="s">
        <v>4</v>
      </c>
      <c r="B8">
        <v>6</v>
      </c>
      <c r="C8">
        <f>AO$34/1000000</f>
        <v>21.563372640578301</v>
      </c>
      <c r="D8">
        <f>AO$35/1000000</f>
        <v>24.862355102246401</v>
      </c>
      <c r="E8">
        <f>AO$36/1000000</f>
        <v>27.794456993683099</v>
      </c>
      <c r="H8" t="s">
        <v>4</v>
      </c>
      <c r="I8">
        <v>6</v>
      </c>
      <c r="J8">
        <v>21.813072202988</v>
      </c>
      <c r="K8">
        <v>25.148771350983299</v>
      </c>
      <c r="L8">
        <v>28.119375639103499</v>
      </c>
      <c r="O8" t="s">
        <v>4</v>
      </c>
      <c r="P8">
        <v>6</v>
      </c>
      <c r="Q8">
        <v>21.9129520279518</v>
      </c>
      <c r="R8">
        <v>25.263337850478003</v>
      </c>
      <c r="S8">
        <v>28.249343097271698</v>
      </c>
      <c r="V8" t="s">
        <v>4</v>
      </c>
      <c r="W8">
        <v>6</v>
      </c>
      <c r="X8">
        <v>21.313673078168701</v>
      </c>
      <c r="Y8">
        <v>24.575938853509502</v>
      </c>
      <c r="Z8">
        <v>27.469538348262702</v>
      </c>
      <c r="AH8" s="4"/>
      <c r="AI8" s="20" t="s">
        <v>4</v>
      </c>
      <c r="AJ8" s="20">
        <v>6</v>
      </c>
      <c r="AK8">
        <v>21.563372640578301</v>
      </c>
      <c r="AL8">
        <v>24.862355102246401</v>
      </c>
      <c r="AM8">
        <v>27.794456993683099</v>
      </c>
    </row>
    <row r="9" spans="1:65" ht="15.6" x14ac:dyDescent="0.6">
      <c r="A9" t="s">
        <v>5</v>
      </c>
      <c r="B9">
        <v>8</v>
      </c>
      <c r="C9">
        <f>AP$34/1000000</f>
        <v>21.595958507951799</v>
      </c>
      <c r="D9">
        <f>AP$35/1000000</f>
        <v>24.855981600310898</v>
      </c>
      <c r="E9">
        <f>AP$36/1000000</f>
        <v>27.788083491747599</v>
      </c>
      <c r="H9" t="s">
        <v>5</v>
      </c>
      <c r="I9">
        <v>8</v>
      </c>
      <c r="J9">
        <v>21.809942507951799</v>
      </c>
      <c r="K9">
        <v>25.087559655499398</v>
      </c>
      <c r="L9">
        <v>28.058163943619601</v>
      </c>
      <c r="O9" t="s">
        <v>5</v>
      </c>
      <c r="P9">
        <v>8</v>
      </c>
      <c r="Q9">
        <v>21.895536107951802</v>
      </c>
      <c r="R9">
        <v>25.180190877574802</v>
      </c>
      <c r="S9">
        <v>28.166196124368401</v>
      </c>
      <c r="V9" t="s">
        <v>5</v>
      </c>
      <c r="W9">
        <v>8</v>
      </c>
      <c r="X9">
        <v>21.381974507951799</v>
      </c>
      <c r="Y9">
        <v>24.624403545122401</v>
      </c>
      <c r="Z9">
        <v>27.518003039875602</v>
      </c>
      <c r="AH9" s="4"/>
      <c r="AI9" s="20" t="s">
        <v>5</v>
      </c>
      <c r="AJ9" s="20">
        <v>8</v>
      </c>
      <c r="AK9">
        <v>21.595958507951799</v>
      </c>
      <c r="AL9">
        <v>24.855981600310898</v>
      </c>
      <c r="AM9">
        <v>27.788083491747599</v>
      </c>
    </row>
    <row r="10" spans="1:65" x14ac:dyDescent="0.55000000000000004">
      <c r="A10" t="s">
        <v>6</v>
      </c>
      <c r="B10">
        <v>9</v>
      </c>
      <c r="C10">
        <f>AQ$34/1000000</f>
        <v>21.5872505479518</v>
      </c>
      <c r="D10">
        <f>AQ$35/1000000</f>
        <v>24.795148275579699</v>
      </c>
      <c r="E10">
        <f>AQ$36/1000000</f>
        <v>27.7272501670165</v>
      </c>
      <c r="H10" t="s">
        <v>6</v>
      </c>
      <c r="I10">
        <v>9</v>
      </c>
      <c r="J10">
        <v>21.8012345479518</v>
      </c>
      <c r="K10">
        <v>25.030049857649999</v>
      </c>
      <c r="L10">
        <v>28.000654145770199</v>
      </c>
      <c r="O10" t="s">
        <v>6</v>
      </c>
      <c r="P10">
        <v>9</v>
      </c>
      <c r="Q10">
        <v>21.8868281479518</v>
      </c>
      <c r="R10">
        <v>25.124010490478003</v>
      </c>
      <c r="S10">
        <v>28.110015737271699</v>
      </c>
      <c r="V10" t="s">
        <v>6</v>
      </c>
      <c r="W10">
        <v>9</v>
      </c>
      <c r="X10">
        <v>21.3732665479518</v>
      </c>
      <c r="Y10">
        <v>24.560246693509502</v>
      </c>
      <c r="Z10">
        <v>27.453846188262702</v>
      </c>
      <c r="AI10" t="s">
        <v>6</v>
      </c>
      <c r="AJ10">
        <v>9</v>
      </c>
      <c r="AK10">
        <v>21.5872505479518</v>
      </c>
      <c r="AL10">
        <v>24.795148275579699</v>
      </c>
      <c r="AM10">
        <v>27.7272501670165</v>
      </c>
    </row>
    <row r="11" spans="1:65" x14ac:dyDescent="0.55000000000000004">
      <c r="A11" t="s">
        <v>7</v>
      </c>
      <c r="B11">
        <v>10</v>
      </c>
      <c r="C11">
        <f>AR$34/1000000</f>
        <v>21.578542587951802</v>
      </c>
      <c r="D11">
        <f>AR$35/1000000</f>
        <v>24.734314950848603</v>
      </c>
      <c r="E11">
        <f>AR$36/1000000</f>
        <v>27.666416842285301</v>
      </c>
      <c r="H11" t="s">
        <v>7</v>
      </c>
      <c r="I11">
        <v>10</v>
      </c>
      <c r="J11">
        <v>21.792526587951802</v>
      </c>
      <c r="K11">
        <v>24.972540059800497</v>
      </c>
      <c r="L11">
        <v>27.9431443479207</v>
      </c>
      <c r="O11" t="s">
        <v>7</v>
      </c>
      <c r="P11">
        <v>10</v>
      </c>
      <c r="Q11">
        <v>21.878120187951801</v>
      </c>
      <c r="R11">
        <v>25.067830103381297</v>
      </c>
      <c r="S11">
        <v>28.0538353501749</v>
      </c>
      <c r="V11" t="s">
        <v>7</v>
      </c>
      <c r="W11">
        <v>10</v>
      </c>
      <c r="X11">
        <v>21.364558587951802</v>
      </c>
      <c r="Y11">
        <v>24.496089841896602</v>
      </c>
      <c r="Z11">
        <v>27.389689336649802</v>
      </c>
      <c r="AI11" t="s">
        <v>7</v>
      </c>
      <c r="AJ11">
        <v>10</v>
      </c>
      <c r="AK11">
        <v>21.578542587951802</v>
      </c>
      <c r="AL11">
        <v>24.734314950848603</v>
      </c>
      <c r="AM11">
        <v>27.666416842285301</v>
      </c>
    </row>
    <row r="12" spans="1:65" x14ac:dyDescent="0.55000000000000004">
      <c r="A12" t="s">
        <v>8</v>
      </c>
      <c r="B12">
        <v>15</v>
      </c>
      <c r="C12">
        <f>AS$34/1000000</f>
        <v>21.498046435755899</v>
      </c>
      <c r="D12">
        <f>AS$35/1000000</f>
        <v>24.430148327192601</v>
      </c>
      <c r="E12">
        <f>AS$36/1000000</f>
        <v>27.362250218629402</v>
      </c>
      <c r="H12" t="s">
        <v>8</v>
      </c>
      <c r="I12">
        <v>15</v>
      </c>
      <c r="J12">
        <v>21.714386782432999</v>
      </c>
      <c r="K12">
        <v>24.684991070553199</v>
      </c>
      <c r="L12">
        <v>27.655595358673402</v>
      </c>
      <c r="O12" t="s">
        <v>8</v>
      </c>
      <c r="P12">
        <v>15</v>
      </c>
      <c r="Q12">
        <v>21.800922921103801</v>
      </c>
      <c r="R12">
        <v>24.7869281678974</v>
      </c>
      <c r="S12">
        <v>27.772933414691</v>
      </c>
      <c r="V12" t="s">
        <v>8</v>
      </c>
      <c r="W12">
        <v>15</v>
      </c>
      <c r="X12">
        <v>21.281706089078899</v>
      </c>
      <c r="Y12">
        <v>24.175305583832099</v>
      </c>
      <c r="Z12">
        <v>27.068905078585299</v>
      </c>
      <c r="AI12" t="s">
        <v>8</v>
      </c>
      <c r="AJ12">
        <v>15</v>
      </c>
      <c r="AK12">
        <v>21.498046435755899</v>
      </c>
      <c r="AL12">
        <v>24.430148327192601</v>
      </c>
      <c r="AM12">
        <v>27.362250218629402</v>
      </c>
    </row>
    <row r="13" spans="1:65" x14ac:dyDescent="0.55000000000000004">
      <c r="A13" t="s">
        <v>9</v>
      </c>
      <c r="B13">
        <v>20</v>
      </c>
      <c r="C13">
        <f>AT$34/1000000</f>
        <v>21.1938798121</v>
      </c>
      <c r="D13">
        <f>AT$35/1000000</f>
        <v>24.125981703536702</v>
      </c>
      <c r="E13">
        <f>AT$36/1000000</f>
        <v>27.0580835949734</v>
      </c>
      <c r="H13" t="s">
        <v>9</v>
      </c>
      <c r="I13">
        <v>20</v>
      </c>
      <c r="J13">
        <v>21.426837793185598</v>
      </c>
      <c r="K13">
        <v>24.397442081305897</v>
      </c>
      <c r="L13">
        <v>27.3680463694261</v>
      </c>
      <c r="O13" t="s">
        <v>9</v>
      </c>
      <c r="P13">
        <v>20</v>
      </c>
      <c r="Q13">
        <v>21.520020985619897</v>
      </c>
      <c r="R13">
        <v>24.5060262324135</v>
      </c>
      <c r="S13">
        <v>27.492031479207199</v>
      </c>
      <c r="V13" t="s">
        <v>9</v>
      </c>
      <c r="W13">
        <v>20</v>
      </c>
      <c r="X13">
        <v>20.960921831014399</v>
      </c>
      <c r="Y13">
        <v>23.8545213257676</v>
      </c>
      <c r="Z13">
        <v>26.7481208205208</v>
      </c>
      <c r="AI13" t="s">
        <v>9</v>
      </c>
      <c r="AJ13">
        <v>20</v>
      </c>
      <c r="AK13">
        <v>21.1938798121</v>
      </c>
      <c r="AL13">
        <v>24.125981703536702</v>
      </c>
      <c r="AM13">
        <v>27.0580835949734</v>
      </c>
    </row>
    <row r="14" spans="1:65" x14ac:dyDescent="0.55000000000000004">
      <c r="A14" t="s">
        <v>10</v>
      </c>
      <c r="B14">
        <v>25</v>
      </c>
      <c r="C14">
        <f>AU$34/1000000</f>
        <v>20.889713188444102</v>
      </c>
      <c r="D14">
        <f>AU$35/1000000</f>
        <v>23.8218150798808</v>
      </c>
      <c r="E14">
        <f>AU$36/1000000</f>
        <v>26.753916971317501</v>
      </c>
      <c r="H14" t="s">
        <v>10</v>
      </c>
      <c r="I14">
        <v>25</v>
      </c>
      <c r="J14">
        <v>21.1392888039383</v>
      </c>
      <c r="K14">
        <v>24.109893092058599</v>
      </c>
      <c r="L14">
        <v>27.080497380178802</v>
      </c>
      <c r="O14" t="s">
        <v>10</v>
      </c>
      <c r="P14">
        <v>25</v>
      </c>
      <c r="Q14">
        <v>21.239119050136001</v>
      </c>
      <c r="R14">
        <v>24.2251242969297</v>
      </c>
      <c r="S14">
        <v>27.211129543723299</v>
      </c>
      <c r="V14" t="s">
        <v>10</v>
      </c>
      <c r="W14">
        <v>25</v>
      </c>
      <c r="X14">
        <v>20.6401375729499</v>
      </c>
      <c r="Y14">
        <v>23.5337370677031</v>
      </c>
      <c r="Z14">
        <v>26.427336562456297</v>
      </c>
      <c r="AI14" t="s">
        <v>10</v>
      </c>
      <c r="AJ14">
        <v>25</v>
      </c>
      <c r="AK14">
        <v>20.889713188444102</v>
      </c>
      <c r="AL14">
        <v>23.8218150798808</v>
      </c>
      <c r="AM14">
        <v>26.753916971317501</v>
      </c>
    </row>
    <row r="15" spans="1:65" x14ac:dyDescent="0.55000000000000004">
      <c r="A15" t="s">
        <v>11</v>
      </c>
      <c r="B15">
        <v>31</v>
      </c>
      <c r="C15">
        <f>AV$34/1000000</f>
        <v>20.524713240057</v>
      </c>
      <c r="D15">
        <f>AV$35/1000000</f>
        <v>23.456815131493698</v>
      </c>
      <c r="E15">
        <f>AV$36/1000000</f>
        <v>26.3889170229304</v>
      </c>
      <c r="H15" t="s">
        <v>11</v>
      </c>
      <c r="I15">
        <v>31</v>
      </c>
      <c r="J15">
        <v>20.794230016841603</v>
      </c>
      <c r="K15">
        <v>23.764834304961802</v>
      </c>
      <c r="L15">
        <v>26.735438593081998</v>
      </c>
      <c r="O15" t="s">
        <v>11</v>
      </c>
      <c r="P15">
        <v>31</v>
      </c>
      <c r="Q15">
        <v>20.902036727555402</v>
      </c>
      <c r="R15">
        <v>23.888041974349001</v>
      </c>
      <c r="S15">
        <v>26.8740472211426</v>
      </c>
      <c r="V15" t="s">
        <v>11</v>
      </c>
      <c r="W15">
        <v>31</v>
      </c>
      <c r="X15">
        <v>20.255196463272402</v>
      </c>
      <c r="Y15">
        <v>23.148795958025701</v>
      </c>
      <c r="Z15">
        <v>26.042395452778898</v>
      </c>
      <c r="AI15" t="s">
        <v>11</v>
      </c>
      <c r="AJ15">
        <v>31</v>
      </c>
      <c r="AK15">
        <v>20.524713240057</v>
      </c>
      <c r="AL15">
        <v>23.456815131493698</v>
      </c>
      <c r="AM15">
        <v>26.3889170229304</v>
      </c>
      <c r="BB15" t="s">
        <v>0</v>
      </c>
      <c r="BC15" t="s">
        <v>1</v>
      </c>
      <c r="BD15" t="s">
        <v>2</v>
      </c>
      <c r="BE15" t="s">
        <v>3</v>
      </c>
      <c r="BF15" t="s">
        <v>4</v>
      </c>
      <c r="BG15" t="s">
        <v>5</v>
      </c>
      <c r="BH15" t="s">
        <v>6</v>
      </c>
      <c r="BI15" t="s">
        <v>7</v>
      </c>
      <c r="BJ15" t="s">
        <v>8</v>
      </c>
      <c r="BK15" t="s">
        <v>9</v>
      </c>
      <c r="BL15" t="s">
        <v>10</v>
      </c>
      <c r="BM15" t="s">
        <v>11</v>
      </c>
    </row>
    <row r="16" spans="1:65" x14ac:dyDescent="0.55000000000000004">
      <c r="AZ16" t="s">
        <v>12</v>
      </c>
      <c r="BA16" t="s">
        <v>13</v>
      </c>
      <c r="BB16">
        <v>21406226.397574801</v>
      </c>
      <c r="BC16">
        <v>21457488.993670698</v>
      </c>
      <c r="BD16">
        <v>21512286.941221401</v>
      </c>
      <c r="BE16">
        <v>21634060.158000901</v>
      </c>
      <c r="BF16">
        <v>21695935.728578299</v>
      </c>
      <c r="BG16">
        <v>21768572.267951801</v>
      </c>
      <c r="BH16">
        <v>21768572.267951801</v>
      </c>
      <c r="BI16">
        <v>21768572.267951801</v>
      </c>
      <c r="BJ16">
        <v>21551181.960917201</v>
      </c>
      <c r="BK16">
        <v>21230410.485648401</v>
      </c>
      <c r="BL16">
        <v>20909639.010379601</v>
      </c>
      <c r="BM16">
        <v>20524713.240056999</v>
      </c>
    </row>
    <row r="17" spans="26:65" ht="18.3" x14ac:dyDescent="0.7">
      <c r="AI17" s="37" t="s">
        <v>62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Z17" t="s">
        <v>12</v>
      </c>
      <c r="BA17" t="s">
        <v>14</v>
      </c>
      <c r="BB17">
        <v>24692117.186537098</v>
      </c>
      <c r="BC17">
        <v>24755969.006762501</v>
      </c>
      <c r="BD17">
        <v>24812348.805472199</v>
      </c>
      <c r="BE17">
        <v>24925108.402891599</v>
      </c>
      <c r="BF17">
        <v>24928736.160310902</v>
      </c>
      <c r="BG17">
        <v>24932363.917730302</v>
      </c>
      <c r="BH17">
        <v>24868209.622676499</v>
      </c>
      <c r="BI17">
        <v>24804055.327622801</v>
      </c>
      <c r="BJ17">
        <v>24483283.852353901</v>
      </c>
      <c r="BK17">
        <v>24162512.377085101</v>
      </c>
      <c r="BL17">
        <v>23841740.901816301</v>
      </c>
      <c r="BM17">
        <v>23456815.131493699</v>
      </c>
    </row>
    <row r="18" spans="26:65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  <c r="AZ18" t="s">
        <v>12</v>
      </c>
      <c r="BA18" t="s">
        <v>15</v>
      </c>
      <c r="BB18">
        <v>27631691.099489599</v>
      </c>
      <c r="BC18">
        <v>27688070.898199201</v>
      </c>
      <c r="BD18">
        <v>27744450.696908899</v>
      </c>
      <c r="BE18">
        <v>27857210.294328298</v>
      </c>
      <c r="BF18">
        <v>27860838.051747601</v>
      </c>
      <c r="BG18">
        <v>27864465.809167001</v>
      </c>
      <c r="BH18">
        <v>27800311.514113199</v>
      </c>
      <c r="BI18">
        <v>27736157.219059501</v>
      </c>
      <c r="BJ18">
        <v>27415385.7437906</v>
      </c>
      <c r="BK18">
        <v>27094614.268521801</v>
      </c>
      <c r="BL18">
        <v>26773842.793253001</v>
      </c>
      <c r="BM18">
        <v>26388917.022930399</v>
      </c>
    </row>
    <row r="19" spans="26:65" x14ac:dyDescent="0.55000000000000004">
      <c r="AI19" t="s">
        <v>12</v>
      </c>
      <c r="AJ19" t="s">
        <v>13</v>
      </c>
      <c r="AK19">
        <f>BB16</f>
        <v>21406226.397574801</v>
      </c>
      <c r="AL19">
        <f t="shared" ref="AL19:AV21" si="0">BC16</f>
        <v>21457488.993670698</v>
      </c>
      <c r="AM19">
        <f t="shared" si="0"/>
        <v>21512286.941221401</v>
      </c>
      <c r="AN19">
        <f t="shared" si="0"/>
        <v>21634060.158000901</v>
      </c>
      <c r="AO19">
        <f t="shared" si="0"/>
        <v>21695935.728578299</v>
      </c>
      <c r="AP19">
        <f t="shared" si="0"/>
        <v>21768572.267951801</v>
      </c>
      <c r="AQ19">
        <f t="shared" si="0"/>
        <v>21768572.267951801</v>
      </c>
      <c r="AR19">
        <f t="shared" si="0"/>
        <v>21768572.267951801</v>
      </c>
      <c r="AS19">
        <f t="shared" si="0"/>
        <v>21551181.960917201</v>
      </c>
      <c r="AT19">
        <f t="shared" si="0"/>
        <v>21230410.485648401</v>
      </c>
      <c r="AU19">
        <f t="shared" si="0"/>
        <v>20909639.010379601</v>
      </c>
      <c r="AV19">
        <f t="shared" si="0"/>
        <v>20524713.240056999</v>
      </c>
      <c r="AZ19" t="s">
        <v>18</v>
      </c>
      <c r="BA19" t="s">
        <v>13</v>
      </c>
      <c r="BB19">
        <v>21406226.397574801</v>
      </c>
      <c r="BC19">
        <v>21446565.407670699</v>
      </c>
      <c r="BD19">
        <v>21489686.418462802</v>
      </c>
      <c r="BE19">
        <v>21585510.8868898</v>
      </c>
      <c r="BF19">
        <v>21629654.1845783</v>
      </c>
      <c r="BG19">
        <v>21682265.387951799</v>
      </c>
      <c r="BH19">
        <v>21677911.407951798</v>
      </c>
      <c r="BI19">
        <v>21673557.427951802</v>
      </c>
      <c r="BJ19">
        <v>21524614.198336601</v>
      </c>
      <c r="BK19">
        <v>21212145.148874201</v>
      </c>
      <c r="BL19">
        <v>20899676.099411801</v>
      </c>
      <c r="BM19">
        <v>20524713.240056999</v>
      </c>
    </row>
    <row r="20" spans="26:65" x14ac:dyDescent="0.55000000000000004">
      <c r="AI20" t="s">
        <v>12</v>
      </c>
      <c r="AJ20" t="s">
        <v>14</v>
      </c>
      <c r="AK20">
        <f>BB17</f>
        <v>24692117.186537098</v>
      </c>
      <c r="AL20">
        <f t="shared" si="0"/>
        <v>24755969.006762501</v>
      </c>
      <c r="AM20">
        <f t="shared" si="0"/>
        <v>24812348.805472199</v>
      </c>
      <c r="AN20">
        <f t="shared" si="0"/>
        <v>24925108.402891599</v>
      </c>
      <c r="AO20">
        <f t="shared" si="0"/>
        <v>24928736.160310902</v>
      </c>
      <c r="AP20">
        <f t="shared" si="0"/>
        <v>24932363.917730302</v>
      </c>
      <c r="AQ20">
        <f t="shared" si="0"/>
        <v>24868209.622676499</v>
      </c>
      <c r="AR20">
        <f t="shared" si="0"/>
        <v>24804055.327622801</v>
      </c>
      <c r="AS20">
        <f t="shared" si="0"/>
        <v>24483283.852353901</v>
      </c>
      <c r="AT20">
        <f t="shared" si="0"/>
        <v>24162512.377085101</v>
      </c>
      <c r="AU20">
        <f t="shared" si="0"/>
        <v>23841740.901816301</v>
      </c>
      <c r="AV20">
        <f t="shared" si="0"/>
        <v>23456815.131493699</v>
      </c>
      <c r="AZ20" t="s">
        <v>18</v>
      </c>
      <c r="BA20" t="s">
        <v>14</v>
      </c>
      <c r="BB20">
        <v>24692117.186537098</v>
      </c>
      <c r="BC20">
        <v>24748921.531923801</v>
      </c>
      <c r="BD20">
        <v>24798253.855794799</v>
      </c>
      <c r="BE20">
        <v>24896918.503536701</v>
      </c>
      <c r="BF20">
        <v>24895545.631278701</v>
      </c>
      <c r="BG20">
        <v>24894172.7590206</v>
      </c>
      <c r="BH20">
        <v>24831678.949128099</v>
      </c>
      <c r="BI20">
        <v>24769185.139235701</v>
      </c>
      <c r="BJ20">
        <v>24456716.089773301</v>
      </c>
      <c r="BK20">
        <v>24144247.040310901</v>
      </c>
      <c r="BL20">
        <v>23831777.990848601</v>
      </c>
      <c r="BM20">
        <v>23456815.131493699</v>
      </c>
    </row>
    <row r="21" spans="26:65" x14ac:dyDescent="0.55000000000000004">
      <c r="AI21" t="s">
        <v>12</v>
      </c>
      <c r="AJ21" t="s">
        <v>15</v>
      </c>
      <c r="AK21">
        <f>BB18</f>
        <v>27631691.099489599</v>
      </c>
      <c r="AL21">
        <f t="shared" si="0"/>
        <v>27688070.898199201</v>
      </c>
      <c r="AM21">
        <f t="shared" si="0"/>
        <v>27744450.696908899</v>
      </c>
      <c r="AN21">
        <f t="shared" si="0"/>
        <v>27857210.294328298</v>
      </c>
      <c r="AO21">
        <f t="shared" si="0"/>
        <v>27860838.051747601</v>
      </c>
      <c r="AP21">
        <f t="shared" si="0"/>
        <v>27864465.809167001</v>
      </c>
      <c r="AQ21">
        <f t="shared" si="0"/>
        <v>27800311.514113199</v>
      </c>
      <c r="AR21">
        <f t="shared" si="0"/>
        <v>27736157.219059501</v>
      </c>
      <c r="AS21">
        <f t="shared" si="0"/>
        <v>27415385.7437906</v>
      </c>
      <c r="AT21">
        <f t="shared" si="0"/>
        <v>27094614.268521801</v>
      </c>
      <c r="AU21">
        <f t="shared" si="0"/>
        <v>26773842.793253001</v>
      </c>
      <c r="AV21">
        <f t="shared" si="0"/>
        <v>26388917.022930399</v>
      </c>
      <c r="AZ21" t="s">
        <v>18</v>
      </c>
      <c r="BA21" t="s">
        <v>15</v>
      </c>
      <c r="BB21">
        <v>27631691.099489599</v>
      </c>
      <c r="BC21">
        <v>27681023.4233605</v>
      </c>
      <c r="BD21">
        <v>27730355.747231498</v>
      </c>
      <c r="BE21">
        <v>27829020.394973401</v>
      </c>
      <c r="BF21">
        <v>27827647.522715401</v>
      </c>
      <c r="BG21">
        <v>27826274.6504573</v>
      </c>
      <c r="BH21">
        <v>27763780.840564799</v>
      </c>
      <c r="BI21">
        <v>27701287.030672401</v>
      </c>
      <c r="BJ21">
        <v>27388817.981210001</v>
      </c>
      <c r="BK21">
        <v>27076348.9317476</v>
      </c>
      <c r="BL21">
        <v>26763879.882285301</v>
      </c>
      <c r="BM21">
        <v>26388917.022930399</v>
      </c>
    </row>
    <row r="22" spans="26:65" x14ac:dyDescent="0.55000000000000004">
      <c r="AZ22" t="s">
        <v>19</v>
      </c>
      <c r="BA22" t="s">
        <v>13</v>
      </c>
      <c r="BB22">
        <v>21406226.397574801</v>
      </c>
      <c r="BC22">
        <v>21441103.614670701</v>
      </c>
      <c r="BD22">
        <v>21478386.1570835</v>
      </c>
      <c r="BE22">
        <v>21561236.251334202</v>
      </c>
      <c r="BF22">
        <v>21596513.4125783</v>
      </c>
      <c r="BG22">
        <v>21639111.947951801</v>
      </c>
      <c r="BH22">
        <v>21632580.977951799</v>
      </c>
      <c r="BI22">
        <v>21626050.0079518</v>
      </c>
      <c r="BJ22">
        <v>21511330.3170463</v>
      </c>
      <c r="BK22">
        <v>21203012.480487101</v>
      </c>
      <c r="BL22">
        <v>20894694.643927999</v>
      </c>
      <c r="BM22">
        <v>20524713.240056999</v>
      </c>
    </row>
    <row r="23" spans="26:65" x14ac:dyDescent="0.55000000000000004">
      <c r="AZ23" t="s">
        <v>19</v>
      </c>
      <c r="BA23" t="s">
        <v>14</v>
      </c>
      <c r="BB23">
        <v>24692117.186537098</v>
      </c>
      <c r="BC23">
        <v>24745397.794504501</v>
      </c>
      <c r="BD23">
        <v>24791206.380956098</v>
      </c>
      <c r="BE23">
        <v>24882823.553859301</v>
      </c>
      <c r="BF23">
        <v>24878950.3667625</v>
      </c>
      <c r="BG23">
        <v>24875077.1796658</v>
      </c>
      <c r="BH23">
        <v>24813413.612353899</v>
      </c>
      <c r="BI23">
        <v>24751750.045042101</v>
      </c>
      <c r="BJ23">
        <v>24443432.208482999</v>
      </c>
      <c r="BK23">
        <v>24135114.371923801</v>
      </c>
      <c r="BL23">
        <v>23826796.535364699</v>
      </c>
      <c r="BM23">
        <v>23456815.131493699</v>
      </c>
    </row>
    <row r="24" spans="26:65" x14ac:dyDescent="0.55000000000000004">
      <c r="AZ24" t="s">
        <v>19</v>
      </c>
      <c r="BA24" t="s">
        <v>15</v>
      </c>
      <c r="BB24">
        <v>27631691.099489599</v>
      </c>
      <c r="BC24">
        <v>27677499.685941201</v>
      </c>
      <c r="BD24">
        <v>27723308.272392798</v>
      </c>
      <c r="BE24">
        <v>27814925.445296001</v>
      </c>
      <c r="BF24">
        <v>27811052.258199301</v>
      </c>
      <c r="BG24">
        <v>27807179.0711025</v>
      </c>
      <c r="BH24">
        <v>27745515.503790598</v>
      </c>
      <c r="BI24">
        <v>27683851.936478801</v>
      </c>
      <c r="BJ24">
        <v>27375534.099919699</v>
      </c>
      <c r="BK24">
        <v>27067216.2633605</v>
      </c>
      <c r="BL24">
        <v>26758898.426801398</v>
      </c>
      <c r="BM24">
        <v>26388917.022930399</v>
      </c>
    </row>
    <row r="25" spans="26:65" x14ac:dyDescent="0.55000000000000004">
      <c r="AZ25" t="s">
        <v>20</v>
      </c>
      <c r="BA25" t="s">
        <v>13</v>
      </c>
      <c r="BB25">
        <v>21406226.397574801</v>
      </c>
      <c r="BC25">
        <v>21435641.8216707</v>
      </c>
      <c r="BD25">
        <v>21467085.895704199</v>
      </c>
      <c r="BE25">
        <v>21536961.6157787</v>
      </c>
      <c r="BF25">
        <v>21563372.6405783</v>
      </c>
      <c r="BG25">
        <v>21595958.5079518</v>
      </c>
      <c r="BH25">
        <v>21587250.547951799</v>
      </c>
      <c r="BI25">
        <v>21578542.587951802</v>
      </c>
      <c r="BJ25">
        <v>21498046.435755901</v>
      </c>
      <c r="BK25">
        <v>21193879.812100001</v>
      </c>
      <c r="BL25">
        <v>20889713.1884441</v>
      </c>
      <c r="BM25">
        <v>20524713.240056999</v>
      </c>
    </row>
    <row r="26" spans="26:65" x14ac:dyDescent="0.55000000000000004">
      <c r="AZ26" t="s">
        <v>20</v>
      </c>
      <c r="BA26" t="s">
        <v>14</v>
      </c>
      <c r="BB26">
        <v>24692117.186537098</v>
      </c>
      <c r="BC26">
        <v>24741874.057085101</v>
      </c>
      <c r="BD26">
        <v>24784158.906117398</v>
      </c>
      <c r="BE26">
        <v>24868728.604181901</v>
      </c>
      <c r="BF26">
        <v>24862355.1022464</v>
      </c>
      <c r="BG26">
        <v>24855981.600310899</v>
      </c>
      <c r="BH26">
        <v>24795148.275579698</v>
      </c>
      <c r="BI26">
        <v>24734314.950848602</v>
      </c>
      <c r="BJ26">
        <v>24430148.327192601</v>
      </c>
      <c r="BK26">
        <v>24125981.7035367</v>
      </c>
      <c r="BL26">
        <v>23821815.0798808</v>
      </c>
      <c r="BM26">
        <v>23456815.131493699</v>
      </c>
    </row>
    <row r="27" spans="26:65" x14ac:dyDescent="0.55000000000000004">
      <c r="AZ27" t="s">
        <v>20</v>
      </c>
      <c r="BA27" t="s">
        <v>15</v>
      </c>
      <c r="BB27">
        <v>27631691.099489599</v>
      </c>
      <c r="BC27">
        <v>27673975.9485218</v>
      </c>
      <c r="BD27">
        <v>27716260.797554102</v>
      </c>
      <c r="BE27">
        <v>27800830.4956186</v>
      </c>
      <c r="BF27">
        <v>27794456.9936831</v>
      </c>
      <c r="BG27">
        <v>27788083.491747599</v>
      </c>
      <c r="BH27">
        <v>27727250.167016499</v>
      </c>
      <c r="BI27">
        <v>27666416.842285302</v>
      </c>
      <c r="BJ27">
        <v>27362250.218629401</v>
      </c>
      <c r="BK27">
        <v>27058083.5949734</v>
      </c>
      <c r="BL27">
        <v>26753916.9713175</v>
      </c>
      <c r="BM27">
        <v>26388917.022930399</v>
      </c>
    </row>
    <row r="28" spans="26:65" x14ac:dyDescent="0.55000000000000004">
      <c r="Z28" s="3"/>
      <c r="AA28" s="3"/>
      <c r="AB28" s="3" t="s">
        <v>63</v>
      </c>
      <c r="AC28" t="s">
        <v>77</v>
      </c>
    </row>
    <row r="29" spans="26:65" x14ac:dyDescent="0.55000000000000004">
      <c r="Z29" s="3"/>
      <c r="AA29" s="3"/>
      <c r="AB29" s="3"/>
      <c r="AD29">
        <v>49.7</v>
      </c>
    </row>
    <row r="30" spans="26:65" x14ac:dyDescent="0.55000000000000004">
      <c r="Z30" s="3" t="s">
        <v>64</v>
      </c>
      <c r="AA30" s="3" t="s">
        <v>60</v>
      </c>
      <c r="AB30" s="3">
        <v>4</v>
      </c>
      <c r="AC30" s="22" t="s">
        <v>65</v>
      </c>
    </row>
    <row r="31" spans="26:65" x14ac:dyDescent="0.55000000000000004">
      <c r="Z31" s="3" t="s">
        <v>66</v>
      </c>
      <c r="AA31" s="3" t="s">
        <v>67</v>
      </c>
      <c r="AB31" s="3">
        <v>24</v>
      </c>
      <c r="AC31" s="22" t="s">
        <v>68</v>
      </c>
    </row>
    <row r="32" spans="26:65" x14ac:dyDescent="0.55000000000000004">
      <c r="Z32" s="3" t="s">
        <v>69</v>
      </c>
      <c r="AA32" s="3" t="s">
        <v>59</v>
      </c>
      <c r="AB32" s="3">
        <v>14</v>
      </c>
      <c r="AC32" s="22" t="s">
        <v>70</v>
      </c>
    </row>
    <row r="33" spans="22:48" x14ac:dyDescent="0.55000000000000004">
      <c r="Z33" s="3" t="s">
        <v>71</v>
      </c>
      <c r="AA33" s="3" t="s">
        <v>61</v>
      </c>
      <c r="AB33" s="3">
        <v>0</v>
      </c>
      <c r="AC33" s="22" t="s">
        <v>72</v>
      </c>
    </row>
    <row r="34" spans="22:48" x14ac:dyDescent="0.55000000000000004">
      <c r="AI34" t="s">
        <v>20</v>
      </c>
      <c r="AJ34" t="s">
        <v>13</v>
      </c>
      <c r="AK34">
        <f>BB25</f>
        <v>21406226.397574801</v>
      </c>
      <c r="AL34">
        <f t="shared" ref="AL34:AV36" si="1">BC25</f>
        <v>21435641.8216707</v>
      </c>
      <c r="AM34">
        <f t="shared" si="1"/>
        <v>21467085.895704199</v>
      </c>
      <c r="AN34">
        <f t="shared" si="1"/>
        <v>21536961.6157787</v>
      </c>
      <c r="AO34">
        <f t="shared" si="1"/>
        <v>21563372.6405783</v>
      </c>
      <c r="AP34">
        <f t="shared" si="1"/>
        <v>21595958.5079518</v>
      </c>
      <c r="AQ34">
        <f t="shared" si="1"/>
        <v>21587250.547951799</v>
      </c>
      <c r="AR34">
        <f t="shared" si="1"/>
        <v>21578542.587951802</v>
      </c>
      <c r="AS34">
        <f t="shared" si="1"/>
        <v>21498046.435755901</v>
      </c>
      <c r="AT34">
        <f t="shared" si="1"/>
        <v>21193879.812100001</v>
      </c>
      <c r="AU34">
        <f t="shared" si="1"/>
        <v>20889713.1884441</v>
      </c>
      <c r="AV34">
        <f t="shared" si="1"/>
        <v>20524713.240056999</v>
      </c>
    </row>
    <row r="35" spans="22:48" x14ac:dyDescent="0.55000000000000004">
      <c r="AI35" t="s">
        <v>20</v>
      </c>
      <c r="AJ35" t="s">
        <v>14</v>
      </c>
      <c r="AK35">
        <f>BB26</f>
        <v>24692117.186537098</v>
      </c>
      <c r="AL35">
        <f t="shared" si="1"/>
        <v>24741874.057085101</v>
      </c>
      <c r="AM35">
        <f t="shared" si="1"/>
        <v>24784158.906117398</v>
      </c>
      <c r="AN35">
        <f t="shared" si="1"/>
        <v>24868728.604181901</v>
      </c>
      <c r="AO35">
        <f t="shared" si="1"/>
        <v>24862355.1022464</v>
      </c>
      <c r="AP35">
        <f t="shared" si="1"/>
        <v>24855981.600310899</v>
      </c>
      <c r="AQ35">
        <f t="shared" si="1"/>
        <v>24795148.275579698</v>
      </c>
      <c r="AR35">
        <f t="shared" si="1"/>
        <v>24734314.950848602</v>
      </c>
      <c r="AS35">
        <f t="shared" si="1"/>
        <v>24430148.327192601</v>
      </c>
      <c r="AT35">
        <f t="shared" si="1"/>
        <v>24125981.7035367</v>
      </c>
      <c r="AU35">
        <f t="shared" si="1"/>
        <v>23821815.0798808</v>
      </c>
      <c r="AV35">
        <f t="shared" si="1"/>
        <v>23456815.131493699</v>
      </c>
    </row>
    <row r="36" spans="22:48" x14ac:dyDescent="0.55000000000000004">
      <c r="AI36" t="s">
        <v>20</v>
      </c>
      <c r="AJ36" t="s">
        <v>15</v>
      </c>
      <c r="AK36">
        <f>BB27</f>
        <v>27631691.099489599</v>
      </c>
      <c r="AL36">
        <f t="shared" si="1"/>
        <v>27673975.9485218</v>
      </c>
      <c r="AM36">
        <f t="shared" si="1"/>
        <v>27716260.797554102</v>
      </c>
      <c r="AN36">
        <f t="shared" si="1"/>
        <v>27800830.4956186</v>
      </c>
      <c r="AO36">
        <f t="shared" si="1"/>
        <v>27794456.9936831</v>
      </c>
      <c r="AP36">
        <f t="shared" si="1"/>
        <v>27788083.491747599</v>
      </c>
      <c r="AQ36">
        <f t="shared" si="1"/>
        <v>27727250.167016499</v>
      </c>
      <c r="AR36">
        <f t="shared" si="1"/>
        <v>27666416.842285302</v>
      </c>
      <c r="AS36">
        <f t="shared" si="1"/>
        <v>27362250.218629401</v>
      </c>
      <c r="AT36">
        <f t="shared" si="1"/>
        <v>27058083.5949734</v>
      </c>
      <c r="AU36">
        <f t="shared" si="1"/>
        <v>26753916.9713175</v>
      </c>
      <c r="AV36">
        <f t="shared" si="1"/>
        <v>26388917.022930399</v>
      </c>
    </row>
    <row r="38" spans="22:48" x14ac:dyDescent="0.55000000000000004">
      <c r="V38" t="s">
        <v>32</v>
      </c>
    </row>
    <row r="41" spans="22:48" ht="23.1" x14ac:dyDescent="0.85">
      <c r="Z41" s="1"/>
    </row>
    <row r="46" spans="22:48" x14ac:dyDescent="0.55000000000000004">
      <c r="AJ46" s="7"/>
      <c r="AK46" s="7"/>
      <c r="AL46" s="7"/>
      <c r="AM46" s="7"/>
      <c r="AN46" s="7"/>
      <c r="AO46" s="7"/>
      <c r="AP46" s="7"/>
    </row>
    <row r="47" spans="22:48" x14ac:dyDescent="0.55000000000000004">
      <c r="AJ47" s="7"/>
      <c r="AK47" s="7"/>
      <c r="AL47" s="7"/>
      <c r="AM47" s="7"/>
      <c r="AN47" s="7"/>
      <c r="AO47" s="7"/>
      <c r="AP47" s="7"/>
    </row>
    <row r="57" spans="1:56" ht="18.3" x14ac:dyDescent="0.7">
      <c r="A57" s="38" t="s">
        <v>34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56" ht="15.6" x14ac:dyDescent="0.55000000000000004">
      <c r="A58" s="29" t="s">
        <v>36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 t="s">
        <v>37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1" t="s">
        <v>38</v>
      </c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2" t="s">
        <v>35</v>
      </c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</row>
    <row r="59" spans="1:56" x14ac:dyDescent="0.55000000000000004">
      <c r="A59" s="3" t="s">
        <v>39</v>
      </c>
      <c r="B59" s="3" t="s">
        <v>31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3" t="s">
        <v>39</v>
      </c>
      <c r="P59" s="3" t="s">
        <v>31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3" t="s">
        <v>39</v>
      </c>
      <c r="AD59" s="3" t="s">
        <v>31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3" t="s">
        <v>39</v>
      </c>
      <c r="AR59" s="3" t="s">
        <v>31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4" t="s">
        <v>25</v>
      </c>
      <c r="B60" t="s">
        <v>13</v>
      </c>
      <c r="D60">
        <f t="shared" ref="D60:N64" si="2">(AL19-AK19)/(D$59-C$59)</f>
        <v>51262.596095897257</v>
      </c>
      <c r="E60">
        <f t="shared" si="2"/>
        <v>54797.94755070284</v>
      </c>
      <c r="F60">
        <f t="shared" si="2"/>
        <v>60886.608389750123</v>
      </c>
      <c r="G60">
        <f t="shared" si="2"/>
        <v>30937.785288698971</v>
      </c>
      <c r="H60">
        <f t="shared" si="2"/>
        <v>36318.269686751068</v>
      </c>
      <c r="I60">
        <f t="shared" si="2"/>
        <v>0</v>
      </c>
      <c r="J60">
        <f t="shared" si="2"/>
        <v>0</v>
      </c>
      <c r="K60">
        <f t="shared" si="2"/>
        <v>-43478.061406920104</v>
      </c>
      <c r="L60">
        <f t="shared" si="2"/>
        <v>-64154.295053759961</v>
      </c>
      <c r="M60">
        <f t="shared" si="2"/>
        <v>-64154.295053759961</v>
      </c>
      <c r="N60">
        <f t="shared" si="2"/>
        <v>-64154.29505376704</v>
      </c>
      <c r="O60" s="4" t="s">
        <v>25</v>
      </c>
      <c r="P60" t="s">
        <v>13</v>
      </c>
      <c r="R60">
        <f t="shared" ref="R60:AB64" si="3">(AL24-AK24)/(R$59-Q$59)</f>
        <v>0</v>
      </c>
      <c r="S60">
        <f t="shared" si="3"/>
        <v>0</v>
      </c>
      <c r="T60">
        <f t="shared" si="3"/>
        <v>0</v>
      </c>
      <c r="U60">
        <f t="shared" si="3"/>
        <v>0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0</v>
      </c>
      <c r="Z60">
        <f t="shared" si="3"/>
        <v>0</v>
      </c>
      <c r="AA60">
        <f t="shared" si="3"/>
        <v>0</v>
      </c>
      <c r="AB60">
        <f t="shared" si="3"/>
        <v>0</v>
      </c>
      <c r="AC60" s="4" t="s">
        <v>25</v>
      </c>
      <c r="AD60" t="s">
        <v>13</v>
      </c>
      <c r="AF60">
        <f>(AL29-AK29)/(AF$59-AE$59)</f>
        <v>0</v>
      </c>
      <c r="AG60">
        <f t="shared" ref="AG60:AP64" si="4">(AM29-AL29)/(AG$59-AF$59)</f>
        <v>0</v>
      </c>
      <c r="AH60">
        <f t="shared" si="4"/>
        <v>0</v>
      </c>
      <c r="AI60">
        <f t="shared" si="4"/>
        <v>0</v>
      </c>
      <c r="AJ60">
        <f t="shared" si="4"/>
        <v>0</v>
      </c>
      <c r="AK60">
        <f t="shared" si="4"/>
        <v>0</v>
      </c>
      <c r="AL60">
        <f t="shared" si="4"/>
        <v>0</v>
      </c>
      <c r="AM60">
        <f t="shared" si="4"/>
        <v>0</v>
      </c>
      <c r="AN60">
        <f t="shared" si="4"/>
        <v>0</v>
      </c>
      <c r="AO60">
        <f t="shared" si="4"/>
        <v>0</v>
      </c>
      <c r="AP60">
        <f>(AV29-AU29)/(AP$59-AO$59)</f>
        <v>0</v>
      </c>
      <c r="AQ60" s="4" t="s">
        <v>25</v>
      </c>
      <c r="AR60" t="s">
        <v>13</v>
      </c>
      <c r="AT60">
        <f>(AL34-AK34)/(AT$59-AS$59)</f>
        <v>29415.424095898867</v>
      </c>
      <c r="AU60">
        <f t="shared" ref="AU60:BD64" si="5">(AM34-AL34)/(AU$59-AT$59)</f>
        <v>31444.074033498764</v>
      </c>
      <c r="AV60">
        <f t="shared" si="5"/>
        <v>34937.860037250444</v>
      </c>
      <c r="AW60">
        <f t="shared" si="5"/>
        <v>13205.512399800122</v>
      </c>
      <c r="AX60">
        <f t="shared" si="5"/>
        <v>16292.93368675001</v>
      </c>
      <c r="AY60">
        <f t="shared" si="5"/>
        <v>-8707.9600000008941</v>
      </c>
      <c r="AZ60">
        <f t="shared" si="5"/>
        <v>-8707.9599999971688</v>
      </c>
      <c r="BA60">
        <f t="shared" si="5"/>
        <v>-16099.230439180135</v>
      </c>
      <c r="BB60">
        <f t="shared" si="5"/>
        <v>-60833.324731180073</v>
      </c>
      <c r="BC60">
        <f t="shared" si="5"/>
        <v>-60833.324731180073</v>
      </c>
      <c r="BD60">
        <f t="shared" si="5"/>
        <v>-60833.324731183551</v>
      </c>
    </row>
    <row r="61" spans="1:56" ht="15.6" x14ac:dyDescent="0.6">
      <c r="A61" s="4" t="s">
        <v>26</v>
      </c>
      <c r="B61" t="s">
        <v>14</v>
      </c>
      <c r="D61">
        <f t="shared" si="2"/>
        <v>63851.820225402713</v>
      </c>
      <c r="E61">
        <f t="shared" si="2"/>
        <v>56379.798709698021</v>
      </c>
      <c r="F61">
        <f t="shared" si="2"/>
        <v>56379.798709699884</v>
      </c>
      <c r="G61">
        <f t="shared" si="2"/>
        <v>1813.8787096515298</v>
      </c>
      <c r="H61">
        <f t="shared" si="2"/>
        <v>1813.8787096999586</v>
      </c>
      <c r="I61">
        <f t="shared" si="2"/>
        <v>-64154.295053802431</v>
      </c>
      <c r="J61">
        <f t="shared" si="2"/>
        <v>-64154.295053698123</v>
      </c>
      <c r="K61">
        <f t="shared" si="2"/>
        <v>-64154.295053780079</v>
      </c>
      <c r="L61">
        <f t="shared" si="2"/>
        <v>-64154.295053759961</v>
      </c>
      <c r="M61">
        <f t="shared" si="2"/>
        <v>-64154.295053759961</v>
      </c>
      <c r="N61">
        <f t="shared" si="2"/>
        <v>-64154.29505376704</v>
      </c>
      <c r="O61" s="4" t="s">
        <v>26</v>
      </c>
      <c r="P61" t="s">
        <v>14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3"/>
        <v>0</v>
      </c>
      <c r="Z61">
        <f t="shared" si="3"/>
        <v>0</v>
      </c>
      <c r="AA61">
        <f t="shared" si="3"/>
        <v>0</v>
      </c>
      <c r="AB61">
        <f t="shared" si="3"/>
        <v>0</v>
      </c>
      <c r="AC61" s="4" t="s">
        <v>26</v>
      </c>
      <c r="AD61" t="s">
        <v>14</v>
      </c>
      <c r="AF61">
        <f>(AL30-AK30)/(AF$59-AE$59)</f>
        <v>0</v>
      </c>
      <c r="AG61">
        <f t="shared" si="4"/>
        <v>0</v>
      </c>
      <c r="AH61">
        <f t="shared" si="4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  <c r="AM61">
        <f t="shared" si="4"/>
        <v>0</v>
      </c>
      <c r="AN61">
        <f t="shared" si="4"/>
        <v>0</v>
      </c>
      <c r="AO61">
        <f t="shared" si="4"/>
        <v>0</v>
      </c>
      <c r="AP61">
        <f t="shared" si="4"/>
        <v>0</v>
      </c>
      <c r="AQ61" s="4" t="s">
        <v>26</v>
      </c>
      <c r="AR61" t="s">
        <v>14</v>
      </c>
      <c r="AT61">
        <f>(AL35-AK35)/(AT$59-AS$59)</f>
        <v>49756.870548002422</v>
      </c>
      <c r="AU61">
        <f t="shared" si="5"/>
        <v>42284.84903229773</v>
      </c>
      <c r="AV61">
        <f t="shared" si="5"/>
        <v>42284.849032251164</v>
      </c>
      <c r="AW61">
        <f t="shared" si="5"/>
        <v>-3186.7509677503258</v>
      </c>
      <c r="AX61">
        <f t="shared" si="5"/>
        <v>-3186.7509677503258</v>
      </c>
      <c r="AY61">
        <f t="shared" si="5"/>
        <v>-60833.324731200933</v>
      </c>
      <c r="AZ61">
        <f t="shared" si="5"/>
        <v>-60833.324731096625</v>
      </c>
      <c r="BA61">
        <f t="shared" si="5"/>
        <v>-60833.324731200191</v>
      </c>
      <c r="BB61">
        <f t="shared" si="5"/>
        <v>-60833.324731180073</v>
      </c>
      <c r="BC61">
        <f t="shared" si="5"/>
        <v>-60833.324731180073</v>
      </c>
      <c r="BD61">
        <f t="shared" si="5"/>
        <v>-60833.324731183551</v>
      </c>
    </row>
    <row r="62" spans="1:56" ht="15.6" x14ac:dyDescent="0.6">
      <c r="A62" s="4" t="s">
        <v>27</v>
      </c>
      <c r="B62" t="s">
        <v>15</v>
      </c>
      <c r="D62">
        <f t="shared" si="2"/>
        <v>56379.798709601164</v>
      </c>
      <c r="E62" s="21">
        <f t="shared" si="2"/>
        <v>56379.798709698021</v>
      </c>
      <c r="F62">
        <f t="shared" si="2"/>
        <v>56379.798709699884</v>
      </c>
      <c r="G62">
        <f t="shared" si="2"/>
        <v>1813.8787096515298</v>
      </c>
      <c r="H62">
        <f t="shared" si="2"/>
        <v>1813.8787096999586</v>
      </c>
      <c r="I62">
        <f t="shared" si="2"/>
        <v>-64154.295053802431</v>
      </c>
      <c r="J62">
        <f t="shared" si="2"/>
        <v>-64154.295053698123</v>
      </c>
      <c r="K62">
        <f t="shared" si="2"/>
        <v>-64154.295053780079</v>
      </c>
      <c r="L62">
        <f t="shared" si="2"/>
        <v>-64154.295053759961</v>
      </c>
      <c r="M62">
        <f t="shared" si="2"/>
        <v>-64154.295053759961</v>
      </c>
      <c r="N62">
        <f t="shared" si="2"/>
        <v>-64154.29505376704</v>
      </c>
      <c r="O62" s="4" t="s">
        <v>27</v>
      </c>
      <c r="P62" t="s">
        <v>15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si="3"/>
        <v>0</v>
      </c>
      <c r="AC62" s="4" t="s">
        <v>27</v>
      </c>
      <c r="AD62" t="s">
        <v>15</v>
      </c>
      <c r="AF62">
        <f>(AL31-AK31)/(AF$59-AE$59)</f>
        <v>0</v>
      </c>
      <c r="AG62">
        <f t="shared" si="4"/>
        <v>0</v>
      </c>
      <c r="AH62">
        <f t="shared" si="4"/>
        <v>0</v>
      </c>
      <c r="AI62">
        <f t="shared" si="4"/>
        <v>0</v>
      </c>
      <c r="AJ62">
        <f t="shared" si="4"/>
        <v>0</v>
      </c>
      <c r="AK62">
        <f t="shared" si="4"/>
        <v>0</v>
      </c>
      <c r="AL62">
        <f t="shared" si="4"/>
        <v>0</v>
      </c>
      <c r="AM62">
        <f t="shared" si="4"/>
        <v>0</v>
      </c>
      <c r="AN62">
        <f t="shared" si="4"/>
        <v>0</v>
      </c>
      <c r="AO62">
        <f t="shared" si="4"/>
        <v>0</v>
      </c>
      <c r="AP62">
        <f t="shared" si="4"/>
        <v>0</v>
      </c>
      <c r="AQ62" s="4" t="s">
        <v>27</v>
      </c>
      <c r="AR62" t="s">
        <v>15</v>
      </c>
      <c r="AT62">
        <f>(AL36-AK36)/(AT$59-AS$59)</f>
        <v>42284.849032200873</v>
      </c>
      <c r="AU62">
        <f t="shared" si="5"/>
        <v>42284.849032301456</v>
      </c>
      <c r="AV62">
        <f t="shared" si="5"/>
        <v>42284.849032249302</v>
      </c>
      <c r="AW62">
        <f t="shared" si="5"/>
        <v>-3186.7509677503258</v>
      </c>
      <c r="AX62">
        <f t="shared" si="5"/>
        <v>-3186.7509677503258</v>
      </c>
      <c r="AY62">
        <f t="shared" si="5"/>
        <v>-60833.324731100351</v>
      </c>
      <c r="AZ62">
        <f t="shared" si="5"/>
        <v>-60833.324731197208</v>
      </c>
      <c r="BA62">
        <f t="shared" si="5"/>
        <v>-60833.324731180073</v>
      </c>
      <c r="BB62">
        <f t="shared" si="5"/>
        <v>-60833.324731200191</v>
      </c>
      <c r="BC62">
        <f t="shared" si="5"/>
        <v>-60833.324731180073</v>
      </c>
      <c r="BD62">
        <f t="shared" si="5"/>
        <v>-60833.324731183551</v>
      </c>
    </row>
    <row r="63" spans="1:56" ht="15.6" x14ac:dyDescent="0.6">
      <c r="A63" s="4" t="s">
        <v>28</v>
      </c>
      <c r="B63" t="s">
        <v>16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 s="4" t="s">
        <v>28</v>
      </c>
      <c r="P63" t="s">
        <v>16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 s="4" t="s">
        <v>28</v>
      </c>
      <c r="AD63" t="s">
        <v>16</v>
      </c>
      <c r="AF63">
        <f>(AL32-AK32)/(AF$59-AE$59)</f>
        <v>0</v>
      </c>
      <c r="AG63">
        <f t="shared" si="4"/>
        <v>0</v>
      </c>
      <c r="AH63">
        <f t="shared" si="4"/>
        <v>0</v>
      </c>
      <c r="AI63">
        <f t="shared" si="4"/>
        <v>0</v>
      </c>
      <c r="AJ63">
        <f t="shared" si="4"/>
        <v>0</v>
      </c>
      <c r="AK63">
        <f t="shared" si="4"/>
        <v>0</v>
      </c>
      <c r="AL63">
        <f t="shared" si="4"/>
        <v>0</v>
      </c>
      <c r="AM63">
        <f t="shared" si="4"/>
        <v>0</v>
      </c>
      <c r="AN63">
        <f t="shared" si="4"/>
        <v>0</v>
      </c>
      <c r="AO63">
        <f t="shared" si="4"/>
        <v>0</v>
      </c>
      <c r="AP63">
        <f t="shared" si="4"/>
        <v>0</v>
      </c>
      <c r="AQ63" s="4" t="s">
        <v>28</v>
      </c>
      <c r="AR63" t="s">
        <v>16</v>
      </c>
      <c r="AT63">
        <f>(AL37-AK37)/(AT$59-AS$59)</f>
        <v>0</v>
      </c>
      <c r="AU63">
        <f t="shared" si="5"/>
        <v>0</v>
      </c>
      <c r="AV63">
        <f t="shared" si="5"/>
        <v>0</v>
      </c>
      <c r="AW63">
        <f t="shared" si="5"/>
        <v>0</v>
      </c>
      <c r="AX63">
        <f t="shared" si="5"/>
        <v>0</v>
      </c>
      <c r="AY63">
        <f t="shared" si="5"/>
        <v>0</v>
      </c>
      <c r="AZ63">
        <f t="shared" si="5"/>
        <v>0</v>
      </c>
      <c r="BA63">
        <f t="shared" si="5"/>
        <v>0</v>
      </c>
      <c r="BB63">
        <f t="shared" si="5"/>
        <v>0</v>
      </c>
      <c r="BC63">
        <f t="shared" si="5"/>
        <v>0</v>
      </c>
      <c r="BD63">
        <f t="shared" si="5"/>
        <v>0</v>
      </c>
    </row>
    <row r="64" spans="1:56" ht="15.6" x14ac:dyDescent="0.6">
      <c r="A64" s="4" t="s">
        <v>29</v>
      </c>
      <c r="B64" t="s">
        <v>17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  <c r="O64" s="4" t="s">
        <v>29</v>
      </c>
      <c r="P64" t="s">
        <v>17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 s="4" t="s">
        <v>29</v>
      </c>
      <c r="AD64" t="s">
        <v>17</v>
      </c>
      <c r="AF64">
        <f>(AL33-AK33)/(AF$59-AE$59)</f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  <c r="AN64">
        <f t="shared" si="4"/>
        <v>0</v>
      </c>
      <c r="AO64">
        <f t="shared" si="4"/>
        <v>0</v>
      </c>
      <c r="AP64">
        <f t="shared" si="4"/>
        <v>0</v>
      </c>
      <c r="AQ64" s="4" t="s">
        <v>29</v>
      </c>
      <c r="AR64" t="s">
        <v>17</v>
      </c>
      <c r="AT64">
        <f>(AL38-AK38)/(AT$59-AS$59)</f>
        <v>0</v>
      </c>
      <c r="AU64">
        <f t="shared" si="5"/>
        <v>0</v>
      </c>
      <c r="AV64">
        <f t="shared" si="5"/>
        <v>0</v>
      </c>
      <c r="AW64">
        <f t="shared" si="5"/>
        <v>0</v>
      </c>
      <c r="AX64">
        <f t="shared" si="5"/>
        <v>0</v>
      </c>
      <c r="AY64">
        <f t="shared" si="5"/>
        <v>0</v>
      </c>
      <c r="AZ64">
        <f t="shared" si="5"/>
        <v>0</v>
      </c>
      <c r="BA64">
        <f t="shared" si="5"/>
        <v>0</v>
      </c>
      <c r="BB64">
        <f t="shared" si="5"/>
        <v>0</v>
      </c>
      <c r="BC64">
        <f t="shared" si="5"/>
        <v>0</v>
      </c>
      <c r="BD64">
        <f t="shared" si="5"/>
        <v>0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3624-938D-4E3F-B901-87B553E7A5CD}">
  <dimension ref="A1:BY64"/>
  <sheetViews>
    <sheetView topLeftCell="C20" zoomScale="62" zoomScaleNormal="70" workbookViewId="0">
      <selection activeCell="AK15" sqref="AK15"/>
    </sheetView>
  </sheetViews>
  <sheetFormatPr defaultRowHeight="14.4" x14ac:dyDescent="0.55000000000000004"/>
  <sheetData>
    <row r="1" spans="1:28" ht="15.6" customHeight="1" x14ac:dyDescent="0.6">
      <c r="A1" s="33" t="s">
        <v>21</v>
      </c>
      <c r="B1" s="33"/>
      <c r="C1" s="33"/>
      <c r="D1" s="33"/>
      <c r="E1" s="33"/>
      <c r="F1" s="33"/>
      <c r="G1" s="33"/>
      <c r="H1" s="34" t="s">
        <v>22</v>
      </c>
      <c r="I1" s="34"/>
      <c r="J1" s="34"/>
      <c r="K1" s="34"/>
      <c r="L1" s="34"/>
      <c r="M1" s="34"/>
      <c r="N1" s="34"/>
      <c r="O1" s="35" t="s">
        <v>23</v>
      </c>
      <c r="P1" s="35"/>
      <c r="Q1" s="35"/>
      <c r="R1" s="35"/>
      <c r="S1" s="35"/>
      <c r="T1" s="35"/>
      <c r="U1" s="35"/>
      <c r="V1" s="36" t="s">
        <v>24</v>
      </c>
      <c r="W1" s="36"/>
      <c r="X1" s="36"/>
      <c r="Y1" s="36"/>
      <c r="Z1" s="36"/>
      <c r="AA1" s="36"/>
      <c r="AB1" s="36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24.982836021633201</v>
      </c>
      <c r="E4">
        <f>$AK21/1000000</f>
        <v>28.016890833473202</v>
      </c>
      <c r="F4">
        <f>$AK22/1000000</f>
        <v>31.050945645313099</v>
      </c>
      <c r="G4">
        <f>$AK23/1000000</f>
        <v>34.0850004571531</v>
      </c>
      <c r="H4" t="s">
        <v>0</v>
      </c>
      <c r="I4">
        <v>0</v>
      </c>
      <c r="J4">
        <f>$AK24/1000000</f>
        <v>21.756208747951799</v>
      </c>
      <c r="K4">
        <f>$AK25/1000000</f>
        <v>24.982836021633201</v>
      </c>
      <c r="L4">
        <f>$AK26/1000000</f>
        <v>28.016890833473202</v>
      </c>
      <c r="M4">
        <f>$AK27/1000000</f>
        <v>31.050945645313099</v>
      </c>
      <c r="N4">
        <f>$AK28/1000000</f>
        <v>34.0850004571531</v>
      </c>
      <c r="O4" t="s">
        <v>0</v>
      </c>
      <c r="P4">
        <v>0</v>
      </c>
      <c r="Q4">
        <f>$AK29/1000000</f>
        <v>21.756208747951799</v>
      </c>
      <c r="R4">
        <f>$AK30/1000000</f>
        <v>24.982836021633201</v>
      </c>
      <c r="S4">
        <f>$AK31/1000000</f>
        <v>28.016890833473202</v>
      </c>
      <c r="T4">
        <f>$AK32/1000000</f>
        <v>31.050945645313099</v>
      </c>
      <c r="U4">
        <f>$AK33/1000000</f>
        <v>34.0850004571531</v>
      </c>
      <c r="V4" t="s">
        <v>0</v>
      </c>
      <c r="W4">
        <v>0</v>
      </c>
      <c r="X4">
        <f>$AK34/1000000</f>
        <v>21.756208747951799</v>
      </c>
      <c r="Y4">
        <f>$AK35/1000000</f>
        <v>24.982836021633201</v>
      </c>
      <c r="Z4">
        <f>$AK36/1000000</f>
        <v>28.016890833473202</v>
      </c>
      <c r="AA4">
        <f>$AK37/1000000</f>
        <v>31.050945645313099</v>
      </c>
      <c r="AB4">
        <f>$AK38/1000000</f>
        <v>34.0850004571531</v>
      </c>
    </row>
    <row r="5" spans="1:28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24.965017094113598</v>
      </c>
      <c r="E5">
        <f>$AL21/1000000</f>
        <v>27.970160094687301</v>
      </c>
      <c r="F5">
        <f>$AL22/1000000</f>
        <v>30.975303095261001</v>
      </c>
      <c r="G5">
        <f>$AL23/1000000</f>
        <v>33.9804460958348</v>
      </c>
      <c r="H5" t="s">
        <v>1</v>
      </c>
      <c r="I5">
        <v>1</v>
      </c>
      <c r="J5">
        <f>$AL24/1000000</f>
        <v>21.743146807951799</v>
      </c>
      <c r="K5">
        <f>$AL25/1000000</f>
        <v>24.9572421298279</v>
      </c>
      <c r="L5">
        <f>$AL26/1000000</f>
        <v>27.9623851304016</v>
      </c>
      <c r="M5">
        <f>$AL27/1000000</f>
        <v>30.9675281309753</v>
      </c>
      <c r="N5">
        <f>$AL28/1000000</f>
        <v>33.972671131549099</v>
      </c>
      <c r="O5" t="s">
        <v>1</v>
      </c>
      <c r="P5">
        <v>1</v>
      </c>
      <c r="Q5">
        <f>$AL29/1000000</f>
        <v>21.736615837951803</v>
      </c>
      <c r="R5">
        <f>$AL30/1000000</f>
        <v>24.953354647685</v>
      </c>
      <c r="S5">
        <f>$AL31/1000000</f>
        <v>27.9584976482587</v>
      </c>
      <c r="T5">
        <f>$AL32/1000000</f>
        <v>30.963640648832499</v>
      </c>
      <c r="U5">
        <f>$AL33/1000000</f>
        <v>33.968783649406205</v>
      </c>
      <c r="V5" t="s">
        <v>1</v>
      </c>
      <c r="W5">
        <v>1</v>
      </c>
      <c r="X5">
        <f>$AL34/1000000</f>
        <v>21.730084867951799</v>
      </c>
      <c r="Y5">
        <f>$AL35/1000000</f>
        <v>24.949467165542199</v>
      </c>
      <c r="Z5">
        <f>$AL36/1000000</f>
        <v>27.954610166115899</v>
      </c>
      <c r="AA5">
        <f>$AL37/1000000</f>
        <v>30.959753166689602</v>
      </c>
      <c r="AB5">
        <f>$AL38/1000000</f>
        <v>33.964896167263298</v>
      </c>
    </row>
    <row r="6" spans="1:28" x14ac:dyDescent="0.55000000000000004">
      <c r="A6" t="s">
        <v>2</v>
      </c>
      <c r="B6">
        <v>2</v>
      </c>
      <c r="C6">
        <f>$AM19/1000000</f>
        <v>21.756208747951799</v>
      </c>
      <c r="D6">
        <f>$AM20/1000000</f>
        <v>24.9484270581471</v>
      </c>
      <c r="E6">
        <f>$AM21/1000000</f>
        <v>27.926652165472898</v>
      </c>
      <c r="F6">
        <f>$AM22/1000000</f>
        <v>30.904877272798799</v>
      </c>
      <c r="G6">
        <f>$AM23/1000000</f>
        <v>33.883102380124598</v>
      </c>
      <c r="H6" t="s">
        <v>2</v>
      </c>
      <c r="I6">
        <v>2</v>
      </c>
      <c r="J6">
        <f>$AM24/1000000</f>
        <v>21.730084867951799</v>
      </c>
      <c r="K6">
        <f>$AM25/1000000</f>
        <v>24.933413334009099</v>
      </c>
      <c r="L6">
        <f>$AM26/1000000</f>
        <v>27.911638441335</v>
      </c>
      <c r="M6">
        <f>$AM27/1000000</f>
        <v>30.889863548660902</v>
      </c>
      <c r="N6">
        <f>$AM28/1000000</f>
        <v>33.868088655986696</v>
      </c>
      <c r="O6" t="s">
        <v>2</v>
      </c>
      <c r="P6">
        <v>2</v>
      </c>
      <c r="Q6">
        <f>$AM29/1000000</f>
        <v>21.717022927951803</v>
      </c>
      <c r="R6">
        <f>$AM30/1000000</f>
        <v>24.925906471940202</v>
      </c>
      <c r="S6">
        <f>$AM31/1000000</f>
        <v>27.904131579266</v>
      </c>
      <c r="T6">
        <f>$AM32/1000000</f>
        <v>30.882356686591901</v>
      </c>
      <c r="U6">
        <f>$AM33/1000000</f>
        <v>33.860581793917703</v>
      </c>
      <c r="V6" t="s">
        <v>2</v>
      </c>
      <c r="W6">
        <v>2</v>
      </c>
      <c r="X6">
        <f>$AM34/1000000</f>
        <v>21.703960987951799</v>
      </c>
      <c r="Y6">
        <f>$AM35/1000000</f>
        <v>24.918399609871202</v>
      </c>
      <c r="Z6">
        <f>$AM36/1000000</f>
        <v>27.896624717197103</v>
      </c>
      <c r="AA6">
        <f>$AM37/1000000</f>
        <v>30.874849824522901</v>
      </c>
      <c r="AB6">
        <f>$AM38/1000000</f>
        <v>33.853074931848802</v>
      </c>
    </row>
    <row r="7" spans="1:28" x14ac:dyDescent="0.55000000000000004">
      <c r="A7" t="s">
        <v>3</v>
      </c>
      <c r="B7">
        <v>4</v>
      </c>
      <c r="C7">
        <f>$AN19/1000000</f>
        <v>21.756208747951799</v>
      </c>
      <c r="D7">
        <f>$AN20/1000000</f>
        <v>24.918457960917202</v>
      </c>
      <c r="E7">
        <f>$AN21/1000000</f>
        <v>27.848057196569499</v>
      </c>
      <c r="F7">
        <f>$AN22/1000000</f>
        <v>30.7776564322218</v>
      </c>
      <c r="G7">
        <f>$AN23/1000000</f>
        <v>33.707255667874101</v>
      </c>
      <c r="H7" t="s">
        <v>3</v>
      </c>
      <c r="I7">
        <v>4</v>
      </c>
      <c r="J7">
        <f>$AN24/1000000</f>
        <v>21.703960987951799</v>
      </c>
      <c r="K7">
        <f>$AN25/1000000</f>
        <v>24.890367767368801</v>
      </c>
      <c r="L7">
        <f>$AN26/1000000</f>
        <v>27.819967003021098</v>
      </c>
      <c r="M7">
        <f>$AN27/1000000</f>
        <v>30.749566238673399</v>
      </c>
      <c r="N7">
        <f>$AN28/1000000</f>
        <v>33.6791654743257</v>
      </c>
      <c r="O7" t="s">
        <v>3</v>
      </c>
      <c r="P7">
        <v>4</v>
      </c>
      <c r="Q7">
        <f>$AN29/1000000</f>
        <v>21.677837107951802</v>
      </c>
      <c r="R7">
        <f>$AN30/1000000</f>
        <v>24.8763226705946</v>
      </c>
      <c r="S7">
        <f>$AN31/1000000</f>
        <v>27.805921906246901</v>
      </c>
      <c r="T7">
        <f>$AN32/1000000</f>
        <v>30.735521141899198</v>
      </c>
      <c r="U7">
        <f>$AN33/1000000</f>
        <v>33.665120377551503</v>
      </c>
      <c r="V7" t="s">
        <v>3</v>
      </c>
      <c r="W7">
        <v>4</v>
      </c>
      <c r="X7">
        <f>$AN34/1000000</f>
        <v>21.651713227951799</v>
      </c>
      <c r="Y7">
        <f>$AN35/1000000</f>
        <v>24.8622775738204</v>
      </c>
      <c r="Z7">
        <f>$AN36/1000000</f>
        <v>27.791876809472697</v>
      </c>
      <c r="AA7">
        <f>$AN37/1000000</f>
        <v>30.721476045125002</v>
      </c>
      <c r="AB7">
        <f>$AN38/1000000</f>
        <v>33.651075280777299</v>
      </c>
    </row>
    <row r="8" spans="1:28" x14ac:dyDescent="0.55000000000000004">
      <c r="A8" t="s">
        <v>4</v>
      </c>
      <c r="B8">
        <v>6</v>
      </c>
      <c r="C8">
        <f>$AO19/1000000</f>
        <v>21.756208747951799</v>
      </c>
      <c r="D8">
        <f>$AO20/1000000</f>
        <v>24.918457960917202</v>
      </c>
      <c r="E8">
        <f>$AO21/1000000</f>
        <v>27.848057196569499</v>
      </c>
      <c r="F8">
        <f>$AO22/1000000</f>
        <v>30.7776564322218</v>
      </c>
      <c r="G8">
        <f>$AO23/1000000</f>
        <v>33.707255667874101</v>
      </c>
      <c r="H8" t="s">
        <v>4</v>
      </c>
      <c r="I8">
        <v>6</v>
      </c>
      <c r="J8">
        <f>$AO24/1000000</f>
        <v>21.686545067951798</v>
      </c>
      <c r="K8">
        <f>$AO25/1000000</f>
        <v>24.885030630594599</v>
      </c>
      <c r="L8">
        <f>$AO26/1000000</f>
        <v>27.8146298662469</v>
      </c>
      <c r="M8">
        <f>$AO27/1000000</f>
        <v>30.744229101899201</v>
      </c>
      <c r="N8">
        <f>$AO28/1000000</f>
        <v>33.673828337551498</v>
      </c>
      <c r="O8" t="s">
        <v>4</v>
      </c>
      <c r="P8">
        <v>6</v>
      </c>
      <c r="Q8">
        <f>$AO29/1000000</f>
        <v>21.651713227951799</v>
      </c>
      <c r="R8">
        <f>$AO30/1000000</f>
        <v>24.868316965433298</v>
      </c>
      <c r="S8">
        <f>$AO31/1000000</f>
        <v>27.797916201085602</v>
      </c>
      <c r="T8">
        <f>$AO32/1000000</f>
        <v>30.7275154367379</v>
      </c>
      <c r="U8">
        <f>$AO33/1000000</f>
        <v>33.6571146723902</v>
      </c>
      <c r="V8" t="s">
        <v>4</v>
      </c>
      <c r="W8">
        <v>6</v>
      </c>
      <c r="X8">
        <f>$AO34/1000000</f>
        <v>21.6168813879518</v>
      </c>
      <c r="Y8">
        <f>$AO35/1000000</f>
        <v>24.8516033002721</v>
      </c>
      <c r="Z8">
        <f>$AO36/1000000</f>
        <v>27.781202535924301</v>
      </c>
      <c r="AA8">
        <f>$AO37/1000000</f>
        <v>30.710801771576598</v>
      </c>
      <c r="AB8">
        <f>$AO38/1000000</f>
        <v>33.640401007228903</v>
      </c>
    </row>
    <row r="9" spans="1:28" x14ac:dyDescent="0.55000000000000004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21.6691291479518</v>
      </c>
      <c r="K9">
        <f>$AP25/1000000</f>
        <v>24.879693493820398</v>
      </c>
      <c r="L9">
        <f>$AP26/1000000</f>
        <v>27.809292729472702</v>
      </c>
      <c r="M9">
        <f>$AP27/1000000</f>
        <v>30.738891965124999</v>
      </c>
      <c r="N9">
        <f>$AP28/1000000</f>
        <v>33.668491200777297</v>
      </c>
      <c r="O9" t="s">
        <v>5</v>
      </c>
      <c r="P9">
        <v>8</v>
      </c>
      <c r="Q9">
        <f>$AP29/1000000</f>
        <v>21.625589347951799</v>
      </c>
      <c r="R9">
        <f>$AP30/1000000</f>
        <v>24.860311260272102</v>
      </c>
      <c r="S9">
        <f>$AP31/1000000</f>
        <v>27.7899104959243</v>
      </c>
      <c r="T9">
        <f>$AP32/1000000</f>
        <v>30.719509731576601</v>
      </c>
      <c r="U9">
        <f>$AP33/1000000</f>
        <v>33.649108967228898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</row>
    <row r="10" spans="1:28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21.664775167951799</v>
      </c>
      <c r="K10">
        <f>$AQ25/1000000</f>
        <v>24.816958728229</v>
      </c>
      <c r="L10">
        <f>$AQ26/1000000</f>
        <v>27.746557963881298</v>
      </c>
      <c r="M10">
        <f>$AQ27/1000000</f>
        <v>30.676157199533602</v>
      </c>
      <c r="N10">
        <f>$AQ28/1000000</f>
        <v>33.605756435185903</v>
      </c>
      <c r="O10" t="s">
        <v>6</v>
      </c>
      <c r="P10">
        <v>9</v>
      </c>
      <c r="Q10">
        <f>$AQ29/1000000</f>
        <v>21.619058377951802</v>
      </c>
      <c r="R10">
        <f>$AQ30/1000000</f>
        <v>24.7984192004871</v>
      </c>
      <c r="S10">
        <f>$AQ31/1000000</f>
        <v>27.728018436139401</v>
      </c>
      <c r="T10">
        <f>$AQ32/1000000</f>
        <v>30.657617671791698</v>
      </c>
      <c r="U10">
        <f>$AQ33/1000000</f>
        <v>33.587216907444002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28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21.660421187951801</v>
      </c>
      <c r="K11">
        <f>$AR25/1000000</f>
        <v>24.754223962637699</v>
      </c>
      <c r="L11">
        <f>$AR26/1000000</f>
        <v>27.6838231982899</v>
      </c>
      <c r="M11">
        <f>$AR27/1000000</f>
        <v>30.613422433942198</v>
      </c>
      <c r="N11">
        <f>$AR28/1000000</f>
        <v>33.543021669594502</v>
      </c>
      <c r="O11" t="s">
        <v>7</v>
      </c>
      <c r="P11">
        <v>10</v>
      </c>
      <c r="Q11">
        <f>$AR29/1000000</f>
        <v>21.612527407951799</v>
      </c>
      <c r="R11">
        <f>$AR30/1000000</f>
        <v>24.736527140702201</v>
      </c>
      <c r="S11">
        <f>$AR31/1000000</f>
        <v>27.666126376354502</v>
      </c>
      <c r="T11">
        <f>$AR32/1000000</f>
        <v>30.595725612006703</v>
      </c>
      <c r="U11">
        <f>$AR33/1000000</f>
        <v>33.525324847659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28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21.510950899028401</v>
      </c>
      <c r="K12">
        <f>$AS25/1000000</f>
        <v>24.440550134680699</v>
      </c>
      <c r="L12">
        <f>$AS26/1000000</f>
        <v>27.3701493703329</v>
      </c>
      <c r="M12">
        <f>$AS27/1000000</f>
        <v>30.299748605985197</v>
      </c>
      <c r="N12">
        <f>$AS28/1000000</f>
        <v>33.229347841637498</v>
      </c>
      <c r="O12" t="s">
        <v>8</v>
      </c>
      <c r="P12">
        <v>15</v>
      </c>
      <c r="Q12">
        <f>$AS29/1000000</f>
        <v>21.497467606125102</v>
      </c>
      <c r="R12">
        <f>$AS30/1000000</f>
        <v>24.4270668417774</v>
      </c>
      <c r="S12">
        <f>$AS31/1000000</f>
        <v>27.356666077429701</v>
      </c>
      <c r="T12">
        <f>$AS32/1000000</f>
        <v>30.286265313081998</v>
      </c>
      <c r="U12">
        <f>$AS33/1000000</f>
        <v>33.215864548734302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28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21.197277071071401</v>
      </c>
      <c r="K13">
        <f>$AT25/1000000</f>
        <v>24.126876306723698</v>
      </c>
      <c r="L13">
        <f>$AT26/1000000</f>
        <v>27.056475542375999</v>
      </c>
      <c r="M13">
        <f>$AT27/1000000</f>
        <v>29.9860747780282</v>
      </c>
      <c r="N13">
        <f>$AT28/1000000</f>
        <v>32.915674013680501</v>
      </c>
      <c r="O13" t="s">
        <v>9</v>
      </c>
      <c r="P13">
        <v>20</v>
      </c>
      <c r="Q13">
        <f>$AT29/1000000</f>
        <v>21.188007307200397</v>
      </c>
      <c r="R13">
        <f>$AT30/1000000</f>
        <v>24.117606542852698</v>
      </c>
      <c r="S13">
        <f>$AT31/1000000</f>
        <v>27.047205778505003</v>
      </c>
      <c r="T13">
        <f>$AT32/1000000</f>
        <v>29.9768050141573</v>
      </c>
      <c r="U13">
        <f>$AT33/1000000</f>
        <v>32.906404249809597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28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20.883603243114401</v>
      </c>
      <c r="K14">
        <f>$AU25/1000000</f>
        <v>23.813202478766698</v>
      </c>
      <c r="L14">
        <f>$AU26/1000000</f>
        <v>26.742801714418999</v>
      </c>
      <c r="M14">
        <f>$AU27/1000000</f>
        <v>29.672400950071303</v>
      </c>
      <c r="N14">
        <f>$AU28/1000000</f>
        <v>32.602000185723497</v>
      </c>
      <c r="O14" t="s">
        <v>10</v>
      </c>
      <c r="P14">
        <v>25</v>
      </c>
      <c r="Q14">
        <f>$AU29/1000000</f>
        <v>20.878547008275699</v>
      </c>
      <c r="R14">
        <f>$AU30/1000000</f>
        <v>23.808146243928</v>
      </c>
      <c r="S14">
        <f>$AU31/1000000</f>
        <v>26.737745479580301</v>
      </c>
      <c r="T14">
        <f>$AU32/1000000</f>
        <v>29.667344715232499</v>
      </c>
      <c r="U14">
        <f>$AU33/1000000</f>
        <v>32.5969439508848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28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20.507194649565999</v>
      </c>
      <c r="K15">
        <f>$AV25/1000000</f>
        <v>23.4367938852183</v>
      </c>
      <c r="L15">
        <f>$AV26/1000000</f>
        <v>26.366393120870601</v>
      </c>
      <c r="M15">
        <f>$AV27/1000000</f>
        <v>29.295992356522898</v>
      </c>
      <c r="N15">
        <f>$AV28/1000000</f>
        <v>32.225591592175199</v>
      </c>
      <c r="O15" t="s">
        <v>11</v>
      </c>
      <c r="P15">
        <v>31</v>
      </c>
      <c r="Q15">
        <f>$AV29/1000000</f>
        <v>20.507194649565999</v>
      </c>
      <c r="R15">
        <f>$AV30/1000000</f>
        <v>23.4367938852183</v>
      </c>
      <c r="S15">
        <f>$AV31/1000000</f>
        <v>26.366393120870601</v>
      </c>
      <c r="T15">
        <f>$AV32/1000000</f>
        <v>29.295992356522898</v>
      </c>
      <c r="U15">
        <f>$AV33/1000000</f>
        <v>32.225591592175199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77" x14ac:dyDescent="0.55000000000000004">
      <c r="AZ17" s="26" t="s">
        <v>40</v>
      </c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 spans="35:77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  <c r="AZ18" t="s">
        <v>0</v>
      </c>
      <c r="BA18" t="s">
        <v>1</v>
      </c>
      <c r="BB18" t="s">
        <v>2</v>
      </c>
      <c r="BC18" t="s">
        <v>3</v>
      </c>
      <c r="BD18" t="s">
        <v>4</v>
      </c>
      <c r="BE18" t="s">
        <v>5</v>
      </c>
      <c r="BF18" t="s">
        <v>6</v>
      </c>
      <c r="BG18" t="s">
        <v>7</v>
      </c>
      <c r="BH18" t="s">
        <v>8</v>
      </c>
      <c r="BI18" t="s">
        <v>9</v>
      </c>
      <c r="BJ18" t="s">
        <v>10</v>
      </c>
      <c r="BK18" t="s">
        <v>11</v>
      </c>
    </row>
    <row r="19" spans="35:77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77" x14ac:dyDescent="0.55000000000000004">
      <c r="AI20" t="s">
        <v>12</v>
      </c>
      <c r="AJ20" t="s">
        <v>14</v>
      </c>
      <c r="AK20">
        <v>24982836.0216332</v>
      </c>
      <c r="AL20">
        <v>24965017.0941136</v>
      </c>
      <c r="AM20">
        <v>24948427.058147099</v>
      </c>
      <c r="AN20">
        <v>24918457.960917201</v>
      </c>
      <c r="AO20">
        <v>24918457.960917201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  <c r="AY20" t="s">
        <v>41</v>
      </c>
      <c r="AZ20">
        <f>AK20-AK19</f>
        <v>3226627.2736814022</v>
      </c>
      <c r="BA20">
        <f t="shared" ref="BA20:BK23" si="0">AL20-AL19</f>
        <v>3208808.3461618014</v>
      </c>
      <c r="BB20">
        <f t="shared" si="0"/>
        <v>3192218.3101953007</v>
      </c>
      <c r="BC20">
        <f t="shared" si="0"/>
        <v>3162249.2129654028</v>
      </c>
      <c r="BD20">
        <f t="shared" si="0"/>
        <v>3162249.2129654028</v>
      </c>
      <c r="BE20">
        <f t="shared" si="0"/>
        <v>3162249.2129654028</v>
      </c>
      <c r="BF20">
        <f t="shared" si="0"/>
        <v>3097829.035761103</v>
      </c>
      <c r="BG20">
        <f t="shared" si="0"/>
        <v>3033408.8585568033</v>
      </c>
      <c r="BH20">
        <f t="shared" si="0"/>
        <v>2929599.2356522977</v>
      </c>
      <c r="BI20">
        <f t="shared" si="0"/>
        <v>2929599.2356523015</v>
      </c>
      <c r="BJ20">
        <f t="shared" si="0"/>
        <v>2929599.2356522977</v>
      </c>
      <c r="BK20">
        <f t="shared" si="0"/>
        <v>2929599.2356523015</v>
      </c>
    </row>
    <row r="21" spans="35:77" x14ac:dyDescent="0.55000000000000004">
      <c r="AI21" t="s">
        <v>12</v>
      </c>
      <c r="AJ21" t="s">
        <v>15</v>
      </c>
      <c r="AK21">
        <v>28016890.833473202</v>
      </c>
      <c r="AL21">
        <v>27970160.094687302</v>
      </c>
      <c r="AM21">
        <v>27926652.165472899</v>
      </c>
      <c r="AN21">
        <v>27848057.196569499</v>
      </c>
      <c r="AO21">
        <v>27848057.196569499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  <c r="AY21" t="s">
        <v>42</v>
      </c>
      <c r="AZ21">
        <f>AK21-AK20</f>
        <v>3034054.8118400015</v>
      </c>
      <c r="BA21">
        <f t="shared" si="0"/>
        <v>3005143.0005737022</v>
      </c>
      <c r="BB21">
        <f t="shared" si="0"/>
        <v>2978225.1073257998</v>
      </c>
      <c r="BC21">
        <f t="shared" si="0"/>
        <v>2929599.2356522977</v>
      </c>
      <c r="BD21">
        <f t="shared" si="0"/>
        <v>2929599.2356522977</v>
      </c>
      <c r="BE21">
        <f t="shared" si="0"/>
        <v>2929599.2356522977</v>
      </c>
      <c r="BF21">
        <f t="shared" si="0"/>
        <v>2929599.2356522977</v>
      </c>
      <c r="BG21">
        <f t="shared" si="0"/>
        <v>2929599.2356522977</v>
      </c>
      <c r="BH21">
        <f t="shared" si="0"/>
        <v>2929599.2356523015</v>
      </c>
      <c r="BI21">
        <f t="shared" si="0"/>
        <v>2929599.2356522977</v>
      </c>
      <c r="BJ21">
        <f t="shared" si="0"/>
        <v>2929599.2356523015</v>
      </c>
      <c r="BK21">
        <f t="shared" si="0"/>
        <v>2929599.2356523015</v>
      </c>
    </row>
    <row r="22" spans="35:77" x14ac:dyDescent="0.55000000000000004">
      <c r="AI22" t="s">
        <v>12</v>
      </c>
      <c r="AJ22" t="s">
        <v>16</v>
      </c>
      <c r="AK22">
        <v>31050945.645313099</v>
      </c>
      <c r="AL22">
        <v>30975303.095261</v>
      </c>
      <c r="AM22">
        <v>30904877.272798799</v>
      </c>
      <c r="AN22">
        <v>30777656.4322218</v>
      </c>
      <c r="AO22">
        <v>30777656.4322218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  <c r="AY22" t="s">
        <v>43</v>
      </c>
      <c r="AZ22">
        <f>AK22-AK21</f>
        <v>3034054.8118398972</v>
      </c>
      <c r="BA22">
        <f t="shared" si="0"/>
        <v>3005143.0005736984</v>
      </c>
      <c r="BB22">
        <f t="shared" si="0"/>
        <v>2978225.1073259003</v>
      </c>
      <c r="BC22">
        <f t="shared" si="0"/>
        <v>2929599.2356523015</v>
      </c>
      <c r="BD22">
        <f t="shared" si="0"/>
        <v>2929599.2356523015</v>
      </c>
      <c r="BE22">
        <f t="shared" si="0"/>
        <v>2929599.2356523015</v>
      </c>
      <c r="BF22">
        <f t="shared" si="0"/>
        <v>2929599.2356523015</v>
      </c>
      <c r="BG22">
        <f t="shared" si="0"/>
        <v>2929599.2356523015</v>
      </c>
      <c r="BH22">
        <f t="shared" si="0"/>
        <v>2929599.2356522977</v>
      </c>
      <c r="BI22">
        <f t="shared" si="0"/>
        <v>2929599.2356523015</v>
      </c>
      <c r="BJ22">
        <f t="shared" si="0"/>
        <v>2929599.2356523015</v>
      </c>
      <c r="BK22">
        <f t="shared" si="0"/>
        <v>2929599.2356522977</v>
      </c>
    </row>
    <row r="23" spans="35:77" x14ac:dyDescent="0.55000000000000004">
      <c r="AI23" t="s">
        <v>12</v>
      </c>
      <c r="AJ23" t="s">
        <v>17</v>
      </c>
      <c r="AK23">
        <v>34085000.457153097</v>
      </c>
      <c r="AL23">
        <v>33980446.095834799</v>
      </c>
      <c r="AM23">
        <v>33883102.380124599</v>
      </c>
      <c r="AN23">
        <v>33707255.667874098</v>
      </c>
      <c r="AO23">
        <v>33707255.667874098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  <c r="AY23" t="s">
        <v>44</v>
      </c>
      <c r="AZ23">
        <f>AK23-AK22</f>
        <v>3034054.8118399978</v>
      </c>
      <c r="BA23">
        <f t="shared" si="0"/>
        <v>3005143.000573799</v>
      </c>
      <c r="BB23">
        <f t="shared" si="0"/>
        <v>2978225.1073257998</v>
      </c>
      <c r="BC23">
        <f t="shared" si="0"/>
        <v>2929599.2356522977</v>
      </c>
      <c r="BD23">
        <f t="shared" si="0"/>
        <v>2929599.2356522977</v>
      </c>
      <c r="BE23">
        <f t="shared" si="0"/>
        <v>2929599.2356522977</v>
      </c>
      <c r="BF23">
        <f t="shared" si="0"/>
        <v>2929599.2356523015</v>
      </c>
      <c r="BG23">
        <f t="shared" si="0"/>
        <v>2929599.2356522977</v>
      </c>
      <c r="BH23">
        <f t="shared" si="0"/>
        <v>2929599.2356523015</v>
      </c>
      <c r="BI23">
        <f t="shared" si="0"/>
        <v>2929599.2356523015</v>
      </c>
      <c r="BJ23">
        <f t="shared" si="0"/>
        <v>2929599.2356522977</v>
      </c>
      <c r="BK23">
        <f t="shared" si="0"/>
        <v>2929599.2356523015</v>
      </c>
    </row>
    <row r="24" spans="35:77" x14ac:dyDescent="0.55000000000000004">
      <c r="AI24" t="s">
        <v>18</v>
      </c>
      <c r="AJ24" t="s">
        <v>13</v>
      </c>
      <c r="AK24">
        <v>21756208.747951798</v>
      </c>
      <c r="AL24">
        <v>21743146.807951801</v>
      </c>
      <c r="AM24">
        <v>21730084.867951799</v>
      </c>
      <c r="AN24">
        <v>21703960.9879518</v>
      </c>
      <c r="AO24">
        <v>21686545.067951798</v>
      </c>
      <c r="AP24">
        <v>21669129.1479518</v>
      </c>
      <c r="AQ24">
        <v>21664775.1679518</v>
      </c>
      <c r="AR24">
        <v>21660421.187951799</v>
      </c>
      <c r="AS24">
        <v>21510950.899028402</v>
      </c>
      <c r="AT24">
        <v>21197277.071071401</v>
      </c>
      <c r="AU24">
        <v>20883603.243114401</v>
      </c>
      <c r="AV24">
        <v>20507194.649565998</v>
      </c>
    </row>
    <row r="25" spans="35:77" x14ac:dyDescent="0.55000000000000004">
      <c r="AI25" t="s">
        <v>18</v>
      </c>
      <c r="AJ25" t="s">
        <v>14</v>
      </c>
      <c r="AK25">
        <v>24982836.0216332</v>
      </c>
      <c r="AL25">
        <v>24957242.129827902</v>
      </c>
      <c r="AM25">
        <v>24933413.3340091</v>
      </c>
      <c r="AN25">
        <v>24890367.767368801</v>
      </c>
      <c r="AO25">
        <v>24885030.6305946</v>
      </c>
      <c r="AP25">
        <v>24879693.493820399</v>
      </c>
      <c r="AQ25">
        <v>24816958.728229001</v>
      </c>
      <c r="AR25">
        <v>24754223.9626377</v>
      </c>
      <c r="AS25">
        <v>24440550.1346807</v>
      </c>
      <c r="AT25">
        <v>24126876.306723699</v>
      </c>
      <c r="AU25">
        <v>23813202.478766698</v>
      </c>
      <c r="AV25">
        <v>23436793.8852183</v>
      </c>
    </row>
    <row r="26" spans="35:77" x14ac:dyDescent="0.55000000000000004">
      <c r="AI26" t="s">
        <v>18</v>
      </c>
      <c r="AJ26" t="s">
        <v>15</v>
      </c>
      <c r="AK26">
        <v>28016890.833473202</v>
      </c>
      <c r="AL26">
        <v>27962385.1304016</v>
      </c>
      <c r="AM26">
        <v>27911638.441335</v>
      </c>
      <c r="AN26">
        <v>27819967.003021099</v>
      </c>
      <c r="AO26">
        <v>27814629.866246901</v>
      </c>
      <c r="AP26">
        <v>27809292.729472701</v>
      </c>
      <c r="AQ26">
        <v>27746557.963881299</v>
      </c>
      <c r="AR26">
        <v>27683823.198289901</v>
      </c>
      <c r="AS26">
        <v>27370149.3703329</v>
      </c>
      <c r="AT26">
        <v>27056475.542376</v>
      </c>
      <c r="AU26">
        <v>26742801.714419</v>
      </c>
      <c r="AV26">
        <v>26366393.120870601</v>
      </c>
      <c r="AZ26" s="26" t="s">
        <v>51</v>
      </c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N26" s="26" t="s">
        <v>54</v>
      </c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</row>
    <row r="27" spans="35:77" x14ac:dyDescent="0.55000000000000004">
      <c r="AI27" t="s">
        <v>18</v>
      </c>
      <c r="AJ27" t="s">
        <v>16</v>
      </c>
      <c r="AK27">
        <v>31050945.645313099</v>
      </c>
      <c r="AL27">
        <v>30967528.130975299</v>
      </c>
      <c r="AM27">
        <v>30889863.5486609</v>
      </c>
      <c r="AN27">
        <v>30749566.2386734</v>
      </c>
      <c r="AO27">
        <v>30744229.101899199</v>
      </c>
      <c r="AP27">
        <v>30738891.965124998</v>
      </c>
      <c r="AQ27">
        <v>30676157.1995336</v>
      </c>
      <c r="AR27">
        <v>30613422.433942199</v>
      </c>
      <c r="AS27">
        <v>30299748.605985198</v>
      </c>
      <c r="AT27">
        <v>29986074.778028201</v>
      </c>
      <c r="AU27">
        <v>29672400.950071301</v>
      </c>
      <c r="AV27">
        <v>29295992.356522899</v>
      </c>
      <c r="AZ27" t="s">
        <v>0</v>
      </c>
      <c r="BA27" t="s">
        <v>1</v>
      </c>
      <c r="BB27" t="s">
        <v>2</v>
      </c>
      <c r="BC27" t="s">
        <v>3</v>
      </c>
      <c r="BD27" t="s">
        <v>4</v>
      </c>
      <c r="BE27" t="s">
        <v>5</v>
      </c>
      <c r="BF27" t="s">
        <v>6</v>
      </c>
      <c r="BG27" t="s">
        <v>7</v>
      </c>
      <c r="BH27" t="s">
        <v>8</v>
      </c>
      <c r="BI27" t="s">
        <v>9</v>
      </c>
      <c r="BJ27" t="s">
        <v>10</v>
      </c>
      <c r="BK27" t="s">
        <v>11</v>
      </c>
      <c r="BN27" t="s">
        <v>0</v>
      </c>
      <c r="BO27" t="s">
        <v>1</v>
      </c>
      <c r="BP27" t="s">
        <v>2</v>
      </c>
      <c r="BQ27" t="s">
        <v>3</v>
      </c>
      <c r="BR27" t="s">
        <v>4</v>
      </c>
      <c r="BS27" t="s">
        <v>5</v>
      </c>
      <c r="BT27" t="s">
        <v>6</v>
      </c>
      <c r="BU27" t="s">
        <v>7</v>
      </c>
      <c r="BV27" t="s">
        <v>8</v>
      </c>
      <c r="BW27" t="s">
        <v>9</v>
      </c>
      <c r="BX27" t="s">
        <v>10</v>
      </c>
      <c r="BY27" t="s">
        <v>11</v>
      </c>
    </row>
    <row r="28" spans="35:77" x14ac:dyDescent="0.55000000000000004">
      <c r="AI28" t="s">
        <v>18</v>
      </c>
      <c r="AJ28" t="s">
        <v>17</v>
      </c>
      <c r="AK28">
        <v>34085000.457153097</v>
      </c>
      <c r="AL28">
        <v>33972671.131549098</v>
      </c>
      <c r="AM28">
        <v>33868088.655986696</v>
      </c>
      <c r="AN28">
        <v>33679165.474325702</v>
      </c>
      <c r="AO28">
        <v>33673828.337551497</v>
      </c>
      <c r="AP28">
        <v>33668491.2007773</v>
      </c>
      <c r="AQ28">
        <v>33605756.435185902</v>
      </c>
      <c r="AR28">
        <v>33543021.6695945</v>
      </c>
      <c r="AS28">
        <v>33229347.8416375</v>
      </c>
      <c r="AT28">
        <v>32915674.013680499</v>
      </c>
      <c r="AU28">
        <v>32602000.185723498</v>
      </c>
      <c r="AV28">
        <v>32225591.592175201</v>
      </c>
    </row>
    <row r="29" spans="35:77" x14ac:dyDescent="0.55000000000000004">
      <c r="AI29" t="s">
        <v>19</v>
      </c>
      <c r="AJ29" t="s">
        <v>13</v>
      </c>
      <c r="AK29">
        <v>21756208.747951798</v>
      </c>
      <c r="AL29">
        <v>21736615.837951802</v>
      </c>
      <c r="AM29">
        <v>21717022.927951802</v>
      </c>
      <c r="AN29">
        <v>21677837.107951801</v>
      </c>
      <c r="AO29">
        <v>21651713.227951799</v>
      </c>
      <c r="AP29">
        <v>21625589.3479518</v>
      </c>
      <c r="AQ29">
        <v>21619058.377951801</v>
      </c>
      <c r="AR29">
        <v>21612527.407951798</v>
      </c>
      <c r="AS29">
        <v>21497467.606125101</v>
      </c>
      <c r="AT29">
        <v>21188007.307200398</v>
      </c>
      <c r="AU29">
        <v>20878547.008275699</v>
      </c>
      <c r="AV29">
        <v>20507194.649565998</v>
      </c>
      <c r="AY29" t="s">
        <v>13</v>
      </c>
      <c r="AZ29">
        <f>AK24-AK19</f>
        <v>0</v>
      </c>
      <c r="BA29">
        <f t="shared" ref="BA29:BK29" si="1">AL24-AL19</f>
        <v>-13061.939999997616</v>
      </c>
      <c r="BB29">
        <f t="shared" si="1"/>
        <v>-26123.879999998957</v>
      </c>
      <c r="BC29">
        <f t="shared" si="1"/>
        <v>-52247.759999997914</v>
      </c>
      <c r="BD29">
        <f t="shared" si="1"/>
        <v>-69663.679999999702</v>
      </c>
      <c r="BE29">
        <f t="shared" si="1"/>
        <v>-87079.599999997765</v>
      </c>
      <c r="BF29">
        <f t="shared" si="1"/>
        <v>-91433.579999998212</v>
      </c>
      <c r="BG29">
        <f t="shared" si="1"/>
        <v>-95787.559999998659</v>
      </c>
      <c r="BH29">
        <f t="shared" si="1"/>
        <v>-26966.585806399584</v>
      </c>
      <c r="BI29">
        <f t="shared" si="1"/>
        <v>-18539.527741897851</v>
      </c>
      <c r="BJ29">
        <f t="shared" si="1"/>
        <v>-10112.469677399844</v>
      </c>
      <c r="BK29">
        <f t="shared" si="1"/>
        <v>0</v>
      </c>
      <c r="BM29" t="s">
        <v>13</v>
      </c>
      <c r="BN29">
        <f>AZ29</f>
        <v>0</v>
      </c>
      <c r="BO29">
        <f t="shared" ref="BO29:BY33" si="2">BA29/5</f>
        <v>-2612.3879999995233</v>
      </c>
      <c r="BP29">
        <f t="shared" si="2"/>
        <v>-5224.7759999997916</v>
      </c>
      <c r="BQ29">
        <f t="shared" si="2"/>
        <v>-10449.551999999583</v>
      </c>
      <c r="BR29">
        <f t="shared" si="2"/>
        <v>-13932.735999999941</v>
      </c>
      <c r="BS29">
        <f t="shared" si="2"/>
        <v>-17415.919999999554</v>
      </c>
      <c r="BT29">
        <f t="shared" si="2"/>
        <v>-18286.715999999644</v>
      </c>
      <c r="BU29">
        <f t="shared" si="2"/>
        <v>-19157.511999999733</v>
      </c>
      <c r="BV29">
        <f t="shared" si="2"/>
        <v>-5393.3171612799169</v>
      </c>
      <c r="BW29">
        <f t="shared" si="2"/>
        <v>-3707.9055483795701</v>
      </c>
      <c r="BX29">
        <f t="shared" si="2"/>
        <v>-2022.4939354799687</v>
      </c>
      <c r="BY29">
        <f t="shared" si="2"/>
        <v>0</v>
      </c>
    </row>
    <row r="30" spans="35:77" x14ac:dyDescent="0.55000000000000004">
      <c r="AI30" t="s">
        <v>19</v>
      </c>
      <c r="AJ30" t="s">
        <v>14</v>
      </c>
      <c r="AK30">
        <v>24982836.0216332</v>
      </c>
      <c r="AL30">
        <v>24953354.647684999</v>
      </c>
      <c r="AM30">
        <v>24925906.471940201</v>
      </c>
      <c r="AN30">
        <v>24876322.670594599</v>
      </c>
      <c r="AO30">
        <v>24868316.9654333</v>
      </c>
      <c r="AP30">
        <v>24860311.260272101</v>
      </c>
      <c r="AQ30">
        <v>24798419.2004871</v>
      </c>
      <c r="AR30">
        <v>24736527.140702199</v>
      </c>
      <c r="AS30">
        <v>24427066.841777399</v>
      </c>
      <c r="AT30">
        <v>24117606.5428527</v>
      </c>
      <c r="AU30">
        <v>23808146.243928</v>
      </c>
      <c r="AV30">
        <v>23436793.8852183</v>
      </c>
      <c r="AY30" t="s">
        <v>14</v>
      </c>
      <c r="AZ30">
        <f>AK25-AK20</f>
        <v>0</v>
      </c>
      <c r="BA30">
        <f t="shared" ref="BA30:BK33" si="3">AL25-AL20</f>
        <v>-7774.964285697788</v>
      </c>
      <c r="BB30">
        <f t="shared" si="3"/>
        <v>-15013.724137999117</v>
      </c>
      <c r="BC30">
        <f t="shared" si="3"/>
        <v>-28090.193548399955</v>
      </c>
      <c r="BD30">
        <f t="shared" si="3"/>
        <v>-33427.330322600901</v>
      </c>
      <c r="BE30">
        <f t="shared" si="3"/>
        <v>-38764.467096801847</v>
      </c>
      <c r="BF30">
        <f t="shared" si="3"/>
        <v>-37079.055483900011</v>
      </c>
      <c r="BG30">
        <f t="shared" si="3"/>
        <v>-35393.643870901316</v>
      </c>
      <c r="BH30">
        <f t="shared" si="3"/>
        <v>-26966.585806399584</v>
      </c>
      <c r="BI30">
        <f t="shared" si="3"/>
        <v>-18539.527741901577</v>
      </c>
      <c r="BJ30">
        <f t="shared" si="3"/>
        <v>-10112.469677399844</v>
      </c>
      <c r="BK30">
        <f t="shared" si="3"/>
        <v>0</v>
      </c>
      <c r="BM30" t="s">
        <v>14</v>
      </c>
      <c r="BN30">
        <f>AZ30</f>
        <v>0</v>
      </c>
      <c r="BO30">
        <f t="shared" si="2"/>
        <v>-1554.9928571395576</v>
      </c>
      <c r="BP30">
        <f t="shared" si="2"/>
        <v>-3002.7448275998236</v>
      </c>
      <c r="BQ30">
        <f t="shared" si="2"/>
        <v>-5618.0387096799914</v>
      </c>
      <c r="BR30">
        <f t="shared" si="2"/>
        <v>-6685.4660645201802</v>
      </c>
      <c r="BS30">
        <f t="shared" si="2"/>
        <v>-7752.8934193603691</v>
      </c>
      <c r="BT30">
        <f t="shared" si="2"/>
        <v>-7415.8110967800021</v>
      </c>
      <c r="BU30">
        <f t="shared" si="2"/>
        <v>-7078.7287741802629</v>
      </c>
      <c r="BV30">
        <f t="shared" si="2"/>
        <v>-5393.3171612799169</v>
      </c>
      <c r="BW30">
        <f t="shared" si="2"/>
        <v>-3707.9055483803154</v>
      </c>
      <c r="BX30">
        <f t="shared" si="2"/>
        <v>-2022.4939354799687</v>
      </c>
      <c r="BY30">
        <f t="shared" si="2"/>
        <v>0</v>
      </c>
    </row>
    <row r="31" spans="35:77" x14ac:dyDescent="0.55000000000000004">
      <c r="AI31" t="s">
        <v>19</v>
      </c>
      <c r="AJ31" t="s">
        <v>15</v>
      </c>
      <c r="AK31">
        <v>28016890.833473202</v>
      </c>
      <c r="AL31">
        <v>27958497.648258701</v>
      </c>
      <c r="AM31">
        <v>27904131.579266001</v>
      </c>
      <c r="AN31">
        <v>27805921.906246901</v>
      </c>
      <c r="AO31">
        <v>27797916.201085601</v>
      </c>
      <c r="AP31">
        <v>27789910.495924301</v>
      </c>
      <c r="AQ31">
        <v>27728018.436139401</v>
      </c>
      <c r="AR31">
        <v>27666126.376354501</v>
      </c>
      <c r="AS31">
        <v>27356666.077429701</v>
      </c>
      <c r="AT31">
        <v>27047205.778505001</v>
      </c>
      <c r="AU31">
        <v>26737745.479580302</v>
      </c>
      <c r="AV31">
        <v>26366393.120870601</v>
      </c>
      <c r="AY31" t="s">
        <v>15</v>
      </c>
      <c r="AZ31">
        <f>AK26-AK21</f>
        <v>0</v>
      </c>
      <c r="BA31">
        <f t="shared" si="3"/>
        <v>-7774.9642857015133</v>
      </c>
      <c r="BB31">
        <f t="shared" si="3"/>
        <v>-15013.724137898535</v>
      </c>
      <c r="BC31">
        <f t="shared" si="3"/>
        <v>-28090.193548399955</v>
      </c>
      <c r="BD31">
        <f t="shared" si="3"/>
        <v>-33427.330322597176</v>
      </c>
      <c r="BE31">
        <f t="shared" si="3"/>
        <v>-38764.467096798122</v>
      </c>
      <c r="BF31">
        <f t="shared" si="3"/>
        <v>-37079.055483900011</v>
      </c>
      <c r="BG31">
        <f t="shared" si="3"/>
        <v>-35393.643870998174</v>
      </c>
      <c r="BH31">
        <f t="shared" si="3"/>
        <v>-26966.585806500167</v>
      </c>
      <c r="BI31">
        <f t="shared" si="3"/>
        <v>-18539.527741897851</v>
      </c>
      <c r="BJ31">
        <f t="shared" si="3"/>
        <v>-10112.469677399844</v>
      </c>
      <c r="BK31">
        <f t="shared" si="3"/>
        <v>0</v>
      </c>
      <c r="BM31" t="s">
        <v>15</v>
      </c>
      <c r="BN31">
        <f>AZ31</f>
        <v>0</v>
      </c>
      <c r="BO31">
        <f t="shared" si="2"/>
        <v>-1554.9928571403027</v>
      </c>
      <c r="BP31">
        <f t="shared" si="2"/>
        <v>-3002.7448275797069</v>
      </c>
      <c r="BQ31">
        <f t="shared" si="2"/>
        <v>-5618.0387096799914</v>
      </c>
      <c r="BR31">
        <f t="shared" si="2"/>
        <v>-6685.4660645194353</v>
      </c>
      <c r="BS31">
        <f t="shared" si="2"/>
        <v>-7752.8934193596242</v>
      </c>
      <c r="BT31">
        <f t="shared" si="2"/>
        <v>-7415.8110967800021</v>
      </c>
      <c r="BU31">
        <f t="shared" si="2"/>
        <v>-7078.7287741996352</v>
      </c>
      <c r="BV31">
        <f t="shared" si="2"/>
        <v>-5393.3171613000331</v>
      </c>
      <c r="BW31">
        <f t="shared" si="2"/>
        <v>-3707.9055483795701</v>
      </c>
      <c r="BX31">
        <f t="shared" si="2"/>
        <v>-2022.4939354799687</v>
      </c>
      <c r="BY31">
        <f t="shared" si="2"/>
        <v>0</v>
      </c>
    </row>
    <row r="32" spans="35:77" x14ac:dyDescent="0.55000000000000004">
      <c r="AI32" t="s">
        <v>19</v>
      </c>
      <c r="AJ32" t="s">
        <v>16</v>
      </c>
      <c r="AK32">
        <v>31050945.645313099</v>
      </c>
      <c r="AL32">
        <v>30963640.6488325</v>
      </c>
      <c r="AM32">
        <v>30882356.686591901</v>
      </c>
      <c r="AN32">
        <v>30735521.141899198</v>
      </c>
      <c r="AO32">
        <v>30727515.436737899</v>
      </c>
      <c r="AP32">
        <v>30719509.731576599</v>
      </c>
      <c r="AQ32">
        <v>30657617.671791699</v>
      </c>
      <c r="AR32">
        <v>30595725.612006702</v>
      </c>
      <c r="AS32">
        <v>30286265.313081998</v>
      </c>
      <c r="AT32">
        <v>29976805.014157299</v>
      </c>
      <c r="AU32">
        <v>29667344.715232499</v>
      </c>
      <c r="AV32">
        <v>29295992.356522899</v>
      </c>
      <c r="AY32" t="s">
        <v>16</v>
      </c>
      <c r="AZ32">
        <f>AK27-AK22</f>
        <v>0</v>
      </c>
      <c r="BA32">
        <f t="shared" si="3"/>
        <v>-7774.9642857015133</v>
      </c>
      <c r="BB32">
        <f t="shared" si="3"/>
        <v>-15013.724137898535</v>
      </c>
      <c r="BC32">
        <f t="shared" si="3"/>
        <v>-28090.193548399955</v>
      </c>
      <c r="BD32">
        <f t="shared" si="3"/>
        <v>-33427.330322600901</v>
      </c>
      <c r="BE32">
        <f t="shared" si="3"/>
        <v>-38764.467096801847</v>
      </c>
      <c r="BF32">
        <f t="shared" si="3"/>
        <v>-37079.055483900011</v>
      </c>
      <c r="BG32">
        <f t="shared" si="3"/>
        <v>-35393.643871001899</v>
      </c>
      <c r="BH32">
        <f t="shared" si="3"/>
        <v>-26966.585806500167</v>
      </c>
      <c r="BI32">
        <f t="shared" si="3"/>
        <v>-18539.527741998434</v>
      </c>
      <c r="BJ32">
        <f t="shared" si="3"/>
        <v>-10112.469677399844</v>
      </c>
      <c r="BK32">
        <f t="shared" si="3"/>
        <v>0</v>
      </c>
      <c r="BM32" t="s">
        <v>16</v>
      </c>
      <c r="BN32">
        <f>AZ32</f>
        <v>0</v>
      </c>
      <c r="BO32">
        <f t="shared" si="2"/>
        <v>-1554.9928571403027</v>
      </c>
      <c r="BP32">
        <f t="shared" si="2"/>
        <v>-3002.7448275797069</v>
      </c>
      <c r="BQ32">
        <f t="shared" si="2"/>
        <v>-5618.0387096799914</v>
      </c>
      <c r="BR32">
        <f t="shared" si="2"/>
        <v>-6685.4660645201802</v>
      </c>
      <c r="BS32">
        <f t="shared" si="2"/>
        <v>-7752.8934193603691</v>
      </c>
      <c r="BT32">
        <f t="shared" si="2"/>
        <v>-7415.8110967800021</v>
      </c>
      <c r="BU32">
        <f t="shared" si="2"/>
        <v>-7078.72877420038</v>
      </c>
      <c r="BV32">
        <f t="shared" si="2"/>
        <v>-5393.3171613000331</v>
      </c>
      <c r="BW32">
        <f t="shared" si="2"/>
        <v>-3707.9055483996867</v>
      </c>
      <c r="BX32">
        <f t="shared" si="2"/>
        <v>-2022.4939354799687</v>
      </c>
      <c r="BY32">
        <f t="shared" si="2"/>
        <v>0</v>
      </c>
    </row>
    <row r="33" spans="3:77" x14ac:dyDescent="0.55000000000000004">
      <c r="AI33" t="s">
        <v>19</v>
      </c>
      <c r="AJ33" t="s">
        <v>17</v>
      </c>
      <c r="AK33">
        <v>34085000.457153097</v>
      </c>
      <c r="AL33">
        <v>33968783.649406202</v>
      </c>
      <c r="AM33">
        <v>33860581.793917701</v>
      </c>
      <c r="AN33">
        <v>33665120.377551503</v>
      </c>
      <c r="AO33">
        <v>33657114.6723902</v>
      </c>
      <c r="AP33">
        <v>33649108.967228897</v>
      </c>
      <c r="AQ33">
        <v>33587216.907444</v>
      </c>
      <c r="AR33">
        <v>33525324.847658999</v>
      </c>
      <c r="AS33">
        <v>33215864.5487343</v>
      </c>
      <c r="AT33">
        <v>32906404.2498096</v>
      </c>
      <c r="AU33">
        <v>32596943.9508848</v>
      </c>
      <c r="AV33">
        <v>32225591.592175201</v>
      </c>
      <c r="AY33" t="s">
        <v>17</v>
      </c>
      <c r="AZ33">
        <f>AK28-AK23</f>
        <v>0</v>
      </c>
      <c r="BA33">
        <f t="shared" si="3"/>
        <v>-7774.9642857015133</v>
      </c>
      <c r="BB33">
        <f t="shared" si="3"/>
        <v>-15013.72413790226</v>
      </c>
      <c r="BC33">
        <f t="shared" si="3"/>
        <v>-28090.19354839623</v>
      </c>
      <c r="BD33">
        <f t="shared" si="3"/>
        <v>-33427.330322600901</v>
      </c>
      <c r="BE33">
        <f t="shared" si="3"/>
        <v>-38764.467096798122</v>
      </c>
      <c r="BF33">
        <f t="shared" si="3"/>
        <v>-37079.055483900011</v>
      </c>
      <c r="BG33">
        <f t="shared" si="3"/>
        <v>-35393.643870998174</v>
      </c>
      <c r="BH33">
        <f t="shared" si="3"/>
        <v>-26966.585806500167</v>
      </c>
      <c r="BI33">
        <f t="shared" si="3"/>
        <v>-18539.527742002159</v>
      </c>
      <c r="BJ33">
        <f t="shared" si="3"/>
        <v>-10112.469677500427</v>
      </c>
      <c r="BK33">
        <f t="shared" si="3"/>
        <v>0</v>
      </c>
      <c r="BM33" t="s">
        <v>17</v>
      </c>
      <c r="BN33">
        <f>AZ33</f>
        <v>0</v>
      </c>
      <c r="BO33">
        <f t="shared" si="2"/>
        <v>-1554.9928571403027</v>
      </c>
      <c r="BP33">
        <f t="shared" si="2"/>
        <v>-3002.7448275804518</v>
      </c>
      <c r="BQ33">
        <f t="shared" si="2"/>
        <v>-5618.0387096792456</v>
      </c>
      <c r="BR33">
        <f t="shared" si="2"/>
        <v>-6685.4660645201802</v>
      </c>
      <c r="BS33">
        <f t="shared" si="2"/>
        <v>-7752.8934193596242</v>
      </c>
      <c r="BT33">
        <f t="shared" si="2"/>
        <v>-7415.8110967800021</v>
      </c>
      <c r="BU33">
        <f t="shared" si="2"/>
        <v>-7078.7287741996352</v>
      </c>
      <c r="BV33">
        <f t="shared" si="2"/>
        <v>-5393.3171613000331</v>
      </c>
      <c r="BW33">
        <f t="shared" si="2"/>
        <v>-3707.9055484004321</v>
      </c>
      <c r="BX33">
        <f t="shared" si="2"/>
        <v>-2022.4939355000854</v>
      </c>
      <c r="BY33">
        <f t="shared" si="2"/>
        <v>0</v>
      </c>
    </row>
    <row r="34" spans="3:77" x14ac:dyDescent="0.55000000000000004">
      <c r="AI34" t="s">
        <v>20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3:77" x14ac:dyDescent="0.55000000000000004">
      <c r="AI35" t="s">
        <v>20</v>
      </c>
      <c r="AJ35" t="s">
        <v>14</v>
      </c>
      <c r="AK35">
        <v>24982836.0216332</v>
      </c>
      <c r="AL35">
        <v>24949467.1655422</v>
      </c>
      <c r="AM35">
        <v>24918399.609871201</v>
      </c>
      <c r="AN35">
        <v>24862277.573820401</v>
      </c>
      <c r="AO35">
        <v>24851603.3002721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  <c r="AZ35" s="26" t="s">
        <v>52</v>
      </c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N35" s="26" t="s">
        <v>55</v>
      </c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</row>
    <row r="36" spans="3:77" x14ac:dyDescent="0.55000000000000004">
      <c r="AI36" t="s">
        <v>20</v>
      </c>
      <c r="AJ36" t="s">
        <v>15</v>
      </c>
      <c r="AK36">
        <v>28016890.833473202</v>
      </c>
      <c r="AL36">
        <v>27954610.166115899</v>
      </c>
      <c r="AM36">
        <v>27896624.717197102</v>
      </c>
      <c r="AN36">
        <v>27791876.809472699</v>
      </c>
      <c r="AO36">
        <v>27781202.535924301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  <c r="AZ36" t="s">
        <v>0</v>
      </c>
      <c r="BA36" t="s">
        <v>1</v>
      </c>
      <c r="BB36" t="s">
        <v>2</v>
      </c>
      <c r="BC36" t="s">
        <v>3</v>
      </c>
      <c r="BD36" t="s">
        <v>4</v>
      </c>
      <c r="BE36" t="s">
        <v>5</v>
      </c>
      <c r="BF36" t="s">
        <v>6</v>
      </c>
      <c r="BG36" t="s">
        <v>7</v>
      </c>
      <c r="BH36" t="s">
        <v>8</v>
      </c>
      <c r="BI36" t="s">
        <v>9</v>
      </c>
      <c r="BJ36" t="s">
        <v>10</v>
      </c>
      <c r="BK36" t="s">
        <v>11</v>
      </c>
      <c r="BN36" t="s">
        <v>0</v>
      </c>
      <c r="BO36" t="s">
        <v>1</v>
      </c>
      <c r="BP36" t="s">
        <v>2</v>
      </c>
      <c r="BQ36" t="s">
        <v>3</v>
      </c>
      <c r="BR36" t="s">
        <v>4</v>
      </c>
      <c r="BS36" t="s">
        <v>5</v>
      </c>
      <c r="BT36" t="s">
        <v>6</v>
      </c>
      <c r="BU36" t="s">
        <v>7</v>
      </c>
      <c r="BV36" t="s">
        <v>8</v>
      </c>
      <c r="BW36" t="s">
        <v>9</v>
      </c>
      <c r="BX36" t="s">
        <v>10</v>
      </c>
      <c r="BY36" t="s">
        <v>11</v>
      </c>
    </row>
    <row r="37" spans="3:77" x14ac:dyDescent="0.55000000000000004">
      <c r="C37">
        <v>0</v>
      </c>
      <c r="AI37" t="s">
        <v>20</v>
      </c>
      <c r="AJ37" t="s">
        <v>16</v>
      </c>
      <c r="AK37">
        <v>31050945.645313099</v>
      </c>
      <c r="AL37">
        <v>30959753.166689601</v>
      </c>
      <c r="AM37">
        <v>30874849.824522901</v>
      </c>
      <c r="AN37">
        <v>30721476.045125</v>
      </c>
      <c r="AO37">
        <v>30710801.771576598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3:77" x14ac:dyDescent="0.55000000000000004">
      <c r="V38" t="s">
        <v>32</v>
      </c>
      <c r="AI38" t="s">
        <v>20</v>
      </c>
      <c r="AJ38" t="s">
        <v>17</v>
      </c>
      <c r="AK38">
        <v>34085000.457153097</v>
      </c>
      <c r="AL38">
        <v>33964896.167263299</v>
      </c>
      <c r="AM38">
        <v>33853074.931848802</v>
      </c>
      <c r="AN38">
        <v>33651075.280777298</v>
      </c>
      <c r="AO38">
        <v>33640401.007228903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  <c r="AY38" t="s">
        <v>13</v>
      </c>
      <c r="AZ38">
        <f>AK29-AK24</f>
        <v>0</v>
      </c>
      <c r="BA38">
        <f t="shared" ref="BA38:BK42" si="4">AL29-AL24</f>
        <v>-6530.9699999988079</v>
      </c>
      <c r="BB38">
        <f t="shared" si="4"/>
        <v>-13061.939999997616</v>
      </c>
      <c r="BC38">
        <f t="shared" si="4"/>
        <v>-26123.879999998957</v>
      </c>
      <c r="BD38">
        <f t="shared" si="4"/>
        <v>-34831.839999999851</v>
      </c>
      <c r="BE38">
        <f t="shared" si="4"/>
        <v>-43539.800000000745</v>
      </c>
      <c r="BF38">
        <f t="shared" si="4"/>
        <v>-45716.789999999106</v>
      </c>
      <c r="BG38">
        <f t="shared" si="4"/>
        <v>-47893.780000001192</v>
      </c>
      <c r="BH38">
        <f t="shared" si="4"/>
        <v>-13483.292903300375</v>
      </c>
      <c r="BI38">
        <f t="shared" si="4"/>
        <v>-9269.7638710029423</v>
      </c>
      <c r="BJ38">
        <f t="shared" si="4"/>
        <v>-5056.2348387017846</v>
      </c>
      <c r="BK38">
        <f t="shared" si="4"/>
        <v>0</v>
      </c>
      <c r="BM38" t="s">
        <v>13</v>
      </c>
      <c r="BN38">
        <f>AZ38</f>
        <v>0</v>
      </c>
      <c r="BO38">
        <f>BA38/2.5</f>
        <v>-2612.3879999995233</v>
      </c>
      <c r="BP38">
        <f t="shared" ref="BP38:BY42" si="5">BB38/2.5</f>
        <v>-5224.7759999990467</v>
      </c>
      <c r="BQ38">
        <f t="shared" si="5"/>
        <v>-10449.551999999583</v>
      </c>
      <c r="BR38">
        <f t="shared" si="5"/>
        <v>-13932.735999999941</v>
      </c>
      <c r="BS38">
        <f t="shared" si="5"/>
        <v>-17415.920000000297</v>
      </c>
      <c r="BT38">
        <f t="shared" si="5"/>
        <v>-18286.715999999644</v>
      </c>
      <c r="BU38">
        <f t="shared" si="5"/>
        <v>-19157.512000000475</v>
      </c>
      <c r="BV38">
        <f t="shared" si="5"/>
        <v>-5393.3171613201503</v>
      </c>
      <c r="BW38">
        <f t="shared" si="5"/>
        <v>-3707.9055484011769</v>
      </c>
      <c r="BX38">
        <f t="shared" si="5"/>
        <v>-2022.4939354807138</v>
      </c>
      <c r="BY38">
        <f t="shared" si="5"/>
        <v>0</v>
      </c>
    </row>
    <row r="39" spans="3:77" x14ac:dyDescent="0.55000000000000004">
      <c r="AY39" t="s">
        <v>14</v>
      </c>
      <c r="AZ39">
        <f>AK30-AK25</f>
        <v>0</v>
      </c>
      <c r="BA39">
        <f t="shared" si="4"/>
        <v>-3887.4821429029107</v>
      </c>
      <c r="BB39">
        <f t="shared" si="4"/>
        <v>-7506.8620688989758</v>
      </c>
      <c r="BC39">
        <f t="shared" si="4"/>
        <v>-14045.09677420184</v>
      </c>
      <c r="BD39">
        <f t="shared" si="4"/>
        <v>-16713.665161300451</v>
      </c>
      <c r="BE39">
        <f t="shared" si="4"/>
        <v>-19382.233548298478</v>
      </c>
      <c r="BF39">
        <f t="shared" si="4"/>
        <v>-18539.527741901577</v>
      </c>
      <c r="BG39">
        <f t="shared" si="4"/>
        <v>-17696.82193550095</v>
      </c>
      <c r="BH39">
        <f t="shared" si="4"/>
        <v>-13483.292903300375</v>
      </c>
      <c r="BI39">
        <f t="shared" si="4"/>
        <v>-9269.763870999217</v>
      </c>
      <c r="BJ39">
        <f t="shared" si="4"/>
        <v>-5056.2348386980593</v>
      </c>
      <c r="BK39">
        <f t="shared" si="4"/>
        <v>0</v>
      </c>
      <c r="BM39" t="s">
        <v>14</v>
      </c>
      <c r="BN39">
        <f>AZ39</f>
        <v>0</v>
      </c>
      <c r="BO39">
        <f>BA39/2.5</f>
        <v>-1554.9928571611642</v>
      </c>
      <c r="BP39">
        <f t="shared" si="5"/>
        <v>-3002.7448275595902</v>
      </c>
      <c r="BQ39">
        <f t="shared" si="5"/>
        <v>-5618.0387096807362</v>
      </c>
      <c r="BR39">
        <f t="shared" si="5"/>
        <v>-6685.4660645201802</v>
      </c>
      <c r="BS39">
        <f t="shared" si="5"/>
        <v>-7752.8934193193909</v>
      </c>
      <c r="BT39">
        <f t="shared" si="5"/>
        <v>-7415.8110967606308</v>
      </c>
      <c r="BU39">
        <f t="shared" si="5"/>
        <v>-7078.72877420038</v>
      </c>
      <c r="BV39">
        <f t="shared" si="5"/>
        <v>-5393.3171613201503</v>
      </c>
      <c r="BW39">
        <f t="shared" si="5"/>
        <v>-3707.9055483996867</v>
      </c>
      <c r="BX39">
        <f t="shared" si="5"/>
        <v>-2022.4939354792236</v>
      </c>
      <c r="BY39">
        <f t="shared" si="5"/>
        <v>0</v>
      </c>
    </row>
    <row r="40" spans="3:77" x14ac:dyDescent="0.55000000000000004">
      <c r="AY40" t="s">
        <v>15</v>
      </c>
      <c r="AZ40">
        <f>AK31-AK26</f>
        <v>0</v>
      </c>
      <c r="BA40">
        <f t="shared" si="4"/>
        <v>-3887.4821428991854</v>
      </c>
      <c r="BB40">
        <f t="shared" si="4"/>
        <v>-7506.8620689995587</v>
      </c>
      <c r="BC40">
        <f t="shared" si="4"/>
        <v>-14045.096774198115</v>
      </c>
      <c r="BD40">
        <f t="shared" si="4"/>
        <v>-16713.665161300451</v>
      </c>
      <c r="BE40">
        <f t="shared" si="4"/>
        <v>-19382.233548399061</v>
      </c>
      <c r="BF40">
        <f t="shared" si="4"/>
        <v>-18539.527741897851</v>
      </c>
      <c r="BG40">
        <f t="shared" si="4"/>
        <v>-17696.821935400367</v>
      </c>
      <c r="BH40">
        <f t="shared" si="4"/>
        <v>-13483.292903199792</v>
      </c>
      <c r="BI40">
        <f t="shared" si="4"/>
        <v>-9269.763870999217</v>
      </c>
      <c r="BJ40">
        <f t="shared" si="4"/>
        <v>-5056.2348386980593</v>
      </c>
      <c r="BK40">
        <f t="shared" si="4"/>
        <v>0</v>
      </c>
      <c r="BM40" t="s">
        <v>15</v>
      </c>
      <c r="BN40">
        <f>AZ40</f>
        <v>0</v>
      </c>
      <c r="BO40">
        <f>BA40/2.5</f>
        <v>-1554.9928571596743</v>
      </c>
      <c r="BP40">
        <f t="shared" si="5"/>
        <v>-3002.7448275998236</v>
      </c>
      <c r="BQ40">
        <f t="shared" si="5"/>
        <v>-5618.0387096792456</v>
      </c>
      <c r="BR40">
        <f t="shared" si="5"/>
        <v>-6685.4660645201802</v>
      </c>
      <c r="BS40">
        <f t="shared" si="5"/>
        <v>-7752.8934193596242</v>
      </c>
      <c r="BT40">
        <f t="shared" si="5"/>
        <v>-7415.8110967591401</v>
      </c>
      <c r="BU40">
        <f t="shared" si="5"/>
        <v>-7078.7287741601467</v>
      </c>
      <c r="BV40">
        <f t="shared" si="5"/>
        <v>-5393.3171612799169</v>
      </c>
      <c r="BW40">
        <f t="shared" si="5"/>
        <v>-3707.9055483996867</v>
      </c>
      <c r="BX40">
        <f t="shared" si="5"/>
        <v>-2022.4939354792236</v>
      </c>
      <c r="BY40">
        <f t="shared" si="5"/>
        <v>0</v>
      </c>
    </row>
    <row r="41" spans="3:77" ht="23.1" x14ac:dyDescent="0.85">
      <c r="Z41" s="1"/>
      <c r="AY41" t="s">
        <v>16</v>
      </c>
      <c r="AZ41">
        <f>AK32-AK27</f>
        <v>0</v>
      </c>
      <c r="BA41">
        <f t="shared" si="4"/>
        <v>-3887.4821427986026</v>
      </c>
      <c r="BB41">
        <f t="shared" si="4"/>
        <v>-7506.8620689995587</v>
      </c>
      <c r="BC41">
        <f t="shared" si="4"/>
        <v>-14045.09677420184</v>
      </c>
      <c r="BD41">
        <f t="shared" si="4"/>
        <v>-16713.665161300451</v>
      </c>
      <c r="BE41">
        <f t="shared" si="4"/>
        <v>-19382.233548399061</v>
      </c>
      <c r="BF41">
        <f t="shared" si="4"/>
        <v>-18539.527741901577</v>
      </c>
      <c r="BG41">
        <f t="shared" si="4"/>
        <v>-17696.821935497224</v>
      </c>
      <c r="BH41">
        <f t="shared" si="4"/>
        <v>-13483.292903199792</v>
      </c>
      <c r="BI41">
        <f t="shared" si="4"/>
        <v>-9269.7638709023595</v>
      </c>
      <c r="BJ41">
        <f t="shared" si="4"/>
        <v>-5056.2348388023674</v>
      </c>
      <c r="BK41">
        <f t="shared" si="4"/>
        <v>0</v>
      </c>
      <c r="BM41" t="s">
        <v>16</v>
      </c>
      <c r="BN41">
        <f>AZ41</f>
        <v>0</v>
      </c>
      <c r="BO41">
        <f>BA41/2.5</f>
        <v>-1554.9928571194409</v>
      </c>
      <c r="BP41">
        <f t="shared" si="5"/>
        <v>-3002.7448275998236</v>
      </c>
      <c r="BQ41">
        <f t="shared" si="5"/>
        <v>-5618.0387096807362</v>
      </c>
      <c r="BR41">
        <f t="shared" si="5"/>
        <v>-6685.4660645201802</v>
      </c>
      <c r="BS41">
        <f t="shared" si="5"/>
        <v>-7752.8934193596242</v>
      </c>
      <c r="BT41">
        <f t="shared" si="5"/>
        <v>-7415.8110967606308</v>
      </c>
      <c r="BU41">
        <f t="shared" si="5"/>
        <v>-7078.7287741988894</v>
      </c>
      <c r="BV41">
        <f t="shared" si="5"/>
        <v>-5393.3171612799169</v>
      </c>
      <c r="BW41">
        <f t="shared" si="5"/>
        <v>-3707.9055483609436</v>
      </c>
      <c r="BX41">
        <f t="shared" si="5"/>
        <v>-2022.4939355209469</v>
      </c>
      <c r="BY41">
        <f t="shared" si="5"/>
        <v>0</v>
      </c>
    </row>
    <row r="42" spans="3:77" x14ac:dyDescent="0.55000000000000004">
      <c r="AY42" t="s">
        <v>17</v>
      </c>
      <c r="AZ42">
        <f>AK33-AK28</f>
        <v>0</v>
      </c>
      <c r="BA42">
        <f t="shared" si="4"/>
        <v>-3887.4821428954601</v>
      </c>
      <c r="BB42">
        <f t="shared" si="4"/>
        <v>-7506.8620689958334</v>
      </c>
      <c r="BC42">
        <f t="shared" si="4"/>
        <v>-14045.096774198115</v>
      </c>
      <c r="BD42">
        <f t="shared" si="4"/>
        <v>-16713.665161296725</v>
      </c>
      <c r="BE42">
        <f t="shared" si="4"/>
        <v>-19382.233548402786</v>
      </c>
      <c r="BF42">
        <f t="shared" si="4"/>
        <v>-18539.527741901577</v>
      </c>
      <c r="BG42">
        <f t="shared" si="4"/>
        <v>-17696.82193550095</v>
      </c>
      <c r="BH42">
        <f t="shared" si="4"/>
        <v>-13483.292903199792</v>
      </c>
      <c r="BI42">
        <f t="shared" si="4"/>
        <v>-9269.7638708986342</v>
      </c>
      <c r="BJ42">
        <f t="shared" si="4"/>
        <v>-5056.2348386980593</v>
      </c>
      <c r="BK42">
        <f t="shared" si="4"/>
        <v>0</v>
      </c>
      <c r="BM42" t="s">
        <v>17</v>
      </c>
      <c r="BN42">
        <f>AZ42</f>
        <v>0</v>
      </c>
      <c r="BO42">
        <f>BA42/2.5</f>
        <v>-1554.9928571581841</v>
      </c>
      <c r="BP42">
        <f t="shared" si="5"/>
        <v>-3002.7448275983334</v>
      </c>
      <c r="BQ42">
        <f t="shared" si="5"/>
        <v>-5618.0387096792456</v>
      </c>
      <c r="BR42">
        <f t="shared" si="5"/>
        <v>-6685.4660645186905</v>
      </c>
      <c r="BS42">
        <f t="shared" si="5"/>
        <v>-7752.8934193611149</v>
      </c>
      <c r="BT42">
        <f t="shared" si="5"/>
        <v>-7415.8110967606308</v>
      </c>
      <c r="BU42">
        <f t="shared" si="5"/>
        <v>-7078.72877420038</v>
      </c>
      <c r="BV42">
        <f t="shared" si="5"/>
        <v>-5393.3171612799169</v>
      </c>
      <c r="BW42">
        <f t="shared" si="5"/>
        <v>-3707.9055483594539</v>
      </c>
      <c r="BX42">
        <f t="shared" si="5"/>
        <v>-2022.4939354792236</v>
      </c>
      <c r="BY42">
        <f t="shared" si="5"/>
        <v>0</v>
      </c>
    </row>
    <row r="45" spans="3:77" x14ac:dyDescent="0.55000000000000004">
      <c r="AZ45" s="26" t="s">
        <v>53</v>
      </c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N45" s="26" t="s">
        <v>56</v>
      </c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</row>
    <row r="46" spans="3:77" x14ac:dyDescent="0.55000000000000004">
      <c r="AZ46" t="s">
        <v>0</v>
      </c>
      <c r="BA46" t="s">
        <v>1</v>
      </c>
      <c r="BB46" t="s">
        <v>2</v>
      </c>
      <c r="BC46" t="s">
        <v>3</v>
      </c>
      <c r="BD46" t="s">
        <v>4</v>
      </c>
      <c r="BE46" t="s">
        <v>5</v>
      </c>
      <c r="BF46" t="s">
        <v>6</v>
      </c>
      <c r="BG46" t="s">
        <v>7</v>
      </c>
      <c r="BH46" t="s">
        <v>8</v>
      </c>
      <c r="BI46" t="s">
        <v>9</v>
      </c>
      <c r="BJ46" t="s">
        <v>10</v>
      </c>
      <c r="BK46" t="s">
        <v>11</v>
      </c>
      <c r="BN46" t="s">
        <v>0</v>
      </c>
      <c r="BO46" t="s">
        <v>1</v>
      </c>
      <c r="BP46" t="s">
        <v>2</v>
      </c>
      <c r="BQ46" t="s">
        <v>3</v>
      </c>
      <c r="BR46" t="s">
        <v>4</v>
      </c>
      <c r="BS46" t="s">
        <v>5</v>
      </c>
      <c r="BT46" t="s">
        <v>6</v>
      </c>
      <c r="BU46" t="s">
        <v>7</v>
      </c>
      <c r="BV46" t="s">
        <v>8</v>
      </c>
      <c r="BW46" t="s">
        <v>9</v>
      </c>
      <c r="BX46" t="s">
        <v>10</v>
      </c>
      <c r="BY46" t="s">
        <v>11</v>
      </c>
    </row>
    <row r="47" spans="3:77" x14ac:dyDescent="0.55000000000000004">
      <c r="AJ47" s="2" t="s">
        <v>33</v>
      </c>
      <c r="AK47" s="2"/>
      <c r="AL47" s="2"/>
      <c r="AM47" s="2"/>
      <c r="AN47" s="2"/>
      <c r="AO47" s="2"/>
      <c r="AP47" s="2"/>
    </row>
    <row r="48" spans="3:77" x14ac:dyDescent="0.55000000000000004">
      <c r="AY48" t="s">
        <v>13</v>
      </c>
      <c r="AZ48">
        <f>AK34-AK29</f>
        <v>0</v>
      </c>
      <c r="BA48">
        <f t="shared" ref="BA48:BK52" si="6">AL34-AL29</f>
        <v>-6530.9700000025332</v>
      </c>
      <c r="BB48">
        <f t="shared" si="6"/>
        <v>-13061.940000001341</v>
      </c>
      <c r="BC48">
        <f t="shared" si="6"/>
        <v>-26123.880000002682</v>
      </c>
      <c r="BD48">
        <f t="shared" si="6"/>
        <v>-34831.839999999851</v>
      </c>
      <c r="BE48">
        <f t="shared" si="6"/>
        <v>-43539.800000000745</v>
      </c>
      <c r="BF48">
        <f t="shared" si="6"/>
        <v>-45716.789999999106</v>
      </c>
      <c r="BG48">
        <f t="shared" si="6"/>
        <v>-47893.779999997467</v>
      </c>
      <c r="BH48">
        <f t="shared" si="6"/>
        <v>-13483.292903199792</v>
      </c>
      <c r="BI48">
        <f t="shared" si="6"/>
        <v>-9269.763870999217</v>
      </c>
      <c r="BJ48">
        <f t="shared" si="6"/>
        <v>-5056.2348386980593</v>
      </c>
      <c r="BK48">
        <f t="shared" si="6"/>
        <v>0</v>
      </c>
      <c r="BM48" t="s">
        <v>13</v>
      </c>
      <c r="BN48">
        <f>AZ48</f>
        <v>0</v>
      </c>
      <c r="BO48">
        <f t="shared" ref="BO48:BY52" si="7">BA48/2.5</f>
        <v>-2612.3880000010131</v>
      </c>
      <c r="BP48">
        <f t="shared" si="7"/>
        <v>-5224.7760000005364</v>
      </c>
      <c r="BQ48">
        <f t="shared" si="7"/>
        <v>-10449.552000001073</v>
      </c>
      <c r="BR48">
        <f t="shared" si="7"/>
        <v>-13932.735999999941</v>
      </c>
      <c r="BS48">
        <f t="shared" si="7"/>
        <v>-17415.920000000297</v>
      </c>
      <c r="BT48">
        <f t="shared" si="7"/>
        <v>-18286.715999999644</v>
      </c>
      <c r="BU48">
        <f t="shared" si="7"/>
        <v>-19157.511999998987</v>
      </c>
      <c r="BV48">
        <f t="shared" si="7"/>
        <v>-5393.3171612799169</v>
      </c>
      <c r="BW48">
        <f t="shared" si="7"/>
        <v>-3707.9055483996867</v>
      </c>
      <c r="BX48">
        <f t="shared" si="7"/>
        <v>-2022.4939354792236</v>
      </c>
      <c r="BY48">
        <f t="shared" si="7"/>
        <v>0</v>
      </c>
    </row>
    <row r="49" spans="1:77" x14ac:dyDescent="0.55000000000000004">
      <c r="AY49" t="s">
        <v>14</v>
      </c>
      <c r="AZ49">
        <f>AK35-AK30</f>
        <v>0</v>
      </c>
      <c r="BA49">
        <f t="shared" si="6"/>
        <v>-3887.4821427986026</v>
      </c>
      <c r="BB49">
        <f t="shared" si="6"/>
        <v>-7506.8620689995587</v>
      </c>
      <c r="BC49">
        <f t="shared" si="6"/>
        <v>-14045.096774198115</v>
      </c>
      <c r="BD49">
        <f t="shared" si="6"/>
        <v>-16713.665161199868</v>
      </c>
      <c r="BE49">
        <f t="shared" si="6"/>
        <v>-19382.233548399061</v>
      </c>
      <c r="BF49">
        <f t="shared" si="6"/>
        <v>-18539.527741897851</v>
      </c>
      <c r="BG49">
        <f t="shared" si="6"/>
        <v>-17696.82193550095</v>
      </c>
      <c r="BH49">
        <f t="shared" si="6"/>
        <v>-13483.292903199792</v>
      </c>
      <c r="BI49">
        <f t="shared" si="6"/>
        <v>-9269.763870999217</v>
      </c>
      <c r="BJ49">
        <f t="shared" si="6"/>
        <v>-5056.2348387017846</v>
      </c>
      <c r="BK49">
        <f t="shared" si="6"/>
        <v>0</v>
      </c>
      <c r="BM49" t="s">
        <v>14</v>
      </c>
      <c r="BN49">
        <f>AZ49</f>
        <v>0</v>
      </c>
      <c r="BO49">
        <f t="shared" si="7"/>
        <v>-1554.9928571194409</v>
      </c>
      <c r="BP49">
        <f t="shared" si="7"/>
        <v>-3002.7448275998236</v>
      </c>
      <c r="BQ49">
        <f t="shared" si="7"/>
        <v>-5618.0387096792456</v>
      </c>
      <c r="BR49">
        <f t="shared" si="7"/>
        <v>-6685.4660644799469</v>
      </c>
      <c r="BS49">
        <f t="shared" si="7"/>
        <v>-7752.8934193596242</v>
      </c>
      <c r="BT49">
        <f t="shared" si="7"/>
        <v>-7415.8110967591401</v>
      </c>
      <c r="BU49">
        <f t="shared" si="7"/>
        <v>-7078.72877420038</v>
      </c>
      <c r="BV49">
        <f t="shared" si="7"/>
        <v>-5393.3171612799169</v>
      </c>
      <c r="BW49">
        <f t="shared" si="7"/>
        <v>-3707.9055483996867</v>
      </c>
      <c r="BX49">
        <f t="shared" si="7"/>
        <v>-2022.4939354807138</v>
      </c>
      <c r="BY49">
        <f t="shared" si="7"/>
        <v>0</v>
      </c>
    </row>
    <row r="50" spans="1:77" x14ac:dyDescent="0.55000000000000004">
      <c r="AY50" t="s">
        <v>15</v>
      </c>
      <c r="AZ50">
        <f>AK36-AK31</f>
        <v>0</v>
      </c>
      <c r="BA50">
        <f t="shared" si="6"/>
        <v>-3887.4821428023279</v>
      </c>
      <c r="BB50">
        <f t="shared" si="6"/>
        <v>-7506.8620688989758</v>
      </c>
      <c r="BC50">
        <f t="shared" si="6"/>
        <v>-14045.09677420184</v>
      </c>
      <c r="BD50">
        <f t="shared" si="6"/>
        <v>-16713.665161300451</v>
      </c>
      <c r="BE50">
        <f t="shared" si="6"/>
        <v>-19382.233548302203</v>
      </c>
      <c r="BF50">
        <f t="shared" si="6"/>
        <v>-18539.527741901577</v>
      </c>
      <c r="BG50">
        <f t="shared" si="6"/>
        <v>-17696.82193550095</v>
      </c>
      <c r="BH50">
        <f t="shared" si="6"/>
        <v>-13483.292903199792</v>
      </c>
      <c r="BI50">
        <f t="shared" si="6"/>
        <v>-9269.7638710029423</v>
      </c>
      <c r="BJ50">
        <f t="shared" si="6"/>
        <v>-5056.2348388023674</v>
      </c>
      <c r="BK50">
        <f t="shared" si="6"/>
        <v>0</v>
      </c>
      <c r="BM50" t="s">
        <v>15</v>
      </c>
      <c r="BN50">
        <f>AZ50</f>
        <v>0</v>
      </c>
      <c r="BO50">
        <f t="shared" si="7"/>
        <v>-1554.9928571209311</v>
      </c>
      <c r="BP50">
        <f t="shared" si="7"/>
        <v>-3002.7448275595902</v>
      </c>
      <c r="BQ50">
        <f t="shared" si="7"/>
        <v>-5618.0387096807362</v>
      </c>
      <c r="BR50">
        <f t="shared" si="7"/>
        <v>-6685.4660645201802</v>
      </c>
      <c r="BS50">
        <f t="shared" si="7"/>
        <v>-7752.8934193208815</v>
      </c>
      <c r="BT50">
        <f t="shared" si="7"/>
        <v>-7415.8110967606308</v>
      </c>
      <c r="BU50">
        <f t="shared" si="7"/>
        <v>-7078.72877420038</v>
      </c>
      <c r="BV50">
        <f t="shared" si="7"/>
        <v>-5393.3171612799169</v>
      </c>
      <c r="BW50">
        <f t="shared" si="7"/>
        <v>-3707.9055484011769</v>
      </c>
      <c r="BX50">
        <f t="shared" si="7"/>
        <v>-2022.4939355209469</v>
      </c>
      <c r="BY50">
        <f t="shared" si="7"/>
        <v>0</v>
      </c>
    </row>
    <row r="51" spans="1:77" x14ac:dyDescent="0.55000000000000004">
      <c r="AY51" t="s">
        <v>16</v>
      </c>
      <c r="AZ51">
        <f>AK37-AK32</f>
        <v>0</v>
      </c>
      <c r="BA51">
        <f t="shared" si="6"/>
        <v>-3887.4821428991854</v>
      </c>
      <c r="BB51">
        <f t="shared" si="6"/>
        <v>-7506.8620689995587</v>
      </c>
      <c r="BC51">
        <f t="shared" si="6"/>
        <v>-14045.096774198115</v>
      </c>
      <c r="BD51">
        <f t="shared" si="6"/>
        <v>-16713.665161300451</v>
      </c>
      <c r="BE51">
        <f t="shared" si="6"/>
        <v>-19382.233548399061</v>
      </c>
      <c r="BF51">
        <f t="shared" si="6"/>
        <v>-18539.527741897851</v>
      </c>
      <c r="BG51">
        <f t="shared" si="6"/>
        <v>-17696.821935400367</v>
      </c>
      <c r="BH51">
        <f t="shared" si="6"/>
        <v>-13483.292903199792</v>
      </c>
      <c r="BI51">
        <f t="shared" si="6"/>
        <v>-9269.763870999217</v>
      </c>
      <c r="BJ51">
        <f t="shared" si="6"/>
        <v>-5056.2348386980593</v>
      </c>
      <c r="BK51">
        <f t="shared" si="6"/>
        <v>0</v>
      </c>
      <c r="BM51" t="s">
        <v>16</v>
      </c>
      <c r="BN51">
        <f>AZ51</f>
        <v>0</v>
      </c>
      <c r="BO51">
        <f t="shared" si="7"/>
        <v>-1554.9928571596743</v>
      </c>
      <c r="BP51">
        <f t="shared" si="7"/>
        <v>-3002.7448275998236</v>
      </c>
      <c r="BQ51">
        <f t="shared" si="7"/>
        <v>-5618.0387096792456</v>
      </c>
      <c r="BR51">
        <f t="shared" si="7"/>
        <v>-6685.4660645201802</v>
      </c>
      <c r="BS51">
        <f t="shared" si="7"/>
        <v>-7752.8934193596242</v>
      </c>
      <c r="BT51">
        <f t="shared" si="7"/>
        <v>-7415.8110967591401</v>
      </c>
      <c r="BU51">
        <f t="shared" si="7"/>
        <v>-7078.7287741601467</v>
      </c>
      <c r="BV51">
        <f t="shared" si="7"/>
        <v>-5393.3171612799169</v>
      </c>
      <c r="BW51">
        <f t="shared" si="7"/>
        <v>-3707.9055483996867</v>
      </c>
      <c r="BX51">
        <f t="shared" si="7"/>
        <v>-2022.4939354792236</v>
      </c>
      <c r="BY51">
        <f t="shared" si="7"/>
        <v>0</v>
      </c>
    </row>
    <row r="52" spans="1:77" x14ac:dyDescent="0.55000000000000004">
      <c r="AY52" t="s">
        <v>17</v>
      </c>
      <c r="AZ52">
        <f>AK38-AK33</f>
        <v>0</v>
      </c>
      <c r="BA52">
        <f t="shared" si="6"/>
        <v>-3887.4821429029107</v>
      </c>
      <c r="BB52">
        <f t="shared" si="6"/>
        <v>-7506.8620688989758</v>
      </c>
      <c r="BC52">
        <f t="shared" si="6"/>
        <v>-14045.096774205565</v>
      </c>
      <c r="BD52">
        <f t="shared" si="6"/>
        <v>-16713.665161296725</v>
      </c>
      <c r="BE52">
        <f t="shared" si="6"/>
        <v>-19382.233548395336</v>
      </c>
      <c r="BF52">
        <f t="shared" si="6"/>
        <v>-18539.527741998434</v>
      </c>
      <c r="BG52">
        <f t="shared" si="6"/>
        <v>-17696.82193550095</v>
      </c>
      <c r="BH52">
        <f t="shared" si="6"/>
        <v>-13483.292903199792</v>
      </c>
      <c r="BI52">
        <f t="shared" si="6"/>
        <v>-9269.763870999217</v>
      </c>
      <c r="BJ52">
        <f t="shared" si="6"/>
        <v>-5056.2348387017846</v>
      </c>
      <c r="BK52">
        <f t="shared" si="6"/>
        <v>0</v>
      </c>
      <c r="BM52" t="s">
        <v>17</v>
      </c>
      <c r="BN52">
        <f>AZ52</f>
        <v>0</v>
      </c>
      <c r="BO52">
        <f t="shared" si="7"/>
        <v>-1554.9928571611642</v>
      </c>
      <c r="BP52">
        <f t="shared" si="7"/>
        <v>-3002.7448275595902</v>
      </c>
      <c r="BQ52">
        <f t="shared" si="7"/>
        <v>-5618.038709682226</v>
      </c>
      <c r="BR52">
        <f t="shared" si="7"/>
        <v>-6685.4660645186905</v>
      </c>
      <c r="BS52">
        <f t="shared" si="7"/>
        <v>-7752.8934193581345</v>
      </c>
      <c r="BT52">
        <f t="shared" si="7"/>
        <v>-7415.8110967993734</v>
      </c>
      <c r="BU52">
        <f t="shared" si="7"/>
        <v>-7078.72877420038</v>
      </c>
      <c r="BV52">
        <f t="shared" si="7"/>
        <v>-5393.3171612799169</v>
      </c>
      <c r="BW52">
        <f t="shared" si="7"/>
        <v>-3707.9055483996867</v>
      </c>
      <c r="BX52">
        <f t="shared" si="7"/>
        <v>-2022.4939354807138</v>
      </c>
      <c r="BY52">
        <f t="shared" si="7"/>
        <v>0</v>
      </c>
    </row>
    <row r="57" spans="1:77" ht="18.3" x14ac:dyDescent="0.7">
      <c r="A57" s="38" t="s">
        <v>34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77" ht="15.6" x14ac:dyDescent="0.55000000000000004">
      <c r="A58" s="29" t="s">
        <v>36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 t="s">
        <v>37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1" t="s">
        <v>38</v>
      </c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2" t="s">
        <v>35</v>
      </c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</row>
    <row r="59" spans="1:77" x14ac:dyDescent="0.55000000000000004">
      <c r="A59" s="3" t="s">
        <v>39</v>
      </c>
      <c r="B59" s="3" t="s">
        <v>31</v>
      </c>
      <c r="C59" s="3">
        <v>0</v>
      </c>
      <c r="D59" s="3">
        <v>1</v>
      </c>
      <c r="E59" s="3">
        <v>2</v>
      </c>
      <c r="F59" s="3">
        <v>4</v>
      </c>
      <c r="G59" s="3">
        <v>6</v>
      </c>
      <c r="H59" s="3">
        <v>8</v>
      </c>
      <c r="I59" s="3">
        <v>9</v>
      </c>
      <c r="J59" s="3">
        <v>10</v>
      </c>
      <c r="K59" s="3">
        <v>15</v>
      </c>
      <c r="L59" s="3">
        <v>20</v>
      </c>
      <c r="M59" s="3">
        <v>25</v>
      </c>
      <c r="N59" s="3">
        <v>30</v>
      </c>
      <c r="O59" s="3" t="s">
        <v>39</v>
      </c>
      <c r="P59" s="3" t="s">
        <v>31</v>
      </c>
      <c r="Q59" s="3">
        <v>0</v>
      </c>
      <c r="R59" s="3">
        <v>1</v>
      </c>
      <c r="S59" s="3">
        <v>2</v>
      </c>
      <c r="T59" s="3">
        <v>4</v>
      </c>
      <c r="U59" s="3">
        <v>6</v>
      </c>
      <c r="V59" s="3">
        <v>8</v>
      </c>
      <c r="W59" s="3">
        <v>9</v>
      </c>
      <c r="X59" s="3">
        <v>10</v>
      </c>
      <c r="Y59" s="3">
        <v>15</v>
      </c>
      <c r="Z59" s="3">
        <v>20</v>
      </c>
      <c r="AA59" s="3">
        <v>25</v>
      </c>
      <c r="AB59" s="3">
        <v>30</v>
      </c>
      <c r="AC59" s="3" t="s">
        <v>39</v>
      </c>
      <c r="AD59" s="3" t="s">
        <v>31</v>
      </c>
      <c r="AE59" s="3">
        <v>0</v>
      </c>
      <c r="AF59" s="3">
        <v>1</v>
      </c>
      <c r="AG59" s="3">
        <v>2</v>
      </c>
      <c r="AH59" s="3">
        <v>4</v>
      </c>
      <c r="AI59" s="3">
        <v>6</v>
      </c>
      <c r="AJ59" s="3">
        <v>8</v>
      </c>
      <c r="AK59" s="3">
        <v>9</v>
      </c>
      <c r="AL59" s="3">
        <v>10</v>
      </c>
      <c r="AM59" s="3">
        <v>15</v>
      </c>
      <c r="AN59" s="3">
        <v>20</v>
      </c>
      <c r="AO59" s="3">
        <v>25</v>
      </c>
      <c r="AP59" s="3">
        <v>30</v>
      </c>
      <c r="AQ59" s="3" t="s">
        <v>39</v>
      </c>
      <c r="AR59" s="3" t="s">
        <v>31</v>
      </c>
      <c r="AS59" s="3">
        <v>0</v>
      </c>
      <c r="AT59" s="3">
        <v>1</v>
      </c>
      <c r="AU59" s="3">
        <v>2</v>
      </c>
      <c r="AV59" s="3">
        <v>4</v>
      </c>
      <c r="AW59" s="3">
        <v>6</v>
      </c>
      <c r="AX59" s="3">
        <v>8</v>
      </c>
      <c r="AY59" s="3">
        <v>9</v>
      </c>
      <c r="AZ59" s="3">
        <v>10</v>
      </c>
      <c r="BA59" s="3">
        <v>15</v>
      </c>
      <c r="BB59" s="3">
        <v>20</v>
      </c>
      <c r="BC59" s="3">
        <v>25</v>
      </c>
      <c r="BD59" s="3">
        <v>30</v>
      </c>
    </row>
    <row r="60" spans="1:77" ht="15.6" x14ac:dyDescent="0.6">
      <c r="A60" s="4" t="s">
        <v>25</v>
      </c>
      <c r="B60" t="s">
        <v>13</v>
      </c>
      <c r="D60">
        <f>(AL19-AK19)/(D$59-C$59)</f>
        <v>0</v>
      </c>
      <c r="E60">
        <f t="shared" ref="E60:N64" si="8">(AM19-AL19)/(E$59-D$59)</f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-43658.252623399349</v>
      </c>
      <c r="L60">
        <f t="shared" si="8"/>
        <v>-64420.17720430046</v>
      </c>
      <c r="M60">
        <f t="shared" si="8"/>
        <v>-64420.177204299718</v>
      </c>
      <c r="N60">
        <f t="shared" si="8"/>
        <v>-77304.212645160413</v>
      </c>
      <c r="O60" s="4" t="s">
        <v>25</v>
      </c>
      <c r="P60" t="s">
        <v>13</v>
      </c>
      <c r="R60">
        <f>(AL24-AK24)/(R$59-Q$59)</f>
        <v>-13061.939999997616</v>
      </c>
      <c r="S60">
        <f t="shared" ref="S60:AB64" si="9">(AM24-AL24)/(S$59-R$59)</f>
        <v>-13061.940000001341</v>
      </c>
      <c r="T60">
        <f t="shared" si="9"/>
        <v>-13061.939999999478</v>
      </c>
      <c r="U60">
        <f t="shared" si="9"/>
        <v>-8707.9600000008941</v>
      </c>
      <c r="V60">
        <f t="shared" si="9"/>
        <v>-8707.9599999990314</v>
      </c>
      <c r="W60">
        <f t="shared" si="9"/>
        <v>-4353.980000000447</v>
      </c>
      <c r="X60">
        <f t="shared" si="9"/>
        <v>-4353.980000000447</v>
      </c>
      <c r="Y60">
        <f t="shared" si="9"/>
        <v>-29894.057784679531</v>
      </c>
      <c r="Z60">
        <f t="shared" si="9"/>
        <v>-62734.765591400115</v>
      </c>
      <c r="AA60">
        <f t="shared" si="9"/>
        <v>-62734.765591400115</v>
      </c>
      <c r="AB60">
        <f t="shared" si="9"/>
        <v>-75281.718709680441</v>
      </c>
      <c r="AC60" s="4" t="s">
        <v>25</v>
      </c>
      <c r="AD60" t="s">
        <v>13</v>
      </c>
      <c r="AF60">
        <f>(AL29-AK29)/(AF$59-AE$59)</f>
        <v>-19592.909999996424</v>
      </c>
      <c r="AG60">
        <f t="shared" ref="AG60:AP64" si="10">(AM29-AL29)/(AG$59-AF$59)</f>
        <v>-19592.910000000149</v>
      </c>
      <c r="AH60">
        <f t="shared" si="10"/>
        <v>-19592.910000000149</v>
      </c>
      <c r="AI60">
        <f t="shared" si="10"/>
        <v>-13061.940000001341</v>
      </c>
      <c r="AJ60">
        <f t="shared" si="10"/>
        <v>-13061.939999999478</v>
      </c>
      <c r="AK60">
        <f t="shared" si="10"/>
        <v>-6530.9699999988079</v>
      </c>
      <c r="AL60">
        <f t="shared" si="10"/>
        <v>-6530.9700000025332</v>
      </c>
      <c r="AM60">
        <f t="shared" si="10"/>
        <v>-23011.960365339368</v>
      </c>
      <c r="AN60">
        <f t="shared" si="10"/>
        <v>-61892.059784940633</v>
      </c>
      <c r="AO60">
        <f t="shared" si="10"/>
        <v>-61892.059784939884</v>
      </c>
      <c r="AP60">
        <f>(AV29-AU29)/(AP$59-AO$59)</f>
        <v>-74270.471741940084</v>
      </c>
      <c r="AQ60" s="4" t="s">
        <v>25</v>
      </c>
      <c r="AR60" t="s">
        <v>13</v>
      </c>
      <c r="AT60">
        <f>(AL34-AK34)/(AT$59-AS$59)</f>
        <v>-26123.879999998957</v>
      </c>
      <c r="AU60">
        <f t="shared" ref="AU60:BD64" si="11">(AM34-AL34)/(AU$59-AT$59)</f>
        <v>-26123.879999998957</v>
      </c>
      <c r="AV60">
        <f t="shared" si="11"/>
        <v>-26123.88000000082</v>
      </c>
      <c r="AW60">
        <f t="shared" si="11"/>
        <v>-17415.919999999925</v>
      </c>
      <c r="AX60">
        <f t="shared" si="11"/>
        <v>-17415.919999999925</v>
      </c>
      <c r="AY60">
        <f t="shared" si="11"/>
        <v>-8707.9599999971688</v>
      </c>
      <c r="AZ60">
        <f t="shared" si="11"/>
        <v>-8707.9600000008941</v>
      </c>
      <c r="BA60">
        <f t="shared" si="11"/>
        <v>-16129.862945979834</v>
      </c>
      <c r="BB60">
        <f t="shared" si="11"/>
        <v>-61049.353978500512</v>
      </c>
      <c r="BC60">
        <f t="shared" si="11"/>
        <v>-61049.353978479652</v>
      </c>
      <c r="BD60">
        <f t="shared" si="11"/>
        <v>-73259.224774200469</v>
      </c>
    </row>
    <row r="61" spans="1:77" ht="15.6" x14ac:dyDescent="0.6">
      <c r="A61" s="4" t="s">
        <v>26</v>
      </c>
      <c r="B61" t="s">
        <v>14</v>
      </c>
      <c r="D61">
        <f>(AL20-AK20)/(D$59-C$59)</f>
        <v>-17818.927519600838</v>
      </c>
      <c r="E61">
        <f t="shared" si="8"/>
        <v>-16590.03596650064</v>
      </c>
      <c r="F61">
        <f t="shared" si="8"/>
        <v>-14984.548614948988</v>
      </c>
      <c r="G61">
        <f t="shared" si="8"/>
        <v>0</v>
      </c>
      <c r="H61">
        <f t="shared" si="8"/>
        <v>0</v>
      </c>
      <c r="I61">
        <f t="shared" si="8"/>
        <v>-64420.177204299718</v>
      </c>
      <c r="J61">
        <f t="shared" si="8"/>
        <v>-64420.177204299718</v>
      </c>
      <c r="K61">
        <f t="shared" si="8"/>
        <v>-64420.17720430046</v>
      </c>
      <c r="L61">
        <f t="shared" si="8"/>
        <v>-64420.177204299718</v>
      </c>
      <c r="M61">
        <f t="shared" si="8"/>
        <v>-64420.17720430046</v>
      </c>
      <c r="N61">
        <f t="shared" si="8"/>
        <v>-77304.212645159656</v>
      </c>
      <c r="O61" s="4" t="s">
        <v>26</v>
      </c>
      <c r="P61" t="s">
        <v>14</v>
      </c>
      <c r="R61">
        <f>(AL25-AK25)/(R$59-Q$59)</f>
        <v>-25593.891805298626</v>
      </c>
      <c r="S61">
        <f t="shared" si="9"/>
        <v>-23828.795818801969</v>
      </c>
      <c r="T61">
        <f t="shared" si="9"/>
        <v>-21522.783320149407</v>
      </c>
      <c r="U61">
        <f t="shared" si="9"/>
        <v>-2668.568387100473</v>
      </c>
      <c r="V61">
        <f t="shared" si="9"/>
        <v>-2668.568387100473</v>
      </c>
      <c r="W61">
        <f t="shared" si="9"/>
        <v>-62734.765591397882</v>
      </c>
      <c r="X61">
        <f t="shared" si="9"/>
        <v>-62734.765591301024</v>
      </c>
      <c r="Y61">
        <f t="shared" si="9"/>
        <v>-62734.765591400115</v>
      </c>
      <c r="Z61">
        <f t="shared" si="9"/>
        <v>-62734.765591400115</v>
      </c>
      <c r="AA61">
        <f t="shared" si="9"/>
        <v>-62734.765591400115</v>
      </c>
      <c r="AB61">
        <f t="shared" si="9"/>
        <v>-75281.718709679699</v>
      </c>
      <c r="AC61" s="4" t="s">
        <v>26</v>
      </c>
      <c r="AD61" t="s">
        <v>14</v>
      </c>
      <c r="AF61">
        <f>(AL30-AK30)/(AF$59-AE$59)</f>
        <v>-29481.373948201537</v>
      </c>
      <c r="AG61">
        <f t="shared" si="10"/>
        <v>-27448.175744798034</v>
      </c>
      <c r="AH61">
        <f t="shared" si="10"/>
        <v>-24791.900672800839</v>
      </c>
      <c r="AI61">
        <f t="shared" si="10"/>
        <v>-4002.8525806497782</v>
      </c>
      <c r="AJ61">
        <f t="shared" si="10"/>
        <v>-4002.8525805994868</v>
      </c>
      <c r="AK61">
        <f t="shared" si="10"/>
        <v>-61892.05978500098</v>
      </c>
      <c r="AL61">
        <f t="shared" si="10"/>
        <v>-61892.059784900397</v>
      </c>
      <c r="AM61">
        <f t="shared" si="10"/>
        <v>-61892.059784960002</v>
      </c>
      <c r="AN61">
        <f t="shared" si="10"/>
        <v>-61892.059784939884</v>
      </c>
      <c r="AO61">
        <f t="shared" si="10"/>
        <v>-61892.059784939884</v>
      </c>
      <c r="AP61">
        <f t="shared" si="10"/>
        <v>-74270.471741940084</v>
      </c>
      <c r="AQ61" s="4" t="s">
        <v>26</v>
      </c>
      <c r="AR61" t="s">
        <v>14</v>
      </c>
      <c r="AT61">
        <f>(AL35-AK35)/(AT$59-AS$59)</f>
        <v>-33368.85609100014</v>
      </c>
      <c r="AU61">
        <f t="shared" si="11"/>
        <v>-31067.555670998991</v>
      </c>
      <c r="AV61">
        <f t="shared" si="11"/>
        <v>-28061.018025400117</v>
      </c>
      <c r="AW61">
        <f t="shared" si="11"/>
        <v>-5337.1367741506547</v>
      </c>
      <c r="AX61">
        <f t="shared" si="11"/>
        <v>-5337.1367741990834</v>
      </c>
      <c r="AY61">
        <f t="shared" si="11"/>
        <v>-61049.35397849977</v>
      </c>
      <c r="AZ61">
        <f t="shared" si="11"/>
        <v>-61049.353978503495</v>
      </c>
      <c r="BA61">
        <f t="shared" si="11"/>
        <v>-61049.35397849977</v>
      </c>
      <c r="BB61">
        <f t="shared" si="11"/>
        <v>-61049.35397849977</v>
      </c>
      <c r="BC61">
        <f t="shared" si="11"/>
        <v>-61049.353978480402</v>
      </c>
      <c r="BD61">
        <f t="shared" si="11"/>
        <v>-73259.224774199727</v>
      </c>
    </row>
    <row r="62" spans="1:77" ht="15.6" x14ac:dyDescent="0.6">
      <c r="A62" s="4" t="s">
        <v>27</v>
      </c>
      <c r="B62" t="s">
        <v>15</v>
      </c>
      <c r="D62">
        <f>(AL21-AK21)/(D$59-C$59)</f>
        <v>-46730.738785900176</v>
      </c>
      <c r="E62">
        <f t="shared" si="8"/>
        <v>-43507.929214403033</v>
      </c>
      <c r="F62">
        <f t="shared" si="8"/>
        <v>-39297.484451700002</v>
      </c>
      <c r="G62">
        <f t="shared" si="8"/>
        <v>0</v>
      </c>
      <c r="H62">
        <f t="shared" si="8"/>
        <v>0</v>
      </c>
      <c r="I62">
        <f t="shared" si="8"/>
        <v>-64420.177204299718</v>
      </c>
      <c r="J62">
        <f t="shared" si="8"/>
        <v>-64420.177204299718</v>
      </c>
      <c r="K62">
        <f t="shared" si="8"/>
        <v>-64420.177204299718</v>
      </c>
      <c r="L62">
        <f t="shared" si="8"/>
        <v>-64420.17720430046</v>
      </c>
      <c r="M62">
        <f t="shared" si="8"/>
        <v>-64420.177204299718</v>
      </c>
      <c r="N62">
        <f t="shared" si="8"/>
        <v>-77304.212645159656</v>
      </c>
      <c r="O62" s="4" t="s">
        <v>27</v>
      </c>
      <c r="P62" t="s">
        <v>15</v>
      </c>
      <c r="R62">
        <f>(AL26-AK26)/(R$59-Q$59)</f>
        <v>-54505.703071601689</v>
      </c>
      <c r="S62">
        <f t="shared" si="9"/>
        <v>-50746.689066600055</v>
      </c>
      <c r="T62">
        <f t="shared" si="9"/>
        <v>-45835.719156950712</v>
      </c>
      <c r="U62">
        <f t="shared" si="9"/>
        <v>-2668.5683870986104</v>
      </c>
      <c r="V62">
        <f t="shared" si="9"/>
        <v>-2668.568387100473</v>
      </c>
      <c r="W62">
        <f t="shared" si="9"/>
        <v>-62734.765591401607</v>
      </c>
      <c r="X62">
        <f t="shared" si="9"/>
        <v>-62734.765591397882</v>
      </c>
      <c r="Y62">
        <f t="shared" si="9"/>
        <v>-62734.765591400115</v>
      </c>
      <c r="Z62">
        <f t="shared" si="9"/>
        <v>-62734.765591379997</v>
      </c>
      <c r="AA62">
        <f t="shared" si="9"/>
        <v>-62734.765591400115</v>
      </c>
      <c r="AB62">
        <f t="shared" si="9"/>
        <v>-75281.718709679699</v>
      </c>
      <c r="AC62" s="4" t="s">
        <v>27</v>
      </c>
      <c r="AD62" t="s">
        <v>15</v>
      </c>
      <c r="AF62">
        <f>(AL31-AK31)/(AF$59-AE$59)</f>
        <v>-58393.185214500874</v>
      </c>
      <c r="AG62">
        <f t="shared" si="10"/>
        <v>-54366.068992700428</v>
      </c>
      <c r="AH62">
        <f t="shared" si="10"/>
        <v>-49104.83650954999</v>
      </c>
      <c r="AI62">
        <f t="shared" si="10"/>
        <v>-4002.8525806497782</v>
      </c>
      <c r="AJ62">
        <f t="shared" si="10"/>
        <v>-4002.8525806497782</v>
      </c>
      <c r="AK62">
        <f t="shared" si="10"/>
        <v>-61892.059784900397</v>
      </c>
      <c r="AL62">
        <f t="shared" si="10"/>
        <v>-61892.059784900397</v>
      </c>
      <c r="AM62">
        <f t="shared" si="10"/>
        <v>-61892.059784960002</v>
      </c>
      <c r="AN62">
        <f t="shared" si="10"/>
        <v>-61892.059784939884</v>
      </c>
      <c r="AO62">
        <f t="shared" si="10"/>
        <v>-61892.059784939884</v>
      </c>
      <c r="AP62">
        <f t="shared" si="10"/>
        <v>-74270.471741940084</v>
      </c>
      <c r="AQ62" s="4" t="s">
        <v>27</v>
      </c>
      <c r="AR62" t="s">
        <v>15</v>
      </c>
      <c r="AT62">
        <f>(AL36-AK36)/(AT$59-AS$59)</f>
        <v>-62280.667357303202</v>
      </c>
      <c r="AU62">
        <f t="shared" si="11"/>
        <v>-57985.448918797076</v>
      </c>
      <c r="AV62">
        <f t="shared" si="11"/>
        <v>-52373.953862201422</v>
      </c>
      <c r="AW62">
        <f t="shared" si="11"/>
        <v>-5337.1367741990834</v>
      </c>
      <c r="AX62">
        <f t="shared" si="11"/>
        <v>-5337.1367741506547</v>
      </c>
      <c r="AY62">
        <f t="shared" si="11"/>
        <v>-61049.35397849977</v>
      </c>
      <c r="AZ62">
        <f t="shared" si="11"/>
        <v>-61049.35397849977</v>
      </c>
      <c r="BA62">
        <f t="shared" si="11"/>
        <v>-61049.35397849977</v>
      </c>
      <c r="BB62">
        <f t="shared" si="11"/>
        <v>-61049.353978500512</v>
      </c>
      <c r="BC62">
        <f t="shared" si="11"/>
        <v>-61049.35397849977</v>
      </c>
      <c r="BD62">
        <f t="shared" si="11"/>
        <v>-73259.224774179602</v>
      </c>
    </row>
    <row r="63" spans="1:77" ht="15.6" x14ac:dyDescent="0.6">
      <c r="A63" s="4" t="s">
        <v>28</v>
      </c>
      <c r="B63" t="s">
        <v>16</v>
      </c>
      <c r="D63">
        <f>(AL22-AK22)/(D$59-C$59)</f>
        <v>-75642.55005209893</v>
      </c>
      <c r="E63">
        <f t="shared" si="8"/>
        <v>-70425.822462201118</v>
      </c>
      <c r="F63">
        <f t="shared" si="8"/>
        <v>-63610.420288499445</v>
      </c>
      <c r="G63">
        <f t="shared" si="8"/>
        <v>0</v>
      </c>
      <c r="H63">
        <f t="shared" si="8"/>
        <v>0</v>
      </c>
      <c r="I63">
        <f t="shared" si="8"/>
        <v>-64420.177204299718</v>
      </c>
      <c r="J63">
        <f t="shared" si="8"/>
        <v>-64420.177204299718</v>
      </c>
      <c r="K63">
        <f t="shared" si="8"/>
        <v>-64420.17720430046</v>
      </c>
      <c r="L63">
        <f t="shared" si="8"/>
        <v>-64420.177204299718</v>
      </c>
      <c r="M63">
        <f t="shared" si="8"/>
        <v>-64420.177204299718</v>
      </c>
      <c r="N63">
        <f t="shared" si="8"/>
        <v>-77304.212645160413</v>
      </c>
      <c r="O63" s="4" t="s">
        <v>28</v>
      </c>
      <c r="P63" t="s">
        <v>16</v>
      </c>
      <c r="R63">
        <f>(AL27-AK27)/(R$59-Q$59)</f>
        <v>-83417.514337800443</v>
      </c>
      <c r="S63">
        <f t="shared" si="9"/>
        <v>-77664.58231439814</v>
      </c>
      <c r="T63">
        <f t="shared" si="9"/>
        <v>-70148.654993750155</v>
      </c>
      <c r="U63">
        <f t="shared" si="9"/>
        <v>-2668.568387100473</v>
      </c>
      <c r="V63">
        <f t="shared" si="9"/>
        <v>-2668.568387100473</v>
      </c>
      <c r="W63">
        <f t="shared" si="9"/>
        <v>-62734.765591397882</v>
      </c>
      <c r="X63">
        <f t="shared" si="9"/>
        <v>-62734.765591401607</v>
      </c>
      <c r="Y63">
        <f t="shared" si="9"/>
        <v>-62734.765591400115</v>
      </c>
      <c r="Z63">
        <f t="shared" si="9"/>
        <v>-62734.765591399373</v>
      </c>
      <c r="AA63">
        <f t="shared" si="9"/>
        <v>-62734.765591379997</v>
      </c>
      <c r="AB63">
        <f t="shared" si="9"/>
        <v>-75281.718709680441</v>
      </c>
      <c r="AC63" s="4" t="s">
        <v>28</v>
      </c>
      <c r="AD63" t="s">
        <v>16</v>
      </c>
      <c r="AF63">
        <f>(AL32-AK32)/(AF$59-AE$59)</f>
        <v>-87304.996480599046</v>
      </c>
      <c r="AG63">
        <f t="shared" si="10"/>
        <v>-81283.962240599096</v>
      </c>
      <c r="AH63">
        <f t="shared" si="10"/>
        <v>-73417.772346351296</v>
      </c>
      <c r="AI63">
        <f t="shared" si="10"/>
        <v>-4002.8525806497782</v>
      </c>
      <c r="AJ63">
        <f t="shared" si="10"/>
        <v>-4002.8525806497782</v>
      </c>
      <c r="AK63">
        <f t="shared" si="10"/>
        <v>-61892.059784900397</v>
      </c>
      <c r="AL63">
        <f t="shared" si="10"/>
        <v>-61892.059784997255</v>
      </c>
      <c r="AM63">
        <f t="shared" si="10"/>
        <v>-61892.059784940633</v>
      </c>
      <c r="AN63">
        <f t="shared" si="10"/>
        <v>-61892.059784939884</v>
      </c>
      <c r="AO63">
        <f t="shared" si="10"/>
        <v>-61892.059784960002</v>
      </c>
      <c r="AP63">
        <f t="shared" si="10"/>
        <v>-74270.471741919959</v>
      </c>
      <c r="AQ63" s="4" t="s">
        <v>28</v>
      </c>
      <c r="AR63" t="s">
        <v>16</v>
      </c>
      <c r="AT63">
        <f>(AL37-AK37)/(AT$59-AS$59)</f>
        <v>-91192.478623498231</v>
      </c>
      <c r="AU63">
        <f t="shared" si="11"/>
        <v>-84903.342166699469</v>
      </c>
      <c r="AV63">
        <f t="shared" si="11"/>
        <v>-76686.889698950574</v>
      </c>
      <c r="AW63">
        <f t="shared" si="11"/>
        <v>-5337.1367742009461</v>
      </c>
      <c r="AX63">
        <f t="shared" si="11"/>
        <v>-5337.1367741990834</v>
      </c>
      <c r="AY63">
        <f t="shared" si="11"/>
        <v>-61049.353978399187</v>
      </c>
      <c r="AZ63">
        <f t="shared" si="11"/>
        <v>-61049.35397849977</v>
      </c>
      <c r="BA63">
        <f t="shared" si="11"/>
        <v>-61049.353978500512</v>
      </c>
      <c r="BB63">
        <f t="shared" si="11"/>
        <v>-61049.35397849977</v>
      </c>
      <c r="BC63">
        <f t="shared" si="11"/>
        <v>-61049.35397849977</v>
      </c>
      <c r="BD63">
        <f t="shared" si="11"/>
        <v>-73259.224774180359</v>
      </c>
    </row>
    <row r="64" spans="1:77" ht="15.6" x14ac:dyDescent="0.6">
      <c r="A64" s="4" t="s">
        <v>29</v>
      </c>
      <c r="B64" t="s">
        <v>17</v>
      </c>
      <c r="D64">
        <f>(AL23-AK23)/(D$59-C$59)</f>
        <v>-104554.36131829768</v>
      </c>
      <c r="E64">
        <f t="shared" si="8"/>
        <v>-97343.715710200369</v>
      </c>
      <c r="F64">
        <f t="shared" si="8"/>
        <v>-87923.356125250459</v>
      </c>
      <c r="G64">
        <f t="shared" si="8"/>
        <v>0</v>
      </c>
      <c r="H64">
        <f t="shared" si="8"/>
        <v>0</v>
      </c>
      <c r="I64">
        <f t="shared" si="8"/>
        <v>-64420.177204295993</v>
      </c>
      <c r="J64">
        <f t="shared" si="8"/>
        <v>-64420.177204303443</v>
      </c>
      <c r="K64">
        <f t="shared" si="8"/>
        <v>-64420.177204299718</v>
      </c>
      <c r="L64">
        <f t="shared" si="8"/>
        <v>-64420.177204299718</v>
      </c>
      <c r="M64">
        <f t="shared" si="8"/>
        <v>-64420.17720430046</v>
      </c>
      <c r="N64">
        <f t="shared" si="8"/>
        <v>-77304.212645159656</v>
      </c>
      <c r="O64" s="4" t="s">
        <v>29</v>
      </c>
      <c r="P64" t="s">
        <v>17</v>
      </c>
      <c r="R64">
        <f>(AL28-AK28)/(R$59-Q$59)</f>
        <v>-112329.3256039992</v>
      </c>
      <c r="S64">
        <f t="shared" si="9"/>
        <v>-104582.47556240112</v>
      </c>
      <c r="T64">
        <f t="shared" si="9"/>
        <v>-94461.590830497444</v>
      </c>
      <c r="U64">
        <f t="shared" si="9"/>
        <v>-2668.5683871023357</v>
      </c>
      <c r="V64">
        <f t="shared" si="9"/>
        <v>-2668.5683870986104</v>
      </c>
      <c r="W64">
        <f t="shared" si="9"/>
        <v>-62734.765591397882</v>
      </c>
      <c r="X64">
        <f t="shared" si="9"/>
        <v>-62734.765591401607</v>
      </c>
      <c r="Y64">
        <f t="shared" si="9"/>
        <v>-62734.765591400115</v>
      </c>
      <c r="Z64">
        <f t="shared" si="9"/>
        <v>-62734.765591400115</v>
      </c>
      <c r="AA64">
        <f t="shared" si="9"/>
        <v>-62734.765591400115</v>
      </c>
      <c r="AB64">
        <f t="shared" si="9"/>
        <v>-75281.718709659574</v>
      </c>
      <c r="AC64" s="4" t="s">
        <v>29</v>
      </c>
      <c r="AD64" t="s">
        <v>17</v>
      </c>
      <c r="AF64">
        <f>(AL33-AK33)/(AF$59-AE$59)</f>
        <v>-116216.80774689466</v>
      </c>
      <c r="AG64">
        <f t="shared" si="10"/>
        <v>-108201.85548850149</v>
      </c>
      <c r="AH64">
        <f t="shared" si="10"/>
        <v>-97730.708183098584</v>
      </c>
      <c r="AI64">
        <f t="shared" si="10"/>
        <v>-4002.8525806516409</v>
      </c>
      <c r="AJ64">
        <f t="shared" si="10"/>
        <v>-4002.8525806516409</v>
      </c>
      <c r="AK64">
        <f t="shared" si="10"/>
        <v>-61892.059784896672</v>
      </c>
      <c r="AL64">
        <f t="shared" si="10"/>
        <v>-61892.05978500098</v>
      </c>
      <c r="AM64">
        <f t="shared" si="10"/>
        <v>-61892.059784939884</v>
      </c>
      <c r="AN64">
        <f t="shared" si="10"/>
        <v>-61892.059784939884</v>
      </c>
      <c r="AO64">
        <f t="shared" si="10"/>
        <v>-61892.059784960002</v>
      </c>
      <c r="AP64">
        <f t="shared" si="10"/>
        <v>-74270.471741919959</v>
      </c>
      <c r="AQ64" s="4" t="s">
        <v>29</v>
      </c>
      <c r="AR64" t="s">
        <v>17</v>
      </c>
      <c r="AT64">
        <f>(AL38-AK38)/(AT$59-AS$59)</f>
        <v>-120104.28988979757</v>
      </c>
      <c r="AU64">
        <f t="shared" si="11"/>
        <v>-111821.23541449755</v>
      </c>
      <c r="AV64">
        <f t="shared" si="11"/>
        <v>-100999.82553575188</v>
      </c>
      <c r="AW64">
        <f t="shared" si="11"/>
        <v>-5337.1367741972208</v>
      </c>
      <c r="AX64">
        <f t="shared" si="11"/>
        <v>-5337.1367742009461</v>
      </c>
      <c r="AY64">
        <f t="shared" si="11"/>
        <v>-61049.35397849977</v>
      </c>
      <c r="AZ64">
        <f t="shared" si="11"/>
        <v>-61049.353978503495</v>
      </c>
      <c r="BA64">
        <f t="shared" si="11"/>
        <v>-61049.353978479652</v>
      </c>
      <c r="BB64">
        <f t="shared" si="11"/>
        <v>-61049.35397849977</v>
      </c>
      <c r="BC64">
        <f t="shared" si="11"/>
        <v>-61049.353978500512</v>
      </c>
      <c r="BD64">
        <f t="shared" si="11"/>
        <v>-73259.224774179602</v>
      </c>
    </row>
  </sheetData>
  <mergeCells count="16">
    <mergeCell ref="A58:N58"/>
    <mergeCell ref="O58:AB58"/>
    <mergeCell ref="AZ17:BK17"/>
    <mergeCell ref="AZ26:BK26"/>
    <mergeCell ref="AZ35:BK35"/>
    <mergeCell ref="AZ45:BK45"/>
    <mergeCell ref="A1:G1"/>
    <mergeCell ref="H1:N1"/>
    <mergeCell ref="O1:U1"/>
    <mergeCell ref="V1:AB1"/>
    <mergeCell ref="A57:AB57"/>
    <mergeCell ref="BN26:BY26"/>
    <mergeCell ref="BN35:BY35"/>
    <mergeCell ref="BN45:BY45"/>
    <mergeCell ref="AC58:AP58"/>
    <mergeCell ref="AQ58:BD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Price_Differential HO</vt:lpstr>
      <vt:lpstr>Price_Differentail Updated</vt:lpstr>
      <vt:lpstr>Fstore_Unconstrained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2021-08-19T22:44:55Z</dcterms:modified>
</cp:coreProperties>
</file>