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OneDrive - Washington State University (email.wsu.edu)\Bugflow_Paper\"/>
    </mc:Choice>
  </mc:AlternateContent>
  <bookViews>
    <workbookView xWindow="0" yWindow="0" windowWidth="11520" windowHeight="12360" firstSheet="4" activeTab="4"/>
  </bookViews>
  <sheets>
    <sheet name="Validation_Results" sheetId="1" r:id="rId1"/>
    <sheet name="Monthly Models_Comparison" sheetId="2" r:id="rId2"/>
    <sheet name="Slope_Sat-Sun_Week_Model" sheetId="3" r:id="rId3"/>
    <sheet name="GET days" sheetId="4" r:id="rId4"/>
    <sheet name="Market Price_Table1_5MWh" sheetId="6" r:id="rId5"/>
    <sheet name="Market Price_Table1_30MW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F22" i="5"/>
  <c r="G22" i="5"/>
  <c r="H22" i="5"/>
  <c r="I22" i="5"/>
  <c r="J22" i="5"/>
  <c r="L22" i="5"/>
  <c r="D22" i="5"/>
  <c r="E20" i="5"/>
  <c r="F20" i="5"/>
  <c r="G20" i="5"/>
  <c r="H20" i="5"/>
  <c r="I20" i="5"/>
  <c r="J20" i="5"/>
  <c r="K20" i="5"/>
  <c r="D20" i="5"/>
  <c r="E18" i="5"/>
  <c r="F18" i="5"/>
  <c r="G18" i="5"/>
  <c r="H18" i="5"/>
  <c r="I18" i="5"/>
  <c r="J18" i="5"/>
  <c r="L18" i="5"/>
  <c r="D18" i="5"/>
  <c r="E16" i="5"/>
  <c r="F16" i="5"/>
  <c r="G16" i="5"/>
  <c r="H16" i="5"/>
  <c r="I16" i="5"/>
  <c r="J16" i="5"/>
  <c r="L16" i="5"/>
  <c r="D16" i="5"/>
  <c r="E14" i="5"/>
  <c r="F14" i="5"/>
  <c r="G14" i="5"/>
  <c r="H14" i="5"/>
  <c r="I14" i="5"/>
  <c r="J14" i="5"/>
  <c r="K14" i="5"/>
  <c r="D14" i="5"/>
  <c r="E12" i="5"/>
  <c r="F12" i="5"/>
  <c r="G12" i="5"/>
  <c r="H12" i="5"/>
  <c r="I12" i="5"/>
  <c r="J12" i="5"/>
  <c r="L12" i="5"/>
  <c r="D12" i="5"/>
  <c r="D10" i="5"/>
  <c r="E10" i="5"/>
  <c r="F10" i="5"/>
  <c r="G10" i="5"/>
  <c r="H10" i="5"/>
  <c r="I10" i="5"/>
  <c r="J10" i="5"/>
  <c r="K10" i="5"/>
  <c r="E8" i="5"/>
  <c r="F8" i="5"/>
  <c r="G8" i="5"/>
  <c r="H8" i="5"/>
  <c r="I8" i="5"/>
  <c r="J8" i="5"/>
  <c r="L8" i="5"/>
  <c r="D8" i="5"/>
  <c r="E22" i="6"/>
  <c r="F22" i="6"/>
  <c r="G22" i="6"/>
  <c r="H22" i="6"/>
  <c r="I22" i="6"/>
  <c r="J22" i="6"/>
  <c r="L22" i="6"/>
  <c r="D22" i="6"/>
  <c r="E20" i="6"/>
  <c r="F20" i="6"/>
  <c r="G20" i="6"/>
  <c r="H20" i="6"/>
  <c r="I20" i="6"/>
  <c r="J20" i="6"/>
  <c r="K20" i="6"/>
  <c r="D20" i="6"/>
  <c r="E18" i="6"/>
  <c r="F18" i="6"/>
  <c r="G18" i="6"/>
  <c r="H18" i="6"/>
  <c r="I18" i="6"/>
  <c r="J18" i="6"/>
  <c r="L18" i="6"/>
  <c r="D18" i="6"/>
  <c r="F16" i="6"/>
  <c r="G16" i="6"/>
  <c r="H16" i="6"/>
  <c r="I16" i="6"/>
  <c r="J16" i="6"/>
  <c r="L16" i="6"/>
  <c r="E16" i="6"/>
  <c r="D16" i="6"/>
  <c r="E14" i="6"/>
  <c r="F14" i="6"/>
  <c r="G14" i="6"/>
  <c r="H14" i="6"/>
  <c r="I14" i="6"/>
  <c r="J14" i="6"/>
  <c r="K14" i="6"/>
  <c r="D14" i="6"/>
  <c r="E12" i="6"/>
  <c r="F12" i="6"/>
  <c r="G12" i="6"/>
  <c r="H12" i="6"/>
  <c r="I12" i="6"/>
  <c r="J12" i="6"/>
  <c r="L12" i="6"/>
  <c r="D12" i="6"/>
  <c r="E10" i="6"/>
  <c r="F10" i="6"/>
  <c r="G10" i="6"/>
  <c r="H10" i="6"/>
  <c r="I10" i="6"/>
  <c r="J10" i="6"/>
  <c r="K10" i="6"/>
  <c r="D10" i="6"/>
  <c r="E8" i="6"/>
  <c r="F8" i="6"/>
  <c r="G8" i="6"/>
  <c r="H8" i="6"/>
  <c r="I8" i="6"/>
  <c r="J8" i="6"/>
  <c r="L8" i="6"/>
  <c r="D8" i="6"/>
  <c r="U5" i="3" l="1"/>
  <c r="T5" i="3"/>
  <c r="Z6" i="3"/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<sst xmlns="http://schemas.openxmlformats.org/spreadsheetml/2006/main" count="403" uniqueCount="107">
  <si>
    <t>March 2018</t>
  </si>
  <si>
    <t>Senario</t>
  </si>
  <si>
    <t>Released volume     (Ac-ft/ Month)</t>
  </si>
  <si>
    <t>Energy Generated (MWh)</t>
  </si>
  <si>
    <t xml:space="preserve">% Error in Energy generated relative to observed </t>
  </si>
  <si>
    <t>Revenue generated ($)</t>
  </si>
  <si>
    <t>Energy Prices used ($/MWh)</t>
  </si>
  <si>
    <t xml:space="preserve">Observed </t>
  </si>
  <si>
    <t>Hourly</t>
  </si>
  <si>
    <t>Hourly prices by WAPA</t>
  </si>
  <si>
    <t>Weekend-Weekday model</t>
  </si>
  <si>
    <t>Weekday On-peak= 58.643 &amp; Off-peak = 44.37 and  Weekend =44.37</t>
  </si>
  <si>
    <t xml:space="preserve"> Saturady-Sunday-Weekday model</t>
  </si>
  <si>
    <t>Sunday, off-peak Saturday &amp; Weekday = 44.37,  on-peak Saturday =51.5, and on-peak Weekday= 58.643</t>
  </si>
  <si>
    <t>April 2018</t>
  </si>
  <si>
    <t>Weekday On-peak= 55.05 &amp; Off-peak = 38.24 and  Weekend =38.24</t>
  </si>
  <si>
    <t>Sunday, off-peak Saturday &amp; Weekday = 38.24,  on-peak Saturday =46.70, and on-peak Weekday= 55.05</t>
  </si>
  <si>
    <t>May 2018</t>
  </si>
  <si>
    <t>Weekday On-peak= 57.16 &amp; Off-peak = 35.96 and  Weekend =35.96</t>
  </si>
  <si>
    <t>Sunday, off-peak Saturday &amp; Weekday = 35.96,  on-peak Saturday =46.56, and on-peak Weekday= 57.16</t>
  </si>
  <si>
    <t>June 2018</t>
  </si>
  <si>
    <t>Weekday On-peak= 63.52 &amp; Off-peak = 37.70 and  Weekend =37.70</t>
  </si>
  <si>
    <t>Sunday, off-peak Saturday &amp; Weekday = 37.70,  on-peak Saturday =50.61, and on-peak Weekday= 63.52</t>
  </si>
  <si>
    <t>July 2018</t>
  </si>
  <si>
    <t>Weekday On-peak= 80.08 &amp; Off-peak = 46.55 and  Weekend = 46.55</t>
  </si>
  <si>
    <t>Sunday, off-peak Saturday &amp; Weekday = 46.55,  on-peak Saturday =63.31, and on-peak Weekday= 80.08</t>
  </si>
  <si>
    <t>August 2018</t>
  </si>
  <si>
    <t>Weekday On-peak= 79 &amp; Off-peak = 49.70 and  Weekend = 49.70</t>
  </si>
  <si>
    <t>Sunday, off-peak Saturday &amp; Weekday = 49.70,  on-peak Saturday =64.35, and on-peak Weekday= 79</t>
  </si>
  <si>
    <t>September 2018</t>
  </si>
  <si>
    <t>Weekday On-peak= 70.01 &amp; Off-peak = 52.19 and  Weekend = 52.19</t>
  </si>
  <si>
    <t>Sunday, off-peak Saturday &amp; Weekday = 52.19,  on-peak Saturday = 61.1, and on-peak Weekday= 70.01</t>
  </si>
  <si>
    <t>October 2018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</si>
  <si>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</si>
  <si>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</si>
  <si>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</si>
  <si>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</si>
  <si>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</si>
  <si>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</si>
  <si>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</si>
  <si>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</si>
  <si>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</si>
  <si>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Weekend-Weekday </t>
  </si>
  <si>
    <t xml:space="preserve">Saturday-Sunday-Weekday </t>
  </si>
  <si>
    <t xml:space="preserve">Results for all release volumes considered and H1000 </t>
  </si>
  <si>
    <t>Month</t>
  </si>
  <si>
    <t>0 and 1 steady low flow days</t>
  </si>
  <si>
    <t>1 and 4 steady low flow days</t>
  </si>
  <si>
    <t xml:space="preserve"> 4 and 8 steady low flow days</t>
  </si>
  <si>
    <t xml:space="preserve"> 8 steady low flow days</t>
  </si>
  <si>
    <t>Possible Combination</t>
  </si>
  <si>
    <t>March</t>
  </si>
  <si>
    <t>Large</t>
  </si>
  <si>
    <t>Medium</t>
  </si>
  <si>
    <t>Small</t>
  </si>
  <si>
    <t>S.No.</t>
  </si>
  <si>
    <t xml:space="preserve">Giving up number of steady low flow days </t>
  </si>
  <si>
    <t xml:space="preserve">Buying number of steady low flow days </t>
  </si>
  <si>
    <t>April</t>
  </si>
  <si>
    <t>One steady Sunday during May</t>
  </si>
  <si>
    <r>
      <t xml:space="preserve">1.5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1.6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</si>
  <si>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May</t>
  </si>
  <si>
    <t>One steady Sunday during June</t>
  </si>
  <si>
    <r>
      <t xml:space="preserve">1.8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1.5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</si>
  <si>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June</t>
  </si>
  <si>
    <t xml:space="preserve"> One steady Sunday during July</t>
  </si>
  <si>
    <t>Two steady low flow Sundays during March, April, September, and October</t>
  </si>
  <si>
    <t>July</t>
  </si>
  <si>
    <t xml:space="preserve"> One steady Sunday during August</t>
  </si>
  <si>
    <t xml:space="preserve">Two steady low flow Sundays during March or April. </t>
  </si>
  <si>
    <t>August</t>
  </si>
  <si>
    <t>1.7 steady flow Sundays during September  or 1.6 steady flow Sundays during October</t>
  </si>
  <si>
    <t>September</t>
  </si>
  <si>
    <r>
      <t xml:space="preserve">1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</si>
  <si>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October</t>
  </si>
  <si>
    <r>
      <t xml:space="preserve">1.2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1.1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</si>
  <si>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1.6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1.4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</si>
  <si>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1.4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</si>
  <si>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One steady Sunday during  May</t>
  </si>
  <si>
    <r>
      <t xml:space="preserve">0.7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0.4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0.5 steady low flow weekday during August</t>
    </r>
  </si>
  <si>
    <t>Slope 0.8 MAF release volume and H1000 (offset release). The vaues are in thousand of dollars</t>
  </si>
  <si>
    <t>Slope 0.84 MAF release volume and H1000 (offset release). The vaues are in thousand of dollars</t>
  </si>
  <si>
    <t>One steady Sunday during  June</t>
  </si>
  <si>
    <r>
      <t xml:space="preserve">0.9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0.5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0.6 steady low flow weekday during August</t>
    </r>
  </si>
  <si>
    <t>0 and 4 steady low flow days</t>
  </si>
  <si>
    <t>One steady Sunday during July</t>
  </si>
  <si>
    <r>
      <t xml:space="preserve">1.1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0.8 steady low flow weekday during August</t>
    </r>
  </si>
  <si>
    <t>One steady Sunday during August</t>
  </si>
  <si>
    <r>
      <t xml:space="preserve">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0.7 steady low flow weekday during August</t>
    </r>
  </si>
  <si>
    <t xml:space="preserve">Give up one steady low flow day </t>
  </si>
  <si>
    <r>
      <t>Get</t>
    </r>
    <r>
      <rPr>
        <sz val="12"/>
        <color rgb="FF000000"/>
        <rFont val="Times New Roman"/>
        <family val="1"/>
      </rPr>
      <t xml:space="preserve"> </t>
    </r>
  </si>
  <si>
    <t>Daytype</t>
  </si>
  <si>
    <t>Number of Days</t>
  </si>
  <si>
    <t xml:space="preserve"> Daytype</t>
  </si>
  <si>
    <t xml:space="preserve">Month </t>
  </si>
  <si>
    <t>Money Saved ($ 1000)</t>
  </si>
  <si>
    <t>Sunday</t>
  </si>
  <si>
    <t>Weekday</t>
  </si>
  <si>
    <t>Revenue at  Zero Steady days</t>
  </si>
  <si>
    <t>Number of Steady low flow days</t>
  </si>
  <si>
    <t>-</t>
  </si>
  <si>
    <t>Offset  (H4)</t>
  </si>
  <si>
    <t>Volume (v2)</t>
  </si>
  <si>
    <t>maf</t>
  </si>
  <si>
    <t>cfs</t>
  </si>
  <si>
    <t>Value at Zero Steady days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</si>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</sst>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4" fontId="12" fillId="8" borderId="1" xfId="1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50"/>
  <sheetViews>
    <sheetView topLeftCell="A38" zoomScale="80" zoomScaleNormal="80" workbookViewId="0">
      <selection activeCell="O40" sqref="O40"/>
    </sheetView>
  </sheetViews>
  <sheetFormatPr defaultRowHeight="15" x14ac:dyDescent="0.25"/>
  <cols>
    <col min="6" max="6" width="23.85546875" customWidth="1"/>
    <col min="7" max="7" width="18.28515625" customWidth="1"/>
    <col min="8" max="8" width="13.5703125" customWidth="1"/>
    <col min="9" max="9" width="18.7109375" customWidth="1"/>
    <col min="10" max="10" width="17.85546875" customWidth="1"/>
    <col min="11" max="11" width="28.85546875" customWidth="1"/>
  </cols>
  <sheetData>
    <row r="3" spans="5:11" ht="15.75" x14ac:dyDescent="0.25">
      <c r="E3" s="40" t="s">
        <v>0</v>
      </c>
      <c r="F3" s="40"/>
      <c r="G3" s="40"/>
      <c r="H3" s="40"/>
      <c r="I3" s="40"/>
      <c r="J3" s="40"/>
      <c r="K3" s="40"/>
    </row>
    <row r="4" spans="5:11" ht="55.15" customHeight="1" x14ac:dyDescent="0.25">
      <c r="E4" s="1"/>
      <c r="F4" s="1" t="s">
        <v>1</v>
      </c>
      <c r="G4" s="1" t="s">
        <v>2</v>
      </c>
      <c r="H4" s="1" t="s">
        <v>3</v>
      </c>
      <c r="I4" s="2" t="s">
        <v>4</v>
      </c>
      <c r="J4" s="1" t="s">
        <v>5</v>
      </c>
      <c r="K4" s="1" t="s">
        <v>6</v>
      </c>
    </row>
    <row r="5" spans="5:11" ht="28.15" customHeight="1" x14ac:dyDescent="0.25">
      <c r="E5" s="3">
        <v>1</v>
      </c>
      <c r="F5" s="3" t="s">
        <v>7</v>
      </c>
      <c r="G5" s="4">
        <v>838771.02499999967</v>
      </c>
      <c r="H5" s="4">
        <v>363797</v>
      </c>
      <c r="I5" s="2"/>
      <c r="J5" s="1"/>
      <c r="K5" s="1"/>
    </row>
    <row r="6" spans="5:11" ht="31.15" customHeight="1" x14ac:dyDescent="0.25">
      <c r="E6" s="5">
        <v>2</v>
      </c>
      <c r="F6" s="3" t="s">
        <v>8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9" t="s">
        <v>9</v>
      </c>
    </row>
    <row r="7" spans="5:11" ht="31.5" x14ac:dyDescent="0.25">
      <c r="E7" s="5">
        <v>3</v>
      </c>
      <c r="F7" s="3" t="s">
        <v>10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9" t="s">
        <v>11</v>
      </c>
    </row>
    <row r="8" spans="5:11" ht="51" x14ac:dyDescent="0.25">
      <c r="E8" s="5">
        <v>4</v>
      </c>
      <c r="F8" s="3" t="s">
        <v>12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9" t="s">
        <v>13</v>
      </c>
    </row>
    <row r="9" spans="5:11" ht="15.6" customHeight="1" x14ac:dyDescent="0.25">
      <c r="E9" s="40" t="s">
        <v>14</v>
      </c>
      <c r="F9" s="40"/>
      <c r="G9" s="40"/>
      <c r="H9" s="40"/>
      <c r="I9" s="40"/>
      <c r="J9" s="40"/>
      <c r="K9" s="40"/>
    </row>
    <row r="10" spans="5:11" ht="63" x14ac:dyDescent="0.25">
      <c r="E10" s="1"/>
      <c r="F10" s="1" t="s">
        <v>1</v>
      </c>
      <c r="G10" s="1" t="s">
        <v>2</v>
      </c>
      <c r="H10" s="1" t="s">
        <v>3</v>
      </c>
      <c r="I10" s="2" t="s">
        <v>4</v>
      </c>
      <c r="J10" s="1" t="s">
        <v>5</v>
      </c>
      <c r="K10" s="1" t="s">
        <v>6</v>
      </c>
    </row>
    <row r="11" spans="5:11" ht="20.65" customHeight="1" x14ac:dyDescent="0.25">
      <c r="E11" s="3">
        <v>1</v>
      </c>
      <c r="F11" s="3" t="s">
        <v>7</v>
      </c>
      <c r="G11" s="4">
        <v>740527.03750000079</v>
      </c>
      <c r="H11" s="4">
        <v>318194</v>
      </c>
      <c r="I11" s="2"/>
      <c r="J11" s="1"/>
      <c r="K11" s="1"/>
    </row>
    <row r="12" spans="5:11" ht="24.95" customHeight="1" x14ac:dyDescent="0.25">
      <c r="E12" s="5">
        <v>2</v>
      </c>
      <c r="F12" s="3" t="s">
        <v>8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9" t="s">
        <v>9</v>
      </c>
    </row>
    <row r="13" spans="5:11" ht="28.9" customHeight="1" x14ac:dyDescent="0.25">
      <c r="E13" s="5">
        <v>3</v>
      </c>
      <c r="F13" s="3" t="s">
        <v>10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9" t="s">
        <v>15</v>
      </c>
    </row>
    <row r="14" spans="5:11" ht="51" x14ac:dyDescent="0.25">
      <c r="E14" s="5">
        <v>4</v>
      </c>
      <c r="F14" s="3" t="s">
        <v>12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9" t="s">
        <v>16</v>
      </c>
    </row>
    <row r="15" spans="5:11" ht="15.75" x14ac:dyDescent="0.25">
      <c r="E15" s="40" t="s">
        <v>17</v>
      </c>
      <c r="F15" s="40"/>
      <c r="G15" s="40"/>
      <c r="H15" s="40"/>
      <c r="I15" s="40"/>
      <c r="J15" s="40"/>
      <c r="K15" s="40"/>
    </row>
    <row r="16" spans="5:11" ht="63" x14ac:dyDescent="0.25">
      <c r="E16" s="1"/>
      <c r="F16" s="1" t="s">
        <v>1</v>
      </c>
      <c r="G16" s="1" t="s">
        <v>2</v>
      </c>
      <c r="H16" s="1" t="s">
        <v>3</v>
      </c>
      <c r="I16" s="2" t="s">
        <v>4</v>
      </c>
      <c r="J16" s="1" t="s">
        <v>5</v>
      </c>
      <c r="K16" s="1" t="s">
        <v>6</v>
      </c>
    </row>
    <row r="17" spans="5:13" ht="15.75" x14ac:dyDescent="0.25">
      <c r="E17" s="3">
        <v>1</v>
      </c>
      <c r="F17" s="3" t="s">
        <v>7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75" x14ac:dyDescent="0.25">
      <c r="E18" s="5">
        <v>2</v>
      </c>
      <c r="F18" s="3" t="s">
        <v>8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9" t="s">
        <v>9</v>
      </c>
    </row>
    <row r="19" spans="5:13" ht="31.5" x14ac:dyDescent="0.25">
      <c r="E19" s="5">
        <v>3</v>
      </c>
      <c r="F19" s="3" t="s">
        <v>10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9" t="s">
        <v>18</v>
      </c>
    </row>
    <row r="20" spans="5:13" ht="37.5" customHeight="1" x14ac:dyDescent="0.25">
      <c r="E20" s="5">
        <v>4</v>
      </c>
      <c r="F20" s="3" t="s">
        <v>12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9" t="s">
        <v>19</v>
      </c>
    </row>
    <row r="21" spans="5:13" ht="15.75" x14ac:dyDescent="0.25">
      <c r="E21" s="40" t="s">
        <v>20</v>
      </c>
      <c r="F21" s="40"/>
      <c r="G21" s="40"/>
      <c r="H21" s="40"/>
      <c r="I21" s="40"/>
      <c r="J21" s="40"/>
      <c r="K21" s="40"/>
    </row>
    <row r="22" spans="5:13" ht="63" x14ac:dyDescent="0.25">
      <c r="E22" s="1"/>
      <c r="F22" s="1" t="s">
        <v>1</v>
      </c>
      <c r="G22" s="1" t="s">
        <v>2</v>
      </c>
      <c r="H22" s="1" t="s">
        <v>3</v>
      </c>
      <c r="I22" s="2" t="s">
        <v>4</v>
      </c>
      <c r="J22" s="1" t="s">
        <v>5</v>
      </c>
      <c r="K22" s="1" t="s">
        <v>6</v>
      </c>
    </row>
    <row r="23" spans="5:13" ht="15.75" x14ac:dyDescent="0.25">
      <c r="E23" s="3">
        <v>1</v>
      </c>
      <c r="F23" s="3" t="s">
        <v>7</v>
      </c>
      <c r="G23" s="4">
        <v>784406</v>
      </c>
      <c r="H23" s="4">
        <v>343202</v>
      </c>
      <c r="I23" s="2"/>
      <c r="J23" s="1"/>
      <c r="K23" s="1"/>
    </row>
    <row r="24" spans="5:13" ht="15.75" x14ac:dyDescent="0.25">
      <c r="E24" s="5">
        <v>2</v>
      </c>
      <c r="F24" s="3" t="s">
        <v>8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9" t="s">
        <v>9</v>
      </c>
    </row>
    <row r="25" spans="5:13" ht="31.5" x14ac:dyDescent="0.25">
      <c r="E25" s="5">
        <v>3</v>
      </c>
      <c r="F25" s="3" t="s">
        <v>10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9" t="s">
        <v>21</v>
      </c>
    </row>
    <row r="26" spans="5:13" ht="51" x14ac:dyDescent="0.25">
      <c r="E26" s="5">
        <v>4</v>
      </c>
      <c r="F26" s="3" t="s">
        <v>12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9" t="s">
        <v>22</v>
      </c>
    </row>
    <row r="27" spans="5:13" ht="15.75" x14ac:dyDescent="0.25">
      <c r="E27" s="40" t="s">
        <v>23</v>
      </c>
      <c r="F27" s="40"/>
      <c r="G27" s="40"/>
      <c r="H27" s="40"/>
      <c r="I27" s="40"/>
      <c r="J27" s="40"/>
      <c r="K27" s="40"/>
    </row>
    <row r="28" spans="5:13" ht="63" x14ac:dyDescent="0.25">
      <c r="E28" s="1"/>
      <c r="F28" s="1" t="s">
        <v>1</v>
      </c>
      <c r="G28" s="1" t="s">
        <v>2</v>
      </c>
      <c r="H28" s="1" t="s">
        <v>3</v>
      </c>
      <c r="I28" s="2" t="s">
        <v>4</v>
      </c>
      <c r="J28" s="1" t="s">
        <v>5</v>
      </c>
      <c r="K28" s="1" t="s">
        <v>6</v>
      </c>
    </row>
    <row r="29" spans="5:13" ht="15.75" x14ac:dyDescent="0.25">
      <c r="E29" s="3">
        <v>1</v>
      </c>
      <c r="F29" s="3" t="s">
        <v>7</v>
      </c>
      <c r="G29" s="4">
        <v>880789.72519999999</v>
      </c>
      <c r="H29" s="4">
        <v>383680</v>
      </c>
      <c r="I29" s="2"/>
      <c r="J29" s="1"/>
      <c r="K29" s="1"/>
    </row>
    <row r="30" spans="5:13" ht="31.15" customHeight="1" x14ac:dyDescent="0.25">
      <c r="E30" s="5">
        <v>2</v>
      </c>
      <c r="F30" s="3" t="s">
        <v>8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9" t="s">
        <v>9</v>
      </c>
    </row>
    <row r="31" spans="5:13" ht="38.25" x14ac:dyDescent="0.25">
      <c r="E31" s="5">
        <v>3</v>
      </c>
      <c r="F31" s="3" t="s">
        <v>10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9" t="s">
        <v>24</v>
      </c>
    </row>
    <row r="32" spans="5:13" ht="51" x14ac:dyDescent="0.25">
      <c r="E32" s="5">
        <v>4</v>
      </c>
      <c r="F32" s="3" t="s">
        <v>12</v>
      </c>
      <c r="G32" s="4">
        <v>880789.72519999999</v>
      </c>
      <c r="H32" s="4">
        <v>394233.01374999993</v>
      </c>
      <c r="I32" s="8"/>
      <c r="J32" s="7">
        <v>26150218.018811502</v>
      </c>
      <c r="K32" s="9" t="s">
        <v>25</v>
      </c>
    </row>
    <row r="33" spans="5:11" ht="15.75" x14ac:dyDescent="0.25">
      <c r="E33" s="40" t="s">
        <v>26</v>
      </c>
      <c r="F33" s="40"/>
      <c r="G33" s="40"/>
      <c r="H33" s="40"/>
      <c r="I33" s="40"/>
      <c r="J33" s="40"/>
      <c r="K33" s="40"/>
    </row>
    <row r="34" spans="5:11" ht="63" x14ac:dyDescent="0.25">
      <c r="E34" s="1"/>
      <c r="F34" s="1" t="s">
        <v>1</v>
      </c>
      <c r="G34" s="1" t="s">
        <v>2</v>
      </c>
      <c r="H34" s="1" t="s">
        <v>3</v>
      </c>
      <c r="I34" s="2" t="s">
        <v>4</v>
      </c>
      <c r="J34" s="1" t="s">
        <v>5</v>
      </c>
      <c r="K34" s="1" t="s">
        <v>6</v>
      </c>
    </row>
    <row r="35" spans="5:11" ht="15.75" x14ac:dyDescent="0.25">
      <c r="E35" s="3">
        <v>1</v>
      </c>
      <c r="F35" s="3" t="s">
        <v>7</v>
      </c>
      <c r="G35" s="4">
        <v>914428.22250000201</v>
      </c>
      <c r="H35" s="4">
        <v>392938</v>
      </c>
      <c r="I35" s="2"/>
      <c r="J35" s="1"/>
      <c r="K35" s="1"/>
    </row>
    <row r="36" spans="5:11" ht="15.75" x14ac:dyDescent="0.25">
      <c r="E36" s="5">
        <v>2</v>
      </c>
      <c r="F36" s="3" t="s">
        <v>8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9" t="s">
        <v>9</v>
      </c>
    </row>
    <row r="37" spans="5:11" ht="31.5" x14ac:dyDescent="0.25">
      <c r="E37" s="5">
        <v>3</v>
      </c>
      <c r="F37" s="3" t="s">
        <v>10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9" t="s">
        <v>27</v>
      </c>
    </row>
    <row r="38" spans="5:11" ht="51" x14ac:dyDescent="0.25">
      <c r="E38" s="5">
        <v>4</v>
      </c>
      <c r="F38" s="3" t="s">
        <v>12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9" t="s">
        <v>28</v>
      </c>
    </row>
    <row r="39" spans="5:11" ht="15.75" x14ac:dyDescent="0.25">
      <c r="E39" s="40" t="s">
        <v>29</v>
      </c>
      <c r="F39" s="40"/>
      <c r="G39" s="40"/>
      <c r="H39" s="40"/>
      <c r="I39" s="40"/>
      <c r="J39" s="40"/>
      <c r="K39" s="40"/>
    </row>
    <row r="40" spans="5:11" ht="63" x14ac:dyDescent="0.25">
      <c r="E40" s="1"/>
      <c r="F40" s="1" t="s">
        <v>1</v>
      </c>
      <c r="G40" s="1" t="s">
        <v>2</v>
      </c>
      <c r="H40" s="1" t="s">
        <v>3</v>
      </c>
      <c r="I40" s="2" t="s">
        <v>4</v>
      </c>
      <c r="J40" s="1" t="s">
        <v>5</v>
      </c>
      <c r="K40" s="1" t="s">
        <v>6</v>
      </c>
    </row>
    <row r="41" spans="5:11" ht="15.75" x14ac:dyDescent="0.25">
      <c r="E41" s="3">
        <v>1</v>
      </c>
      <c r="F41" s="3" t="s">
        <v>7</v>
      </c>
      <c r="G41" s="4">
        <v>693732.85759999999</v>
      </c>
      <c r="H41" s="4">
        <v>288363</v>
      </c>
      <c r="I41" s="2"/>
      <c r="J41" s="1"/>
      <c r="K41" s="1"/>
    </row>
    <row r="42" spans="5:11" ht="15.75" x14ac:dyDescent="0.25">
      <c r="E42" s="5">
        <v>2</v>
      </c>
      <c r="F42" s="3" t="s">
        <v>8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9" t="s">
        <v>9</v>
      </c>
    </row>
    <row r="43" spans="5:11" ht="38.25" x14ac:dyDescent="0.25">
      <c r="E43" s="5">
        <v>3</v>
      </c>
      <c r="F43" s="3" t="s">
        <v>10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9" t="s">
        <v>30</v>
      </c>
    </row>
    <row r="44" spans="5:11" ht="51" x14ac:dyDescent="0.25">
      <c r="E44" s="5">
        <v>4</v>
      </c>
      <c r="F44" s="3" t="s">
        <v>12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9" t="s">
        <v>31</v>
      </c>
    </row>
    <row r="45" spans="5:11" ht="15.75" x14ac:dyDescent="0.25">
      <c r="E45" s="40" t="s">
        <v>32</v>
      </c>
      <c r="F45" s="40"/>
      <c r="G45" s="40"/>
      <c r="H45" s="40"/>
      <c r="I45" s="40"/>
      <c r="J45" s="40"/>
      <c r="K45" s="40"/>
    </row>
    <row r="46" spans="5:11" ht="63" x14ac:dyDescent="0.25">
      <c r="E46" s="1"/>
      <c r="F46" s="1" t="s">
        <v>1</v>
      </c>
      <c r="G46" s="1" t="s">
        <v>2</v>
      </c>
      <c r="H46" s="1" t="s">
        <v>3</v>
      </c>
      <c r="I46" s="2" t="s">
        <v>4</v>
      </c>
      <c r="J46" s="1" t="s">
        <v>5</v>
      </c>
      <c r="K46" s="1" t="s">
        <v>6</v>
      </c>
    </row>
    <row r="47" spans="5:11" ht="15.75" x14ac:dyDescent="0.25">
      <c r="E47" s="3">
        <v>1</v>
      </c>
      <c r="F47" s="3" t="s">
        <v>7</v>
      </c>
      <c r="G47" s="4">
        <v>653338.44250000105</v>
      </c>
      <c r="H47" s="4">
        <v>268334</v>
      </c>
      <c r="I47" s="2"/>
      <c r="J47" s="1"/>
      <c r="K47" s="1"/>
    </row>
    <row r="48" spans="5:11" ht="15.75" x14ac:dyDescent="0.25">
      <c r="E48" s="5">
        <v>2</v>
      </c>
      <c r="F48" s="3" t="s">
        <v>8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9" t="s">
        <v>9</v>
      </c>
    </row>
    <row r="49" spans="5:11" ht="38.25" x14ac:dyDescent="0.25">
      <c r="E49" s="5">
        <v>3</v>
      </c>
      <c r="F49" s="3" t="s">
        <v>10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9" t="s">
        <v>33</v>
      </c>
    </row>
    <row r="50" spans="5:11" ht="51" x14ac:dyDescent="0.25">
      <c r="E50" s="5">
        <v>4</v>
      </c>
      <c r="F50" s="3" t="s">
        <v>12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9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5"/>
  <sheetViews>
    <sheetView workbookViewId="0">
      <selection activeCell="N5" sqref="N5"/>
    </sheetView>
  </sheetViews>
  <sheetFormatPr defaultRowHeight="15" x14ac:dyDescent="0.25"/>
  <cols>
    <col min="6" max="6" width="16.85546875" customWidth="1"/>
    <col min="7" max="7" width="14.42578125" customWidth="1"/>
    <col min="8" max="8" width="12" customWidth="1"/>
    <col min="9" max="9" width="14.140625" customWidth="1"/>
    <col min="10" max="10" width="16.85546875" customWidth="1"/>
    <col min="11" max="11" width="16.28515625" customWidth="1"/>
  </cols>
  <sheetData>
    <row r="3" spans="5:11" ht="15.75" x14ac:dyDescent="0.25">
      <c r="E3" s="41" t="s">
        <v>35</v>
      </c>
      <c r="F3" s="41"/>
      <c r="G3" s="41"/>
      <c r="H3" s="41"/>
      <c r="I3" s="41"/>
      <c r="J3" s="41"/>
      <c r="K3" s="10"/>
    </row>
    <row r="4" spans="5:11" ht="15.6" customHeight="1" x14ac:dyDescent="0.25">
      <c r="E4" s="40" t="s">
        <v>0</v>
      </c>
      <c r="F4" s="40"/>
      <c r="G4" s="40"/>
      <c r="H4" s="40"/>
      <c r="I4" s="40"/>
      <c r="J4" s="40"/>
      <c r="K4" s="11"/>
    </row>
    <row r="5" spans="5:11" ht="72" customHeight="1" x14ac:dyDescent="0.25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5" x14ac:dyDescent="0.25">
      <c r="E6" s="3">
        <v>1</v>
      </c>
      <c r="F6" s="3" t="s">
        <v>42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5" x14ac:dyDescent="0.25">
      <c r="E7" s="5">
        <v>2</v>
      </c>
      <c r="F7" s="3" t="s">
        <v>43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25">
      <c r="E8" s="40" t="s">
        <v>14</v>
      </c>
      <c r="F8" s="40"/>
      <c r="G8" s="40"/>
      <c r="H8" s="40"/>
      <c r="I8" s="40"/>
      <c r="J8" s="40"/>
      <c r="K8" s="11"/>
    </row>
    <row r="9" spans="5:11" ht="63" x14ac:dyDescent="0.25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5" x14ac:dyDescent="0.25">
      <c r="E10" s="3">
        <v>1</v>
      </c>
      <c r="F10" s="3" t="s">
        <v>42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5" x14ac:dyDescent="0.25">
      <c r="E11" s="5">
        <v>2</v>
      </c>
      <c r="F11" s="3" t="s">
        <v>43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25">
      <c r="E12" s="40" t="s">
        <v>17</v>
      </c>
      <c r="F12" s="40"/>
      <c r="G12" s="40"/>
      <c r="H12" s="40"/>
      <c r="I12" s="40"/>
      <c r="J12" s="40"/>
      <c r="K12" s="11"/>
    </row>
    <row r="13" spans="5:11" ht="63" x14ac:dyDescent="0.25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5" x14ac:dyDescent="0.25">
      <c r="E14" s="3">
        <v>1</v>
      </c>
      <c r="F14" s="3" t="s">
        <v>42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5" x14ac:dyDescent="0.25">
      <c r="E15" s="5">
        <v>2</v>
      </c>
      <c r="F15" s="3" t="s">
        <v>43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25">
      <c r="E16" s="40" t="s">
        <v>20</v>
      </c>
      <c r="F16" s="40"/>
      <c r="G16" s="40"/>
      <c r="H16" s="40"/>
      <c r="I16" s="40"/>
      <c r="J16" s="40"/>
      <c r="K16" s="11"/>
    </row>
    <row r="17" spans="5:11" ht="63" x14ac:dyDescent="0.25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5" x14ac:dyDescent="0.25">
      <c r="E18" s="3">
        <v>1</v>
      </c>
      <c r="F18" s="3" t="s">
        <v>42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5" x14ac:dyDescent="0.25">
      <c r="E19" s="5">
        <v>2</v>
      </c>
      <c r="F19" s="3" t="s">
        <v>43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75" x14ac:dyDescent="0.25">
      <c r="E20" s="40" t="s">
        <v>23</v>
      </c>
      <c r="F20" s="40"/>
      <c r="G20" s="40"/>
      <c r="H20" s="40"/>
      <c r="I20" s="40"/>
      <c r="J20" s="40"/>
      <c r="K20" s="11"/>
    </row>
    <row r="21" spans="5:11" ht="63" x14ac:dyDescent="0.25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5" x14ac:dyDescent="0.25">
      <c r="E22" s="3">
        <v>1</v>
      </c>
      <c r="F22" s="3" t="s">
        <v>42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5" x14ac:dyDescent="0.25">
      <c r="E23" s="5">
        <v>2</v>
      </c>
      <c r="F23" s="3" t="s">
        <v>43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25">
      <c r="E24" s="40" t="s">
        <v>26</v>
      </c>
      <c r="F24" s="40"/>
      <c r="G24" s="40"/>
      <c r="H24" s="40"/>
      <c r="I24" s="40"/>
      <c r="J24" s="40"/>
      <c r="K24" s="11"/>
    </row>
    <row r="25" spans="5:11" ht="63" x14ac:dyDescent="0.25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5" x14ac:dyDescent="0.25">
      <c r="E26" s="3">
        <v>1</v>
      </c>
      <c r="F26" s="3" t="s">
        <v>42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5" x14ac:dyDescent="0.25">
      <c r="E27" s="5">
        <v>2</v>
      </c>
      <c r="F27" s="3" t="s">
        <v>43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25">
      <c r="E28" s="40" t="s">
        <v>29</v>
      </c>
      <c r="F28" s="40"/>
      <c r="G28" s="40"/>
      <c r="H28" s="40"/>
      <c r="I28" s="40"/>
      <c r="J28" s="40"/>
      <c r="K28" s="11"/>
    </row>
    <row r="29" spans="5:11" ht="63" x14ac:dyDescent="0.25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5" x14ac:dyDescent="0.25">
      <c r="E30" s="3">
        <v>1</v>
      </c>
      <c r="F30" s="3" t="s">
        <v>42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5" x14ac:dyDescent="0.25">
      <c r="E31" s="5">
        <v>2</v>
      </c>
      <c r="F31" s="3" t="s">
        <v>43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25">
      <c r="E32" s="40" t="s">
        <v>32</v>
      </c>
      <c r="F32" s="40"/>
      <c r="G32" s="40"/>
      <c r="H32" s="40"/>
      <c r="I32" s="40"/>
      <c r="J32" s="40"/>
      <c r="K32" s="11"/>
    </row>
    <row r="33" spans="5:10" ht="63" x14ac:dyDescent="0.25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5" x14ac:dyDescent="0.25">
      <c r="E34" s="3">
        <v>1</v>
      </c>
      <c r="F34" s="3" t="s">
        <v>42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5" x14ac:dyDescent="0.25">
      <c r="E35" s="5">
        <v>2</v>
      </c>
      <c r="F35" s="3" t="s">
        <v>43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J25"/>
  <sheetViews>
    <sheetView topLeftCell="AF1" workbookViewId="0">
      <selection activeCell="AP6" sqref="AP6"/>
    </sheetView>
  </sheetViews>
  <sheetFormatPr defaultRowHeight="15" x14ac:dyDescent="0.25"/>
  <cols>
    <col min="8" max="8" width="5.5703125" customWidth="1"/>
    <col min="9" max="9" width="10.28515625" customWidth="1"/>
    <col min="10" max="10" width="11.7109375" customWidth="1"/>
    <col min="11" max="11" width="10.7109375" customWidth="1"/>
    <col min="12" max="13" width="10.28515625" customWidth="1"/>
    <col min="34" max="34" width="36.28515625" customWidth="1"/>
    <col min="35" max="35" width="38.42578125" customWidth="1"/>
  </cols>
  <sheetData>
    <row r="2" spans="8:36" x14ac:dyDescent="0.25">
      <c r="H2" s="43" t="s">
        <v>44</v>
      </c>
      <c r="I2" s="43"/>
      <c r="J2" s="43"/>
      <c r="K2" s="43"/>
      <c r="L2" s="43"/>
      <c r="M2" s="43"/>
    </row>
    <row r="3" spans="8:36" ht="60.75" customHeight="1" x14ac:dyDescent="0.25">
      <c r="H3" s="42" t="s">
        <v>35</v>
      </c>
      <c r="I3" s="42"/>
      <c r="J3" s="42"/>
      <c r="K3" s="42"/>
      <c r="L3" s="42"/>
      <c r="M3" s="42"/>
    </row>
    <row r="4" spans="8:36" ht="34.5" customHeight="1" x14ac:dyDescent="0.25">
      <c r="H4" s="1" t="s">
        <v>36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AG4" s="47" t="s">
        <v>50</v>
      </c>
      <c r="AH4" s="47"/>
      <c r="AI4" s="47"/>
      <c r="AJ4" s="29"/>
    </row>
    <row r="5" spans="8:36" ht="31.5" x14ac:dyDescent="0.25">
      <c r="H5" s="12">
        <v>1</v>
      </c>
      <c r="I5" s="13" t="s">
        <v>51</v>
      </c>
      <c r="J5" s="13" t="s">
        <v>52</v>
      </c>
      <c r="K5" s="13" t="s">
        <v>53</v>
      </c>
      <c r="L5" s="13" t="s">
        <v>54</v>
      </c>
      <c r="M5" s="14">
        <v>-29734</v>
      </c>
      <c r="T5">
        <f>42/25</f>
        <v>1.68</v>
      </c>
      <c r="U5">
        <f>42/26</f>
        <v>1.6153846153846154</v>
      </c>
      <c r="AG5" s="30" t="s">
        <v>55</v>
      </c>
      <c r="AH5" s="1" t="s">
        <v>56</v>
      </c>
      <c r="AI5" s="1" t="s">
        <v>57</v>
      </c>
    </row>
    <row r="6" spans="8:36" ht="66.75" customHeight="1" x14ac:dyDescent="0.25">
      <c r="H6" s="12">
        <v>2</v>
      </c>
      <c r="I6" s="13" t="s">
        <v>58</v>
      </c>
      <c r="J6" s="13" t="s">
        <v>52</v>
      </c>
      <c r="K6" s="13" t="s">
        <v>53</v>
      </c>
      <c r="L6" s="13" t="s">
        <v>54</v>
      </c>
      <c r="M6" s="14">
        <v>-35286</v>
      </c>
      <c r="Z6">
        <f xml:space="preserve"> 48/35</f>
        <v>1.3714285714285714</v>
      </c>
      <c r="AG6" s="22">
        <v>1</v>
      </c>
      <c r="AH6" s="23" t="s">
        <v>59</v>
      </c>
      <c r="AI6" s="31" t="s">
        <v>60</v>
      </c>
    </row>
    <row r="7" spans="8:36" ht="63" x14ac:dyDescent="0.25">
      <c r="H7" s="12">
        <v>3</v>
      </c>
      <c r="I7" s="13" t="s">
        <v>61</v>
      </c>
      <c r="J7" s="13" t="s">
        <v>52</v>
      </c>
      <c r="K7" s="13" t="s">
        <v>53</v>
      </c>
      <c r="L7" s="13" t="s">
        <v>54</v>
      </c>
      <c r="M7" s="14">
        <v>-44172</v>
      </c>
      <c r="AG7" s="22">
        <v>2</v>
      </c>
      <c r="AH7" s="23" t="s">
        <v>62</v>
      </c>
      <c r="AI7" s="31" t="s">
        <v>63</v>
      </c>
    </row>
    <row r="8" spans="8:36" ht="30" x14ac:dyDescent="0.25">
      <c r="H8" s="12">
        <v>4</v>
      </c>
      <c r="I8" s="13" t="s">
        <v>64</v>
      </c>
      <c r="J8" s="13" t="s">
        <v>52</v>
      </c>
      <c r="K8" s="13" t="s">
        <v>53</v>
      </c>
      <c r="L8" s="13" t="s">
        <v>54</v>
      </c>
      <c r="M8" s="14">
        <v>-54227</v>
      </c>
      <c r="AG8" s="22">
        <v>3</v>
      </c>
      <c r="AH8" s="22" t="s">
        <v>65</v>
      </c>
      <c r="AI8" s="32" t="s">
        <v>66</v>
      </c>
    </row>
    <row r="9" spans="8:36" ht="30" x14ac:dyDescent="0.25">
      <c r="H9" s="12">
        <v>5</v>
      </c>
      <c r="I9" s="13" t="s">
        <v>67</v>
      </c>
      <c r="J9" s="13" t="s">
        <v>52</v>
      </c>
      <c r="K9" s="13" t="s">
        <v>53</v>
      </c>
      <c r="L9" s="13" t="s">
        <v>54</v>
      </c>
      <c r="M9" s="14">
        <v>-69865</v>
      </c>
      <c r="AG9" s="22">
        <v>4</v>
      </c>
      <c r="AH9" s="22" t="s">
        <v>68</v>
      </c>
      <c r="AI9" s="32" t="s">
        <v>69</v>
      </c>
    </row>
    <row r="10" spans="8:36" ht="45" x14ac:dyDescent="0.25">
      <c r="H10" s="12">
        <v>6</v>
      </c>
      <c r="I10" s="13" t="s">
        <v>70</v>
      </c>
      <c r="J10" s="13" t="s">
        <v>52</v>
      </c>
      <c r="K10" s="13" t="s">
        <v>53</v>
      </c>
      <c r="L10" s="13" t="s">
        <v>54</v>
      </c>
      <c r="M10" s="14">
        <v>-61049</v>
      </c>
      <c r="AG10" s="22">
        <v>5</v>
      </c>
      <c r="AH10" s="22" t="s">
        <v>68</v>
      </c>
      <c r="AI10" s="32" t="s">
        <v>71</v>
      </c>
    </row>
    <row r="11" spans="8:36" ht="63" x14ac:dyDescent="0.25">
      <c r="H11" s="12">
        <v>7</v>
      </c>
      <c r="I11" s="13" t="s">
        <v>72</v>
      </c>
      <c r="J11" s="13" t="s">
        <v>52</v>
      </c>
      <c r="K11" s="13" t="s">
        <v>53</v>
      </c>
      <c r="L11" s="13" t="s">
        <v>54</v>
      </c>
      <c r="M11" s="14">
        <v>-37426</v>
      </c>
      <c r="AG11" s="24">
        <v>6</v>
      </c>
      <c r="AH11" s="25" t="s">
        <v>59</v>
      </c>
      <c r="AI11" s="31" t="s">
        <v>73</v>
      </c>
    </row>
    <row r="12" spans="8:36" ht="63" x14ac:dyDescent="0.25">
      <c r="H12" s="12">
        <v>8</v>
      </c>
      <c r="I12" s="13" t="s">
        <v>74</v>
      </c>
      <c r="J12" s="13" t="s">
        <v>52</v>
      </c>
      <c r="K12" s="13" t="s">
        <v>53</v>
      </c>
      <c r="L12" s="13" t="s">
        <v>54</v>
      </c>
      <c r="M12" s="14">
        <v>-37652</v>
      </c>
      <c r="AG12" s="24">
        <v>7</v>
      </c>
      <c r="AH12" s="25" t="s">
        <v>62</v>
      </c>
      <c r="AI12" s="31" t="s">
        <v>75</v>
      </c>
    </row>
    <row r="13" spans="8:36" ht="63" x14ac:dyDescent="0.25">
      <c r="AG13" s="24">
        <v>8</v>
      </c>
      <c r="AH13" s="24" t="s">
        <v>65</v>
      </c>
      <c r="AI13" s="31" t="s">
        <v>76</v>
      </c>
    </row>
    <row r="14" spans="8:36" ht="63" x14ac:dyDescent="0.25">
      <c r="AG14" s="24">
        <v>9</v>
      </c>
      <c r="AH14" s="24" t="s">
        <v>68</v>
      </c>
      <c r="AI14" s="31" t="s">
        <v>77</v>
      </c>
    </row>
    <row r="15" spans="8:36" ht="78.75" x14ac:dyDescent="0.25">
      <c r="AG15" s="27">
        <v>10</v>
      </c>
      <c r="AH15" s="27" t="s">
        <v>78</v>
      </c>
      <c r="AI15" s="31" t="s">
        <v>79</v>
      </c>
    </row>
    <row r="16" spans="8:36" ht="83.25" customHeight="1" x14ac:dyDescent="0.25">
      <c r="H16" s="44" t="s">
        <v>80</v>
      </c>
      <c r="I16" s="45"/>
      <c r="J16" s="45"/>
      <c r="K16" s="45"/>
      <c r="L16" s="45"/>
      <c r="M16" s="46"/>
      <c r="R16" s="21"/>
      <c r="U16" s="44" t="s">
        <v>81</v>
      </c>
      <c r="V16" s="45"/>
      <c r="W16" s="45"/>
      <c r="X16" s="45"/>
      <c r="Y16" s="45"/>
      <c r="Z16" s="46"/>
      <c r="AG16" s="26">
        <v>11</v>
      </c>
      <c r="AH16" s="27" t="s">
        <v>82</v>
      </c>
      <c r="AI16" s="31" t="s">
        <v>83</v>
      </c>
    </row>
    <row r="17" spans="8:35" ht="79.5" thickBot="1" x14ac:dyDescent="0.3">
      <c r="H17" s="1" t="s">
        <v>36</v>
      </c>
      <c r="I17" s="1" t="s">
        <v>45</v>
      </c>
      <c r="J17" s="1" t="s">
        <v>46</v>
      </c>
      <c r="K17" s="1" t="s">
        <v>47</v>
      </c>
      <c r="L17" s="1" t="s">
        <v>48</v>
      </c>
      <c r="M17" s="1" t="s">
        <v>49</v>
      </c>
      <c r="U17" s="1" t="s">
        <v>36</v>
      </c>
      <c r="V17" s="1" t="s">
        <v>45</v>
      </c>
      <c r="W17" s="1" t="s">
        <v>84</v>
      </c>
      <c r="X17" s="1" t="s">
        <v>48</v>
      </c>
      <c r="Y17" s="1" t="s">
        <v>49</v>
      </c>
      <c r="AG17" s="26">
        <v>12</v>
      </c>
      <c r="AH17" s="27" t="s">
        <v>85</v>
      </c>
      <c r="AI17" s="31" t="s">
        <v>86</v>
      </c>
    </row>
    <row r="18" spans="8:35" ht="79.5" thickBot="1" x14ac:dyDescent="0.3">
      <c r="H18" s="19">
        <v>1</v>
      </c>
      <c r="I18" s="20" t="s">
        <v>51</v>
      </c>
      <c r="J18" s="17">
        <v>19</v>
      </c>
      <c r="K18" s="18">
        <v>16</v>
      </c>
      <c r="L18" s="18">
        <v>10</v>
      </c>
      <c r="M18" s="18">
        <v>30</v>
      </c>
      <c r="U18" s="19">
        <v>1</v>
      </c>
      <c r="V18" s="20" t="s">
        <v>51</v>
      </c>
      <c r="W18" s="18">
        <v>20</v>
      </c>
      <c r="X18" s="18">
        <v>-0.6</v>
      </c>
      <c r="Y18" s="18">
        <v>30</v>
      </c>
      <c r="AG18" s="26">
        <v>13</v>
      </c>
      <c r="AH18" s="27" t="s">
        <v>87</v>
      </c>
      <c r="AI18" s="31" t="s">
        <v>88</v>
      </c>
    </row>
    <row r="19" spans="8:35" ht="15.75" thickBot="1" x14ac:dyDescent="0.3">
      <c r="H19" s="19">
        <v>2</v>
      </c>
      <c r="I19" s="20" t="s">
        <v>58</v>
      </c>
      <c r="J19" s="15">
        <v>29</v>
      </c>
      <c r="K19" s="16">
        <v>25</v>
      </c>
      <c r="L19" s="16">
        <v>8</v>
      </c>
      <c r="M19" s="16">
        <v>35</v>
      </c>
      <c r="U19" s="19">
        <v>2</v>
      </c>
      <c r="V19" s="20" t="s">
        <v>58</v>
      </c>
      <c r="W19" s="16">
        <v>23</v>
      </c>
      <c r="X19" s="16">
        <v>-1.2</v>
      </c>
      <c r="Y19" s="16">
        <v>35</v>
      </c>
      <c r="AG19" s="28"/>
    </row>
    <row r="20" spans="8:35" ht="15.75" thickBot="1" x14ac:dyDescent="0.3">
      <c r="H20" s="19">
        <v>3</v>
      </c>
      <c r="I20" s="20" t="s">
        <v>61</v>
      </c>
      <c r="J20" s="15">
        <v>28</v>
      </c>
      <c r="K20" s="16">
        <v>25</v>
      </c>
      <c r="L20" s="16">
        <v>8</v>
      </c>
      <c r="M20" s="16">
        <v>44</v>
      </c>
      <c r="U20" s="19">
        <v>3</v>
      </c>
      <c r="V20" s="20" t="s">
        <v>61</v>
      </c>
      <c r="W20" s="16">
        <v>30</v>
      </c>
      <c r="X20" s="16">
        <v>-1</v>
      </c>
      <c r="Y20" s="16">
        <v>44</v>
      </c>
    </row>
    <row r="21" spans="8:35" ht="15.75" thickBot="1" x14ac:dyDescent="0.3">
      <c r="H21" s="19">
        <v>4</v>
      </c>
      <c r="I21" s="20" t="s">
        <v>64</v>
      </c>
      <c r="J21" s="15">
        <v>44</v>
      </c>
      <c r="K21" s="16">
        <v>38</v>
      </c>
      <c r="L21" s="16">
        <v>11</v>
      </c>
      <c r="M21" s="16">
        <v>54</v>
      </c>
      <c r="U21" s="19">
        <v>4</v>
      </c>
      <c r="V21" s="20" t="s">
        <v>64</v>
      </c>
      <c r="W21" s="16">
        <v>37</v>
      </c>
      <c r="X21" s="16">
        <v>-1.5</v>
      </c>
      <c r="Y21" s="16">
        <v>54</v>
      </c>
    </row>
    <row r="22" spans="8:35" ht="15.75" thickBot="1" x14ac:dyDescent="0.3">
      <c r="H22" s="19">
        <v>5</v>
      </c>
      <c r="I22" s="20" t="s">
        <v>67</v>
      </c>
      <c r="J22" s="15">
        <v>44</v>
      </c>
      <c r="K22" s="16">
        <v>38</v>
      </c>
      <c r="L22" s="16">
        <v>19</v>
      </c>
      <c r="M22" s="16">
        <v>69</v>
      </c>
      <c r="U22" s="19">
        <v>5</v>
      </c>
      <c r="V22" s="20" t="s">
        <v>67</v>
      </c>
      <c r="W22" s="16">
        <v>48</v>
      </c>
      <c r="X22" s="16">
        <v>-1.6</v>
      </c>
      <c r="Y22" s="16">
        <v>70</v>
      </c>
    </row>
    <row r="23" spans="8:35" ht="15.75" thickBot="1" x14ac:dyDescent="0.3">
      <c r="H23" s="19">
        <v>6</v>
      </c>
      <c r="I23" s="20" t="s">
        <v>70</v>
      </c>
      <c r="J23" s="15">
        <v>39</v>
      </c>
      <c r="K23" s="16">
        <v>34</v>
      </c>
      <c r="L23" s="16">
        <v>11</v>
      </c>
      <c r="M23" s="16">
        <v>61</v>
      </c>
      <c r="U23" s="19">
        <v>6</v>
      </c>
      <c r="V23" s="20" t="s">
        <v>70</v>
      </c>
      <c r="W23" s="16">
        <v>42</v>
      </c>
      <c r="X23" s="16">
        <v>-1.4</v>
      </c>
      <c r="Y23" s="16">
        <v>61</v>
      </c>
    </row>
    <row r="24" spans="8:35" ht="15.75" thickBot="1" x14ac:dyDescent="0.3">
      <c r="H24" s="19">
        <v>7</v>
      </c>
      <c r="I24" s="20" t="s">
        <v>72</v>
      </c>
      <c r="J24" s="15">
        <v>30</v>
      </c>
      <c r="K24" s="16">
        <v>26</v>
      </c>
      <c r="L24" s="16">
        <v>8</v>
      </c>
      <c r="M24" s="16">
        <v>37</v>
      </c>
      <c r="U24" s="19">
        <v>7</v>
      </c>
      <c r="V24" s="20" t="s">
        <v>72</v>
      </c>
      <c r="W24" s="16">
        <v>25</v>
      </c>
      <c r="X24" s="16">
        <v>-1</v>
      </c>
      <c r="Y24" s="16">
        <v>37</v>
      </c>
    </row>
    <row r="25" spans="8:35" ht="15.75" thickBot="1" x14ac:dyDescent="0.3">
      <c r="H25" s="19">
        <v>8</v>
      </c>
      <c r="I25" s="20" t="s">
        <v>74</v>
      </c>
      <c r="J25" s="15">
        <v>24</v>
      </c>
      <c r="K25" s="16">
        <v>20</v>
      </c>
      <c r="L25" s="16">
        <v>7</v>
      </c>
      <c r="M25" s="16">
        <v>38</v>
      </c>
      <c r="U25" s="19">
        <v>8</v>
      </c>
      <c r="V25" s="20" t="s">
        <v>74</v>
      </c>
      <c r="W25" s="16">
        <v>26</v>
      </c>
      <c r="X25" s="16">
        <v>-0.8</v>
      </c>
      <c r="Y25" s="16">
        <v>38</v>
      </c>
    </row>
  </sheetData>
  <mergeCells count="5">
    <mergeCell ref="H3:M3"/>
    <mergeCell ref="H2:M2"/>
    <mergeCell ref="H16:M16"/>
    <mergeCell ref="U16:Z16"/>
    <mergeCell ref="AG4:AI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H26" sqref="H26"/>
    </sheetView>
  </sheetViews>
  <sheetFormatPr defaultRowHeight="15" x14ac:dyDescent="0.25"/>
  <sheetData>
    <row r="3" spans="1:6" ht="15.75" x14ac:dyDescent="0.25">
      <c r="A3" s="52" t="s">
        <v>89</v>
      </c>
      <c r="B3" s="52"/>
      <c r="C3" s="52" t="s">
        <v>90</v>
      </c>
      <c r="D3" s="52"/>
      <c r="E3" s="52"/>
      <c r="F3" s="52"/>
    </row>
    <row r="4" spans="1:6" ht="47.25" x14ac:dyDescent="0.25">
      <c r="A4" s="33" t="s">
        <v>91</v>
      </c>
      <c r="B4" s="33" t="s">
        <v>45</v>
      </c>
      <c r="C4" s="33" t="s">
        <v>92</v>
      </c>
      <c r="D4" s="33" t="s">
        <v>93</v>
      </c>
      <c r="E4" s="33" t="s">
        <v>94</v>
      </c>
      <c r="F4" s="33" t="s">
        <v>95</v>
      </c>
    </row>
    <row r="5" spans="1:6" ht="15.75" x14ac:dyDescent="0.25">
      <c r="A5" s="48" t="s">
        <v>96</v>
      </c>
      <c r="B5" s="48" t="s">
        <v>61</v>
      </c>
      <c r="C5" s="33">
        <v>1</v>
      </c>
      <c r="D5" s="51" t="s">
        <v>96</v>
      </c>
      <c r="E5" s="34" t="s">
        <v>51</v>
      </c>
      <c r="F5" s="34">
        <v>10</v>
      </c>
    </row>
    <row r="6" spans="1:6" ht="15.75" x14ac:dyDescent="0.25">
      <c r="A6" s="49"/>
      <c r="B6" s="49"/>
      <c r="C6" s="33">
        <v>1</v>
      </c>
      <c r="D6" s="51"/>
      <c r="E6" s="34" t="s">
        <v>58</v>
      </c>
      <c r="F6" s="34">
        <v>7</v>
      </c>
    </row>
    <row r="7" spans="1:6" ht="15.75" x14ac:dyDescent="0.25">
      <c r="A7" s="49"/>
      <c r="B7" s="49"/>
      <c r="C7" s="33">
        <v>1</v>
      </c>
      <c r="D7" s="51"/>
      <c r="E7" s="34" t="s">
        <v>72</v>
      </c>
      <c r="F7" s="34">
        <v>5</v>
      </c>
    </row>
    <row r="8" spans="1:6" ht="15.75" x14ac:dyDescent="0.25">
      <c r="A8" s="49"/>
      <c r="B8" s="49"/>
      <c r="C8" s="33">
        <v>1</v>
      </c>
      <c r="D8" s="51"/>
      <c r="E8" s="34" t="s">
        <v>74</v>
      </c>
      <c r="F8" s="34">
        <v>4</v>
      </c>
    </row>
    <row r="9" spans="1:6" ht="15.75" x14ac:dyDescent="0.25">
      <c r="A9" s="49"/>
      <c r="B9" s="49"/>
      <c r="C9" s="33">
        <v>1</v>
      </c>
      <c r="D9" s="51" t="s">
        <v>97</v>
      </c>
      <c r="E9" s="34" t="s">
        <v>51</v>
      </c>
      <c r="F9" s="34">
        <v>0</v>
      </c>
    </row>
    <row r="10" spans="1:6" ht="15.75" x14ac:dyDescent="0.25">
      <c r="A10" s="49"/>
      <c r="B10" s="49"/>
      <c r="C10" s="33">
        <v>0</v>
      </c>
      <c r="D10" s="51"/>
      <c r="E10" s="34" t="s">
        <v>58</v>
      </c>
      <c r="F10" s="34">
        <v>30</v>
      </c>
    </row>
    <row r="11" spans="1:6" ht="15.75" x14ac:dyDescent="0.25">
      <c r="A11" s="49"/>
      <c r="B11" s="49"/>
      <c r="C11" s="33">
        <v>0</v>
      </c>
      <c r="D11" s="51"/>
      <c r="E11" s="34" t="s">
        <v>72</v>
      </c>
      <c r="F11" s="34">
        <v>30</v>
      </c>
    </row>
    <row r="12" spans="1:6" ht="15.75" x14ac:dyDescent="0.25">
      <c r="A12" s="50"/>
      <c r="B12" s="50"/>
      <c r="C12" s="33">
        <v>0</v>
      </c>
      <c r="D12" s="51"/>
      <c r="E12" s="34" t="s">
        <v>74</v>
      </c>
      <c r="F12" s="34">
        <v>30</v>
      </c>
    </row>
    <row r="13" spans="1:6" ht="15.75" x14ac:dyDescent="0.25">
      <c r="A13" s="48" t="s">
        <v>96</v>
      </c>
      <c r="B13" s="48" t="s">
        <v>64</v>
      </c>
      <c r="C13" s="33">
        <v>1</v>
      </c>
      <c r="D13" s="51" t="s">
        <v>96</v>
      </c>
      <c r="E13" s="34" t="s">
        <v>51</v>
      </c>
      <c r="F13" s="34">
        <v>17</v>
      </c>
    </row>
    <row r="14" spans="1:6" ht="15.75" x14ac:dyDescent="0.25">
      <c r="A14" s="49"/>
      <c r="B14" s="49"/>
      <c r="C14" s="33">
        <v>1</v>
      </c>
      <c r="D14" s="51"/>
      <c r="E14" s="34" t="s">
        <v>58</v>
      </c>
      <c r="F14" s="34">
        <v>14</v>
      </c>
    </row>
    <row r="15" spans="1:6" ht="15.75" x14ac:dyDescent="0.25">
      <c r="A15" s="49"/>
      <c r="B15" s="49"/>
      <c r="C15" s="33">
        <v>1</v>
      </c>
      <c r="D15" s="51"/>
      <c r="E15" s="34" t="s">
        <v>72</v>
      </c>
      <c r="F15" s="34">
        <v>12</v>
      </c>
    </row>
    <row r="16" spans="1:6" ht="15.75" x14ac:dyDescent="0.25">
      <c r="A16" s="49"/>
      <c r="B16" s="49"/>
      <c r="C16" s="33">
        <v>1</v>
      </c>
      <c r="D16" s="51"/>
      <c r="E16" s="34" t="s">
        <v>74</v>
      </c>
      <c r="F16" s="34">
        <v>11</v>
      </c>
    </row>
    <row r="17" spans="1:6" ht="15.75" x14ac:dyDescent="0.25">
      <c r="A17" s="49"/>
      <c r="B17" s="49"/>
      <c r="C17" s="33">
        <v>1</v>
      </c>
      <c r="D17" s="51" t="s">
        <v>97</v>
      </c>
      <c r="E17" s="34" t="s">
        <v>51</v>
      </c>
      <c r="F17" s="34">
        <v>7</v>
      </c>
    </row>
    <row r="18" spans="1:6" ht="15.75" x14ac:dyDescent="0.25">
      <c r="A18" s="49"/>
      <c r="B18" s="49"/>
      <c r="C18" s="33">
        <v>1</v>
      </c>
      <c r="D18" s="51"/>
      <c r="E18" s="34" t="s">
        <v>58</v>
      </c>
      <c r="F18" s="34">
        <v>2</v>
      </c>
    </row>
    <row r="19" spans="1:6" ht="15.75" x14ac:dyDescent="0.25">
      <c r="A19" s="49"/>
      <c r="B19" s="49"/>
      <c r="C19" s="33">
        <v>1</v>
      </c>
      <c r="D19" s="51"/>
      <c r="E19" s="34" t="s">
        <v>72</v>
      </c>
      <c r="F19" s="34">
        <v>0</v>
      </c>
    </row>
    <row r="20" spans="1:6" ht="15.75" x14ac:dyDescent="0.25">
      <c r="A20" s="50"/>
      <c r="B20" s="50"/>
      <c r="C20" s="33">
        <v>0</v>
      </c>
      <c r="D20" s="51"/>
      <c r="E20" s="34" t="s">
        <v>74</v>
      </c>
      <c r="F20" s="34">
        <v>37</v>
      </c>
    </row>
    <row r="21" spans="1:6" ht="15.75" x14ac:dyDescent="0.25">
      <c r="A21" s="48" t="s">
        <v>96</v>
      </c>
      <c r="B21" s="48" t="s">
        <v>67</v>
      </c>
      <c r="C21" s="33">
        <v>2</v>
      </c>
      <c r="D21" s="51" t="s">
        <v>96</v>
      </c>
      <c r="E21" s="34" t="s">
        <v>51</v>
      </c>
      <c r="F21" s="34">
        <v>8</v>
      </c>
    </row>
    <row r="22" spans="1:6" ht="15.75" x14ac:dyDescent="0.25">
      <c r="A22" s="49"/>
      <c r="B22" s="49"/>
      <c r="C22" s="33">
        <v>2</v>
      </c>
      <c r="D22" s="51"/>
      <c r="E22" s="34" t="s">
        <v>58</v>
      </c>
      <c r="F22" s="34">
        <v>2</v>
      </c>
    </row>
    <row r="23" spans="1:6" ht="15.75" x14ac:dyDescent="0.25">
      <c r="A23" s="49"/>
      <c r="B23" s="49"/>
      <c r="C23" s="33">
        <v>1</v>
      </c>
      <c r="D23" s="51"/>
      <c r="E23" s="34" t="s">
        <v>72</v>
      </c>
      <c r="F23" s="34">
        <v>23</v>
      </c>
    </row>
    <row r="24" spans="1:6" ht="15.75" x14ac:dyDescent="0.25">
      <c r="A24" s="49"/>
      <c r="B24" s="49"/>
      <c r="C24" s="33">
        <v>1</v>
      </c>
      <c r="D24" s="51"/>
      <c r="E24" s="34" t="s">
        <v>74</v>
      </c>
      <c r="F24" s="34">
        <v>22</v>
      </c>
    </row>
    <row r="25" spans="1:6" ht="15.75" x14ac:dyDescent="0.25">
      <c r="A25" s="49"/>
      <c r="B25" s="49"/>
      <c r="C25" s="33">
        <v>1</v>
      </c>
      <c r="D25" s="51" t="s">
        <v>97</v>
      </c>
      <c r="E25" s="34" t="s">
        <v>51</v>
      </c>
      <c r="F25" s="34">
        <v>18</v>
      </c>
    </row>
    <row r="26" spans="1:6" ht="15.75" x14ac:dyDescent="0.25">
      <c r="A26" s="49"/>
      <c r="B26" s="49"/>
      <c r="C26" s="33">
        <v>1</v>
      </c>
      <c r="D26" s="51"/>
      <c r="E26" s="34" t="s">
        <v>58</v>
      </c>
      <c r="F26" s="34">
        <v>13</v>
      </c>
    </row>
    <row r="27" spans="1:6" ht="15.75" x14ac:dyDescent="0.25">
      <c r="A27" s="49"/>
      <c r="B27" s="49"/>
      <c r="C27" s="33">
        <v>1</v>
      </c>
      <c r="D27" s="51"/>
      <c r="E27" s="34" t="s">
        <v>72</v>
      </c>
      <c r="F27" s="34">
        <v>11</v>
      </c>
    </row>
    <row r="28" spans="1:6" ht="15.75" x14ac:dyDescent="0.25">
      <c r="A28" s="50"/>
      <c r="B28" s="50"/>
      <c r="C28" s="33">
        <v>1</v>
      </c>
      <c r="D28" s="51"/>
      <c r="E28" s="34" t="s">
        <v>74</v>
      </c>
      <c r="F28" s="34">
        <v>10</v>
      </c>
    </row>
    <row r="29" spans="1:6" ht="15.75" x14ac:dyDescent="0.25">
      <c r="A29" s="48" t="s">
        <v>96</v>
      </c>
      <c r="B29" s="48" t="s">
        <v>70</v>
      </c>
      <c r="C29" s="33">
        <v>2</v>
      </c>
      <c r="D29" s="51" t="s">
        <v>96</v>
      </c>
      <c r="E29" s="34" t="s">
        <v>51</v>
      </c>
      <c r="F29" s="34">
        <v>2</v>
      </c>
    </row>
    <row r="30" spans="1:6" ht="15.75" x14ac:dyDescent="0.25">
      <c r="A30" s="49"/>
      <c r="B30" s="49"/>
      <c r="C30" s="33">
        <v>1</v>
      </c>
      <c r="D30" s="51"/>
      <c r="E30" s="34" t="s">
        <v>58</v>
      </c>
      <c r="F30" s="34">
        <v>19</v>
      </c>
    </row>
    <row r="31" spans="1:6" ht="15.75" x14ac:dyDescent="0.25">
      <c r="A31" s="49"/>
      <c r="B31" s="49"/>
      <c r="C31" s="33">
        <v>1</v>
      </c>
      <c r="D31" s="51"/>
      <c r="E31" s="34" t="s">
        <v>72</v>
      </c>
      <c r="F31" s="34">
        <v>17</v>
      </c>
    </row>
    <row r="32" spans="1:6" ht="15.75" x14ac:dyDescent="0.25">
      <c r="A32" s="49"/>
      <c r="B32" s="49"/>
      <c r="C32" s="33">
        <v>1</v>
      </c>
      <c r="D32" s="51"/>
      <c r="E32" s="34" t="s">
        <v>74</v>
      </c>
      <c r="F32" s="34">
        <v>16</v>
      </c>
    </row>
    <row r="33" spans="1:6" ht="15.75" x14ac:dyDescent="0.25">
      <c r="A33" s="49"/>
      <c r="B33" s="49"/>
      <c r="C33" s="33">
        <v>1</v>
      </c>
      <c r="D33" s="51" t="s">
        <v>97</v>
      </c>
      <c r="E33" s="34" t="s">
        <v>51</v>
      </c>
      <c r="F33" s="34">
        <v>12</v>
      </c>
    </row>
    <row r="34" spans="1:6" ht="15.75" x14ac:dyDescent="0.25">
      <c r="A34" s="49"/>
      <c r="B34" s="49"/>
      <c r="C34" s="33">
        <v>1</v>
      </c>
      <c r="D34" s="51"/>
      <c r="E34" s="34" t="s">
        <v>58</v>
      </c>
      <c r="F34" s="34">
        <v>7</v>
      </c>
    </row>
    <row r="35" spans="1:6" ht="15.75" x14ac:dyDescent="0.25">
      <c r="A35" s="49"/>
      <c r="B35" s="49"/>
      <c r="C35" s="33">
        <v>1</v>
      </c>
      <c r="D35" s="51"/>
      <c r="E35" s="34" t="s">
        <v>72</v>
      </c>
      <c r="F35" s="34">
        <v>5</v>
      </c>
    </row>
    <row r="36" spans="1:6" ht="15.75" x14ac:dyDescent="0.25">
      <c r="A36" s="50"/>
      <c r="B36" s="50"/>
      <c r="C36" s="33">
        <v>1</v>
      </c>
      <c r="D36" s="51"/>
      <c r="E36" s="34" t="s">
        <v>74</v>
      </c>
      <c r="F36" s="34">
        <v>4</v>
      </c>
    </row>
  </sheetData>
  <mergeCells count="18">
    <mergeCell ref="A3:B3"/>
    <mergeCell ref="C3:F3"/>
    <mergeCell ref="A5:A12"/>
    <mergeCell ref="B5:B12"/>
    <mergeCell ref="D5:D8"/>
    <mergeCell ref="D9:D12"/>
    <mergeCell ref="A29:A36"/>
    <mergeCell ref="B29:B36"/>
    <mergeCell ref="D29:D32"/>
    <mergeCell ref="D33:D36"/>
    <mergeCell ref="A13:A20"/>
    <mergeCell ref="B13:B20"/>
    <mergeCell ref="D13:D16"/>
    <mergeCell ref="D17:D20"/>
    <mergeCell ref="A21:A28"/>
    <mergeCell ref="B21:B28"/>
    <mergeCell ref="D21:D24"/>
    <mergeCell ref="D25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4" workbookViewId="0">
      <selection activeCell="D8" sqref="D8"/>
    </sheetView>
  </sheetViews>
  <sheetFormatPr defaultRowHeight="15" x14ac:dyDescent="0.25"/>
  <cols>
    <col min="2" max="2" width="12.42578125" customWidth="1"/>
    <col min="3" max="3" width="16.28515625" customWidth="1"/>
    <col min="4" max="4" width="9" customWidth="1"/>
    <col min="5" max="5" width="7.85546875" customWidth="1"/>
    <col min="9" max="9" width="8.140625" customWidth="1"/>
    <col min="10" max="10" width="7.7109375" customWidth="1"/>
    <col min="11" max="11" width="6.7109375" customWidth="1"/>
  </cols>
  <sheetData>
    <row r="2" spans="2:12" x14ac:dyDescent="0.25">
      <c r="B2" t="s">
        <v>102</v>
      </c>
      <c r="C2" s="21">
        <v>0.83</v>
      </c>
      <c r="D2" s="21" t="s">
        <v>103</v>
      </c>
    </row>
    <row r="3" spans="2:12" x14ac:dyDescent="0.25">
      <c r="B3" t="s">
        <v>101</v>
      </c>
      <c r="C3" s="21">
        <v>1000</v>
      </c>
      <c r="D3" s="21" t="s">
        <v>104</v>
      </c>
    </row>
    <row r="5" spans="2:12" ht="15.75" x14ac:dyDescent="0.25">
      <c r="B5" s="53" t="s">
        <v>94</v>
      </c>
      <c r="C5" s="53" t="s">
        <v>105</v>
      </c>
      <c r="D5" s="54" t="s">
        <v>99</v>
      </c>
      <c r="E5" s="54"/>
      <c r="F5" s="54"/>
      <c r="G5" s="54"/>
      <c r="H5" s="54"/>
      <c r="I5" s="54"/>
      <c r="J5" s="54"/>
      <c r="K5" s="54"/>
      <c r="L5" s="54"/>
    </row>
    <row r="6" spans="2:12" ht="15.75" x14ac:dyDescent="0.25">
      <c r="B6" s="53"/>
      <c r="C6" s="53"/>
      <c r="D6" s="30">
        <v>4</v>
      </c>
      <c r="E6" s="30">
        <v>6</v>
      </c>
      <c r="F6" s="30">
        <v>8</v>
      </c>
      <c r="G6" s="30">
        <v>10</v>
      </c>
      <c r="H6" s="30">
        <v>15</v>
      </c>
      <c r="I6" s="30">
        <v>20</v>
      </c>
      <c r="J6" s="30">
        <v>25</v>
      </c>
      <c r="K6" s="30">
        <v>30</v>
      </c>
      <c r="L6" s="30">
        <v>31</v>
      </c>
    </row>
    <row r="7" spans="2:12" ht="15.75" x14ac:dyDescent="0.25">
      <c r="B7" s="55" t="s">
        <v>51</v>
      </c>
      <c r="C7" s="57">
        <v>19.87</v>
      </c>
      <c r="D7" s="37">
        <v>0.35</v>
      </c>
      <c r="E7" s="37">
        <v>0.4</v>
      </c>
      <c r="F7" s="37">
        <v>0.45</v>
      </c>
      <c r="G7" s="37">
        <v>0.64</v>
      </c>
      <c r="H7" s="37">
        <v>1.04</v>
      </c>
      <c r="I7" s="37">
        <v>1.37</v>
      </c>
      <c r="J7" s="37">
        <v>1.64</v>
      </c>
      <c r="K7" s="37" t="s">
        <v>100</v>
      </c>
      <c r="L7" s="37">
        <v>1.91</v>
      </c>
    </row>
    <row r="8" spans="2:12" ht="15.75" x14ac:dyDescent="0.25">
      <c r="B8" s="56"/>
      <c r="C8" s="58"/>
      <c r="D8" s="38">
        <f>D7/$C$7</f>
        <v>1.7614494212380472E-2</v>
      </c>
      <c r="E8" s="38">
        <f t="shared" ref="E8:L8" si="0">E7/$C$7</f>
        <v>2.0130850528434826E-2</v>
      </c>
      <c r="F8" s="38">
        <f t="shared" si="0"/>
        <v>2.264720684448918E-2</v>
      </c>
      <c r="G8" s="38">
        <f t="shared" si="0"/>
        <v>3.2209360845495721E-2</v>
      </c>
      <c r="H8" s="38">
        <f t="shared" si="0"/>
        <v>5.2340211373930551E-2</v>
      </c>
      <c r="I8" s="38">
        <f t="shared" si="0"/>
        <v>6.8948163059889281E-2</v>
      </c>
      <c r="J8" s="38">
        <f t="shared" si="0"/>
        <v>8.2536487166582781E-2</v>
      </c>
      <c r="K8" s="39" t="s">
        <v>100</v>
      </c>
      <c r="L8" s="38">
        <f t="shared" si="0"/>
        <v>9.6124811273276281E-2</v>
      </c>
    </row>
    <row r="9" spans="2:12" ht="15.75" x14ac:dyDescent="0.25">
      <c r="B9" s="55" t="s">
        <v>58</v>
      </c>
      <c r="C9" s="57">
        <v>18.16</v>
      </c>
      <c r="D9" s="37">
        <v>0.2</v>
      </c>
      <c r="E9" s="37">
        <v>0.26</v>
      </c>
      <c r="F9" s="37">
        <v>0.32</v>
      </c>
      <c r="G9" s="37">
        <v>0.5</v>
      </c>
      <c r="H9" s="37">
        <v>0.82</v>
      </c>
      <c r="I9" s="37">
        <v>1.07</v>
      </c>
      <c r="J9" s="37">
        <v>1.28</v>
      </c>
      <c r="K9" s="37">
        <v>1.47</v>
      </c>
      <c r="L9" s="37" t="s">
        <v>100</v>
      </c>
    </row>
    <row r="10" spans="2:12" ht="15.75" x14ac:dyDescent="0.25">
      <c r="B10" s="56"/>
      <c r="C10" s="58"/>
      <c r="D10" s="38">
        <f>D9/$C$9</f>
        <v>1.1013215859030838E-2</v>
      </c>
      <c r="E10" s="38">
        <f t="shared" ref="E10:K10" si="1">E9/$C$9</f>
        <v>1.4317180616740088E-2</v>
      </c>
      <c r="F10" s="38">
        <f t="shared" si="1"/>
        <v>1.7621145374449341E-2</v>
      </c>
      <c r="G10" s="38">
        <f t="shared" si="1"/>
        <v>2.7533039647577091E-2</v>
      </c>
      <c r="H10" s="38">
        <f t="shared" si="1"/>
        <v>4.5154185022026429E-2</v>
      </c>
      <c r="I10" s="38">
        <f t="shared" si="1"/>
        <v>5.8920704845814978E-2</v>
      </c>
      <c r="J10" s="38">
        <f t="shared" si="1"/>
        <v>7.0484581497797363E-2</v>
      </c>
      <c r="K10" s="38">
        <f t="shared" si="1"/>
        <v>8.0947136563876657E-2</v>
      </c>
      <c r="L10" s="39" t="s">
        <v>100</v>
      </c>
    </row>
    <row r="11" spans="2:12" ht="18" customHeight="1" x14ac:dyDescent="0.25">
      <c r="B11" s="55" t="s">
        <v>61</v>
      </c>
      <c r="C11" s="57">
        <v>18.43</v>
      </c>
      <c r="D11" s="37">
        <v>0.43</v>
      </c>
      <c r="E11" s="37">
        <v>0.51</v>
      </c>
      <c r="F11" s="37">
        <v>0.56000000000000005</v>
      </c>
      <c r="G11" s="37">
        <v>0.78</v>
      </c>
      <c r="H11" s="37">
        <v>1.23</v>
      </c>
      <c r="I11" s="37">
        <v>1.58</v>
      </c>
      <c r="J11" s="37">
        <v>1.87</v>
      </c>
      <c r="K11" s="37" t="s">
        <v>100</v>
      </c>
      <c r="L11" s="37">
        <v>2.17</v>
      </c>
    </row>
    <row r="12" spans="2:12" ht="18" customHeight="1" x14ac:dyDescent="0.25">
      <c r="B12" s="56"/>
      <c r="C12" s="58"/>
      <c r="D12" s="38">
        <f>D11/$C$11</f>
        <v>2.3331524688008681E-2</v>
      </c>
      <c r="E12" s="38">
        <f t="shared" ref="E12:L12" si="2">E11/$C$11</f>
        <v>2.7672273467173089E-2</v>
      </c>
      <c r="F12" s="38">
        <f t="shared" si="2"/>
        <v>3.0385241454150846E-2</v>
      </c>
      <c r="G12" s="38">
        <f t="shared" si="2"/>
        <v>4.2322300596852956E-2</v>
      </c>
      <c r="H12" s="38">
        <f t="shared" si="2"/>
        <v>6.6739012479652735E-2</v>
      </c>
      <c r="I12" s="38">
        <f t="shared" si="2"/>
        <v>8.5729788388497027E-2</v>
      </c>
      <c r="J12" s="38">
        <f t="shared" si="2"/>
        <v>0.10146500271296799</v>
      </c>
      <c r="K12" s="39" t="s">
        <v>100</v>
      </c>
      <c r="L12" s="38">
        <f t="shared" si="2"/>
        <v>0.11774281063483451</v>
      </c>
    </row>
    <row r="13" spans="2:12" ht="15.75" x14ac:dyDescent="0.25">
      <c r="B13" s="55" t="s">
        <v>64</v>
      </c>
      <c r="C13" s="57">
        <v>20.100000000000001</v>
      </c>
      <c r="D13" s="37">
        <v>0.31</v>
      </c>
      <c r="E13" s="37">
        <v>0.37</v>
      </c>
      <c r="F13" s="37">
        <v>0.43</v>
      </c>
      <c r="G13" s="37">
        <v>0.68</v>
      </c>
      <c r="H13" s="37">
        <v>1.1599999999999999</v>
      </c>
      <c r="I13" s="37">
        <v>1.47</v>
      </c>
      <c r="J13" s="37">
        <v>1.73</v>
      </c>
      <c r="K13" s="37">
        <v>1.97</v>
      </c>
      <c r="L13" s="37" t="s">
        <v>100</v>
      </c>
    </row>
    <row r="14" spans="2:12" ht="15.75" x14ac:dyDescent="0.25">
      <c r="B14" s="56"/>
      <c r="C14" s="58"/>
      <c r="D14" s="38">
        <f>D13/$C$13</f>
        <v>1.5422885572139302E-2</v>
      </c>
      <c r="E14" s="38">
        <f t="shared" ref="E14:K14" si="3">E13/$C$13</f>
        <v>1.8407960199004973E-2</v>
      </c>
      <c r="F14" s="38">
        <f t="shared" si="3"/>
        <v>2.1393034825870644E-2</v>
      </c>
      <c r="G14" s="38">
        <f t="shared" si="3"/>
        <v>3.3830845771144279E-2</v>
      </c>
      <c r="H14" s="38">
        <f t="shared" si="3"/>
        <v>5.7711442786069642E-2</v>
      </c>
      <c r="I14" s="38">
        <f t="shared" si="3"/>
        <v>7.3134328358208947E-2</v>
      </c>
      <c r="J14" s="38">
        <f t="shared" si="3"/>
        <v>8.6069651741293524E-2</v>
      </c>
      <c r="K14" s="38">
        <f t="shared" si="3"/>
        <v>9.8009950248756209E-2</v>
      </c>
      <c r="L14" s="39" t="s">
        <v>100</v>
      </c>
    </row>
    <row r="15" spans="2:12" ht="15.75" x14ac:dyDescent="0.25">
      <c r="B15" s="55" t="s">
        <v>67</v>
      </c>
      <c r="C15" s="59">
        <v>25.32</v>
      </c>
      <c r="D15" s="37">
        <v>0.7</v>
      </c>
      <c r="E15" s="37">
        <v>0.77</v>
      </c>
      <c r="F15" s="37">
        <v>0.85</v>
      </c>
      <c r="G15" s="37">
        <v>1.1599999999999999</v>
      </c>
      <c r="H15" s="37">
        <v>1.84</v>
      </c>
      <c r="I15" s="37">
        <v>2.35</v>
      </c>
      <c r="J15" s="37">
        <v>2.77</v>
      </c>
      <c r="K15" s="37" t="s">
        <v>100</v>
      </c>
      <c r="L15" s="37">
        <v>3.21</v>
      </c>
    </row>
    <row r="16" spans="2:12" ht="15.75" x14ac:dyDescent="0.25">
      <c r="B16" s="56"/>
      <c r="C16" s="60"/>
      <c r="D16" s="38">
        <f>D15/$C$15</f>
        <v>2.7646129541864135E-2</v>
      </c>
      <c r="E16" s="38">
        <f>E15/$C$15</f>
        <v>3.0410742496050552E-2</v>
      </c>
      <c r="F16" s="38">
        <f t="shared" ref="F16:L16" si="4">F15/$C$15</f>
        <v>3.3570300157977885E-2</v>
      </c>
      <c r="G16" s="38">
        <f t="shared" si="4"/>
        <v>4.5813586097946286E-2</v>
      </c>
      <c r="H16" s="38">
        <f t="shared" si="4"/>
        <v>7.266982622432859E-2</v>
      </c>
      <c r="I16" s="38">
        <f t="shared" si="4"/>
        <v>9.281200631911532E-2</v>
      </c>
      <c r="J16" s="38">
        <f t="shared" si="4"/>
        <v>0.10939968404423381</v>
      </c>
      <c r="K16" s="39" t="s">
        <v>100</v>
      </c>
      <c r="L16" s="38">
        <f t="shared" si="4"/>
        <v>0.12677725118483413</v>
      </c>
    </row>
    <row r="17" spans="2:12" ht="15.75" x14ac:dyDescent="0.25">
      <c r="B17" s="57" t="s">
        <v>70</v>
      </c>
      <c r="C17" s="57">
        <v>25.47</v>
      </c>
      <c r="D17" s="37">
        <v>0.63</v>
      </c>
      <c r="E17" s="37">
        <v>0.7</v>
      </c>
      <c r="F17" s="37">
        <v>0.78</v>
      </c>
      <c r="G17" s="37">
        <v>1.08</v>
      </c>
      <c r="H17" s="37">
        <v>1.7</v>
      </c>
      <c r="I17" s="37">
        <v>2.19</v>
      </c>
      <c r="J17" s="37">
        <v>2.59</v>
      </c>
      <c r="K17" s="37" t="s">
        <v>100</v>
      </c>
      <c r="L17" s="37">
        <v>3.01</v>
      </c>
    </row>
    <row r="18" spans="2:12" ht="15.75" x14ac:dyDescent="0.25">
      <c r="B18" s="58"/>
      <c r="C18" s="58"/>
      <c r="D18" s="38">
        <f>D17/$C$17</f>
        <v>2.4734982332155479E-2</v>
      </c>
      <c r="E18" s="38">
        <f t="shared" ref="E18:L18" si="5">E17/$C$17</f>
        <v>2.7483313702394974E-2</v>
      </c>
      <c r="F18" s="38">
        <f t="shared" si="5"/>
        <v>3.0624263839811545E-2</v>
      </c>
      <c r="G18" s="38">
        <f t="shared" si="5"/>
        <v>4.2402826855123678E-2</v>
      </c>
      <c r="H18" s="38">
        <f t="shared" si="5"/>
        <v>6.6745190420102088E-2</v>
      </c>
      <c r="I18" s="38">
        <f t="shared" si="5"/>
        <v>8.5983510011778563E-2</v>
      </c>
      <c r="J18" s="38">
        <f t="shared" si="5"/>
        <v>0.1016882606988614</v>
      </c>
      <c r="K18" s="38" t="s">
        <v>100</v>
      </c>
      <c r="L18" s="38">
        <f t="shared" si="5"/>
        <v>0.11817824892029839</v>
      </c>
    </row>
    <row r="19" spans="2:12" ht="15.75" x14ac:dyDescent="0.25">
      <c r="B19" s="55" t="s">
        <v>72</v>
      </c>
      <c r="C19" s="57">
        <v>23.56</v>
      </c>
      <c r="D19" s="37">
        <v>0.23</v>
      </c>
      <c r="E19" s="37">
        <v>0.3</v>
      </c>
      <c r="F19" s="37">
        <v>0.37</v>
      </c>
      <c r="G19" s="37">
        <v>0.6</v>
      </c>
      <c r="H19" s="37">
        <v>0.95</v>
      </c>
      <c r="I19" s="37">
        <v>1.25</v>
      </c>
      <c r="J19" s="37">
        <v>1.51</v>
      </c>
      <c r="K19" s="37">
        <v>1.75</v>
      </c>
      <c r="L19" s="37" t="s">
        <v>100</v>
      </c>
    </row>
    <row r="20" spans="2:12" ht="15.75" x14ac:dyDescent="0.25">
      <c r="B20" s="56"/>
      <c r="C20" s="58"/>
      <c r="D20" s="38">
        <f>D19/$C$19</f>
        <v>9.7623089983022073E-3</v>
      </c>
      <c r="E20" s="38">
        <f t="shared" ref="E20:K20" si="6">E19/$C$19</f>
        <v>1.2733446519524618E-2</v>
      </c>
      <c r="F20" s="38">
        <f t="shared" si="6"/>
        <v>1.5704584040747028E-2</v>
      </c>
      <c r="G20" s="38">
        <f t="shared" si="6"/>
        <v>2.5466893039049237E-2</v>
      </c>
      <c r="H20" s="38">
        <f t="shared" si="6"/>
        <v>4.0322580645161289E-2</v>
      </c>
      <c r="I20" s="38">
        <f t="shared" si="6"/>
        <v>5.3056027164685909E-2</v>
      </c>
      <c r="J20" s="38">
        <f t="shared" si="6"/>
        <v>6.4091680814940585E-2</v>
      </c>
      <c r="K20" s="38">
        <f t="shared" si="6"/>
        <v>7.4278438030560279E-2</v>
      </c>
      <c r="L20" s="38" t="s">
        <v>100</v>
      </c>
    </row>
    <row r="21" spans="2:12" ht="15.75" x14ac:dyDescent="0.25">
      <c r="B21" s="55" t="s">
        <v>74</v>
      </c>
      <c r="C21" s="57">
        <v>21.82</v>
      </c>
      <c r="D21" s="37">
        <v>0.42</v>
      </c>
      <c r="E21" s="37">
        <v>0.48</v>
      </c>
      <c r="F21" s="37">
        <v>0.55000000000000004</v>
      </c>
      <c r="G21" s="37">
        <v>0.76</v>
      </c>
      <c r="H21" s="37">
        <v>1.23</v>
      </c>
      <c r="I21" s="37">
        <v>1.6</v>
      </c>
      <c r="J21" s="37">
        <v>1.91</v>
      </c>
      <c r="K21" s="37" t="s">
        <v>100</v>
      </c>
      <c r="L21" s="37">
        <v>2.2200000000000002</v>
      </c>
    </row>
    <row r="22" spans="2:12" ht="15.75" x14ac:dyDescent="0.25">
      <c r="B22" s="56"/>
      <c r="C22" s="58"/>
      <c r="D22" s="38">
        <f>D21/$C$21</f>
        <v>1.924839596700275E-2</v>
      </c>
      <c r="E22" s="38">
        <f t="shared" ref="E22:L22" si="7">E21/$C$21</f>
        <v>2.1998166819431713E-2</v>
      </c>
      <c r="F22" s="38">
        <f t="shared" si="7"/>
        <v>2.5206232813932174E-2</v>
      </c>
      <c r="G22" s="38">
        <f t="shared" si="7"/>
        <v>3.4830430797433545E-2</v>
      </c>
      <c r="H22" s="38">
        <f t="shared" si="7"/>
        <v>5.6370302474793764E-2</v>
      </c>
      <c r="I22" s="38">
        <f t="shared" si="7"/>
        <v>7.3327222731439046E-2</v>
      </c>
      <c r="J22" s="38">
        <f t="shared" si="7"/>
        <v>8.7534372135655361E-2</v>
      </c>
      <c r="K22" s="38" t="s">
        <v>100</v>
      </c>
      <c r="L22" s="38">
        <f t="shared" si="7"/>
        <v>0.10174152153987169</v>
      </c>
    </row>
    <row r="26" spans="2:12" ht="31.5" customHeight="1" x14ac:dyDescent="0.25"/>
    <row r="41" spans="6:7" x14ac:dyDescent="0.25">
      <c r="F41" s="35"/>
    </row>
    <row r="42" spans="6:7" x14ac:dyDescent="0.25">
      <c r="F42" s="35"/>
    </row>
    <row r="43" spans="6:7" x14ac:dyDescent="0.25">
      <c r="F43" s="35"/>
      <c r="G43" s="35"/>
    </row>
    <row r="44" spans="6:7" x14ac:dyDescent="0.25">
      <c r="F44" s="35"/>
      <c r="G44" s="35"/>
    </row>
    <row r="45" spans="6:7" x14ac:dyDescent="0.25">
      <c r="F45" s="35"/>
      <c r="G45" s="35"/>
    </row>
    <row r="46" spans="6:7" x14ac:dyDescent="0.25">
      <c r="F46" s="35"/>
      <c r="G46" s="35"/>
    </row>
    <row r="47" spans="6:7" x14ac:dyDescent="0.25">
      <c r="F47" s="35"/>
      <c r="G47" s="35"/>
    </row>
    <row r="48" spans="6:7" x14ac:dyDescent="0.25">
      <c r="F48" s="35"/>
      <c r="G48" s="35"/>
    </row>
    <row r="49" spans="5:7" x14ac:dyDescent="0.25">
      <c r="F49" s="35"/>
      <c r="G49" s="35"/>
    </row>
    <row r="50" spans="5:7" x14ac:dyDescent="0.25">
      <c r="F50" s="35"/>
      <c r="G50" s="35"/>
    </row>
    <row r="51" spans="5:7" x14ac:dyDescent="0.25">
      <c r="F51" s="35"/>
      <c r="G51" s="35"/>
    </row>
    <row r="52" spans="5:7" x14ac:dyDescent="0.25">
      <c r="E52" s="35"/>
      <c r="F52" s="35"/>
      <c r="G52" s="35"/>
    </row>
    <row r="53" spans="5:7" x14ac:dyDescent="0.25">
      <c r="E53" s="35"/>
    </row>
    <row r="54" spans="5:7" x14ac:dyDescent="0.25">
      <c r="E54" s="35"/>
    </row>
    <row r="55" spans="5:7" x14ac:dyDescent="0.25">
      <c r="E55" s="35"/>
      <c r="G55" s="35"/>
    </row>
  </sheetData>
  <mergeCells count="19">
    <mergeCell ref="B19:B20"/>
    <mergeCell ref="B21:B22"/>
    <mergeCell ref="C9:C10"/>
    <mergeCell ref="C11:C12"/>
    <mergeCell ref="C13:C14"/>
    <mergeCell ref="C15:C16"/>
    <mergeCell ref="C17:C18"/>
    <mergeCell ref="C19:C20"/>
    <mergeCell ref="C21:C22"/>
    <mergeCell ref="B9:B10"/>
    <mergeCell ref="B11:B12"/>
    <mergeCell ref="B13:B14"/>
    <mergeCell ref="B15:B16"/>
    <mergeCell ref="B17:B18"/>
    <mergeCell ref="B5:B6"/>
    <mergeCell ref="C5:C6"/>
    <mergeCell ref="D5:L5"/>
    <mergeCell ref="B7:B8"/>
    <mergeCell ref="C7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opLeftCell="B1" zoomScale="80" zoomScaleNormal="80" workbookViewId="0">
      <selection activeCell="E25" sqref="E25"/>
    </sheetView>
  </sheetViews>
  <sheetFormatPr defaultRowHeight="15" x14ac:dyDescent="0.25"/>
  <cols>
    <col min="2" max="2" width="12.42578125" customWidth="1"/>
    <col min="3" max="3" width="18.5703125" customWidth="1"/>
    <col min="4" max="4" width="13.7109375" bestFit="1" customWidth="1"/>
    <col min="5" max="5" width="10.5703125" bestFit="1" customWidth="1"/>
    <col min="11" max="11" width="10.5703125" customWidth="1"/>
  </cols>
  <sheetData>
    <row r="2" spans="2:12" x14ac:dyDescent="0.25">
      <c r="B2" t="s">
        <v>102</v>
      </c>
      <c r="C2" s="21">
        <v>0.83</v>
      </c>
      <c r="D2" s="21" t="s">
        <v>103</v>
      </c>
    </row>
    <row r="3" spans="2:12" x14ac:dyDescent="0.25">
      <c r="B3" t="s">
        <v>101</v>
      </c>
      <c r="C3" s="21">
        <v>1000</v>
      </c>
      <c r="D3" s="21" t="s">
        <v>104</v>
      </c>
    </row>
    <row r="5" spans="2:12" ht="15.75" x14ac:dyDescent="0.25">
      <c r="B5" s="53" t="s">
        <v>94</v>
      </c>
      <c r="C5" s="53" t="s">
        <v>98</v>
      </c>
      <c r="D5" s="54" t="s">
        <v>99</v>
      </c>
      <c r="E5" s="54"/>
      <c r="F5" s="54"/>
      <c r="G5" s="54"/>
      <c r="H5" s="54"/>
      <c r="I5" s="54"/>
      <c r="J5" s="54"/>
      <c r="K5" s="54"/>
      <c r="L5" s="54"/>
    </row>
    <row r="6" spans="2:12" ht="15.75" x14ac:dyDescent="0.25">
      <c r="B6" s="53"/>
      <c r="C6" s="53"/>
      <c r="D6" s="36">
        <v>4</v>
      </c>
      <c r="E6" s="36">
        <v>6</v>
      </c>
      <c r="F6" s="36">
        <v>8</v>
      </c>
      <c r="G6" s="36">
        <v>10</v>
      </c>
      <c r="H6" s="36">
        <v>15</v>
      </c>
      <c r="I6" s="36">
        <v>20</v>
      </c>
      <c r="J6" s="36">
        <v>25</v>
      </c>
      <c r="K6" s="30">
        <v>30</v>
      </c>
      <c r="L6" s="30">
        <v>31</v>
      </c>
    </row>
    <row r="7" spans="2:12" ht="15.75" x14ac:dyDescent="0.25">
      <c r="B7" s="61" t="s">
        <v>51</v>
      </c>
      <c r="C7" s="61">
        <v>19.87</v>
      </c>
      <c r="D7" s="37">
        <v>0.3</v>
      </c>
      <c r="E7" s="37">
        <v>0.36</v>
      </c>
      <c r="F7" s="37">
        <v>0.41</v>
      </c>
      <c r="G7" s="37">
        <v>0.59</v>
      </c>
      <c r="H7" s="37">
        <v>1</v>
      </c>
      <c r="I7" s="37">
        <v>1.32</v>
      </c>
      <c r="J7" s="37">
        <v>1.59</v>
      </c>
      <c r="K7" s="37" t="s">
        <v>100</v>
      </c>
      <c r="L7" s="37">
        <v>1.87</v>
      </c>
    </row>
    <row r="8" spans="2:12" ht="15.75" x14ac:dyDescent="0.25">
      <c r="B8" s="61"/>
      <c r="C8" s="61"/>
      <c r="D8" s="38">
        <f>D7/$C$7</f>
        <v>1.5098137896326119E-2</v>
      </c>
      <c r="E8" s="38">
        <f t="shared" ref="E8:L8" si="0">E7/$C$7</f>
        <v>1.8117765475591342E-2</v>
      </c>
      <c r="F8" s="38">
        <f t="shared" si="0"/>
        <v>2.0634121791645695E-2</v>
      </c>
      <c r="G8" s="38">
        <f t="shared" si="0"/>
        <v>2.9693004529441364E-2</v>
      </c>
      <c r="H8" s="38">
        <f t="shared" si="0"/>
        <v>5.0327126321087066E-2</v>
      </c>
      <c r="I8" s="38">
        <f t="shared" si="0"/>
        <v>6.643180674383492E-2</v>
      </c>
      <c r="J8" s="38">
        <f t="shared" si="0"/>
        <v>8.0020130850528434E-2</v>
      </c>
      <c r="K8" s="38" t="s">
        <v>100</v>
      </c>
      <c r="L8" s="38">
        <f t="shared" si="0"/>
        <v>9.4111726220432818E-2</v>
      </c>
    </row>
    <row r="9" spans="2:12" ht="15.75" x14ac:dyDescent="0.25">
      <c r="B9" s="61" t="s">
        <v>58</v>
      </c>
      <c r="C9" s="61">
        <v>18.16</v>
      </c>
      <c r="D9" s="37">
        <v>-0.16</v>
      </c>
      <c r="E9" s="37">
        <v>-0.09</v>
      </c>
      <c r="F9" s="37">
        <v>-0.03</v>
      </c>
      <c r="G9" s="37">
        <v>0.15</v>
      </c>
      <c r="H9" s="37">
        <v>0.47</v>
      </c>
      <c r="I9" s="37">
        <v>0.71</v>
      </c>
      <c r="J9" s="37">
        <v>0.93</v>
      </c>
      <c r="K9" s="37">
        <v>1.1200000000000001</v>
      </c>
      <c r="L9" s="37" t="s">
        <v>100</v>
      </c>
    </row>
    <row r="10" spans="2:12" ht="15.75" x14ac:dyDescent="0.25">
      <c r="B10" s="61"/>
      <c r="C10" s="61"/>
      <c r="D10" s="38">
        <f>D9/$C$9</f>
        <v>-8.8105726872246704E-3</v>
      </c>
      <c r="E10" s="38">
        <f t="shared" ref="E10:K10" si="1">E9/$C$9</f>
        <v>-4.9559471365638761E-3</v>
      </c>
      <c r="F10" s="38">
        <f t="shared" si="1"/>
        <v>-1.6519823788546254E-3</v>
      </c>
      <c r="G10" s="38">
        <f t="shared" si="1"/>
        <v>8.2599118942731278E-3</v>
      </c>
      <c r="H10" s="38">
        <f t="shared" si="1"/>
        <v>2.5881057268722467E-2</v>
      </c>
      <c r="I10" s="38">
        <f t="shared" si="1"/>
        <v>3.909691629955947E-2</v>
      </c>
      <c r="J10" s="38">
        <f t="shared" si="1"/>
        <v>5.1211453744493395E-2</v>
      </c>
      <c r="K10" s="38">
        <f t="shared" si="1"/>
        <v>6.1674008810572695E-2</v>
      </c>
      <c r="L10" s="38" t="s">
        <v>100</v>
      </c>
    </row>
    <row r="11" spans="2:12" ht="18" customHeight="1" x14ac:dyDescent="0.25">
      <c r="B11" s="61" t="s">
        <v>61</v>
      </c>
      <c r="C11" s="61">
        <v>18.43</v>
      </c>
      <c r="D11" s="37">
        <v>0.4</v>
      </c>
      <c r="E11" s="37">
        <v>0.46</v>
      </c>
      <c r="F11" s="37">
        <v>0.51</v>
      </c>
      <c r="G11" s="37">
        <v>0.73</v>
      </c>
      <c r="H11" s="37">
        <v>1.18</v>
      </c>
      <c r="I11" s="37">
        <v>1.53</v>
      </c>
      <c r="J11" s="37">
        <v>1.82</v>
      </c>
      <c r="K11" s="37" t="s">
        <v>100</v>
      </c>
      <c r="L11" s="37">
        <v>2.13</v>
      </c>
    </row>
    <row r="12" spans="2:12" ht="18" customHeight="1" x14ac:dyDescent="0.25">
      <c r="B12" s="61"/>
      <c r="C12" s="61"/>
      <c r="D12" s="38">
        <f>D11/$C$11</f>
        <v>2.1703743895822032E-2</v>
      </c>
      <c r="E12" s="38">
        <f t="shared" ref="E12:L12" si="2">E11/$C$11</f>
        <v>2.4959305480195336E-2</v>
      </c>
      <c r="F12" s="38">
        <f t="shared" si="2"/>
        <v>2.7672273467173089E-2</v>
      </c>
      <c r="G12" s="38">
        <f t="shared" si="2"/>
        <v>3.9609332609875203E-2</v>
      </c>
      <c r="H12" s="38">
        <f t="shared" si="2"/>
        <v>6.4026044492674988E-2</v>
      </c>
      <c r="I12" s="38">
        <f t="shared" si="2"/>
        <v>8.3016820401519267E-2</v>
      </c>
      <c r="J12" s="38">
        <f t="shared" si="2"/>
        <v>9.8752034725990243E-2</v>
      </c>
      <c r="K12" s="38" t="s">
        <v>100</v>
      </c>
      <c r="L12" s="38">
        <f t="shared" si="2"/>
        <v>0.11557243624525231</v>
      </c>
    </row>
    <row r="13" spans="2:12" ht="15.75" x14ac:dyDescent="0.25">
      <c r="B13" s="61" t="s">
        <v>64</v>
      </c>
      <c r="C13" s="61">
        <v>20.100000000000001</v>
      </c>
      <c r="D13" s="37">
        <v>-0.05</v>
      </c>
      <c r="E13" s="37">
        <v>0.02</v>
      </c>
      <c r="F13" s="37">
        <v>0.08</v>
      </c>
      <c r="G13" s="37">
        <v>0.32</v>
      </c>
      <c r="H13" s="37">
        <v>0.8</v>
      </c>
      <c r="I13" s="37">
        <v>1.1200000000000001</v>
      </c>
      <c r="J13" s="37">
        <v>1.38</v>
      </c>
      <c r="K13" s="37">
        <v>1.62</v>
      </c>
      <c r="L13" s="37" t="s">
        <v>100</v>
      </c>
    </row>
    <row r="14" spans="2:12" ht="15.75" x14ac:dyDescent="0.25">
      <c r="B14" s="61"/>
      <c r="C14" s="61"/>
      <c r="D14" s="38">
        <f>D13/$C$13</f>
        <v>-2.4875621890547263E-3</v>
      </c>
      <c r="E14" s="38">
        <f t="shared" ref="E14:K14" si="3">E13/$C$13</f>
        <v>9.9502487562189048E-4</v>
      </c>
      <c r="F14" s="38">
        <f t="shared" si="3"/>
        <v>3.9800995024875619E-3</v>
      </c>
      <c r="G14" s="38">
        <f t="shared" si="3"/>
        <v>1.5920398009950248E-2</v>
      </c>
      <c r="H14" s="38">
        <f t="shared" si="3"/>
        <v>3.9800995024875621E-2</v>
      </c>
      <c r="I14" s="38">
        <f t="shared" si="3"/>
        <v>5.5721393034825872E-2</v>
      </c>
      <c r="J14" s="38">
        <f t="shared" si="3"/>
        <v>6.8656716417910435E-2</v>
      </c>
      <c r="K14" s="38">
        <f t="shared" si="3"/>
        <v>8.0597014925373134E-2</v>
      </c>
      <c r="L14" s="38" t="s">
        <v>100</v>
      </c>
    </row>
    <row r="15" spans="2:12" ht="15.75" x14ac:dyDescent="0.25">
      <c r="B15" s="61" t="s">
        <v>67</v>
      </c>
      <c r="C15" s="61">
        <v>25.32</v>
      </c>
      <c r="D15" s="37">
        <v>0.65</v>
      </c>
      <c r="E15" s="37">
        <v>0.72</v>
      </c>
      <c r="F15" s="37">
        <v>0.8</v>
      </c>
      <c r="G15" s="37">
        <v>1.1100000000000001</v>
      </c>
      <c r="H15" s="37">
        <v>1.79</v>
      </c>
      <c r="I15" s="37">
        <v>2.2999999999999998</v>
      </c>
      <c r="J15" s="37">
        <v>2.73</v>
      </c>
      <c r="K15" s="37" t="s">
        <v>100</v>
      </c>
      <c r="L15" s="37">
        <v>3.16</v>
      </c>
    </row>
    <row r="16" spans="2:12" ht="15.75" x14ac:dyDescent="0.25">
      <c r="B16" s="61"/>
      <c r="C16" s="61"/>
      <c r="D16" s="38">
        <f>D15/$C$15</f>
        <v>2.5671406003159557E-2</v>
      </c>
      <c r="E16" s="38">
        <f t="shared" ref="E16:L16" si="4">E15/$C$15</f>
        <v>2.843601895734597E-2</v>
      </c>
      <c r="F16" s="38">
        <f t="shared" si="4"/>
        <v>3.1595576619273306E-2</v>
      </c>
      <c r="G16" s="38">
        <f t="shared" si="4"/>
        <v>4.3838862559241708E-2</v>
      </c>
      <c r="H16" s="38">
        <f t="shared" si="4"/>
        <v>7.0695102685624012E-2</v>
      </c>
      <c r="I16" s="38">
        <f t="shared" si="4"/>
        <v>9.0837282780410741E-2</v>
      </c>
      <c r="J16" s="38">
        <f t="shared" si="4"/>
        <v>0.10781990521327015</v>
      </c>
      <c r="K16" s="38" t="s">
        <v>100</v>
      </c>
      <c r="L16" s="38">
        <f t="shared" si="4"/>
        <v>0.12480252764612955</v>
      </c>
    </row>
    <row r="17" spans="2:12" ht="15.75" x14ac:dyDescent="0.25">
      <c r="B17" s="61" t="s">
        <v>70</v>
      </c>
      <c r="C17" s="61">
        <v>25.47</v>
      </c>
      <c r="D17" s="37">
        <v>0.57999999999999996</v>
      </c>
      <c r="E17" s="37">
        <v>0.65</v>
      </c>
      <c r="F17" s="37">
        <v>0.73</v>
      </c>
      <c r="G17" s="37">
        <v>1.04</v>
      </c>
      <c r="H17" s="37">
        <v>1.65</v>
      </c>
      <c r="I17" s="37">
        <v>2.14</v>
      </c>
      <c r="J17" s="37">
        <v>2.54</v>
      </c>
      <c r="K17" s="37" t="s">
        <v>100</v>
      </c>
      <c r="L17" s="37">
        <v>2.96</v>
      </c>
    </row>
    <row r="18" spans="2:12" ht="15.75" x14ac:dyDescent="0.25">
      <c r="B18" s="61"/>
      <c r="C18" s="61"/>
      <c r="D18" s="38">
        <f>D17/$C$17</f>
        <v>2.2771888496270123E-2</v>
      </c>
      <c r="E18" s="38">
        <f t="shared" ref="E18:L18" si="5">E17/$C$17</f>
        <v>2.5520219866509621E-2</v>
      </c>
      <c r="F18" s="38">
        <f t="shared" si="5"/>
        <v>2.8661170003926189E-2</v>
      </c>
      <c r="G18" s="38">
        <f t="shared" si="5"/>
        <v>4.0832351786415394E-2</v>
      </c>
      <c r="H18" s="38">
        <f t="shared" si="5"/>
        <v>6.4782096584216728E-2</v>
      </c>
      <c r="I18" s="38">
        <f t="shared" si="5"/>
        <v>8.4020416175893217E-2</v>
      </c>
      <c r="J18" s="38">
        <f t="shared" si="5"/>
        <v>9.9725166862976056E-2</v>
      </c>
      <c r="K18" s="38" t="s">
        <v>100</v>
      </c>
      <c r="L18" s="38">
        <f t="shared" si="5"/>
        <v>0.11621515508441303</v>
      </c>
    </row>
    <row r="19" spans="2:12" ht="15.75" x14ac:dyDescent="0.25">
      <c r="B19" s="61" t="s">
        <v>72</v>
      </c>
      <c r="C19" s="61">
        <v>23.56</v>
      </c>
      <c r="D19" s="37">
        <v>-0.12</v>
      </c>
      <c r="E19" s="37">
        <v>-0.05</v>
      </c>
      <c r="F19" s="37">
        <v>0.02</v>
      </c>
      <c r="G19" s="37">
        <v>0.24</v>
      </c>
      <c r="H19" s="37">
        <v>0.59</v>
      </c>
      <c r="I19" s="37">
        <v>0.9</v>
      </c>
      <c r="J19" s="37">
        <v>1.1599999999999999</v>
      </c>
      <c r="K19" s="37">
        <v>1.39</v>
      </c>
      <c r="L19" s="37" t="s">
        <v>100</v>
      </c>
    </row>
    <row r="20" spans="2:12" ht="15.75" x14ac:dyDescent="0.25">
      <c r="B20" s="61"/>
      <c r="C20" s="61"/>
      <c r="D20" s="38">
        <f>D19/$C$19</f>
        <v>-5.0933786078098476E-3</v>
      </c>
      <c r="E20" s="38">
        <f t="shared" ref="E20:K20" si="6">E19/$C$19</f>
        <v>-2.1222410865874364E-3</v>
      </c>
      <c r="F20" s="38">
        <f t="shared" si="6"/>
        <v>8.4889643463497463E-4</v>
      </c>
      <c r="G20" s="38">
        <f t="shared" si="6"/>
        <v>1.0186757215619695E-2</v>
      </c>
      <c r="H20" s="38">
        <f t="shared" si="6"/>
        <v>2.5042444821731749E-2</v>
      </c>
      <c r="I20" s="38">
        <f t="shared" si="6"/>
        <v>3.8200339558573854E-2</v>
      </c>
      <c r="J20" s="38">
        <f t="shared" si="6"/>
        <v>4.9235993208828523E-2</v>
      </c>
      <c r="K20" s="38">
        <f t="shared" si="6"/>
        <v>5.8998302207130732E-2</v>
      </c>
      <c r="L20" s="39" t="s">
        <v>100</v>
      </c>
    </row>
    <row r="21" spans="2:12" ht="15.75" x14ac:dyDescent="0.25">
      <c r="B21" s="61" t="s">
        <v>74</v>
      </c>
      <c r="C21" s="61">
        <v>21.82</v>
      </c>
      <c r="D21" s="37">
        <v>0.37</v>
      </c>
      <c r="E21" s="37">
        <v>0.44</v>
      </c>
      <c r="F21" s="37">
        <v>0.5</v>
      </c>
      <c r="G21" s="37">
        <v>0.71</v>
      </c>
      <c r="H21" s="37">
        <v>1.18</v>
      </c>
      <c r="I21" s="37">
        <v>1.55</v>
      </c>
      <c r="J21" s="37">
        <v>1.86</v>
      </c>
      <c r="K21" s="37" t="s">
        <v>100</v>
      </c>
      <c r="L21" s="37">
        <v>2.1800000000000002</v>
      </c>
    </row>
    <row r="22" spans="2:12" ht="15.75" x14ac:dyDescent="0.25">
      <c r="B22" s="61"/>
      <c r="C22" s="61"/>
      <c r="D22" s="38">
        <f>D21/$C$21</f>
        <v>1.6956920256645278E-2</v>
      </c>
      <c r="E22" s="38">
        <f t="shared" ref="E22:L22" si="7">E21/$C$21</f>
        <v>2.0164986251145739E-2</v>
      </c>
      <c r="F22" s="38">
        <f t="shared" si="7"/>
        <v>2.2914757103574702E-2</v>
      </c>
      <c r="G22" s="38">
        <f t="shared" si="7"/>
        <v>3.2538955087076077E-2</v>
      </c>
      <c r="H22" s="38">
        <f t="shared" si="7"/>
        <v>5.4078826764436295E-2</v>
      </c>
      <c r="I22" s="38">
        <f t="shared" si="7"/>
        <v>7.1035747021081577E-2</v>
      </c>
      <c r="J22" s="38">
        <f t="shared" si="7"/>
        <v>8.5242896425297893E-2</v>
      </c>
      <c r="K22" s="38" t="s">
        <v>100</v>
      </c>
      <c r="L22" s="38">
        <f t="shared" si="7"/>
        <v>9.9908340971585713E-2</v>
      </c>
    </row>
    <row r="23" spans="2:12" x14ac:dyDescent="0.25">
      <c r="H23" t="s">
        <v>106</v>
      </c>
    </row>
    <row r="25" spans="2:12" ht="31.5" customHeight="1" x14ac:dyDescent="0.25"/>
    <row r="40" spans="6:7" x14ac:dyDescent="0.25">
      <c r="F40" s="35"/>
    </row>
    <row r="41" spans="6:7" x14ac:dyDescent="0.25">
      <c r="F41" s="35"/>
    </row>
    <row r="42" spans="6:7" x14ac:dyDescent="0.25">
      <c r="F42" s="35"/>
      <c r="G42" s="35"/>
    </row>
    <row r="43" spans="6:7" x14ac:dyDescent="0.25">
      <c r="F43" s="35"/>
      <c r="G43" s="35"/>
    </row>
    <row r="44" spans="6:7" x14ac:dyDescent="0.25">
      <c r="F44" s="35"/>
      <c r="G44" s="35"/>
    </row>
    <row r="45" spans="6:7" x14ac:dyDescent="0.25">
      <c r="F45" s="35"/>
      <c r="G45" s="35"/>
    </row>
    <row r="46" spans="6:7" x14ac:dyDescent="0.25">
      <c r="F46" s="35"/>
      <c r="G46" s="35"/>
    </row>
    <row r="47" spans="6:7" x14ac:dyDescent="0.25">
      <c r="F47" s="35"/>
      <c r="G47" s="35"/>
    </row>
    <row r="48" spans="6:7" x14ac:dyDescent="0.25">
      <c r="F48" s="35"/>
      <c r="G48" s="35"/>
    </row>
    <row r="49" spans="5:7" x14ac:dyDescent="0.25">
      <c r="F49" s="35"/>
      <c r="G49" s="35"/>
    </row>
    <row r="50" spans="5:7" x14ac:dyDescent="0.25">
      <c r="F50" s="35"/>
      <c r="G50" s="35"/>
    </row>
    <row r="51" spans="5:7" x14ac:dyDescent="0.25">
      <c r="E51" s="35"/>
      <c r="F51" s="35"/>
      <c r="G51" s="35"/>
    </row>
    <row r="52" spans="5:7" x14ac:dyDescent="0.25">
      <c r="E52" s="35"/>
    </row>
    <row r="53" spans="5:7" x14ac:dyDescent="0.25">
      <c r="E53" s="35"/>
    </row>
    <row r="54" spans="5:7" x14ac:dyDescent="0.25">
      <c r="E54" s="35"/>
      <c r="G54" s="35"/>
    </row>
  </sheetData>
  <mergeCells count="19">
    <mergeCell ref="B21:B22"/>
    <mergeCell ref="C7:C8"/>
    <mergeCell ref="C9:C10"/>
    <mergeCell ref="C11:C12"/>
    <mergeCell ref="C13:C14"/>
    <mergeCell ref="C15:C16"/>
    <mergeCell ref="C17:C18"/>
    <mergeCell ref="C19:C20"/>
    <mergeCell ref="C21:C22"/>
    <mergeCell ref="B11:B12"/>
    <mergeCell ref="B13:B14"/>
    <mergeCell ref="B15:B16"/>
    <mergeCell ref="B17:B18"/>
    <mergeCell ref="B19:B20"/>
    <mergeCell ref="B5:B6"/>
    <mergeCell ref="C5:C6"/>
    <mergeCell ref="D5:L5"/>
    <mergeCell ref="B7:B8"/>
    <mergeCell ref="B9:B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Validation_Results</vt:lpstr>
      <vt:lpstr>Monthly Models_Comparison</vt:lpstr>
      <vt:lpstr>Slope_Sat-Sun_Week_Model</vt:lpstr>
      <vt:lpstr>GET days</vt:lpstr>
      <vt:lpstr>Market Price_Table1_5MWh</vt:lpstr>
      <vt:lpstr>Market Price_Table1_30MWh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MOAZZAM ALI RIND</dc:creator>
  <cp:keywords/>
  <dc:description/>
  <cp:lastModifiedBy>Mooz</cp:lastModifiedBy>
  <cp:revision/>
  <dcterms:created xsi:type="dcterms:W3CDTF">2021-04-06T21:05:11Z</dcterms:created>
  <dcterms:modified xsi:type="dcterms:W3CDTF">2025-01-31T00:04:47Z</dcterms:modified>
  <cp:category/>
  <cp:contentStatus/>
</cp:coreProperties>
</file>